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SC001Q01TA" sheetId="2" r:id="rId2"/>
    <s:sheet name="SC003Q01TA" sheetId="3" r:id="rId3"/>
    <s:sheet name="SC053Q01TA" sheetId="4" r:id="rId4"/>
    <s:sheet name="SC053Q02TA" sheetId="5" r:id="rId5"/>
    <s:sheet name="SC053Q03TA" sheetId="6" r:id="rId6"/>
    <s:sheet name="SC053Q04TA" sheetId="7" r:id="rId7"/>
    <s:sheet name="SC053Q05NA" sheetId="8" r:id="rId8"/>
    <s:sheet name="SC053Q06NA" sheetId="9" r:id="rId9"/>
    <s:sheet name="SC053Q07TA" sheetId="10" r:id="rId10"/>
    <s:sheet name="SC053Q08TA" sheetId="11" r:id="rId11"/>
    <s:sheet name="SC053Q09TA" sheetId="12" r:id="rId12"/>
    <s:sheet name="SC053Q10TA" sheetId="13" r:id="rId13"/>
    <s:sheet name="SC059Q01NA" sheetId="14" r:id="rId14"/>
    <s:sheet name="SC059Q02NA" sheetId="15" r:id="rId15"/>
    <s:sheet name="SC059Q03NA" sheetId="16" r:id="rId16"/>
    <s:sheet name="SC059Q04NA" sheetId="17" r:id="rId17"/>
    <s:sheet name="SC059Q05NA" sheetId="18" r:id="rId18"/>
    <s:sheet name="SC059Q06NA" sheetId="19" r:id="rId19"/>
    <s:sheet name="SC059Q07NA" sheetId="20" r:id="rId20"/>
    <s:sheet name="SC059Q08NA" sheetId="21" r:id="rId21"/>
    <s:sheet name="SC052Q01NA" sheetId="22" r:id="rId22"/>
    <s:sheet name="SC052Q02NA" sheetId="23" r:id="rId23"/>
    <s:sheet name="SC009Q01TA" sheetId="24" r:id="rId24"/>
    <s:sheet name="SC009Q02TA" sheetId="25" r:id="rId25"/>
    <s:sheet name="SC009Q03TA" sheetId="26" r:id="rId26"/>
    <s:sheet name="SC009Q04TA" sheetId="27" r:id="rId27"/>
    <s:sheet name="SC009Q05TA" sheetId="28" r:id="rId28"/>
    <s:sheet name="SC009Q06TA" sheetId="29" r:id="rId29"/>
    <s:sheet name="SC009Q07TA" sheetId="30" r:id="rId30"/>
    <s:sheet name="SC009Q08TA" sheetId="31" r:id="rId31"/>
    <s:sheet name="SC009Q09TA" sheetId="32" r:id="rId32"/>
    <s:sheet name="SC009Q10TA" sheetId="33" r:id="rId33"/>
    <s:sheet name="SC009Q11TA" sheetId="34" r:id="rId34"/>
    <s:sheet name="SC009Q12TA" sheetId="35" r:id="rId35"/>
    <s:sheet name="SC009Q13TA" sheetId="36" r:id="rId36"/>
    <s:sheet name="SC010Q01TA" sheetId="37" r:id="rId37"/>
    <s:sheet name="SC010Q01TB" sheetId="38" r:id="rId38"/>
    <s:sheet name="SC010Q01TC" sheetId="39" r:id="rId39"/>
    <s:sheet name="SC010Q01TD" sheetId="40" r:id="rId40"/>
    <s:sheet name="SC010Q01TE" sheetId="41" r:id="rId41"/>
    <s:sheet name="SC010Q02TA" sheetId="42" r:id="rId42"/>
    <s:sheet name="SC010Q02TB" sheetId="43" r:id="rId43"/>
    <s:sheet name="SC010Q02TC" sheetId="44" r:id="rId44"/>
    <s:sheet name="SC010Q02TD" sheetId="45" r:id="rId45"/>
    <s:sheet name="SC010Q02TE" sheetId="46" r:id="rId46"/>
    <s:sheet name="SC010Q03TA" sheetId="47" r:id="rId47"/>
    <s:sheet name="SC010Q03TB" sheetId="48" r:id="rId48"/>
    <s:sheet name="SC010Q03TC" sheetId="49" r:id="rId49"/>
    <s:sheet name="SC010Q03TD" sheetId="50" r:id="rId50"/>
    <s:sheet name="SC010Q03TE" sheetId="51" r:id="rId51"/>
    <s:sheet name="SC010Q04TA" sheetId="52" r:id="rId52"/>
    <s:sheet name="SC010Q04TB" sheetId="53" r:id="rId53"/>
    <s:sheet name="SC010Q04TC" sheetId="54" r:id="rId54"/>
    <s:sheet name="SC010Q04TD" sheetId="55" r:id="rId55"/>
    <s:sheet name="SC010Q04TE" sheetId="56" r:id="rId56"/>
    <s:sheet name="SC010Q05TA" sheetId="57" r:id="rId57"/>
    <s:sheet name="SC010Q05TB" sheetId="58" r:id="rId58"/>
    <s:sheet name="SC010Q05TC" sheetId="59" r:id="rId59"/>
    <s:sheet name="SC010Q05TD" sheetId="60" r:id="rId60"/>
    <s:sheet name="SC010Q05TE" sheetId="61" r:id="rId61"/>
    <s:sheet name="SC010Q06TA" sheetId="62" r:id="rId62"/>
    <s:sheet name="SC010Q06TB" sheetId="63" r:id="rId63"/>
    <s:sheet name="SC010Q06TC" sheetId="64" r:id="rId64"/>
    <s:sheet name="SC010Q06TD" sheetId="65" r:id="rId65"/>
    <s:sheet name="SC010Q06TE" sheetId="66" r:id="rId66"/>
    <s:sheet name="SC010Q07TA" sheetId="67" r:id="rId67"/>
    <s:sheet name="SC010Q07TB" sheetId="68" r:id="rId68"/>
    <s:sheet name="SC010Q07TC" sheetId="69" r:id="rId69"/>
    <s:sheet name="SC010Q07TD" sheetId="70" r:id="rId70"/>
    <s:sheet name="SC010Q07TE" sheetId="71" r:id="rId71"/>
    <s:sheet name="SC010Q08TA" sheetId="72" r:id="rId72"/>
    <s:sheet name="SC010Q08TB" sheetId="73" r:id="rId73"/>
    <s:sheet name="SC010Q08TC" sheetId="74" r:id="rId74"/>
    <s:sheet name="SC010Q08TD" sheetId="75" r:id="rId75"/>
    <s:sheet name="SC010Q08TE" sheetId="76" r:id="rId76"/>
    <s:sheet name="SC010Q09TA" sheetId="77" r:id="rId77"/>
    <s:sheet name="SC010Q09TB" sheetId="78" r:id="rId78"/>
    <s:sheet name="SC010Q09TC" sheetId="79" r:id="rId79"/>
    <s:sheet name="SC010Q09TD" sheetId="80" r:id="rId80"/>
    <s:sheet name="SC010Q09TE" sheetId="81" r:id="rId81"/>
    <s:sheet name="SC010Q10TA" sheetId="82" r:id="rId82"/>
    <s:sheet name="SC010Q10TB" sheetId="83" r:id="rId83"/>
    <s:sheet name="SC010Q10TC" sheetId="84" r:id="rId84"/>
    <s:sheet name="SC010Q10TD" sheetId="85" r:id="rId85"/>
    <s:sheet name="SC010Q10TE" sheetId="86" r:id="rId86"/>
    <s:sheet name="SC010Q11TA" sheetId="87" r:id="rId87"/>
    <s:sheet name="SC010Q11TB" sheetId="88" r:id="rId88"/>
    <s:sheet name="SC010Q11TC" sheetId="89" r:id="rId89"/>
    <s:sheet name="SC010Q11TD" sheetId="90" r:id="rId90"/>
    <s:sheet name="SC010Q11TE" sheetId="91" r:id="rId91"/>
    <s:sheet name="SC010Q12TA" sheetId="92" r:id="rId92"/>
    <s:sheet name="SC010Q12TB" sheetId="93" r:id="rId93"/>
    <s:sheet name="SC010Q12TC" sheetId="94" r:id="rId94"/>
    <s:sheet name="SC010Q12TD" sheetId="95" r:id="rId95"/>
    <s:sheet name="SC010Q12TE" sheetId="96" r:id="rId96"/>
    <s:sheet name="SC012Q01TA" sheetId="97" r:id="rId97"/>
    <s:sheet name="SC012Q02TA" sheetId="98" r:id="rId98"/>
    <s:sheet name="SC012Q03TA" sheetId="99" r:id="rId99"/>
    <s:sheet name="SC012Q04TA" sheetId="100" r:id="rId100"/>
    <s:sheet name="SC012Q05TA" sheetId="101" r:id="rId101"/>
    <s:sheet name="SC012Q06TA" sheetId="102" r:id="rId102"/>
    <s:sheet name="SC012Q07TA" sheetId="103" r:id="rId103"/>
    <s:sheet name="SC013Q01TA" sheetId="104" r:id="rId104"/>
    <s:sheet name="SC014Q01NA" sheetId="105" r:id="rId105"/>
    <s:sheet name="SC017Q01NA" sheetId="106" r:id="rId106"/>
    <s:sheet name="SC017Q02NA" sheetId="107" r:id="rId107"/>
    <s:sheet name="SC017Q03NA" sheetId="108" r:id="rId108"/>
    <s:sheet name="SC017Q04NA" sheetId="109" r:id="rId109"/>
    <s:sheet name="SC017Q05NA" sheetId="110" r:id="rId110"/>
    <s:sheet name="SC017Q06NA" sheetId="111" r:id="rId111"/>
    <s:sheet name="SC017Q07NA" sheetId="112" r:id="rId112"/>
    <s:sheet name="SC017Q08NA" sheetId="113" r:id="rId113"/>
    <s:sheet name="SC027Q01NA" sheetId="114" r:id="rId114"/>
    <s:sheet name="SC027Q02NA" sheetId="115" r:id="rId115"/>
    <s:sheet name="SC027Q03NA" sheetId="116" r:id="rId116"/>
    <s:sheet name="SC027Q04NA" sheetId="117" r:id="rId117"/>
    <s:sheet name="SC032Q01TA" sheetId="118" r:id="rId118"/>
    <s:sheet name="SC032Q02TA" sheetId="119" r:id="rId119"/>
    <s:sheet name="SC032Q03TA" sheetId="120" r:id="rId120"/>
    <s:sheet name="SC032Q04TA" sheetId="121" r:id="rId121"/>
    <s:sheet name="SC034Q01NA" sheetId="122" r:id="rId122"/>
    <s:sheet name="SC034Q02NA" sheetId="123" r:id="rId123"/>
    <s:sheet name="SC034Q03TA" sheetId="124" r:id="rId124"/>
    <s:sheet name="SC034Q04TA" sheetId="125" r:id="rId125"/>
    <s:sheet name="SC035Q01NA" sheetId="126" r:id="rId126"/>
    <s:sheet name="SC035Q01NB" sheetId="127" r:id="rId127"/>
    <s:sheet name="SC035Q02TA" sheetId="128" r:id="rId128"/>
    <s:sheet name="SC035Q02TB" sheetId="129" r:id="rId129"/>
    <s:sheet name="SC035Q03TA" sheetId="130" r:id="rId130"/>
    <s:sheet name="SC035Q03TB" sheetId="131" r:id="rId131"/>
    <s:sheet name="SC035Q04TA" sheetId="132" r:id="rId132"/>
    <s:sheet name="SC035Q04TB" sheetId="133" r:id="rId133"/>
    <s:sheet name="SC035Q05TA" sheetId="134" r:id="rId134"/>
    <s:sheet name="SC035Q05TB" sheetId="135" r:id="rId135"/>
    <s:sheet name="SC035Q06TA" sheetId="136" r:id="rId136"/>
    <s:sheet name="SC035Q06TB" sheetId="137" r:id="rId137"/>
    <s:sheet name="SC035Q07TA" sheetId="138" r:id="rId138"/>
    <s:sheet name="SC035Q07TB" sheetId="139" r:id="rId139"/>
    <s:sheet name="SC035Q08TA" sheetId="140" r:id="rId140"/>
    <s:sheet name="SC035Q08TB" sheetId="141" r:id="rId141"/>
    <s:sheet name="SC035Q09NA" sheetId="142" r:id="rId142"/>
    <s:sheet name="SC035Q09NB" sheetId="143" r:id="rId143"/>
    <s:sheet name="SC035Q10TA" sheetId="144" r:id="rId144"/>
    <s:sheet name="SC035Q10TB" sheetId="145" r:id="rId145"/>
    <s:sheet name="SC035Q11NA" sheetId="146" r:id="rId146"/>
    <s:sheet name="SC035Q11NB" sheetId="147" r:id="rId147"/>
    <s:sheet name="SC036Q01TA" sheetId="148" r:id="rId148"/>
    <s:sheet name="SC036Q02TA" sheetId="149" r:id="rId149"/>
    <s:sheet name="SC036Q03NA" sheetId="150" r:id="rId150"/>
    <s:sheet name="SC037Q01TA" sheetId="151" r:id="rId151"/>
    <s:sheet name="SC037Q02TA" sheetId="152" r:id="rId152"/>
    <s:sheet name="SC037Q03TA" sheetId="153" r:id="rId153"/>
    <s:sheet name="SC037Q04TA" sheetId="154" r:id="rId154"/>
    <s:sheet name="SC037Q05NA" sheetId="155" r:id="rId155"/>
    <s:sheet name="SC037Q06NA" sheetId="156" r:id="rId156"/>
    <s:sheet name="SC037Q07TA" sheetId="157" r:id="rId157"/>
    <s:sheet name="SC037Q08TA" sheetId="158" r:id="rId158"/>
    <s:sheet name="SC037Q09TA" sheetId="159" r:id="rId159"/>
    <s:sheet name="SC037Q10NA" sheetId="160" r:id="rId160"/>
    <s:sheet name="SC040Q02NA" sheetId="161" r:id="rId161"/>
    <s:sheet name="SC040Q03NA" sheetId="162" r:id="rId162"/>
    <s:sheet name="SC040Q05NA" sheetId="163" r:id="rId163"/>
    <s:sheet name="SC040Q11NA" sheetId="164" r:id="rId164"/>
    <s:sheet name="SC040Q12NA" sheetId="165" r:id="rId165"/>
    <s:sheet name="SC040Q15NA" sheetId="166" r:id="rId166"/>
    <s:sheet name="SC040Q16NA" sheetId="167" r:id="rId167"/>
    <s:sheet name="SC040Q17NA" sheetId="168" r:id="rId168"/>
    <s:sheet name="SC041Q01NA" sheetId="169" r:id="rId169"/>
    <s:sheet name="SC041Q03NA" sheetId="170" r:id="rId170"/>
    <s:sheet name="SC041Q04NA" sheetId="171" r:id="rId171"/>
    <s:sheet name="SC041Q05NA" sheetId="172" r:id="rId172"/>
    <s:sheet name="SC041Q06NA" sheetId="173" r:id="rId173"/>
    <s:sheet name="SC042Q01TA" sheetId="174" r:id="rId174"/>
    <s:sheet name="SC042Q02TA" sheetId="175" r:id="rId175"/>
    <s:sheet name="SC061Q01TA" sheetId="176" r:id="rId176"/>
    <s:sheet name="SC061Q02TA" sheetId="177" r:id="rId177"/>
    <s:sheet name="SC061Q03TA" sheetId="178" r:id="rId178"/>
    <s:sheet name="SC061Q04TA" sheetId="179" r:id="rId179"/>
    <s:sheet name="SC061Q05TA" sheetId="180" r:id="rId180"/>
    <s:sheet name="SC061Q06TA" sheetId="181" r:id="rId181"/>
    <s:sheet name="SC061Q07TA" sheetId="182" r:id="rId182"/>
    <s:sheet name="SC061Q08TA" sheetId="183" r:id="rId183"/>
    <s:sheet name="SC061Q09TA" sheetId="184" r:id="rId184"/>
    <s:sheet name="SC061Q10TA" sheetId="185" r:id="rId185"/>
    <s:sheet name="SC063Q02NA" sheetId="186" r:id="rId186"/>
    <s:sheet name="SC063Q03NA" sheetId="187" r:id="rId187"/>
    <s:sheet name="SC063Q04NA" sheetId="188" r:id="rId188"/>
    <s:sheet name="SC063Q06NA" sheetId="189" r:id="rId189"/>
    <s:sheet name="SC063Q07NA" sheetId="190" r:id="rId190"/>
    <s:sheet name="SC063Q09NA" sheetId="191" r:id="rId191"/>
    <s:sheet name="SCHLTYPE" sheetId="192" r:id="rId192"/>
  </s:sheets>
  <s:definedNames/>
  <s:calcPr calcId="124519" fullCalcOnLoad="1"/>
</s:workbook>
</file>

<file path=xl/sharedStrings.xml><?xml version="1.0" encoding="utf-8"?>
<sst xmlns="http://schemas.openxmlformats.org/spreadsheetml/2006/main" uniqueCount="728">
  <si>
    <t>Table of Contents</t>
  </si>
  <si>
    <t>SC001Q01TA</t>
  </si>
  <si>
    <t>Which of the following definitions best describes the community in which your school is located?</t>
  </si>
  <si>
    <t>SC003Q01TA</t>
  </si>
  <si>
    <t>What is the average size of &lt;test language&gt; classes in &lt;national modal grade for 15-year-olds&gt; in your school?</t>
  </si>
  <si>
    <t>SC053Q01TA</t>
  </si>
  <si>
    <t>&lt;This academic year&gt;,follow. activities\school offers&lt;national modal grade for 15-year-olds&gt;? Band, orchestra\choir</t>
  </si>
  <si>
    <t>SC053Q02TA</t>
  </si>
  <si>
    <t>&lt;This academic year&gt;,follow. activities\school offers&lt;national modal grade for 15-year-olds&gt;? School play\musical</t>
  </si>
  <si>
    <t>SC053Q03TA</t>
  </si>
  <si>
    <t>&lt;This academic year&gt;,follow. activities\school offers&lt;national modal grade for 15-year-olds&gt;? School yrbk, newspaper</t>
  </si>
  <si>
    <t>SC053Q04TA</t>
  </si>
  <si>
    <t>&lt;This academic year&gt;,follow. activities\school offers&lt;national modal grade for 15-year-olds&gt;?  Volunteering or servic</t>
  </si>
  <si>
    <t>SC053Q05NA</t>
  </si>
  <si>
    <t>&lt;This academic year&gt;,follow. activities\school offers&lt;national modal grade for 15-year-olds&gt;? Science club</t>
  </si>
  <si>
    <t>SC053Q06NA</t>
  </si>
  <si>
    <t>&lt;This academic year&gt;,follow. activities\school offers&lt;national modal grade for 15-year-olds&gt;?  Science competitions</t>
  </si>
  <si>
    <t>SC053Q07TA</t>
  </si>
  <si>
    <t>&lt;This academic year&gt;,follow. activities\school offers&lt;national modal grade for 15-year-olds&gt;? Chess club</t>
  </si>
  <si>
    <t>SC053Q08TA</t>
  </si>
  <si>
    <t>&lt;This academic year&gt;,follow. activities\school offers&lt;national modal grade for 15-year-olds&gt;? Inform\Commun. Tech.</t>
  </si>
  <si>
    <t>SC053Q09TA</t>
  </si>
  <si>
    <t>&lt;This academic year&gt;,follow. activities\school offers&lt;national modal grade for 15-year-olds&gt;? Art club\activities.</t>
  </si>
  <si>
    <t>SC053Q10TA</t>
  </si>
  <si>
    <t>&lt;This academic year&gt;,follow. activities\school offers&lt;national modal grade for 15-year-olds&gt;? Sport team\activities</t>
  </si>
  <si>
    <t>SC059Q01NA</t>
  </si>
  <si>
    <t>Compared to other departments, our school's &lt;school science department&gt; is well equipped.</t>
  </si>
  <si>
    <t>SC059Q02NA</t>
  </si>
  <si>
    <t>If we ever have some extra funding, a big share goes into improvement of our &lt;school science&gt; teaching.</t>
  </si>
  <si>
    <t>SC059Q03NA</t>
  </si>
  <si>
    <t>&lt;School science&gt; teachers are among our best educated staff members.</t>
  </si>
  <si>
    <t>SC059Q04NA</t>
  </si>
  <si>
    <t>Compared to similar schools, we have a well equipped laboratory.</t>
  </si>
  <si>
    <t>SC059Q05NA</t>
  </si>
  <si>
    <t>The material for hands-on activities in &lt;school science&gt; is in good shape.</t>
  </si>
  <si>
    <t>SC059Q06NA</t>
  </si>
  <si>
    <t>We have enough laboratory material that all courses can regularly use it.</t>
  </si>
  <si>
    <t>SC059Q07NA</t>
  </si>
  <si>
    <t>We have extra laboratory staff that helps support &lt;school science&gt; teaching.</t>
  </si>
  <si>
    <t>SC059Q08NA</t>
  </si>
  <si>
    <t>Our school spends extra money on up-to-date &lt;school science&gt; equipment.</t>
  </si>
  <si>
    <t>SC052Q01NA</t>
  </si>
  <si>
    <t>Does your school provide study help? Room(s) where the students can do their homework</t>
  </si>
  <si>
    <t>SC052Q02NA</t>
  </si>
  <si>
    <t>Does your school provide the following study help? Staff help with homework</t>
  </si>
  <si>
    <t>SC009Q01TA</t>
  </si>
  <si>
    <t>Frequency of &lt;the last academic year&gt;. I use student performance results to develop the school's educational goal</t>
  </si>
  <si>
    <t>SC009Q02TA</t>
  </si>
  <si>
    <t>Frequency of &lt;the last academic year&gt;. I make sure that the professional development activities of teachers are in</t>
  </si>
  <si>
    <t>SC009Q03TA</t>
  </si>
  <si>
    <t>Frequency of &lt;the last academic year&gt;. I ensure that teachers work according to the school's educational goals.</t>
  </si>
  <si>
    <t>SC009Q04TA</t>
  </si>
  <si>
    <t>Frequency of &lt;the last academic year&gt;. I promote teaching practices based on recent educational research.</t>
  </si>
  <si>
    <t>SC009Q05TA</t>
  </si>
  <si>
    <t>Frequency of &lt;the last academic year&gt;. I praise teachers whose students are actively participating in learning.</t>
  </si>
  <si>
    <t>SC009Q06TA</t>
  </si>
  <si>
    <t>Frequency of &lt;the last academic year&gt;. When a teacher has problems in his\her classroom, I take the initiative to</t>
  </si>
  <si>
    <t>SC009Q07TA</t>
  </si>
  <si>
    <t>Frequency of &lt;the last academic year&gt;. I draw teachers' attention to the importance of pupils development of cri</t>
  </si>
  <si>
    <t>SC009Q08TA</t>
  </si>
  <si>
    <t>Frequency of &lt;the last academic year&gt;. I pay attention to disruptive behaviour in classrooms.</t>
  </si>
  <si>
    <t>SC009Q09TA</t>
  </si>
  <si>
    <t>Frequency of &lt;the last academic year&gt;. I provide staff with opportunities to participate in school decision-making</t>
  </si>
  <si>
    <t>SC009Q10TA</t>
  </si>
  <si>
    <t>Frequency of &lt;the last academic year&gt;. I engage teachers to help build a school culture of continuous improvement.</t>
  </si>
  <si>
    <t>SC009Q11TA</t>
  </si>
  <si>
    <t>Frequency of &lt;the last academic year&gt;. I ask teachers to participate in reviewing management practices.</t>
  </si>
  <si>
    <t>SC009Q12TA</t>
  </si>
  <si>
    <t>Frequency of &lt;the last academic year&gt;. When a teacher brings up a classroom problem, we solve the problem together</t>
  </si>
  <si>
    <t>SC009Q13TA</t>
  </si>
  <si>
    <t>Frequency of &lt;the last academic year&gt;. I discuss the school's academic goals with teachers at faculty meetings.</t>
  </si>
  <si>
    <t>SC010Q01TA</t>
  </si>
  <si>
    <t>Selecting teachers for hire: Principal</t>
  </si>
  <si>
    <t>SC010Q01TB</t>
  </si>
  <si>
    <t>Selecting teachers for hire: Teachers</t>
  </si>
  <si>
    <t>SC010Q01TC</t>
  </si>
  <si>
    <t>Selecting teachers for hire: &lt;School governing board&gt;</t>
  </si>
  <si>
    <t>SC010Q01TD</t>
  </si>
  <si>
    <t>Selecting teachers for hire: &lt;Regional or local education authority&gt;</t>
  </si>
  <si>
    <t>SC010Q01TE</t>
  </si>
  <si>
    <t>Selecting teachers for hire: National education authority</t>
  </si>
  <si>
    <t>SC010Q02TA</t>
  </si>
  <si>
    <t>Firing teachers: Principal</t>
  </si>
  <si>
    <t>SC010Q02TB</t>
  </si>
  <si>
    <t>Firing teachers: Teachers</t>
  </si>
  <si>
    <t>SC010Q02TC</t>
  </si>
  <si>
    <t>Firing teachers: &lt;School governing board&gt;</t>
  </si>
  <si>
    <t>SC010Q02TD</t>
  </si>
  <si>
    <t>Firing teachers: &lt;Regional or local education authority&gt;</t>
  </si>
  <si>
    <t>SC010Q02TE</t>
  </si>
  <si>
    <t>Firing teachers: National education authority</t>
  </si>
  <si>
    <t>SC010Q03TA</t>
  </si>
  <si>
    <t>Establishing teachers' starting salaries: Principal</t>
  </si>
  <si>
    <t>SC010Q03TB</t>
  </si>
  <si>
    <t>Establishing teachers' starting salaries: Teachers</t>
  </si>
  <si>
    <t>SC010Q03TC</t>
  </si>
  <si>
    <t>Establishing teachers' starting salaries: &lt;School governing board&gt;</t>
  </si>
  <si>
    <t>SC010Q03TD</t>
  </si>
  <si>
    <t>Establishing teachers' starting salaries: &lt;Regional or local education authority&gt;</t>
  </si>
  <si>
    <t>SC010Q03TE</t>
  </si>
  <si>
    <t>Establishing teachers' starting salaries: National education authority</t>
  </si>
  <si>
    <t>SC010Q04TA</t>
  </si>
  <si>
    <t>Determining teachers' salary increases: Principal</t>
  </si>
  <si>
    <t>SC010Q04TB</t>
  </si>
  <si>
    <t>Determining teachers' salary increases: Teachers</t>
  </si>
  <si>
    <t>SC010Q04TC</t>
  </si>
  <si>
    <t>Determining teachers' salary increases: &lt;School governing board&gt;</t>
  </si>
  <si>
    <t>SC010Q04TD</t>
  </si>
  <si>
    <t>Determining teachers' salary increases: &lt;Regional or local education authority&gt;</t>
  </si>
  <si>
    <t>SC010Q04TE</t>
  </si>
  <si>
    <t>Determining teachers' salary increases: National education authority</t>
  </si>
  <si>
    <t>SC010Q05TA</t>
  </si>
  <si>
    <t>Formulating the school budget: Principal</t>
  </si>
  <si>
    <t>SC010Q05TB</t>
  </si>
  <si>
    <t>Formulating the school budget: Teachers</t>
  </si>
  <si>
    <t>SC010Q05TC</t>
  </si>
  <si>
    <t>Formulating the school budget: &lt;School governing board&gt;</t>
  </si>
  <si>
    <t>SC010Q05TD</t>
  </si>
  <si>
    <t>Formulating the school budget: &lt;Regional or local education authority&gt;</t>
  </si>
  <si>
    <t>SC010Q05TE</t>
  </si>
  <si>
    <t>Formulating the school budget: National education authority</t>
  </si>
  <si>
    <t>SC010Q06TA</t>
  </si>
  <si>
    <t>Deciding on budget allocations within the school: Principal</t>
  </si>
  <si>
    <t>SC010Q06TB</t>
  </si>
  <si>
    <t>Deciding on budget allocations within the school: Teachers</t>
  </si>
  <si>
    <t>SC010Q06TC</t>
  </si>
  <si>
    <t>Deciding on budget allocations within the school: &lt;School governing board&gt;</t>
  </si>
  <si>
    <t>SC010Q06TD</t>
  </si>
  <si>
    <t>Deciding on budget allocations within the school: &lt;Regional or local education authority&gt;</t>
  </si>
  <si>
    <t>SC010Q06TE</t>
  </si>
  <si>
    <t>Deciding on budget allocations within the school: National education authority</t>
  </si>
  <si>
    <t>SC010Q07TA</t>
  </si>
  <si>
    <t>Establishing student disciplinary policies: Principal</t>
  </si>
  <si>
    <t>SC010Q07TB</t>
  </si>
  <si>
    <t>Establishing student disciplinary policies: Teachers</t>
  </si>
  <si>
    <t>SC010Q07TC</t>
  </si>
  <si>
    <t>Establishing student disciplinary policies: &lt;School governing board&gt;</t>
  </si>
  <si>
    <t>SC010Q07TD</t>
  </si>
  <si>
    <t>Establishing student disciplinary policies: &lt;Regional or local education authority&gt;</t>
  </si>
  <si>
    <t>SC010Q07TE</t>
  </si>
  <si>
    <t>Establishing student disciplinary policies: National education authority</t>
  </si>
  <si>
    <t>SC010Q08TA</t>
  </si>
  <si>
    <t>Establishing student assessment policies: Principal</t>
  </si>
  <si>
    <t>SC010Q08TB</t>
  </si>
  <si>
    <t>Establishing student assessment policies: Teachers</t>
  </si>
  <si>
    <t>SC010Q08TC</t>
  </si>
  <si>
    <t>Establishing student assessment policies: &lt;School governing board&gt;</t>
  </si>
  <si>
    <t>SC010Q08TD</t>
  </si>
  <si>
    <t>Establishing student assessment policies: &lt;Regional or local education authority&gt;</t>
  </si>
  <si>
    <t>SC010Q08TE</t>
  </si>
  <si>
    <t>Establishing student assessment policies: National education authority</t>
  </si>
  <si>
    <t>SC010Q09TA</t>
  </si>
  <si>
    <t>Approving students for admission to the school: Principal</t>
  </si>
  <si>
    <t>SC010Q09TB</t>
  </si>
  <si>
    <t>Approving students for admission to the school: Teachers</t>
  </si>
  <si>
    <t>SC010Q09TC</t>
  </si>
  <si>
    <t>Approving students for admission to the school: &lt;School governing board&gt;</t>
  </si>
  <si>
    <t>SC010Q09TD</t>
  </si>
  <si>
    <t>Approving students for admission to the school: &lt;Regional or local education authority&gt;</t>
  </si>
  <si>
    <t>SC010Q09TE</t>
  </si>
  <si>
    <t>Approving students for admission to the school: National education authority</t>
  </si>
  <si>
    <t>SC010Q10TA</t>
  </si>
  <si>
    <t>Choosing which textbooks are used: Principal</t>
  </si>
  <si>
    <t>SC010Q10TB</t>
  </si>
  <si>
    <t>Choosing which textbooks are used: Teachers</t>
  </si>
  <si>
    <t>SC010Q10TC</t>
  </si>
  <si>
    <t>Choosing which textbooks are used: &lt;School governing board&gt;</t>
  </si>
  <si>
    <t>SC010Q10TD</t>
  </si>
  <si>
    <t>Choosing which textbooks are used: &lt;Regional or local education authority&gt;</t>
  </si>
  <si>
    <t>SC010Q10TE</t>
  </si>
  <si>
    <t>Choosing which textbooks are used: National education authority</t>
  </si>
  <si>
    <t>SC010Q11TA</t>
  </si>
  <si>
    <t>Determining course content: Principal</t>
  </si>
  <si>
    <t>SC010Q11TB</t>
  </si>
  <si>
    <t>Determining course content: Teachers</t>
  </si>
  <si>
    <t>SC010Q11TC</t>
  </si>
  <si>
    <t>Determining course content: &lt;School governing board&gt;</t>
  </si>
  <si>
    <t>SC010Q11TD</t>
  </si>
  <si>
    <t>Determining course content: &lt;Regional or local education authority&gt;</t>
  </si>
  <si>
    <t>SC010Q11TE</t>
  </si>
  <si>
    <t>Determining course content: National education authority</t>
  </si>
  <si>
    <t>SC010Q12TA</t>
  </si>
  <si>
    <t>Deciding which courses are offered: Principal</t>
  </si>
  <si>
    <t>SC010Q12TB</t>
  </si>
  <si>
    <t>Deciding which courses are offered: Teachers</t>
  </si>
  <si>
    <t>SC010Q12TC</t>
  </si>
  <si>
    <t>Deciding which courses are offered: &lt;School governing board&gt;</t>
  </si>
  <si>
    <t>SC010Q12TD</t>
  </si>
  <si>
    <t>Deciding which courses are offered: &lt;Regional or local education authority&gt;</t>
  </si>
  <si>
    <t>SC010Q12TE</t>
  </si>
  <si>
    <t>Deciding which courses are offered: National education authority</t>
  </si>
  <si>
    <t>SC012Q01TA</t>
  </si>
  <si>
    <t>Student admission to school: Student's record of academic performance (including placement tests)</t>
  </si>
  <si>
    <t>SC012Q02TA</t>
  </si>
  <si>
    <t>Student admission to school: Recommendation of feeder schools</t>
  </si>
  <si>
    <t>SC012Q03TA</t>
  </si>
  <si>
    <t>Student admission to school: Parents' endorsement of the instructional or religious philosophy of the school</t>
  </si>
  <si>
    <t>SC012Q04TA</t>
  </si>
  <si>
    <t>Student admission to school: Whether the student requires or is interested in a special programme</t>
  </si>
  <si>
    <t>SC012Q05TA</t>
  </si>
  <si>
    <t>Student admission to school: Preference given to family members of current or former students</t>
  </si>
  <si>
    <t>SC012Q06TA</t>
  </si>
  <si>
    <t>Student admission to school: Residence in a particular area</t>
  </si>
  <si>
    <t>SC012Q07TA</t>
  </si>
  <si>
    <t>Student admission to school: Other</t>
  </si>
  <si>
    <t>SC013Q01TA</t>
  </si>
  <si>
    <t>Is your school a public or a private school?</t>
  </si>
  <si>
    <t>SC014Q01NA</t>
  </si>
  <si>
    <t>What kind of organisation runs your school?</t>
  </si>
  <si>
    <t>SC017Q01NA</t>
  </si>
  <si>
    <t>School instruction hindered by: A lack of teaching staff.</t>
  </si>
  <si>
    <t>SC017Q02NA</t>
  </si>
  <si>
    <t>School instruction hindered by: Inadequate or poorly qualified teaching staff.</t>
  </si>
  <si>
    <t>SC017Q03NA</t>
  </si>
  <si>
    <t>School instruction hindered by: A lack of assisting staff.</t>
  </si>
  <si>
    <t>SC017Q04NA</t>
  </si>
  <si>
    <t>School instruction hindered by: Inadequate or poorly qualified assisting staff.</t>
  </si>
  <si>
    <t>SC017Q05NA</t>
  </si>
  <si>
    <t>School instruction hindered by: Lack of educational material (e.g. textbooks, IT equipment, library or lab material).</t>
  </si>
  <si>
    <t>SC017Q06NA</t>
  </si>
  <si>
    <t>School instruction hindered by: Inadequate or poor quality educational material (e.g. textbooks, IT equipment).</t>
  </si>
  <si>
    <t>SC017Q07NA</t>
  </si>
  <si>
    <t>School instruction hindered by: Lack of physical infrastructure (building, grounds, heating\cooling, lighting).</t>
  </si>
  <si>
    <t>SC017Q08NA</t>
  </si>
  <si>
    <t>School instruction hindered by: Inadequate\poor quality phys infrastructure (building, grounds, heating\cooling).</t>
  </si>
  <si>
    <t>SC027Q01NA</t>
  </si>
  <si>
    <t>Teachers in our school cooperate by exchanging ideas or material when teaching specific units or series of lessons.</t>
  </si>
  <si>
    <t>SC027Q02NA</t>
  </si>
  <si>
    <t>Our school invites specialists to conduct in-service training for teachers.</t>
  </si>
  <si>
    <t>SC027Q03NA</t>
  </si>
  <si>
    <t>Our school organises in-service workshops which deal with specific issues that our school faces.</t>
  </si>
  <si>
    <t>SC027Q04NA</t>
  </si>
  <si>
    <t>Our school organises in-service workshops for specific groups of teachers (e.g. newly appointed teachers).</t>
  </si>
  <si>
    <t>SC032Q01TA</t>
  </si>
  <si>
    <t>During &lt;the last academic year&gt;, used to monitor the practice of teachers? Tests or assessments of student achieve.</t>
  </si>
  <si>
    <t>SC032Q02TA</t>
  </si>
  <si>
    <t>During &lt;the last academic year&gt;, used to monitor the practice of teachers? Teacher peer review</t>
  </si>
  <si>
    <t>SC032Q03TA</t>
  </si>
  <si>
    <t>During &lt;the last academic year&gt;, used to monitor the practice of teachers? Principal or senior staff observ lessons</t>
  </si>
  <si>
    <t>SC032Q04TA</t>
  </si>
  <si>
    <t>During &lt;the last academic year&gt;, used to monitor the practice of teachers? Observation of classes by inspect.</t>
  </si>
  <si>
    <t>SC034Q01NA</t>
  </si>
  <si>
    <t>How often are students assessed? Mandatory &lt;standardized tests&gt;</t>
  </si>
  <si>
    <t>SC034Q02NA</t>
  </si>
  <si>
    <t>How often are students assessed? Nonmandatory &lt;standardized tests&gt;</t>
  </si>
  <si>
    <t>SC034Q03TA</t>
  </si>
  <si>
    <t>How often are students assessed? Teacher-developed tests</t>
  </si>
  <si>
    <t>SC034Q04TA</t>
  </si>
  <si>
    <t>How often are students assessed? Teachers judgmental ratings</t>
  </si>
  <si>
    <t>SC035Q01NA</t>
  </si>
  <si>
    <t>Are &lt;standardized tests&gt; used in school? Guide student learning</t>
  </si>
  <si>
    <t>SC035Q01NB</t>
  </si>
  <si>
    <t>Are teacher-developed tests used in school? Guide student learning</t>
  </si>
  <si>
    <t>SC035Q02TA</t>
  </si>
  <si>
    <t>Are &lt;standardized tests&gt; used in school? To inform parents about child's progress</t>
  </si>
  <si>
    <t>SC035Q02TB</t>
  </si>
  <si>
    <t>Are teacher-developed tests used in school? To inform parents about child's progress</t>
  </si>
  <si>
    <t>SC035Q03TA</t>
  </si>
  <si>
    <t>Are &lt;standardized tests&gt; used in school? To make decisions about students' retention or promotion</t>
  </si>
  <si>
    <t>SC035Q03TB</t>
  </si>
  <si>
    <t>Are teacher-developed tests used in school? To make decisions about students' retention or promotion</t>
  </si>
  <si>
    <t>SC035Q04TA</t>
  </si>
  <si>
    <t>Are &lt;standardized tests&gt; used in school? To group students for instructional purposes</t>
  </si>
  <si>
    <t>SC035Q04TB</t>
  </si>
  <si>
    <t>Are teacher-developed tests used in school? To group students for instructional purposes</t>
  </si>
  <si>
    <t>SC035Q05TA</t>
  </si>
  <si>
    <t>Are &lt;standardized tests&gt; used in school? To compare the school to &lt;district or national&gt; performance</t>
  </si>
  <si>
    <t>SC035Q05TB</t>
  </si>
  <si>
    <t>Are teacher-developed tests used in school? To compare the school to &lt;district or national&gt; performance</t>
  </si>
  <si>
    <t>SC035Q06TA</t>
  </si>
  <si>
    <t>Are &lt;standardized tests&gt; used in school? To monitor the school's progress from year to year</t>
  </si>
  <si>
    <t>SC035Q06TB</t>
  </si>
  <si>
    <t>Are teacher-developed tests used in school? To monitor the school's progress from year to year</t>
  </si>
  <si>
    <t>SC035Q07TA</t>
  </si>
  <si>
    <t>Are &lt;standardized tests&gt; used in school? To make judgements about teachers' effectiveness</t>
  </si>
  <si>
    <t>SC035Q07TB</t>
  </si>
  <si>
    <t>Are teacher-developed tests used in school? To make judgements about teachers' effectiveness</t>
  </si>
  <si>
    <t>SC035Q08TA</t>
  </si>
  <si>
    <t>Are &lt;standardized tests&gt; used in school? To identify aspects of instruction or curriculum that should be improved</t>
  </si>
  <si>
    <t>SC035Q08TB</t>
  </si>
  <si>
    <t>Are teacher-developed tests used in school? To identify aspects of instruction or curriculum that should be improved</t>
  </si>
  <si>
    <t>SC035Q09NA</t>
  </si>
  <si>
    <t>Are &lt;standardized tests&gt; used in school? To adapt teaching to the students' needs</t>
  </si>
  <si>
    <t>SC035Q09NB</t>
  </si>
  <si>
    <t>Are teacher-developed tests used in school? To adapt teaching to the students' needs</t>
  </si>
  <si>
    <t>SC035Q10TA</t>
  </si>
  <si>
    <t>Are &lt;standardized tests&gt; used in school? To compare the school with other schools</t>
  </si>
  <si>
    <t>SC035Q10TB</t>
  </si>
  <si>
    <t>Are teacher-developed tests used in school? To compare the school with other schools</t>
  </si>
  <si>
    <t>SC035Q11NA</t>
  </si>
  <si>
    <t>Are &lt;standardized tests&gt; used in school? To award certification to students</t>
  </si>
  <si>
    <t>SC035Q11NB</t>
  </si>
  <si>
    <t>Are teacher-developed tests used in school? To award certification to students</t>
  </si>
  <si>
    <t>SC036Q01TA</t>
  </si>
  <si>
    <t>Achievement data used in any of the following &lt;accountability procedures&gt;? Achievement data are posted publicly</t>
  </si>
  <si>
    <t>SC036Q02TA</t>
  </si>
  <si>
    <t>Achievement data used in any of the following &lt;accountability procedures&gt;? Achievement data\tracked over time\admin</t>
  </si>
  <si>
    <t>SC036Q03NA</t>
  </si>
  <si>
    <t>Achievement data used in any of the following &lt;accountability procedures&gt;? Achievement data\provided to parents</t>
  </si>
  <si>
    <t>SC037Q01TA</t>
  </si>
  <si>
    <t>Internal evaluation \ Self-evaluation</t>
  </si>
  <si>
    <t>SC037Q02TA</t>
  </si>
  <si>
    <t>Does improvement exist at school? External evaluation</t>
  </si>
  <si>
    <t>SC037Q03TA</t>
  </si>
  <si>
    <t>Does improvement exist at school? Written specification of the schools curricular profile and educational goals</t>
  </si>
  <si>
    <t>SC037Q04TA</t>
  </si>
  <si>
    <t>Does improvement exist at school? Written specification of student performance standards</t>
  </si>
  <si>
    <t>SC037Q05NA</t>
  </si>
  <si>
    <t>Does improvement exist at school? Systematic recording of data such as attendance and professional development</t>
  </si>
  <si>
    <t>SC037Q06NA</t>
  </si>
  <si>
    <t>Does improvement exist at school? Systematic recording of student test results and graduation rates</t>
  </si>
  <si>
    <t>SC037Q07TA</t>
  </si>
  <si>
    <t>Does improvement exist at school? Seeking written feedback from students (e.g. regarding lessons, teachers, resources</t>
  </si>
  <si>
    <t>SC037Q08TA</t>
  </si>
  <si>
    <t>Does improvement exist at school? Teacher mentoring</t>
  </si>
  <si>
    <t>SC037Q09TA</t>
  </si>
  <si>
    <t>Does improvement exist at school? Consultation aimed at school improvement\experts over a period of six months</t>
  </si>
  <si>
    <t>SC037Q10NA</t>
  </si>
  <si>
    <t>Does improvement exist at school? Implementation of a standardised policy for science subjects</t>
  </si>
  <si>
    <t>SC040Q02NA</t>
  </si>
  <si>
    <t>Did your school implement any measures in: Educational staff (e.g. workload, personal requirm.)</t>
  </si>
  <si>
    <t>SC040Q03NA</t>
  </si>
  <si>
    <t>Did your school implement any measures in: Implementation of the curriculum</t>
  </si>
  <si>
    <t>SC040Q05NA</t>
  </si>
  <si>
    <t>Did your school implement any measures in: Quality of teaching and learning</t>
  </si>
  <si>
    <t>SC040Q11NA</t>
  </si>
  <si>
    <t>Did your school implement any measures in: Parental engagement in school</t>
  </si>
  <si>
    <t>SC040Q12NA</t>
  </si>
  <si>
    <t>Did your school implement any measures in: Teacher professional development</t>
  </si>
  <si>
    <t>SC040Q15NA</t>
  </si>
  <si>
    <t>Did your school implement any measures in: Student achievement</t>
  </si>
  <si>
    <t>SC040Q16NA</t>
  </si>
  <si>
    <t>Did your school implement any measures in: Students' cross-curricular competencies</t>
  </si>
  <si>
    <t>SC040Q17NA</t>
  </si>
  <si>
    <t>Did your school implement any measures in: Equity in school</t>
  </si>
  <si>
    <t>SC041Q01NA</t>
  </si>
  <si>
    <t>The results of external evaluations led to changes in school policies.</t>
  </si>
  <si>
    <t>SC041Q03NA</t>
  </si>
  <si>
    <t>We used the data to plan specific action for school development.</t>
  </si>
  <si>
    <t>SC041Q04NA</t>
  </si>
  <si>
    <t>We used the data to plan specific action for the improvement of teaching.</t>
  </si>
  <si>
    <t>SC041Q05NA</t>
  </si>
  <si>
    <t>We put measures derived from the results of external evaluations into practice promptly.</t>
  </si>
  <si>
    <t>SC041Q06NA</t>
  </si>
  <si>
    <t>The impetus triggered by the external evaluation ''disappeared'' very quickly at our school.</t>
  </si>
  <si>
    <t>SC042Q01TA</t>
  </si>
  <si>
    <t>School's policy\for students in &lt;national modal grade for 15-year-olds&gt;? Students\group.ability into differ. classes.</t>
  </si>
  <si>
    <t>SC042Q02TA</t>
  </si>
  <si>
    <t>School's policy\for students in &lt;national modal grade for 15-year-olds&gt;? Students\group.ability within\classes.</t>
  </si>
  <si>
    <t>SC061Q01TA</t>
  </si>
  <si>
    <t>Extent to which student learning is hindered by: Student truancy</t>
  </si>
  <si>
    <t>SC061Q02TA</t>
  </si>
  <si>
    <t>Extent to which student learning is hindered by: Students skipping classes</t>
  </si>
  <si>
    <t>SC061Q03TA</t>
  </si>
  <si>
    <t>Extent to which student learning is hindered by: Students lacking respect for teachers</t>
  </si>
  <si>
    <t>SC061Q04TA</t>
  </si>
  <si>
    <t>Extent to which student learning is hindered by: Student use of alcohol or illegal drugs</t>
  </si>
  <si>
    <t>SC061Q05TA</t>
  </si>
  <si>
    <t>Extent to which student learning is hindered by: Students intimidating or bullying other students</t>
  </si>
  <si>
    <t>SC061Q06TA</t>
  </si>
  <si>
    <t>Extent to which student learning is hindered by: Teachers not meeting individual students' needs</t>
  </si>
  <si>
    <t>SC061Q07TA</t>
  </si>
  <si>
    <t>Extent to which student learning is hindered by: Teacher absenteeism</t>
  </si>
  <si>
    <t>SC061Q08TA</t>
  </si>
  <si>
    <t>Extent to which student learning is hindered by: Staff resisting change</t>
  </si>
  <si>
    <t>SC061Q09TA</t>
  </si>
  <si>
    <t>Extent to which student learning is hindered by: Teachers being too strict with students</t>
  </si>
  <si>
    <t>SC061Q10TA</t>
  </si>
  <si>
    <t>Extent to which student learning is hindered by: Teachers not being well prepared for classes</t>
  </si>
  <si>
    <t>SC063Q02NA</t>
  </si>
  <si>
    <t>School provides a welcoming and accepting atmosphere for parents to get involved.</t>
  </si>
  <si>
    <t>SC063Q03NA</t>
  </si>
  <si>
    <t>School designs effective forms of school-to-home\home-to-school communications\school progra\child's progress.</t>
  </si>
  <si>
    <t>SC063Q04NA</t>
  </si>
  <si>
    <t>School includes parents in school decisions.</t>
  </si>
  <si>
    <t>SC063Q06NA</t>
  </si>
  <si>
    <t>School provides information\ideas to families about help at home hmwk and other curriculum-related activities</t>
  </si>
  <si>
    <t>SC063Q07NA</t>
  </si>
  <si>
    <t>School identifies and integrates resources and services from the community to strengthen</t>
  </si>
  <si>
    <t>SC063Q09NA</t>
  </si>
  <si>
    <t>There is a &lt;national, state, or district legislation&gt; on including parents in school activities.</t>
  </si>
  <si>
    <t>SCHLTYPE</t>
  </si>
  <si>
    <t>School Ownership</t>
  </si>
  <si>
    <t>School questionnaire: Overall results</t>
  </si>
  <si>
    <t>SC001Q01TA: Which of the following definitions best describes the community in which your school is located?</t>
  </si>
  <si>
    <t>N</t>
  </si>
  <si>
    <t>System</t>
  </si>
  <si>
    <t>A village, hamlet or rural area (fewer than 3 000 people)</t>
  </si>
  <si>
    <t>A small town (3 000 to about 15 000 people)</t>
  </si>
  <si>
    <t>A town (15 000 to about 100 000 people)</t>
  </si>
  <si>
    <t>A city (100 000 to about 1 000 000 people)</t>
  </si>
  <si>
    <t>A large city (with over 1 000 000 people)</t>
  </si>
  <si>
    <t>Valid Skip</t>
  </si>
  <si>
    <t>Not Reached</t>
  </si>
  <si>
    <t>Not Applicable</t>
  </si>
  <si>
    <t>Invalid</t>
  </si>
  <si>
    <t>No Response</t>
  </si>
  <si>
    <t>All</t>
  </si>
  <si>
    <t>Missing %</t>
  </si>
  <si>
    <t>Valid</t>
  </si>
  <si>
    <t>%</t>
  </si>
  <si>
    <t>(SE)</t>
  </si>
  <si>
    <t>OECD</t>
  </si>
  <si>
    <t>Australia</t>
  </si>
  <si>
    <t>—</t>
  </si>
  <si>
    <t>Austria</t>
  </si>
  <si>
    <t>Belgium</t>
  </si>
  <si>
    <t>Canada</t>
  </si>
  <si>
    <t>Chile</t>
  </si>
  <si>
    <t>Czech Republic</t>
  </si>
  <si>
    <t>Denmark</t>
  </si>
  <si>
    <t>Estonia</t>
  </si>
  <si>
    <t>Finland</t>
  </si>
  <si>
    <t>France</t>
  </si>
  <si>
    <t>Germany</t>
  </si>
  <si>
    <t>Greece</t>
  </si>
  <si>
    <t>Hungary</t>
  </si>
  <si>
    <t>Iceland</t>
  </si>
  <si>
    <t>Ireland</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</si>
  <si>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</si>
  <si>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</si>
  <si>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</si>
  <si>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</si>
  <si>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</si>
  <si>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</si>
  <si>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</si>
  <si>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</si>
  <si>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</si>
  <si>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</si>
  <si>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</si>
  <si>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</si>
  <si>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</si>
  <si>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</si>
  <si>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</si>
  <si>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</si>
  <si>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</si>
  <si>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</si>
  <si>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</si>
  <si>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</si>
  <si>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</si>
  <si>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</si>
  <si>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</si>
  <si>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</si>
  <si>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</si>
  <si>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</si>
  <si>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</si>
  <si>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</si>
  <si>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</si>
  <si>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</si>
  <si>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</si>
  <si>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</si>
  <si>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</si>
  <si>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</si>
  <si>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</si>
  <si>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</si>
  <si>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</si>
  <si>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</si>
  <si>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</si>
  <si>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</si>
  <si>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</si>
  <si>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</si>
  <si>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</si>
  <si>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</si>
  <si>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</si>
  <si>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</si>
  <si>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</si>
  <si>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</si>
  <si>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</si>
  <si>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</si>
  <si>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</si>
  <si>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</si>
  <si>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</si>
  <si>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</si>
  <si>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</si>
  <si>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</si>
  <si>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</si>
  <si>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</si>
  <si>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</si>
  <si>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</si>
  <si>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</si>
  <si>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</si>
  <si>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</si>
  <si>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</si>
  <si>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questionnaires refers to the percentage of data missing because a respondent did not see a question although they were given the opportunity to see it. This may have occurred when a respondent exited the assessment early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</si>
  <si>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</si>
  <si>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</si>
  <si>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</si>
  <si>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</si>
  <si>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</si>
  <si>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</si>
  <si>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</si>
  <si>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</si>
  <si>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</si>
  <si>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SC003Q01TA: What is the average size of &lt;test language&gt; classes in &lt;national modal grade for 15-year-olds&gt; in your school?</t>
  </si>
  <si>
    <t>15 students or fewer</t>
  </si>
  <si>
    <t>16-20 students</t>
  </si>
  <si>
    <t>21-25 students</t>
  </si>
  <si>
    <t>26-30 students</t>
  </si>
  <si>
    <t>31-35 students</t>
  </si>
  <si>
    <t>36-40 students</t>
  </si>
  <si>
    <t>41-45 students</t>
  </si>
  <si>
    <t>46-50 students</t>
  </si>
  <si>
    <t>More than 50 students</t>
  </si>
  <si>
    <t>SC053Q01TA: &lt;This academic year&gt;,follow. activities\school offers&lt;national modal grade for 15-year-olds&gt;? Band, orchestra\choir</t>
  </si>
  <si>
    <t>Yes</t>
  </si>
  <si>
    <t>No</t>
  </si>
  <si>
    <t>SC053Q02TA: &lt;This academic year&gt;,follow. activities\school offers&lt;national modal grade for 15-year-olds&gt;? School play\musical</t>
  </si>
  <si>
    <t>SC053Q03TA: &lt;This academic year&gt;,follow. activities\school offers&lt;national modal grade for 15-year-olds&gt;? School yrbk, newspaper</t>
  </si>
  <si>
    <t>SC053Q04TA: &lt;This academic year&gt;,follow. activities\school offers&lt;national modal grade for 15-year-olds&gt;?  Volunteering or servic</t>
  </si>
  <si>
    <t>SC053Q05NA: &lt;This academic year&gt;,follow. activities\school offers&lt;national modal grade for 15-year-olds&gt;? Science club</t>
  </si>
  <si>
    <t>SC053Q06NA: &lt;This academic year&gt;,follow. activities\school offers&lt;national modal grade for 15-year-olds&gt;?  Science competitions</t>
  </si>
  <si>
    <t>SC053Q07TA: &lt;This academic year&gt;,follow. activities\school offers&lt;national modal grade for 15-year-olds&gt;? Chess club</t>
  </si>
  <si>
    <t>SC053Q08TA: &lt;This academic year&gt;,follow. activities\school offers&lt;national modal grade for 15-year-olds&gt;? Inform\Commun. Tech.</t>
  </si>
  <si>
    <t>SC053Q09TA: &lt;This academic year&gt;,follow. activities\school offers&lt;national modal grade for 15-year-olds&gt;? Art club\activities.</t>
  </si>
  <si>
    <t>SC053Q10TA: &lt;This academic year&gt;,follow. activities\school offers&lt;national modal grade for 15-year-olds&gt;? Sport team\activities</t>
  </si>
  <si>
    <t>SC059Q01NA: Compared to other departments, our school's &lt;school science department&gt; is well equipped.</t>
  </si>
  <si>
    <t>SC059Q02NA: If we ever have some extra funding, a big share goes into improvement of our &lt;school science&gt; teaching.</t>
  </si>
  <si>
    <t>SC059Q03NA: &lt;School science&gt; teachers are among our best educated staff members.</t>
  </si>
  <si>
    <t>SC059Q04NA: Compared to similar schools, we have a well equipped laboratory.</t>
  </si>
  <si>
    <t>SC059Q05NA: The material for hands-on activities in &lt;school science&gt; is in good shape.</t>
  </si>
  <si>
    <t>SC059Q06NA: We have enough laboratory material that all courses can regularly use it.</t>
  </si>
  <si>
    <t>SC059Q07NA: We have extra laboratory staff that helps support &lt;school science&gt; teaching.</t>
  </si>
  <si>
    <t>SC059Q08NA: Our school spends extra money on up-to-date &lt;school science&gt; equipment.</t>
  </si>
  <si>
    <t>SC052Q01NA: Does your school provide study help? Room(s) where the students can do their homework</t>
  </si>
  <si>
    <t>SC052Q02NA: Does your school provide the following study help? Staff help with homework</t>
  </si>
  <si>
    <t>SC009Q01TA: Frequency of &lt;the last academic year&gt;. I use student performance results to develop the school's educational goal</t>
  </si>
  <si>
    <t>Did not occur</t>
  </si>
  <si>
    <t>1-2 times during the year</t>
  </si>
  <si>
    <t>3-4 times during the year</t>
  </si>
  <si>
    <t>Once a month</t>
  </si>
  <si>
    <t>Once a week</t>
  </si>
  <si>
    <t>More than once a week</t>
  </si>
  <si>
    <t>SC009Q02TA: Frequency of &lt;the last academic year&gt;. I make sure that the professional development activities of teachers are in</t>
  </si>
  <si>
    <t>SC009Q03TA: Frequency of &lt;the last academic year&gt;. I ensure that teachers work according to the school's educational goals.</t>
  </si>
  <si>
    <t>SC009Q04TA: Frequency of &lt;the last academic year&gt;. I promote teaching practices based on recent educational research.</t>
  </si>
  <si>
    <t>SC009Q05TA: Frequency of &lt;the last academic year&gt;. I praise teachers whose students are actively participating in learning.</t>
  </si>
  <si>
    <t>SC009Q06TA: Frequency of &lt;the last academic year&gt;. When a teacher has problems in his\her classroom, I take the initiative to</t>
  </si>
  <si>
    <t>SC009Q07TA: Frequency of &lt;the last academic year&gt;. I draw teachers' attention to the importance of pupils development of cri</t>
  </si>
  <si>
    <t>SC009Q08TA: Frequency of &lt;the last academic year&gt;. I pay attention to disruptive behaviour in classrooms.</t>
  </si>
  <si>
    <t>SC009Q09TA: Frequency of &lt;the last academic year&gt;. I provide staff with opportunities to participate in school decision-making</t>
  </si>
  <si>
    <t>SC009Q10TA: Frequency of &lt;the last academic year&gt;. I engage teachers to help build a school culture of continuous improvement.</t>
  </si>
  <si>
    <t>SC009Q11TA: Frequency of &lt;the last academic year&gt;. I ask teachers to participate in reviewing management practices.</t>
  </si>
  <si>
    <t>SC009Q12TA: Frequency of &lt;the last academic year&gt;. When a teacher brings up a classroom problem, we solve the problem together</t>
  </si>
  <si>
    <t>SC009Q13TA: Frequency of &lt;the last academic year&gt;. I discuss the school's academic goals with teachers at faculty meetings.</t>
  </si>
  <si>
    <t>SC010Q01TA: Selecting teachers for hire: Principal</t>
  </si>
  <si>
    <t>Not checked</t>
  </si>
  <si>
    <t>Checked</t>
  </si>
  <si>
    <t>SC010Q01TB: Selecting teachers for hire: Teachers</t>
  </si>
  <si>
    <t>SC010Q01TC: Selecting teachers for hire: &lt;School governing board&gt;</t>
  </si>
  <si>
    <t>SC010Q01TD: Selecting teachers for hire: &lt;Regional or local education authority&gt;</t>
  </si>
  <si>
    <t>SC010Q01TE: Selecting teachers for hire: National education authority</t>
  </si>
  <si>
    <t>SC010Q02TA: Firing teachers: Principal</t>
  </si>
  <si>
    <t>SC010Q02TB: Firing teachers: Teachers</t>
  </si>
  <si>
    <t>SC010Q02TC: Firing teachers: &lt;School governing board&gt;</t>
  </si>
  <si>
    <t>SC010Q02TD: Firing teachers: &lt;Regional or local education authority&gt;</t>
  </si>
  <si>
    <t>SC010Q02TE: Firing teachers: National education authority</t>
  </si>
  <si>
    <t>SC010Q03TA: Establishing teachers' starting salaries: Principal</t>
  </si>
  <si>
    <t>SC010Q03TB: Establishing teachers' starting salaries: Teachers</t>
  </si>
  <si>
    <t>SC010Q03TC: Establishing teachers' starting salaries: &lt;School governing board&gt;</t>
  </si>
  <si>
    <t>SC010Q03TD: Establishing teachers' starting salaries: &lt;Regional or local education authority&gt;</t>
  </si>
  <si>
    <t>SC010Q03TE: Establishing teachers' starting salaries: National education authority</t>
  </si>
  <si>
    <t>SC010Q04TA: Determining teachers' salary increases: Principal</t>
  </si>
  <si>
    <t>SC010Q04TB: Determining teachers' salary increases: Teachers</t>
  </si>
  <si>
    <t>SC010Q04TC: Determining teachers' salary increases: &lt;School governing board&gt;</t>
  </si>
  <si>
    <t>SC010Q04TD: Determining teachers' salary increases: &lt;Regional or local education authority&gt;</t>
  </si>
  <si>
    <t>SC010Q04TE: Determining teachers' salary increases: National education authority</t>
  </si>
  <si>
    <t>SC010Q05TA: Formulating the school budget: Principal</t>
  </si>
  <si>
    <t>SC010Q05TB: Formulating the school budget: Teachers</t>
  </si>
  <si>
    <t>SC010Q05TC: Formulating the school budget: &lt;School governing board&gt;</t>
  </si>
  <si>
    <t>SC010Q05TD: Formulating the school budget: &lt;Regional or local education authority&gt;</t>
  </si>
  <si>
    <t>SC010Q05TE: Formulating the school budget: National education authority</t>
  </si>
  <si>
    <t>SC010Q06TA: Deciding on budget allocations within the school: Principal</t>
  </si>
  <si>
    <t>SC010Q06TB: Deciding on budget allocations within the school: Teachers</t>
  </si>
  <si>
    <t>SC010Q06TC: Deciding on budget allocations within the school: &lt;School governing board&gt;</t>
  </si>
  <si>
    <t>SC010Q06TD: Deciding on budget allocations within the school: &lt;Regional or local education authority&gt;</t>
  </si>
  <si>
    <t>SC010Q06TE: Deciding on budget allocations within the school: National education authority</t>
  </si>
  <si>
    <t>SC010Q07TA: Establishing student disciplinary policies: Principal</t>
  </si>
  <si>
    <t>SC010Q07TB: Establishing student disciplinary policies: Teachers</t>
  </si>
  <si>
    <t>SC010Q07TC: Establishing student disciplinary policies: &lt;School governing board&gt;</t>
  </si>
  <si>
    <t>SC010Q07TD: Establishing student disciplinary policies: &lt;Regional or local education authority&gt;</t>
  </si>
  <si>
    <t>SC010Q07TE: Establishing student disciplinary policies: National education authority</t>
  </si>
  <si>
    <t>SC010Q08TA: Establishing student assessment policies: Principal</t>
  </si>
  <si>
    <t>SC010Q08TB: Establishing student assessment policies: Teachers</t>
  </si>
  <si>
    <t>SC010Q08TC: Establishing student assessment policies: &lt;School governing board&gt;</t>
  </si>
  <si>
    <t>SC010Q08TD: Establishing student assessment policies: &lt;Regional or local education authority&gt;</t>
  </si>
  <si>
    <t>SC010Q08TE: Establishing student assessment policies: National education authority</t>
  </si>
  <si>
    <t>SC010Q09TA: Approving students for admission to the school: Principal</t>
  </si>
  <si>
    <t>SC010Q09TB: Approving students for admission to the school: Teachers</t>
  </si>
  <si>
    <t>SC010Q09TC: Approving students for admission to the school: &lt;School governing board&gt;</t>
  </si>
  <si>
    <t>SC010Q09TD: Approving students for admission to the school: &lt;Regional or local education authority&gt;</t>
  </si>
  <si>
    <t>SC010Q09TE: Approving students for admission to the school: National education authority</t>
  </si>
  <si>
    <t>SC010Q10TA: Choosing which textbooks are used: Principal</t>
  </si>
  <si>
    <t>SC010Q10TB: Choosing which textbooks are used: Teachers</t>
  </si>
  <si>
    <t>SC010Q10TC: Choosing which textbooks are used: &lt;School governing board&gt;</t>
  </si>
  <si>
    <t>SC010Q10TD: Choosing which textbooks are used: &lt;Regional or local education authority&gt;</t>
  </si>
  <si>
    <t>SC010Q10TE: Choosing which textbooks are used: National education authority</t>
  </si>
  <si>
    <t>SC010Q11TA: Determining course content: Principal</t>
  </si>
  <si>
    <t>SC010Q11TB: Determining course content: Teachers</t>
  </si>
  <si>
    <t>SC010Q11TC: Determining course content: &lt;School governing board&gt;</t>
  </si>
  <si>
    <t>SC010Q11TD: Determining course content: &lt;Regional or local education authority&gt;</t>
  </si>
  <si>
    <t>SC010Q11TE: Determining course content: National education authority</t>
  </si>
  <si>
    <t>SC010Q12TA: Deciding which courses are offered: Principal</t>
  </si>
  <si>
    <t>SC010Q12TB: Deciding which courses are offered: Teachers</t>
  </si>
  <si>
    <t>SC010Q12TC: Deciding which courses are offered: &lt;School governing board&gt;</t>
  </si>
  <si>
    <t>SC010Q12TD: Deciding which courses are offered: &lt;Regional or local education authority&gt;</t>
  </si>
  <si>
    <t>SC010Q12TE: Deciding which courses are offered: National education authority</t>
  </si>
  <si>
    <t>SC012Q01TA: Student admission to school: Student's record of academic performance (including placement tests)</t>
  </si>
  <si>
    <t>Never</t>
  </si>
  <si>
    <t>Sometimes</t>
  </si>
  <si>
    <t>Always</t>
  </si>
  <si>
    <t>SC012Q02TA: Student admission to school: Recommendation of feeder schools</t>
  </si>
  <si>
    <t>SC012Q03TA: Student admission to school: Parents' endorsement of the instructional or religious philosophy of the school</t>
  </si>
  <si>
    <t>SC012Q04TA: Student admission to school: Whether the student requires or is interested in a special programme</t>
  </si>
  <si>
    <t>SC012Q05TA: Student admission to school: Preference given to family members of current or former students</t>
  </si>
  <si>
    <t>SC012Q06TA: Student admission to school: Residence in a particular area</t>
  </si>
  <si>
    <t>SC012Q07TA: Student admission to school: Other</t>
  </si>
  <si>
    <t>SC013Q01TA: Is your school a public or a private school?</t>
  </si>
  <si>
    <t>A public school</t>
  </si>
  <si>
    <t>A private school</t>
  </si>
  <si>
    <t>SC014Q01NA: What kind of organisation runs your school?</t>
  </si>
  <si>
    <t>A church or other religious organisation</t>
  </si>
  <si>
    <t>Another not-for-profit organisation</t>
  </si>
  <si>
    <t>A for-profit organisation</t>
  </si>
  <si>
    <t>SC017Q01NA: School instruction hindered by: A lack of teaching staff.</t>
  </si>
  <si>
    <t>Not at all</t>
  </si>
  <si>
    <t>Very little</t>
  </si>
  <si>
    <t>To some extent</t>
  </si>
  <si>
    <t>A lot</t>
  </si>
  <si>
    <t>SC017Q02NA: School instruction hindered by: Inadequate or poorly qualified teaching staff.</t>
  </si>
  <si>
    <t>SC017Q03NA: School instruction hindered by: A lack of assisting staff.</t>
  </si>
  <si>
    <t>SC017Q04NA: School instruction hindered by: Inadequate or poorly qualified assisting staff.</t>
  </si>
  <si>
    <t>SC017Q05NA: School instruction hindered by: Lack of educational material (e.g. textbooks, IT equipment, library or lab material).</t>
  </si>
  <si>
    <t>SC017Q06NA: School instruction hindered by: Inadequate or poor quality educational material (e.g. textbooks, IT equipment).</t>
  </si>
  <si>
    <t>SC017Q07NA: School instruction hindered by: Lack of physical infrastructure (building, grounds, heating\cooling, lighting).</t>
  </si>
  <si>
    <t>SC017Q08NA: School instruction hindered by: Inadequate\poor quality phys infrastructure (building, grounds, heating\cooling).</t>
  </si>
  <si>
    <t>SC027Q01NA: Teachers in our school cooperate by exchanging ideas or material when teaching specific units or series of lessons.</t>
  </si>
  <si>
    <t>SC027Q02NA: Our school invites specialists to conduct in-service training for teachers.</t>
  </si>
  <si>
    <t>SC027Q03NA: Our school organises in-service workshops which deal with specific issues that our school faces.</t>
  </si>
  <si>
    <t>SC027Q04NA: Our school organises in-service workshops for specific groups of teachers (e.g. newly appointed teachers).</t>
  </si>
  <si>
    <t>SC032Q01TA: During &lt;the last academic year&gt;, used to monitor the practice of teachers? Tests or assessments of student achieve.</t>
  </si>
  <si>
    <t>SC032Q02TA: During &lt;the last academic year&gt;, used to monitor the practice of teachers? Teacher peer review</t>
  </si>
  <si>
    <t>SC032Q03TA: During &lt;the last academic year&gt;, used to monitor the practice of teachers? Principal or senior staff observ lessons</t>
  </si>
  <si>
    <t>SC032Q04TA: During &lt;the last academic year&gt;, used to monitor the practice of teachers? Observation of classes by inspect.</t>
  </si>
  <si>
    <t>SC034Q01NA: How often are students assessed? Mandatory &lt;standardized tests&gt;</t>
  </si>
  <si>
    <t>1-2 times a year</t>
  </si>
  <si>
    <t>3-5 times a year</t>
  </si>
  <si>
    <t>Monthly</t>
  </si>
  <si>
    <t>More than once a month</t>
  </si>
  <si>
    <t>SC034Q02NA: How often are students assessed? Nonmandatory &lt;standardized tests&gt;</t>
  </si>
  <si>
    <t>SC034Q03TA: How often are students assessed? Teacher-developed tests</t>
  </si>
  <si>
    <t>SC034Q04TA: How often are students assessed? Teachers judgmental ratings</t>
  </si>
  <si>
    <t>SC035Q01NA: Are &lt;standardized tests&gt; used in school? Guide student learning</t>
  </si>
  <si>
    <t>SC035Q01NB: Are teacher-developed tests used in school? Guide student learning</t>
  </si>
  <si>
    <t>SC035Q02TA: Are &lt;standardized tests&gt; used in school? To inform parents about child's progress</t>
  </si>
  <si>
    <t>SC035Q02TB: Are teacher-developed tests used in school? To inform parents about child's progress</t>
  </si>
  <si>
    <t>SC035Q03TA: Are &lt;standardized tests&gt; used in school? To make decisions about students' retention or promotion</t>
  </si>
  <si>
    <t>SC035Q03TB: Are teacher-developed tests used in school? To make decisions about students' retention or promotion</t>
  </si>
  <si>
    <t>SC035Q04TA: Are &lt;standardized tests&gt; used in school? To group students for instructional purposes</t>
  </si>
  <si>
    <t>SC035Q04TB: Are teacher-developed tests used in school? To group students for instructional purposes</t>
  </si>
  <si>
    <t>SC035Q05TA: Are &lt;standardized tests&gt; used in school? To compare the school to &lt;district or national&gt; performance</t>
  </si>
  <si>
    <t>SC035Q05TB: Are teacher-developed tests used in school? To compare the school to &lt;district or national&gt; performance</t>
  </si>
  <si>
    <t>SC035Q06TA: Are &lt;standardized tests&gt; used in school? To monitor the school's progress from year to year</t>
  </si>
  <si>
    <t>SC035Q06TB: Are teacher-developed tests used in school? To monitor the school's progress from year to year</t>
  </si>
  <si>
    <t>SC035Q07TA: Are &lt;standardized tests&gt; used in school? To make judgements about teachers' effectiveness</t>
  </si>
  <si>
    <t>SC035Q07TB: Are teacher-developed tests used in school? To make judgements about teachers' effectiveness</t>
  </si>
  <si>
    <t>SC035Q08TA: Are &lt;standardized tests&gt; used in school? To identify aspects of instruction or curriculum that should be improved</t>
  </si>
  <si>
    <t>SC035Q08TB: Are teacher-developed tests used in school? To identify aspects of instruction or curriculum that should be improved</t>
  </si>
  <si>
    <t>SC035Q09NA: Are &lt;standardized tests&gt; used in school? To adapt teaching to the students' needs</t>
  </si>
  <si>
    <t>SC035Q09NB: Are teacher-developed tests used in school? To adapt teaching to the students' needs</t>
  </si>
  <si>
    <t>SC035Q10TA: Are &lt;standardized tests&gt; used in school? To compare the school with other schools</t>
  </si>
  <si>
    <t>SC035Q10TB: Are teacher-developed tests used in school? To compare the school with other schools</t>
  </si>
  <si>
    <t>SC035Q11NA: Are &lt;standardized tests&gt; used in school? To award certification to students</t>
  </si>
  <si>
    <t>SC035Q11NB: Are teacher-developed tests used in school? To award certification to students</t>
  </si>
  <si>
    <t>SC036Q01TA: Achievement data used in any of the following &lt;accountability procedures&gt;? Achievement data are posted publicly</t>
  </si>
  <si>
    <t>SC036Q02TA: Achievement data used in any of the following &lt;accountability procedures&gt;? Achievement data\tracked over time\admin</t>
  </si>
  <si>
    <t>SC036Q03NA: Achievement data used in any of the following &lt;accountability procedures&gt;? Achievement data\provided to parents</t>
  </si>
  <si>
    <t>SC037Q01TA: Internal evaluation \ Self-evaluation</t>
  </si>
  <si>
    <t>Yes, this is mandatory, e.g. based on district or ministry policies</t>
  </si>
  <si>
    <t>Yes, based on school initiative</t>
  </si>
  <si>
    <t>SC037Q02TA: Does improvement exist at school? External evaluation</t>
  </si>
  <si>
    <t>SC037Q03TA: Does improvement exist at school? Written specification of the schools curricular profile and educational goals</t>
  </si>
  <si>
    <t>SC037Q04TA: Does improvement exist at school? Written specification of student performance standards</t>
  </si>
  <si>
    <t>SC037Q05NA: Does improvement exist at school? Systematic recording of data such as attendance and professional development</t>
  </si>
  <si>
    <t>SC037Q06NA: Does improvement exist at school? Systematic recording of student test results and graduation rates</t>
  </si>
  <si>
    <t>SC037Q07TA: Does improvement exist at school? Seeking written feedback from students (e.g. regarding lessons, teachers, resources</t>
  </si>
  <si>
    <t>SC037Q08TA: Does improvement exist at school? Teacher mentoring</t>
  </si>
  <si>
    <t>SC037Q09TA: Does improvement exist at school? Consultation aimed at school improvement\experts over a period of six months</t>
  </si>
  <si>
    <t>SC037Q10NA: Does improvement exist at school? Implementation of a standardised policy for science subjects</t>
  </si>
  <si>
    <t>SC040Q02NA: Did your school implement any measures in: Educational staff (e.g. workload, personal requirm.)</t>
  </si>
  <si>
    <t>No, because results were satisfactory</t>
  </si>
  <si>
    <t>No for other reasons</t>
  </si>
  <si>
    <t>SC040Q03NA: Did your school implement any measures in: Implementation of the curriculum</t>
  </si>
  <si>
    <t>SC040Q05NA: Did your school implement any measures in: Quality of teaching and learning</t>
  </si>
  <si>
    <t>SC040Q11NA: Did your school implement any measures in: Parental engagement in school</t>
  </si>
  <si>
    <t>SC040Q12NA: Did your school implement any measures in: Teacher professional development</t>
  </si>
  <si>
    <t>SC040Q15NA: Did your school implement any measures in: Student achievement</t>
  </si>
  <si>
    <t>SC040Q16NA: Did your school implement any measures in: Students' cross-curricular competencies</t>
  </si>
  <si>
    <t>SC040Q17NA: Did your school implement any measures in: Equity in school</t>
  </si>
  <si>
    <t>SC041Q01NA: The results of external evaluations led to changes in school policies.</t>
  </si>
  <si>
    <t>SC041Q03NA: We used the data to plan specific action for school development.</t>
  </si>
  <si>
    <t>SC041Q04NA: We used the data to plan specific action for the improvement of teaching.</t>
  </si>
  <si>
    <t>SC041Q05NA: We put measures derived from the results of external evaluations into practice promptly.</t>
  </si>
  <si>
    <t>SC041Q06NA: The impetus triggered by the external evaluation ''disappeared'' very quickly at our school.</t>
  </si>
  <si>
    <t>SC042Q01TA: School's policy\for students in &lt;national modal grade for 15-year-olds&gt;? Students\group.ability into differ. classes.</t>
  </si>
  <si>
    <t>For all subjects</t>
  </si>
  <si>
    <t>For some subjects</t>
  </si>
  <si>
    <t>Not for any subjects</t>
  </si>
  <si>
    <t>SC042Q02TA: School's policy\for students in &lt;national modal grade for 15-year-olds&gt;? Students\group.ability within\classes.</t>
  </si>
  <si>
    <t>SC061Q01TA: Extent to which student learning is hindered by: Student truancy</t>
  </si>
  <si>
    <t>SC061Q02TA: Extent to which student learning is hindered by: Students skipping classes</t>
  </si>
  <si>
    <t>SC061Q03TA: Extent to which student learning is hindered by: Students lacking respect for teachers</t>
  </si>
  <si>
    <t>SC061Q04TA: Extent to which student learning is hindered by: Student use of alcohol or illegal drugs</t>
  </si>
  <si>
    <t>SC061Q05TA: Extent to which student learning is hindered by: Students intimidating or bullying other students</t>
  </si>
  <si>
    <t>SC061Q06TA: Extent to which student learning is hindered by: Teachers not meeting individual students' needs</t>
  </si>
  <si>
    <t>SC061Q07TA: Extent to which student learning is hindered by: Teacher absenteeism</t>
  </si>
  <si>
    <t>SC061Q08TA: Extent to which student learning is hindered by: Staff resisting change</t>
  </si>
  <si>
    <t>SC061Q09TA: Extent to which student learning is hindered by: Teachers being too strict with students</t>
  </si>
  <si>
    <t>SC061Q10TA: Extent to which student learning is hindered by: Teachers not being well prepared for classes</t>
  </si>
  <si>
    <t>SC063Q02NA: School provides a welcoming and accepting atmosphere for parents to get involved.</t>
  </si>
  <si>
    <t>SC063Q03NA: School designs effective forms of school-to-home\home-to-school communications\school progra\child's progress.</t>
  </si>
  <si>
    <t>SC063Q04NA: School includes parents in school decisions.</t>
  </si>
  <si>
    <t>SC063Q06NA: School provides information\ideas to families about help at home hmwk and other curriculum-related activities</t>
  </si>
  <si>
    <t>SC063Q07NA: School identifies and integrates resources and services from the community to strengthen</t>
  </si>
  <si>
    <t>SC063Q09NA: There is a &lt;national, state, or district legislation&gt; on including parents in school activities.</t>
  </si>
  <si>
    <t>SCHLTYPE: School Ownership</t>
  </si>
  <si>
    <t>Private Independent</t>
  </si>
  <si>
    <t>Private Government-dependent</t>
  </si>
  <si>
    <t>Public</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</si>
</sst>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4">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borderId="3" fillId="3" fontId="3" numFmtId="0" xfId="0"/>
    <xf borderId="2" fillId="3" fontId="0" numFmtId="0" xfId="0"/>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worksheets/sheet167.xml" Type="http://schemas.openxmlformats.org/officeDocument/2006/relationships/worksheet"/><Relationship Id="rId168" Target="worksheets/sheet168.xml" Type="http://schemas.openxmlformats.org/officeDocument/2006/relationships/worksheet"/><Relationship Id="rId169" Target="worksheets/sheet169.xml" Type="http://schemas.openxmlformats.org/officeDocument/2006/relationships/worksheet"/><Relationship Id="rId170" Target="worksheets/sheet170.xml" Type="http://schemas.openxmlformats.org/officeDocument/2006/relationships/worksheet"/><Relationship Id="rId171" Target="worksheets/sheet171.xml" Type="http://schemas.openxmlformats.org/officeDocument/2006/relationships/worksheet"/><Relationship Id="rId172" Target="worksheets/sheet172.xml" Type="http://schemas.openxmlformats.org/officeDocument/2006/relationships/worksheet"/><Relationship Id="rId173" Target="worksheets/sheet173.xml" Type="http://schemas.openxmlformats.org/officeDocument/2006/relationships/worksheet"/><Relationship Id="rId174" Target="worksheets/sheet174.xml" Type="http://schemas.openxmlformats.org/officeDocument/2006/relationships/worksheet"/><Relationship Id="rId175" Target="worksheets/sheet175.xml" Type="http://schemas.openxmlformats.org/officeDocument/2006/relationships/worksheet"/><Relationship Id="rId176" Target="worksheets/sheet176.xml" Type="http://schemas.openxmlformats.org/officeDocument/2006/relationships/worksheet"/><Relationship Id="rId177" Target="worksheets/sheet177.xml" Type="http://schemas.openxmlformats.org/officeDocument/2006/relationships/worksheet"/><Relationship Id="rId178" Target="worksheets/sheet178.xml" Type="http://schemas.openxmlformats.org/officeDocument/2006/relationships/worksheet"/><Relationship Id="rId179" Target="worksheets/sheet179.xml" Type="http://schemas.openxmlformats.org/officeDocument/2006/relationships/worksheet"/><Relationship Id="rId180" Target="worksheets/sheet180.xml" Type="http://schemas.openxmlformats.org/officeDocument/2006/relationships/worksheet"/><Relationship Id="rId181" Target="worksheets/sheet181.xml" Type="http://schemas.openxmlformats.org/officeDocument/2006/relationships/worksheet"/><Relationship Id="rId182" Target="worksheets/sheet182.xml" Type="http://schemas.openxmlformats.org/officeDocument/2006/relationships/worksheet"/><Relationship Id="rId183" Target="worksheets/sheet183.xml" Type="http://schemas.openxmlformats.org/officeDocument/2006/relationships/worksheet"/><Relationship Id="rId184" Target="worksheets/sheet184.xml" Type="http://schemas.openxmlformats.org/officeDocument/2006/relationships/worksheet"/><Relationship Id="rId185" Target="worksheets/sheet185.xml" Type="http://schemas.openxmlformats.org/officeDocument/2006/relationships/worksheet"/><Relationship Id="rId186" Target="worksheets/sheet186.xml" Type="http://schemas.openxmlformats.org/officeDocument/2006/relationships/worksheet"/><Relationship Id="rId187" Target="worksheets/sheet187.xml" Type="http://schemas.openxmlformats.org/officeDocument/2006/relationships/worksheet"/><Relationship Id="rId188" Target="worksheets/sheet188.xml" Type="http://schemas.openxmlformats.org/officeDocument/2006/relationships/worksheet"/><Relationship Id="rId189" Target="worksheets/sheet189.xml" Type="http://schemas.openxmlformats.org/officeDocument/2006/relationships/worksheet"/><Relationship Id="rId190" Target="worksheets/sheet190.xml" Type="http://schemas.openxmlformats.org/officeDocument/2006/relationships/worksheet"/><Relationship Id="rId191" Target="worksheets/sheet191.xml" Type="http://schemas.openxmlformats.org/officeDocument/2006/relationships/worksheet"/><Relationship Id="rId192" Target="worksheets/sheet192.xml" Type="http://schemas.openxmlformats.org/officeDocument/2006/relationships/worksheet"/><Relationship Id="rId193" Target="sharedStrings.xml" Type="http://schemas.openxmlformats.org/officeDocument/2006/relationships/sharedStrings"/><Relationship Id="rId194" Target="styles.xml" Type="http://schemas.openxmlformats.org/officeDocument/2006/relationships/styles"/><Relationship Id="rId19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SC001Q01TA'!A6" TargetMode="External" Type="http://schemas.openxmlformats.org/officeDocument/2006/relationships/hyperlink"/><Relationship Id="rId2" Target="#'SC003Q01TA'!A6" TargetMode="External" Type="http://schemas.openxmlformats.org/officeDocument/2006/relationships/hyperlink"/><Relationship Id="rId3" Target="#'SC053Q01TA'!A6" TargetMode="External" Type="http://schemas.openxmlformats.org/officeDocument/2006/relationships/hyperlink"/><Relationship Id="rId4" Target="#'SC053Q02TA'!A6" TargetMode="External" Type="http://schemas.openxmlformats.org/officeDocument/2006/relationships/hyperlink"/><Relationship Id="rId5" Target="#'SC053Q03TA'!A6" TargetMode="External" Type="http://schemas.openxmlformats.org/officeDocument/2006/relationships/hyperlink"/><Relationship Id="rId6" Target="#'SC053Q04TA'!A6" TargetMode="External" Type="http://schemas.openxmlformats.org/officeDocument/2006/relationships/hyperlink"/><Relationship Id="rId7" Target="#'SC053Q05NA'!A6" TargetMode="External" Type="http://schemas.openxmlformats.org/officeDocument/2006/relationships/hyperlink"/><Relationship Id="rId8" Target="#'SC053Q06NA'!A6" TargetMode="External" Type="http://schemas.openxmlformats.org/officeDocument/2006/relationships/hyperlink"/><Relationship Id="rId9" Target="#'SC053Q07TA'!A6" TargetMode="External" Type="http://schemas.openxmlformats.org/officeDocument/2006/relationships/hyperlink"/><Relationship Id="rId10" Target="#'SC053Q08TA'!A6" TargetMode="External" Type="http://schemas.openxmlformats.org/officeDocument/2006/relationships/hyperlink"/><Relationship Id="rId11" Target="#'SC053Q09TA'!A6" TargetMode="External" Type="http://schemas.openxmlformats.org/officeDocument/2006/relationships/hyperlink"/><Relationship Id="rId12" Target="#'SC053Q10TA'!A6" TargetMode="External" Type="http://schemas.openxmlformats.org/officeDocument/2006/relationships/hyperlink"/><Relationship Id="rId13" Target="#'SC059Q01NA'!A6" TargetMode="External" Type="http://schemas.openxmlformats.org/officeDocument/2006/relationships/hyperlink"/><Relationship Id="rId14" Target="#'SC059Q02NA'!A6" TargetMode="External" Type="http://schemas.openxmlformats.org/officeDocument/2006/relationships/hyperlink"/><Relationship Id="rId15" Target="#'SC059Q03NA'!A6" TargetMode="External" Type="http://schemas.openxmlformats.org/officeDocument/2006/relationships/hyperlink"/><Relationship Id="rId16" Target="#'SC059Q04NA'!A6" TargetMode="External" Type="http://schemas.openxmlformats.org/officeDocument/2006/relationships/hyperlink"/><Relationship Id="rId17" Target="#'SC059Q05NA'!A6" TargetMode="External" Type="http://schemas.openxmlformats.org/officeDocument/2006/relationships/hyperlink"/><Relationship Id="rId18" Target="#'SC059Q06NA'!A6" TargetMode="External" Type="http://schemas.openxmlformats.org/officeDocument/2006/relationships/hyperlink"/><Relationship Id="rId19" Target="#'SC059Q07NA'!A6" TargetMode="External" Type="http://schemas.openxmlformats.org/officeDocument/2006/relationships/hyperlink"/><Relationship Id="rId20" Target="#'SC059Q08NA'!A6" TargetMode="External" Type="http://schemas.openxmlformats.org/officeDocument/2006/relationships/hyperlink"/><Relationship Id="rId21" Target="#'SC052Q01NA'!A6" TargetMode="External" Type="http://schemas.openxmlformats.org/officeDocument/2006/relationships/hyperlink"/><Relationship Id="rId22" Target="#'SC052Q02NA'!A6" TargetMode="External" Type="http://schemas.openxmlformats.org/officeDocument/2006/relationships/hyperlink"/><Relationship Id="rId23" Target="#'SC009Q01TA'!A6" TargetMode="External" Type="http://schemas.openxmlformats.org/officeDocument/2006/relationships/hyperlink"/><Relationship Id="rId24" Target="#'SC009Q02TA'!A6" TargetMode="External" Type="http://schemas.openxmlformats.org/officeDocument/2006/relationships/hyperlink"/><Relationship Id="rId25" Target="#'SC009Q03TA'!A6" TargetMode="External" Type="http://schemas.openxmlformats.org/officeDocument/2006/relationships/hyperlink"/><Relationship Id="rId26" Target="#'SC009Q04TA'!A6" TargetMode="External" Type="http://schemas.openxmlformats.org/officeDocument/2006/relationships/hyperlink"/><Relationship Id="rId27" Target="#'SC009Q05TA'!A6" TargetMode="External" Type="http://schemas.openxmlformats.org/officeDocument/2006/relationships/hyperlink"/><Relationship Id="rId28" Target="#'SC009Q06TA'!A6" TargetMode="External" Type="http://schemas.openxmlformats.org/officeDocument/2006/relationships/hyperlink"/><Relationship Id="rId29" Target="#'SC009Q07TA'!A6" TargetMode="External" Type="http://schemas.openxmlformats.org/officeDocument/2006/relationships/hyperlink"/><Relationship Id="rId30" Target="#'SC009Q08TA'!A6" TargetMode="External" Type="http://schemas.openxmlformats.org/officeDocument/2006/relationships/hyperlink"/><Relationship Id="rId31" Target="#'SC009Q09TA'!A6" TargetMode="External" Type="http://schemas.openxmlformats.org/officeDocument/2006/relationships/hyperlink"/><Relationship Id="rId32" Target="#'SC009Q10TA'!A6" TargetMode="External" Type="http://schemas.openxmlformats.org/officeDocument/2006/relationships/hyperlink"/><Relationship Id="rId33" Target="#'SC009Q11TA'!A6" TargetMode="External" Type="http://schemas.openxmlformats.org/officeDocument/2006/relationships/hyperlink"/><Relationship Id="rId34" Target="#'SC009Q12TA'!A6" TargetMode="External" Type="http://schemas.openxmlformats.org/officeDocument/2006/relationships/hyperlink"/><Relationship Id="rId35" Target="#'SC009Q13TA'!A6" TargetMode="External" Type="http://schemas.openxmlformats.org/officeDocument/2006/relationships/hyperlink"/><Relationship Id="rId36" Target="#'SC010Q01TA'!A6" TargetMode="External" Type="http://schemas.openxmlformats.org/officeDocument/2006/relationships/hyperlink"/><Relationship Id="rId37" Target="#'SC010Q01TB'!A6" TargetMode="External" Type="http://schemas.openxmlformats.org/officeDocument/2006/relationships/hyperlink"/><Relationship Id="rId38" Target="#'SC010Q01TC'!A6" TargetMode="External" Type="http://schemas.openxmlformats.org/officeDocument/2006/relationships/hyperlink"/><Relationship Id="rId39" Target="#'SC010Q01TD'!A6" TargetMode="External" Type="http://schemas.openxmlformats.org/officeDocument/2006/relationships/hyperlink"/><Relationship Id="rId40" Target="#'SC010Q01TE'!A6" TargetMode="External" Type="http://schemas.openxmlformats.org/officeDocument/2006/relationships/hyperlink"/><Relationship Id="rId41" Target="#'SC010Q02TA'!A6" TargetMode="External" Type="http://schemas.openxmlformats.org/officeDocument/2006/relationships/hyperlink"/><Relationship Id="rId42" Target="#'SC010Q02TB'!A6" TargetMode="External" Type="http://schemas.openxmlformats.org/officeDocument/2006/relationships/hyperlink"/><Relationship Id="rId43" Target="#'SC010Q02TC'!A6" TargetMode="External" Type="http://schemas.openxmlformats.org/officeDocument/2006/relationships/hyperlink"/><Relationship Id="rId44" Target="#'SC010Q02TD'!A6" TargetMode="External" Type="http://schemas.openxmlformats.org/officeDocument/2006/relationships/hyperlink"/><Relationship Id="rId45" Target="#'SC010Q02TE'!A6" TargetMode="External" Type="http://schemas.openxmlformats.org/officeDocument/2006/relationships/hyperlink"/><Relationship Id="rId46" Target="#'SC010Q03TA'!A6" TargetMode="External" Type="http://schemas.openxmlformats.org/officeDocument/2006/relationships/hyperlink"/><Relationship Id="rId47" Target="#'SC010Q03TB'!A6" TargetMode="External" Type="http://schemas.openxmlformats.org/officeDocument/2006/relationships/hyperlink"/><Relationship Id="rId48" Target="#'SC010Q03TC'!A6" TargetMode="External" Type="http://schemas.openxmlformats.org/officeDocument/2006/relationships/hyperlink"/><Relationship Id="rId49" Target="#'SC010Q03TD'!A6" TargetMode="External" Type="http://schemas.openxmlformats.org/officeDocument/2006/relationships/hyperlink"/><Relationship Id="rId50" Target="#'SC010Q03TE'!A6" TargetMode="External" Type="http://schemas.openxmlformats.org/officeDocument/2006/relationships/hyperlink"/><Relationship Id="rId51" Target="#'SC010Q04TA'!A6" TargetMode="External" Type="http://schemas.openxmlformats.org/officeDocument/2006/relationships/hyperlink"/><Relationship Id="rId52" Target="#'SC010Q04TB'!A6" TargetMode="External" Type="http://schemas.openxmlformats.org/officeDocument/2006/relationships/hyperlink"/><Relationship Id="rId53" Target="#'SC010Q04TC'!A6" TargetMode="External" Type="http://schemas.openxmlformats.org/officeDocument/2006/relationships/hyperlink"/><Relationship Id="rId54" Target="#'SC010Q04TD'!A6" TargetMode="External" Type="http://schemas.openxmlformats.org/officeDocument/2006/relationships/hyperlink"/><Relationship Id="rId55" Target="#'SC010Q04TE'!A6" TargetMode="External" Type="http://schemas.openxmlformats.org/officeDocument/2006/relationships/hyperlink"/><Relationship Id="rId56" Target="#'SC010Q05TA'!A6" TargetMode="External" Type="http://schemas.openxmlformats.org/officeDocument/2006/relationships/hyperlink"/><Relationship Id="rId57" Target="#'SC010Q05TB'!A6" TargetMode="External" Type="http://schemas.openxmlformats.org/officeDocument/2006/relationships/hyperlink"/><Relationship Id="rId58" Target="#'SC010Q05TC'!A6" TargetMode="External" Type="http://schemas.openxmlformats.org/officeDocument/2006/relationships/hyperlink"/><Relationship Id="rId59" Target="#'SC010Q05TD'!A6" TargetMode="External" Type="http://schemas.openxmlformats.org/officeDocument/2006/relationships/hyperlink"/><Relationship Id="rId60" Target="#'SC010Q05TE'!A6" TargetMode="External" Type="http://schemas.openxmlformats.org/officeDocument/2006/relationships/hyperlink"/><Relationship Id="rId61" Target="#'SC010Q06TA'!A6" TargetMode="External" Type="http://schemas.openxmlformats.org/officeDocument/2006/relationships/hyperlink"/><Relationship Id="rId62" Target="#'SC010Q06TB'!A6" TargetMode="External" Type="http://schemas.openxmlformats.org/officeDocument/2006/relationships/hyperlink"/><Relationship Id="rId63" Target="#'SC010Q06TC'!A6" TargetMode="External" Type="http://schemas.openxmlformats.org/officeDocument/2006/relationships/hyperlink"/><Relationship Id="rId64" Target="#'SC010Q06TD'!A6" TargetMode="External" Type="http://schemas.openxmlformats.org/officeDocument/2006/relationships/hyperlink"/><Relationship Id="rId65" Target="#'SC010Q06TE'!A6" TargetMode="External" Type="http://schemas.openxmlformats.org/officeDocument/2006/relationships/hyperlink"/><Relationship Id="rId66" Target="#'SC010Q07TA'!A6" TargetMode="External" Type="http://schemas.openxmlformats.org/officeDocument/2006/relationships/hyperlink"/><Relationship Id="rId67" Target="#'SC010Q07TB'!A6" TargetMode="External" Type="http://schemas.openxmlformats.org/officeDocument/2006/relationships/hyperlink"/><Relationship Id="rId68" Target="#'SC010Q07TC'!A6" TargetMode="External" Type="http://schemas.openxmlformats.org/officeDocument/2006/relationships/hyperlink"/><Relationship Id="rId69" Target="#'SC010Q07TD'!A6" TargetMode="External" Type="http://schemas.openxmlformats.org/officeDocument/2006/relationships/hyperlink"/><Relationship Id="rId70" Target="#'SC010Q07TE'!A6" TargetMode="External" Type="http://schemas.openxmlformats.org/officeDocument/2006/relationships/hyperlink"/><Relationship Id="rId71" Target="#'SC010Q08TA'!A6" TargetMode="External" Type="http://schemas.openxmlformats.org/officeDocument/2006/relationships/hyperlink"/><Relationship Id="rId72" Target="#'SC010Q08TB'!A6" TargetMode="External" Type="http://schemas.openxmlformats.org/officeDocument/2006/relationships/hyperlink"/><Relationship Id="rId73" Target="#'SC010Q08TC'!A6" TargetMode="External" Type="http://schemas.openxmlformats.org/officeDocument/2006/relationships/hyperlink"/><Relationship Id="rId74" Target="#'SC010Q08TD'!A6" TargetMode="External" Type="http://schemas.openxmlformats.org/officeDocument/2006/relationships/hyperlink"/><Relationship Id="rId75" Target="#'SC010Q08TE'!A6" TargetMode="External" Type="http://schemas.openxmlformats.org/officeDocument/2006/relationships/hyperlink"/><Relationship Id="rId76" Target="#'SC010Q09TA'!A6" TargetMode="External" Type="http://schemas.openxmlformats.org/officeDocument/2006/relationships/hyperlink"/><Relationship Id="rId77" Target="#'SC010Q09TB'!A6" TargetMode="External" Type="http://schemas.openxmlformats.org/officeDocument/2006/relationships/hyperlink"/><Relationship Id="rId78" Target="#'SC010Q09TC'!A6" TargetMode="External" Type="http://schemas.openxmlformats.org/officeDocument/2006/relationships/hyperlink"/><Relationship Id="rId79" Target="#'SC010Q09TD'!A6" TargetMode="External" Type="http://schemas.openxmlformats.org/officeDocument/2006/relationships/hyperlink"/><Relationship Id="rId80" Target="#'SC010Q09TE'!A6" TargetMode="External" Type="http://schemas.openxmlformats.org/officeDocument/2006/relationships/hyperlink"/><Relationship Id="rId81" Target="#'SC010Q10TA'!A6" TargetMode="External" Type="http://schemas.openxmlformats.org/officeDocument/2006/relationships/hyperlink"/><Relationship Id="rId82" Target="#'SC010Q10TB'!A6" TargetMode="External" Type="http://schemas.openxmlformats.org/officeDocument/2006/relationships/hyperlink"/><Relationship Id="rId83" Target="#'SC010Q10TC'!A6" TargetMode="External" Type="http://schemas.openxmlformats.org/officeDocument/2006/relationships/hyperlink"/><Relationship Id="rId84" Target="#'SC010Q10TD'!A6" TargetMode="External" Type="http://schemas.openxmlformats.org/officeDocument/2006/relationships/hyperlink"/><Relationship Id="rId85" Target="#'SC010Q10TE'!A6" TargetMode="External" Type="http://schemas.openxmlformats.org/officeDocument/2006/relationships/hyperlink"/><Relationship Id="rId86" Target="#'SC010Q11TA'!A6" TargetMode="External" Type="http://schemas.openxmlformats.org/officeDocument/2006/relationships/hyperlink"/><Relationship Id="rId87" Target="#'SC010Q11TB'!A6" TargetMode="External" Type="http://schemas.openxmlformats.org/officeDocument/2006/relationships/hyperlink"/><Relationship Id="rId88" Target="#'SC010Q11TC'!A6" TargetMode="External" Type="http://schemas.openxmlformats.org/officeDocument/2006/relationships/hyperlink"/><Relationship Id="rId89" Target="#'SC010Q11TD'!A6" TargetMode="External" Type="http://schemas.openxmlformats.org/officeDocument/2006/relationships/hyperlink"/><Relationship Id="rId90" Target="#'SC010Q11TE'!A6" TargetMode="External" Type="http://schemas.openxmlformats.org/officeDocument/2006/relationships/hyperlink"/><Relationship Id="rId91" Target="#'SC010Q12TA'!A6" TargetMode="External" Type="http://schemas.openxmlformats.org/officeDocument/2006/relationships/hyperlink"/><Relationship Id="rId92" Target="#'SC010Q12TB'!A6" TargetMode="External" Type="http://schemas.openxmlformats.org/officeDocument/2006/relationships/hyperlink"/><Relationship Id="rId93" Target="#'SC010Q12TC'!A6" TargetMode="External" Type="http://schemas.openxmlformats.org/officeDocument/2006/relationships/hyperlink"/><Relationship Id="rId94" Target="#'SC010Q12TD'!A6" TargetMode="External" Type="http://schemas.openxmlformats.org/officeDocument/2006/relationships/hyperlink"/><Relationship Id="rId95" Target="#'SC010Q12TE'!A6" TargetMode="External" Type="http://schemas.openxmlformats.org/officeDocument/2006/relationships/hyperlink"/><Relationship Id="rId96" Target="#'SC012Q01TA'!A6" TargetMode="External" Type="http://schemas.openxmlformats.org/officeDocument/2006/relationships/hyperlink"/><Relationship Id="rId97" Target="#'SC012Q02TA'!A6" TargetMode="External" Type="http://schemas.openxmlformats.org/officeDocument/2006/relationships/hyperlink"/><Relationship Id="rId98" Target="#'SC012Q03TA'!A6" TargetMode="External" Type="http://schemas.openxmlformats.org/officeDocument/2006/relationships/hyperlink"/><Relationship Id="rId99" Target="#'SC012Q04TA'!A6" TargetMode="External" Type="http://schemas.openxmlformats.org/officeDocument/2006/relationships/hyperlink"/><Relationship Id="rId100" Target="#'SC012Q05TA'!A6" TargetMode="External" Type="http://schemas.openxmlformats.org/officeDocument/2006/relationships/hyperlink"/><Relationship Id="rId101" Target="#'SC012Q06TA'!A6" TargetMode="External" Type="http://schemas.openxmlformats.org/officeDocument/2006/relationships/hyperlink"/><Relationship Id="rId102" Target="#'SC012Q07TA'!A6" TargetMode="External" Type="http://schemas.openxmlformats.org/officeDocument/2006/relationships/hyperlink"/><Relationship Id="rId103" Target="#'SC013Q01TA'!A6" TargetMode="External" Type="http://schemas.openxmlformats.org/officeDocument/2006/relationships/hyperlink"/><Relationship Id="rId104" Target="#'SC014Q01NA'!A6" TargetMode="External" Type="http://schemas.openxmlformats.org/officeDocument/2006/relationships/hyperlink"/><Relationship Id="rId105" Target="#'SC017Q01NA'!A6" TargetMode="External" Type="http://schemas.openxmlformats.org/officeDocument/2006/relationships/hyperlink"/><Relationship Id="rId106" Target="#'SC017Q02NA'!A6" TargetMode="External" Type="http://schemas.openxmlformats.org/officeDocument/2006/relationships/hyperlink"/><Relationship Id="rId107" Target="#'SC017Q03NA'!A6" TargetMode="External" Type="http://schemas.openxmlformats.org/officeDocument/2006/relationships/hyperlink"/><Relationship Id="rId108" Target="#'SC017Q04NA'!A6" TargetMode="External" Type="http://schemas.openxmlformats.org/officeDocument/2006/relationships/hyperlink"/><Relationship Id="rId109" Target="#'SC017Q05NA'!A6" TargetMode="External" Type="http://schemas.openxmlformats.org/officeDocument/2006/relationships/hyperlink"/><Relationship Id="rId110" Target="#'SC017Q06NA'!A6" TargetMode="External" Type="http://schemas.openxmlformats.org/officeDocument/2006/relationships/hyperlink"/><Relationship Id="rId111" Target="#'SC017Q07NA'!A6" TargetMode="External" Type="http://schemas.openxmlformats.org/officeDocument/2006/relationships/hyperlink"/><Relationship Id="rId112" Target="#'SC017Q08NA'!A6" TargetMode="External" Type="http://schemas.openxmlformats.org/officeDocument/2006/relationships/hyperlink"/><Relationship Id="rId113" Target="#'SC027Q01NA'!A6" TargetMode="External" Type="http://schemas.openxmlformats.org/officeDocument/2006/relationships/hyperlink"/><Relationship Id="rId114" Target="#'SC027Q02NA'!A6" TargetMode="External" Type="http://schemas.openxmlformats.org/officeDocument/2006/relationships/hyperlink"/><Relationship Id="rId115" Target="#'SC027Q03NA'!A6" TargetMode="External" Type="http://schemas.openxmlformats.org/officeDocument/2006/relationships/hyperlink"/><Relationship Id="rId116" Target="#'SC027Q04NA'!A6" TargetMode="External" Type="http://schemas.openxmlformats.org/officeDocument/2006/relationships/hyperlink"/><Relationship Id="rId117" Target="#'SC032Q01TA'!A6" TargetMode="External" Type="http://schemas.openxmlformats.org/officeDocument/2006/relationships/hyperlink"/><Relationship Id="rId118" Target="#'SC032Q02TA'!A6" TargetMode="External" Type="http://schemas.openxmlformats.org/officeDocument/2006/relationships/hyperlink"/><Relationship Id="rId119" Target="#'SC032Q03TA'!A6" TargetMode="External" Type="http://schemas.openxmlformats.org/officeDocument/2006/relationships/hyperlink"/><Relationship Id="rId120" Target="#'SC032Q04TA'!A6" TargetMode="External" Type="http://schemas.openxmlformats.org/officeDocument/2006/relationships/hyperlink"/><Relationship Id="rId121" Target="#'SC034Q01NA'!A6" TargetMode="External" Type="http://schemas.openxmlformats.org/officeDocument/2006/relationships/hyperlink"/><Relationship Id="rId122" Target="#'SC034Q02NA'!A6" TargetMode="External" Type="http://schemas.openxmlformats.org/officeDocument/2006/relationships/hyperlink"/><Relationship Id="rId123" Target="#'SC034Q03TA'!A6" TargetMode="External" Type="http://schemas.openxmlformats.org/officeDocument/2006/relationships/hyperlink"/><Relationship Id="rId124" Target="#'SC034Q04TA'!A6" TargetMode="External" Type="http://schemas.openxmlformats.org/officeDocument/2006/relationships/hyperlink"/><Relationship Id="rId125" Target="#'SC035Q01NA'!A6" TargetMode="External" Type="http://schemas.openxmlformats.org/officeDocument/2006/relationships/hyperlink"/><Relationship Id="rId126" Target="#'SC035Q01NB'!A6" TargetMode="External" Type="http://schemas.openxmlformats.org/officeDocument/2006/relationships/hyperlink"/><Relationship Id="rId127" Target="#'SC035Q02TA'!A6" TargetMode="External" Type="http://schemas.openxmlformats.org/officeDocument/2006/relationships/hyperlink"/><Relationship Id="rId128" Target="#'SC035Q02TB'!A6" TargetMode="External" Type="http://schemas.openxmlformats.org/officeDocument/2006/relationships/hyperlink"/><Relationship Id="rId129" Target="#'SC035Q03TA'!A6" TargetMode="External" Type="http://schemas.openxmlformats.org/officeDocument/2006/relationships/hyperlink"/><Relationship Id="rId130" Target="#'SC035Q03TB'!A6" TargetMode="External" Type="http://schemas.openxmlformats.org/officeDocument/2006/relationships/hyperlink"/><Relationship Id="rId131" Target="#'SC035Q04TA'!A6" TargetMode="External" Type="http://schemas.openxmlformats.org/officeDocument/2006/relationships/hyperlink"/><Relationship Id="rId132" Target="#'SC035Q04TB'!A6" TargetMode="External" Type="http://schemas.openxmlformats.org/officeDocument/2006/relationships/hyperlink"/><Relationship Id="rId133" Target="#'SC035Q05TA'!A6" TargetMode="External" Type="http://schemas.openxmlformats.org/officeDocument/2006/relationships/hyperlink"/><Relationship Id="rId134" Target="#'SC035Q05TB'!A6" TargetMode="External" Type="http://schemas.openxmlformats.org/officeDocument/2006/relationships/hyperlink"/><Relationship Id="rId135" Target="#'SC035Q06TA'!A6" TargetMode="External" Type="http://schemas.openxmlformats.org/officeDocument/2006/relationships/hyperlink"/><Relationship Id="rId136" Target="#'SC035Q06TB'!A6" TargetMode="External" Type="http://schemas.openxmlformats.org/officeDocument/2006/relationships/hyperlink"/><Relationship Id="rId137" Target="#'SC035Q07TA'!A6" TargetMode="External" Type="http://schemas.openxmlformats.org/officeDocument/2006/relationships/hyperlink"/><Relationship Id="rId138" Target="#'SC035Q07TB'!A6" TargetMode="External" Type="http://schemas.openxmlformats.org/officeDocument/2006/relationships/hyperlink"/><Relationship Id="rId139" Target="#'SC035Q08TA'!A6" TargetMode="External" Type="http://schemas.openxmlformats.org/officeDocument/2006/relationships/hyperlink"/><Relationship Id="rId140" Target="#'SC035Q08TB'!A6" TargetMode="External" Type="http://schemas.openxmlformats.org/officeDocument/2006/relationships/hyperlink"/><Relationship Id="rId141" Target="#'SC035Q09NA'!A6" TargetMode="External" Type="http://schemas.openxmlformats.org/officeDocument/2006/relationships/hyperlink"/><Relationship Id="rId142" Target="#'SC035Q09NB'!A6" TargetMode="External" Type="http://schemas.openxmlformats.org/officeDocument/2006/relationships/hyperlink"/><Relationship Id="rId143" Target="#'SC035Q10TA'!A6" TargetMode="External" Type="http://schemas.openxmlformats.org/officeDocument/2006/relationships/hyperlink"/><Relationship Id="rId144" Target="#'SC035Q10TB'!A6" TargetMode="External" Type="http://schemas.openxmlformats.org/officeDocument/2006/relationships/hyperlink"/><Relationship Id="rId145" Target="#'SC035Q11NA'!A6" TargetMode="External" Type="http://schemas.openxmlformats.org/officeDocument/2006/relationships/hyperlink"/><Relationship Id="rId146" Target="#'SC035Q11NB'!A6" TargetMode="External" Type="http://schemas.openxmlformats.org/officeDocument/2006/relationships/hyperlink"/><Relationship Id="rId147" Target="#'SC036Q01TA'!A6" TargetMode="External" Type="http://schemas.openxmlformats.org/officeDocument/2006/relationships/hyperlink"/><Relationship Id="rId148" Target="#'SC036Q02TA'!A6" TargetMode="External" Type="http://schemas.openxmlformats.org/officeDocument/2006/relationships/hyperlink"/><Relationship Id="rId149" Target="#'SC036Q03NA'!A6" TargetMode="External" Type="http://schemas.openxmlformats.org/officeDocument/2006/relationships/hyperlink"/><Relationship Id="rId150" Target="#'SC037Q01TA'!A6" TargetMode="External" Type="http://schemas.openxmlformats.org/officeDocument/2006/relationships/hyperlink"/><Relationship Id="rId151" Target="#'SC037Q02TA'!A6" TargetMode="External" Type="http://schemas.openxmlformats.org/officeDocument/2006/relationships/hyperlink"/><Relationship Id="rId152" Target="#'SC037Q03TA'!A6" TargetMode="External" Type="http://schemas.openxmlformats.org/officeDocument/2006/relationships/hyperlink"/><Relationship Id="rId153" Target="#'SC037Q04TA'!A6" TargetMode="External" Type="http://schemas.openxmlformats.org/officeDocument/2006/relationships/hyperlink"/><Relationship Id="rId154" Target="#'SC037Q05NA'!A6" TargetMode="External" Type="http://schemas.openxmlformats.org/officeDocument/2006/relationships/hyperlink"/><Relationship Id="rId155" Target="#'SC037Q06NA'!A6" TargetMode="External" Type="http://schemas.openxmlformats.org/officeDocument/2006/relationships/hyperlink"/><Relationship Id="rId156" Target="#'SC037Q07TA'!A6" TargetMode="External" Type="http://schemas.openxmlformats.org/officeDocument/2006/relationships/hyperlink"/><Relationship Id="rId157" Target="#'SC037Q08TA'!A6" TargetMode="External" Type="http://schemas.openxmlformats.org/officeDocument/2006/relationships/hyperlink"/><Relationship Id="rId158" Target="#'SC037Q09TA'!A6" TargetMode="External" Type="http://schemas.openxmlformats.org/officeDocument/2006/relationships/hyperlink"/><Relationship Id="rId159" Target="#'SC037Q10NA'!A6" TargetMode="External" Type="http://schemas.openxmlformats.org/officeDocument/2006/relationships/hyperlink"/><Relationship Id="rId160" Target="#'SC040Q02NA'!A6" TargetMode="External" Type="http://schemas.openxmlformats.org/officeDocument/2006/relationships/hyperlink"/><Relationship Id="rId161" Target="#'SC040Q03NA'!A6" TargetMode="External" Type="http://schemas.openxmlformats.org/officeDocument/2006/relationships/hyperlink"/><Relationship Id="rId162" Target="#'SC040Q05NA'!A6" TargetMode="External" Type="http://schemas.openxmlformats.org/officeDocument/2006/relationships/hyperlink"/><Relationship Id="rId163" Target="#'SC040Q11NA'!A6" TargetMode="External" Type="http://schemas.openxmlformats.org/officeDocument/2006/relationships/hyperlink"/><Relationship Id="rId164" Target="#'SC040Q12NA'!A6" TargetMode="External" Type="http://schemas.openxmlformats.org/officeDocument/2006/relationships/hyperlink"/><Relationship Id="rId165" Target="#'SC040Q15NA'!A6" TargetMode="External" Type="http://schemas.openxmlformats.org/officeDocument/2006/relationships/hyperlink"/><Relationship Id="rId166" Target="#'SC040Q16NA'!A6" TargetMode="External" Type="http://schemas.openxmlformats.org/officeDocument/2006/relationships/hyperlink"/><Relationship Id="rId167" Target="#'SC040Q17NA'!A6" TargetMode="External" Type="http://schemas.openxmlformats.org/officeDocument/2006/relationships/hyperlink"/><Relationship Id="rId168" Target="#'SC041Q01NA'!A6" TargetMode="External" Type="http://schemas.openxmlformats.org/officeDocument/2006/relationships/hyperlink"/><Relationship Id="rId169" Target="#'SC041Q03NA'!A6" TargetMode="External" Type="http://schemas.openxmlformats.org/officeDocument/2006/relationships/hyperlink"/><Relationship Id="rId170" Target="#'SC041Q04NA'!A6" TargetMode="External" Type="http://schemas.openxmlformats.org/officeDocument/2006/relationships/hyperlink"/><Relationship Id="rId171" Target="#'SC041Q05NA'!A6" TargetMode="External" Type="http://schemas.openxmlformats.org/officeDocument/2006/relationships/hyperlink"/><Relationship Id="rId172" Target="#'SC041Q06NA'!A6" TargetMode="External" Type="http://schemas.openxmlformats.org/officeDocument/2006/relationships/hyperlink"/><Relationship Id="rId173" Target="#'SC042Q01TA'!A6" TargetMode="External" Type="http://schemas.openxmlformats.org/officeDocument/2006/relationships/hyperlink"/><Relationship Id="rId174" Target="#'SC042Q02TA'!A6" TargetMode="External" Type="http://schemas.openxmlformats.org/officeDocument/2006/relationships/hyperlink"/><Relationship Id="rId175" Target="#'SC061Q01TA'!A6" TargetMode="External" Type="http://schemas.openxmlformats.org/officeDocument/2006/relationships/hyperlink"/><Relationship Id="rId176" Target="#'SC061Q02TA'!A6" TargetMode="External" Type="http://schemas.openxmlformats.org/officeDocument/2006/relationships/hyperlink"/><Relationship Id="rId177" Target="#'SC061Q03TA'!A6" TargetMode="External" Type="http://schemas.openxmlformats.org/officeDocument/2006/relationships/hyperlink"/><Relationship Id="rId178" Target="#'SC061Q04TA'!A6" TargetMode="External" Type="http://schemas.openxmlformats.org/officeDocument/2006/relationships/hyperlink"/><Relationship Id="rId179" Target="#'SC061Q05TA'!A6" TargetMode="External" Type="http://schemas.openxmlformats.org/officeDocument/2006/relationships/hyperlink"/><Relationship Id="rId180" Target="#'SC061Q06TA'!A6" TargetMode="External" Type="http://schemas.openxmlformats.org/officeDocument/2006/relationships/hyperlink"/><Relationship Id="rId181" Target="#'SC061Q07TA'!A6" TargetMode="External" Type="http://schemas.openxmlformats.org/officeDocument/2006/relationships/hyperlink"/><Relationship Id="rId182" Target="#'SC061Q08TA'!A6" TargetMode="External" Type="http://schemas.openxmlformats.org/officeDocument/2006/relationships/hyperlink"/><Relationship Id="rId183" Target="#'SC061Q09TA'!A6" TargetMode="External" Type="http://schemas.openxmlformats.org/officeDocument/2006/relationships/hyperlink"/><Relationship Id="rId184" Target="#'SC061Q10TA'!A6" TargetMode="External" Type="http://schemas.openxmlformats.org/officeDocument/2006/relationships/hyperlink"/><Relationship Id="rId185" Target="#'SC063Q02NA'!A6" TargetMode="External" Type="http://schemas.openxmlformats.org/officeDocument/2006/relationships/hyperlink"/><Relationship Id="rId186" Target="#'SC063Q03NA'!A6" TargetMode="External" Type="http://schemas.openxmlformats.org/officeDocument/2006/relationships/hyperlink"/><Relationship Id="rId187" Target="#'SC063Q04NA'!A6" TargetMode="External" Type="http://schemas.openxmlformats.org/officeDocument/2006/relationships/hyperlink"/><Relationship Id="rId188" Target="#'SC063Q06NA'!A6" TargetMode="External" Type="http://schemas.openxmlformats.org/officeDocument/2006/relationships/hyperlink"/><Relationship Id="rId189" Target="#'SC063Q07NA'!A6" TargetMode="External" Type="http://schemas.openxmlformats.org/officeDocument/2006/relationships/hyperlink"/><Relationship Id="rId190" Target="#'SC063Q09NA'!A6" TargetMode="External" Type="http://schemas.openxmlformats.org/officeDocument/2006/relationships/hyperlink"/><Relationship Id="rId191" Target="#'SCHLTYPE'!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192"/>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row r="156" spans="1:2">
      <c r="A156" s="2" t="s">
        <v>309</v>
      </c>
      <c r="B156" s="3" t="s">
        <v>310</v>
      </c>
    </row>
    <row r="157" spans="1:2">
      <c r="A157" s="2" t="s">
        <v>311</v>
      </c>
      <c r="B157" s="3" t="s">
        <v>312</v>
      </c>
    </row>
    <row r="158" spans="1:2">
      <c r="A158" s="2" t="s">
        <v>313</v>
      </c>
      <c r="B158" s="3" t="s">
        <v>314</v>
      </c>
    </row>
    <row r="159" spans="1:2">
      <c r="A159" s="2" t="s">
        <v>315</v>
      </c>
      <c r="B159" s="3" t="s">
        <v>316</v>
      </c>
    </row>
    <row r="160" spans="1:2">
      <c r="A160" s="2" t="s">
        <v>317</v>
      </c>
      <c r="B160" s="3" t="s">
        <v>318</v>
      </c>
    </row>
    <row r="161" spans="1:2">
      <c r="A161" s="2" t="s">
        <v>319</v>
      </c>
      <c r="B161" s="3" t="s">
        <v>320</v>
      </c>
    </row>
    <row r="162" spans="1:2">
      <c r="A162" s="2" t="s">
        <v>321</v>
      </c>
      <c r="B162" s="3" t="s">
        <v>322</v>
      </c>
    </row>
    <row r="163" spans="1:2">
      <c r="A163" s="2" t="s">
        <v>323</v>
      </c>
      <c r="B163" s="3" t="s">
        <v>324</v>
      </c>
    </row>
    <row r="164" spans="1:2">
      <c r="A164" s="2" t="s">
        <v>325</v>
      </c>
      <c r="B164" s="3" t="s">
        <v>326</v>
      </c>
    </row>
    <row r="165" spans="1:2">
      <c r="A165" s="2" t="s">
        <v>327</v>
      </c>
      <c r="B165" s="3" t="s">
        <v>328</v>
      </c>
    </row>
    <row r="166" spans="1:2">
      <c r="A166" s="2" t="s">
        <v>329</v>
      </c>
      <c r="B166" s="3" t="s">
        <v>330</v>
      </c>
    </row>
    <row r="167" spans="1:2">
      <c r="A167" s="2" t="s">
        <v>331</v>
      </c>
      <c r="B167" s="3" t="s">
        <v>332</v>
      </c>
    </row>
    <row r="168" spans="1:2">
      <c r="A168" s="2" t="s">
        <v>333</v>
      </c>
      <c r="B168" s="3" t="s">
        <v>334</v>
      </c>
    </row>
    <row r="169" spans="1:2">
      <c r="A169" s="2" t="s">
        <v>335</v>
      </c>
      <c r="B169" s="3" t="s">
        <v>336</v>
      </c>
    </row>
    <row r="170" spans="1:2">
      <c r="A170" s="2" t="s">
        <v>337</v>
      </c>
      <c r="B170" s="3" t="s">
        <v>338</v>
      </c>
    </row>
    <row r="171" spans="1:2">
      <c r="A171" s="2" t="s">
        <v>339</v>
      </c>
      <c r="B171" s="3" t="s">
        <v>340</v>
      </c>
    </row>
    <row r="172" spans="1:2">
      <c r="A172" s="2" t="s">
        <v>341</v>
      </c>
      <c r="B172" s="3" t="s">
        <v>342</v>
      </c>
    </row>
    <row r="173" spans="1:2">
      <c r="A173" s="2" t="s">
        <v>343</v>
      </c>
      <c r="B173" s="3" t="s">
        <v>344</v>
      </c>
    </row>
    <row r="174" spans="1:2">
      <c r="A174" s="2" t="s">
        <v>345</v>
      </c>
      <c r="B174" s="3" t="s">
        <v>346</v>
      </c>
    </row>
    <row r="175" spans="1:2">
      <c r="A175" s="2" t="s">
        <v>347</v>
      </c>
      <c r="B175" s="3" t="s">
        <v>348</v>
      </c>
    </row>
    <row r="176" spans="1:2">
      <c r="A176" s="2" t="s">
        <v>349</v>
      </c>
      <c r="B176" s="3" t="s">
        <v>350</v>
      </c>
    </row>
    <row r="177" spans="1:2">
      <c r="A177" s="2" t="s">
        <v>351</v>
      </c>
      <c r="B177" s="3" t="s">
        <v>352</v>
      </c>
    </row>
    <row r="178" spans="1:2">
      <c r="A178" s="2" t="s">
        <v>353</v>
      </c>
      <c r="B178" s="3" t="s">
        <v>354</v>
      </c>
    </row>
    <row r="179" spans="1:2">
      <c r="A179" s="2" t="s">
        <v>355</v>
      </c>
      <c r="B179" s="3" t="s">
        <v>356</v>
      </c>
    </row>
    <row r="180" spans="1:2">
      <c r="A180" s="2" t="s">
        <v>357</v>
      </c>
      <c r="B180" s="3" t="s">
        <v>358</v>
      </c>
    </row>
    <row r="181" spans="1:2">
      <c r="A181" s="2" t="s">
        <v>359</v>
      </c>
      <c r="B181" s="3" t="s">
        <v>360</v>
      </c>
    </row>
    <row r="182" spans="1:2">
      <c r="A182" s="2" t="s">
        <v>361</v>
      </c>
      <c r="B182" s="3" t="s">
        <v>362</v>
      </c>
    </row>
    <row r="183" spans="1:2">
      <c r="A183" s="2" t="s">
        <v>363</v>
      </c>
      <c r="B183" s="3" t="s">
        <v>364</v>
      </c>
    </row>
    <row r="184" spans="1:2">
      <c r="A184" s="2" t="s">
        <v>365</v>
      </c>
      <c r="B184" s="3" t="s">
        <v>366</v>
      </c>
    </row>
    <row r="185" spans="1:2">
      <c r="A185" s="2" t="s">
        <v>367</v>
      </c>
      <c r="B185" s="3" t="s">
        <v>368</v>
      </c>
    </row>
    <row r="186" spans="1:2">
      <c r="A186" s="2" t="s">
        <v>369</v>
      </c>
      <c r="B186" s="3" t="s">
        <v>370</v>
      </c>
    </row>
    <row r="187" spans="1:2">
      <c r="A187" s="2" t="s">
        <v>371</v>
      </c>
      <c r="B187" s="3" t="s">
        <v>372</v>
      </c>
    </row>
    <row r="188" spans="1:2">
      <c r="A188" s="2" t="s">
        <v>373</v>
      </c>
      <c r="B188" s="3" t="s">
        <v>374</v>
      </c>
    </row>
    <row r="189" spans="1:2">
      <c r="A189" s="2" t="s">
        <v>375</v>
      </c>
      <c r="B189" s="3" t="s">
        <v>376</v>
      </c>
    </row>
    <row r="190" spans="1:2">
      <c r="A190" s="2" t="s">
        <v>377</v>
      </c>
      <c r="B190" s="3" t="s">
        <v>378</v>
      </c>
    </row>
    <row r="191" spans="1:2">
      <c r="A191" s="2" t="s">
        <v>379</v>
      </c>
      <c r="B191" s="3" t="s">
        <v>380</v>
      </c>
    </row>
    <row r="192" spans="1:2">
      <c r="A192" s="2" t="s">
        <v>381</v>
      </c>
      <c r="B192" s="3" t="s">
        <v>382</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383</v>
      </c>
    </row>
    <row r="2" spans="1:24">
      <c r="A2" s="5" t="s">
        <v>384</v>
      </c>
    </row>
    <row customHeight="1" ht="30" r="4" spans="1:24">
      <c r="A4" s="6" t="n"/>
      <c r="B4" s="7" t="s">
        <v>385</v>
      </c>
      <c r="C4" s="7" t="s">
        <v>386</v>
      </c>
      <c r="D4" s="8" t="s">
        <v>385</v>
      </c>
      <c r="E4" s="9" t="s">
        <v>387</v>
      </c>
      <c r="F4" s="10" t="n"/>
      <c r="G4" s="9" t="s">
        <v>388</v>
      </c>
      <c r="H4" s="10" t="n"/>
      <c r="I4" s="9" t="s">
        <v>389</v>
      </c>
      <c r="J4" s="10" t="n"/>
      <c r="K4" s="9" t="s">
        <v>390</v>
      </c>
      <c r="L4" s="10" t="n"/>
      <c r="M4" s="9" t="s">
        <v>391</v>
      </c>
      <c r="N4" s="10" t="n"/>
      <c r="O4" s="9" t="s">
        <v>392</v>
      </c>
      <c r="P4" s="10" t="n"/>
      <c r="Q4" s="9" t="s">
        <v>393</v>
      </c>
      <c r="R4" s="10" t="n"/>
      <c r="S4" s="9" t="s">
        <v>394</v>
      </c>
      <c r="T4" s="10" t="n"/>
      <c r="U4" s="9" t="s">
        <v>395</v>
      </c>
      <c r="V4" s="10" t="n"/>
      <c r="W4" s="9" t="s">
        <v>396</v>
      </c>
      <c r="X4" s="10" t="n"/>
    </row>
    <row r="5" spans="1:24">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row>
    <row r="6" spans="1:24">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403</v>
      </c>
      <c r="B7" s="17" t="n">
        <v>14530</v>
      </c>
      <c r="C7" s="18">
        <f>(1087.0/B7*100)</f>
        <v/>
      </c>
      <c r="D7" s="19" t="n">
        <v>13443</v>
      </c>
      <c r="E7" s="18" t="n">
        <v>3.98775782</v>
      </c>
      <c r="F7" s="20" t="n">
        <v>0.68534643</v>
      </c>
      <c r="G7" s="18" t="n">
        <v>10.93272851</v>
      </c>
      <c r="H7" s="20" t="n">
        <v>1.11395739</v>
      </c>
      <c r="I7" s="18" t="n">
        <v>16.81788208</v>
      </c>
      <c r="J7" s="20" t="n">
        <v>1.37867238</v>
      </c>
      <c r="K7" s="18" t="n">
        <v>21.57306918</v>
      </c>
      <c r="L7" s="20" t="n">
        <v>1.43399919</v>
      </c>
      <c r="M7" s="18" t="n">
        <v>44.51862891</v>
      </c>
      <c r="N7" s="20" t="n">
        <v>1.54875039</v>
      </c>
      <c r="O7" s="18" t="n">
        <v>0</v>
      </c>
      <c r="P7" s="20" t="n">
        <v>0</v>
      </c>
      <c r="Q7" s="18" t="s">
        <v>404</v>
      </c>
      <c r="R7" s="20" t="s">
        <v>404</v>
      </c>
      <c r="S7" s="18" t="n">
        <v>0</v>
      </c>
      <c r="T7" s="20" t="n">
        <v>0</v>
      </c>
      <c r="U7" s="18" t="n">
        <v>0</v>
      </c>
      <c r="V7" s="20" t="n">
        <v>0</v>
      </c>
      <c r="W7" s="18" t="n">
        <v>2.1699335</v>
      </c>
      <c r="X7" s="20" t="n">
        <v>0.59315691</v>
      </c>
    </row>
    <row r="8" spans="1:24">
      <c r="A8" s="15" t="s">
        <v>405</v>
      </c>
      <c r="B8" s="17" t="n">
        <v>7007</v>
      </c>
      <c r="C8" s="18">
        <f>(0.0/B8*100)</f>
        <v/>
      </c>
      <c r="D8" s="19" t="n">
        <v>7007</v>
      </c>
      <c r="E8" s="18" t="n">
        <v>9.32921582</v>
      </c>
      <c r="F8" s="20" t="n">
        <v>1.84081683</v>
      </c>
      <c r="G8" s="18" t="n">
        <v>32.92899624</v>
      </c>
      <c r="H8" s="20" t="n">
        <v>2.93923861</v>
      </c>
      <c r="I8" s="18" t="n">
        <v>23.49881937</v>
      </c>
      <c r="J8" s="20" t="n">
        <v>2.84607112</v>
      </c>
      <c r="K8" s="18" t="n">
        <v>13.49387893</v>
      </c>
      <c r="L8" s="20" t="n">
        <v>2.07874573</v>
      </c>
      <c r="M8" s="18" t="n">
        <v>19.57340415</v>
      </c>
      <c r="N8" s="20" t="n">
        <v>1.8959679</v>
      </c>
      <c r="O8" s="18" t="n">
        <v>0</v>
      </c>
      <c r="P8" s="20" t="n">
        <v>0</v>
      </c>
      <c r="Q8" s="18" t="s">
        <v>404</v>
      </c>
      <c r="R8" s="20" t="s">
        <v>404</v>
      </c>
      <c r="S8" s="18" t="n">
        <v>0</v>
      </c>
      <c r="T8" s="20" t="n">
        <v>0</v>
      </c>
      <c r="U8" s="18" t="n">
        <v>0</v>
      </c>
      <c r="V8" s="20" t="n">
        <v>0</v>
      </c>
      <c r="W8" s="18" t="n">
        <v>1.17568549</v>
      </c>
      <c r="X8" s="20" t="n">
        <v>0.86330063</v>
      </c>
    </row>
    <row r="9" spans="1:24">
      <c r="A9" s="15" t="s">
        <v>406</v>
      </c>
      <c r="B9" s="17" t="n">
        <v>9651</v>
      </c>
      <c r="C9" s="18">
        <f>(200.0/B9*100)</f>
        <v/>
      </c>
      <c r="D9" s="19" t="n">
        <v>9451</v>
      </c>
      <c r="E9" s="18" t="n">
        <v>2.74647523</v>
      </c>
      <c r="F9" s="20" t="n">
        <v>0.97413594</v>
      </c>
      <c r="G9" s="18" t="n">
        <v>24.99558309</v>
      </c>
      <c r="H9" s="20" t="n">
        <v>2.81022229</v>
      </c>
      <c r="I9" s="18" t="n">
        <v>40.23578326</v>
      </c>
      <c r="J9" s="20" t="n">
        <v>3.19773737</v>
      </c>
      <c r="K9" s="18" t="n">
        <v>18.36348459</v>
      </c>
      <c r="L9" s="20" t="n">
        <v>2.70867251</v>
      </c>
      <c r="M9" s="18" t="n">
        <v>10.8195052</v>
      </c>
      <c r="N9" s="20" t="n">
        <v>1.79066563</v>
      </c>
      <c r="O9" s="18" t="n">
        <v>0</v>
      </c>
      <c r="P9" s="20" t="n">
        <v>0</v>
      </c>
      <c r="Q9" s="18" t="s">
        <v>404</v>
      </c>
      <c r="R9" s="20" t="s">
        <v>404</v>
      </c>
      <c r="S9" s="18" t="n">
        <v>0</v>
      </c>
      <c r="T9" s="20" t="n">
        <v>0</v>
      </c>
      <c r="U9" s="18" t="n">
        <v>0</v>
      </c>
      <c r="V9" s="20" t="n">
        <v>0</v>
      </c>
      <c r="W9" s="18" t="n">
        <v>2.83916863</v>
      </c>
      <c r="X9" s="20" t="n">
        <v>1.17865172</v>
      </c>
    </row>
    <row r="10" spans="1:24">
      <c r="A10" s="15" t="s">
        <v>407</v>
      </c>
      <c r="B10" s="17" t="n">
        <v>20058</v>
      </c>
      <c r="C10" s="18">
        <f>(2725.0/B10*100)</f>
        <v/>
      </c>
      <c r="D10" s="19" t="n">
        <v>17333</v>
      </c>
      <c r="E10" s="18" t="n">
        <v>7.36347466</v>
      </c>
      <c r="F10" s="20" t="n">
        <v>1.39916266</v>
      </c>
      <c r="G10" s="18" t="n">
        <v>11.61105411</v>
      </c>
      <c r="H10" s="20" t="n">
        <v>1.41692325</v>
      </c>
      <c r="I10" s="18" t="n">
        <v>27.68698482</v>
      </c>
      <c r="J10" s="20" t="n">
        <v>2.3437533</v>
      </c>
      <c r="K10" s="18" t="n">
        <v>35.18718082</v>
      </c>
      <c r="L10" s="20" t="n">
        <v>2.33458262</v>
      </c>
      <c r="M10" s="18" t="n">
        <v>18.03594759</v>
      </c>
      <c r="N10" s="20" t="n">
        <v>2.22357315</v>
      </c>
      <c r="O10" s="18" t="n">
        <v>0</v>
      </c>
      <c r="P10" s="20" t="n">
        <v>0</v>
      </c>
      <c r="Q10" s="18" t="s">
        <v>404</v>
      </c>
      <c r="R10" s="20" t="s">
        <v>404</v>
      </c>
      <c r="S10" s="18" t="n">
        <v>0</v>
      </c>
      <c r="T10" s="20" t="n">
        <v>0</v>
      </c>
      <c r="U10" s="18" t="n">
        <v>0</v>
      </c>
      <c r="V10" s="20" t="n">
        <v>0</v>
      </c>
      <c r="W10" s="18" t="n">
        <v>0.11535801</v>
      </c>
      <c r="X10" s="20" t="n">
        <v>0.04424961</v>
      </c>
    </row>
    <row r="11" spans="1:24">
      <c r="A11" s="15" t="s">
        <v>408</v>
      </c>
      <c r="B11" s="17" t="n">
        <v>7053</v>
      </c>
      <c r="C11" s="18">
        <f>(137.0/B11*100)</f>
        <v/>
      </c>
      <c r="D11" s="19" t="n">
        <v>6916</v>
      </c>
      <c r="E11" s="18" t="n">
        <v>1.77915262</v>
      </c>
      <c r="F11" s="20" t="n">
        <v>0.74689226</v>
      </c>
      <c r="G11" s="18" t="n">
        <v>10.66255764</v>
      </c>
      <c r="H11" s="20" t="n">
        <v>2.10793793</v>
      </c>
      <c r="I11" s="18" t="n">
        <v>21.5647124</v>
      </c>
      <c r="J11" s="20" t="n">
        <v>3.22876731</v>
      </c>
      <c r="K11" s="18" t="n">
        <v>36.40873434</v>
      </c>
      <c r="L11" s="20" t="n">
        <v>3.85280851</v>
      </c>
      <c r="M11" s="18" t="n">
        <v>28.3051924</v>
      </c>
      <c r="N11" s="20" t="n">
        <v>3.3585177</v>
      </c>
      <c r="O11" s="18" t="n">
        <v>0</v>
      </c>
      <c r="P11" s="20" t="n">
        <v>0</v>
      </c>
      <c r="Q11" s="18" t="s">
        <v>404</v>
      </c>
      <c r="R11" s="20" t="s">
        <v>404</v>
      </c>
      <c r="S11" s="18" t="n">
        <v>0</v>
      </c>
      <c r="T11" s="20" t="n">
        <v>0</v>
      </c>
      <c r="U11" s="18" t="n">
        <v>0</v>
      </c>
      <c r="V11" s="20" t="n">
        <v>0</v>
      </c>
      <c r="W11" s="18" t="n">
        <v>1.27965059</v>
      </c>
      <c r="X11" s="20" t="n">
        <v>1.10126866</v>
      </c>
    </row>
    <row r="12" spans="1:24">
      <c r="A12" s="15" t="s">
        <v>409</v>
      </c>
      <c r="B12" s="17" t="n">
        <v>6894</v>
      </c>
      <c r="C12" s="18">
        <f>(106.0/B12*100)</f>
        <v/>
      </c>
      <c r="D12" s="19" t="n">
        <v>6788</v>
      </c>
      <c r="E12" s="18" t="n">
        <v>10.79336886</v>
      </c>
      <c r="F12" s="20" t="n">
        <v>1.43564202</v>
      </c>
      <c r="G12" s="18" t="n">
        <v>25.71652642</v>
      </c>
      <c r="H12" s="20" t="n">
        <v>2.70575458</v>
      </c>
      <c r="I12" s="18" t="n">
        <v>38.0294811</v>
      </c>
      <c r="J12" s="20" t="n">
        <v>2.90501227</v>
      </c>
      <c r="K12" s="18" t="n">
        <v>12.59424754</v>
      </c>
      <c r="L12" s="20" t="n">
        <v>1.94683141</v>
      </c>
      <c r="M12" s="18" t="n">
        <v>11.35550102</v>
      </c>
      <c r="N12" s="20" t="n">
        <v>0.98412944</v>
      </c>
      <c r="O12" s="18" t="n">
        <v>0</v>
      </c>
      <c r="P12" s="20" t="n">
        <v>0</v>
      </c>
      <c r="Q12" s="18" t="s">
        <v>404</v>
      </c>
      <c r="R12" s="20" t="s">
        <v>404</v>
      </c>
      <c r="S12" s="18" t="n">
        <v>0</v>
      </c>
      <c r="T12" s="20" t="n">
        <v>0</v>
      </c>
      <c r="U12" s="18" t="n">
        <v>0</v>
      </c>
      <c r="V12" s="20" t="n">
        <v>0</v>
      </c>
      <c r="W12" s="18" t="n">
        <v>1.51087507</v>
      </c>
      <c r="X12" s="20" t="n">
        <v>0.65138775</v>
      </c>
    </row>
    <row r="13" spans="1:24">
      <c r="A13" s="15" t="s">
        <v>410</v>
      </c>
      <c r="B13" s="17" t="n">
        <v>7161</v>
      </c>
      <c r="C13" s="18">
        <f>(1175.0/B13*100)</f>
        <v/>
      </c>
      <c r="D13" s="19" t="n">
        <v>5986</v>
      </c>
      <c r="E13" s="18" t="n">
        <v>15.27565923</v>
      </c>
      <c r="F13" s="20" t="n">
        <v>2.20184526</v>
      </c>
      <c r="G13" s="18" t="n">
        <v>33.43844669</v>
      </c>
      <c r="H13" s="20" t="n">
        <v>2.724552</v>
      </c>
      <c r="I13" s="18" t="n">
        <v>33.06524433</v>
      </c>
      <c r="J13" s="20" t="n">
        <v>2.94820605</v>
      </c>
      <c r="K13" s="18" t="n">
        <v>12.68324776</v>
      </c>
      <c r="L13" s="20" t="n">
        <v>2.13938151</v>
      </c>
      <c r="M13" s="18" t="n">
        <v>4.65781142</v>
      </c>
      <c r="N13" s="20" t="n">
        <v>1.12942438</v>
      </c>
      <c r="O13" s="18" t="n">
        <v>0</v>
      </c>
      <c r="P13" s="20" t="n">
        <v>0</v>
      </c>
      <c r="Q13" s="18" t="s">
        <v>404</v>
      </c>
      <c r="R13" s="20" t="s">
        <v>404</v>
      </c>
      <c r="S13" s="18" t="n">
        <v>0</v>
      </c>
      <c r="T13" s="20" t="n">
        <v>0</v>
      </c>
      <c r="U13" s="18" t="n">
        <v>0</v>
      </c>
      <c r="V13" s="20" t="n">
        <v>0</v>
      </c>
      <c r="W13" s="18" t="n">
        <v>0.87959058</v>
      </c>
      <c r="X13" s="20" t="n">
        <v>0.43550923</v>
      </c>
    </row>
    <row r="14" spans="1:24">
      <c r="A14" s="15" t="s">
        <v>411</v>
      </c>
      <c r="B14" s="17" t="n">
        <v>5587</v>
      </c>
      <c r="C14" s="18">
        <f>(0.0/B14*100)</f>
        <v/>
      </c>
      <c r="D14" s="19" t="n">
        <v>5587</v>
      </c>
      <c r="E14" s="18" t="n">
        <v>23.09649595</v>
      </c>
      <c r="F14" s="20" t="n">
        <v>1.70353537</v>
      </c>
      <c r="G14" s="18" t="n">
        <v>24.20819024</v>
      </c>
      <c r="H14" s="20" t="n">
        <v>2.00382068</v>
      </c>
      <c r="I14" s="18" t="n">
        <v>22.97603606</v>
      </c>
      <c r="J14" s="20" t="n">
        <v>1.79181707</v>
      </c>
      <c r="K14" s="18" t="n">
        <v>28.72498946</v>
      </c>
      <c r="L14" s="20" t="n">
        <v>1.33576451</v>
      </c>
      <c r="M14" s="18" t="n">
        <v>0</v>
      </c>
      <c r="N14" s="20" t="n">
        <v>0</v>
      </c>
      <c r="O14" s="18" t="n">
        <v>0</v>
      </c>
      <c r="P14" s="20" t="n">
        <v>0</v>
      </c>
      <c r="Q14" s="18" t="s">
        <v>404</v>
      </c>
      <c r="R14" s="20" t="s">
        <v>404</v>
      </c>
      <c r="S14" s="18" t="n">
        <v>0</v>
      </c>
      <c r="T14" s="20" t="n">
        <v>0</v>
      </c>
      <c r="U14" s="18" t="n">
        <v>0</v>
      </c>
      <c r="V14" s="20" t="n">
        <v>0</v>
      </c>
      <c r="W14" s="18" t="n">
        <v>0.9942883</v>
      </c>
      <c r="X14" s="20" t="n">
        <v>0.56811232</v>
      </c>
    </row>
    <row r="15" spans="1:24">
      <c r="A15" s="15" t="s">
        <v>412</v>
      </c>
      <c r="B15" s="17" t="n">
        <v>5882</v>
      </c>
      <c r="C15" s="18">
        <f>(0.0/B15*100)</f>
        <v/>
      </c>
      <c r="D15" s="19" t="n">
        <v>5882</v>
      </c>
      <c r="E15" s="18" t="n">
        <v>13.02150536</v>
      </c>
      <c r="F15" s="20" t="n">
        <v>2.43859568</v>
      </c>
      <c r="G15" s="18" t="n">
        <v>22.78715112</v>
      </c>
      <c r="H15" s="20" t="n">
        <v>3.46349269</v>
      </c>
      <c r="I15" s="18" t="n">
        <v>35.93858263</v>
      </c>
      <c r="J15" s="20" t="n">
        <v>3.6081278</v>
      </c>
      <c r="K15" s="18" t="n">
        <v>27.53178042</v>
      </c>
      <c r="L15" s="20" t="n">
        <v>3.26031061</v>
      </c>
      <c r="M15" s="18" t="n">
        <v>0</v>
      </c>
      <c r="N15" s="20" t="n">
        <v>0</v>
      </c>
      <c r="O15" s="18" t="n">
        <v>0</v>
      </c>
      <c r="P15" s="20" t="n">
        <v>0</v>
      </c>
      <c r="Q15" s="18" t="s">
        <v>404</v>
      </c>
      <c r="R15" s="20" t="s">
        <v>404</v>
      </c>
      <c r="S15" s="18" t="n">
        <v>0</v>
      </c>
      <c r="T15" s="20" t="n">
        <v>0</v>
      </c>
      <c r="U15" s="18" t="n">
        <v>0</v>
      </c>
      <c r="V15" s="20" t="n">
        <v>0</v>
      </c>
      <c r="W15" s="18" t="n">
        <v>0.72098047</v>
      </c>
      <c r="X15" s="20" t="n">
        <v>0.74089155</v>
      </c>
    </row>
    <row r="16" spans="1:24">
      <c r="A16" s="15" t="s">
        <v>413</v>
      </c>
      <c r="B16" s="17" t="n">
        <v>6108</v>
      </c>
      <c r="C16" s="18">
        <f>(315.0/B16*100)</f>
        <v/>
      </c>
      <c r="D16" s="19" t="n">
        <v>5793</v>
      </c>
      <c r="E16" s="18" t="n">
        <v>4.4710181</v>
      </c>
      <c r="F16" s="20" t="n">
        <v>1.23452375</v>
      </c>
      <c r="G16" s="18" t="n">
        <v>24.21903078</v>
      </c>
      <c r="H16" s="20" t="n">
        <v>2.68223297</v>
      </c>
      <c r="I16" s="18" t="n">
        <v>39.89283248</v>
      </c>
      <c r="J16" s="20" t="n">
        <v>3.21088221</v>
      </c>
      <c r="K16" s="18" t="n">
        <v>19.9698962</v>
      </c>
      <c r="L16" s="20" t="n">
        <v>2.63295133</v>
      </c>
      <c r="M16" s="18" t="n">
        <v>8.93505876</v>
      </c>
      <c r="N16" s="20" t="n">
        <v>1.87166641</v>
      </c>
      <c r="O16" s="18" t="n">
        <v>0</v>
      </c>
      <c r="P16" s="20" t="n">
        <v>0</v>
      </c>
      <c r="Q16" s="18" t="s">
        <v>404</v>
      </c>
      <c r="R16" s="20" t="s">
        <v>404</v>
      </c>
      <c r="S16" s="18" t="n">
        <v>0</v>
      </c>
      <c r="T16" s="20" t="n">
        <v>0</v>
      </c>
      <c r="U16" s="18" t="n">
        <v>0</v>
      </c>
      <c r="V16" s="20" t="n">
        <v>0</v>
      </c>
      <c r="W16" s="18" t="n">
        <v>2.51216368</v>
      </c>
      <c r="X16" s="20" t="n">
        <v>1.11825414</v>
      </c>
    </row>
    <row r="17" spans="1:24">
      <c r="A17" s="15" t="s">
        <v>414</v>
      </c>
      <c r="B17" s="17" t="n">
        <v>6504</v>
      </c>
      <c r="C17" s="18">
        <f>(1325.0/B17*100)</f>
        <v/>
      </c>
      <c r="D17" s="19" t="n">
        <v>5179</v>
      </c>
      <c r="E17" s="18" t="n">
        <v>7.43689456</v>
      </c>
      <c r="F17" s="20" t="n">
        <v>2.09195282</v>
      </c>
      <c r="G17" s="18" t="n">
        <v>22.64373578</v>
      </c>
      <c r="H17" s="20" t="n">
        <v>2.97304147</v>
      </c>
      <c r="I17" s="18" t="n">
        <v>40.92967556</v>
      </c>
      <c r="J17" s="20" t="n">
        <v>3.59134987</v>
      </c>
      <c r="K17" s="18" t="n">
        <v>22.84080364</v>
      </c>
      <c r="L17" s="20" t="n">
        <v>2.8315884</v>
      </c>
      <c r="M17" s="18" t="n">
        <v>5.29820587</v>
      </c>
      <c r="N17" s="20" t="n">
        <v>1.36101139</v>
      </c>
      <c r="O17" s="18" t="n">
        <v>0</v>
      </c>
      <c r="P17" s="20" t="n">
        <v>0</v>
      </c>
      <c r="Q17" s="18" t="s">
        <v>404</v>
      </c>
      <c r="R17" s="20" t="s">
        <v>404</v>
      </c>
      <c r="S17" s="18" t="n">
        <v>0</v>
      </c>
      <c r="T17" s="20" t="n">
        <v>0</v>
      </c>
      <c r="U17" s="18" t="n">
        <v>0</v>
      </c>
      <c r="V17" s="20" t="n">
        <v>0</v>
      </c>
      <c r="W17" s="18" t="n">
        <v>0.85068459</v>
      </c>
      <c r="X17" s="20" t="n">
        <v>0.60306489</v>
      </c>
    </row>
    <row r="18" spans="1:24">
      <c r="A18" s="15" t="s">
        <v>415</v>
      </c>
      <c r="B18" s="17" t="n">
        <v>5532</v>
      </c>
      <c r="C18" s="18">
        <f>(0.0/B18*100)</f>
        <v/>
      </c>
      <c r="D18" s="19" t="n">
        <v>5532</v>
      </c>
      <c r="E18" s="18" t="n">
        <v>8.1283393</v>
      </c>
      <c r="F18" s="20" t="n">
        <v>1.80920115</v>
      </c>
      <c r="G18" s="18" t="n">
        <v>20.75506858</v>
      </c>
      <c r="H18" s="20" t="n">
        <v>1.9090208</v>
      </c>
      <c r="I18" s="18" t="n">
        <v>37.25621471</v>
      </c>
      <c r="J18" s="20" t="n">
        <v>3.2626835</v>
      </c>
      <c r="K18" s="18" t="n">
        <v>20.02360263</v>
      </c>
      <c r="L18" s="20" t="n">
        <v>2.48452458</v>
      </c>
      <c r="M18" s="18" t="n">
        <v>10.62906061</v>
      </c>
      <c r="N18" s="20" t="n">
        <v>1.63038869</v>
      </c>
      <c r="O18" s="18" t="n">
        <v>0</v>
      </c>
      <c r="P18" s="20" t="n">
        <v>0</v>
      </c>
      <c r="Q18" s="18" t="s">
        <v>404</v>
      </c>
      <c r="R18" s="20" t="s">
        <v>404</v>
      </c>
      <c r="S18" s="18" t="n">
        <v>0</v>
      </c>
      <c r="T18" s="20" t="n">
        <v>0</v>
      </c>
      <c r="U18" s="18" t="n">
        <v>0</v>
      </c>
      <c r="V18" s="20" t="n">
        <v>0</v>
      </c>
      <c r="W18" s="18" t="n">
        <v>3.20771417</v>
      </c>
      <c r="X18" s="20" t="n">
        <v>1.38995671</v>
      </c>
    </row>
    <row r="19" spans="1:24">
      <c r="A19" s="15" t="s">
        <v>416</v>
      </c>
      <c r="B19" s="17" t="n">
        <v>5658</v>
      </c>
      <c r="C19" s="18">
        <f>(327.0/B19*100)</f>
        <v/>
      </c>
      <c r="D19" s="19" t="n">
        <v>5331</v>
      </c>
      <c r="E19" s="18" t="n">
        <v>2.93203128</v>
      </c>
      <c r="F19" s="20" t="n">
        <v>0.64599007</v>
      </c>
      <c r="G19" s="18" t="n">
        <v>16.67830605</v>
      </c>
      <c r="H19" s="20" t="n">
        <v>2.65705994</v>
      </c>
      <c r="I19" s="18" t="n">
        <v>35.55923637</v>
      </c>
      <c r="J19" s="20" t="n">
        <v>3.2688077</v>
      </c>
      <c r="K19" s="18" t="n">
        <v>24.31169366</v>
      </c>
      <c r="L19" s="20" t="n">
        <v>2.91961906</v>
      </c>
      <c r="M19" s="18" t="n">
        <v>20.51873264</v>
      </c>
      <c r="N19" s="20" t="n">
        <v>1.85958719</v>
      </c>
      <c r="O19" s="18" t="n">
        <v>0</v>
      </c>
      <c r="P19" s="20" t="n">
        <v>0</v>
      </c>
      <c r="Q19" s="18" t="s">
        <v>404</v>
      </c>
      <c r="R19" s="20" t="s">
        <v>404</v>
      </c>
      <c r="S19" s="18" t="n">
        <v>0</v>
      </c>
      <c r="T19" s="20" t="n">
        <v>0</v>
      </c>
      <c r="U19" s="18" t="n">
        <v>0</v>
      </c>
      <c r="V19" s="20" t="n">
        <v>0</v>
      </c>
      <c r="W19" s="18" t="n">
        <v>0</v>
      </c>
      <c r="X19" s="20" t="n">
        <v>0</v>
      </c>
    </row>
    <row r="20" spans="1:24">
      <c r="A20" s="15" t="s">
        <v>417</v>
      </c>
      <c r="B20" s="17" t="n">
        <v>3371</v>
      </c>
      <c r="C20" s="18">
        <f>(24.0/B20*100)</f>
        <v/>
      </c>
      <c r="D20" s="19" t="n">
        <v>3347</v>
      </c>
      <c r="E20" s="18" t="n">
        <v>19.38177166</v>
      </c>
      <c r="F20" s="20" t="n">
        <v>0.22794566</v>
      </c>
      <c r="G20" s="18" t="n">
        <v>22.83224012</v>
      </c>
      <c r="H20" s="20" t="n">
        <v>0.24003692</v>
      </c>
      <c r="I20" s="18" t="n">
        <v>28.20258835</v>
      </c>
      <c r="J20" s="20" t="n">
        <v>0.22683388</v>
      </c>
      <c r="K20" s="18" t="n">
        <v>29.58339988</v>
      </c>
      <c r="L20" s="20" t="n">
        <v>0.17149357</v>
      </c>
      <c r="M20" s="18" t="n">
        <v>0</v>
      </c>
      <c r="N20" s="20" t="n">
        <v>0</v>
      </c>
      <c r="O20" s="18" t="n">
        <v>0</v>
      </c>
      <c r="P20" s="20" t="n">
        <v>0</v>
      </c>
      <c r="Q20" s="18" t="s">
        <v>404</v>
      </c>
      <c r="R20" s="20" t="s">
        <v>404</v>
      </c>
      <c r="S20" s="18" t="n">
        <v>0</v>
      </c>
      <c r="T20" s="20" t="n">
        <v>0</v>
      </c>
      <c r="U20" s="18" t="n">
        <v>0</v>
      </c>
      <c r="V20" s="20" t="n">
        <v>0</v>
      </c>
      <c r="W20" s="18" t="n">
        <v>0</v>
      </c>
      <c r="X20" s="20" t="n">
        <v>0</v>
      </c>
    </row>
    <row r="21" spans="1:24">
      <c r="A21" s="15" t="s">
        <v>418</v>
      </c>
      <c r="B21" s="17" t="n">
        <v>5741</v>
      </c>
      <c r="C21" s="18">
        <f>(0.0/B21*100)</f>
        <v/>
      </c>
      <c r="D21" s="19" t="n">
        <v>5741</v>
      </c>
      <c r="E21" s="18" t="n">
        <v>18.69938165</v>
      </c>
      <c r="F21" s="20" t="n">
        <v>3.14105149</v>
      </c>
      <c r="G21" s="18" t="n">
        <v>31.53773619</v>
      </c>
      <c r="H21" s="20" t="n">
        <v>3.36078545</v>
      </c>
      <c r="I21" s="18" t="n">
        <v>16.39512604</v>
      </c>
      <c r="J21" s="20" t="n">
        <v>2.54548653</v>
      </c>
      <c r="K21" s="18" t="n">
        <v>6.32807114</v>
      </c>
      <c r="L21" s="20" t="n">
        <v>1.72432966</v>
      </c>
      <c r="M21" s="18" t="n">
        <v>21.13753977</v>
      </c>
      <c r="N21" s="20" t="n">
        <v>2.93656927</v>
      </c>
      <c r="O21" s="18" t="n">
        <v>0</v>
      </c>
      <c r="P21" s="20" t="n">
        <v>0</v>
      </c>
      <c r="Q21" s="18" t="s">
        <v>404</v>
      </c>
      <c r="R21" s="20" t="s">
        <v>404</v>
      </c>
      <c r="S21" s="18" t="n">
        <v>0</v>
      </c>
      <c r="T21" s="20" t="n">
        <v>0</v>
      </c>
      <c r="U21" s="18" t="n">
        <v>0</v>
      </c>
      <c r="V21" s="20" t="n">
        <v>0</v>
      </c>
      <c r="W21" s="18" t="n">
        <v>5.9021452</v>
      </c>
      <c r="X21" s="20" t="n">
        <v>1.93705639</v>
      </c>
    </row>
    <row r="22" spans="1:24">
      <c r="A22" s="15" t="s">
        <v>419</v>
      </c>
      <c r="B22" s="17" t="n">
        <v>6598</v>
      </c>
      <c r="C22" s="18">
        <f>(0.0/B22*100)</f>
        <v/>
      </c>
      <c r="D22" s="19" t="n">
        <v>6598</v>
      </c>
      <c r="E22" s="18" t="n">
        <v>14.45267168</v>
      </c>
      <c r="F22" s="20" t="n">
        <v>2.70365109</v>
      </c>
      <c r="G22" s="18" t="n">
        <v>14.15952504</v>
      </c>
      <c r="H22" s="20" t="n">
        <v>2.64361412</v>
      </c>
      <c r="I22" s="18" t="n">
        <v>33.42701055</v>
      </c>
      <c r="J22" s="20" t="n">
        <v>3.47600263</v>
      </c>
      <c r="K22" s="18" t="n">
        <v>37.3748001</v>
      </c>
      <c r="L22" s="20" t="n">
        <v>3.24234213</v>
      </c>
      <c r="M22" s="18" t="n">
        <v>0</v>
      </c>
      <c r="N22" s="20" t="n">
        <v>0</v>
      </c>
      <c r="O22" s="18" t="n">
        <v>0</v>
      </c>
      <c r="P22" s="20" t="n">
        <v>0</v>
      </c>
      <c r="Q22" s="18" t="s">
        <v>404</v>
      </c>
      <c r="R22" s="20" t="s">
        <v>404</v>
      </c>
      <c r="S22" s="18" t="n">
        <v>0</v>
      </c>
      <c r="T22" s="20" t="n">
        <v>0</v>
      </c>
      <c r="U22" s="18" t="n">
        <v>0</v>
      </c>
      <c r="V22" s="20" t="n">
        <v>0</v>
      </c>
      <c r="W22" s="18" t="n">
        <v>0.58599263</v>
      </c>
      <c r="X22" s="20" t="n">
        <v>0.58298304</v>
      </c>
    </row>
    <row r="23" spans="1:24">
      <c r="A23" s="15" t="s">
        <v>420</v>
      </c>
      <c r="B23" s="17" t="n">
        <v>11583</v>
      </c>
      <c r="C23" s="18">
        <f>(3015.0/B23*100)</f>
        <v/>
      </c>
      <c r="D23" s="19" t="n">
        <v>8568</v>
      </c>
      <c r="E23" s="18" t="n">
        <v>2.18743001</v>
      </c>
      <c r="F23" s="20" t="n">
        <v>1.02057771</v>
      </c>
      <c r="G23" s="18" t="n">
        <v>17.71199254</v>
      </c>
      <c r="H23" s="20" t="n">
        <v>2.82225637</v>
      </c>
      <c r="I23" s="18" t="n">
        <v>50.84193687</v>
      </c>
      <c r="J23" s="20" t="n">
        <v>3.71644805</v>
      </c>
      <c r="K23" s="18" t="n">
        <v>21.06497552</v>
      </c>
      <c r="L23" s="20" t="n">
        <v>2.67458679</v>
      </c>
      <c r="M23" s="18" t="n">
        <v>7.20122961</v>
      </c>
      <c r="N23" s="20" t="n">
        <v>1.42825773</v>
      </c>
      <c r="O23" s="18" t="n">
        <v>0</v>
      </c>
      <c r="P23" s="20" t="n">
        <v>0</v>
      </c>
      <c r="Q23" s="18" t="s">
        <v>404</v>
      </c>
      <c r="R23" s="20" t="s">
        <v>404</v>
      </c>
      <c r="S23" s="18" t="n">
        <v>0</v>
      </c>
      <c r="T23" s="20" t="n">
        <v>0</v>
      </c>
      <c r="U23" s="18" t="n">
        <v>0</v>
      </c>
      <c r="V23" s="20" t="n">
        <v>0</v>
      </c>
      <c r="W23" s="18" t="n">
        <v>0.99243545</v>
      </c>
      <c r="X23" s="20" t="n">
        <v>0.75877835</v>
      </c>
    </row>
    <row r="24" spans="1:24">
      <c r="A24" s="15" t="s">
        <v>421</v>
      </c>
      <c r="B24" s="17" t="n">
        <v>6647</v>
      </c>
      <c r="C24" s="18">
        <f>(0.0/B24*100)</f>
        <v/>
      </c>
      <c r="D24" s="19" t="n">
        <v>6647</v>
      </c>
      <c r="E24" s="18" t="n">
        <v>0.19711592</v>
      </c>
      <c r="F24" s="20" t="n">
        <v>0.20159408</v>
      </c>
      <c r="G24" s="18" t="n">
        <v>0.85661636</v>
      </c>
      <c r="H24" s="20" t="n">
        <v>0.60794938</v>
      </c>
      <c r="I24" s="18" t="n">
        <v>26.57246433</v>
      </c>
      <c r="J24" s="20" t="n">
        <v>3.22086725</v>
      </c>
      <c r="K24" s="18" t="n">
        <v>51.89946848</v>
      </c>
      <c r="L24" s="20" t="n">
        <v>3.47094419</v>
      </c>
      <c r="M24" s="18" t="n">
        <v>20.47433492</v>
      </c>
      <c r="N24" s="20" t="n">
        <v>2.82162787</v>
      </c>
      <c r="O24" s="18" t="n">
        <v>0</v>
      </c>
      <c r="P24" s="20" t="n">
        <v>0</v>
      </c>
      <c r="Q24" s="18" t="s">
        <v>404</v>
      </c>
      <c r="R24" s="20" t="s">
        <v>404</v>
      </c>
      <c r="S24" s="18" t="n">
        <v>0</v>
      </c>
      <c r="T24" s="20" t="n">
        <v>0</v>
      </c>
      <c r="U24" s="18" t="n">
        <v>0</v>
      </c>
      <c r="V24" s="20" t="n">
        <v>0</v>
      </c>
      <c r="W24" s="18" t="n">
        <v>0</v>
      </c>
      <c r="X24" s="20" t="n">
        <v>0</v>
      </c>
    </row>
    <row r="25" spans="1:24">
      <c r="A25" s="15" t="s">
        <v>422</v>
      </c>
      <c r="B25" s="17" t="n">
        <v>5581</v>
      </c>
      <c r="C25" s="18">
        <f>(0.0/B25*100)</f>
        <v/>
      </c>
      <c r="D25" s="19" t="n">
        <v>5581</v>
      </c>
      <c r="E25" s="18" t="n">
        <v>1.32397082</v>
      </c>
      <c r="F25" s="20" t="n">
        <v>0.71452883</v>
      </c>
      <c r="G25" s="18" t="n">
        <v>2.5708502</v>
      </c>
      <c r="H25" s="20" t="n">
        <v>1.20708442</v>
      </c>
      <c r="I25" s="18" t="n">
        <v>10.89174224</v>
      </c>
      <c r="J25" s="20" t="n">
        <v>2.32960873</v>
      </c>
      <c r="K25" s="18" t="n">
        <v>37.62743959</v>
      </c>
      <c r="L25" s="20" t="n">
        <v>3.17212034</v>
      </c>
      <c r="M25" s="18" t="n">
        <v>47.58599715</v>
      </c>
      <c r="N25" s="20" t="n">
        <v>2.62475411</v>
      </c>
      <c r="O25" s="18" t="n">
        <v>0</v>
      </c>
      <c r="P25" s="20" t="n">
        <v>0</v>
      </c>
      <c r="Q25" s="18" t="s">
        <v>404</v>
      </c>
      <c r="R25" s="20" t="s">
        <v>404</v>
      </c>
      <c r="S25" s="18" t="n">
        <v>0</v>
      </c>
      <c r="T25" s="20" t="n">
        <v>0</v>
      </c>
      <c r="U25" s="18" t="n">
        <v>0</v>
      </c>
      <c r="V25" s="20" t="n">
        <v>0</v>
      </c>
      <c r="W25" s="18" t="n">
        <v>0</v>
      </c>
      <c r="X25" s="20" t="n">
        <v>0</v>
      </c>
    </row>
    <row r="26" spans="1:24">
      <c r="A26" s="15" t="s">
        <v>423</v>
      </c>
      <c r="B26" s="17" t="n">
        <v>4869</v>
      </c>
      <c r="C26" s="18">
        <f>(11.0/B26*100)</f>
        <v/>
      </c>
      <c r="D26" s="19" t="n">
        <v>4858</v>
      </c>
      <c r="E26" s="18" t="n">
        <v>21.46085768</v>
      </c>
      <c r="F26" s="20" t="n">
        <v>1.07008102</v>
      </c>
      <c r="G26" s="18" t="n">
        <v>22.69237911</v>
      </c>
      <c r="H26" s="20" t="n">
        <v>1.42044213</v>
      </c>
      <c r="I26" s="18" t="n">
        <v>25.6591305</v>
      </c>
      <c r="J26" s="20" t="n">
        <v>1.57569753</v>
      </c>
      <c r="K26" s="18" t="n">
        <v>29.30055774</v>
      </c>
      <c r="L26" s="20" t="n">
        <v>1.12139848</v>
      </c>
      <c r="M26" s="18" t="n">
        <v>0</v>
      </c>
      <c r="N26" s="20" t="n">
        <v>0</v>
      </c>
      <c r="O26" s="18" t="n">
        <v>0</v>
      </c>
      <c r="P26" s="20" t="n">
        <v>0</v>
      </c>
      <c r="Q26" s="18" t="s">
        <v>404</v>
      </c>
      <c r="R26" s="20" t="s">
        <v>404</v>
      </c>
      <c r="S26" s="18" t="n">
        <v>0</v>
      </c>
      <c r="T26" s="20" t="n">
        <v>0</v>
      </c>
      <c r="U26" s="18" t="n">
        <v>0</v>
      </c>
      <c r="V26" s="20" t="n">
        <v>0</v>
      </c>
      <c r="W26" s="18" t="n">
        <v>0.88707497</v>
      </c>
      <c r="X26" s="20" t="n">
        <v>0.51898984</v>
      </c>
    </row>
    <row r="27" spans="1:24">
      <c r="A27" s="15" t="s">
        <v>424</v>
      </c>
      <c r="B27" s="17" t="n">
        <v>5299</v>
      </c>
      <c r="C27" s="18">
        <f>(0.0/B27*100)</f>
        <v/>
      </c>
      <c r="D27" s="19" t="n">
        <v>5299</v>
      </c>
      <c r="E27" s="18" t="n">
        <v>0</v>
      </c>
      <c r="F27" s="20" t="n">
        <v>0</v>
      </c>
      <c r="G27" s="18" t="n">
        <v>33.40779446</v>
      </c>
      <c r="H27" s="20" t="n">
        <v>0.09302666</v>
      </c>
      <c r="I27" s="18" t="n">
        <v>23.08953173</v>
      </c>
      <c r="J27" s="20" t="n">
        <v>0.08056973000000001</v>
      </c>
      <c r="K27" s="18" t="n">
        <v>43.15770778</v>
      </c>
      <c r="L27" s="20" t="n">
        <v>0.1058574</v>
      </c>
      <c r="M27" s="18" t="n">
        <v>0</v>
      </c>
      <c r="N27" s="20" t="n">
        <v>0</v>
      </c>
      <c r="O27" s="18" t="n">
        <v>0</v>
      </c>
      <c r="P27" s="20" t="n">
        <v>0</v>
      </c>
      <c r="Q27" s="18" t="s">
        <v>404</v>
      </c>
      <c r="R27" s="20" t="s">
        <v>404</v>
      </c>
      <c r="S27" s="18" t="n">
        <v>0</v>
      </c>
      <c r="T27" s="20" t="n">
        <v>0</v>
      </c>
      <c r="U27" s="18" t="n">
        <v>0</v>
      </c>
      <c r="V27" s="20" t="n">
        <v>0</v>
      </c>
      <c r="W27" s="18" t="n">
        <v>0.34496603</v>
      </c>
      <c r="X27" s="20" t="n">
        <v>0.00249815</v>
      </c>
    </row>
    <row r="28" spans="1:24">
      <c r="A28" s="15" t="s">
        <v>425</v>
      </c>
      <c r="B28" s="17" t="n">
        <v>7568</v>
      </c>
      <c r="C28" s="18">
        <f>(0.0/B28*100)</f>
        <v/>
      </c>
      <c r="D28" s="19" t="n">
        <v>7568</v>
      </c>
      <c r="E28" s="18" t="n">
        <v>17.16066432</v>
      </c>
      <c r="F28" s="20" t="n">
        <v>1.79377084</v>
      </c>
      <c r="G28" s="18" t="n">
        <v>16.43888953</v>
      </c>
      <c r="H28" s="20" t="n">
        <v>2.39494606</v>
      </c>
      <c r="I28" s="18" t="n">
        <v>18.50831753</v>
      </c>
      <c r="J28" s="20" t="n">
        <v>2.49295787</v>
      </c>
      <c r="K28" s="18" t="n">
        <v>25.0379048</v>
      </c>
      <c r="L28" s="20" t="n">
        <v>2.43318735</v>
      </c>
      <c r="M28" s="18" t="n">
        <v>22.22658164</v>
      </c>
      <c r="N28" s="20" t="n">
        <v>2.54739623</v>
      </c>
      <c r="O28" s="18" t="n">
        <v>0</v>
      </c>
      <c r="P28" s="20" t="n">
        <v>0</v>
      </c>
      <c r="Q28" s="18" t="s">
        <v>404</v>
      </c>
      <c r="R28" s="20" t="s">
        <v>404</v>
      </c>
      <c r="S28" s="18" t="n">
        <v>0</v>
      </c>
      <c r="T28" s="20" t="n">
        <v>0</v>
      </c>
      <c r="U28" s="18" t="n">
        <v>0</v>
      </c>
      <c r="V28" s="20" t="n">
        <v>0</v>
      </c>
      <c r="W28" s="18" t="n">
        <v>0.62764218</v>
      </c>
      <c r="X28" s="20" t="n">
        <v>0.62708177</v>
      </c>
    </row>
    <row r="29" spans="1:24">
      <c r="A29" s="15" t="s">
        <v>426</v>
      </c>
      <c r="B29" s="17" t="n">
        <v>5385</v>
      </c>
      <c r="C29" s="18">
        <f>(1123.0/B29*100)</f>
        <v/>
      </c>
      <c r="D29" s="19" t="n">
        <v>4262</v>
      </c>
      <c r="E29" s="18" t="n">
        <v>0.7539387400000001</v>
      </c>
      <c r="F29" s="20" t="n">
        <v>0.61396118</v>
      </c>
      <c r="G29" s="18" t="n">
        <v>11.7643819</v>
      </c>
      <c r="H29" s="20" t="n">
        <v>2.76459833</v>
      </c>
      <c r="I29" s="18" t="n">
        <v>53.88234214</v>
      </c>
      <c r="J29" s="20" t="n">
        <v>4.11743975</v>
      </c>
      <c r="K29" s="18" t="n">
        <v>24.45388161</v>
      </c>
      <c r="L29" s="20" t="n">
        <v>3.98547835</v>
      </c>
      <c r="M29" s="18" t="n">
        <v>0</v>
      </c>
      <c r="N29" s="20" t="n">
        <v>0</v>
      </c>
      <c r="O29" s="18" t="n">
        <v>0</v>
      </c>
      <c r="P29" s="20" t="n">
        <v>0</v>
      </c>
      <c r="Q29" s="18" t="s">
        <v>404</v>
      </c>
      <c r="R29" s="20" t="s">
        <v>404</v>
      </c>
      <c r="S29" s="18" t="n">
        <v>0</v>
      </c>
      <c r="T29" s="20" t="n">
        <v>0</v>
      </c>
      <c r="U29" s="18" t="n">
        <v>0</v>
      </c>
      <c r="V29" s="20" t="n">
        <v>0</v>
      </c>
      <c r="W29" s="18" t="n">
        <v>9.1454556</v>
      </c>
      <c r="X29" s="20" t="n">
        <v>2.49484166</v>
      </c>
    </row>
    <row r="30" spans="1:24">
      <c r="A30" s="15" t="s">
        <v>427</v>
      </c>
      <c r="B30" s="17" t="n">
        <v>4520</v>
      </c>
      <c r="C30" s="18">
        <f>(722.0/B30*100)</f>
        <v/>
      </c>
      <c r="D30" s="19" t="n">
        <v>3798</v>
      </c>
      <c r="E30" s="18" t="n">
        <v>3.23838625</v>
      </c>
      <c r="F30" s="20" t="n">
        <v>1.01250553</v>
      </c>
      <c r="G30" s="18" t="n">
        <v>14.76670341</v>
      </c>
      <c r="H30" s="20" t="n">
        <v>2.56907983</v>
      </c>
      <c r="I30" s="18" t="n">
        <v>27.92529751</v>
      </c>
      <c r="J30" s="20" t="n">
        <v>3.52003674</v>
      </c>
      <c r="K30" s="18" t="n">
        <v>23.74894075</v>
      </c>
      <c r="L30" s="20" t="n">
        <v>3.34437785</v>
      </c>
      <c r="M30" s="18" t="n">
        <v>28.99052557</v>
      </c>
      <c r="N30" s="20" t="n">
        <v>2.97155284</v>
      </c>
      <c r="O30" s="18" t="n">
        <v>0</v>
      </c>
      <c r="P30" s="20" t="n">
        <v>0</v>
      </c>
      <c r="Q30" s="18" t="s">
        <v>404</v>
      </c>
      <c r="R30" s="20" t="s">
        <v>404</v>
      </c>
      <c r="S30" s="18" t="n">
        <v>0</v>
      </c>
      <c r="T30" s="20" t="n">
        <v>0</v>
      </c>
      <c r="U30" s="18" t="n">
        <v>0</v>
      </c>
      <c r="V30" s="20" t="n">
        <v>0</v>
      </c>
      <c r="W30" s="18" t="n">
        <v>1.33014651</v>
      </c>
      <c r="X30" s="20" t="n">
        <v>0.42273906</v>
      </c>
    </row>
    <row r="31" spans="1:24">
      <c r="A31" s="15" t="s">
        <v>428</v>
      </c>
      <c r="B31" s="17" t="n">
        <v>5456</v>
      </c>
      <c r="C31" s="18">
        <f>(502.0/B31*100)</f>
        <v/>
      </c>
      <c r="D31" s="19" t="n">
        <v>4954</v>
      </c>
      <c r="E31" s="18" t="n">
        <v>19.34532724</v>
      </c>
      <c r="F31" s="20" t="n">
        <v>2.1741033</v>
      </c>
      <c r="G31" s="18" t="n">
        <v>30.33422661</v>
      </c>
      <c r="H31" s="20" t="n">
        <v>2.89240592</v>
      </c>
      <c r="I31" s="18" t="n">
        <v>28.12368568</v>
      </c>
      <c r="J31" s="20" t="n">
        <v>2.75279824</v>
      </c>
      <c r="K31" s="18" t="n">
        <v>19.41072443</v>
      </c>
      <c r="L31" s="20" t="n">
        <v>2.79976292</v>
      </c>
      <c r="M31" s="18" t="n">
        <v>0</v>
      </c>
      <c r="N31" s="20" t="n">
        <v>0</v>
      </c>
      <c r="O31" s="18" t="n">
        <v>0</v>
      </c>
      <c r="P31" s="20" t="n">
        <v>0</v>
      </c>
      <c r="Q31" s="18" t="s">
        <v>404</v>
      </c>
      <c r="R31" s="20" t="s">
        <v>404</v>
      </c>
      <c r="S31" s="18" t="n">
        <v>0</v>
      </c>
      <c r="T31" s="20" t="n">
        <v>0</v>
      </c>
      <c r="U31" s="18" t="n">
        <v>0</v>
      </c>
      <c r="V31" s="20" t="n">
        <v>0</v>
      </c>
      <c r="W31" s="18" t="n">
        <v>2.78603603</v>
      </c>
      <c r="X31" s="20" t="n">
        <v>0.93560813</v>
      </c>
    </row>
    <row r="32" spans="1:24">
      <c r="A32" s="15" t="s">
        <v>429</v>
      </c>
      <c r="B32" s="17" t="n">
        <v>4478</v>
      </c>
      <c r="C32" s="18">
        <f>(0.0/B32*100)</f>
        <v/>
      </c>
      <c r="D32" s="19" t="n">
        <v>4478</v>
      </c>
      <c r="E32" s="18" t="n">
        <v>35.64700985</v>
      </c>
      <c r="F32" s="20" t="n">
        <v>1.93517039</v>
      </c>
      <c r="G32" s="18" t="n">
        <v>16.96149251</v>
      </c>
      <c r="H32" s="20" t="n">
        <v>2.87481873</v>
      </c>
      <c r="I32" s="18" t="n">
        <v>20.39867332</v>
      </c>
      <c r="J32" s="20" t="n">
        <v>2.61023724</v>
      </c>
      <c r="K32" s="18" t="n">
        <v>21.90151663</v>
      </c>
      <c r="L32" s="20" t="n">
        <v>2.0250699</v>
      </c>
      <c r="M32" s="18" t="n">
        <v>3.15958104</v>
      </c>
      <c r="N32" s="20" t="n">
        <v>1.46387464</v>
      </c>
      <c r="O32" s="18" t="n">
        <v>0</v>
      </c>
      <c r="P32" s="20" t="n">
        <v>0</v>
      </c>
      <c r="Q32" s="18" t="s">
        <v>404</v>
      </c>
      <c r="R32" s="20" t="s">
        <v>404</v>
      </c>
      <c r="S32" s="18" t="n">
        <v>0</v>
      </c>
      <c r="T32" s="20" t="n">
        <v>0</v>
      </c>
      <c r="U32" s="18" t="n">
        <v>0</v>
      </c>
      <c r="V32" s="20" t="n">
        <v>0</v>
      </c>
      <c r="W32" s="18" t="n">
        <v>1.93172665</v>
      </c>
      <c r="X32" s="20" t="n">
        <v>1.13125496</v>
      </c>
    </row>
    <row r="33" spans="1:24">
      <c r="A33" s="15" t="s">
        <v>430</v>
      </c>
      <c r="B33" s="17" t="n">
        <v>7325</v>
      </c>
      <c r="C33" s="18">
        <f>(29.0/B33*100)</f>
        <v/>
      </c>
      <c r="D33" s="19" t="n">
        <v>7296</v>
      </c>
      <c r="E33" s="18" t="n">
        <v>2.88684691</v>
      </c>
      <c r="F33" s="20" t="n">
        <v>0.89744547</v>
      </c>
      <c r="G33" s="18" t="n">
        <v>29.29957661</v>
      </c>
      <c r="H33" s="20" t="n">
        <v>3.14452904</v>
      </c>
      <c r="I33" s="18" t="n">
        <v>47.64231193</v>
      </c>
      <c r="J33" s="20" t="n">
        <v>3.35446036</v>
      </c>
      <c r="K33" s="18" t="n">
        <v>15.43594628</v>
      </c>
      <c r="L33" s="20" t="n">
        <v>2.33659915</v>
      </c>
      <c r="M33" s="18" t="n">
        <v>3.94804187</v>
      </c>
      <c r="N33" s="20" t="n">
        <v>1.47842216</v>
      </c>
      <c r="O33" s="18" t="n">
        <v>0</v>
      </c>
      <c r="P33" s="20" t="n">
        <v>0</v>
      </c>
      <c r="Q33" s="18" t="s">
        <v>404</v>
      </c>
      <c r="R33" s="20" t="s">
        <v>404</v>
      </c>
      <c r="S33" s="18" t="n">
        <v>0</v>
      </c>
      <c r="T33" s="20" t="n">
        <v>0</v>
      </c>
      <c r="U33" s="18" t="n">
        <v>0</v>
      </c>
      <c r="V33" s="20" t="n">
        <v>0</v>
      </c>
      <c r="W33" s="18" t="n">
        <v>0.7872764</v>
      </c>
      <c r="X33" s="20" t="n">
        <v>0.66547692</v>
      </c>
    </row>
    <row r="34" spans="1:24">
      <c r="A34" s="15" t="s">
        <v>431</v>
      </c>
      <c r="B34" s="17" t="n">
        <v>6350</v>
      </c>
      <c r="C34" s="18">
        <f>(0.0/B34*100)</f>
        <v/>
      </c>
      <c r="D34" s="19" t="n">
        <v>6350</v>
      </c>
      <c r="E34" s="18" t="n">
        <v>17.60253844</v>
      </c>
      <c r="F34" s="20" t="n">
        <v>1.63831797</v>
      </c>
      <c r="G34" s="18" t="n">
        <v>19.56969872</v>
      </c>
      <c r="H34" s="20" t="n">
        <v>2.428139</v>
      </c>
      <c r="I34" s="18" t="n">
        <v>50.45582064</v>
      </c>
      <c r="J34" s="20" t="n">
        <v>2.70483191</v>
      </c>
      <c r="K34" s="18" t="n">
        <v>12.3719422</v>
      </c>
      <c r="L34" s="20" t="n">
        <v>1.69308155</v>
      </c>
      <c r="M34" s="18" t="n">
        <v>0</v>
      </c>
      <c r="N34" s="20" t="n">
        <v>0</v>
      </c>
      <c r="O34" s="18" t="n">
        <v>0</v>
      </c>
      <c r="P34" s="20" t="n">
        <v>0</v>
      </c>
      <c r="Q34" s="18" t="s">
        <v>404</v>
      </c>
      <c r="R34" s="20" t="s">
        <v>404</v>
      </c>
      <c r="S34" s="18" t="n">
        <v>0</v>
      </c>
      <c r="T34" s="20" t="n">
        <v>0</v>
      </c>
      <c r="U34" s="18" t="n">
        <v>0</v>
      </c>
      <c r="V34" s="20" t="n">
        <v>0</v>
      </c>
      <c r="W34" s="18" t="n">
        <v>0</v>
      </c>
      <c r="X34" s="20" t="n">
        <v>0</v>
      </c>
    </row>
    <row r="35" spans="1:24">
      <c r="A35" s="15" t="s">
        <v>432</v>
      </c>
      <c r="B35" s="17" t="n">
        <v>6406</v>
      </c>
      <c r="C35" s="18">
        <f>(443.0/B35*100)</f>
        <v/>
      </c>
      <c r="D35" s="19" t="n">
        <v>5963</v>
      </c>
      <c r="E35" s="18" t="n">
        <v>3.68565103</v>
      </c>
      <c r="F35" s="20" t="n">
        <v>0.27279444</v>
      </c>
      <c r="G35" s="18" t="n">
        <v>24.56232017</v>
      </c>
      <c r="H35" s="20" t="n">
        <v>0.5380814</v>
      </c>
      <c r="I35" s="18" t="n">
        <v>42.64320436</v>
      </c>
      <c r="J35" s="20" t="n">
        <v>0.50241799</v>
      </c>
      <c r="K35" s="18" t="n">
        <v>26.18330968</v>
      </c>
      <c r="L35" s="20" t="n">
        <v>0.20447533</v>
      </c>
      <c r="M35" s="18" t="n">
        <v>0</v>
      </c>
      <c r="N35" s="20" t="n">
        <v>0</v>
      </c>
      <c r="O35" s="18" t="n">
        <v>0</v>
      </c>
      <c r="P35" s="20" t="n">
        <v>0</v>
      </c>
      <c r="Q35" s="18" t="s">
        <v>404</v>
      </c>
      <c r="R35" s="20" t="s">
        <v>404</v>
      </c>
      <c r="S35" s="18" t="n">
        <v>0</v>
      </c>
      <c r="T35" s="20" t="n">
        <v>0</v>
      </c>
      <c r="U35" s="18" t="n">
        <v>0</v>
      </c>
      <c r="V35" s="20" t="n">
        <v>0</v>
      </c>
      <c r="W35" s="18" t="n">
        <v>2.92551476</v>
      </c>
      <c r="X35" s="20" t="n">
        <v>0.04922718</v>
      </c>
    </row>
    <row r="36" spans="1:24">
      <c r="A36" s="15" t="s">
        <v>433</v>
      </c>
      <c r="B36" s="17" t="n">
        <v>6736</v>
      </c>
      <c r="C36" s="18">
        <f>(10.0/B36*100)</f>
        <v/>
      </c>
      <c r="D36" s="19" t="n">
        <v>6726</v>
      </c>
      <c r="E36" s="18" t="n">
        <v>3.79928328</v>
      </c>
      <c r="F36" s="20" t="n">
        <v>1.19311497</v>
      </c>
      <c r="G36" s="18" t="n">
        <v>26.35373182</v>
      </c>
      <c r="H36" s="20" t="n">
        <v>2.75231661</v>
      </c>
      <c r="I36" s="18" t="n">
        <v>35.82524988</v>
      </c>
      <c r="J36" s="20" t="n">
        <v>3.38293739</v>
      </c>
      <c r="K36" s="18" t="n">
        <v>24.05345474</v>
      </c>
      <c r="L36" s="20" t="n">
        <v>3.1823865</v>
      </c>
      <c r="M36" s="18" t="n">
        <v>9.968280269999999</v>
      </c>
      <c r="N36" s="20" t="n">
        <v>2.01390362</v>
      </c>
      <c r="O36" s="18" t="n">
        <v>0</v>
      </c>
      <c r="P36" s="20" t="n">
        <v>0</v>
      </c>
      <c r="Q36" s="18" t="s">
        <v>404</v>
      </c>
      <c r="R36" s="20" t="s">
        <v>404</v>
      </c>
      <c r="S36" s="18" t="n">
        <v>0</v>
      </c>
      <c r="T36" s="20" t="n">
        <v>0</v>
      </c>
      <c r="U36" s="18" t="n">
        <v>0</v>
      </c>
      <c r="V36" s="20" t="n">
        <v>0</v>
      </c>
      <c r="W36" s="18" t="n">
        <v>0</v>
      </c>
      <c r="X36" s="20" t="n">
        <v>0</v>
      </c>
    </row>
    <row r="37" spans="1:24">
      <c r="A37" s="15" t="s">
        <v>434</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n">
        <v>0</v>
      </c>
      <c r="P37" s="20" t="n">
        <v>0</v>
      </c>
      <c r="Q37" s="18" t="s">
        <v>404</v>
      </c>
      <c r="R37" s="20" t="s">
        <v>404</v>
      </c>
      <c r="S37" s="18" t="n">
        <v>0</v>
      </c>
      <c r="T37" s="20" t="n">
        <v>0</v>
      </c>
      <c r="U37" s="18" t="n">
        <v>100</v>
      </c>
      <c r="V37" s="20" t="n">
        <v>0</v>
      </c>
      <c r="W37" s="18" t="n">
        <v>0</v>
      </c>
      <c r="X37" s="20" t="n">
        <v>0</v>
      </c>
    </row>
    <row r="38" spans="1:24">
      <c r="A38" s="15" t="s">
        <v>435</v>
      </c>
      <c r="B38" s="17" t="n">
        <v>5860</v>
      </c>
      <c r="C38" s="18">
        <f>(268.0/B38*100)</f>
        <v/>
      </c>
      <c r="D38" s="19" t="n">
        <v>5592</v>
      </c>
      <c r="E38" s="18" t="n">
        <v>7.50550986</v>
      </c>
      <c r="F38" s="20" t="n">
        <v>1.73549208</v>
      </c>
      <c r="G38" s="18" t="n">
        <v>49.39576609</v>
      </c>
      <c r="H38" s="20" t="n">
        <v>3.51709951</v>
      </c>
      <c r="I38" s="18" t="n">
        <v>23.54211618</v>
      </c>
      <c r="J38" s="20" t="n">
        <v>3.39214117</v>
      </c>
      <c r="K38" s="18" t="n">
        <v>18.92053348</v>
      </c>
      <c r="L38" s="20" t="n">
        <v>2.53347554</v>
      </c>
      <c r="M38" s="18" t="n">
        <v>0</v>
      </c>
      <c r="N38" s="20" t="n">
        <v>0</v>
      </c>
      <c r="O38" s="18" t="n">
        <v>0</v>
      </c>
      <c r="P38" s="20" t="n">
        <v>0</v>
      </c>
      <c r="Q38" s="18" t="s">
        <v>404</v>
      </c>
      <c r="R38" s="20" t="s">
        <v>404</v>
      </c>
      <c r="S38" s="18" t="n">
        <v>0</v>
      </c>
      <c r="T38" s="20" t="n">
        <v>0</v>
      </c>
      <c r="U38" s="18" t="n">
        <v>0</v>
      </c>
      <c r="V38" s="20" t="n">
        <v>0</v>
      </c>
      <c r="W38" s="18" t="n">
        <v>0.6360744</v>
      </c>
      <c r="X38" s="20" t="n">
        <v>0.63081634</v>
      </c>
    </row>
    <row r="39" spans="1:24">
      <c r="A39" s="15" t="s">
        <v>436</v>
      </c>
      <c r="B39" s="17" t="n">
        <v>5895</v>
      </c>
      <c r="C39" s="18">
        <f>(0.0/B39*100)</f>
        <v/>
      </c>
      <c r="D39" s="19" t="n">
        <v>5895</v>
      </c>
      <c r="E39" s="18" t="n">
        <v>1.3912123</v>
      </c>
      <c r="F39" s="20" t="n">
        <v>0.70514944</v>
      </c>
      <c r="G39" s="18" t="n">
        <v>6.51871613</v>
      </c>
      <c r="H39" s="20" t="n">
        <v>2.23455591</v>
      </c>
      <c r="I39" s="18" t="n">
        <v>31.14751887</v>
      </c>
      <c r="J39" s="20" t="n">
        <v>3.46384032</v>
      </c>
      <c r="K39" s="18" t="n">
        <v>21.24015824</v>
      </c>
      <c r="L39" s="20" t="n">
        <v>3.05428962</v>
      </c>
      <c r="M39" s="18" t="n">
        <v>39.2395475</v>
      </c>
      <c r="N39" s="20" t="n">
        <v>3.51320795</v>
      </c>
      <c r="O39" s="18" t="n">
        <v>0</v>
      </c>
      <c r="P39" s="20" t="n">
        <v>0</v>
      </c>
      <c r="Q39" s="18" t="s">
        <v>404</v>
      </c>
      <c r="R39" s="20" t="s">
        <v>404</v>
      </c>
      <c r="S39" s="18" t="n">
        <v>0</v>
      </c>
      <c r="T39" s="20" t="n">
        <v>0</v>
      </c>
      <c r="U39" s="18" t="n">
        <v>0</v>
      </c>
      <c r="V39" s="20" t="n">
        <v>0</v>
      </c>
      <c r="W39" s="18" t="n">
        <v>0.46284695</v>
      </c>
      <c r="X39" s="20" t="n">
        <v>0.46314284</v>
      </c>
    </row>
    <row r="40" spans="1:24">
      <c r="A40" s="15" t="s">
        <v>437</v>
      </c>
      <c r="B40" s="17" t="n">
        <v>14157</v>
      </c>
      <c r="C40" s="18">
        <f>(2463.0/B40*100)</f>
        <v/>
      </c>
      <c r="D40" s="19" t="n">
        <v>11694</v>
      </c>
      <c r="E40" s="18" t="n">
        <v>5.61612373</v>
      </c>
      <c r="F40" s="20" t="n">
        <v>1.51935017</v>
      </c>
      <c r="G40" s="18" t="n">
        <v>15.87363862</v>
      </c>
      <c r="H40" s="20" t="n">
        <v>2.509493</v>
      </c>
      <c r="I40" s="18" t="n">
        <v>52.11080313</v>
      </c>
      <c r="J40" s="20" t="n">
        <v>3.90162129</v>
      </c>
      <c r="K40" s="18" t="n">
        <v>15.70751067</v>
      </c>
      <c r="L40" s="20" t="n">
        <v>2.41949552</v>
      </c>
      <c r="M40" s="18" t="n">
        <v>7.81207212</v>
      </c>
      <c r="N40" s="20" t="n">
        <v>1.80700374</v>
      </c>
      <c r="O40" s="18" t="n">
        <v>0</v>
      </c>
      <c r="P40" s="20" t="n">
        <v>0</v>
      </c>
      <c r="Q40" s="18" t="s">
        <v>404</v>
      </c>
      <c r="R40" s="20" t="s">
        <v>404</v>
      </c>
      <c r="S40" s="18" t="n">
        <v>0</v>
      </c>
      <c r="T40" s="20" t="n">
        <v>0</v>
      </c>
      <c r="U40" s="18" t="n">
        <v>0</v>
      </c>
      <c r="V40" s="20" t="n">
        <v>0</v>
      </c>
      <c r="W40" s="18" t="n">
        <v>2.87985173</v>
      </c>
      <c r="X40" s="20" t="n">
        <v>1.09240584</v>
      </c>
    </row>
    <row r="41" spans="1:24">
      <c r="A41" s="15" t="s">
        <v>438</v>
      </c>
      <c r="B41" s="17" t="n">
        <v>5712</v>
      </c>
      <c r="C41" s="18">
        <f>(64.0/B41*100)</f>
        <v/>
      </c>
      <c r="D41" s="19" t="n">
        <v>5648</v>
      </c>
      <c r="E41" s="18" t="n">
        <v>10.39673139</v>
      </c>
      <c r="F41" s="20" t="n">
        <v>1.76918471</v>
      </c>
      <c r="G41" s="18" t="n">
        <v>17.74769037</v>
      </c>
      <c r="H41" s="20" t="n">
        <v>2.70488333</v>
      </c>
      <c r="I41" s="18" t="n">
        <v>32.96840037</v>
      </c>
      <c r="J41" s="20" t="n">
        <v>3.82090382</v>
      </c>
      <c r="K41" s="18" t="n">
        <v>28.16283382</v>
      </c>
      <c r="L41" s="20" t="n">
        <v>3.17256147</v>
      </c>
      <c r="M41" s="18" t="n">
        <v>10.72434405</v>
      </c>
      <c r="N41" s="20" t="n">
        <v>2.30097049</v>
      </c>
      <c r="O41" s="18" t="n">
        <v>0</v>
      </c>
      <c r="P41" s="20" t="n">
        <v>0</v>
      </c>
      <c r="Q41" s="18" t="s">
        <v>404</v>
      </c>
      <c r="R41" s="20" t="s">
        <v>404</v>
      </c>
      <c r="S41" s="18" t="n">
        <v>0</v>
      </c>
      <c r="T41" s="20" t="n">
        <v>0</v>
      </c>
      <c r="U41" s="18" t="n">
        <v>0</v>
      </c>
      <c r="V41" s="20" t="n">
        <v>0</v>
      </c>
      <c r="W41" s="18" t="n">
        <v>0</v>
      </c>
      <c r="X41" s="20" t="n">
        <v>0</v>
      </c>
    </row>
    <row r="42" spans="1:24">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441</v>
      </c>
      <c r="B44" s="17" t="n">
        <v>5215</v>
      </c>
      <c r="C44" s="18">
        <f>(0.0/B44*100)</f>
        <v/>
      </c>
      <c r="D44" s="19" t="n">
        <v>5215</v>
      </c>
      <c r="E44" s="18" t="n">
        <v>27.17217375</v>
      </c>
      <c r="F44" s="20" t="n">
        <v>2.17879838</v>
      </c>
      <c r="G44" s="18" t="n">
        <v>15.04619664</v>
      </c>
      <c r="H44" s="20" t="n">
        <v>2.5743894</v>
      </c>
      <c r="I44" s="18" t="n">
        <v>25.41584255</v>
      </c>
      <c r="J44" s="20" t="n">
        <v>3.18142699</v>
      </c>
      <c r="K44" s="18" t="n">
        <v>31.84232488</v>
      </c>
      <c r="L44" s="20" t="n">
        <v>3.65583925</v>
      </c>
      <c r="M44" s="18" t="n">
        <v>0</v>
      </c>
      <c r="N44" s="20" t="n">
        <v>0</v>
      </c>
      <c r="O44" s="18" t="n">
        <v>0</v>
      </c>
      <c r="P44" s="20" t="n">
        <v>0</v>
      </c>
      <c r="Q44" s="18" t="s">
        <v>404</v>
      </c>
      <c r="R44" s="20" t="s">
        <v>404</v>
      </c>
      <c r="S44" s="18" t="n">
        <v>0</v>
      </c>
      <c r="T44" s="20" t="n">
        <v>0</v>
      </c>
      <c r="U44" s="18" t="n">
        <v>0</v>
      </c>
      <c r="V44" s="20" t="n">
        <v>0</v>
      </c>
      <c r="W44" s="18" t="n">
        <v>0.52346218</v>
      </c>
      <c r="X44" s="20" t="n">
        <v>0.41479967</v>
      </c>
    </row>
    <row r="45" spans="1:24">
      <c r="A45" s="15" t="s">
        <v>442</v>
      </c>
      <c r="B45" s="17" t="n">
        <v>5519</v>
      </c>
      <c r="C45" s="18">
        <f>(0.0/B45*100)</f>
        <v/>
      </c>
      <c r="D45" s="19" t="n">
        <v>5519</v>
      </c>
      <c r="E45" s="18" t="n">
        <v>13.91871014</v>
      </c>
      <c r="F45" s="20" t="n">
        <v>2.79622483</v>
      </c>
      <c r="G45" s="18" t="n">
        <v>27.05562102</v>
      </c>
      <c r="H45" s="20" t="n">
        <v>3.75276241</v>
      </c>
      <c r="I45" s="18" t="n">
        <v>38.94142786</v>
      </c>
      <c r="J45" s="20" t="n">
        <v>3.8325223</v>
      </c>
      <c r="K45" s="18" t="n">
        <v>12.8941185</v>
      </c>
      <c r="L45" s="20" t="n">
        <v>3.09713132</v>
      </c>
      <c r="M45" s="18" t="n">
        <v>3.41496249</v>
      </c>
      <c r="N45" s="20" t="n">
        <v>1.53980304</v>
      </c>
      <c r="O45" s="18" t="n">
        <v>0</v>
      </c>
      <c r="P45" s="20" t="n">
        <v>0</v>
      </c>
      <c r="Q45" s="18" t="s">
        <v>404</v>
      </c>
      <c r="R45" s="20" t="s">
        <v>404</v>
      </c>
      <c r="S45" s="18" t="n">
        <v>0</v>
      </c>
      <c r="T45" s="20" t="n">
        <v>0</v>
      </c>
      <c r="U45" s="18" t="n">
        <v>1.76482783</v>
      </c>
      <c r="V45" s="20" t="n">
        <v>1.00446499</v>
      </c>
      <c r="W45" s="18" t="n">
        <v>2.01033217</v>
      </c>
      <c r="X45" s="20" t="n">
        <v>1.11063171</v>
      </c>
    </row>
    <row r="46" spans="1:24">
      <c r="A46" s="15" t="s">
        <v>443</v>
      </c>
      <c r="B46" s="17" t="n">
        <v>23141</v>
      </c>
      <c r="C46" s="18">
        <f>(4196.0/B46*100)</f>
        <v/>
      </c>
      <c r="D46" s="19" t="n">
        <v>18945</v>
      </c>
      <c r="E46" s="18" t="n">
        <v>3.22488234</v>
      </c>
      <c r="F46" s="20" t="n">
        <v>0.63176004</v>
      </c>
      <c r="G46" s="18" t="n">
        <v>11.63447245</v>
      </c>
      <c r="H46" s="20" t="n">
        <v>1.46578682</v>
      </c>
      <c r="I46" s="18" t="n">
        <v>33.66014914</v>
      </c>
      <c r="J46" s="20" t="n">
        <v>2.22030391</v>
      </c>
      <c r="K46" s="18" t="n">
        <v>29.3408352</v>
      </c>
      <c r="L46" s="20" t="n">
        <v>2.39538174</v>
      </c>
      <c r="M46" s="18" t="n">
        <v>18.13965069</v>
      </c>
      <c r="N46" s="20" t="n">
        <v>2.02739132</v>
      </c>
      <c r="O46" s="18" t="n">
        <v>0</v>
      </c>
      <c r="P46" s="20" t="n">
        <v>0</v>
      </c>
      <c r="Q46" s="18" t="s">
        <v>404</v>
      </c>
      <c r="R46" s="20" t="s">
        <v>404</v>
      </c>
      <c r="S46" s="18" t="n">
        <v>0</v>
      </c>
      <c r="T46" s="20" t="n">
        <v>0</v>
      </c>
      <c r="U46" s="18" t="n">
        <v>0</v>
      </c>
      <c r="V46" s="20" t="n">
        <v>0</v>
      </c>
      <c r="W46" s="18" t="n">
        <v>4.00001018</v>
      </c>
      <c r="X46" s="20" t="n">
        <v>0.98462609</v>
      </c>
    </row>
    <row r="47" spans="1:24">
      <c r="A47" s="15" t="s">
        <v>444</v>
      </c>
      <c r="B47" s="17" t="n">
        <v>5928</v>
      </c>
      <c r="C47" s="18">
        <f>(0.0/B47*100)</f>
        <v/>
      </c>
      <c r="D47" s="19" t="n">
        <v>5928</v>
      </c>
      <c r="E47" s="18" t="n">
        <v>3.5663286</v>
      </c>
      <c r="F47" s="20" t="n">
        <v>1.06282973</v>
      </c>
      <c r="G47" s="18" t="n">
        <v>19.06217881</v>
      </c>
      <c r="H47" s="20" t="n">
        <v>2.70446718</v>
      </c>
      <c r="I47" s="18" t="n">
        <v>37.69782974</v>
      </c>
      <c r="J47" s="20" t="n">
        <v>3.01013086</v>
      </c>
      <c r="K47" s="18" t="n">
        <v>23.29776789</v>
      </c>
      <c r="L47" s="20" t="n">
        <v>2.14024177</v>
      </c>
      <c r="M47" s="18" t="n">
        <v>16.37589495</v>
      </c>
      <c r="N47" s="20" t="n">
        <v>0.93798656</v>
      </c>
      <c r="O47" s="18" t="n">
        <v>0</v>
      </c>
      <c r="P47" s="20" t="n">
        <v>0</v>
      </c>
      <c r="Q47" s="18" t="s">
        <v>404</v>
      </c>
      <c r="R47" s="20" t="s">
        <v>404</v>
      </c>
      <c r="S47" s="18" t="n">
        <v>0</v>
      </c>
      <c r="T47" s="20" t="n">
        <v>0</v>
      </c>
      <c r="U47" s="18" t="n">
        <v>0</v>
      </c>
      <c r="V47" s="20" t="n">
        <v>0</v>
      </c>
      <c r="W47" s="18" t="n">
        <v>0</v>
      </c>
      <c r="X47" s="20" t="n">
        <v>0</v>
      </c>
    </row>
    <row r="48" spans="1:24">
      <c r="A48" s="15" t="s">
        <v>445</v>
      </c>
      <c r="B48" s="17" t="n">
        <v>9841</v>
      </c>
      <c r="C48" s="18">
        <f>(0.0/B48*100)</f>
        <v/>
      </c>
      <c r="D48" s="19" t="n">
        <v>9841</v>
      </c>
      <c r="E48" s="18" t="n">
        <v>6.56722832</v>
      </c>
      <c r="F48" s="20" t="n">
        <v>1.74675174</v>
      </c>
      <c r="G48" s="18" t="n">
        <v>29.65676645</v>
      </c>
      <c r="H48" s="20" t="n">
        <v>3.11412916</v>
      </c>
      <c r="I48" s="18" t="n">
        <v>24.53199273</v>
      </c>
      <c r="J48" s="20" t="n">
        <v>3.76437676</v>
      </c>
      <c r="K48" s="18" t="n">
        <v>18.46105725</v>
      </c>
      <c r="L48" s="20" t="n">
        <v>2.91948215</v>
      </c>
      <c r="M48" s="18" t="n">
        <v>18.07141004</v>
      </c>
      <c r="N48" s="20" t="n">
        <v>3.05991739</v>
      </c>
      <c r="O48" s="18" t="n">
        <v>0</v>
      </c>
      <c r="P48" s="20" t="n">
        <v>0</v>
      </c>
      <c r="Q48" s="18" t="s">
        <v>404</v>
      </c>
      <c r="R48" s="20" t="s">
        <v>404</v>
      </c>
      <c r="S48" s="18" t="n">
        <v>0</v>
      </c>
      <c r="T48" s="20" t="n">
        <v>0</v>
      </c>
      <c r="U48" s="18" t="n">
        <v>0</v>
      </c>
      <c r="V48" s="20" t="n">
        <v>0</v>
      </c>
      <c r="W48" s="18" t="n">
        <v>2.7115452</v>
      </c>
      <c r="X48" s="20" t="n">
        <v>1.29966428</v>
      </c>
    </row>
    <row r="49" spans="1:24">
      <c r="A49" s="15" t="s">
        <v>446</v>
      </c>
      <c r="B49" s="17" t="n">
        <v>6349</v>
      </c>
      <c r="C49" s="18">
        <f>(52.0/B49*100)</f>
        <v/>
      </c>
      <c r="D49" s="19" t="n">
        <v>6297</v>
      </c>
      <c r="E49" s="18" t="n">
        <v>5.86741914</v>
      </c>
      <c r="F49" s="20" t="n">
        <v>1.18418154</v>
      </c>
      <c r="G49" s="18" t="n">
        <v>19.30377303</v>
      </c>
      <c r="H49" s="20" t="n">
        <v>2.8147718</v>
      </c>
      <c r="I49" s="18" t="n">
        <v>35.21314316</v>
      </c>
      <c r="J49" s="20" t="n">
        <v>3.40448943</v>
      </c>
      <c r="K49" s="18" t="n">
        <v>25.87076006</v>
      </c>
      <c r="L49" s="20" t="n">
        <v>3.11735338</v>
      </c>
      <c r="M49" s="18" t="n">
        <v>12.9256154</v>
      </c>
      <c r="N49" s="20" t="n">
        <v>1.59461627</v>
      </c>
      <c r="O49" s="18" t="n">
        <v>0</v>
      </c>
      <c r="P49" s="20" t="n">
        <v>0</v>
      </c>
      <c r="Q49" s="18" t="s">
        <v>404</v>
      </c>
      <c r="R49" s="20" t="s">
        <v>404</v>
      </c>
      <c r="S49" s="18" t="n">
        <v>0</v>
      </c>
      <c r="T49" s="20" t="n">
        <v>0</v>
      </c>
      <c r="U49" s="18" t="n">
        <v>0</v>
      </c>
      <c r="V49" s="20" t="n">
        <v>0</v>
      </c>
      <c r="W49" s="18" t="n">
        <v>0.81928921</v>
      </c>
      <c r="X49" s="20" t="n">
        <v>0.51425094</v>
      </c>
    </row>
    <row r="50" spans="1:24">
      <c r="A50" s="15" t="s">
        <v>447</v>
      </c>
      <c r="B50" s="17" t="n">
        <v>11795</v>
      </c>
      <c r="C50" s="18">
        <f>(1031.0/B50*100)</f>
        <v/>
      </c>
      <c r="D50" s="19" t="n">
        <v>10764</v>
      </c>
      <c r="E50" s="18" t="n">
        <v>16.88087749</v>
      </c>
      <c r="F50" s="20" t="n">
        <v>2.18706455</v>
      </c>
      <c r="G50" s="18" t="n">
        <v>10.14019386</v>
      </c>
      <c r="H50" s="20" t="n">
        <v>2.39856477</v>
      </c>
      <c r="I50" s="18" t="n">
        <v>20.75588226</v>
      </c>
      <c r="J50" s="20" t="n">
        <v>3.10308358</v>
      </c>
      <c r="K50" s="18" t="n">
        <v>21.48674415</v>
      </c>
      <c r="L50" s="20" t="n">
        <v>2.89976439</v>
      </c>
      <c r="M50" s="18" t="n">
        <v>26.314047</v>
      </c>
      <c r="N50" s="20" t="n">
        <v>1.77594619</v>
      </c>
      <c r="O50" s="18" t="n">
        <v>0</v>
      </c>
      <c r="P50" s="20" t="n">
        <v>0</v>
      </c>
      <c r="Q50" s="18" t="s">
        <v>404</v>
      </c>
      <c r="R50" s="20" t="s">
        <v>404</v>
      </c>
      <c r="S50" s="18" t="n">
        <v>0</v>
      </c>
      <c r="T50" s="20" t="n">
        <v>0</v>
      </c>
      <c r="U50" s="18" t="n">
        <v>0</v>
      </c>
      <c r="V50" s="20" t="n">
        <v>0</v>
      </c>
      <c r="W50" s="18" t="n">
        <v>4.42225525</v>
      </c>
      <c r="X50" s="20" t="n">
        <v>1.46151707</v>
      </c>
    </row>
    <row r="51" spans="1:24">
      <c r="A51" s="15" t="s">
        <v>448</v>
      </c>
      <c r="B51" s="17" t="n">
        <v>6866</v>
      </c>
      <c r="C51" s="18">
        <f>(0.0/B51*100)</f>
        <v/>
      </c>
      <c r="D51" s="19" t="n">
        <v>6866</v>
      </c>
      <c r="E51" s="18" t="n">
        <v>20.88159039</v>
      </c>
      <c r="F51" s="20" t="n">
        <v>2.83498724</v>
      </c>
      <c r="G51" s="18" t="n">
        <v>30.40117583</v>
      </c>
      <c r="H51" s="20" t="n">
        <v>3.38184772</v>
      </c>
      <c r="I51" s="18" t="n">
        <v>35.01446972</v>
      </c>
      <c r="J51" s="20" t="n">
        <v>2.96501672</v>
      </c>
      <c r="K51" s="18" t="n">
        <v>11.78467761</v>
      </c>
      <c r="L51" s="20" t="n">
        <v>2.24033482</v>
      </c>
      <c r="M51" s="18" t="n">
        <v>0.28489007</v>
      </c>
      <c r="N51" s="20" t="n">
        <v>0.28066302</v>
      </c>
      <c r="O51" s="18" t="n">
        <v>0</v>
      </c>
      <c r="P51" s="20" t="n">
        <v>0</v>
      </c>
      <c r="Q51" s="18" t="s">
        <v>404</v>
      </c>
      <c r="R51" s="20" t="s">
        <v>404</v>
      </c>
      <c r="S51" s="18" t="n">
        <v>0</v>
      </c>
      <c r="T51" s="20" t="n">
        <v>0</v>
      </c>
      <c r="U51" s="18" t="n">
        <v>0</v>
      </c>
      <c r="V51" s="20" t="n">
        <v>0</v>
      </c>
      <c r="W51" s="18" t="n">
        <v>1.63319637</v>
      </c>
      <c r="X51" s="20" t="n">
        <v>0.75194943</v>
      </c>
    </row>
    <row r="52" spans="1:24">
      <c r="A52" s="15" t="s">
        <v>449</v>
      </c>
      <c r="B52" s="17" t="n">
        <v>5809</v>
      </c>
      <c r="C52" s="18">
        <f>(0.0/B52*100)</f>
        <v/>
      </c>
      <c r="D52" s="19" t="n">
        <v>5809</v>
      </c>
      <c r="E52" s="18" t="n">
        <v>1.317419</v>
      </c>
      <c r="F52" s="20" t="n">
        <v>0.87570962</v>
      </c>
      <c r="G52" s="18" t="n">
        <v>19.58083118</v>
      </c>
      <c r="H52" s="20" t="n">
        <v>2.59700918</v>
      </c>
      <c r="I52" s="18" t="n">
        <v>39.69489813</v>
      </c>
      <c r="J52" s="20" t="n">
        <v>2.81439545</v>
      </c>
      <c r="K52" s="18" t="n">
        <v>35.30429584</v>
      </c>
      <c r="L52" s="20" t="n">
        <v>2.34574582</v>
      </c>
      <c r="M52" s="18" t="n">
        <v>4.10255585</v>
      </c>
      <c r="N52" s="20" t="n">
        <v>1.27749102</v>
      </c>
      <c r="O52" s="18" t="n">
        <v>0</v>
      </c>
      <c r="P52" s="20" t="n">
        <v>0</v>
      </c>
      <c r="Q52" s="18" t="s">
        <v>404</v>
      </c>
      <c r="R52" s="20" t="s">
        <v>404</v>
      </c>
      <c r="S52" s="18" t="n">
        <v>0</v>
      </c>
      <c r="T52" s="20" t="n">
        <v>0</v>
      </c>
      <c r="U52" s="18" t="n">
        <v>0</v>
      </c>
      <c r="V52" s="20" t="n">
        <v>0</v>
      </c>
      <c r="W52" s="18" t="n">
        <v>0</v>
      </c>
      <c r="X52" s="20" t="n">
        <v>0</v>
      </c>
    </row>
    <row r="53" spans="1:24">
      <c r="A53" s="15" t="s">
        <v>450</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n">
        <v>0</v>
      </c>
      <c r="P53" s="20" t="n">
        <v>0</v>
      </c>
      <c r="Q53" s="18" t="s">
        <v>404</v>
      </c>
      <c r="R53" s="20" t="s">
        <v>404</v>
      </c>
      <c r="S53" s="18" t="n">
        <v>0</v>
      </c>
      <c r="T53" s="20" t="n">
        <v>0</v>
      </c>
      <c r="U53" s="18" t="n">
        <v>100</v>
      </c>
      <c r="V53" s="20" t="n">
        <v>0</v>
      </c>
      <c r="W53" s="18" t="n">
        <v>0</v>
      </c>
      <c r="X53" s="20" t="n">
        <v>0</v>
      </c>
    </row>
    <row r="54" spans="1:24">
      <c r="A54" s="15" t="s">
        <v>451</v>
      </c>
      <c r="B54" s="17" t="n">
        <v>4740</v>
      </c>
      <c r="C54" s="18">
        <f>(199.0/B54*100)</f>
        <v/>
      </c>
      <c r="D54" s="19" t="n">
        <v>4541</v>
      </c>
      <c r="E54" s="18" t="n">
        <v>14.00233894</v>
      </c>
      <c r="F54" s="20" t="n">
        <v>1.97052227</v>
      </c>
      <c r="G54" s="18" t="n">
        <v>31.1076149</v>
      </c>
      <c r="H54" s="20" t="n">
        <v>3.73119667</v>
      </c>
      <c r="I54" s="18" t="n">
        <v>28.65104978</v>
      </c>
      <c r="J54" s="20" t="n">
        <v>3.79673117</v>
      </c>
      <c r="K54" s="18" t="n">
        <v>14.02199786</v>
      </c>
      <c r="L54" s="20" t="n">
        <v>2.79884363</v>
      </c>
      <c r="M54" s="18" t="n">
        <v>9.330781549999999</v>
      </c>
      <c r="N54" s="20" t="n">
        <v>2.38663794</v>
      </c>
      <c r="O54" s="18" t="n">
        <v>0</v>
      </c>
      <c r="P54" s="20" t="n">
        <v>0</v>
      </c>
      <c r="Q54" s="18" t="s">
        <v>404</v>
      </c>
      <c r="R54" s="20" t="s">
        <v>404</v>
      </c>
      <c r="S54" s="18" t="n">
        <v>0</v>
      </c>
      <c r="T54" s="20" t="n">
        <v>0</v>
      </c>
      <c r="U54" s="18" t="n">
        <v>0</v>
      </c>
      <c r="V54" s="20" t="n">
        <v>0</v>
      </c>
      <c r="W54" s="18" t="n">
        <v>2.88621697</v>
      </c>
      <c r="X54" s="20" t="n">
        <v>1.20134204</v>
      </c>
    </row>
    <row r="55" spans="1:24">
      <c r="A55" s="15" t="s">
        <v>452</v>
      </c>
      <c r="B55" s="17" t="n">
        <v>5316</v>
      </c>
      <c r="C55" s="18">
        <f>(43.0/B55*100)</f>
        <v/>
      </c>
      <c r="D55" s="19" t="n">
        <v>5273</v>
      </c>
      <c r="E55" s="18" t="n">
        <v>30.29716559</v>
      </c>
      <c r="F55" s="20" t="n">
        <v>2.13767858</v>
      </c>
      <c r="G55" s="18" t="n">
        <v>12.15488808</v>
      </c>
      <c r="H55" s="20" t="n">
        <v>2.31967707</v>
      </c>
      <c r="I55" s="18" t="n">
        <v>15.76581421</v>
      </c>
      <c r="J55" s="20" t="n">
        <v>2.11352129</v>
      </c>
      <c r="K55" s="18" t="n">
        <v>16.28442214</v>
      </c>
      <c r="L55" s="20" t="n">
        <v>1.99466247</v>
      </c>
      <c r="M55" s="18" t="n">
        <v>23.35498103</v>
      </c>
      <c r="N55" s="20" t="n">
        <v>1.98706192</v>
      </c>
      <c r="O55" s="18" t="n">
        <v>0</v>
      </c>
      <c r="P55" s="20" t="n">
        <v>0</v>
      </c>
      <c r="Q55" s="18" t="s">
        <v>404</v>
      </c>
      <c r="R55" s="20" t="s">
        <v>404</v>
      </c>
      <c r="S55" s="18" t="n">
        <v>0</v>
      </c>
      <c r="T55" s="20" t="n">
        <v>0</v>
      </c>
      <c r="U55" s="18" t="n">
        <v>0</v>
      </c>
      <c r="V55" s="20" t="n">
        <v>0</v>
      </c>
      <c r="W55" s="18" t="n">
        <v>2.14272896</v>
      </c>
      <c r="X55" s="20" t="n">
        <v>0.99364793</v>
      </c>
    </row>
    <row r="56" spans="1:24">
      <c r="A56" s="15" t="s">
        <v>453</v>
      </c>
      <c r="B56" s="17" t="n">
        <v>5359</v>
      </c>
      <c r="C56" s="18">
        <f>(0.0/B56*100)</f>
        <v/>
      </c>
      <c r="D56" s="19" t="n">
        <v>5359</v>
      </c>
      <c r="E56" s="18" t="n">
        <v>0</v>
      </c>
      <c r="F56" s="20" t="n">
        <v>0</v>
      </c>
      <c r="G56" s="18" t="n">
        <v>0</v>
      </c>
      <c r="H56" s="20" t="n">
        <v>0</v>
      </c>
      <c r="I56" s="18" t="n">
        <v>0</v>
      </c>
      <c r="J56" s="20" t="n">
        <v>0</v>
      </c>
      <c r="K56" s="18" t="n">
        <v>0</v>
      </c>
      <c r="L56" s="20" t="n">
        <v>0</v>
      </c>
      <c r="M56" s="18" t="n">
        <v>100</v>
      </c>
      <c r="N56" s="20" t="n">
        <v>0</v>
      </c>
      <c r="O56" s="18" t="n">
        <v>0</v>
      </c>
      <c r="P56" s="20" t="n">
        <v>0</v>
      </c>
      <c r="Q56" s="18" t="s">
        <v>404</v>
      </c>
      <c r="R56" s="20" t="s">
        <v>404</v>
      </c>
      <c r="S56" s="18" t="n">
        <v>0</v>
      </c>
      <c r="T56" s="20" t="n">
        <v>0</v>
      </c>
      <c r="U56" s="18" t="n">
        <v>0</v>
      </c>
      <c r="V56" s="20" t="n">
        <v>0</v>
      </c>
      <c r="W56" s="18" t="n">
        <v>0</v>
      </c>
      <c r="X56" s="20" t="n">
        <v>0</v>
      </c>
    </row>
    <row r="57" spans="1:24">
      <c r="A57" s="15" t="s">
        <v>454</v>
      </c>
      <c r="B57" s="17" t="n">
        <v>6513</v>
      </c>
      <c r="C57" s="18">
        <f>(0.0/B57*100)</f>
        <v/>
      </c>
      <c r="D57" s="19" t="n">
        <v>6513</v>
      </c>
      <c r="E57" s="18" t="n">
        <v>29.8976338</v>
      </c>
      <c r="F57" s="20" t="n">
        <v>3.33638065</v>
      </c>
      <c r="G57" s="18" t="n">
        <v>41.405609</v>
      </c>
      <c r="H57" s="20" t="n">
        <v>3.80084337</v>
      </c>
      <c r="I57" s="18" t="n">
        <v>13.79888632</v>
      </c>
      <c r="J57" s="20" t="n">
        <v>2.44363684</v>
      </c>
      <c r="K57" s="18" t="n">
        <v>6.14961111</v>
      </c>
      <c r="L57" s="20" t="n">
        <v>1.63907438</v>
      </c>
      <c r="M57" s="18" t="n">
        <v>7.90900256</v>
      </c>
      <c r="N57" s="20" t="n">
        <v>1.93754338</v>
      </c>
      <c r="O57" s="18" t="n">
        <v>0</v>
      </c>
      <c r="P57" s="20" t="n">
        <v>0</v>
      </c>
      <c r="Q57" s="18" t="s">
        <v>404</v>
      </c>
      <c r="R57" s="20" t="s">
        <v>404</v>
      </c>
      <c r="S57" s="18" t="n">
        <v>0</v>
      </c>
      <c r="T57" s="20" t="n">
        <v>0</v>
      </c>
      <c r="U57" s="18" t="n">
        <v>0</v>
      </c>
      <c r="V57" s="20" t="n">
        <v>0</v>
      </c>
      <c r="W57" s="18" t="n">
        <v>0.83925721</v>
      </c>
      <c r="X57" s="20" t="n">
        <v>0.60168764</v>
      </c>
    </row>
    <row r="58" spans="1:24">
      <c r="A58" s="15" t="s">
        <v>455</v>
      </c>
      <c r="B58" s="17" t="n">
        <v>7267</v>
      </c>
      <c r="C58" s="18">
        <f>(0.0/B58*100)</f>
        <v/>
      </c>
      <c r="D58" s="19" t="n">
        <v>7267</v>
      </c>
      <c r="E58" s="18" t="n">
        <v>13.62259116</v>
      </c>
      <c r="F58" s="20" t="n">
        <v>2.16862836</v>
      </c>
      <c r="G58" s="18" t="n">
        <v>29.20792098</v>
      </c>
      <c r="H58" s="20" t="n">
        <v>3.23574322</v>
      </c>
      <c r="I58" s="18" t="n">
        <v>22.14974669</v>
      </c>
      <c r="J58" s="20" t="n">
        <v>2.71868309</v>
      </c>
      <c r="K58" s="18" t="n">
        <v>17.65473624</v>
      </c>
      <c r="L58" s="20" t="n">
        <v>2.69573717</v>
      </c>
      <c r="M58" s="18" t="n">
        <v>15.59509588</v>
      </c>
      <c r="N58" s="20" t="n">
        <v>1.91526926</v>
      </c>
      <c r="O58" s="18" t="n">
        <v>0</v>
      </c>
      <c r="P58" s="20" t="n">
        <v>0</v>
      </c>
      <c r="Q58" s="18" t="s">
        <v>404</v>
      </c>
      <c r="R58" s="20" t="s">
        <v>404</v>
      </c>
      <c r="S58" s="18" t="n">
        <v>0</v>
      </c>
      <c r="T58" s="20" t="n">
        <v>0</v>
      </c>
      <c r="U58" s="18" t="n">
        <v>0</v>
      </c>
      <c r="V58" s="20" t="n">
        <v>0</v>
      </c>
      <c r="W58" s="18" t="n">
        <v>1.76990905</v>
      </c>
      <c r="X58" s="20" t="n">
        <v>1.0064121</v>
      </c>
    </row>
    <row r="59" spans="1:24">
      <c r="A59" s="15" t="s">
        <v>456</v>
      </c>
      <c r="B59" s="17" t="n">
        <v>4826</v>
      </c>
      <c r="C59" s="18">
        <f>(0.0/B59*100)</f>
        <v/>
      </c>
      <c r="D59" s="19" t="n">
        <v>4826</v>
      </c>
      <c r="E59" s="18" t="n">
        <v>13.43781561</v>
      </c>
      <c r="F59" s="20" t="n">
        <v>0.74801717</v>
      </c>
      <c r="G59" s="18" t="n">
        <v>17.01540797</v>
      </c>
      <c r="H59" s="20" t="n">
        <v>1.11779008</v>
      </c>
      <c r="I59" s="18" t="n">
        <v>43.4280889</v>
      </c>
      <c r="J59" s="20" t="n">
        <v>1.02202785</v>
      </c>
      <c r="K59" s="18" t="n">
        <v>25.7879965</v>
      </c>
      <c r="L59" s="20" t="n">
        <v>0.96939937</v>
      </c>
      <c r="M59" s="18" t="n">
        <v>0</v>
      </c>
      <c r="N59" s="20" t="n">
        <v>0</v>
      </c>
      <c r="O59" s="18" t="n">
        <v>0</v>
      </c>
      <c r="P59" s="20" t="n">
        <v>0</v>
      </c>
      <c r="Q59" s="18" t="s">
        <v>404</v>
      </c>
      <c r="R59" s="20" t="s">
        <v>404</v>
      </c>
      <c r="S59" s="18" t="n">
        <v>0</v>
      </c>
      <c r="T59" s="20" t="n">
        <v>0</v>
      </c>
      <c r="U59" s="18" t="n">
        <v>0</v>
      </c>
      <c r="V59" s="20" t="n">
        <v>0</v>
      </c>
      <c r="W59" s="18" t="n">
        <v>0.33069102</v>
      </c>
      <c r="X59" s="20" t="n">
        <v>0.33375476</v>
      </c>
    </row>
    <row r="60" spans="1:24">
      <c r="A60" s="15" t="s">
        <v>457</v>
      </c>
      <c r="B60" s="17" t="n">
        <v>4546</v>
      </c>
      <c r="C60" s="18">
        <f>(0.0/B60*100)</f>
        <v/>
      </c>
      <c r="D60" s="19" t="n">
        <v>4546</v>
      </c>
      <c r="E60" s="18" t="n">
        <v>15.36553842</v>
      </c>
      <c r="F60" s="20" t="n">
        <v>1.94563185</v>
      </c>
      <c r="G60" s="18" t="n">
        <v>30.03548101</v>
      </c>
      <c r="H60" s="20" t="n">
        <v>3.29725958</v>
      </c>
      <c r="I60" s="18" t="n">
        <v>30.46756411</v>
      </c>
      <c r="J60" s="20" t="n">
        <v>2.88053335</v>
      </c>
      <c r="K60" s="18" t="n">
        <v>17.86006371</v>
      </c>
      <c r="L60" s="20" t="n">
        <v>2.45873901</v>
      </c>
      <c r="M60" s="18" t="n">
        <v>3.09196077</v>
      </c>
      <c r="N60" s="20" t="n">
        <v>1.09353734</v>
      </c>
      <c r="O60" s="18" t="n">
        <v>0</v>
      </c>
      <c r="P60" s="20" t="n">
        <v>0</v>
      </c>
      <c r="Q60" s="18" t="s">
        <v>404</v>
      </c>
      <c r="R60" s="20" t="s">
        <v>404</v>
      </c>
      <c r="S60" s="18" t="n">
        <v>0</v>
      </c>
      <c r="T60" s="20" t="n">
        <v>0</v>
      </c>
      <c r="U60" s="18" t="n">
        <v>0</v>
      </c>
      <c r="V60" s="20" t="n">
        <v>0</v>
      </c>
      <c r="W60" s="18" t="n">
        <v>3.17939198</v>
      </c>
      <c r="X60" s="20" t="n">
        <v>1.21696699</v>
      </c>
    </row>
    <row r="61" spans="1:24">
      <c r="A61" s="15" t="s">
        <v>458</v>
      </c>
      <c r="B61" s="17" t="n">
        <v>6525</v>
      </c>
      <c r="C61" s="18">
        <f>(0.0/B61*100)</f>
        <v/>
      </c>
      <c r="D61" s="19" t="n">
        <v>6525</v>
      </c>
      <c r="E61" s="18" t="n">
        <v>20.9870816</v>
      </c>
      <c r="F61" s="20" t="n">
        <v>1.29496927</v>
      </c>
      <c r="G61" s="18" t="n">
        <v>21.37724239</v>
      </c>
      <c r="H61" s="20" t="n">
        <v>2.41935772</v>
      </c>
      <c r="I61" s="18" t="n">
        <v>19.76578407</v>
      </c>
      <c r="J61" s="20" t="n">
        <v>2.07423496</v>
      </c>
      <c r="K61" s="18" t="n">
        <v>37.86989194</v>
      </c>
      <c r="L61" s="20" t="n">
        <v>0.82636309</v>
      </c>
      <c r="M61" s="18" t="n">
        <v>0</v>
      </c>
      <c r="N61" s="20" t="n">
        <v>0</v>
      </c>
      <c r="O61" s="18" t="n">
        <v>0</v>
      </c>
      <c r="P61" s="20" t="n">
        <v>0</v>
      </c>
      <c r="Q61" s="18" t="s">
        <v>404</v>
      </c>
      <c r="R61" s="20" t="s">
        <v>404</v>
      </c>
      <c r="S61" s="18" t="n">
        <v>0</v>
      </c>
      <c r="T61" s="20" t="n">
        <v>0</v>
      </c>
      <c r="U61" s="18" t="n">
        <v>0</v>
      </c>
      <c r="V61" s="20" t="n">
        <v>0</v>
      </c>
      <c r="W61" s="18" t="n">
        <v>0</v>
      </c>
      <c r="X61" s="20" t="n">
        <v>0</v>
      </c>
    </row>
    <row r="62" spans="1:24">
      <c r="A62" s="15" t="s">
        <v>459</v>
      </c>
      <c r="B62" s="17" t="n">
        <v>4476</v>
      </c>
      <c r="C62" s="18">
        <f>(0.0/B62*100)</f>
        <v/>
      </c>
      <c r="D62" s="19" t="n">
        <v>4476</v>
      </c>
      <c r="E62" s="18" t="n">
        <v>0.17750166</v>
      </c>
      <c r="F62" s="20" t="n">
        <v>0.00020086</v>
      </c>
      <c r="G62" s="18" t="n">
        <v>0</v>
      </c>
      <c r="H62" s="20" t="n">
        <v>0</v>
      </c>
      <c r="I62" s="18" t="n">
        <v>0.26625248</v>
      </c>
      <c r="J62" s="20" t="n">
        <v>0.03133582</v>
      </c>
      <c r="K62" s="18" t="n">
        <v>99.55624586</v>
      </c>
      <c r="L62" s="20" t="n">
        <v>0.03131056</v>
      </c>
      <c r="M62" s="18" t="n">
        <v>0</v>
      </c>
      <c r="N62" s="20" t="n">
        <v>0</v>
      </c>
      <c r="O62" s="18" t="n">
        <v>0</v>
      </c>
      <c r="P62" s="20" t="n">
        <v>0</v>
      </c>
      <c r="Q62" s="18" t="s">
        <v>404</v>
      </c>
      <c r="R62" s="20" t="s">
        <v>404</v>
      </c>
      <c r="S62" s="18" t="n">
        <v>0</v>
      </c>
      <c r="T62" s="20" t="n">
        <v>0</v>
      </c>
      <c r="U62" s="18" t="n">
        <v>0</v>
      </c>
      <c r="V62" s="20" t="n">
        <v>0</v>
      </c>
      <c r="W62" s="18" t="n">
        <v>0</v>
      </c>
      <c r="X62" s="20" t="n">
        <v>0</v>
      </c>
    </row>
    <row r="63" spans="1:24">
      <c r="A63" s="15" t="s">
        <v>460</v>
      </c>
      <c r="B63" s="17" t="n">
        <v>5324</v>
      </c>
      <c r="C63" s="18">
        <f>(0.0/B63*100)</f>
        <v/>
      </c>
      <c r="D63" s="19" t="n">
        <v>5324</v>
      </c>
      <c r="E63" s="18" t="n">
        <v>2.31889067</v>
      </c>
      <c r="F63" s="20" t="n">
        <v>0.02346203</v>
      </c>
      <c r="G63" s="18" t="n">
        <v>10.89621406</v>
      </c>
      <c r="H63" s="20" t="n">
        <v>0.09565633</v>
      </c>
      <c r="I63" s="18" t="n">
        <v>43.10254257</v>
      </c>
      <c r="J63" s="20" t="n">
        <v>0.16397618</v>
      </c>
      <c r="K63" s="18" t="n">
        <v>35.79765154</v>
      </c>
      <c r="L63" s="20" t="n">
        <v>0.16298999</v>
      </c>
      <c r="M63" s="18" t="n">
        <v>0.30981273</v>
      </c>
      <c r="N63" s="20" t="n">
        <v>0.1667716</v>
      </c>
      <c r="O63" s="18" t="n">
        <v>0</v>
      </c>
      <c r="P63" s="20" t="n">
        <v>0</v>
      </c>
      <c r="Q63" s="18" t="s">
        <v>404</v>
      </c>
      <c r="R63" s="20" t="s">
        <v>404</v>
      </c>
      <c r="S63" s="18" t="n">
        <v>0</v>
      </c>
      <c r="T63" s="20" t="n">
        <v>0</v>
      </c>
      <c r="U63" s="18" t="n">
        <v>0</v>
      </c>
      <c r="V63" s="20" t="n">
        <v>0</v>
      </c>
      <c r="W63" s="18" t="n">
        <v>7.57488843</v>
      </c>
      <c r="X63" s="20" t="n">
        <v>0.07518231</v>
      </c>
    </row>
    <row r="64" spans="1:24">
      <c r="A64" s="15" t="s">
        <v>461</v>
      </c>
      <c r="B64" s="17" t="n">
        <v>3634</v>
      </c>
      <c r="C64" s="18">
        <f>(27.0/B64*100)</f>
        <v/>
      </c>
      <c r="D64" s="19" t="n">
        <v>3607</v>
      </c>
      <c r="E64" s="18" t="n">
        <v>14.2244008</v>
      </c>
      <c r="F64" s="20" t="n">
        <v>0.05746222</v>
      </c>
      <c r="G64" s="18" t="n">
        <v>56.2094356</v>
      </c>
      <c r="H64" s="20" t="n">
        <v>0.12618366</v>
      </c>
      <c r="I64" s="18" t="n">
        <v>28.88638542</v>
      </c>
      <c r="J64" s="20" t="n">
        <v>0.13047043</v>
      </c>
      <c r="K64" s="18" t="n">
        <v>0</v>
      </c>
      <c r="L64" s="20" t="n">
        <v>0</v>
      </c>
      <c r="M64" s="18" t="n">
        <v>0</v>
      </c>
      <c r="N64" s="20" t="n">
        <v>0</v>
      </c>
      <c r="O64" s="18" t="n">
        <v>0</v>
      </c>
      <c r="P64" s="20" t="n">
        <v>0</v>
      </c>
      <c r="Q64" s="18" t="s">
        <v>404</v>
      </c>
      <c r="R64" s="20" t="s">
        <v>404</v>
      </c>
      <c r="S64" s="18" t="n">
        <v>0</v>
      </c>
      <c r="T64" s="20" t="n">
        <v>0</v>
      </c>
      <c r="U64" s="18" t="n">
        <v>0</v>
      </c>
      <c r="V64" s="20" t="n">
        <v>0</v>
      </c>
      <c r="W64" s="18" t="n">
        <v>0.67977818</v>
      </c>
      <c r="X64" s="20" t="n">
        <v>0.00105508</v>
      </c>
    </row>
    <row r="65" spans="1:24">
      <c r="A65" s="15" t="s">
        <v>462</v>
      </c>
      <c r="B65" s="17" t="n">
        <v>5325</v>
      </c>
      <c r="C65" s="18">
        <f>(0.0/B65*100)</f>
        <v/>
      </c>
      <c r="D65" s="19" t="n">
        <v>5325</v>
      </c>
      <c r="E65" s="18" t="n">
        <v>50.48578254</v>
      </c>
      <c r="F65" s="20" t="n">
        <v>1.94823921</v>
      </c>
      <c r="G65" s="18" t="n">
        <v>19.54539099</v>
      </c>
      <c r="H65" s="20" t="n">
        <v>2.54686247</v>
      </c>
      <c r="I65" s="18" t="n">
        <v>10.55521271</v>
      </c>
      <c r="J65" s="20" t="n">
        <v>2.3399842</v>
      </c>
      <c r="K65" s="18" t="n">
        <v>18.37836491</v>
      </c>
      <c r="L65" s="20" t="n">
        <v>1.72742818</v>
      </c>
      <c r="M65" s="18" t="n">
        <v>0</v>
      </c>
      <c r="N65" s="20" t="n">
        <v>0</v>
      </c>
      <c r="O65" s="18" t="n">
        <v>0</v>
      </c>
      <c r="P65" s="20" t="n">
        <v>0</v>
      </c>
      <c r="Q65" s="18" t="s">
        <v>404</v>
      </c>
      <c r="R65" s="20" t="s">
        <v>404</v>
      </c>
      <c r="S65" s="18" t="n">
        <v>0</v>
      </c>
      <c r="T65" s="20" t="n">
        <v>0</v>
      </c>
      <c r="U65" s="18" t="n">
        <v>0</v>
      </c>
      <c r="V65" s="20" t="n">
        <v>0</v>
      </c>
      <c r="W65" s="18" t="n">
        <v>1.03524885</v>
      </c>
      <c r="X65" s="20" t="n">
        <v>0.73888775</v>
      </c>
    </row>
    <row r="66" spans="1:24">
      <c r="A66" s="15" t="s">
        <v>463</v>
      </c>
      <c r="B66" s="17" t="n">
        <v>5665</v>
      </c>
      <c r="C66" s="18">
        <f>(0.0/B66*100)</f>
        <v/>
      </c>
      <c r="D66" s="19" t="n">
        <v>5665</v>
      </c>
      <c r="E66" s="18" t="n">
        <v>0.5741622</v>
      </c>
      <c r="F66" s="20" t="n">
        <v>0.04033036</v>
      </c>
      <c r="G66" s="18" t="n">
        <v>13.03527199</v>
      </c>
      <c r="H66" s="20" t="n">
        <v>0.43079506</v>
      </c>
      <c r="I66" s="18" t="n">
        <v>54.29110519</v>
      </c>
      <c r="J66" s="20" t="n">
        <v>0.49805642</v>
      </c>
      <c r="K66" s="18" t="n">
        <v>32.09946062</v>
      </c>
      <c r="L66" s="20" t="n">
        <v>0.33552453</v>
      </c>
      <c r="M66" s="18" t="n">
        <v>0</v>
      </c>
      <c r="N66" s="20" t="n">
        <v>0</v>
      </c>
      <c r="O66" s="18" t="n">
        <v>0</v>
      </c>
      <c r="P66" s="20" t="n">
        <v>0</v>
      </c>
      <c r="Q66" s="18" t="s">
        <v>404</v>
      </c>
      <c r="R66" s="20" t="s">
        <v>404</v>
      </c>
      <c r="S66" s="18" t="n">
        <v>0</v>
      </c>
      <c r="T66" s="20" t="n">
        <v>0</v>
      </c>
      <c r="U66" s="18" t="n">
        <v>0</v>
      </c>
      <c r="V66" s="20" t="n">
        <v>0</v>
      </c>
      <c r="W66" s="18" t="n">
        <v>0</v>
      </c>
      <c r="X66" s="20" t="n">
        <v>0</v>
      </c>
    </row>
    <row r="67" spans="1:24">
      <c r="A67" s="15" t="s">
        <v>464</v>
      </c>
      <c r="B67" s="17" t="n">
        <v>6971</v>
      </c>
      <c r="C67" s="18">
        <f>(0.0/B67*100)</f>
        <v/>
      </c>
      <c r="D67" s="19" t="n">
        <v>6971</v>
      </c>
      <c r="E67" s="18" t="n">
        <v>25.59479313</v>
      </c>
      <c r="F67" s="20" t="n">
        <v>2.38980251</v>
      </c>
      <c r="G67" s="18" t="n">
        <v>28.23676231</v>
      </c>
      <c r="H67" s="20" t="n">
        <v>2.79877338</v>
      </c>
      <c r="I67" s="18" t="n">
        <v>31.21014366</v>
      </c>
      <c r="J67" s="20" t="n">
        <v>2.71321814</v>
      </c>
      <c r="K67" s="18" t="n">
        <v>11.70203493</v>
      </c>
      <c r="L67" s="20" t="n">
        <v>2.18170728</v>
      </c>
      <c r="M67" s="18" t="n">
        <v>1.65427379</v>
      </c>
      <c r="N67" s="20" t="n">
        <v>0.93527741</v>
      </c>
      <c r="O67" s="18" t="n">
        <v>0</v>
      </c>
      <c r="P67" s="20" t="n">
        <v>0</v>
      </c>
      <c r="Q67" s="18" t="s">
        <v>404</v>
      </c>
      <c r="R67" s="20" t="s">
        <v>404</v>
      </c>
      <c r="S67" s="18" t="n">
        <v>0</v>
      </c>
      <c r="T67" s="20" t="n">
        <v>0</v>
      </c>
      <c r="U67" s="18" t="n">
        <v>0</v>
      </c>
      <c r="V67" s="20" t="n">
        <v>0</v>
      </c>
      <c r="W67" s="18" t="n">
        <v>1.60199218</v>
      </c>
      <c r="X67" s="20" t="n">
        <v>0.87555375</v>
      </c>
    </row>
    <row r="68" spans="1:24">
      <c r="A68" s="15" t="s">
        <v>465</v>
      </c>
      <c r="B68" s="17" t="n">
        <v>12083</v>
      </c>
      <c r="C68" s="18">
        <f>(0.0/B68*100)</f>
        <v/>
      </c>
      <c r="D68" s="19" t="n">
        <v>12083</v>
      </c>
      <c r="E68" s="18" t="n">
        <v>4.2159152</v>
      </c>
      <c r="F68" s="20" t="n">
        <v>0.03079369</v>
      </c>
      <c r="G68" s="18" t="n">
        <v>21.89338797</v>
      </c>
      <c r="H68" s="20" t="n">
        <v>0.08517135000000001</v>
      </c>
      <c r="I68" s="18" t="n">
        <v>23.77832255</v>
      </c>
      <c r="J68" s="20" t="n">
        <v>0.08497357</v>
      </c>
      <c r="K68" s="18" t="n">
        <v>29.86717422</v>
      </c>
      <c r="L68" s="20" t="n">
        <v>0.10170278</v>
      </c>
      <c r="M68" s="18" t="n">
        <v>20.24520006</v>
      </c>
      <c r="N68" s="20" t="n">
        <v>0.07986608000000001</v>
      </c>
      <c r="O68" s="18" t="n">
        <v>0</v>
      </c>
      <c r="P68" s="20" t="n">
        <v>0</v>
      </c>
      <c r="Q68" s="18" t="s">
        <v>404</v>
      </c>
      <c r="R68" s="20" t="s">
        <v>404</v>
      </c>
      <c r="S68" s="18" t="n">
        <v>0</v>
      </c>
      <c r="T68" s="20" t="n">
        <v>0</v>
      </c>
      <c r="U68" s="18" t="n">
        <v>0</v>
      </c>
      <c r="V68" s="20" t="n">
        <v>0</v>
      </c>
      <c r="W68" s="18" t="n">
        <v>0</v>
      </c>
      <c r="X68" s="20" t="n">
        <v>0</v>
      </c>
    </row>
    <row r="69" spans="1:24">
      <c r="A69" s="15" t="s">
        <v>466</v>
      </c>
      <c r="B69" s="17" t="n">
        <v>4876</v>
      </c>
      <c r="C69" s="18">
        <f>(0.0/B69*100)</f>
        <v/>
      </c>
      <c r="D69" s="19" t="n">
        <v>4876</v>
      </c>
      <c r="E69" s="18" t="n">
        <v>10.76919118</v>
      </c>
      <c r="F69" s="20" t="n">
        <v>1.01697026</v>
      </c>
      <c r="G69" s="18" t="n">
        <v>21.04657308</v>
      </c>
      <c r="H69" s="20" t="n">
        <v>2.92607054</v>
      </c>
      <c r="I69" s="18" t="n">
        <v>37.99198674</v>
      </c>
      <c r="J69" s="20" t="n">
        <v>3.28847567</v>
      </c>
      <c r="K69" s="18" t="n">
        <v>24.37376857</v>
      </c>
      <c r="L69" s="20" t="n">
        <v>3.48426764</v>
      </c>
      <c r="M69" s="18" t="n">
        <v>5.81848043</v>
      </c>
      <c r="N69" s="20" t="n">
        <v>1.9362976</v>
      </c>
      <c r="O69" s="18" t="n">
        <v>0</v>
      </c>
      <c r="P69" s="20" t="n">
        <v>0</v>
      </c>
      <c r="Q69" s="18" t="s">
        <v>404</v>
      </c>
      <c r="R69" s="20" t="s">
        <v>404</v>
      </c>
      <c r="S69" s="18" t="n">
        <v>0</v>
      </c>
      <c r="T69" s="20" t="n">
        <v>0</v>
      </c>
      <c r="U69" s="18" t="n">
        <v>0</v>
      </c>
      <c r="V69" s="20" t="n">
        <v>0</v>
      </c>
      <c r="W69" s="18" t="n">
        <v>0</v>
      </c>
      <c r="X69" s="20" t="n">
        <v>0</v>
      </c>
    </row>
    <row r="70" spans="1:24">
      <c r="A70" s="15" t="s">
        <v>467</v>
      </c>
      <c r="B70" s="17" t="n">
        <v>6036</v>
      </c>
      <c r="C70" s="18">
        <f>(0.0/B70*100)</f>
        <v/>
      </c>
      <c r="D70" s="19" t="n">
        <v>6036</v>
      </c>
      <c r="E70" s="18" t="n">
        <v>14.02470432</v>
      </c>
      <c r="F70" s="20" t="n">
        <v>1.61291643</v>
      </c>
      <c r="G70" s="18" t="n">
        <v>15.87061014</v>
      </c>
      <c r="H70" s="20" t="n">
        <v>2.41016586</v>
      </c>
      <c r="I70" s="18" t="n">
        <v>19.16085759</v>
      </c>
      <c r="J70" s="20" t="n">
        <v>2.74165614</v>
      </c>
      <c r="K70" s="18" t="n">
        <v>29.40069142</v>
      </c>
      <c r="L70" s="20" t="n">
        <v>3.08343968</v>
      </c>
      <c r="M70" s="18" t="n">
        <v>21.23548718</v>
      </c>
      <c r="N70" s="20" t="n">
        <v>2.56836064</v>
      </c>
      <c r="O70" s="18" t="n">
        <v>0</v>
      </c>
      <c r="P70" s="20" t="n">
        <v>0</v>
      </c>
      <c r="Q70" s="18" t="s">
        <v>404</v>
      </c>
      <c r="R70" s="20" t="s">
        <v>404</v>
      </c>
      <c r="S70" s="18" t="n">
        <v>0</v>
      </c>
      <c r="T70" s="20" t="n">
        <v>0</v>
      </c>
      <c r="U70" s="18" t="n">
        <v>0</v>
      </c>
      <c r="V70" s="20" t="n">
        <v>0</v>
      </c>
      <c r="W70" s="18" t="n">
        <v>0.30764935</v>
      </c>
      <c r="X70" s="20" t="n">
        <v>0.30600758</v>
      </c>
    </row>
    <row r="71" spans="1:24">
      <c r="A71" s="15" t="s">
        <v>468</v>
      </c>
      <c r="B71" s="17" t="n">
        <v>6115</v>
      </c>
      <c r="C71" s="18">
        <f>(0.0/B71*100)</f>
        <v/>
      </c>
      <c r="D71" s="19" t="n">
        <v>6115</v>
      </c>
      <c r="E71" s="18" t="n">
        <v>0</v>
      </c>
      <c r="F71" s="20" t="n">
        <v>0</v>
      </c>
      <c r="G71" s="18" t="n">
        <v>0</v>
      </c>
      <c r="H71" s="20" t="n">
        <v>0</v>
      </c>
      <c r="I71" s="18" t="n">
        <v>0</v>
      </c>
      <c r="J71" s="20" t="n">
        <v>0</v>
      </c>
      <c r="K71" s="18" t="n">
        <v>0</v>
      </c>
      <c r="L71" s="20" t="n">
        <v>0</v>
      </c>
      <c r="M71" s="18" t="n">
        <v>86.47007229</v>
      </c>
      <c r="N71" s="20" t="n">
        <v>0.12204656</v>
      </c>
      <c r="O71" s="18" t="n">
        <v>0</v>
      </c>
      <c r="P71" s="20" t="n">
        <v>0</v>
      </c>
      <c r="Q71" s="18" t="s">
        <v>404</v>
      </c>
      <c r="R71" s="20" t="s">
        <v>404</v>
      </c>
      <c r="S71" s="18" t="n">
        <v>0</v>
      </c>
      <c r="T71" s="20" t="n">
        <v>0</v>
      </c>
      <c r="U71" s="18" t="n">
        <v>0</v>
      </c>
      <c r="V71" s="20" t="n">
        <v>0</v>
      </c>
      <c r="W71" s="18" t="n">
        <v>13.52992771</v>
      </c>
      <c r="X71" s="20" t="n">
        <v>0.12204656</v>
      </c>
    </row>
    <row r="72" spans="1:24">
      <c r="A72" s="15" t="s">
        <v>469</v>
      </c>
      <c r="B72" s="17" t="n">
        <v>7708</v>
      </c>
      <c r="C72" s="18">
        <f>(0.0/B72*100)</f>
        <v/>
      </c>
      <c r="D72" s="19" t="n">
        <v>7708</v>
      </c>
      <c r="E72" s="18" t="n">
        <v>0.83035493</v>
      </c>
      <c r="F72" s="20" t="n">
        <v>0.53837408</v>
      </c>
      <c r="G72" s="18" t="n">
        <v>8.28287465</v>
      </c>
      <c r="H72" s="20" t="n">
        <v>1.91086363</v>
      </c>
      <c r="I72" s="18" t="n">
        <v>30.96850438</v>
      </c>
      <c r="J72" s="20" t="n">
        <v>3.23179024</v>
      </c>
      <c r="K72" s="18" t="n">
        <v>24.99824005</v>
      </c>
      <c r="L72" s="20" t="n">
        <v>3.41616339</v>
      </c>
      <c r="M72" s="18" t="n">
        <v>34.92002598</v>
      </c>
      <c r="N72" s="20" t="n">
        <v>3.32948713</v>
      </c>
      <c r="O72" s="18" t="n">
        <v>0</v>
      </c>
      <c r="P72" s="20" t="n">
        <v>0</v>
      </c>
      <c r="Q72" s="18" t="s">
        <v>404</v>
      </c>
      <c r="R72" s="20" t="s">
        <v>404</v>
      </c>
      <c r="S72" s="18" t="n">
        <v>0</v>
      </c>
      <c r="T72" s="20" t="n">
        <v>0</v>
      </c>
      <c r="U72" s="18" t="n">
        <v>0</v>
      </c>
      <c r="V72" s="20" t="n">
        <v>0</v>
      </c>
      <c r="W72" s="18" t="n">
        <v>0</v>
      </c>
      <c r="X72" s="20" t="n">
        <v>0</v>
      </c>
    </row>
    <row r="73" spans="1:24">
      <c r="A73" s="15" t="s">
        <v>470</v>
      </c>
      <c r="B73" s="17" t="n">
        <v>8249</v>
      </c>
      <c r="C73" s="18">
        <f>(0.0/B73*100)</f>
        <v/>
      </c>
      <c r="D73" s="19" t="n">
        <v>8249</v>
      </c>
      <c r="E73" s="18" t="n">
        <v>17.47033352</v>
      </c>
      <c r="F73" s="20" t="n">
        <v>2.43635418</v>
      </c>
      <c r="G73" s="18" t="n">
        <v>24.03467898</v>
      </c>
      <c r="H73" s="20" t="n">
        <v>3.11333449</v>
      </c>
      <c r="I73" s="18" t="n">
        <v>34.87511631</v>
      </c>
      <c r="J73" s="20" t="n">
        <v>3.20332469</v>
      </c>
      <c r="K73" s="18" t="n">
        <v>13.18370294</v>
      </c>
      <c r="L73" s="20" t="n">
        <v>2.32455909</v>
      </c>
      <c r="M73" s="18" t="n">
        <v>6.30973313</v>
      </c>
      <c r="N73" s="20" t="n">
        <v>1.73603589</v>
      </c>
      <c r="O73" s="18" t="n">
        <v>0</v>
      </c>
      <c r="P73" s="20" t="n">
        <v>0</v>
      </c>
      <c r="Q73" s="18" t="s">
        <v>404</v>
      </c>
      <c r="R73" s="20" t="s">
        <v>404</v>
      </c>
      <c r="S73" s="18" t="n">
        <v>0</v>
      </c>
      <c r="T73" s="20" t="n">
        <v>0</v>
      </c>
      <c r="U73" s="18" t="n">
        <v>0</v>
      </c>
      <c r="V73" s="20" t="n">
        <v>0</v>
      </c>
      <c r="W73" s="18" t="n">
        <v>4.12643512</v>
      </c>
      <c r="X73" s="20" t="n">
        <v>1.40565125</v>
      </c>
    </row>
    <row r="74" spans="1:24">
      <c r="A74" s="15" t="s">
        <v>471</v>
      </c>
      <c r="B74" s="17" t="n">
        <v>4692</v>
      </c>
      <c r="C74" s="18">
        <f>(484.0/B74*100)</f>
        <v/>
      </c>
      <c r="D74" s="19" t="n">
        <v>4208</v>
      </c>
      <c r="E74" s="18" t="n">
        <v>13.90394429</v>
      </c>
      <c r="F74" s="20" t="n">
        <v>0.17333615</v>
      </c>
      <c r="G74" s="18" t="n">
        <v>55.71280128</v>
      </c>
      <c r="H74" s="20" t="n">
        <v>0.24284531</v>
      </c>
      <c r="I74" s="18" t="n">
        <v>29.20006299</v>
      </c>
      <c r="J74" s="20" t="n">
        <v>0.20809851</v>
      </c>
      <c r="K74" s="18" t="n">
        <v>0</v>
      </c>
      <c r="L74" s="20" t="n">
        <v>0</v>
      </c>
      <c r="M74" s="18" t="n">
        <v>0</v>
      </c>
      <c r="N74" s="20" t="n">
        <v>0</v>
      </c>
      <c r="O74" s="18" t="n">
        <v>0</v>
      </c>
      <c r="P74" s="20" t="n">
        <v>0</v>
      </c>
      <c r="Q74" s="18" t="s">
        <v>404</v>
      </c>
      <c r="R74" s="20" t="s">
        <v>404</v>
      </c>
      <c r="S74" s="18" t="n">
        <v>0</v>
      </c>
      <c r="T74" s="20" t="n">
        <v>0</v>
      </c>
      <c r="U74" s="18" t="n">
        <v>0</v>
      </c>
      <c r="V74" s="20" t="n">
        <v>0</v>
      </c>
      <c r="W74" s="18" t="n">
        <v>1.18319144</v>
      </c>
      <c r="X74" s="20" t="n">
        <v>0.01863951</v>
      </c>
    </row>
    <row r="75" spans="1:24">
      <c r="A75" s="15" t="s">
        <v>472</v>
      </c>
      <c r="B75" s="17" t="n">
        <v>5375</v>
      </c>
      <c r="C75" s="18">
        <f>(483.0/B75*100)</f>
        <v/>
      </c>
      <c r="D75" s="19" t="n">
        <v>4892</v>
      </c>
      <c r="E75" s="18" t="n">
        <v>4.50131017</v>
      </c>
      <c r="F75" s="20" t="n">
        <v>1.72350946</v>
      </c>
      <c r="G75" s="18" t="n">
        <v>24.49647993</v>
      </c>
      <c r="H75" s="20" t="n">
        <v>3.26868626</v>
      </c>
      <c r="I75" s="18" t="n">
        <v>39.52512155</v>
      </c>
      <c r="J75" s="20" t="n">
        <v>4.15559591</v>
      </c>
      <c r="K75" s="18" t="n">
        <v>25.08239457</v>
      </c>
      <c r="L75" s="20" t="n">
        <v>3.36874097</v>
      </c>
      <c r="M75" s="18" t="n">
        <v>2.37913863</v>
      </c>
      <c r="N75" s="20" t="n">
        <v>1.21804055</v>
      </c>
      <c r="O75" s="18" t="n">
        <v>0</v>
      </c>
      <c r="P75" s="20" t="n">
        <v>0</v>
      </c>
      <c r="Q75" s="18" t="s">
        <v>404</v>
      </c>
      <c r="R75" s="20" t="s">
        <v>404</v>
      </c>
      <c r="S75" s="18" t="n">
        <v>0</v>
      </c>
      <c r="T75" s="20" t="n">
        <v>0</v>
      </c>
      <c r="U75" s="18" t="n">
        <v>0</v>
      </c>
      <c r="V75" s="20" t="n">
        <v>0</v>
      </c>
      <c r="W75" s="18" t="n">
        <v>4.01555515</v>
      </c>
      <c r="X75" s="20" t="n">
        <v>1.8077281</v>
      </c>
    </row>
    <row r="76" spans="1:24">
      <c r="A76" s="15" t="s">
        <v>473</v>
      </c>
      <c r="B76" s="17" t="n">
        <v>14167</v>
      </c>
      <c r="C76" s="18">
        <f>(1400.0/B76*100)</f>
        <v/>
      </c>
      <c r="D76" s="19" t="n">
        <v>12767</v>
      </c>
      <c r="E76" s="18" t="n">
        <v>6.96007743</v>
      </c>
      <c r="F76" s="20" t="n">
        <v>1.19438717</v>
      </c>
      <c r="G76" s="18" t="n">
        <v>12.86563464</v>
      </c>
      <c r="H76" s="20" t="n">
        <v>1.52422606</v>
      </c>
      <c r="I76" s="18" t="n">
        <v>14.787529</v>
      </c>
      <c r="J76" s="20" t="n">
        <v>2.08028662</v>
      </c>
      <c r="K76" s="18" t="n">
        <v>33.88493738</v>
      </c>
      <c r="L76" s="20" t="n">
        <v>2.85983905</v>
      </c>
      <c r="M76" s="18" t="n">
        <v>28.15254961</v>
      </c>
      <c r="N76" s="20" t="n">
        <v>1.78875674</v>
      </c>
      <c r="O76" s="18" t="n">
        <v>0</v>
      </c>
      <c r="P76" s="20" t="n">
        <v>0</v>
      </c>
      <c r="Q76" s="18" t="s">
        <v>404</v>
      </c>
      <c r="R76" s="20" t="s">
        <v>404</v>
      </c>
      <c r="S76" s="18" t="n">
        <v>0</v>
      </c>
      <c r="T76" s="20" t="n">
        <v>0</v>
      </c>
      <c r="U76" s="18" t="n">
        <v>0</v>
      </c>
      <c r="V76" s="20" t="n">
        <v>0</v>
      </c>
      <c r="W76" s="18" t="n">
        <v>3.34927193</v>
      </c>
      <c r="X76" s="20" t="n">
        <v>1.20973886</v>
      </c>
    </row>
    <row r="77" spans="1:24">
      <c r="A77" s="15" t="s">
        <v>474</v>
      </c>
      <c r="B77" s="17" t="n">
        <v>6062</v>
      </c>
      <c r="C77" s="18">
        <f>(0.0/B77*100)</f>
        <v/>
      </c>
      <c r="D77" s="19" t="n">
        <v>6062</v>
      </c>
      <c r="E77" s="18" t="n">
        <v>5.01291282</v>
      </c>
      <c r="F77" s="20" t="n">
        <v>1.03632132</v>
      </c>
      <c r="G77" s="18" t="n">
        <v>18.72619431</v>
      </c>
      <c r="H77" s="20" t="n">
        <v>1.93923129</v>
      </c>
      <c r="I77" s="18" t="n">
        <v>36.93757891</v>
      </c>
      <c r="J77" s="20" t="n">
        <v>2.38624428</v>
      </c>
      <c r="K77" s="18" t="n">
        <v>10.48489014</v>
      </c>
      <c r="L77" s="20" t="n">
        <v>1.73725259</v>
      </c>
      <c r="M77" s="18" t="n">
        <v>28.83842382</v>
      </c>
      <c r="N77" s="20" t="n">
        <v>2.3445163</v>
      </c>
      <c r="O77" s="18" t="n">
        <v>0</v>
      </c>
      <c r="P77" s="20" t="n">
        <v>0</v>
      </c>
      <c r="Q77" s="18" t="s">
        <v>404</v>
      </c>
      <c r="R77" s="20" t="s">
        <v>404</v>
      </c>
      <c r="S77" s="18" t="n">
        <v>0</v>
      </c>
      <c r="T77" s="20" t="n">
        <v>0</v>
      </c>
      <c r="U77" s="18" t="n">
        <v>0</v>
      </c>
      <c r="V77" s="20" t="n">
        <v>0</v>
      </c>
      <c r="W77" s="18" t="n">
        <v>0</v>
      </c>
      <c r="X77" s="20" t="n">
        <v>0</v>
      </c>
    </row>
    <row r="78" spans="1:24">
      <c r="A78" s="15" t="s">
        <v>475</v>
      </c>
      <c r="B78" s="17" t="n">
        <v>5826</v>
      </c>
      <c r="C78" s="18">
        <f>(0.0/B78*100)</f>
        <v/>
      </c>
      <c r="D78" s="19" t="n">
        <v>5826</v>
      </c>
      <c r="E78" s="18" t="n">
        <v>39.73333258</v>
      </c>
      <c r="F78" s="20" t="n">
        <v>3.3133756</v>
      </c>
      <c r="G78" s="18" t="n">
        <v>26.17884302</v>
      </c>
      <c r="H78" s="20" t="n">
        <v>3.54688871</v>
      </c>
      <c r="I78" s="18" t="n">
        <v>8.04758835</v>
      </c>
      <c r="J78" s="20" t="n">
        <v>2.31145325</v>
      </c>
      <c r="K78" s="18" t="n">
        <v>17.96009511</v>
      </c>
      <c r="L78" s="20" t="n">
        <v>2.99480373</v>
      </c>
      <c r="M78" s="18" t="n">
        <v>7.42709035</v>
      </c>
      <c r="N78" s="20" t="n">
        <v>2.37839408</v>
      </c>
      <c r="O78" s="18" t="n">
        <v>0</v>
      </c>
      <c r="P78" s="20" t="n">
        <v>0</v>
      </c>
      <c r="Q78" s="18" t="s">
        <v>404</v>
      </c>
      <c r="R78" s="20" t="s">
        <v>404</v>
      </c>
      <c r="S78" s="18" t="n">
        <v>0</v>
      </c>
      <c r="T78" s="20" t="n">
        <v>0</v>
      </c>
      <c r="U78" s="18" t="n">
        <v>0.6530506</v>
      </c>
      <c r="V78" s="20" t="n">
        <v>0.65289032</v>
      </c>
      <c r="W78" s="18" t="n">
        <v>0</v>
      </c>
      <c r="X78" s="20" t="n">
        <v>0</v>
      </c>
    </row>
    <row customHeight="1" ht="25" r="79" spans="1:24">
      <c r="A79" s="15" t="s">
        <v>476</v>
      </c>
      <c r="B79" s="17" t="n">
        <v>1657</v>
      </c>
      <c r="C79" s="18">
        <f>(21.0/B79*100)</f>
        <v/>
      </c>
      <c r="D79" s="19" t="n">
        <v>1636</v>
      </c>
      <c r="E79" s="18" t="n">
        <v>0</v>
      </c>
      <c r="F79" s="20" t="n">
        <v>0</v>
      </c>
      <c r="G79" s="18" t="n">
        <v>0</v>
      </c>
      <c r="H79" s="20" t="n">
        <v>0</v>
      </c>
      <c r="I79" s="18" t="n">
        <v>3.78732086</v>
      </c>
      <c r="J79" s="20" t="n">
        <v>2.22465376</v>
      </c>
      <c r="K79" s="18" t="n">
        <v>3.96054977</v>
      </c>
      <c r="L79" s="20" t="n">
        <v>2.76831926</v>
      </c>
      <c r="M79" s="18" t="n">
        <v>90.26650673</v>
      </c>
      <c r="N79" s="20" t="n">
        <v>4.13737058</v>
      </c>
      <c r="O79" s="18" t="n">
        <v>0</v>
      </c>
      <c r="P79" s="20" t="n">
        <v>0</v>
      </c>
      <c r="Q79" s="18" t="s">
        <v>404</v>
      </c>
      <c r="R79" s="20" t="s">
        <v>404</v>
      </c>
      <c r="S79" s="18" t="n">
        <v>0</v>
      </c>
      <c r="T79" s="20" t="n">
        <v>0</v>
      </c>
      <c r="U79" s="18" t="n">
        <v>0</v>
      </c>
      <c r="V79" s="20" t="n">
        <v>0</v>
      </c>
      <c r="W79" s="18" t="n">
        <v>1.98562265</v>
      </c>
      <c r="X79" s="20" t="n">
        <v>2.00314081</v>
      </c>
    </row>
    <row r="80" spans="1:24">
      <c r="A80" s="15" t="s">
        <v>477</v>
      </c>
      <c r="B80" s="17" t="n">
        <v>7841</v>
      </c>
      <c r="C80" s="18">
        <f>(0.0/B80*100)</f>
        <v/>
      </c>
      <c r="D80" s="19" t="n">
        <v>7841</v>
      </c>
      <c r="E80" s="18" t="n">
        <v>32.7510498</v>
      </c>
      <c r="F80" s="20" t="n">
        <v>2.17609722</v>
      </c>
      <c r="G80" s="18" t="n">
        <v>12.40118221</v>
      </c>
      <c r="H80" s="20" t="n">
        <v>1.85815794</v>
      </c>
      <c r="I80" s="18" t="n">
        <v>12.07739185</v>
      </c>
      <c r="J80" s="20" t="n">
        <v>2.36782785</v>
      </c>
      <c r="K80" s="18" t="n">
        <v>32.41153495</v>
      </c>
      <c r="L80" s="20" t="n">
        <v>2.75032591</v>
      </c>
      <c r="M80" s="18" t="n">
        <v>10.35884119</v>
      </c>
      <c r="N80" s="20" t="n">
        <v>1.5713743</v>
      </c>
      <c r="O80" s="18" t="n">
        <v>0</v>
      </c>
      <c r="P80" s="20" t="n">
        <v>0</v>
      </c>
      <c r="Q80" s="18" t="s">
        <v>404</v>
      </c>
      <c r="R80" s="20" t="s">
        <v>404</v>
      </c>
      <c r="S80" s="18" t="n">
        <v>0</v>
      </c>
      <c r="T80" s="20" t="n">
        <v>0</v>
      </c>
      <c r="U80" s="18" t="n">
        <v>0</v>
      </c>
      <c r="V80" s="20" t="n">
        <v>0</v>
      </c>
      <c r="W80" s="18" t="n">
        <v>0</v>
      </c>
      <c r="X80" s="20" t="n">
        <v>0</v>
      </c>
    </row>
    <row r="81" spans="1:24">
      <c r="A81" s="21" t="s">
        <v>478</v>
      </c>
      <c r="B81" s="17" t="n">
        <v>8861</v>
      </c>
      <c r="C81" s="18">
        <f>(0.0/B81*100)</f>
        <v/>
      </c>
      <c r="D81" s="19" t="n">
        <v>8861</v>
      </c>
      <c r="E81" s="18" t="n">
        <v>16.55833051</v>
      </c>
      <c r="F81" s="20" t="n">
        <v>2.74756762</v>
      </c>
      <c r="G81" s="18" t="n">
        <v>22.15333527</v>
      </c>
      <c r="H81" s="20" t="n">
        <v>3.34918637</v>
      </c>
      <c r="I81" s="18" t="n">
        <v>20.38185726</v>
      </c>
      <c r="J81" s="20" t="n">
        <v>2.79714543</v>
      </c>
      <c r="K81" s="18" t="n">
        <v>31.52844383</v>
      </c>
      <c r="L81" s="20" t="n">
        <v>3.51105605</v>
      </c>
      <c r="M81" s="18" t="n">
        <v>8.4637446</v>
      </c>
      <c r="N81" s="20" t="n">
        <v>2.21030853</v>
      </c>
      <c r="O81" s="18" t="n">
        <v>0</v>
      </c>
      <c r="P81" s="20" t="n">
        <v>0</v>
      </c>
      <c r="Q81" s="18" t="s">
        <v>404</v>
      </c>
      <c r="R81" s="20" t="s">
        <v>404</v>
      </c>
      <c r="S81" s="18" t="n">
        <v>0</v>
      </c>
      <c r="T81" s="20" t="n">
        <v>0</v>
      </c>
      <c r="U81" s="18" t="n">
        <v>0</v>
      </c>
      <c r="V81" s="20" t="n">
        <v>0</v>
      </c>
      <c r="W81" s="18" t="n">
        <v>0.91428853</v>
      </c>
      <c r="X81" s="20" t="n">
        <v>0.52299098</v>
      </c>
    </row>
    <row r="82" spans="1:24">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row>
    <row r="83" spans="1:24">
      <c r="A83" s="3" t="s">
        <v>480</v>
      </c>
    </row>
    <row r="84" spans="1:24">
      <c r="A84" s="23" t="s">
        <v>481</v>
      </c>
    </row>
    <row r="85" spans="1:24">
      <c r="A85" s="23" t="s">
        <v>482</v>
      </c>
    </row>
    <row customHeight="1" ht="30" r="86" spans="1:24">
      <c r="A86" s="23" t="s">
        <v>483</v>
      </c>
    </row>
    <row customHeight="1" ht="30" r="87" spans="1:24">
      <c r="A87" s="23" t="s">
        <v>479</v>
      </c>
    </row>
    <row customHeight="1" ht="30" r="88" spans="1:24">
      <c r="A88" s="23" t="s">
        <v>484</v>
      </c>
    </row>
    <row customHeight="1" ht="30" r="89" spans="1:24">
      <c r="A89" s="23" t="s">
        <v>485</v>
      </c>
    </row>
    <row customHeight="1" ht="30" r="90" spans="1:24">
      <c r="A90" s="23" t="s">
        <v>486</v>
      </c>
    </row>
    <row customHeight="1" ht="30" r="91" spans="1:24">
      <c r="A91" s="23" t="s">
        <v>487</v>
      </c>
    </row>
    <row customHeight="1" ht="30" r="92" spans="1:24">
      <c r="A92" s="23" t="s">
        <v>488</v>
      </c>
    </row>
    <row customHeight="1" ht="30" r="93" spans="1:24">
      <c r="A93" s="23" t="s">
        <v>489</v>
      </c>
    </row>
    <row customHeight="1" ht="30" r="94" spans="1:24">
      <c r="A94" s="23" t="s">
        <v>490</v>
      </c>
    </row>
    <row customHeight="1" ht="30" r="95" spans="1:24">
      <c r="A95" s="23" t="s">
        <v>491</v>
      </c>
    </row>
    <row customHeight="1" ht="30" r="96" spans="1:24">
      <c r="A96" s="23" t="s">
        <v>492</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AF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2">
      <c r="A1" s="4" t="s">
        <v>383</v>
      </c>
    </row>
    <row r="2" spans="1:32">
      <c r="A2" s="5" t="s">
        <v>493</v>
      </c>
    </row>
    <row customHeight="1" ht="30" r="4" spans="1:32">
      <c r="A4" s="6" t="n"/>
      <c r="B4" s="7" t="s">
        <v>385</v>
      </c>
      <c r="C4" s="7" t="s">
        <v>386</v>
      </c>
      <c r="D4" s="8" t="s">
        <v>385</v>
      </c>
      <c r="E4" s="9" t="s">
        <v>494</v>
      </c>
      <c r="F4" s="10" t="n"/>
      <c r="G4" s="9" t="s">
        <v>495</v>
      </c>
      <c r="H4" s="10" t="n"/>
      <c r="I4" s="9" t="s">
        <v>496</v>
      </c>
      <c r="J4" s="10" t="n"/>
      <c r="K4" s="9" t="s">
        <v>497</v>
      </c>
      <c r="L4" s="10" t="n"/>
      <c r="M4" s="9" t="s">
        <v>498</v>
      </c>
      <c r="N4" s="10" t="n"/>
      <c r="O4" s="9" t="s">
        <v>499</v>
      </c>
      <c r="P4" s="10" t="n"/>
      <c r="Q4" s="9" t="s">
        <v>500</v>
      </c>
      <c r="R4" s="10" t="n"/>
      <c r="S4" s="9" t="s">
        <v>501</v>
      </c>
      <c r="T4" s="10" t="n"/>
      <c r="U4" s="9" t="s">
        <v>502</v>
      </c>
      <c r="V4" s="10" t="n"/>
      <c r="W4" s="9" t="s">
        <v>392</v>
      </c>
      <c r="X4" s="10" t="n"/>
      <c r="Y4" s="9" t="s">
        <v>393</v>
      </c>
      <c r="Z4" s="10" t="n"/>
      <c r="AA4" s="9" t="s">
        <v>394</v>
      </c>
      <c r="AB4" s="10" t="n"/>
      <c r="AC4" s="9" t="s">
        <v>395</v>
      </c>
      <c r="AD4" s="10" t="n"/>
      <c r="AE4" s="9" t="s">
        <v>396</v>
      </c>
      <c r="AF4" s="10" t="n"/>
    </row>
    <row r="5" spans="1:3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c r="AA5" s="12" t="s">
        <v>400</v>
      </c>
      <c r="AB5" s="11" t="s">
        <v>401</v>
      </c>
      <c r="AC5" s="12" t="s">
        <v>400</v>
      </c>
      <c r="AD5" s="11" t="s">
        <v>401</v>
      </c>
      <c r="AE5" s="12" t="s">
        <v>400</v>
      </c>
      <c r="AF5" s="11" t="s">
        <v>401</v>
      </c>
    </row>
    <row r="6" spans="1:3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5" t="n"/>
      <c r="AE6" s="14" t="n"/>
      <c r="AF6" s="16" t="n"/>
    </row>
    <row r="7" spans="1:32">
      <c r="A7" s="15" t="s">
        <v>403</v>
      </c>
      <c r="B7" s="17" t="n">
        <v>14530</v>
      </c>
      <c r="C7" s="18">
        <f>(1135.0/B7*100)</f>
        <v/>
      </c>
      <c r="D7" s="19" t="n">
        <v>13395</v>
      </c>
      <c r="E7" s="18" t="n">
        <v>1.65795687</v>
      </c>
      <c r="F7" s="20" t="n">
        <v>0.43706242</v>
      </c>
      <c r="G7" s="18" t="n">
        <v>4.74413655</v>
      </c>
      <c r="H7" s="20" t="n">
        <v>0.83681075</v>
      </c>
      <c r="I7" s="18" t="n">
        <v>44.54418584</v>
      </c>
      <c r="J7" s="20" t="n">
        <v>1.81873315</v>
      </c>
      <c r="K7" s="18" t="n">
        <v>45.88864859</v>
      </c>
      <c r="L7" s="20" t="n">
        <v>1.77320462</v>
      </c>
      <c r="M7" s="18" t="n">
        <v>2.17531424</v>
      </c>
      <c r="N7" s="20" t="n">
        <v>0.45884823</v>
      </c>
      <c r="O7" s="18" t="n">
        <v>0.12219976</v>
      </c>
      <c r="P7" s="20" t="n">
        <v>0.12247953</v>
      </c>
      <c r="Q7" s="18" t="n">
        <v>0</v>
      </c>
      <c r="R7" s="20" t="n">
        <v>0</v>
      </c>
      <c r="S7" s="18" t="n">
        <v>0</v>
      </c>
      <c r="T7" s="20" t="n">
        <v>0</v>
      </c>
      <c r="U7" s="18" t="n">
        <v>0</v>
      </c>
      <c r="V7" s="20" t="n">
        <v>0</v>
      </c>
      <c r="W7" s="18" t="n">
        <v>0</v>
      </c>
      <c r="X7" s="20" t="n">
        <v>0</v>
      </c>
      <c r="Y7" s="18" t="s">
        <v>404</v>
      </c>
      <c r="Z7" s="20" t="s">
        <v>404</v>
      </c>
      <c r="AA7" s="18" t="n">
        <v>0</v>
      </c>
      <c r="AB7" s="20" t="n">
        <v>0</v>
      </c>
      <c r="AC7" s="18" t="n">
        <v>0</v>
      </c>
      <c r="AD7" s="20" t="n">
        <v>0</v>
      </c>
      <c r="AE7" s="18" t="n">
        <v>0.86755814</v>
      </c>
      <c r="AF7" s="20" t="n">
        <v>0.36551931</v>
      </c>
    </row>
    <row r="8" spans="1:32">
      <c r="A8" s="15" t="s">
        <v>405</v>
      </c>
      <c r="B8" s="17" t="n">
        <v>7007</v>
      </c>
      <c r="C8" s="18">
        <f>(0.0/B8*100)</f>
        <v/>
      </c>
      <c r="D8" s="19" t="n">
        <v>7007</v>
      </c>
      <c r="E8" s="18" t="n">
        <v>8.747789940000001</v>
      </c>
      <c r="F8" s="20" t="n">
        <v>1.61957778</v>
      </c>
      <c r="G8" s="18" t="n">
        <v>13.41161241</v>
      </c>
      <c r="H8" s="20" t="n">
        <v>2.20347378</v>
      </c>
      <c r="I8" s="18" t="n">
        <v>44.86569346</v>
      </c>
      <c r="J8" s="20" t="n">
        <v>2.88291031</v>
      </c>
      <c r="K8" s="18" t="n">
        <v>23.5827469</v>
      </c>
      <c r="L8" s="20" t="n">
        <v>2.86885769</v>
      </c>
      <c r="M8" s="18" t="n">
        <v>5.29785361</v>
      </c>
      <c r="N8" s="20" t="n">
        <v>1.70239072</v>
      </c>
      <c r="O8" s="18" t="n">
        <v>0</v>
      </c>
      <c r="P8" s="20" t="n">
        <v>0</v>
      </c>
      <c r="Q8" s="18" t="n">
        <v>0.22376301</v>
      </c>
      <c r="R8" s="20" t="n">
        <v>0.21824031</v>
      </c>
      <c r="S8" s="18" t="n">
        <v>0.55059885</v>
      </c>
      <c r="T8" s="20" t="n">
        <v>0.54138537</v>
      </c>
      <c r="U8" s="18" t="n">
        <v>2.75966164</v>
      </c>
      <c r="V8" s="20" t="n">
        <v>1.15161565</v>
      </c>
      <c r="W8" s="18" t="n">
        <v>0</v>
      </c>
      <c r="X8" s="20" t="n">
        <v>0</v>
      </c>
      <c r="Y8" s="18" t="s">
        <v>404</v>
      </c>
      <c r="Z8" s="20" t="s">
        <v>404</v>
      </c>
      <c r="AA8" s="18" t="n">
        <v>0</v>
      </c>
      <c r="AB8" s="20" t="n">
        <v>0</v>
      </c>
      <c r="AC8" s="18" t="n">
        <v>0</v>
      </c>
      <c r="AD8" s="20" t="n">
        <v>0</v>
      </c>
      <c r="AE8" s="18" t="n">
        <v>0.56028017</v>
      </c>
      <c r="AF8" s="20" t="n">
        <v>0.49929935</v>
      </c>
    </row>
    <row r="9" spans="1:32">
      <c r="A9" s="15" t="s">
        <v>406</v>
      </c>
      <c r="B9" s="17" t="n">
        <v>9651</v>
      </c>
      <c r="C9" s="18">
        <f>(200.0/B9*100)</f>
        <v/>
      </c>
      <c r="D9" s="19" t="n">
        <v>9451</v>
      </c>
      <c r="E9" s="18" t="n">
        <v>14.24170524</v>
      </c>
      <c r="F9" s="20" t="n">
        <v>1.87136149</v>
      </c>
      <c r="G9" s="18" t="n">
        <v>41.64148572</v>
      </c>
      <c r="H9" s="20" t="n">
        <v>3.07683676</v>
      </c>
      <c r="I9" s="18" t="n">
        <v>36.47156188</v>
      </c>
      <c r="J9" s="20" t="n">
        <v>3.1796654</v>
      </c>
      <c r="K9" s="18" t="n">
        <v>3.14262417</v>
      </c>
      <c r="L9" s="20" t="n">
        <v>1.02877314</v>
      </c>
      <c r="M9" s="18" t="n">
        <v>0</v>
      </c>
      <c r="N9" s="20" t="n">
        <v>0</v>
      </c>
      <c r="O9" s="18" t="n">
        <v>0</v>
      </c>
      <c r="P9" s="20" t="n">
        <v>0</v>
      </c>
      <c r="Q9" s="18" t="n">
        <v>0</v>
      </c>
      <c r="R9" s="20" t="n">
        <v>0</v>
      </c>
      <c r="S9" s="18" t="n">
        <v>0</v>
      </c>
      <c r="T9" s="20" t="n">
        <v>0</v>
      </c>
      <c r="U9" s="18" t="n">
        <v>0.68276291</v>
      </c>
      <c r="V9" s="20" t="n">
        <v>0.48943888</v>
      </c>
      <c r="W9" s="18" t="n">
        <v>0</v>
      </c>
      <c r="X9" s="20" t="n">
        <v>0</v>
      </c>
      <c r="Y9" s="18" t="s">
        <v>404</v>
      </c>
      <c r="Z9" s="20" t="s">
        <v>404</v>
      </c>
      <c r="AA9" s="18" t="n">
        <v>0</v>
      </c>
      <c r="AB9" s="20" t="n">
        <v>0</v>
      </c>
      <c r="AC9" s="18" t="n">
        <v>0</v>
      </c>
      <c r="AD9" s="20" t="n">
        <v>0</v>
      </c>
      <c r="AE9" s="18" t="n">
        <v>3.81986008</v>
      </c>
      <c r="AF9" s="20" t="n">
        <v>1.33235556</v>
      </c>
    </row>
    <row r="10" spans="1:32">
      <c r="A10" s="15" t="s">
        <v>407</v>
      </c>
      <c r="B10" s="17" t="n">
        <v>20058</v>
      </c>
      <c r="C10" s="18">
        <f>(2769.0/B10*100)</f>
        <v/>
      </c>
      <c r="D10" s="19" t="n">
        <v>17289</v>
      </c>
      <c r="E10" s="18" t="n">
        <v>2.19111771</v>
      </c>
      <c r="F10" s="20" t="n">
        <v>0.4135027</v>
      </c>
      <c r="G10" s="18" t="n">
        <v>8.25612473</v>
      </c>
      <c r="H10" s="20" t="n">
        <v>1.50683449</v>
      </c>
      <c r="I10" s="18" t="n">
        <v>29.03267952</v>
      </c>
      <c r="J10" s="20" t="n">
        <v>2.29248671</v>
      </c>
      <c r="K10" s="18" t="n">
        <v>42.49875434</v>
      </c>
      <c r="L10" s="20" t="n">
        <v>2.4266394</v>
      </c>
      <c r="M10" s="18" t="n">
        <v>16.21164521</v>
      </c>
      <c r="N10" s="20" t="n">
        <v>1.58639195</v>
      </c>
      <c r="O10" s="18" t="n">
        <v>1.63441529</v>
      </c>
      <c r="P10" s="20" t="n">
        <v>0.44182321</v>
      </c>
      <c r="Q10" s="18" t="n">
        <v>0</v>
      </c>
      <c r="R10" s="20" t="n">
        <v>0</v>
      </c>
      <c r="S10" s="18" t="n">
        <v>0</v>
      </c>
      <c r="T10" s="20" t="n">
        <v>0</v>
      </c>
      <c r="U10" s="18" t="n">
        <v>0.04889375</v>
      </c>
      <c r="V10" s="20" t="n">
        <v>0.04726701</v>
      </c>
      <c r="W10" s="18" t="n">
        <v>0</v>
      </c>
      <c r="X10" s="20" t="n">
        <v>0</v>
      </c>
      <c r="Y10" s="18" t="s">
        <v>404</v>
      </c>
      <c r="Z10" s="20" t="s">
        <v>404</v>
      </c>
      <c r="AA10" s="18" t="n">
        <v>0</v>
      </c>
      <c r="AB10" s="20" t="n">
        <v>0</v>
      </c>
      <c r="AC10" s="18" t="n">
        <v>0</v>
      </c>
      <c r="AD10" s="20" t="n">
        <v>0</v>
      </c>
      <c r="AE10" s="18" t="n">
        <v>0.12636945</v>
      </c>
      <c r="AF10" s="20" t="n">
        <v>0.0461468</v>
      </c>
    </row>
    <row r="11" spans="1:32">
      <c r="A11" s="15" t="s">
        <v>408</v>
      </c>
      <c r="B11" s="17" t="n">
        <v>7053</v>
      </c>
      <c r="C11" s="18">
        <f>(137.0/B11*100)</f>
        <v/>
      </c>
      <c r="D11" s="19" t="n">
        <v>6916</v>
      </c>
      <c r="E11" s="18" t="n">
        <v>1.01245834</v>
      </c>
      <c r="F11" s="20" t="n">
        <v>0.44578677</v>
      </c>
      <c r="G11" s="18" t="n">
        <v>3.62499102</v>
      </c>
      <c r="H11" s="20" t="n">
        <v>1.27840933</v>
      </c>
      <c r="I11" s="18" t="n">
        <v>7.37790869</v>
      </c>
      <c r="J11" s="20" t="n">
        <v>1.78077401</v>
      </c>
      <c r="K11" s="18" t="n">
        <v>18.8344616</v>
      </c>
      <c r="L11" s="20" t="n">
        <v>2.97465212</v>
      </c>
      <c r="M11" s="18" t="n">
        <v>23.58746631</v>
      </c>
      <c r="N11" s="20" t="n">
        <v>3.39919322</v>
      </c>
      <c r="O11" s="18" t="n">
        <v>26.40873864</v>
      </c>
      <c r="P11" s="20" t="n">
        <v>3.59599715</v>
      </c>
      <c r="Q11" s="18" t="n">
        <v>17.60907141</v>
      </c>
      <c r="R11" s="20" t="n">
        <v>2.90853151</v>
      </c>
      <c r="S11" s="18" t="n">
        <v>0</v>
      </c>
      <c r="T11" s="20" t="n">
        <v>0</v>
      </c>
      <c r="U11" s="18" t="n">
        <v>0.45733545</v>
      </c>
      <c r="V11" s="20" t="n">
        <v>0.30610393</v>
      </c>
      <c r="W11" s="18" t="n">
        <v>0</v>
      </c>
      <c r="X11" s="20" t="n">
        <v>0</v>
      </c>
      <c r="Y11" s="18" t="s">
        <v>404</v>
      </c>
      <c r="Z11" s="20" t="s">
        <v>404</v>
      </c>
      <c r="AA11" s="18" t="n">
        <v>0</v>
      </c>
      <c r="AB11" s="20" t="n">
        <v>0</v>
      </c>
      <c r="AC11" s="18" t="n">
        <v>0</v>
      </c>
      <c r="AD11" s="20" t="n">
        <v>0</v>
      </c>
      <c r="AE11" s="18" t="n">
        <v>1.08756854</v>
      </c>
      <c r="AF11" s="20" t="n">
        <v>1.09063549</v>
      </c>
    </row>
    <row r="12" spans="1:32">
      <c r="A12" s="15" t="s">
        <v>409</v>
      </c>
      <c r="B12" s="17" t="n">
        <v>6894</v>
      </c>
      <c r="C12" s="18">
        <f>(106.0/B12*100)</f>
        <v/>
      </c>
      <c r="D12" s="19" t="n">
        <v>6788</v>
      </c>
      <c r="E12" s="18" t="n">
        <v>5.5930193</v>
      </c>
      <c r="F12" s="20" t="n">
        <v>1.00459141</v>
      </c>
      <c r="G12" s="18" t="n">
        <v>13.91411746</v>
      </c>
      <c r="H12" s="20" t="n">
        <v>1.75273239</v>
      </c>
      <c r="I12" s="18" t="n">
        <v>40.86049093</v>
      </c>
      <c r="J12" s="20" t="n">
        <v>2.77854549</v>
      </c>
      <c r="K12" s="18" t="n">
        <v>30.52659857</v>
      </c>
      <c r="L12" s="20" t="n">
        <v>2.38915955</v>
      </c>
      <c r="M12" s="18" t="n">
        <v>6.99971955</v>
      </c>
      <c r="N12" s="20" t="n">
        <v>1.256949</v>
      </c>
      <c r="O12" s="18" t="n">
        <v>0</v>
      </c>
      <c r="P12" s="20" t="n">
        <v>0</v>
      </c>
      <c r="Q12" s="18" t="n">
        <v>0</v>
      </c>
      <c r="R12" s="20" t="n">
        <v>0</v>
      </c>
      <c r="S12" s="18" t="n">
        <v>0</v>
      </c>
      <c r="T12" s="20" t="n">
        <v>0</v>
      </c>
      <c r="U12" s="18" t="n">
        <v>0</v>
      </c>
      <c r="V12" s="20" t="n">
        <v>0</v>
      </c>
      <c r="W12" s="18" t="n">
        <v>0</v>
      </c>
      <c r="X12" s="20" t="n">
        <v>0</v>
      </c>
      <c r="Y12" s="18" t="s">
        <v>404</v>
      </c>
      <c r="Z12" s="20" t="s">
        <v>404</v>
      </c>
      <c r="AA12" s="18" t="n">
        <v>0</v>
      </c>
      <c r="AB12" s="20" t="n">
        <v>0</v>
      </c>
      <c r="AC12" s="18" t="n">
        <v>0</v>
      </c>
      <c r="AD12" s="20" t="n">
        <v>0</v>
      </c>
      <c r="AE12" s="18" t="n">
        <v>2.10605418</v>
      </c>
      <c r="AF12" s="20" t="n">
        <v>0.79538135</v>
      </c>
    </row>
    <row r="13" spans="1:32">
      <c r="A13" s="15" t="s">
        <v>410</v>
      </c>
      <c r="B13" s="17" t="n">
        <v>7161</v>
      </c>
      <c r="C13" s="18">
        <f>(1175.0/B13*100)</f>
        <v/>
      </c>
      <c r="D13" s="19" t="n">
        <v>5986</v>
      </c>
      <c r="E13" s="18" t="n">
        <v>2.57425455</v>
      </c>
      <c r="F13" s="20" t="n">
        <v>1.12140007</v>
      </c>
      <c r="G13" s="18" t="n">
        <v>32.49651681</v>
      </c>
      <c r="H13" s="20" t="n">
        <v>3.48425702</v>
      </c>
      <c r="I13" s="18" t="n">
        <v>54.81633081</v>
      </c>
      <c r="J13" s="20" t="n">
        <v>3.5412966</v>
      </c>
      <c r="K13" s="18" t="n">
        <v>7.91972534</v>
      </c>
      <c r="L13" s="20" t="n">
        <v>2.10982691</v>
      </c>
      <c r="M13" s="18" t="n">
        <v>0.07571828999999999</v>
      </c>
      <c r="N13" s="20" t="n">
        <v>0.07502132</v>
      </c>
      <c r="O13" s="18" t="n">
        <v>0</v>
      </c>
      <c r="P13" s="20" t="n">
        <v>0</v>
      </c>
      <c r="Q13" s="18" t="n">
        <v>0</v>
      </c>
      <c r="R13" s="20" t="n">
        <v>0</v>
      </c>
      <c r="S13" s="18" t="n">
        <v>0.43010719</v>
      </c>
      <c r="T13" s="20" t="n">
        <v>0.3396977</v>
      </c>
      <c r="U13" s="18" t="n">
        <v>0</v>
      </c>
      <c r="V13" s="20" t="n">
        <v>0</v>
      </c>
      <c r="W13" s="18" t="n">
        <v>0</v>
      </c>
      <c r="X13" s="20" t="n">
        <v>0</v>
      </c>
      <c r="Y13" s="18" t="s">
        <v>404</v>
      </c>
      <c r="Z13" s="20" t="s">
        <v>404</v>
      </c>
      <c r="AA13" s="18" t="n">
        <v>0</v>
      </c>
      <c r="AB13" s="20" t="n">
        <v>0</v>
      </c>
      <c r="AC13" s="18" t="n">
        <v>0</v>
      </c>
      <c r="AD13" s="20" t="n">
        <v>0</v>
      </c>
      <c r="AE13" s="18" t="n">
        <v>1.68734701</v>
      </c>
      <c r="AF13" s="20" t="n">
        <v>0.70991609</v>
      </c>
    </row>
    <row r="14" spans="1:32">
      <c r="A14" s="15" t="s">
        <v>411</v>
      </c>
      <c r="B14" s="17" t="n">
        <v>5587</v>
      </c>
      <c r="C14" s="18">
        <f>(0.0/B14*100)</f>
        <v/>
      </c>
      <c r="D14" s="19" t="n">
        <v>5587</v>
      </c>
      <c r="E14" s="18" t="n">
        <v>20.64346405</v>
      </c>
      <c r="F14" s="20" t="n">
        <v>1.82998985</v>
      </c>
      <c r="G14" s="18" t="n">
        <v>19.45628625</v>
      </c>
      <c r="H14" s="20" t="n">
        <v>2.51440998</v>
      </c>
      <c r="I14" s="18" t="n">
        <v>28.19918247</v>
      </c>
      <c r="J14" s="20" t="n">
        <v>2.3729327</v>
      </c>
      <c r="K14" s="18" t="n">
        <v>13.05428117</v>
      </c>
      <c r="L14" s="20" t="n">
        <v>1.55741892</v>
      </c>
      <c r="M14" s="18" t="n">
        <v>0.65433744</v>
      </c>
      <c r="N14" s="20" t="n">
        <v>0.47361365</v>
      </c>
      <c r="O14" s="18" t="n">
        <v>1.48578646</v>
      </c>
      <c r="P14" s="20" t="n">
        <v>0.85912098</v>
      </c>
      <c r="Q14" s="18" t="n">
        <v>0</v>
      </c>
      <c r="R14" s="20" t="n">
        <v>0</v>
      </c>
      <c r="S14" s="18" t="n">
        <v>2.69077069</v>
      </c>
      <c r="T14" s="20" t="n">
        <v>1.07513879</v>
      </c>
      <c r="U14" s="18" t="n">
        <v>11.56323215</v>
      </c>
      <c r="V14" s="20" t="n">
        <v>1.26876315</v>
      </c>
      <c r="W14" s="18" t="n">
        <v>0</v>
      </c>
      <c r="X14" s="20" t="n">
        <v>0</v>
      </c>
      <c r="Y14" s="18" t="s">
        <v>404</v>
      </c>
      <c r="Z14" s="20" t="s">
        <v>404</v>
      </c>
      <c r="AA14" s="18" t="n">
        <v>0</v>
      </c>
      <c r="AB14" s="20" t="n">
        <v>0</v>
      </c>
      <c r="AC14" s="18" t="n">
        <v>0</v>
      </c>
      <c r="AD14" s="20" t="n">
        <v>0</v>
      </c>
      <c r="AE14" s="18" t="n">
        <v>2.25265933</v>
      </c>
      <c r="AF14" s="20" t="n">
        <v>0.87028786</v>
      </c>
    </row>
    <row r="15" spans="1:32">
      <c r="A15" s="15" t="s">
        <v>412</v>
      </c>
      <c r="B15" s="17" t="n">
        <v>5882</v>
      </c>
      <c r="C15" s="18">
        <f>(0.0/B15*100)</f>
        <v/>
      </c>
      <c r="D15" s="19" t="n">
        <v>5882</v>
      </c>
      <c r="E15" s="18" t="n">
        <v>8.16519849</v>
      </c>
      <c r="F15" s="20" t="n">
        <v>1.96619978</v>
      </c>
      <c r="G15" s="18" t="n">
        <v>62.24906399</v>
      </c>
      <c r="H15" s="20" t="n">
        <v>3.90388781</v>
      </c>
      <c r="I15" s="18" t="n">
        <v>28.150489</v>
      </c>
      <c r="J15" s="20" t="n">
        <v>3.12105846</v>
      </c>
      <c r="K15" s="18" t="n">
        <v>0.64753567</v>
      </c>
      <c r="L15" s="20" t="n">
        <v>0.64217635</v>
      </c>
      <c r="M15" s="18" t="n">
        <v>0</v>
      </c>
      <c r="N15" s="20" t="n">
        <v>0</v>
      </c>
      <c r="O15" s="18" t="n">
        <v>0</v>
      </c>
      <c r="P15" s="20" t="n">
        <v>0</v>
      </c>
      <c r="Q15" s="18" t="n">
        <v>0</v>
      </c>
      <c r="R15" s="20" t="n">
        <v>0</v>
      </c>
      <c r="S15" s="18" t="n">
        <v>0</v>
      </c>
      <c r="T15" s="20" t="n">
        <v>0</v>
      </c>
      <c r="U15" s="18" t="n">
        <v>0</v>
      </c>
      <c r="V15" s="20" t="n">
        <v>0</v>
      </c>
      <c r="W15" s="18" t="n">
        <v>0</v>
      </c>
      <c r="X15" s="20" t="n">
        <v>0</v>
      </c>
      <c r="Y15" s="18" t="s">
        <v>404</v>
      </c>
      <c r="Z15" s="20" t="s">
        <v>404</v>
      </c>
      <c r="AA15" s="18" t="n">
        <v>0</v>
      </c>
      <c r="AB15" s="20" t="n">
        <v>0</v>
      </c>
      <c r="AC15" s="18" t="n">
        <v>0</v>
      </c>
      <c r="AD15" s="20" t="n">
        <v>0</v>
      </c>
      <c r="AE15" s="18" t="n">
        <v>0.78771284</v>
      </c>
      <c r="AF15" s="20" t="n">
        <v>0.74368742</v>
      </c>
    </row>
    <row r="16" spans="1:32">
      <c r="A16" s="15" t="s">
        <v>413</v>
      </c>
      <c r="B16" s="17" t="n">
        <v>6108</v>
      </c>
      <c r="C16" s="18">
        <f>(339.0/B16*100)</f>
        <v/>
      </c>
      <c r="D16" s="19" t="n">
        <v>5769</v>
      </c>
      <c r="E16" s="18" t="n">
        <v>1.54453264</v>
      </c>
      <c r="F16" s="20" t="n">
        <v>0.7053557</v>
      </c>
      <c r="G16" s="18" t="n">
        <v>7.69204713</v>
      </c>
      <c r="H16" s="20" t="n">
        <v>1.82056196</v>
      </c>
      <c r="I16" s="18" t="n">
        <v>11.60205717</v>
      </c>
      <c r="J16" s="20" t="n">
        <v>2.01521831</v>
      </c>
      <c r="K16" s="18" t="n">
        <v>22.32161931</v>
      </c>
      <c r="L16" s="20" t="n">
        <v>2.41275997</v>
      </c>
      <c r="M16" s="18" t="n">
        <v>45.52534955</v>
      </c>
      <c r="N16" s="20" t="n">
        <v>2.47048481</v>
      </c>
      <c r="O16" s="18" t="n">
        <v>4.23033251</v>
      </c>
      <c r="P16" s="20" t="n">
        <v>1.37803255</v>
      </c>
      <c r="Q16" s="18" t="n">
        <v>0</v>
      </c>
      <c r="R16" s="20" t="n">
        <v>0</v>
      </c>
      <c r="S16" s="18" t="n">
        <v>0</v>
      </c>
      <c r="T16" s="20" t="n">
        <v>0</v>
      </c>
      <c r="U16" s="18" t="n">
        <v>0.22891716</v>
      </c>
      <c r="V16" s="20" t="n">
        <v>0.22904687</v>
      </c>
      <c r="W16" s="18" t="n">
        <v>0</v>
      </c>
      <c r="X16" s="20" t="n">
        <v>0</v>
      </c>
      <c r="Y16" s="18" t="s">
        <v>404</v>
      </c>
      <c r="Z16" s="20" t="s">
        <v>404</v>
      </c>
      <c r="AA16" s="18" t="n">
        <v>0</v>
      </c>
      <c r="AB16" s="20" t="n">
        <v>0</v>
      </c>
      <c r="AC16" s="18" t="n">
        <v>0</v>
      </c>
      <c r="AD16" s="20" t="n">
        <v>0</v>
      </c>
      <c r="AE16" s="18" t="n">
        <v>6.85514453</v>
      </c>
      <c r="AF16" s="20" t="n">
        <v>1.52578496</v>
      </c>
    </row>
    <row r="17" spans="1:32">
      <c r="A17" s="15" t="s">
        <v>414</v>
      </c>
      <c r="B17" s="17" t="n">
        <v>6504</v>
      </c>
      <c r="C17" s="18">
        <f>(1325.0/B17*100)</f>
        <v/>
      </c>
      <c r="D17" s="19" t="n">
        <v>5179</v>
      </c>
      <c r="E17" s="18" t="n">
        <v>3.44709989</v>
      </c>
      <c r="F17" s="20" t="n">
        <v>0.58357865</v>
      </c>
      <c r="G17" s="18" t="n">
        <v>10.01544382</v>
      </c>
      <c r="H17" s="20" t="n">
        <v>2.12422775</v>
      </c>
      <c r="I17" s="18" t="n">
        <v>36.49849138</v>
      </c>
      <c r="J17" s="20" t="n">
        <v>3.23465524</v>
      </c>
      <c r="K17" s="18" t="n">
        <v>43.17366286</v>
      </c>
      <c r="L17" s="20" t="n">
        <v>3.69771519</v>
      </c>
      <c r="M17" s="18" t="n">
        <v>4.01722251</v>
      </c>
      <c r="N17" s="20" t="n">
        <v>1.34649824</v>
      </c>
      <c r="O17" s="18" t="n">
        <v>0.52413398</v>
      </c>
      <c r="P17" s="20" t="n">
        <v>0.5242362</v>
      </c>
      <c r="Q17" s="18" t="n">
        <v>0</v>
      </c>
      <c r="R17" s="20" t="n">
        <v>0</v>
      </c>
      <c r="S17" s="18" t="n">
        <v>0</v>
      </c>
      <c r="T17" s="20" t="n">
        <v>0</v>
      </c>
      <c r="U17" s="18" t="n">
        <v>0.6564025</v>
      </c>
      <c r="V17" s="20" t="n">
        <v>0.65664279</v>
      </c>
      <c r="W17" s="18" t="n">
        <v>0</v>
      </c>
      <c r="X17" s="20" t="n">
        <v>0</v>
      </c>
      <c r="Y17" s="18" t="s">
        <v>404</v>
      </c>
      <c r="Z17" s="20" t="s">
        <v>404</v>
      </c>
      <c r="AA17" s="18" t="n">
        <v>0</v>
      </c>
      <c r="AB17" s="20" t="n">
        <v>0</v>
      </c>
      <c r="AC17" s="18" t="n">
        <v>0</v>
      </c>
      <c r="AD17" s="20" t="n">
        <v>0</v>
      </c>
      <c r="AE17" s="18" t="n">
        <v>1.66754307</v>
      </c>
      <c r="AF17" s="20" t="n">
        <v>0.8375907500000001</v>
      </c>
    </row>
    <row r="18" spans="1:32">
      <c r="A18" s="15" t="s">
        <v>415</v>
      </c>
      <c r="B18" s="17" t="n">
        <v>5532</v>
      </c>
      <c r="C18" s="18">
        <f>(0.0/B18*100)</f>
        <v/>
      </c>
      <c r="D18" s="19" t="n">
        <v>5532</v>
      </c>
      <c r="E18" s="18" t="n">
        <v>3.929314</v>
      </c>
      <c r="F18" s="20" t="n">
        <v>1.07583745</v>
      </c>
      <c r="G18" s="18" t="n">
        <v>12.25945452</v>
      </c>
      <c r="H18" s="20" t="n">
        <v>2.59758555</v>
      </c>
      <c r="I18" s="18" t="n">
        <v>65.26406378</v>
      </c>
      <c r="J18" s="20" t="n">
        <v>3.50018406</v>
      </c>
      <c r="K18" s="18" t="n">
        <v>10.77067677</v>
      </c>
      <c r="L18" s="20" t="n">
        <v>2.29937412</v>
      </c>
      <c r="M18" s="18" t="n">
        <v>0.38465695</v>
      </c>
      <c r="N18" s="20" t="n">
        <v>0.38313267</v>
      </c>
      <c r="O18" s="18" t="n">
        <v>0</v>
      </c>
      <c r="P18" s="20" t="n">
        <v>0</v>
      </c>
      <c r="Q18" s="18" t="n">
        <v>0.38768709</v>
      </c>
      <c r="R18" s="20" t="n">
        <v>0.35680083</v>
      </c>
      <c r="S18" s="18" t="n">
        <v>0</v>
      </c>
      <c r="T18" s="20" t="n">
        <v>0</v>
      </c>
      <c r="U18" s="18" t="n">
        <v>2.8293113</v>
      </c>
      <c r="V18" s="20" t="n">
        <v>1.33898904</v>
      </c>
      <c r="W18" s="18" t="n">
        <v>0</v>
      </c>
      <c r="X18" s="20" t="n">
        <v>0</v>
      </c>
      <c r="Y18" s="18" t="s">
        <v>404</v>
      </c>
      <c r="Z18" s="20" t="s">
        <v>404</v>
      </c>
      <c r="AA18" s="18" t="n">
        <v>0</v>
      </c>
      <c r="AB18" s="20" t="n">
        <v>0</v>
      </c>
      <c r="AC18" s="18" t="n">
        <v>0</v>
      </c>
      <c r="AD18" s="20" t="n">
        <v>0</v>
      </c>
      <c r="AE18" s="18" t="n">
        <v>4.1748356</v>
      </c>
      <c r="AF18" s="20" t="n">
        <v>1.54846017</v>
      </c>
    </row>
    <row r="19" spans="1:32">
      <c r="A19" s="15" t="s">
        <v>416</v>
      </c>
      <c r="B19" s="17" t="n">
        <v>5658</v>
      </c>
      <c r="C19" s="18">
        <f>(327.0/B19*100)</f>
        <v/>
      </c>
      <c r="D19" s="19" t="n">
        <v>5331</v>
      </c>
      <c r="E19" s="18" t="n">
        <v>3.78380129</v>
      </c>
      <c r="F19" s="20" t="n">
        <v>1.35507449</v>
      </c>
      <c r="G19" s="18" t="n">
        <v>11.3017717</v>
      </c>
      <c r="H19" s="20" t="n">
        <v>1.74409867</v>
      </c>
      <c r="I19" s="18" t="n">
        <v>19.46050528</v>
      </c>
      <c r="J19" s="20" t="n">
        <v>2.40131402</v>
      </c>
      <c r="K19" s="18" t="n">
        <v>34.40231904</v>
      </c>
      <c r="L19" s="20" t="n">
        <v>3.38521206</v>
      </c>
      <c r="M19" s="18" t="n">
        <v>21.73191331</v>
      </c>
      <c r="N19" s="20" t="n">
        <v>3.13730827</v>
      </c>
      <c r="O19" s="18" t="n">
        <v>1.62453657</v>
      </c>
      <c r="P19" s="20" t="n">
        <v>0.88260461</v>
      </c>
      <c r="Q19" s="18" t="n">
        <v>0</v>
      </c>
      <c r="R19" s="20" t="n">
        <v>0</v>
      </c>
      <c r="S19" s="18" t="n">
        <v>0.27992738</v>
      </c>
      <c r="T19" s="20" t="n">
        <v>0.2091512</v>
      </c>
      <c r="U19" s="18" t="n">
        <v>6.0794014</v>
      </c>
      <c r="V19" s="20" t="n">
        <v>1.75388106</v>
      </c>
      <c r="W19" s="18" t="n">
        <v>0</v>
      </c>
      <c r="X19" s="20" t="n">
        <v>0</v>
      </c>
      <c r="Y19" s="18" t="s">
        <v>404</v>
      </c>
      <c r="Z19" s="20" t="s">
        <v>404</v>
      </c>
      <c r="AA19" s="18" t="n">
        <v>0</v>
      </c>
      <c r="AB19" s="20" t="n">
        <v>0</v>
      </c>
      <c r="AC19" s="18" t="n">
        <v>0</v>
      </c>
      <c r="AD19" s="20" t="n">
        <v>0</v>
      </c>
      <c r="AE19" s="18" t="n">
        <v>1.33582403</v>
      </c>
      <c r="AF19" s="20" t="n">
        <v>0.77801799</v>
      </c>
    </row>
    <row r="20" spans="1:32">
      <c r="A20" s="15" t="s">
        <v>417</v>
      </c>
      <c r="B20" s="17" t="n">
        <v>3371</v>
      </c>
      <c r="C20" s="18">
        <f>(24.0/B20*100)</f>
        <v/>
      </c>
      <c r="D20" s="19" t="n">
        <v>3347</v>
      </c>
      <c r="E20" s="18" t="n">
        <v>17.40587821</v>
      </c>
      <c r="F20" s="20" t="n">
        <v>0.2288444</v>
      </c>
      <c r="G20" s="18" t="n">
        <v>32.04902913</v>
      </c>
      <c r="H20" s="20" t="n">
        <v>0.24010675</v>
      </c>
      <c r="I20" s="18" t="n">
        <v>42.15297583</v>
      </c>
      <c r="J20" s="20" t="n">
        <v>0.24197785</v>
      </c>
      <c r="K20" s="18" t="n">
        <v>6.33078843</v>
      </c>
      <c r="L20" s="20" t="n">
        <v>0.09326830999999999</v>
      </c>
      <c r="M20" s="18" t="n">
        <v>0</v>
      </c>
      <c r="N20" s="20" t="n">
        <v>0</v>
      </c>
      <c r="O20" s="18" t="n">
        <v>0.99249157</v>
      </c>
      <c r="P20" s="20" t="n">
        <v>0.04536198</v>
      </c>
      <c r="Q20" s="18" t="n">
        <v>1.06883682</v>
      </c>
      <c r="R20" s="20" t="n">
        <v>0.04415145</v>
      </c>
      <c r="S20" s="18" t="n">
        <v>0</v>
      </c>
      <c r="T20" s="20" t="n">
        <v>0</v>
      </c>
      <c r="U20" s="18" t="n">
        <v>0</v>
      </c>
      <c r="V20" s="20" t="n">
        <v>0</v>
      </c>
      <c r="W20" s="18" t="n">
        <v>0</v>
      </c>
      <c r="X20" s="20" t="n">
        <v>0</v>
      </c>
      <c r="Y20" s="18" t="s">
        <v>404</v>
      </c>
      <c r="Z20" s="20" t="s">
        <v>404</v>
      </c>
      <c r="AA20" s="18" t="n">
        <v>0</v>
      </c>
      <c r="AB20" s="20" t="n">
        <v>0</v>
      </c>
      <c r="AC20" s="18" t="n">
        <v>0</v>
      </c>
      <c r="AD20" s="20" t="n">
        <v>0</v>
      </c>
      <c r="AE20" s="18" t="n">
        <v>0</v>
      </c>
      <c r="AF20" s="20" t="n">
        <v>0</v>
      </c>
    </row>
    <row r="21" spans="1:32">
      <c r="A21" s="15" t="s">
        <v>418</v>
      </c>
      <c r="B21" s="17" t="n">
        <v>5741</v>
      </c>
      <c r="C21" s="18">
        <f>(0.0/B21*100)</f>
        <v/>
      </c>
      <c r="D21" s="19" t="n">
        <v>5741</v>
      </c>
      <c r="E21" s="18" t="n">
        <v>2.56034854</v>
      </c>
      <c r="F21" s="20" t="n">
        <v>1.05973921</v>
      </c>
      <c r="G21" s="18" t="n">
        <v>8.283717490000001</v>
      </c>
      <c r="H21" s="20" t="n">
        <v>2.01808537</v>
      </c>
      <c r="I21" s="18" t="n">
        <v>40.37394071</v>
      </c>
      <c r="J21" s="20" t="n">
        <v>3.36546469</v>
      </c>
      <c r="K21" s="18" t="n">
        <v>42.79748243</v>
      </c>
      <c r="L21" s="20" t="n">
        <v>3.4292755</v>
      </c>
      <c r="M21" s="18" t="n">
        <v>0</v>
      </c>
      <c r="N21" s="20" t="n">
        <v>0</v>
      </c>
      <c r="O21" s="18" t="n">
        <v>0</v>
      </c>
      <c r="P21" s="20" t="n">
        <v>0</v>
      </c>
      <c r="Q21" s="18" t="n">
        <v>0</v>
      </c>
      <c r="R21" s="20" t="n">
        <v>0</v>
      </c>
      <c r="S21" s="18" t="n">
        <v>0</v>
      </c>
      <c r="T21" s="20" t="n">
        <v>0</v>
      </c>
      <c r="U21" s="18" t="n">
        <v>0</v>
      </c>
      <c r="V21" s="20" t="n">
        <v>0</v>
      </c>
      <c r="W21" s="18" t="n">
        <v>0</v>
      </c>
      <c r="X21" s="20" t="n">
        <v>0</v>
      </c>
      <c r="Y21" s="18" t="s">
        <v>404</v>
      </c>
      <c r="Z21" s="20" t="s">
        <v>404</v>
      </c>
      <c r="AA21" s="18" t="n">
        <v>0</v>
      </c>
      <c r="AB21" s="20" t="n">
        <v>0</v>
      </c>
      <c r="AC21" s="18" t="n">
        <v>0</v>
      </c>
      <c r="AD21" s="20" t="n">
        <v>0</v>
      </c>
      <c r="AE21" s="18" t="n">
        <v>5.98451083</v>
      </c>
      <c r="AF21" s="20" t="n">
        <v>1.96497988</v>
      </c>
    </row>
    <row r="22" spans="1:32">
      <c r="A22" s="15" t="s">
        <v>419</v>
      </c>
      <c r="B22" s="17" t="n">
        <v>6598</v>
      </c>
      <c r="C22" s="18">
        <f>(0.0/B22*100)</f>
        <v/>
      </c>
      <c r="D22" s="19" t="n">
        <v>6598</v>
      </c>
      <c r="E22" s="18" t="n">
        <v>0.89739454</v>
      </c>
      <c r="F22" s="20" t="n">
        <v>0.68585344</v>
      </c>
      <c r="G22" s="18" t="n">
        <v>6.41441241</v>
      </c>
      <c r="H22" s="20" t="n">
        <v>1.75923478</v>
      </c>
      <c r="I22" s="18" t="n">
        <v>17.04831154</v>
      </c>
      <c r="J22" s="20" t="n">
        <v>2.99419632</v>
      </c>
      <c r="K22" s="18" t="n">
        <v>26.24511494</v>
      </c>
      <c r="L22" s="20" t="n">
        <v>3.51401912</v>
      </c>
      <c r="M22" s="18" t="n">
        <v>33.59989231</v>
      </c>
      <c r="N22" s="20" t="n">
        <v>3.54420495</v>
      </c>
      <c r="O22" s="18" t="n">
        <v>11.49366287</v>
      </c>
      <c r="P22" s="20" t="n">
        <v>2.35542655</v>
      </c>
      <c r="Q22" s="18" t="n">
        <v>1.7059969</v>
      </c>
      <c r="R22" s="20" t="n">
        <v>0.59091549</v>
      </c>
      <c r="S22" s="18" t="n">
        <v>0.60058174</v>
      </c>
      <c r="T22" s="20" t="n">
        <v>0.59507447</v>
      </c>
      <c r="U22" s="18" t="n">
        <v>0</v>
      </c>
      <c r="V22" s="20" t="n">
        <v>0</v>
      </c>
      <c r="W22" s="18" t="n">
        <v>0</v>
      </c>
      <c r="X22" s="20" t="n">
        <v>0</v>
      </c>
      <c r="Y22" s="18" t="s">
        <v>404</v>
      </c>
      <c r="Z22" s="20" t="s">
        <v>404</v>
      </c>
      <c r="AA22" s="18" t="n">
        <v>0</v>
      </c>
      <c r="AB22" s="20" t="n">
        <v>0</v>
      </c>
      <c r="AC22" s="18" t="n">
        <v>0</v>
      </c>
      <c r="AD22" s="20" t="n">
        <v>0</v>
      </c>
      <c r="AE22" s="18" t="n">
        <v>1.99463276</v>
      </c>
      <c r="AF22" s="20" t="n">
        <v>1.07694269</v>
      </c>
    </row>
    <row r="23" spans="1:32">
      <c r="A23" s="15" t="s">
        <v>420</v>
      </c>
      <c r="B23" s="17" t="n">
        <v>11583</v>
      </c>
      <c r="C23" s="18">
        <f>(3069.0/B23*100)</f>
        <v/>
      </c>
      <c r="D23" s="19" t="n">
        <v>8514</v>
      </c>
      <c r="E23" s="18" t="n">
        <v>2.09117904</v>
      </c>
      <c r="F23" s="20" t="n">
        <v>0.88438035</v>
      </c>
      <c r="G23" s="18" t="n">
        <v>19.38670574</v>
      </c>
      <c r="H23" s="20" t="n">
        <v>2.66151989</v>
      </c>
      <c r="I23" s="18" t="n">
        <v>62.00202571</v>
      </c>
      <c r="J23" s="20" t="n">
        <v>3.39018593</v>
      </c>
      <c r="K23" s="18" t="n">
        <v>12.23542336</v>
      </c>
      <c r="L23" s="20" t="n">
        <v>2.234093</v>
      </c>
      <c r="M23" s="18" t="n">
        <v>0</v>
      </c>
      <c r="N23" s="20" t="n">
        <v>0</v>
      </c>
      <c r="O23" s="18" t="n">
        <v>0</v>
      </c>
      <c r="P23" s="20" t="n">
        <v>0</v>
      </c>
      <c r="Q23" s="18" t="n">
        <v>0</v>
      </c>
      <c r="R23" s="20" t="n">
        <v>0</v>
      </c>
      <c r="S23" s="18" t="n">
        <v>0</v>
      </c>
      <c r="T23" s="20" t="n">
        <v>0</v>
      </c>
      <c r="U23" s="18" t="n">
        <v>2.94783553</v>
      </c>
      <c r="V23" s="20" t="n">
        <v>1.30549919</v>
      </c>
      <c r="W23" s="18" t="n">
        <v>0</v>
      </c>
      <c r="X23" s="20" t="n">
        <v>0</v>
      </c>
      <c r="Y23" s="18" t="s">
        <v>404</v>
      </c>
      <c r="Z23" s="20" t="s">
        <v>404</v>
      </c>
      <c r="AA23" s="18" t="n">
        <v>0</v>
      </c>
      <c r="AB23" s="20" t="n">
        <v>0</v>
      </c>
      <c r="AC23" s="18" t="n">
        <v>0</v>
      </c>
      <c r="AD23" s="20" t="n">
        <v>0</v>
      </c>
      <c r="AE23" s="18" t="n">
        <v>1.33683063</v>
      </c>
      <c r="AF23" s="20" t="n">
        <v>0.9332215</v>
      </c>
    </row>
    <row r="24" spans="1:32">
      <c r="A24" s="15" t="s">
        <v>421</v>
      </c>
      <c r="B24" s="17" t="n">
        <v>6647</v>
      </c>
      <c r="C24" s="18">
        <f>(0.0/B24*100)</f>
        <v/>
      </c>
      <c r="D24" s="19" t="n">
        <v>6647</v>
      </c>
      <c r="E24" s="18" t="n">
        <v>0.37058162</v>
      </c>
      <c r="F24" s="20" t="n">
        <v>0.26682299</v>
      </c>
      <c r="G24" s="18" t="n">
        <v>1.26951776</v>
      </c>
      <c r="H24" s="20" t="n">
        <v>0.73571668</v>
      </c>
      <c r="I24" s="18" t="n">
        <v>3.79350814</v>
      </c>
      <c r="J24" s="20" t="n">
        <v>1.28110173</v>
      </c>
      <c r="K24" s="18" t="n">
        <v>9.206388459999999</v>
      </c>
      <c r="L24" s="20" t="n">
        <v>1.87469939</v>
      </c>
      <c r="M24" s="18" t="n">
        <v>13.87767079</v>
      </c>
      <c r="N24" s="20" t="n">
        <v>2.32337303</v>
      </c>
      <c r="O24" s="18" t="n">
        <v>60.38868646</v>
      </c>
      <c r="P24" s="20" t="n">
        <v>2.82697531</v>
      </c>
      <c r="Q24" s="18" t="n">
        <v>10.32156754</v>
      </c>
      <c r="R24" s="20" t="n">
        <v>1.9607318</v>
      </c>
      <c r="S24" s="18" t="n">
        <v>0</v>
      </c>
      <c r="T24" s="20" t="n">
        <v>0</v>
      </c>
      <c r="U24" s="18" t="n">
        <v>0.77207922</v>
      </c>
      <c r="V24" s="20" t="n">
        <v>0.58066099</v>
      </c>
      <c r="W24" s="18" t="n">
        <v>0</v>
      </c>
      <c r="X24" s="20" t="n">
        <v>0</v>
      </c>
      <c r="Y24" s="18" t="s">
        <v>404</v>
      </c>
      <c r="Z24" s="20" t="s">
        <v>404</v>
      </c>
      <c r="AA24" s="18" t="n">
        <v>0</v>
      </c>
      <c r="AB24" s="20" t="n">
        <v>0</v>
      </c>
      <c r="AC24" s="18" t="n">
        <v>0</v>
      </c>
      <c r="AD24" s="20" t="n">
        <v>0</v>
      </c>
      <c r="AE24" s="18" t="n">
        <v>0</v>
      </c>
      <c r="AF24" s="20" t="n">
        <v>0</v>
      </c>
    </row>
    <row r="25" spans="1:32">
      <c r="A25" s="15" t="s">
        <v>422</v>
      </c>
      <c r="B25" s="17" t="n">
        <v>5581</v>
      </c>
      <c r="C25" s="18">
        <f>(0.0/B25*100)</f>
        <v/>
      </c>
      <c r="D25" s="19" t="n">
        <v>5581</v>
      </c>
      <c r="E25" s="18" t="n">
        <v>0</v>
      </c>
      <c r="F25" s="20" t="n">
        <v>0</v>
      </c>
      <c r="G25" s="18" t="n">
        <v>3.09505837</v>
      </c>
      <c r="H25" s="20" t="n">
        <v>1.34052963</v>
      </c>
      <c r="I25" s="18" t="n">
        <v>6.81264896</v>
      </c>
      <c r="J25" s="20" t="n">
        <v>2.04885115</v>
      </c>
      <c r="K25" s="18" t="n">
        <v>32.2905311</v>
      </c>
      <c r="L25" s="20" t="n">
        <v>3.36745573</v>
      </c>
      <c r="M25" s="18" t="n">
        <v>42.19086806</v>
      </c>
      <c r="N25" s="20" t="n">
        <v>3.92316145</v>
      </c>
      <c r="O25" s="18" t="n">
        <v>15.61089351</v>
      </c>
      <c r="P25" s="20" t="n">
        <v>2.75705025</v>
      </c>
      <c r="Q25" s="18" t="n">
        <v>0</v>
      </c>
      <c r="R25" s="20" t="n">
        <v>0</v>
      </c>
      <c r="S25" s="18" t="n">
        <v>0</v>
      </c>
      <c r="T25" s="20" t="n">
        <v>0</v>
      </c>
      <c r="U25" s="18" t="n">
        <v>0</v>
      </c>
      <c r="V25" s="20" t="n">
        <v>0</v>
      </c>
      <c r="W25" s="18" t="n">
        <v>0</v>
      </c>
      <c r="X25" s="20" t="n">
        <v>0</v>
      </c>
      <c r="Y25" s="18" t="s">
        <v>404</v>
      </c>
      <c r="Z25" s="20" t="s">
        <v>404</v>
      </c>
      <c r="AA25" s="18" t="n">
        <v>0</v>
      </c>
      <c r="AB25" s="20" t="n">
        <v>0</v>
      </c>
      <c r="AC25" s="18" t="n">
        <v>0</v>
      </c>
      <c r="AD25" s="20" t="n">
        <v>0</v>
      </c>
      <c r="AE25" s="18" t="n">
        <v>0</v>
      </c>
      <c r="AF25" s="20" t="n">
        <v>0</v>
      </c>
    </row>
    <row r="26" spans="1:32">
      <c r="A26" s="15" t="s">
        <v>423</v>
      </c>
      <c r="B26" s="17" t="n">
        <v>4869</v>
      </c>
      <c r="C26" s="18">
        <f>(11.0/B26*100)</f>
        <v/>
      </c>
      <c r="D26" s="19" t="n">
        <v>4858</v>
      </c>
      <c r="E26" s="18" t="n">
        <v>24.42248344</v>
      </c>
      <c r="F26" s="20" t="n">
        <v>1.44230849</v>
      </c>
      <c r="G26" s="18" t="n">
        <v>25.05090746</v>
      </c>
      <c r="H26" s="20" t="n">
        <v>2.22674491</v>
      </c>
      <c r="I26" s="18" t="n">
        <v>24.45138744</v>
      </c>
      <c r="J26" s="20" t="n">
        <v>2.69873514</v>
      </c>
      <c r="K26" s="18" t="n">
        <v>18.46753314</v>
      </c>
      <c r="L26" s="20" t="n">
        <v>1.77102866</v>
      </c>
      <c r="M26" s="18" t="n">
        <v>3.74497408</v>
      </c>
      <c r="N26" s="20" t="n">
        <v>0.98368869</v>
      </c>
      <c r="O26" s="18" t="n">
        <v>0.97886949</v>
      </c>
      <c r="P26" s="20" t="n">
        <v>0.69618779</v>
      </c>
      <c r="Q26" s="18" t="n">
        <v>0.43999949</v>
      </c>
      <c r="R26" s="20" t="n">
        <v>0.41998789</v>
      </c>
      <c r="S26" s="18" t="n">
        <v>0.55659229</v>
      </c>
      <c r="T26" s="20" t="n">
        <v>0.54584107</v>
      </c>
      <c r="U26" s="18" t="n">
        <v>0.98292822</v>
      </c>
      <c r="V26" s="20" t="n">
        <v>0.68893855</v>
      </c>
      <c r="W26" s="18" t="n">
        <v>0</v>
      </c>
      <c r="X26" s="20" t="n">
        <v>0</v>
      </c>
      <c r="Y26" s="18" t="s">
        <v>404</v>
      </c>
      <c r="Z26" s="20" t="s">
        <v>404</v>
      </c>
      <c r="AA26" s="18" t="n">
        <v>0</v>
      </c>
      <c r="AB26" s="20" t="n">
        <v>0</v>
      </c>
      <c r="AC26" s="18" t="n">
        <v>0</v>
      </c>
      <c r="AD26" s="20" t="n">
        <v>0</v>
      </c>
      <c r="AE26" s="18" t="n">
        <v>0.90432496</v>
      </c>
      <c r="AF26" s="20" t="n">
        <v>0.53371971</v>
      </c>
    </row>
    <row r="27" spans="1:32">
      <c r="A27" s="15" t="s">
        <v>424</v>
      </c>
      <c r="B27" s="17" t="n">
        <v>5299</v>
      </c>
      <c r="C27" s="18">
        <f>(0.0/B27*100)</f>
        <v/>
      </c>
      <c r="D27" s="19" t="n">
        <v>5299</v>
      </c>
      <c r="E27" s="18" t="n">
        <v>0</v>
      </c>
      <c r="F27" s="20" t="n">
        <v>0</v>
      </c>
      <c r="G27" s="18" t="n">
        <v>33.33550114</v>
      </c>
      <c r="H27" s="20" t="n">
        <v>0.10223456</v>
      </c>
      <c r="I27" s="18" t="n">
        <v>64.39113500000001</v>
      </c>
      <c r="J27" s="20" t="n">
        <v>0.10380178</v>
      </c>
      <c r="K27" s="18" t="n">
        <v>1.7769733</v>
      </c>
      <c r="L27" s="20" t="n">
        <v>0.00803388</v>
      </c>
      <c r="M27" s="18" t="n">
        <v>0</v>
      </c>
      <c r="N27" s="20" t="n">
        <v>0</v>
      </c>
      <c r="O27" s="18" t="n">
        <v>0</v>
      </c>
      <c r="P27" s="20" t="n">
        <v>0</v>
      </c>
      <c r="Q27" s="18" t="n">
        <v>0</v>
      </c>
      <c r="R27" s="20" t="n">
        <v>0</v>
      </c>
      <c r="S27" s="18" t="n">
        <v>0</v>
      </c>
      <c r="T27" s="20" t="n">
        <v>0</v>
      </c>
      <c r="U27" s="18" t="n">
        <v>0</v>
      </c>
      <c r="V27" s="20" t="n">
        <v>0</v>
      </c>
      <c r="W27" s="18" t="n">
        <v>0</v>
      </c>
      <c r="X27" s="20" t="n">
        <v>0</v>
      </c>
      <c r="Y27" s="18" t="s">
        <v>404</v>
      </c>
      <c r="Z27" s="20" t="s">
        <v>404</v>
      </c>
      <c r="AA27" s="18" t="n">
        <v>0</v>
      </c>
      <c r="AB27" s="20" t="n">
        <v>0</v>
      </c>
      <c r="AC27" s="18" t="n">
        <v>0</v>
      </c>
      <c r="AD27" s="20" t="n">
        <v>0</v>
      </c>
      <c r="AE27" s="18" t="n">
        <v>0.49639057</v>
      </c>
      <c r="AF27" s="20" t="n">
        <v>0.009421560000000001</v>
      </c>
    </row>
    <row r="28" spans="1:32">
      <c r="A28" s="15" t="s">
        <v>425</v>
      </c>
      <c r="B28" s="17" t="n">
        <v>7568</v>
      </c>
      <c r="C28" s="18">
        <f>(0.0/B28*100)</f>
        <v/>
      </c>
      <c r="D28" s="19" t="n">
        <v>7568</v>
      </c>
      <c r="E28" s="18" t="n">
        <v>3.56415548</v>
      </c>
      <c r="F28" s="20" t="n">
        <v>0.76258127</v>
      </c>
      <c r="G28" s="18" t="n">
        <v>3.42848004</v>
      </c>
      <c r="H28" s="20" t="n">
        <v>0.87470146</v>
      </c>
      <c r="I28" s="18" t="n">
        <v>2.98584177</v>
      </c>
      <c r="J28" s="20" t="n">
        <v>0.99417248</v>
      </c>
      <c r="K28" s="18" t="n">
        <v>11.06087032</v>
      </c>
      <c r="L28" s="20" t="n">
        <v>1.81504057</v>
      </c>
      <c r="M28" s="18" t="n">
        <v>14.23379294</v>
      </c>
      <c r="N28" s="20" t="n">
        <v>2.58544626</v>
      </c>
      <c r="O28" s="18" t="n">
        <v>14.54965039</v>
      </c>
      <c r="P28" s="20" t="n">
        <v>2.81635165</v>
      </c>
      <c r="Q28" s="18" t="n">
        <v>18.11412621</v>
      </c>
      <c r="R28" s="20" t="n">
        <v>2.78323164</v>
      </c>
      <c r="S28" s="18" t="n">
        <v>13.01855716</v>
      </c>
      <c r="T28" s="20" t="n">
        <v>2.3124858</v>
      </c>
      <c r="U28" s="18" t="n">
        <v>18.02138041</v>
      </c>
      <c r="V28" s="20" t="n">
        <v>2.76681238</v>
      </c>
      <c r="W28" s="18" t="n">
        <v>0</v>
      </c>
      <c r="X28" s="20" t="n">
        <v>0</v>
      </c>
      <c r="Y28" s="18" t="s">
        <v>404</v>
      </c>
      <c r="Z28" s="20" t="s">
        <v>404</v>
      </c>
      <c r="AA28" s="18" t="n">
        <v>0</v>
      </c>
      <c r="AB28" s="20" t="n">
        <v>0</v>
      </c>
      <c r="AC28" s="18" t="n">
        <v>0</v>
      </c>
      <c r="AD28" s="20" t="n">
        <v>0</v>
      </c>
      <c r="AE28" s="18" t="n">
        <v>1.02314528</v>
      </c>
      <c r="AF28" s="20" t="n">
        <v>0.6128247999999999</v>
      </c>
    </row>
    <row r="29" spans="1:32">
      <c r="A29" s="15" t="s">
        <v>426</v>
      </c>
      <c r="B29" s="17" t="n">
        <v>5385</v>
      </c>
      <c r="C29" s="18">
        <f>(1123.0/B29*100)</f>
        <v/>
      </c>
      <c r="D29" s="19" t="n">
        <v>4262</v>
      </c>
      <c r="E29" s="18" t="n">
        <v>3.12785993</v>
      </c>
      <c r="F29" s="20" t="n">
        <v>0.53955409</v>
      </c>
      <c r="G29" s="18" t="n">
        <v>6.15802889</v>
      </c>
      <c r="H29" s="20" t="n">
        <v>2.0340166</v>
      </c>
      <c r="I29" s="18" t="n">
        <v>25.95752163</v>
      </c>
      <c r="J29" s="20" t="n">
        <v>3.32138425</v>
      </c>
      <c r="K29" s="18" t="n">
        <v>49.86271578</v>
      </c>
      <c r="L29" s="20" t="n">
        <v>3.66085723</v>
      </c>
      <c r="M29" s="18" t="n">
        <v>1.25102662</v>
      </c>
      <c r="N29" s="20" t="n">
        <v>0.84320341</v>
      </c>
      <c r="O29" s="18" t="n">
        <v>0.57591462</v>
      </c>
      <c r="P29" s="20" t="n">
        <v>0.5652016399999999</v>
      </c>
      <c r="Q29" s="18" t="n">
        <v>0</v>
      </c>
      <c r="R29" s="20" t="n">
        <v>0</v>
      </c>
      <c r="S29" s="18" t="n">
        <v>0.38038911</v>
      </c>
      <c r="T29" s="20" t="n">
        <v>0.37500533</v>
      </c>
      <c r="U29" s="18" t="n">
        <v>0.5718341300000001</v>
      </c>
      <c r="V29" s="20" t="n">
        <v>0.59149998</v>
      </c>
      <c r="W29" s="18" t="n">
        <v>0</v>
      </c>
      <c r="X29" s="20" t="n">
        <v>0</v>
      </c>
      <c r="Y29" s="18" t="s">
        <v>404</v>
      </c>
      <c r="Z29" s="20" t="s">
        <v>404</v>
      </c>
      <c r="AA29" s="18" t="n">
        <v>0</v>
      </c>
      <c r="AB29" s="20" t="n">
        <v>0</v>
      </c>
      <c r="AC29" s="18" t="n">
        <v>0</v>
      </c>
      <c r="AD29" s="20" t="n">
        <v>0</v>
      </c>
      <c r="AE29" s="18" t="n">
        <v>12.11470931</v>
      </c>
      <c r="AF29" s="20" t="n">
        <v>2.79560612</v>
      </c>
    </row>
    <row r="30" spans="1:32">
      <c r="A30" s="15" t="s">
        <v>427</v>
      </c>
      <c r="B30" s="17" t="n">
        <v>4520</v>
      </c>
      <c r="C30" s="18">
        <f>(816.0/B30*100)</f>
        <v/>
      </c>
      <c r="D30" s="19" t="n">
        <v>3704</v>
      </c>
      <c r="E30" s="18" t="n">
        <v>1.3394582</v>
      </c>
      <c r="F30" s="20" t="n">
        <v>0.46725135</v>
      </c>
      <c r="G30" s="18" t="n">
        <v>7.83217544</v>
      </c>
      <c r="H30" s="20" t="n">
        <v>1.81991714</v>
      </c>
      <c r="I30" s="18" t="n">
        <v>34.28084205</v>
      </c>
      <c r="J30" s="20" t="n">
        <v>3.60504329</v>
      </c>
      <c r="K30" s="18" t="n">
        <v>52.83904121</v>
      </c>
      <c r="L30" s="20" t="n">
        <v>3.55189881</v>
      </c>
      <c r="M30" s="18" t="n">
        <v>1.70965411</v>
      </c>
      <c r="N30" s="20" t="n">
        <v>0.60399535</v>
      </c>
      <c r="O30" s="18" t="n">
        <v>0</v>
      </c>
      <c r="P30" s="20" t="n">
        <v>0</v>
      </c>
      <c r="Q30" s="18" t="n">
        <v>0</v>
      </c>
      <c r="R30" s="20" t="n">
        <v>0</v>
      </c>
      <c r="S30" s="18" t="n">
        <v>0</v>
      </c>
      <c r="T30" s="20" t="n">
        <v>0</v>
      </c>
      <c r="U30" s="18" t="n">
        <v>0</v>
      </c>
      <c r="V30" s="20" t="n">
        <v>0</v>
      </c>
      <c r="W30" s="18" t="n">
        <v>0</v>
      </c>
      <c r="X30" s="20" t="n">
        <v>0</v>
      </c>
      <c r="Y30" s="18" t="s">
        <v>404</v>
      </c>
      <c r="Z30" s="20" t="s">
        <v>404</v>
      </c>
      <c r="AA30" s="18" t="n">
        <v>0</v>
      </c>
      <c r="AB30" s="20" t="n">
        <v>0</v>
      </c>
      <c r="AC30" s="18" t="n">
        <v>0</v>
      </c>
      <c r="AD30" s="20" t="n">
        <v>0</v>
      </c>
      <c r="AE30" s="18" t="n">
        <v>1.99882899</v>
      </c>
      <c r="AF30" s="20" t="n">
        <v>0.7371394999999999</v>
      </c>
    </row>
    <row r="31" spans="1:32">
      <c r="A31" s="15" t="s">
        <v>428</v>
      </c>
      <c r="B31" s="17" t="n">
        <v>5456</v>
      </c>
      <c r="C31" s="18">
        <f>(502.0/B31*100)</f>
        <v/>
      </c>
      <c r="D31" s="19" t="n">
        <v>4954</v>
      </c>
      <c r="E31" s="18" t="n">
        <v>5.40138706</v>
      </c>
      <c r="F31" s="20" t="n">
        <v>1.3131335</v>
      </c>
      <c r="G31" s="18" t="n">
        <v>12.54932959</v>
      </c>
      <c r="H31" s="20" t="n">
        <v>1.99982275</v>
      </c>
      <c r="I31" s="18" t="n">
        <v>37.20761204</v>
      </c>
      <c r="J31" s="20" t="n">
        <v>3.10307278</v>
      </c>
      <c r="K31" s="18" t="n">
        <v>40.1673753</v>
      </c>
      <c r="L31" s="20" t="n">
        <v>3.56763646</v>
      </c>
      <c r="M31" s="18" t="n">
        <v>0.56068046</v>
      </c>
      <c r="N31" s="20" t="n">
        <v>0.5474240500000001</v>
      </c>
      <c r="O31" s="18" t="n">
        <v>0</v>
      </c>
      <c r="P31" s="20" t="n">
        <v>0</v>
      </c>
      <c r="Q31" s="18" t="n">
        <v>0</v>
      </c>
      <c r="R31" s="20" t="n">
        <v>0</v>
      </c>
      <c r="S31" s="18" t="n">
        <v>0</v>
      </c>
      <c r="T31" s="20" t="n">
        <v>0</v>
      </c>
      <c r="U31" s="18" t="n">
        <v>0</v>
      </c>
      <c r="V31" s="20" t="n">
        <v>0</v>
      </c>
      <c r="W31" s="18" t="n">
        <v>0</v>
      </c>
      <c r="X31" s="20" t="n">
        <v>0</v>
      </c>
      <c r="Y31" s="18" t="s">
        <v>404</v>
      </c>
      <c r="Z31" s="20" t="s">
        <v>404</v>
      </c>
      <c r="AA31" s="18" t="n">
        <v>0</v>
      </c>
      <c r="AB31" s="20" t="n">
        <v>0</v>
      </c>
      <c r="AC31" s="18" t="n">
        <v>0</v>
      </c>
      <c r="AD31" s="20" t="n">
        <v>0</v>
      </c>
      <c r="AE31" s="18" t="n">
        <v>4.11361555</v>
      </c>
      <c r="AF31" s="20" t="n">
        <v>1.23861085</v>
      </c>
    </row>
    <row r="32" spans="1:32">
      <c r="A32" s="15" t="s">
        <v>429</v>
      </c>
      <c r="B32" s="17" t="n">
        <v>4478</v>
      </c>
      <c r="C32" s="18">
        <f>(0.0/B32*100)</f>
        <v/>
      </c>
      <c r="D32" s="19" t="n">
        <v>4478</v>
      </c>
      <c r="E32" s="18" t="n">
        <v>4.26918835</v>
      </c>
      <c r="F32" s="20" t="n">
        <v>1.2568637</v>
      </c>
      <c r="G32" s="18" t="n">
        <v>19.63175167</v>
      </c>
      <c r="H32" s="20" t="n">
        <v>2.80399378</v>
      </c>
      <c r="I32" s="18" t="n">
        <v>41.65151973</v>
      </c>
      <c r="J32" s="20" t="n">
        <v>3.51225224</v>
      </c>
      <c r="K32" s="18" t="n">
        <v>22.17515042</v>
      </c>
      <c r="L32" s="20" t="n">
        <v>2.98502965</v>
      </c>
      <c r="M32" s="18" t="n">
        <v>5.36309374</v>
      </c>
      <c r="N32" s="20" t="n">
        <v>1.83137531</v>
      </c>
      <c r="O32" s="18" t="n">
        <v>0.55841131</v>
      </c>
      <c r="P32" s="20" t="n">
        <v>0.56635369</v>
      </c>
      <c r="Q32" s="18" t="n">
        <v>0.57891316</v>
      </c>
      <c r="R32" s="20" t="n">
        <v>0.6263303099999999</v>
      </c>
      <c r="S32" s="18" t="n">
        <v>1.36298675</v>
      </c>
      <c r="T32" s="20" t="n">
        <v>0.95791973</v>
      </c>
      <c r="U32" s="18" t="n">
        <v>2.05200238</v>
      </c>
      <c r="V32" s="20" t="n">
        <v>1.11891668</v>
      </c>
      <c r="W32" s="18" t="n">
        <v>0</v>
      </c>
      <c r="X32" s="20" t="n">
        <v>0</v>
      </c>
      <c r="Y32" s="18" t="s">
        <v>404</v>
      </c>
      <c r="Z32" s="20" t="s">
        <v>404</v>
      </c>
      <c r="AA32" s="18" t="n">
        <v>0</v>
      </c>
      <c r="AB32" s="20" t="n">
        <v>0</v>
      </c>
      <c r="AC32" s="18" t="n">
        <v>0</v>
      </c>
      <c r="AD32" s="20" t="n">
        <v>0</v>
      </c>
      <c r="AE32" s="18" t="n">
        <v>2.35698248</v>
      </c>
      <c r="AF32" s="20" t="n">
        <v>1.15862832</v>
      </c>
    </row>
    <row r="33" spans="1:32">
      <c r="A33" s="15" t="s">
        <v>430</v>
      </c>
      <c r="B33" s="17" t="n">
        <v>7325</v>
      </c>
      <c r="C33" s="18">
        <f>(29.0/B33*100)</f>
        <v/>
      </c>
      <c r="D33" s="19" t="n">
        <v>7296</v>
      </c>
      <c r="E33" s="18" t="n">
        <v>2.25131072</v>
      </c>
      <c r="F33" s="20" t="n">
        <v>1.05741641</v>
      </c>
      <c r="G33" s="18" t="n">
        <v>5.6392893</v>
      </c>
      <c r="H33" s="20" t="n">
        <v>1.69626906</v>
      </c>
      <c r="I33" s="18" t="n">
        <v>23.54325138</v>
      </c>
      <c r="J33" s="20" t="n">
        <v>2.51124208</v>
      </c>
      <c r="K33" s="18" t="n">
        <v>54.89713429</v>
      </c>
      <c r="L33" s="20" t="n">
        <v>3.09186514</v>
      </c>
      <c r="M33" s="18" t="n">
        <v>1.18274641</v>
      </c>
      <c r="N33" s="20" t="n">
        <v>0.8686899</v>
      </c>
      <c r="O33" s="18" t="n">
        <v>0</v>
      </c>
      <c r="P33" s="20" t="n">
        <v>0</v>
      </c>
      <c r="Q33" s="18" t="n">
        <v>0</v>
      </c>
      <c r="R33" s="20" t="n">
        <v>0</v>
      </c>
      <c r="S33" s="18" t="n">
        <v>0</v>
      </c>
      <c r="T33" s="20" t="n">
        <v>0</v>
      </c>
      <c r="U33" s="18" t="n">
        <v>0</v>
      </c>
      <c r="V33" s="20" t="n">
        <v>0</v>
      </c>
      <c r="W33" s="18" t="n">
        <v>0</v>
      </c>
      <c r="X33" s="20" t="n">
        <v>0</v>
      </c>
      <c r="Y33" s="18" t="s">
        <v>404</v>
      </c>
      <c r="Z33" s="20" t="s">
        <v>404</v>
      </c>
      <c r="AA33" s="18" t="n">
        <v>0</v>
      </c>
      <c r="AB33" s="20" t="n">
        <v>0</v>
      </c>
      <c r="AC33" s="18" t="n">
        <v>0</v>
      </c>
      <c r="AD33" s="20" t="n">
        <v>0</v>
      </c>
      <c r="AE33" s="18" t="n">
        <v>12.48626789</v>
      </c>
      <c r="AF33" s="20" t="n">
        <v>1.58404748</v>
      </c>
    </row>
    <row r="34" spans="1:32">
      <c r="A34" s="15" t="s">
        <v>431</v>
      </c>
      <c r="B34" s="17" t="n">
        <v>6350</v>
      </c>
      <c r="C34" s="18">
        <f>(0.0/B34*100)</f>
        <v/>
      </c>
      <c r="D34" s="19" t="n">
        <v>6350</v>
      </c>
      <c r="E34" s="18" t="n">
        <v>9.64271467</v>
      </c>
      <c r="F34" s="20" t="n">
        <v>1.45303021</v>
      </c>
      <c r="G34" s="18" t="n">
        <v>22.42043211</v>
      </c>
      <c r="H34" s="20" t="n">
        <v>2.3215253</v>
      </c>
      <c r="I34" s="18" t="n">
        <v>47.07088244</v>
      </c>
      <c r="J34" s="20" t="n">
        <v>3.16829757</v>
      </c>
      <c r="K34" s="18" t="n">
        <v>18.25641136</v>
      </c>
      <c r="L34" s="20" t="n">
        <v>2.70191933</v>
      </c>
      <c r="M34" s="18" t="n">
        <v>2.60955943</v>
      </c>
      <c r="N34" s="20" t="n">
        <v>1.12987245</v>
      </c>
      <c r="O34" s="18" t="n">
        <v>0</v>
      </c>
      <c r="P34" s="20" t="n">
        <v>0</v>
      </c>
      <c r="Q34" s="18" t="n">
        <v>0</v>
      </c>
      <c r="R34" s="20" t="n">
        <v>0</v>
      </c>
      <c r="S34" s="18" t="n">
        <v>0</v>
      </c>
      <c r="T34" s="20" t="n">
        <v>0</v>
      </c>
      <c r="U34" s="18" t="n">
        <v>0</v>
      </c>
      <c r="V34" s="20" t="n">
        <v>0</v>
      </c>
      <c r="W34" s="18" t="n">
        <v>0</v>
      </c>
      <c r="X34" s="20" t="n">
        <v>0</v>
      </c>
      <c r="Y34" s="18" t="s">
        <v>404</v>
      </c>
      <c r="Z34" s="20" t="s">
        <v>404</v>
      </c>
      <c r="AA34" s="18" t="n">
        <v>0</v>
      </c>
      <c r="AB34" s="20" t="n">
        <v>0</v>
      </c>
      <c r="AC34" s="18" t="n">
        <v>0</v>
      </c>
      <c r="AD34" s="20" t="n">
        <v>0</v>
      </c>
      <c r="AE34" s="18" t="n">
        <v>0</v>
      </c>
      <c r="AF34" s="20" t="n">
        <v>0</v>
      </c>
    </row>
    <row r="35" spans="1:32">
      <c r="A35" s="15" t="s">
        <v>432</v>
      </c>
      <c r="B35" s="17" t="n">
        <v>6406</v>
      </c>
      <c r="C35" s="18">
        <f>(443.0/B35*100)</f>
        <v/>
      </c>
      <c r="D35" s="19" t="n">
        <v>5963</v>
      </c>
      <c r="E35" s="18" t="n">
        <v>1.60614961</v>
      </c>
      <c r="F35" s="20" t="n">
        <v>0.13981213</v>
      </c>
      <c r="G35" s="18" t="n">
        <v>6.62557663</v>
      </c>
      <c r="H35" s="20" t="n">
        <v>0.39304327</v>
      </c>
      <c r="I35" s="18" t="n">
        <v>28.72983469</v>
      </c>
      <c r="J35" s="20" t="n">
        <v>0.53139576</v>
      </c>
      <c r="K35" s="18" t="n">
        <v>58.19133061</v>
      </c>
      <c r="L35" s="20" t="n">
        <v>0.44418494</v>
      </c>
      <c r="M35" s="18" t="n">
        <v>4.29870599</v>
      </c>
      <c r="N35" s="20" t="n">
        <v>0.04361592</v>
      </c>
      <c r="O35" s="18" t="n">
        <v>0</v>
      </c>
      <c r="P35" s="20" t="n">
        <v>0</v>
      </c>
      <c r="Q35" s="18" t="n">
        <v>0</v>
      </c>
      <c r="R35" s="20" t="n">
        <v>0</v>
      </c>
      <c r="S35" s="18" t="n">
        <v>0</v>
      </c>
      <c r="T35" s="20" t="n">
        <v>0</v>
      </c>
      <c r="U35" s="18" t="n">
        <v>0</v>
      </c>
      <c r="V35" s="20" t="n">
        <v>0</v>
      </c>
      <c r="W35" s="18" t="n">
        <v>0</v>
      </c>
      <c r="X35" s="20" t="n">
        <v>0</v>
      </c>
      <c r="Y35" s="18" t="s">
        <v>404</v>
      </c>
      <c r="Z35" s="20" t="s">
        <v>404</v>
      </c>
      <c r="AA35" s="18" t="n">
        <v>0</v>
      </c>
      <c r="AB35" s="20" t="n">
        <v>0</v>
      </c>
      <c r="AC35" s="18" t="n">
        <v>0</v>
      </c>
      <c r="AD35" s="20" t="n">
        <v>0</v>
      </c>
      <c r="AE35" s="18" t="n">
        <v>0.54840247</v>
      </c>
      <c r="AF35" s="20" t="n">
        <v>0.01290662</v>
      </c>
    </row>
    <row r="36" spans="1:32">
      <c r="A36" s="15" t="s">
        <v>433</v>
      </c>
      <c r="B36" s="17" t="n">
        <v>6736</v>
      </c>
      <c r="C36" s="18">
        <f>(10.0/B36*100)</f>
        <v/>
      </c>
      <c r="D36" s="19" t="n">
        <v>6726</v>
      </c>
      <c r="E36" s="18" t="n">
        <v>2.55991924</v>
      </c>
      <c r="F36" s="20" t="n">
        <v>0.95846635</v>
      </c>
      <c r="G36" s="18" t="n">
        <v>9.527154830000001</v>
      </c>
      <c r="H36" s="20" t="n">
        <v>1.91187865</v>
      </c>
      <c r="I36" s="18" t="n">
        <v>25.92891701</v>
      </c>
      <c r="J36" s="20" t="n">
        <v>3.38644542</v>
      </c>
      <c r="K36" s="18" t="n">
        <v>50.69984507</v>
      </c>
      <c r="L36" s="20" t="n">
        <v>3.51464072</v>
      </c>
      <c r="M36" s="18" t="n">
        <v>4.09198458</v>
      </c>
      <c r="N36" s="20" t="n">
        <v>1.49595618</v>
      </c>
      <c r="O36" s="18" t="n">
        <v>1.61820065</v>
      </c>
      <c r="P36" s="20" t="n">
        <v>0.94590536</v>
      </c>
      <c r="Q36" s="18" t="n">
        <v>1.23884452</v>
      </c>
      <c r="R36" s="20" t="n">
        <v>0.85928001</v>
      </c>
      <c r="S36" s="18" t="n">
        <v>1.13128811</v>
      </c>
      <c r="T36" s="20" t="n">
        <v>0.68763981</v>
      </c>
      <c r="U36" s="18" t="n">
        <v>3.14892561</v>
      </c>
      <c r="V36" s="20" t="n">
        <v>1.29016427</v>
      </c>
      <c r="W36" s="18" t="n">
        <v>0</v>
      </c>
      <c r="X36" s="20" t="n">
        <v>0</v>
      </c>
      <c r="Y36" s="18" t="s">
        <v>404</v>
      </c>
      <c r="Z36" s="20" t="s">
        <v>404</v>
      </c>
      <c r="AA36" s="18" t="n">
        <v>0</v>
      </c>
      <c r="AB36" s="20" t="n">
        <v>0</v>
      </c>
      <c r="AC36" s="18" t="n">
        <v>0</v>
      </c>
      <c r="AD36" s="20" t="n">
        <v>0</v>
      </c>
      <c r="AE36" s="18" t="n">
        <v>0.05492039</v>
      </c>
      <c r="AF36" s="20" t="n">
        <v>0.05474321</v>
      </c>
    </row>
    <row r="37" spans="1:32">
      <c r="A37" s="15" t="s">
        <v>434</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n">
        <v>0</v>
      </c>
      <c r="P37" s="20" t="n">
        <v>0</v>
      </c>
      <c r="Q37" s="18" t="n">
        <v>0</v>
      </c>
      <c r="R37" s="20" t="n">
        <v>0</v>
      </c>
      <c r="S37" s="18" t="n">
        <v>0</v>
      </c>
      <c r="T37" s="20" t="n">
        <v>0</v>
      </c>
      <c r="U37" s="18" t="n">
        <v>0</v>
      </c>
      <c r="V37" s="20" t="n">
        <v>0</v>
      </c>
      <c r="W37" s="18" t="n">
        <v>0</v>
      </c>
      <c r="X37" s="20" t="n">
        <v>0</v>
      </c>
      <c r="Y37" s="18" t="s">
        <v>404</v>
      </c>
      <c r="Z37" s="20" t="s">
        <v>404</v>
      </c>
      <c r="AA37" s="18" t="n">
        <v>0</v>
      </c>
      <c r="AB37" s="20" t="n">
        <v>0</v>
      </c>
      <c r="AC37" s="18" t="n">
        <v>100</v>
      </c>
      <c r="AD37" s="20" t="n">
        <v>0</v>
      </c>
      <c r="AE37" s="18" t="n">
        <v>0</v>
      </c>
      <c r="AF37" s="20" t="n">
        <v>0</v>
      </c>
    </row>
    <row r="38" spans="1:32">
      <c r="A38" s="15" t="s">
        <v>435</v>
      </c>
      <c r="B38" s="17" t="n">
        <v>5860</v>
      </c>
      <c r="C38" s="18">
        <f>(268.0/B38*100)</f>
        <v/>
      </c>
      <c r="D38" s="19" t="n">
        <v>5592</v>
      </c>
      <c r="E38" s="18" t="n">
        <v>11.37303892</v>
      </c>
      <c r="F38" s="20" t="n">
        <v>2.1458451</v>
      </c>
      <c r="G38" s="18" t="n">
        <v>53.52458012</v>
      </c>
      <c r="H38" s="20" t="n">
        <v>3.42560171</v>
      </c>
      <c r="I38" s="18" t="n">
        <v>29.61481316</v>
      </c>
      <c r="J38" s="20" t="n">
        <v>2.916575</v>
      </c>
      <c r="K38" s="18" t="n">
        <v>1.24045622</v>
      </c>
      <c r="L38" s="20" t="n">
        <v>1.00550178</v>
      </c>
      <c r="M38" s="18" t="n">
        <v>0</v>
      </c>
      <c r="N38" s="20" t="n">
        <v>0</v>
      </c>
      <c r="O38" s="18" t="n">
        <v>0</v>
      </c>
      <c r="P38" s="20" t="n">
        <v>0</v>
      </c>
      <c r="Q38" s="18" t="n">
        <v>0.08283422999999999</v>
      </c>
      <c r="R38" s="20" t="n">
        <v>0.08354815</v>
      </c>
      <c r="S38" s="18" t="n">
        <v>0.57487473</v>
      </c>
      <c r="T38" s="20" t="n">
        <v>0.51962497</v>
      </c>
      <c r="U38" s="18" t="n">
        <v>2.4572225</v>
      </c>
      <c r="V38" s="20" t="n">
        <v>1.15627111</v>
      </c>
      <c r="W38" s="18" t="n">
        <v>0</v>
      </c>
      <c r="X38" s="20" t="n">
        <v>0</v>
      </c>
      <c r="Y38" s="18" t="s">
        <v>404</v>
      </c>
      <c r="Z38" s="20" t="s">
        <v>404</v>
      </c>
      <c r="AA38" s="18" t="n">
        <v>0</v>
      </c>
      <c r="AB38" s="20" t="n">
        <v>0</v>
      </c>
      <c r="AC38" s="18" t="n">
        <v>0</v>
      </c>
      <c r="AD38" s="20" t="n">
        <v>0</v>
      </c>
      <c r="AE38" s="18" t="n">
        <v>1.13218011</v>
      </c>
      <c r="AF38" s="20" t="n">
        <v>0.67279685</v>
      </c>
    </row>
    <row r="39" spans="1:32">
      <c r="A39" s="15" t="s">
        <v>436</v>
      </c>
      <c r="B39" s="17" t="n">
        <v>5895</v>
      </c>
      <c r="C39" s="18">
        <f>(0.0/B39*100)</f>
        <v/>
      </c>
      <c r="D39" s="19" t="n">
        <v>5895</v>
      </c>
      <c r="E39" s="18" t="n">
        <v>2.80458807</v>
      </c>
      <c r="F39" s="20" t="n">
        <v>1.61271511</v>
      </c>
      <c r="G39" s="18" t="n">
        <v>0.74506354</v>
      </c>
      <c r="H39" s="20" t="n">
        <v>0.64905248</v>
      </c>
      <c r="I39" s="18" t="n">
        <v>1.03345044</v>
      </c>
      <c r="J39" s="20" t="n">
        <v>0.62759592</v>
      </c>
      <c r="K39" s="18" t="n">
        <v>2.53011353</v>
      </c>
      <c r="L39" s="20" t="n">
        <v>1.01240653</v>
      </c>
      <c r="M39" s="18" t="n">
        <v>13.39071501</v>
      </c>
      <c r="N39" s="20" t="n">
        <v>3.02555944</v>
      </c>
      <c r="O39" s="18" t="n">
        <v>4.52919557</v>
      </c>
      <c r="P39" s="20" t="n">
        <v>1.36348555</v>
      </c>
      <c r="Q39" s="18" t="n">
        <v>0</v>
      </c>
      <c r="R39" s="20" t="n">
        <v>0</v>
      </c>
      <c r="S39" s="18" t="n">
        <v>2.39378303</v>
      </c>
      <c r="T39" s="20" t="n">
        <v>1.41375083</v>
      </c>
      <c r="U39" s="18" t="n">
        <v>71.76146462</v>
      </c>
      <c r="V39" s="20" t="n">
        <v>3.94295331</v>
      </c>
      <c r="W39" s="18" t="n">
        <v>0</v>
      </c>
      <c r="X39" s="20" t="n">
        <v>0</v>
      </c>
      <c r="Y39" s="18" t="s">
        <v>404</v>
      </c>
      <c r="Z39" s="20" t="s">
        <v>404</v>
      </c>
      <c r="AA39" s="18" t="n">
        <v>0</v>
      </c>
      <c r="AB39" s="20" t="n">
        <v>0</v>
      </c>
      <c r="AC39" s="18" t="n">
        <v>0</v>
      </c>
      <c r="AD39" s="20" t="n">
        <v>0</v>
      </c>
      <c r="AE39" s="18" t="n">
        <v>0.8116262</v>
      </c>
      <c r="AF39" s="20" t="n">
        <v>0.47319211</v>
      </c>
    </row>
    <row r="40" spans="1:32">
      <c r="A40" s="15" t="s">
        <v>437</v>
      </c>
      <c r="B40" s="17" t="n">
        <v>14157</v>
      </c>
      <c r="C40" s="18">
        <f>(2551.0/B40*100)</f>
        <v/>
      </c>
      <c r="D40" s="19" t="n">
        <v>11606</v>
      </c>
      <c r="E40" s="18" t="n">
        <v>2.53886487</v>
      </c>
      <c r="F40" s="20" t="n">
        <v>1.35630401</v>
      </c>
      <c r="G40" s="18" t="n">
        <v>11.75833396</v>
      </c>
      <c r="H40" s="20" t="n">
        <v>2.00432543</v>
      </c>
      <c r="I40" s="18" t="n">
        <v>40.24596391</v>
      </c>
      <c r="J40" s="20" t="n">
        <v>3.28982351</v>
      </c>
      <c r="K40" s="18" t="n">
        <v>42.50932493</v>
      </c>
      <c r="L40" s="20" t="n">
        <v>3.47761711</v>
      </c>
      <c r="M40" s="18" t="n">
        <v>0.04781918</v>
      </c>
      <c r="N40" s="20" t="n">
        <v>0.04774377</v>
      </c>
      <c r="O40" s="18" t="n">
        <v>0</v>
      </c>
      <c r="P40" s="20" t="n">
        <v>0</v>
      </c>
      <c r="Q40" s="18" t="n">
        <v>0</v>
      </c>
      <c r="R40" s="20" t="n">
        <v>0</v>
      </c>
      <c r="S40" s="18" t="n">
        <v>0</v>
      </c>
      <c r="T40" s="20" t="n">
        <v>0</v>
      </c>
      <c r="U40" s="18" t="n">
        <v>0.08893927</v>
      </c>
      <c r="V40" s="20" t="n">
        <v>0.09509809</v>
      </c>
      <c r="W40" s="18" t="n">
        <v>0</v>
      </c>
      <c r="X40" s="20" t="n">
        <v>0</v>
      </c>
      <c r="Y40" s="18" t="s">
        <v>404</v>
      </c>
      <c r="Z40" s="20" t="s">
        <v>404</v>
      </c>
      <c r="AA40" s="18" t="n">
        <v>0</v>
      </c>
      <c r="AB40" s="20" t="n">
        <v>0</v>
      </c>
      <c r="AC40" s="18" t="n">
        <v>0</v>
      </c>
      <c r="AD40" s="20" t="n">
        <v>0</v>
      </c>
      <c r="AE40" s="18" t="n">
        <v>2.81075388</v>
      </c>
      <c r="AF40" s="20" t="n">
        <v>1.0796439</v>
      </c>
    </row>
    <row r="41" spans="1:32">
      <c r="A41" s="15" t="s">
        <v>438</v>
      </c>
      <c r="B41" s="17" t="n">
        <v>5712</v>
      </c>
      <c r="C41" s="18">
        <f>(64.0/B41*100)</f>
        <v/>
      </c>
      <c r="D41" s="19" t="n">
        <v>5648</v>
      </c>
      <c r="E41" s="18" t="n">
        <v>4.25237329</v>
      </c>
      <c r="F41" s="20" t="n">
        <v>1.40513624</v>
      </c>
      <c r="G41" s="18" t="n">
        <v>10.19521302</v>
      </c>
      <c r="H41" s="20" t="n">
        <v>2.21579139</v>
      </c>
      <c r="I41" s="18" t="n">
        <v>34.06899766</v>
      </c>
      <c r="J41" s="20" t="n">
        <v>3.32025649</v>
      </c>
      <c r="K41" s="18" t="n">
        <v>31.56663347</v>
      </c>
      <c r="L41" s="20" t="n">
        <v>3.10509784</v>
      </c>
      <c r="M41" s="18" t="n">
        <v>16.79765373</v>
      </c>
      <c r="N41" s="20" t="n">
        <v>2.85441435</v>
      </c>
      <c r="O41" s="18" t="n">
        <v>3.11912884</v>
      </c>
      <c r="P41" s="20" t="n">
        <v>1.24122199</v>
      </c>
      <c r="Q41" s="18" t="n">
        <v>0</v>
      </c>
      <c r="R41" s="20" t="n">
        <v>0</v>
      </c>
      <c r="S41" s="18" t="n">
        <v>0</v>
      </c>
      <c r="T41" s="20" t="n">
        <v>0</v>
      </c>
      <c r="U41" s="18" t="n">
        <v>0</v>
      </c>
      <c r="V41" s="20" t="n">
        <v>0</v>
      </c>
      <c r="W41" s="18" t="n">
        <v>0</v>
      </c>
      <c r="X41" s="20" t="n">
        <v>0</v>
      </c>
      <c r="Y41" s="18" t="s">
        <v>404</v>
      </c>
      <c r="Z41" s="20" t="s">
        <v>404</v>
      </c>
      <c r="AA41" s="18" t="n">
        <v>0</v>
      </c>
      <c r="AB41" s="20" t="n">
        <v>0</v>
      </c>
      <c r="AC41" s="18" t="n">
        <v>0</v>
      </c>
      <c r="AD41" s="20" t="n">
        <v>0</v>
      </c>
      <c r="AE41" s="18" t="n">
        <v>0</v>
      </c>
      <c r="AF41" s="20" t="n">
        <v>0</v>
      </c>
    </row>
    <row r="42" spans="1:3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c r="AE42" s="18">
        <f>IF(COUNT(AE7:AE41) &gt; 0, AVERAGE(AE7:AE41), "—")</f>
        <v/>
      </c>
      <c r="AF42" s="20">
        <f>IF(COUNT(AF7:AF41) &gt; 0, SQRT(SUMSQ(AF7:AF41)/(COUNT(AF7:AF41)*COUNT(AF7:AF41)) ), "—")</f>
        <v/>
      </c>
    </row>
    <row r="43" spans="1:3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5" t="n"/>
      <c r="AE43" s="14" t="n"/>
      <c r="AF43" s="16" t="n"/>
    </row>
    <row r="44" spans="1:32">
      <c r="A44" s="15" t="s">
        <v>441</v>
      </c>
      <c r="B44" s="17" t="n">
        <v>5215</v>
      </c>
      <c r="C44" s="18">
        <f>(0.0/B44*100)</f>
        <v/>
      </c>
      <c r="D44" s="19" t="n">
        <v>5215</v>
      </c>
      <c r="E44" s="18" t="n">
        <v>3.90659125</v>
      </c>
      <c r="F44" s="20" t="n">
        <v>1.12075323</v>
      </c>
      <c r="G44" s="18" t="n">
        <v>13.76874028</v>
      </c>
      <c r="H44" s="20" t="n">
        <v>3.11057552</v>
      </c>
      <c r="I44" s="18" t="n">
        <v>20.58764139</v>
      </c>
      <c r="J44" s="20" t="n">
        <v>2.933196</v>
      </c>
      <c r="K44" s="18" t="n">
        <v>26.55081814</v>
      </c>
      <c r="L44" s="20" t="n">
        <v>3.46044572</v>
      </c>
      <c r="M44" s="18" t="n">
        <v>22.95638456</v>
      </c>
      <c r="N44" s="20" t="n">
        <v>2.84748544</v>
      </c>
      <c r="O44" s="18" t="n">
        <v>8.69133635</v>
      </c>
      <c r="P44" s="20" t="n">
        <v>1.57244563</v>
      </c>
      <c r="Q44" s="18" t="n">
        <v>2.76142922</v>
      </c>
      <c r="R44" s="20" t="n">
        <v>1.5141873</v>
      </c>
      <c r="S44" s="18" t="n">
        <v>0</v>
      </c>
      <c r="T44" s="20" t="n">
        <v>0</v>
      </c>
      <c r="U44" s="18" t="n">
        <v>0</v>
      </c>
      <c r="V44" s="20" t="n">
        <v>0</v>
      </c>
      <c r="W44" s="18" t="n">
        <v>0</v>
      </c>
      <c r="X44" s="20" t="n">
        <v>0</v>
      </c>
      <c r="Y44" s="18" t="s">
        <v>404</v>
      </c>
      <c r="Z44" s="20" t="s">
        <v>404</v>
      </c>
      <c r="AA44" s="18" t="n">
        <v>0</v>
      </c>
      <c r="AB44" s="20" t="n">
        <v>0</v>
      </c>
      <c r="AC44" s="18" t="n">
        <v>0.63210859</v>
      </c>
      <c r="AD44" s="20" t="n">
        <v>0.6299038</v>
      </c>
      <c r="AE44" s="18" t="n">
        <v>0.14495023</v>
      </c>
      <c r="AF44" s="20" t="n">
        <v>0.1467335</v>
      </c>
    </row>
    <row r="45" spans="1:32">
      <c r="A45" s="15" t="s">
        <v>442</v>
      </c>
      <c r="B45" s="17" t="n">
        <v>5519</v>
      </c>
      <c r="C45" s="18">
        <f>(0.0/B45*100)</f>
        <v/>
      </c>
      <c r="D45" s="19" t="n">
        <v>5519</v>
      </c>
      <c r="E45" s="18" t="n">
        <v>3.91231366</v>
      </c>
      <c r="F45" s="20" t="n">
        <v>1.5481445</v>
      </c>
      <c r="G45" s="18" t="n">
        <v>19.35085862</v>
      </c>
      <c r="H45" s="20" t="n">
        <v>3.61577692</v>
      </c>
      <c r="I45" s="18" t="n">
        <v>6.76012814</v>
      </c>
      <c r="J45" s="20" t="n">
        <v>1.86429079</v>
      </c>
      <c r="K45" s="18" t="n">
        <v>18.2655233</v>
      </c>
      <c r="L45" s="20" t="n">
        <v>3.35056155</v>
      </c>
      <c r="M45" s="18" t="n">
        <v>23.59455104</v>
      </c>
      <c r="N45" s="20" t="n">
        <v>3.80511046</v>
      </c>
      <c r="O45" s="18" t="n">
        <v>19.20006212</v>
      </c>
      <c r="P45" s="20" t="n">
        <v>3.14479314</v>
      </c>
      <c r="Q45" s="18" t="n">
        <v>7.49543418</v>
      </c>
      <c r="R45" s="20" t="n">
        <v>2.28350094</v>
      </c>
      <c r="S45" s="18" t="n">
        <v>0</v>
      </c>
      <c r="T45" s="20" t="n">
        <v>0</v>
      </c>
      <c r="U45" s="18" t="n">
        <v>0</v>
      </c>
      <c r="V45" s="20" t="n">
        <v>0</v>
      </c>
      <c r="W45" s="18" t="n">
        <v>0</v>
      </c>
      <c r="X45" s="20" t="n">
        <v>0</v>
      </c>
      <c r="Y45" s="18" t="s">
        <v>404</v>
      </c>
      <c r="Z45" s="20" t="s">
        <v>404</v>
      </c>
      <c r="AA45" s="18" t="n">
        <v>0</v>
      </c>
      <c r="AB45" s="20" t="n">
        <v>0</v>
      </c>
      <c r="AC45" s="18" t="n">
        <v>0</v>
      </c>
      <c r="AD45" s="20" t="n">
        <v>0</v>
      </c>
      <c r="AE45" s="18" t="n">
        <v>1.42112894</v>
      </c>
      <c r="AF45" s="20" t="n">
        <v>0.96720006</v>
      </c>
    </row>
    <row r="46" spans="1:32">
      <c r="A46" s="15" t="s">
        <v>443</v>
      </c>
      <c r="B46" s="17" t="n">
        <v>23141</v>
      </c>
      <c r="C46" s="18">
        <f>(4196.0/B46*100)</f>
        <v/>
      </c>
      <c r="D46" s="19" t="n">
        <v>18945</v>
      </c>
      <c r="E46" s="18" t="n">
        <v>1.9729176</v>
      </c>
      <c r="F46" s="20" t="n">
        <v>0.5456998199999999</v>
      </c>
      <c r="G46" s="18" t="n">
        <v>1.58650483</v>
      </c>
      <c r="H46" s="20" t="n">
        <v>0.48232263</v>
      </c>
      <c r="I46" s="18" t="n">
        <v>4.48169177</v>
      </c>
      <c r="J46" s="20" t="n">
        <v>1.09441302</v>
      </c>
      <c r="K46" s="18" t="n">
        <v>8.840860470000001</v>
      </c>
      <c r="L46" s="20" t="n">
        <v>1.5499527</v>
      </c>
      <c r="M46" s="18" t="n">
        <v>14.49176727</v>
      </c>
      <c r="N46" s="20" t="n">
        <v>1.5807703</v>
      </c>
      <c r="O46" s="18" t="n">
        <v>32.6462801</v>
      </c>
      <c r="P46" s="20" t="n">
        <v>2.72672437</v>
      </c>
      <c r="Q46" s="18" t="n">
        <v>12.67254555</v>
      </c>
      <c r="R46" s="20" t="n">
        <v>1.99171709</v>
      </c>
      <c r="S46" s="18" t="n">
        <v>5.2179258</v>
      </c>
      <c r="T46" s="20" t="n">
        <v>1.06674614</v>
      </c>
      <c r="U46" s="18" t="n">
        <v>3.99176288</v>
      </c>
      <c r="V46" s="20" t="n">
        <v>1.1547677</v>
      </c>
      <c r="W46" s="18" t="n">
        <v>0</v>
      </c>
      <c r="X46" s="20" t="n">
        <v>0</v>
      </c>
      <c r="Y46" s="18" t="s">
        <v>404</v>
      </c>
      <c r="Z46" s="20" t="s">
        <v>404</v>
      </c>
      <c r="AA46" s="18" t="n">
        <v>0</v>
      </c>
      <c r="AB46" s="20" t="n">
        <v>0</v>
      </c>
      <c r="AC46" s="18" t="n">
        <v>0</v>
      </c>
      <c r="AD46" s="20" t="n">
        <v>0</v>
      </c>
      <c r="AE46" s="18" t="n">
        <v>14.09774374</v>
      </c>
      <c r="AF46" s="20" t="n">
        <v>1.71609533</v>
      </c>
    </row>
    <row r="47" spans="1:32">
      <c r="A47" s="15" t="s">
        <v>444</v>
      </c>
      <c r="B47" s="17" t="n">
        <v>5928</v>
      </c>
      <c r="C47" s="18">
        <f>(0.0/B47*100)</f>
        <v/>
      </c>
      <c r="D47" s="19" t="n">
        <v>5928</v>
      </c>
      <c r="E47" s="18" t="n">
        <v>2.19735096</v>
      </c>
      <c r="F47" s="20" t="n">
        <v>0.8526897</v>
      </c>
      <c r="G47" s="18" t="n">
        <v>9.840416189999999</v>
      </c>
      <c r="H47" s="20" t="n">
        <v>2.167263</v>
      </c>
      <c r="I47" s="18" t="n">
        <v>44.40132809</v>
      </c>
      <c r="J47" s="20" t="n">
        <v>3.81517267</v>
      </c>
      <c r="K47" s="18" t="n">
        <v>36.76973286</v>
      </c>
      <c r="L47" s="20" t="n">
        <v>3.41745663</v>
      </c>
      <c r="M47" s="18" t="n">
        <v>1.77494432</v>
      </c>
      <c r="N47" s="20" t="n">
        <v>1.17683369</v>
      </c>
      <c r="O47" s="18" t="n">
        <v>2.1822419</v>
      </c>
      <c r="P47" s="20" t="n">
        <v>0.9980479799999999</v>
      </c>
      <c r="Q47" s="18" t="n">
        <v>0</v>
      </c>
      <c r="R47" s="20" t="n">
        <v>0</v>
      </c>
      <c r="S47" s="18" t="n">
        <v>0.64682071</v>
      </c>
      <c r="T47" s="20" t="n">
        <v>0.63315411</v>
      </c>
      <c r="U47" s="18" t="n">
        <v>0.65659008</v>
      </c>
      <c r="V47" s="20" t="n">
        <v>0.65303419</v>
      </c>
      <c r="W47" s="18" t="n">
        <v>0</v>
      </c>
      <c r="X47" s="20" t="n">
        <v>0</v>
      </c>
      <c r="Y47" s="18" t="s">
        <v>404</v>
      </c>
      <c r="Z47" s="20" t="s">
        <v>404</v>
      </c>
      <c r="AA47" s="18" t="n">
        <v>0</v>
      </c>
      <c r="AB47" s="20" t="n">
        <v>0</v>
      </c>
      <c r="AC47" s="18" t="n">
        <v>0</v>
      </c>
      <c r="AD47" s="20" t="n">
        <v>0</v>
      </c>
      <c r="AE47" s="18" t="n">
        <v>1.53057488</v>
      </c>
      <c r="AF47" s="20" t="n">
        <v>0.60082551</v>
      </c>
    </row>
    <row r="48" spans="1:32">
      <c r="A48" s="15" t="s">
        <v>445</v>
      </c>
      <c r="B48" s="17" t="n">
        <v>9841</v>
      </c>
      <c r="C48" s="18">
        <f>(0.0/B48*100)</f>
        <v/>
      </c>
      <c r="D48" s="19" t="n">
        <v>9841</v>
      </c>
      <c r="E48" s="18" t="n">
        <v>0.00022526</v>
      </c>
      <c r="F48" s="20" t="n">
        <v>7.434e-05</v>
      </c>
      <c r="G48" s="18" t="n">
        <v>0.8839595</v>
      </c>
      <c r="H48" s="20" t="n">
        <v>0.69689152</v>
      </c>
      <c r="I48" s="18" t="n">
        <v>0.45802565</v>
      </c>
      <c r="J48" s="20" t="n">
        <v>0.2678009</v>
      </c>
      <c r="K48" s="18" t="n">
        <v>2.64584805</v>
      </c>
      <c r="L48" s="20" t="n">
        <v>1.19205123</v>
      </c>
      <c r="M48" s="18" t="n">
        <v>4.90455119</v>
      </c>
      <c r="N48" s="20" t="n">
        <v>1.56075868</v>
      </c>
      <c r="O48" s="18" t="n">
        <v>11.85996817</v>
      </c>
      <c r="P48" s="20" t="n">
        <v>1.91657332</v>
      </c>
      <c r="Q48" s="18" t="n">
        <v>19.48552053</v>
      </c>
      <c r="R48" s="20" t="n">
        <v>3.23079314</v>
      </c>
      <c r="S48" s="18" t="n">
        <v>29.24007602</v>
      </c>
      <c r="T48" s="20" t="n">
        <v>3.84165181</v>
      </c>
      <c r="U48" s="18" t="n">
        <v>28.50682769</v>
      </c>
      <c r="V48" s="20" t="n">
        <v>3.36145952</v>
      </c>
      <c r="W48" s="18" t="n">
        <v>0</v>
      </c>
      <c r="X48" s="20" t="n">
        <v>0</v>
      </c>
      <c r="Y48" s="18" t="s">
        <v>404</v>
      </c>
      <c r="Z48" s="20" t="s">
        <v>404</v>
      </c>
      <c r="AA48" s="18" t="n">
        <v>0</v>
      </c>
      <c r="AB48" s="20" t="n">
        <v>0</v>
      </c>
      <c r="AC48" s="18" t="n">
        <v>0</v>
      </c>
      <c r="AD48" s="20" t="n">
        <v>0</v>
      </c>
      <c r="AE48" s="18" t="n">
        <v>2.01499794</v>
      </c>
      <c r="AF48" s="20" t="n">
        <v>1.07522743</v>
      </c>
    </row>
    <row r="49" spans="1:32">
      <c r="A49" s="15" t="s">
        <v>446</v>
      </c>
      <c r="B49" s="17" t="n">
        <v>6349</v>
      </c>
      <c r="C49" s="18">
        <f>(52.0/B49*100)</f>
        <v/>
      </c>
      <c r="D49" s="19" t="n">
        <v>6297</v>
      </c>
      <c r="E49" s="18" t="n">
        <v>10.17332256</v>
      </c>
      <c r="F49" s="20" t="n">
        <v>2.00117626</v>
      </c>
      <c r="G49" s="18" t="n">
        <v>7.17365079</v>
      </c>
      <c r="H49" s="20" t="n">
        <v>1.77540343</v>
      </c>
      <c r="I49" s="18" t="n">
        <v>13.52550963</v>
      </c>
      <c r="J49" s="20" t="n">
        <v>2.83239443</v>
      </c>
      <c r="K49" s="18" t="n">
        <v>8.862220519999999</v>
      </c>
      <c r="L49" s="20" t="n">
        <v>2.33975346</v>
      </c>
      <c r="M49" s="18" t="n">
        <v>12.22225308</v>
      </c>
      <c r="N49" s="20" t="n">
        <v>2.35703253</v>
      </c>
      <c r="O49" s="18" t="n">
        <v>3.59630833</v>
      </c>
      <c r="P49" s="20" t="n">
        <v>1.39546431</v>
      </c>
      <c r="Q49" s="18" t="n">
        <v>2.84721646</v>
      </c>
      <c r="R49" s="20" t="n">
        <v>1.30134035</v>
      </c>
      <c r="S49" s="18" t="n">
        <v>3.86909483</v>
      </c>
      <c r="T49" s="20" t="n">
        <v>1.43951</v>
      </c>
      <c r="U49" s="18" t="n">
        <v>37.04346665</v>
      </c>
      <c r="V49" s="20" t="n">
        <v>3.27483917</v>
      </c>
      <c r="W49" s="18" t="n">
        <v>0</v>
      </c>
      <c r="X49" s="20" t="n">
        <v>0</v>
      </c>
      <c r="Y49" s="18" t="s">
        <v>404</v>
      </c>
      <c r="Z49" s="20" t="s">
        <v>404</v>
      </c>
      <c r="AA49" s="18" t="n">
        <v>0</v>
      </c>
      <c r="AB49" s="20" t="n">
        <v>0</v>
      </c>
      <c r="AC49" s="18" t="n">
        <v>0</v>
      </c>
      <c r="AD49" s="20" t="n">
        <v>0</v>
      </c>
      <c r="AE49" s="18" t="n">
        <v>0.68695715</v>
      </c>
      <c r="AF49" s="20" t="n">
        <v>0.56870926</v>
      </c>
    </row>
    <row r="50" spans="1:32">
      <c r="A50" s="15" t="s">
        <v>447</v>
      </c>
      <c r="B50" s="17" t="n">
        <v>11795</v>
      </c>
      <c r="C50" s="18">
        <f>(1031.0/B50*100)</f>
        <v/>
      </c>
      <c r="D50" s="19" t="n">
        <v>10764</v>
      </c>
      <c r="E50" s="18" t="n">
        <v>6.45026606</v>
      </c>
      <c r="F50" s="20" t="n">
        <v>1.60255609</v>
      </c>
      <c r="G50" s="18" t="n">
        <v>3.29381007</v>
      </c>
      <c r="H50" s="20" t="n">
        <v>0.9263717299999999</v>
      </c>
      <c r="I50" s="18" t="n">
        <v>6.67436892</v>
      </c>
      <c r="J50" s="20" t="n">
        <v>2.00746687</v>
      </c>
      <c r="K50" s="18" t="n">
        <v>11.21945964</v>
      </c>
      <c r="L50" s="20" t="n">
        <v>2.33586828</v>
      </c>
      <c r="M50" s="18" t="n">
        <v>16.11909788</v>
      </c>
      <c r="N50" s="20" t="n">
        <v>2.78338956</v>
      </c>
      <c r="O50" s="18" t="n">
        <v>20.64158624</v>
      </c>
      <c r="P50" s="20" t="n">
        <v>3.06856773</v>
      </c>
      <c r="Q50" s="18" t="n">
        <v>10.47353942</v>
      </c>
      <c r="R50" s="20" t="n">
        <v>2.09422728</v>
      </c>
      <c r="S50" s="18" t="n">
        <v>5.30369832</v>
      </c>
      <c r="T50" s="20" t="n">
        <v>1.80278419</v>
      </c>
      <c r="U50" s="18" t="n">
        <v>14.68680357</v>
      </c>
      <c r="V50" s="20" t="n">
        <v>2.39911292</v>
      </c>
      <c r="W50" s="18" t="n">
        <v>0</v>
      </c>
      <c r="X50" s="20" t="n">
        <v>0</v>
      </c>
      <c r="Y50" s="18" t="s">
        <v>404</v>
      </c>
      <c r="Z50" s="20" t="s">
        <v>404</v>
      </c>
      <c r="AA50" s="18" t="n">
        <v>0</v>
      </c>
      <c r="AB50" s="20" t="n">
        <v>0</v>
      </c>
      <c r="AC50" s="18" t="n">
        <v>0</v>
      </c>
      <c r="AD50" s="20" t="n">
        <v>0</v>
      </c>
      <c r="AE50" s="18" t="n">
        <v>5.13736989</v>
      </c>
      <c r="AF50" s="20" t="n">
        <v>1.53277936</v>
      </c>
    </row>
    <row r="51" spans="1:32">
      <c r="A51" s="15" t="s">
        <v>448</v>
      </c>
      <c r="B51" s="17" t="n">
        <v>6866</v>
      </c>
      <c r="C51" s="18">
        <f>(0.0/B51*100)</f>
        <v/>
      </c>
      <c r="D51" s="19" t="n">
        <v>6866</v>
      </c>
      <c r="E51" s="18" t="n">
        <v>4.05718759</v>
      </c>
      <c r="F51" s="20" t="n">
        <v>1.31764921</v>
      </c>
      <c r="G51" s="18" t="n">
        <v>8.468775409999999</v>
      </c>
      <c r="H51" s="20" t="n">
        <v>1.87372121</v>
      </c>
      <c r="I51" s="18" t="n">
        <v>23.29710954</v>
      </c>
      <c r="J51" s="20" t="n">
        <v>3.28328882</v>
      </c>
      <c r="K51" s="18" t="n">
        <v>30.6722469</v>
      </c>
      <c r="L51" s="20" t="n">
        <v>3.11703003</v>
      </c>
      <c r="M51" s="18" t="n">
        <v>18.19085295</v>
      </c>
      <c r="N51" s="20" t="n">
        <v>2.65203306</v>
      </c>
      <c r="O51" s="18" t="n">
        <v>7.63029268</v>
      </c>
      <c r="P51" s="20" t="n">
        <v>1.9009932</v>
      </c>
      <c r="Q51" s="18" t="n">
        <v>1.96574277</v>
      </c>
      <c r="R51" s="20" t="n">
        <v>0.89977039</v>
      </c>
      <c r="S51" s="18" t="n">
        <v>1.22174689</v>
      </c>
      <c r="T51" s="20" t="n">
        <v>0.9234163</v>
      </c>
      <c r="U51" s="18" t="n">
        <v>0.33284165</v>
      </c>
      <c r="V51" s="20" t="n">
        <v>0.33397332</v>
      </c>
      <c r="W51" s="18" t="n">
        <v>0</v>
      </c>
      <c r="X51" s="20" t="n">
        <v>0</v>
      </c>
      <c r="Y51" s="18" t="s">
        <v>404</v>
      </c>
      <c r="Z51" s="20" t="s">
        <v>404</v>
      </c>
      <c r="AA51" s="18" t="n">
        <v>0</v>
      </c>
      <c r="AB51" s="20" t="n">
        <v>0</v>
      </c>
      <c r="AC51" s="18" t="n">
        <v>0</v>
      </c>
      <c r="AD51" s="20" t="n">
        <v>0</v>
      </c>
      <c r="AE51" s="18" t="n">
        <v>4.16320361</v>
      </c>
      <c r="AF51" s="20" t="n">
        <v>1.38341861</v>
      </c>
    </row>
    <row r="52" spans="1:32">
      <c r="A52" s="15" t="s">
        <v>449</v>
      </c>
      <c r="B52" s="17" t="n">
        <v>5809</v>
      </c>
      <c r="C52" s="18">
        <f>(0.0/B52*100)</f>
        <v/>
      </c>
      <c r="D52" s="19" t="n">
        <v>5809</v>
      </c>
      <c r="E52" s="18" t="n">
        <v>0.76334348</v>
      </c>
      <c r="F52" s="20" t="n">
        <v>0.62761933</v>
      </c>
      <c r="G52" s="18" t="n">
        <v>6.80432098</v>
      </c>
      <c r="H52" s="20" t="n">
        <v>1.88683262</v>
      </c>
      <c r="I52" s="18" t="n">
        <v>48.93354031</v>
      </c>
      <c r="J52" s="20" t="n">
        <v>3.83729935</v>
      </c>
      <c r="K52" s="18" t="n">
        <v>41.98713229</v>
      </c>
      <c r="L52" s="20" t="n">
        <v>3.83132633</v>
      </c>
      <c r="M52" s="18" t="n">
        <v>1.51166294</v>
      </c>
      <c r="N52" s="20" t="n">
        <v>0.79697367</v>
      </c>
      <c r="O52" s="18" t="n">
        <v>0</v>
      </c>
      <c r="P52" s="20" t="n">
        <v>0</v>
      </c>
      <c r="Q52" s="18" t="n">
        <v>0</v>
      </c>
      <c r="R52" s="20" t="n">
        <v>0</v>
      </c>
      <c r="S52" s="18" t="n">
        <v>0</v>
      </c>
      <c r="T52" s="20" t="n">
        <v>0</v>
      </c>
      <c r="U52" s="18" t="n">
        <v>0</v>
      </c>
      <c r="V52" s="20" t="n">
        <v>0</v>
      </c>
      <c r="W52" s="18" t="n">
        <v>0</v>
      </c>
      <c r="X52" s="20" t="n">
        <v>0</v>
      </c>
      <c r="Y52" s="18" t="s">
        <v>404</v>
      </c>
      <c r="Z52" s="20" t="s">
        <v>404</v>
      </c>
      <c r="AA52" s="18" t="n">
        <v>0</v>
      </c>
      <c r="AB52" s="20" t="n">
        <v>0</v>
      </c>
      <c r="AC52" s="18" t="n">
        <v>0</v>
      </c>
      <c r="AD52" s="20" t="n">
        <v>0</v>
      </c>
      <c r="AE52" s="18" t="n">
        <v>0</v>
      </c>
      <c r="AF52" s="20" t="n">
        <v>0</v>
      </c>
    </row>
    <row r="53" spans="1:32">
      <c r="A53" s="15" t="s">
        <v>450</v>
      </c>
      <c r="B53" s="17" t="n">
        <v>5571</v>
      </c>
      <c r="C53" s="18">
        <f>(0.0/B53*100)</f>
        <v/>
      </c>
      <c r="D53" s="19" t="n">
        <v>5571</v>
      </c>
      <c r="E53" s="18" t="n">
        <v>2.54712708</v>
      </c>
      <c r="F53" s="20" t="n">
        <v>0.04828866</v>
      </c>
      <c r="G53" s="18" t="n">
        <v>14.36856579</v>
      </c>
      <c r="H53" s="20" t="n">
        <v>0.11756038</v>
      </c>
      <c r="I53" s="18" t="n">
        <v>75.29076754</v>
      </c>
      <c r="J53" s="20" t="n">
        <v>0.16644047</v>
      </c>
      <c r="K53" s="18" t="n">
        <v>1.70875393</v>
      </c>
      <c r="L53" s="20" t="n">
        <v>0.01956604</v>
      </c>
      <c r="M53" s="18" t="n">
        <v>0</v>
      </c>
      <c r="N53" s="20" t="n">
        <v>0</v>
      </c>
      <c r="O53" s="18" t="n">
        <v>0</v>
      </c>
      <c r="P53" s="20" t="n">
        <v>0</v>
      </c>
      <c r="Q53" s="18" t="n">
        <v>0</v>
      </c>
      <c r="R53" s="20" t="n">
        <v>0</v>
      </c>
      <c r="S53" s="18" t="n">
        <v>1.59502354</v>
      </c>
      <c r="T53" s="20" t="n">
        <v>0.04007532</v>
      </c>
      <c r="U53" s="18" t="n">
        <v>3.34155458</v>
      </c>
      <c r="V53" s="20" t="n">
        <v>0.08263819</v>
      </c>
      <c r="W53" s="18" t="n">
        <v>0</v>
      </c>
      <c r="X53" s="20" t="n">
        <v>0</v>
      </c>
      <c r="Y53" s="18" t="s">
        <v>404</v>
      </c>
      <c r="Z53" s="20" t="s">
        <v>404</v>
      </c>
      <c r="AA53" s="18" t="n">
        <v>0</v>
      </c>
      <c r="AB53" s="20" t="n">
        <v>0</v>
      </c>
      <c r="AC53" s="18" t="n">
        <v>0</v>
      </c>
      <c r="AD53" s="20" t="n">
        <v>0</v>
      </c>
      <c r="AE53" s="18" t="n">
        <v>1.14820754</v>
      </c>
      <c r="AF53" s="20" t="n">
        <v>0.06356146999999999</v>
      </c>
    </row>
    <row r="54" spans="1:32">
      <c r="A54" s="15" t="s">
        <v>451</v>
      </c>
      <c r="B54" s="17" t="n">
        <v>4740</v>
      </c>
      <c r="C54" s="18">
        <f>(199.0/B54*100)</f>
        <v/>
      </c>
      <c r="D54" s="19" t="n">
        <v>4541</v>
      </c>
      <c r="E54" s="18" t="n">
        <v>3.83858116</v>
      </c>
      <c r="F54" s="20" t="n">
        <v>1.45870529</v>
      </c>
      <c r="G54" s="18" t="n">
        <v>3.65428881</v>
      </c>
      <c r="H54" s="20" t="n">
        <v>1.76038855</v>
      </c>
      <c r="I54" s="18" t="n">
        <v>8.88107973</v>
      </c>
      <c r="J54" s="20" t="n">
        <v>2.45326948</v>
      </c>
      <c r="K54" s="18" t="n">
        <v>10.97937355</v>
      </c>
      <c r="L54" s="20" t="n">
        <v>2.67672504</v>
      </c>
      <c r="M54" s="18" t="n">
        <v>11.97280154</v>
      </c>
      <c r="N54" s="20" t="n">
        <v>2.25178532</v>
      </c>
      <c r="O54" s="18" t="n">
        <v>17.55519505</v>
      </c>
      <c r="P54" s="20" t="n">
        <v>2.66666377</v>
      </c>
      <c r="Q54" s="18" t="n">
        <v>9.148640350000001</v>
      </c>
      <c r="R54" s="20" t="n">
        <v>2.28645294</v>
      </c>
      <c r="S54" s="18" t="n">
        <v>8.005374829999999</v>
      </c>
      <c r="T54" s="20" t="n">
        <v>2.21810886</v>
      </c>
      <c r="U54" s="18" t="n">
        <v>11.81677924</v>
      </c>
      <c r="V54" s="20" t="n">
        <v>2.8443332</v>
      </c>
      <c r="W54" s="18" t="n">
        <v>0</v>
      </c>
      <c r="X54" s="20" t="n">
        <v>0</v>
      </c>
      <c r="Y54" s="18" t="s">
        <v>404</v>
      </c>
      <c r="Z54" s="20" t="s">
        <v>404</v>
      </c>
      <c r="AA54" s="18" t="n">
        <v>0</v>
      </c>
      <c r="AB54" s="20" t="n">
        <v>0</v>
      </c>
      <c r="AC54" s="18" t="n">
        <v>0</v>
      </c>
      <c r="AD54" s="20" t="n">
        <v>0</v>
      </c>
      <c r="AE54" s="18" t="n">
        <v>14.14788576</v>
      </c>
      <c r="AF54" s="20" t="n">
        <v>2.11207791</v>
      </c>
    </row>
    <row r="55" spans="1:32">
      <c r="A55" s="15" t="s">
        <v>452</v>
      </c>
      <c r="B55" s="17" t="n">
        <v>5316</v>
      </c>
      <c r="C55" s="18">
        <f>(43.0/B55*100)</f>
        <v/>
      </c>
      <c r="D55" s="19" t="n">
        <v>5273</v>
      </c>
      <c r="E55" s="18" t="n">
        <v>8.42223209</v>
      </c>
      <c r="F55" s="20" t="n">
        <v>1.11004028</v>
      </c>
      <c r="G55" s="18" t="n">
        <v>6.99734872</v>
      </c>
      <c r="H55" s="20" t="n">
        <v>1.5550087</v>
      </c>
      <c r="I55" s="18" t="n">
        <v>12.5123823</v>
      </c>
      <c r="J55" s="20" t="n">
        <v>2.22963216</v>
      </c>
      <c r="K55" s="18" t="n">
        <v>7.69845828</v>
      </c>
      <c r="L55" s="20" t="n">
        <v>1.79390475</v>
      </c>
      <c r="M55" s="18" t="n">
        <v>4.44407238</v>
      </c>
      <c r="N55" s="20" t="n">
        <v>1.2358472</v>
      </c>
      <c r="O55" s="18" t="n">
        <v>6.12594212</v>
      </c>
      <c r="P55" s="20" t="n">
        <v>1.30707228</v>
      </c>
      <c r="Q55" s="18" t="n">
        <v>2.27063402</v>
      </c>
      <c r="R55" s="20" t="n">
        <v>0.83336087</v>
      </c>
      <c r="S55" s="18" t="n">
        <v>2.710816</v>
      </c>
      <c r="T55" s="20" t="n">
        <v>0.80262195</v>
      </c>
      <c r="U55" s="18" t="n">
        <v>46.8762662</v>
      </c>
      <c r="V55" s="20" t="n">
        <v>2.83434978</v>
      </c>
      <c r="W55" s="18" t="n">
        <v>0</v>
      </c>
      <c r="X55" s="20" t="n">
        <v>0</v>
      </c>
      <c r="Y55" s="18" t="s">
        <v>404</v>
      </c>
      <c r="Z55" s="20" t="s">
        <v>404</v>
      </c>
      <c r="AA55" s="18" t="n">
        <v>0</v>
      </c>
      <c r="AB55" s="20" t="n">
        <v>0</v>
      </c>
      <c r="AC55" s="18" t="n">
        <v>0.60406562</v>
      </c>
      <c r="AD55" s="20" t="n">
        <v>0.61973748</v>
      </c>
      <c r="AE55" s="18" t="n">
        <v>1.33778226</v>
      </c>
      <c r="AF55" s="20" t="n">
        <v>0.81709791</v>
      </c>
    </row>
    <row r="56" spans="1:32">
      <c r="A56" s="15" t="s">
        <v>453</v>
      </c>
      <c r="B56" s="17" t="n">
        <v>5359</v>
      </c>
      <c r="C56" s="18">
        <f>(0.0/B56*100)</f>
        <v/>
      </c>
      <c r="D56" s="19" t="n">
        <v>5359</v>
      </c>
      <c r="E56" s="18" t="n">
        <v>1.90807112</v>
      </c>
      <c r="F56" s="20" t="n">
        <v>0.9942152399999999</v>
      </c>
      <c r="G56" s="18" t="n">
        <v>0</v>
      </c>
      <c r="H56" s="20" t="n">
        <v>0</v>
      </c>
      <c r="I56" s="18" t="n">
        <v>8.521651520000001</v>
      </c>
      <c r="J56" s="20" t="n">
        <v>2.05539648</v>
      </c>
      <c r="K56" s="18" t="n">
        <v>34.00967802</v>
      </c>
      <c r="L56" s="20" t="n">
        <v>4.18278064</v>
      </c>
      <c r="M56" s="18" t="n">
        <v>44.6967659</v>
      </c>
      <c r="N56" s="20" t="n">
        <v>4.29891804</v>
      </c>
      <c r="O56" s="18" t="n">
        <v>9.349034380000001</v>
      </c>
      <c r="P56" s="20" t="n">
        <v>2.37261495</v>
      </c>
      <c r="Q56" s="18" t="n">
        <v>1.51479906</v>
      </c>
      <c r="R56" s="20" t="n">
        <v>1.46995954</v>
      </c>
      <c r="S56" s="18" t="n">
        <v>0</v>
      </c>
      <c r="T56" s="20" t="n">
        <v>0</v>
      </c>
      <c r="U56" s="18" t="n">
        <v>0</v>
      </c>
      <c r="V56" s="20" t="n">
        <v>0</v>
      </c>
      <c r="W56" s="18" t="n">
        <v>0</v>
      </c>
      <c r="X56" s="20" t="n">
        <v>0</v>
      </c>
      <c r="Y56" s="18" t="s">
        <v>404</v>
      </c>
      <c r="Z56" s="20" t="s">
        <v>404</v>
      </c>
      <c r="AA56" s="18" t="n">
        <v>0</v>
      </c>
      <c r="AB56" s="20" t="n">
        <v>0</v>
      </c>
      <c r="AC56" s="18" t="n">
        <v>0</v>
      </c>
      <c r="AD56" s="20" t="n">
        <v>0</v>
      </c>
      <c r="AE56" s="18" t="n">
        <v>0</v>
      </c>
      <c r="AF56" s="20" t="n">
        <v>0</v>
      </c>
    </row>
    <row r="57" spans="1:32">
      <c r="A57" s="15" t="s">
        <v>454</v>
      </c>
      <c r="B57" s="17" t="n">
        <v>6513</v>
      </c>
      <c r="C57" s="18">
        <f>(0.0/B57*100)</f>
        <v/>
      </c>
      <c r="D57" s="19" t="n">
        <v>6513</v>
      </c>
      <c r="E57" s="18" t="n">
        <v>7.36977808</v>
      </c>
      <c r="F57" s="20" t="n">
        <v>2.11440055</v>
      </c>
      <c r="G57" s="18" t="n">
        <v>6.79906503</v>
      </c>
      <c r="H57" s="20" t="n">
        <v>1.94485363</v>
      </c>
      <c r="I57" s="18" t="n">
        <v>9.54848604</v>
      </c>
      <c r="J57" s="20" t="n">
        <v>1.84633532</v>
      </c>
      <c r="K57" s="18" t="n">
        <v>17.02902233</v>
      </c>
      <c r="L57" s="20" t="n">
        <v>2.8831525</v>
      </c>
      <c r="M57" s="18" t="n">
        <v>27.81046664</v>
      </c>
      <c r="N57" s="20" t="n">
        <v>3.48284309</v>
      </c>
      <c r="O57" s="18" t="n">
        <v>22.83656599</v>
      </c>
      <c r="P57" s="20" t="n">
        <v>2.77421949</v>
      </c>
      <c r="Q57" s="18" t="n">
        <v>3.46954515</v>
      </c>
      <c r="R57" s="20" t="n">
        <v>1.52054089</v>
      </c>
      <c r="S57" s="18" t="n">
        <v>0.52965101</v>
      </c>
      <c r="T57" s="20" t="n">
        <v>0.52811924</v>
      </c>
      <c r="U57" s="18" t="n">
        <v>3.23922747</v>
      </c>
      <c r="V57" s="20" t="n">
        <v>1.23595586</v>
      </c>
      <c r="W57" s="18" t="n">
        <v>0</v>
      </c>
      <c r="X57" s="20" t="n">
        <v>0</v>
      </c>
      <c r="Y57" s="18" t="s">
        <v>404</v>
      </c>
      <c r="Z57" s="20" t="s">
        <v>404</v>
      </c>
      <c r="AA57" s="18" t="n">
        <v>0</v>
      </c>
      <c r="AB57" s="20" t="n">
        <v>0</v>
      </c>
      <c r="AC57" s="18" t="n">
        <v>1.05523813</v>
      </c>
      <c r="AD57" s="20" t="n">
        <v>1.04988293</v>
      </c>
      <c r="AE57" s="18" t="n">
        <v>0.31295413</v>
      </c>
      <c r="AF57" s="20" t="n">
        <v>0.31283091</v>
      </c>
    </row>
    <row r="58" spans="1:32">
      <c r="A58" s="15" t="s">
        <v>455</v>
      </c>
      <c r="B58" s="17" t="n">
        <v>7267</v>
      </c>
      <c r="C58" s="18">
        <f>(0.0/B58*100)</f>
        <v/>
      </c>
      <c r="D58" s="19" t="n">
        <v>7267</v>
      </c>
      <c r="E58" s="18" t="n">
        <v>5.10379676</v>
      </c>
      <c r="F58" s="20" t="n">
        <v>1.23414913</v>
      </c>
      <c r="G58" s="18" t="n">
        <v>4.79324091</v>
      </c>
      <c r="H58" s="20" t="n">
        <v>1.48424558</v>
      </c>
      <c r="I58" s="18" t="n">
        <v>14.78041474</v>
      </c>
      <c r="J58" s="20" t="n">
        <v>2.57729406</v>
      </c>
      <c r="K58" s="18" t="n">
        <v>12.93544032</v>
      </c>
      <c r="L58" s="20" t="n">
        <v>2.08781627</v>
      </c>
      <c r="M58" s="18" t="n">
        <v>21.64243763</v>
      </c>
      <c r="N58" s="20" t="n">
        <v>3.13194852</v>
      </c>
      <c r="O58" s="18" t="n">
        <v>16.59647739</v>
      </c>
      <c r="P58" s="20" t="n">
        <v>2.99826734</v>
      </c>
      <c r="Q58" s="18" t="n">
        <v>12.72993568</v>
      </c>
      <c r="R58" s="20" t="n">
        <v>2.42592907</v>
      </c>
      <c r="S58" s="18" t="n">
        <v>5.72598036</v>
      </c>
      <c r="T58" s="20" t="n">
        <v>1.67305047</v>
      </c>
      <c r="U58" s="18" t="n">
        <v>3.13830177</v>
      </c>
      <c r="V58" s="20" t="n">
        <v>1.18229229</v>
      </c>
      <c r="W58" s="18" t="n">
        <v>0</v>
      </c>
      <c r="X58" s="20" t="n">
        <v>0</v>
      </c>
      <c r="Y58" s="18" t="s">
        <v>404</v>
      </c>
      <c r="Z58" s="20" t="s">
        <v>404</v>
      </c>
      <c r="AA58" s="18" t="n">
        <v>0</v>
      </c>
      <c r="AB58" s="20" t="n">
        <v>0</v>
      </c>
      <c r="AC58" s="18" t="n">
        <v>0.42027047</v>
      </c>
      <c r="AD58" s="20" t="n">
        <v>0.42009796</v>
      </c>
      <c r="AE58" s="18" t="n">
        <v>2.13370397</v>
      </c>
      <c r="AF58" s="20" t="n">
        <v>1.01139212</v>
      </c>
    </row>
    <row r="59" spans="1:32">
      <c r="A59" s="15" t="s">
        <v>456</v>
      </c>
      <c r="B59" s="17" t="n">
        <v>4826</v>
      </c>
      <c r="C59" s="18">
        <f>(0.0/B59*100)</f>
        <v/>
      </c>
      <c r="D59" s="19" t="n">
        <v>4826</v>
      </c>
      <c r="E59" s="18" t="n">
        <v>1.58760983</v>
      </c>
      <c r="F59" s="20" t="n">
        <v>0.34912696</v>
      </c>
      <c r="G59" s="18" t="n">
        <v>11.26325124</v>
      </c>
      <c r="H59" s="20" t="n">
        <v>0.94563721</v>
      </c>
      <c r="I59" s="18" t="n">
        <v>20.76631921</v>
      </c>
      <c r="J59" s="20" t="n">
        <v>1.3519414</v>
      </c>
      <c r="K59" s="18" t="n">
        <v>21.43376494</v>
      </c>
      <c r="L59" s="20" t="n">
        <v>1.25737723</v>
      </c>
      <c r="M59" s="18" t="n">
        <v>38.86383777</v>
      </c>
      <c r="N59" s="20" t="n">
        <v>0.73103248</v>
      </c>
      <c r="O59" s="18" t="n">
        <v>6.085217</v>
      </c>
      <c r="P59" s="20" t="n">
        <v>0.44217908</v>
      </c>
      <c r="Q59" s="18" t="n">
        <v>0</v>
      </c>
      <c r="R59" s="20" t="n">
        <v>0</v>
      </c>
      <c r="S59" s="18" t="n">
        <v>0</v>
      </c>
      <c r="T59" s="20" t="n">
        <v>0</v>
      </c>
      <c r="U59" s="18" t="n">
        <v>0</v>
      </c>
      <c r="V59" s="20" t="n">
        <v>0</v>
      </c>
      <c r="W59" s="18" t="n">
        <v>0</v>
      </c>
      <c r="X59" s="20" t="n">
        <v>0</v>
      </c>
      <c r="Y59" s="18" t="s">
        <v>404</v>
      </c>
      <c r="Z59" s="20" t="s">
        <v>404</v>
      </c>
      <c r="AA59" s="18" t="n">
        <v>0</v>
      </c>
      <c r="AB59" s="20" t="n">
        <v>0</v>
      </c>
      <c r="AC59" s="18" t="n">
        <v>0</v>
      </c>
      <c r="AD59" s="20" t="n">
        <v>0</v>
      </c>
      <c r="AE59" s="18" t="n">
        <v>0</v>
      </c>
      <c r="AF59" s="20" t="n">
        <v>0</v>
      </c>
    </row>
    <row r="60" spans="1:32">
      <c r="A60" s="15" t="s">
        <v>457</v>
      </c>
      <c r="B60" s="17" t="n">
        <v>4546</v>
      </c>
      <c r="C60" s="18">
        <f>(0.0/B60*100)</f>
        <v/>
      </c>
      <c r="D60" s="19" t="n">
        <v>4546</v>
      </c>
      <c r="E60" s="18" t="n">
        <v>4.7495118</v>
      </c>
      <c r="F60" s="20" t="n">
        <v>1.19394462</v>
      </c>
      <c r="G60" s="18" t="n">
        <v>9.653625359999999</v>
      </c>
      <c r="H60" s="20" t="n">
        <v>2.23394381</v>
      </c>
      <c r="I60" s="18" t="n">
        <v>24.80150109</v>
      </c>
      <c r="J60" s="20" t="n">
        <v>2.99103837</v>
      </c>
      <c r="K60" s="18" t="n">
        <v>28.59576749</v>
      </c>
      <c r="L60" s="20" t="n">
        <v>3.0047908</v>
      </c>
      <c r="M60" s="18" t="n">
        <v>10.48803818</v>
      </c>
      <c r="N60" s="20" t="n">
        <v>2.34242267</v>
      </c>
      <c r="O60" s="18" t="n">
        <v>0.47782679</v>
      </c>
      <c r="P60" s="20" t="n">
        <v>0.47594409</v>
      </c>
      <c r="Q60" s="18" t="n">
        <v>0.65983441</v>
      </c>
      <c r="R60" s="20" t="n">
        <v>0.44331515</v>
      </c>
      <c r="S60" s="18" t="n">
        <v>0</v>
      </c>
      <c r="T60" s="20" t="n">
        <v>0</v>
      </c>
      <c r="U60" s="18" t="n">
        <v>10.65236484</v>
      </c>
      <c r="V60" s="20" t="n">
        <v>1.59989779</v>
      </c>
      <c r="W60" s="18" t="n">
        <v>0</v>
      </c>
      <c r="X60" s="20" t="n">
        <v>0</v>
      </c>
      <c r="Y60" s="18" t="s">
        <v>404</v>
      </c>
      <c r="Z60" s="20" t="s">
        <v>404</v>
      </c>
      <c r="AA60" s="18" t="n">
        <v>0</v>
      </c>
      <c r="AB60" s="20" t="n">
        <v>0</v>
      </c>
      <c r="AC60" s="18" t="n">
        <v>0</v>
      </c>
      <c r="AD60" s="20" t="n">
        <v>0</v>
      </c>
      <c r="AE60" s="18" t="n">
        <v>9.92153004</v>
      </c>
      <c r="AF60" s="20" t="n">
        <v>1.58336744</v>
      </c>
    </row>
    <row r="61" spans="1:32">
      <c r="A61" s="15" t="s">
        <v>458</v>
      </c>
      <c r="B61" s="17" t="n">
        <v>6525</v>
      </c>
      <c r="C61" s="18">
        <f>(0.0/B61*100)</f>
        <v/>
      </c>
      <c r="D61" s="19" t="n">
        <v>6525</v>
      </c>
      <c r="E61" s="18" t="n">
        <v>10.06958834</v>
      </c>
      <c r="F61" s="20" t="n">
        <v>0.93298115</v>
      </c>
      <c r="G61" s="18" t="n">
        <v>11.16157956</v>
      </c>
      <c r="H61" s="20" t="n">
        <v>1.28218991</v>
      </c>
      <c r="I61" s="18" t="n">
        <v>29.17807669</v>
      </c>
      <c r="J61" s="20" t="n">
        <v>2.56971223</v>
      </c>
      <c r="K61" s="18" t="n">
        <v>45.07707478</v>
      </c>
      <c r="L61" s="20" t="n">
        <v>2.56824306</v>
      </c>
      <c r="M61" s="18" t="n">
        <v>4.51368061</v>
      </c>
      <c r="N61" s="20" t="n">
        <v>1.43433198</v>
      </c>
      <c r="O61" s="18" t="n">
        <v>0</v>
      </c>
      <c r="P61" s="20" t="n">
        <v>0</v>
      </c>
      <c r="Q61" s="18" t="n">
        <v>0</v>
      </c>
      <c r="R61" s="20" t="n">
        <v>0</v>
      </c>
      <c r="S61" s="18" t="n">
        <v>0</v>
      </c>
      <c r="T61" s="20" t="n">
        <v>0</v>
      </c>
      <c r="U61" s="18" t="n">
        <v>0</v>
      </c>
      <c r="V61" s="20" t="n">
        <v>0</v>
      </c>
      <c r="W61" s="18" t="n">
        <v>0</v>
      </c>
      <c r="X61" s="20" t="n">
        <v>0</v>
      </c>
      <c r="Y61" s="18" t="s">
        <v>404</v>
      </c>
      <c r="Z61" s="20" t="s">
        <v>404</v>
      </c>
      <c r="AA61" s="18" t="n">
        <v>0</v>
      </c>
      <c r="AB61" s="20" t="n">
        <v>0</v>
      </c>
      <c r="AC61" s="18" t="n">
        <v>0</v>
      </c>
      <c r="AD61" s="20" t="n">
        <v>0</v>
      </c>
      <c r="AE61" s="18" t="n">
        <v>0</v>
      </c>
      <c r="AF61" s="20" t="n">
        <v>0</v>
      </c>
    </row>
    <row r="62" spans="1:32">
      <c r="A62" s="15" t="s">
        <v>459</v>
      </c>
      <c r="B62" s="17" t="n">
        <v>4476</v>
      </c>
      <c r="C62" s="18">
        <f>(0.0/B62*100)</f>
        <v/>
      </c>
      <c r="D62" s="19" t="n">
        <v>4476</v>
      </c>
      <c r="E62" s="18" t="n">
        <v>0.6367934</v>
      </c>
      <c r="F62" s="20" t="n">
        <v>0.02559548</v>
      </c>
      <c r="G62" s="18" t="n">
        <v>1.74778469</v>
      </c>
      <c r="H62" s="20" t="n">
        <v>0.03998741</v>
      </c>
      <c r="I62" s="18" t="n">
        <v>6.30932053</v>
      </c>
      <c r="J62" s="20" t="n">
        <v>0.0421834</v>
      </c>
      <c r="K62" s="18" t="n">
        <v>15.12333296</v>
      </c>
      <c r="L62" s="20" t="n">
        <v>0.05210506</v>
      </c>
      <c r="M62" s="18" t="n">
        <v>33.59509044</v>
      </c>
      <c r="N62" s="20" t="n">
        <v>0.0492436</v>
      </c>
      <c r="O62" s="18" t="n">
        <v>19.85328681</v>
      </c>
      <c r="P62" s="20" t="n">
        <v>0.03344719</v>
      </c>
      <c r="Q62" s="18" t="n">
        <v>13.00200336</v>
      </c>
      <c r="R62" s="20" t="n">
        <v>0.04090212</v>
      </c>
      <c r="S62" s="18" t="n">
        <v>3.3503473</v>
      </c>
      <c r="T62" s="20" t="n">
        <v>0.03108038</v>
      </c>
      <c r="U62" s="18" t="n">
        <v>6.38204051</v>
      </c>
      <c r="V62" s="20" t="n">
        <v>0.02358997</v>
      </c>
      <c r="W62" s="18" t="n">
        <v>0</v>
      </c>
      <c r="X62" s="20" t="n">
        <v>0</v>
      </c>
      <c r="Y62" s="18" t="s">
        <v>404</v>
      </c>
      <c r="Z62" s="20" t="s">
        <v>404</v>
      </c>
      <c r="AA62" s="18" t="n">
        <v>0</v>
      </c>
      <c r="AB62" s="20" t="n">
        <v>0</v>
      </c>
      <c r="AC62" s="18" t="n">
        <v>0</v>
      </c>
      <c r="AD62" s="20" t="n">
        <v>0</v>
      </c>
      <c r="AE62" s="18" t="n">
        <v>0</v>
      </c>
      <c r="AF62" s="20" t="n">
        <v>0</v>
      </c>
    </row>
    <row r="63" spans="1:32">
      <c r="A63" s="15" t="s">
        <v>460</v>
      </c>
      <c r="B63" s="17" t="n">
        <v>5324</v>
      </c>
      <c r="C63" s="18">
        <f>(0.0/B63*100)</f>
        <v/>
      </c>
      <c r="D63" s="19" t="n">
        <v>5324</v>
      </c>
      <c r="E63" s="18" t="n">
        <v>2.98219184</v>
      </c>
      <c r="F63" s="20" t="n">
        <v>0.04774683</v>
      </c>
      <c r="G63" s="18" t="n">
        <v>15.46730269</v>
      </c>
      <c r="H63" s="20" t="n">
        <v>0.11624294</v>
      </c>
      <c r="I63" s="18" t="n">
        <v>28.26158886</v>
      </c>
      <c r="J63" s="20" t="n">
        <v>0.19140558</v>
      </c>
      <c r="K63" s="18" t="n">
        <v>26.22718287</v>
      </c>
      <c r="L63" s="20" t="n">
        <v>0.14241297</v>
      </c>
      <c r="M63" s="18" t="n">
        <v>16.90360422</v>
      </c>
      <c r="N63" s="20" t="n">
        <v>0.13837598</v>
      </c>
      <c r="O63" s="18" t="n">
        <v>0</v>
      </c>
      <c r="P63" s="20" t="n">
        <v>0</v>
      </c>
      <c r="Q63" s="18" t="n">
        <v>0</v>
      </c>
      <c r="R63" s="20" t="n">
        <v>0</v>
      </c>
      <c r="S63" s="18" t="n">
        <v>0</v>
      </c>
      <c r="T63" s="20" t="n">
        <v>0</v>
      </c>
      <c r="U63" s="18" t="n">
        <v>4.24240436</v>
      </c>
      <c r="V63" s="20" t="n">
        <v>0.0462632</v>
      </c>
      <c r="W63" s="18" t="n">
        <v>0</v>
      </c>
      <c r="X63" s="20" t="n">
        <v>0</v>
      </c>
      <c r="Y63" s="18" t="s">
        <v>404</v>
      </c>
      <c r="Z63" s="20" t="s">
        <v>404</v>
      </c>
      <c r="AA63" s="18" t="n">
        <v>0</v>
      </c>
      <c r="AB63" s="20" t="n">
        <v>0</v>
      </c>
      <c r="AC63" s="18" t="n">
        <v>0</v>
      </c>
      <c r="AD63" s="20" t="n">
        <v>0</v>
      </c>
      <c r="AE63" s="18" t="n">
        <v>5.91572517</v>
      </c>
      <c r="AF63" s="20" t="n">
        <v>0.0631154</v>
      </c>
    </row>
    <row r="64" spans="1:32">
      <c r="A64" s="15" t="s">
        <v>461</v>
      </c>
      <c r="B64" s="17" t="n">
        <v>3634</v>
      </c>
      <c r="C64" s="18">
        <f>(27.0/B64*100)</f>
        <v/>
      </c>
      <c r="D64" s="19" t="n">
        <v>3607</v>
      </c>
      <c r="E64" s="18" t="n">
        <v>5.21060155</v>
      </c>
      <c r="F64" s="20" t="n">
        <v>0.05102289</v>
      </c>
      <c r="G64" s="18" t="n">
        <v>44.42655218</v>
      </c>
      <c r="H64" s="20" t="n">
        <v>0.12743098</v>
      </c>
      <c r="I64" s="18" t="n">
        <v>43.97889825</v>
      </c>
      <c r="J64" s="20" t="n">
        <v>0.10399549</v>
      </c>
      <c r="K64" s="18" t="n">
        <v>0</v>
      </c>
      <c r="L64" s="20" t="n">
        <v>0</v>
      </c>
      <c r="M64" s="18" t="n">
        <v>0</v>
      </c>
      <c r="N64" s="20" t="n">
        <v>0</v>
      </c>
      <c r="O64" s="18" t="n">
        <v>0</v>
      </c>
      <c r="P64" s="20" t="n">
        <v>0</v>
      </c>
      <c r="Q64" s="18" t="n">
        <v>0</v>
      </c>
      <c r="R64" s="20" t="n">
        <v>0</v>
      </c>
      <c r="S64" s="18" t="n">
        <v>0</v>
      </c>
      <c r="T64" s="20" t="n">
        <v>0</v>
      </c>
      <c r="U64" s="18" t="n">
        <v>0</v>
      </c>
      <c r="V64" s="20" t="n">
        <v>0</v>
      </c>
      <c r="W64" s="18" t="n">
        <v>0</v>
      </c>
      <c r="X64" s="20" t="n">
        <v>0</v>
      </c>
      <c r="Y64" s="18" t="s">
        <v>404</v>
      </c>
      <c r="Z64" s="20" t="s">
        <v>404</v>
      </c>
      <c r="AA64" s="18" t="n">
        <v>0</v>
      </c>
      <c r="AB64" s="20" t="n">
        <v>0</v>
      </c>
      <c r="AC64" s="18" t="n">
        <v>1.23733474</v>
      </c>
      <c r="AD64" s="20" t="n">
        <v>0.04722733</v>
      </c>
      <c r="AE64" s="18" t="n">
        <v>5.14661329</v>
      </c>
      <c r="AF64" s="20" t="n">
        <v>0.07441151999999999</v>
      </c>
    </row>
    <row r="65" spans="1:32">
      <c r="A65" s="15" t="s">
        <v>462</v>
      </c>
      <c r="B65" s="17" t="n">
        <v>5325</v>
      </c>
      <c r="C65" s="18">
        <f>(0.0/B65*100)</f>
        <v/>
      </c>
      <c r="D65" s="19" t="n">
        <v>5325</v>
      </c>
      <c r="E65" s="18" t="n">
        <v>11.9243953</v>
      </c>
      <c r="F65" s="20" t="n">
        <v>1.35446133</v>
      </c>
      <c r="G65" s="18" t="n">
        <v>23.94627486</v>
      </c>
      <c r="H65" s="20" t="n">
        <v>2.29752572</v>
      </c>
      <c r="I65" s="18" t="n">
        <v>24.93957781</v>
      </c>
      <c r="J65" s="20" t="n">
        <v>3.00113851</v>
      </c>
      <c r="K65" s="18" t="n">
        <v>19.35761727</v>
      </c>
      <c r="L65" s="20" t="n">
        <v>2.9695067</v>
      </c>
      <c r="M65" s="18" t="n">
        <v>10.84165395</v>
      </c>
      <c r="N65" s="20" t="n">
        <v>2.51738546</v>
      </c>
      <c r="O65" s="18" t="n">
        <v>1.11991739</v>
      </c>
      <c r="P65" s="20" t="n">
        <v>0.99430803</v>
      </c>
      <c r="Q65" s="18" t="n">
        <v>2.439376</v>
      </c>
      <c r="R65" s="20" t="n">
        <v>1.21560791</v>
      </c>
      <c r="S65" s="18" t="n">
        <v>0.73948605</v>
      </c>
      <c r="T65" s="20" t="n">
        <v>0.54201967</v>
      </c>
      <c r="U65" s="18" t="n">
        <v>3.71190624</v>
      </c>
      <c r="V65" s="20" t="n">
        <v>1.42370129</v>
      </c>
      <c r="W65" s="18" t="n">
        <v>0</v>
      </c>
      <c r="X65" s="20" t="n">
        <v>0</v>
      </c>
      <c r="Y65" s="18" t="s">
        <v>404</v>
      </c>
      <c r="Z65" s="20" t="s">
        <v>404</v>
      </c>
      <c r="AA65" s="18" t="n">
        <v>0.64536446</v>
      </c>
      <c r="AB65" s="20" t="n">
        <v>0.61327057</v>
      </c>
      <c r="AC65" s="18" t="n">
        <v>0</v>
      </c>
      <c r="AD65" s="20" t="n">
        <v>0</v>
      </c>
      <c r="AE65" s="18" t="n">
        <v>0.33443066</v>
      </c>
      <c r="AF65" s="20" t="n">
        <v>0.25084179</v>
      </c>
    </row>
    <row r="66" spans="1:32">
      <c r="A66" s="15" t="s">
        <v>463</v>
      </c>
      <c r="B66" s="17" t="n">
        <v>5665</v>
      </c>
      <c r="C66" s="18">
        <f>(0.0/B66*100)</f>
        <v/>
      </c>
      <c r="D66" s="19" t="n">
        <v>5665</v>
      </c>
      <c r="E66" s="18" t="n">
        <v>3.68317696</v>
      </c>
      <c r="F66" s="20" t="n">
        <v>0.04184187</v>
      </c>
      <c r="G66" s="18" t="n">
        <v>1.47191882</v>
      </c>
      <c r="H66" s="20" t="n">
        <v>0.20824793</v>
      </c>
      <c r="I66" s="18" t="n">
        <v>15.33798719</v>
      </c>
      <c r="J66" s="20" t="n">
        <v>0.47503129</v>
      </c>
      <c r="K66" s="18" t="n">
        <v>50.38520729</v>
      </c>
      <c r="L66" s="20" t="n">
        <v>0.48349314</v>
      </c>
      <c r="M66" s="18" t="n">
        <v>24.41610327</v>
      </c>
      <c r="N66" s="20" t="n">
        <v>0.11307027</v>
      </c>
      <c r="O66" s="18" t="n">
        <v>4.55838875</v>
      </c>
      <c r="P66" s="20" t="n">
        <v>0.0519766</v>
      </c>
      <c r="Q66" s="18" t="n">
        <v>0</v>
      </c>
      <c r="R66" s="20" t="n">
        <v>0</v>
      </c>
      <c r="S66" s="18" t="n">
        <v>0.14721772</v>
      </c>
      <c r="T66" s="20" t="n">
        <v>0.1438924</v>
      </c>
      <c r="U66" s="18" t="n">
        <v>0</v>
      </c>
      <c r="V66" s="20" t="n">
        <v>0</v>
      </c>
      <c r="W66" s="18" t="n">
        <v>0</v>
      </c>
      <c r="X66" s="20" t="n">
        <v>0</v>
      </c>
      <c r="Y66" s="18" t="s">
        <v>404</v>
      </c>
      <c r="Z66" s="20" t="s">
        <v>404</v>
      </c>
      <c r="AA66" s="18" t="n">
        <v>0</v>
      </c>
      <c r="AB66" s="20" t="n">
        <v>0</v>
      </c>
      <c r="AC66" s="18" t="n">
        <v>0</v>
      </c>
      <c r="AD66" s="20" t="n">
        <v>0</v>
      </c>
      <c r="AE66" s="18" t="n">
        <v>0</v>
      </c>
      <c r="AF66" s="20" t="n">
        <v>0</v>
      </c>
    </row>
    <row r="67" spans="1:32">
      <c r="A67" s="15" t="s">
        <v>464</v>
      </c>
      <c r="B67" s="17" t="n">
        <v>6971</v>
      </c>
      <c r="C67" s="18">
        <f>(0.0/B67*100)</f>
        <v/>
      </c>
      <c r="D67" s="19" t="n">
        <v>6971</v>
      </c>
      <c r="E67" s="18" t="n">
        <v>11.04623001</v>
      </c>
      <c r="F67" s="20" t="n">
        <v>1.29827446</v>
      </c>
      <c r="G67" s="18" t="n">
        <v>9.73773815</v>
      </c>
      <c r="H67" s="20" t="n">
        <v>1.80412667</v>
      </c>
      <c r="I67" s="18" t="n">
        <v>14.97289876</v>
      </c>
      <c r="J67" s="20" t="n">
        <v>2.09114738</v>
      </c>
      <c r="K67" s="18" t="n">
        <v>26.6587944</v>
      </c>
      <c r="L67" s="20" t="n">
        <v>3.05049993</v>
      </c>
      <c r="M67" s="18" t="n">
        <v>20.25385803</v>
      </c>
      <c r="N67" s="20" t="n">
        <v>2.69157703</v>
      </c>
      <c r="O67" s="18" t="n">
        <v>9.37117844</v>
      </c>
      <c r="P67" s="20" t="n">
        <v>1.82527732</v>
      </c>
      <c r="Q67" s="18" t="n">
        <v>4.98859971</v>
      </c>
      <c r="R67" s="20" t="n">
        <v>1.32665148</v>
      </c>
      <c r="S67" s="18" t="n">
        <v>0.53386802</v>
      </c>
      <c r="T67" s="20" t="n">
        <v>0.52912861</v>
      </c>
      <c r="U67" s="18" t="n">
        <v>1.07016212</v>
      </c>
      <c r="V67" s="20" t="n">
        <v>0.59992269</v>
      </c>
      <c r="W67" s="18" t="n">
        <v>0</v>
      </c>
      <c r="X67" s="20" t="n">
        <v>0</v>
      </c>
      <c r="Y67" s="18" t="s">
        <v>404</v>
      </c>
      <c r="Z67" s="20" t="s">
        <v>404</v>
      </c>
      <c r="AA67" s="18" t="n">
        <v>0</v>
      </c>
      <c r="AB67" s="20" t="n">
        <v>0</v>
      </c>
      <c r="AC67" s="18" t="n">
        <v>0</v>
      </c>
      <c r="AD67" s="20" t="n">
        <v>0</v>
      </c>
      <c r="AE67" s="18" t="n">
        <v>1.36667237</v>
      </c>
      <c r="AF67" s="20" t="n">
        <v>0.77735731</v>
      </c>
    </row>
    <row r="68" spans="1:32">
      <c r="A68" s="15" t="s">
        <v>465</v>
      </c>
      <c r="B68" s="17" t="n">
        <v>12083</v>
      </c>
      <c r="C68" s="18">
        <f>(0.0/B68*100)</f>
        <v/>
      </c>
      <c r="D68" s="19" t="n">
        <v>12083</v>
      </c>
      <c r="E68" s="18" t="n">
        <v>1.838676</v>
      </c>
      <c r="F68" s="20" t="n">
        <v>0.02714947</v>
      </c>
      <c r="G68" s="18" t="n">
        <v>7.17666517</v>
      </c>
      <c r="H68" s="20" t="n">
        <v>0.04920024</v>
      </c>
      <c r="I68" s="18" t="n">
        <v>24.55847824</v>
      </c>
      <c r="J68" s="20" t="n">
        <v>0.08919727</v>
      </c>
      <c r="K68" s="18" t="n">
        <v>34.88657048</v>
      </c>
      <c r="L68" s="20" t="n">
        <v>0.11084702</v>
      </c>
      <c r="M68" s="18" t="n">
        <v>16.45948626</v>
      </c>
      <c r="N68" s="20" t="n">
        <v>0.07111279</v>
      </c>
      <c r="O68" s="18" t="n">
        <v>5.58353756</v>
      </c>
      <c r="P68" s="20" t="n">
        <v>0.05387807</v>
      </c>
      <c r="Q68" s="18" t="n">
        <v>0.20486911</v>
      </c>
      <c r="R68" s="20" t="n">
        <v>0.00695288</v>
      </c>
      <c r="S68" s="18" t="n">
        <v>0</v>
      </c>
      <c r="T68" s="20" t="n">
        <v>0</v>
      </c>
      <c r="U68" s="18" t="n">
        <v>8.56091164</v>
      </c>
      <c r="V68" s="20" t="n">
        <v>0.06031474</v>
      </c>
      <c r="W68" s="18" t="n">
        <v>0</v>
      </c>
      <c r="X68" s="20" t="n">
        <v>0</v>
      </c>
      <c r="Y68" s="18" t="s">
        <v>404</v>
      </c>
      <c r="Z68" s="20" t="s">
        <v>404</v>
      </c>
      <c r="AA68" s="18" t="n">
        <v>0</v>
      </c>
      <c r="AB68" s="20" t="n">
        <v>0</v>
      </c>
      <c r="AC68" s="18" t="n">
        <v>0</v>
      </c>
      <c r="AD68" s="20" t="n">
        <v>0</v>
      </c>
      <c r="AE68" s="18" t="n">
        <v>0.73080554</v>
      </c>
      <c r="AF68" s="20" t="n">
        <v>0.02197892</v>
      </c>
    </row>
    <row r="69" spans="1:32">
      <c r="A69" s="15" t="s">
        <v>466</v>
      </c>
      <c r="B69" s="17" t="n">
        <v>4876</v>
      </c>
      <c r="C69" s="18">
        <f>(0.0/B69*100)</f>
        <v/>
      </c>
      <c r="D69" s="19" t="n">
        <v>4876</v>
      </c>
      <c r="E69" s="18" t="n">
        <v>2.88047833</v>
      </c>
      <c r="F69" s="20" t="n">
        <v>1.11524441</v>
      </c>
      <c r="G69" s="18" t="n">
        <v>8.32532634</v>
      </c>
      <c r="H69" s="20" t="n">
        <v>1.97818502</v>
      </c>
      <c r="I69" s="18" t="n">
        <v>20.59545441</v>
      </c>
      <c r="J69" s="20" t="n">
        <v>3.26069267</v>
      </c>
      <c r="K69" s="18" t="n">
        <v>58.74462205</v>
      </c>
      <c r="L69" s="20" t="n">
        <v>3.63641936</v>
      </c>
      <c r="M69" s="18" t="n">
        <v>5.30599699</v>
      </c>
      <c r="N69" s="20" t="n">
        <v>1.82997269</v>
      </c>
      <c r="O69" s="18" t="n">
        <v>0</v>
      </c>
      <c r="P69" s="20" t="n">
        <v>0</v>
      </c>
      <c r="Q69" s="18" t="n">
        <v>0</v>
      </c>
      <c r="R69" s="20" t="n">
        <v>0</v>
      </c>
      <c r="S69" s="18" t="n">
        <v>0.89182347</v>
      </c>
      <c r="T69" s="20" t="n">
        <v>0.60877655</v>
      </c>
      <c r="U69" s="18" t="n">
        <v>3.25629841</v>
      </c>
      <c r="V69" s="20" t="n">
        <v>1.45550556</v>
      </c>
      <c r="W69" s="18" t="n">
        <v>0</v>
      </c>
      <c r="X69" s="20" t="n">
        <v>0</v>
      </c>
      <c r="Y69" s="18" t="s">
        <v>404</v>
      </c>
      <c r="Z69" s="20" t="s">
        <v>404</v>
      </c>
      <c r="AA69" s="18" t="n">
        <v>0</v>
      </c>
      <c r="AB69" s="20" t="n">
        <v>0</v>
      </c>
      <c r="AC69" s="18" t="n">
        <v>0</v>
      </c>
      <c r="AD69" s="20" t="n">
        <v>0</v>
      </c>
      <c r="AE69" s="18" t="n">
        <v>0</v>
      </c>
      <c r="AF69" s="20" t="n">
        <v>0</v>
      </c>
    </row>
    <row r="70" spans="1:32">
      <c r="A70" s="15" t="s">
        <v>467</v>
      </c>
      <c r="B70" s="17" t="n">
        <v>6036</v>
      </c>
      <c r="C70" s="18">
        <f>(0.0/B70*100)</f>
        <v/>
      </c>
      <c r="D70" s="19" t="n">
        <v>6036</v>
      </c>
      <c r="E70" s="18" t="n">
        <v>10.80999973</v>
      </c>
      <c r="F70" s="20" t="n">
        <v>2.47084617</v>
      </c>
      <c r="G70" s="18" t="n">
        <v>15.88018337</v>
      </c>
      <c r="H70" s="20" t="n">
        <v>2.21377814</v>
      </c>
      <c r="I70" s="18" t="n">
        <v>41.65985265</v>
      </c>
      <c r="J70" s="20" t="n">
        <v>3.69910296</v>
      </c>
      <c r="K70" s="18" t="n">
        <v>30.05344078</v>
      </c>
      <c r="L70" s="20" t="n">
        <v>3.27422752</v>
      </c>
      <c r="M70" s="18" t="n">
        <v>1.28887412</v>
      </c>
      <c r="N70" s="20" t="n">
        <v>1.08326788</v>
      </c>
      <c r="O70" s="18" t="n">
        <v>0</v>
      </c>
      <c r="P70" s="20" t="n">
        <v>0</v>
      </c>
      <c r="Q70" s="18" t="n">
        <v>0</v>
      </c>
      <c r="R70" s="20" t="n">
        <v>0</v>
      </c>
      <c r="S70" s="18" t="n">
        <v>0</v>
      </c>
      <c r="T70" s="20" t="n">
        <v>0</v>
      </c>
      <c r="U70" s="18" t="n">
        <v>0</v>
      </c>
      <c r="V70" s="20" t="n">
        <v>0</v>
      </c>
      <c r="W70" s="18" t="n">
        <v>0</v>
      </c>
      <c r="X70" s="20" t="n">
        <v>0</v>
      </c>
      <c r="Y70" s="18" t="s">
        <v>404</v>
      </c>
      <c r="Z70" s="20" t="s">
        <v>404</v>
      </c>
      <c r="AA70" s="18" t="n">
        <v>0</v>
      </c>
      <c r="AB70" s="20" t="n">
        <v>0</v>
      </c>
      <c r="AC70" s="18" t="n">
        <v>0</v>
      </c>
      <c r="AD70" s="20" t="n">
        <v>0</v>
      </c>
      <c r="AE70" s="18" t="n">
        <v>0.30764935</v>
      </c>
      <c r="AF70" s="20" t="n">
        <v>0.30600758</v>
      </c>
    </row>
    <row r="71" spans="1:32">
      <c r="A71" s="15" t="s">
        <v>468</v>
      </c>
      <c r="B71" s="17" t="n">
        <v>6115</v>
      </c>
      <c r="C71" s="18">
        <f>(0.0/B71*100)</f>
        <v/>
      </c>
      <c r="D71" s="19" t="n">
        <v>6115</v>
      </c>
      <c r="E71" s="18" t="n">
        <v>1.25989193</v>
      </c>
      <c r="F71" s="20" t="n">
        <v>1.4682779</v>
      </c>
      <c r="G71" s="18" t="n">
        <v>0.82261374</v>
      </c>
      <c r="H71" s="20" t="n">
        <v>0.01779959</v>
      </c>
      <c r="I71" s="18" t="n">
        <v>8.698856080000001</v>
      </c>
      <c r="J71" s="20" t="n">
        <v>0.81921522</v>
      </c>
      <c r="K71" s="18" t="n">
        <v>8.36802147</v>
      </c>
      <c r="L71" s="20" t="n">
        <v>0.71530485</v>
      </c>
      <c r="M71" s="18" t="n">
        <v>23.60717248</v>
      </c>
      <c r="N71" s="20" t="n">
        <v>0.19876699</v>
      </c>
      <c r="O71" s="18" t="n">
        <v>52.77250534</v>
      </c>
      <c r="P71" s="20" t="n">
        <v>0.38362764</v>
      </c>
      <c r="Q71" s="18" t="n">
        <v>2.12364386</v>
      </c>
      <c r="R71" s="20" t="n">
        <v>0.04936172</v>
      </c>
      <c r="S71" s="18" t="n">
        <v>0</v>
      </c>
      <c r="T71" s="20" t="n">
        <v>0</v>
      </c>
      <c r="U71" s="18" t="n">
        <v>1.10642885</v>
      </c>
      <c r="V71" s="20" t="n">
        <v>0.02615723</v>
      </c>
      <c r="W71" s="18" t="n">
        <v>0</v>
      </c>
      <c r="X71" s="20" t="n">
        <v>0</v>
      </c>
      <c r="Y71" s="18" t="s">
        <v>404</v>
      </c>
      <c r="Z71" s="20" t="s">
        <v>404</v>
      </c>
      <c r="AA71" s="18" t="n">
        <v>0</v>
      </c>
      <c r="AB71" s="20" t="n">
        <v>0</v>
      </c>
      <c r="AC71" s="18" t="n">
        <v>0</v>
      </c>
      <c r="AD71" s="20" t="n">
        <v>0</v>
      </c>
      <c r="AE71" s="18" t="n">
        <v>1.24086626</v>
      </c>
      <c r="AF71" s="20" t="n">
        <v>0.03291639</v>
      </c>
    </row>
    <row r="72" spans="1:32">
      <c r="A72" s="15" t="s">
        <v>469</v>
      </c>
      <c r="B72" s="17" t="n">
        <v>7708</v>
      </c>
      <c r="C72" s="18">
        <f>(0.0/B72*100)</f>
        <v/>
      </c>
      <c r="D72" s="19" t="n">
        <v>7708</v>
      </c>
      <c r="E72" s="18" t="n">
        <v>0</v>
      </c>
      <c r="F72" s="20" t="n">
        <v>0</v>
      </c>
      <c r="G72" s="18" t="n">
        <v>0.55698104</v>
      </c>
      <c r="H72" s="20" t="n">
        <v>0.3313948</v>
      </c>
      <c r="I72" s="18" t="n">
        <v>1.76824013</v>
      </c>
      <c r="J72" s="20" t="n">
        <v>0.74298837</v>
      </c>
      <c r="K72" s="18" t="n">
        <v>19.15988381</v>
      </c>
      <c r="L72" s="20" t="n">
        <v>2.10626371</v>
      </c>
      <c r="M72" s="18" t="n">
        <v>19.11688375</v>
      </c>
      <c r="N72" s="20" t="n">
        <v>2.59721374</v>
      </c>
      <c r="O72" s="18" t="n">
        <v>28.61620131</v>
      </c>
      <c r="P72" s="20" t="n">
        <v>2.70073776</v>
      </c>
      <c r="Q72" s="18" t="n">
        <v>20.73163861</v>
      </c>
      <c r="R72" s="20" t="n">
        <v>3.17003028</v>
      </c>
      <c r="S72" s="18" t="n">
        <v>8.88946616</v>
      </c>
      <c r="T72" s="20" t="n">
        <v>1.84200423</v>
      </c>
      <c r="U72" s="18" t="n">
        <v>0.84498628</v>
      </c>
      <c r="V72" s="20" t="n">
        <v>0.63308883</v>
      </c>
      <c r="W72" s="18" t="n">
        <v>0</v>
      </c>
      <c r="X72" s="20" t="n">
        <v>0</v>
      </c>
      <c r="Y72" s="18" t="s">
        <v>404</v>
      </c>
      <c r="Z72" s="20" t="s">
        <v>404</v>
      </c>
      <c r="AA72" s="18" t="n">
        <v>0</v>
      </c>
      <c r="AB72" s="20" t="n">
        <v>0</v>
      </c>
      <c r="AC72" s="18" t="n">
        <v>0</v>
      </c>
      <c r="AD72" s="20" t="n">
        <v>0</v>
      </c>
      <c r="AE72" s="18" t="n">
        <v>0.3157189</v>
      </c>
      <c r="AF72" s="20" t="n">
        <v>0.22435579</v>
      </c>
    </row>
    <row r="73" spans="1:32">
      <c r="A73" s="15" t="s">
        <v>470</v>
      </c>
      <c r="B73" s="17" t="n">
        <v>8249</v>
      </c>
      <c r="C73" s="18">
        <f>(0.0/B73*100)</f>
        <v/>
      </c>
      <c r="D73" s="19" t="n">
        <v>8249</v>
      </c>
      <c r="E73" s="18" t="n">
        <v>1.4752755</v>
      </c>
      <c r="F73" s="20" t="n">
        <v>0.41182145</v>
      </c>
      <c r="G73" s="18" t="n">
        <v>2.5581483</v>
      </c>
      <c r="H73" s="20" t="n">
        <v>0.81520357</v>
      </c>
      <c r="I73" s="18" t="n">
        <v>4.25567909</v>
      </c>
      <c r="J73" s="20" t="n">
        <v>1.48355264</v>
      </c>
      <c r="K73" s="18" t="n">
        <v>10.04181532</v>
      </c>
      <c r="L73" s="20" t="n">
        <v>1.80298217</v>
      </c>
      <c r="M73" s="18" t="n">
        <v>16.52690937</v>
      </c>
      <c r="N73" s="20" t="n">
        <v>3.11906788</v>
      </c>
      <c r="O73" s="18" t="n">
        <v>32.56824899</v>
      </c>
      <c r="P73" s="20" t="n">
        <v>3.58571865</v>
      </c>
      <c r="Q73" s="18" t="n">
        <v>16.59190428</v>
      </c>
      <c r="R73" s="20" t="n">
        <v>2.96192852</v>
      </c>
      <c r="S73" s="18" t="n">
        <v>13.12925584</v>
      </c>
      <c r="T73" s="20" t="n">
        <v>2.37907647</v>
      </c>
      <c r="U73" s="18" t="n">
        <v>1.87876226</v>
      </c>
      <c r="V73" s="20" t="n">
        <v>1.10464666</v>
      </c>
      <c r="W73" s="18" t="n">
        <v>0</v>
      </c>
      <c r="X73" s="20" t="n">
        <v>0</v>
      </c>
      <c r="Y73" s="18" t="s">
        <v>404</v>
      </c>
      <c r="Z73" s="20" t="s">
        <v>404</v>
      </c>
      <c r="AA73" s="18" t="n">
        <v>0</v>
      </c>
      <c r="AB73" s="20" t="n">
        <v>0</v>
      </c>
      <c r="AC73" s="18" t="n">
        <v>0</v>
      </c>
      <c r="AD73" s="20" t="n">
        <v>0</v>
      </c>
      <c r="AE73" s="18" t="n">
        <v>0.97400105</v>
      </c>
      <c r="AF73" s="20" t="n">
        <v>0.65989803</v>
      </c>
    </row>
    <row r="74" spans="1:32">
      <c r="A74" s="15" t="s">
        <v>471</v>
      </c>
      <c r="B74" s="17" t="n">
        <v>4692</v>
      </c>
      <c r="C74" s="18">
        <f>(484.0/B74*100)</f>
        <v/>
      </c>
      <c r="D74" s="19" t="n">
        <v>4208</v>
      </c>
      <c r="E74" s="18" t="n">
        <v>2.38822544</v>
      </c>
      <c r="F74" s="20" t="n">
        <v>0.11743492</v>
      </c>
      <c r="G74" s="18" t="n">
        <v>7.1639457</v>
      </c>
      <c r="H74" s="20" t="n">
        <v>0.13967927</v>
      </c>
      <c r="I74" s="18" t="n">
        <v>21.73824138</v>
      </c>
      <c r="J74" s="20" t="n">
        <v>0.23688966</v>
      </c>
      <c r="K74" s="18" t="n">
        <v>18.12152489</v>
      </c>
      <c r="L74" s="20" t="n">
        <v>0.21046645</v>
      </c>
      <c r="M74" s="18" t="n">
        <v>33.82197721</v>
      </c>
      <c r="N74" s="20" t="n">
        <v>0.29884921</v>
      </c>
      <c r="O74" s="18" t="n">
        <v>10.95961912</v>
      </c>
      <c r="P74" s="20" t="n">
        <v>0.15347276</v>
      </c>
      <c r="Q74" s="18" t="n">
        <v>2.485449</v>
      </c>
      <c r="R74" s="20" t="n">
        <v>0.03429543</v>
      </c>
      <c r="S74" s="18" t="n">
        <v>0</v>
      </c>
      <c r="T74" s="20" t="n">
        <v>0</v>
      </c>
      <c r="U74" s="18" t="n">
        <v>1.28758598</v>
      </c>
      <c r="V74" s="20" t="n">
        <v>0.02912665</v>
      </c>
      <c r="W74" s="18" t="n">
        <v>0</v>
      </c>
      <c r="X74" s="20" t="n">
        <v>0</v>
      </c>
      <c r="Y74" s="18" t="s">
        <v>404</v>
      </c>
      <c r="Z74" s="20" t="s">
        <v>404</v>
      </c>
      <c r="AA74" s="18" t="n">
        <v>0</v>
      </c>
      <c r="AB74" s="20" t="n">
        <v>0</v>
      </c>
      <c r="AC74" s="18" t="n">
        <v>0</v>
      </c>
      <c r="AD74" s="20" t="n">
        <v>0</v>
      </c>
      <c r="AE74" s="18" t="n">
        <v>2.03343128</v>
      </c>
      <c r="AF74" s="20" t="n">
        <v>0.12811532</v>
      </c>
    </row>
    <row r="75" spans="1:32">
      <c r="A75" s="15" t="s">
        <v>472</v>
      </c>
      <c r="B75" s="17" t="n">
        <v>5375</v>
      </c>
      <c r="C75" s="18">
        <f>(483.0/B75*100)</f>
        <v/>
      </c>
      <c r="D75" s="19" t="n">
        <v>4892</v>
      </c>
      <c r="E75" s="18" t="n">
        <v>1.17868947</v>
      </c>
      <c r="F75" s="20" t="n">
        <v>0.88302686</v>
      </c>
      <c r="G75" s="18" t="n">
        <v>3.87693499</v>
      </c>
      <c r="H75" s="20" t="n">
        <v>1.45212106</v>
      </c>
      <c r="I75" s="18" t="n">
        <v>25.02675956</v>
      </c>
      <c r="J75" s="20" t="n">
        <v>3.72159816</v>
      </c>
      <c r="K75" s="18" t="n">
        <v>42.98719805</v>
      </c>
      <c r="L75" s="20" t="n">
        <v>4.04012584</v>
      </c>
      <c r="M75" s="18" t="n">
        <v>11.35310637</v>
      </c>
      <c r="N75" s="20" t="n">
        <v>3.06661824</v>
      </c>
      <c r="O75" s="18" t="n">
        <v>2.67242806</v>
      </c>
      <c r="P75" s="20" t="n">
        <v>1.24305299</v>
      </c>
      <c r="Q75" s="18" t="n">
        <v>0</v>
      </c>
      <c r="R75" s="20" t="n">
        <v>0</v>
      </c>
      <c r="S75" s="18" t="n">
        <v>0</v>
      </c>
      <c r="T75" s="20" t="n">
        <v>0</v>
      </c>
      <c r="U75" s="18" t="n">
        <v>3.03243285</v>
      </c>
      <c r="V75" s="20" t="n">
        <v>1.38365472</v>
      </c>
      <c r="W75" s="18" t="n">
        <v>0</v>
      </c>
      <c r="X75" s="20" t="n">
        <v>0</v>
      </c>
      <c r="Y75" s="18" t="s">
        <v>404</v>
      </c>
      <c r="Z75" s="20" t="s">
        <v>404</v>
      </c>
      <c r="AA75" s="18" t="n">
        <v>0</v>
      </c>
      <c r="AB75" s="20" t="n">
        <v>0</v>
      </c>
      <c r="AC75" s="18" t="n">
        <v>0</v>
      </c>
      <c r="AD75" s="20" t="n">
        <v>0</v>
      </c>
      <c r="AE75" s="18" t="n">
        <v>9.872450649999999</v>
      </c>
      <c r="AF75" s="20" t="n">
        <v>2.60217041</v>
      </c>
    </row>
    <row r="76" spans="1:32">
      <c r="A76" s="15" t="s">
        <v>473</v>
      </c>
      <c r="B76" s="17" t="n">
        <v>14167</v>
      </c>
      <c r="C76" s="18">
        <f>(1400.0/B76*100)</f>
        <v/>
      </c>
      <c r="D76" s="19" t="n">
        <v>12767</v>
      </c>
      <c r="E76" s="18" t="n">
        <v>2.72301187</v>
      </c>
      <c r="F76" s="20" t="n">
        <v>0.73681262</v>
      </c>
      <c r="G76" s="18" t="n">
        <v>5.62891369</v>
      </c>
      <c r="H76" s="20" t="n">
        <v>0.85543622</v>
      </c>
      <c r="I76" s="18" t="n">
        <v>19.30438829</v>
      </c>
      <c r="J76" s="20" t="n">
        <v>2.06780124</v>
      </c>
      <c r="K76" s="18" t="n">
        <v>38.81130056</v>
      </c>
      <c r="L76" s="20" t="n">
        <v>2.61837356</v>
      </c>
      <c r="M76" s="18" t="n">
        <v>11.29442817</v>
      </c>
      <c r="N76" s="20" t="n">
        <v>1.47176341</v>
      </c>
      <c r="O76" s="18" t="n">
        <v>3.42759728</v>
      </c>
      <c r="P76" s="20" t="n">
        <v>1.13444458</v>
      </c>
      <c r="Q76" s="18" t="n">
        <v>0.31032523</v>
      </c>
      <c r="R76" s="20" t="n">
        <v>0.12544985</v>
      </c>
      <c r="S76" s="18" t="n">
        <v>0.16877901</v>
      </c>
      <c r="T76" s="20" t="n">
        <v>0.09900788000000001</v>
      </c>
      <c r="U76" s="18" t="n">
        <v>11.58775392</v>
      </c>
      <c r="V76" s="20" t="n">
        <v>2.02802056</v>
      </c>
      <c r="W76" s="18" t="n">
        <v>0</v>
      </c>
      <c r="X76" s="20" t="n">
        <v>0</v>
      </c>
      <c r="Y76" s="18" t="s">
        <v>404</v>
      </c>
      <c r="Z76" s="20" t="s">
        <v>404</v>
      </c>
      <c r="AA76" s="18" t="n">
        <v>0</v>
      </c>
      <c r="AB76" s="20" t="n">
        <v>0</v>
      </c>
      <c r="AC76" s="18" t="n">
        <v>0</v>
      </c>
      <c r="AD76" s="20" t="n">
        <v>0</v>
      </c>
      <c r="AE76" s="18" t="n">
        <v>6.74350199</v>
      </c>
      <c r="AF76" s="20" t="n">
        <v>1.3862281</v>
      </c>
    </row>
    <row r="77" spans="1:32">
      <c r="A77" s="15" t="s">
        <v>474</v>
      </c>
      <c r="B77" s="17" t="n">
        <v>6062</v>
      </c>
      <c r="C77" s="18">
        <f>(0.0/B77*100)</f>
        <v/>
      </c>
      <c r="D77" s="19" t="n">
        <v>6062</v>
      </c>
      <c r="E77" s="18" t="n">
        <v>6.17412664</v>
      </c>
      <c r="F77" s="20" t="n">
        <v>1.27385282</v>
      </c>
      <c r="G77" s="18" t="n">
        <v>9.20779458</v>
      </c>
      <c r="H77" s="20" t="n">
        <v>1.8926454</v>
      </c>
      <c r="I77" s="18" t="n">
        <v>23.78347906</v>
      </c>
      <c r="J77" s="20" t="n">
        <v>2.73980275</v>
      </c>
      <c r="K77" s="18" t="n">
        <v>29.04297314</v>
      </c>
      <c r="L77" s="20" t="n">
        <v>2.75503156</v>
      </c>
      <c r="M77" s="18" t="n">
        <v>23.45125105</v>
      </c>
      <c r="N77" s="20" t="n">
        <v>2.43944487</v>
      </c>
      <c r="O77" s="18" t="n">
        <v>6.17711395</v>
      </c>
      <c r="P77" s="20" t="n">
        <v>0.84698906</v>
      </c>
      <c r="Q77" s="18" t="n">
        <v>0.49509181</v>
      </c>
      <c r="R77" s="20" t="n">
        <v>0.02582975</v>
      </c>
      <c r="S77" s="18" t="n">
        <v>1.07276436</v>
      </c>
      <c r="T77" s="20" t="n">
        <v>0.6572013799999999</v>
      </c>
      <c r="U77" s="18" t="n">
        <v>0.59540542</v>
      </c>
      <c r="V77" s="20" t="n">
        <v>0.4209968</v>
      </c>
      <c r="W77" s="18" t="n">
        <v>0</v>
      </c>
      <c r="X77" s="20" t="n">
        <v>0</v>
      </c>
      <c r="Y77" s="18" t="s">
        <v>404</v>
      </c>
      <c r="Z77" s="20" t="s">
        <v>404</v>
      </c>
      <c r="AA77" s="18" t="n">
        <v>0</v>
      </c>
      <c r="AB77" s="20" t="n">
        <v>0</v>
      </c>
      <c r="AC77" s="18" t="n">
        <v>0</v>
      </c>
      <c r="AD77" s="20" t="n">
        <v>0</v>
      </c>
      <c r="AE77" s="18" t="n">
        <v>0</v>
      </c>
      <c r="AF77" s="20" t="n">
        <v>0</v>
      </c>
    </row>
    <row r="78" spans="1:32">
      <c r="A78" s="15" t="s">
        <v>475</v>
      </c>
      <c r="B78" s="17" t="n">
        <v>5826</v>
      </c>
      <c r="C78" s="18">
        <f>(0.0/B78*100)</f>
        <v/>
      </c>
      <c r="D78" s="19" t="n">
        <v>5826</v>
      </c>
      <c r="E78" s="18" t="n">
        <v>2.40172952</v>
      </c>
      <c r="F78" s="20" t="n">
        <v>0.7135192299999999</v>
      </c>
      <c r="G78" s="18" t="n">
        <v>1.35210246</v>
      </c>
      <c r="H78" s="20" t="n">
        <v>0.92611421</v>
      </c>
      <c r="I78" s="18" t="n">
        <v>0.84711936</v>
      </c>
      <c r="J78" s="20" t="n">
        <v>0.86959182</v>
      </c>
      <c r="K78" s="18" t="n">
        <v>2.53575283</v>
      </c>
      <c r="L78" s="20" t="n">
        <v>1.26219937</v>
      </c>
      <c r="M78" s="18" t="n">
        <v>16.95426813</v>
      </c>
      <c r="N78" s="20" t="n">
        <v>3.14638862</v>
      </c>
      <c r="O78" s="18" t="n">
        <v>28.3441551</v>
      </c>
      <c r="P78" s="20" t="n">
        <v>4.22521332</v>
      </c>
      <c r="Q78" s="18" t="n">
        <v>27.11345169</v>
      </c>
      <c r="R78" s="20" t="n">
        <v>2.74934626</v>
      </c>
      <c r="S78" s="18" t="n">
        <v>2.10644913</v>
      </c>
      <c r="T78" s="20" t="n">
        <v>1.00687069</v>
      </c>
      <c r="U78" s="18" t="n">
        <v>17.47416431</v>
      </c>
      <c r="V78" s="20" t="n">
        <v>3.01636058</v>
      </c>
      <c r="W78" s="18" t="n">
        <v>0</v>
      </c>
      <c r="X78" s="20" t="n">
        <v>0</v>
      </c>
      <c r="Y78" s="18" t="s">
        <v>404</v>
      </c>
      <c r="Z78" s="20" t="s">
        <v>404</v>
      </c>
      <c r="AA78" s="18" t="n">
        <v>0</v>
      </c>
      <c r="AB78" s="20" t="n">
        <v>0</v>
      </c>
      <c r="AC78" s="18" t="n">
        <v>0.87080747</v>
      </c>
      <c r="AD78" s="20" t="n">
        <v>0.61427395</v>
      </c>
      <c r="AE78" s="18" t="n">
        <v>0</v>
      </c>
      <c r="AF78" s="20" t="n">
        <v>0</v>
      </c>
    </row>
    <row customHeight="1" ht="25" r="79" spans="1:32">
      <c r="A79" s="15" t="s">
        <v>476</v>
      </c>
      <c r="B79" s="17" t="n">
        <v>1657</v>
      </c>
      <c r="C79" s="18">
        <f>(21.0/B79*100)</f>
        <v/>
      </c>
      <c r="D79" s="19" t="n">
        <v>1636</v>
      </c>
      <c r="E79" s="18" t="n">
        <v>1.45565621</v>
      </c>
      <c r="F79" s="20" t="n">
        <v>1.08553237</v>
      </c>
      <c r="G79" s="18" t="n">
        <v>9.26830519</v>
      </c>
      <c r="H79" s="20" t="n">
        <v>4.12379452</v>
      </c>
      <c r="I79" s="18" t="n">
        <v>4.02720694</v>
      </c>
      <c r="J79" s="20" t="n">
        <v>2.53446107</v>
      </c>
      <c r="K79" s="18" t="n">
        <v>10.99819076</v>
      </c>
      <c r="L79" s="20" t="n">
        <v>4.19938287</v>
      </c>
      <c r="M79" s="18" t="n">
        <v>13.8913062</v>
      </c>
      <c r="N79" s="20" t="n">
        <v>4.49334372</v>
      </c>
      <c r="O79" s="18" t="n">
        <v>8.823330459999999</v>
      </c>
      <c r="P79" s="20" t="n">
        <v>4.67225939</v>
      </c>
      <c r="Q79" s="18" t="n">
        <v>1.60608482</v>
      </c>
      <c r="R79" s="20" t="n">
        <v>1.25856924</v>
      </c>
      <c r="S79" s="18" t="n">
        <v>3.98764318</v>
      </c>
      <c r="T79" s="20" t="n">
        <v>2.84088795</v>
      </c>
      <c r="U79" s="18" t="n">
        <v>43.95665358</v>
      </c>
      <c r="V79" s="20" t="n">
        <v>8.085028530000001</v>
      </c>
      <c r="W79" s="18" t="n">
        <v>0</v>
      </c>
      <c r="X79" s="20" t="n">
        <v>0</v>
      </c>
      <c r="Y79" s="18" t="s">
        <v>404</v>
      </c>
      <c r="Z79" s="20" t="s">
        <v>404</v>
      </c>
      <c r="AA79" s="18" t="n">
        <v>0</v>
      </c>
      <c r="AB79" s="20" t="n">
        <v>0</v>
      </c>
      <c r="AC79" s="18" t="n">
        <v>0</v>
      </c>
      <c r="AD79" s="20" t="n">
        <v>0</v>
      </c>
      <c r="AE79" s="18" t="n">
        <v>1.98562265</v>
      </c>
      <c r="AF79" s="20" t="n">
        <v>2.00314081</v>
      </c>
    </row>
    <row r="80" spans="1:32">
      <c r="A80" s="15" t="s">
        <v>477</v>
      </c>
      <c r="B80" s="17" t="n">
        <v>7841</v>
      </c>
      <c r="C80" s="18">
        <f>(0.0/B80*100)</f>
        <v/>
      </c>
      <c r="D80" s="19" t="n">
        <v>7841</v>
      </c>
      <c r="E80" s="18" t="n">
        <v>11.47006033</v>
      </c>
      <c r="F80" s="20" t="n">
        <v>1.90847815</v>
      </c>
      <c r="G80" s="18" t="n">
        <v>14.8711706</v>
      </c>
      <c r="H80" s="20" t="n">
        <v>2.09015469</v>
      </c>
      <c r="I80" s="18" t="n">
        <v>26.97451412</v>
      </c>
      <c r="J80" s="20" t="n">
        <v>3.475464</v>
      </c>
      <c r="K80" s="18" t="n">
        <v>14.04083587</v>
      </c>
      <c r="L80" s="20" t="n">
        <v>2.57416908</v>
      </c>
      <c r="M80" s="18" t="n">
        <v>4.00161258</v>
      </c>
      <c r="N80" s="20" t="n">
        <v>1.23898514</v>
      </c>
      <c r="O80" s="18" t="n">
        <v>1.94386053</v>
      </c>
      <c r="P80" s="20" t="n">
        <v>0.99266098</v>
      </c>
      <c r="Q80" s="18" t="n">
        <v>1.02971948</v>
      </c>
      <c r="R80" s="20" t="n">
        <v>0.69026537</v>
      </c>
      <c r="S80" s="18" t="n">
        <v>2.97698359</v>
      </c>
      <c r="T80" s="20" t="n">
        <v>1.34231966</v>
      </c>
      <c r="U80" s="18" t="n">
        <v>22.69124291</v>
      </c>
      <c r="V80" s="20" t="n">
        <v>3.22462849</v>
      </c>
      <c r="W80" s="18" t="n">
        <v>0</v>
      </c>
      <c r="X80" s="20" t="n">
        <v>0</v>
      </c>
      <c r="Y80" s="18" t="s">
        <v>404</v>
      </c>
      <c r="Z80" s="20" t="s">
        <v>404</v>
      </c>
      <c r="AA80" s="18" t="n">
        <v>0</v>
      </c>
      <c r="AB80" s="20" t="n">
        <v>0</v>
      </c>
      <c r="AC80" s="18" t="n">
        <v>0</v>
      </c>
      <c r="AD80" s="20" t="n">
        <v>0</v>
      </c>
      <c r="AE80" s="18" t="n">
        <v>0</v>
      </c>
      <c r="AF80" s="20" t="n">
        <v>0</v>
      </c>
    </row>
    <row r="81" spans="1:32">
      <c r="A81" s="21" t="s">
        <v>478</v>
      </c>
      <c r="B81" s="17" t="n">
        <v>8861</v>
      </c>
      <c r="C81" s="18">
        <f>(0.0/B81*100)</f>
        <v/>
      </c>
      <c r="D81" s="19" t="n">
        <v>8861</v>
      </c>
      <c r="E81" s="18" t="n">
        <v>0.68054307</v>
      </c>
      <c r="F81" s="20" t="n">
        <v>0.47911146</v>
      </c>
      <c r="G81" s="18" t="n">
        <v>2.54513661</v>
      </c>
      <c r="H81" s="20" t="n">
        <v>1.35990515</v>
      </c>
      <c r="I81" s="18" t="n">
        <v>10.57472447</v>
      </c>
      <c r="J81" s="20" t="n">
        <v>2.23854576</v>
      </c>
      <c r="K81" s="18" t="n">
        <v>25.00739713</v>
      </c>
      <c r="L81" s="20" t="n">
        <v>3.10102499</v>
      </c>
      <c r="M81" s="18" t="n">
        <v>31.31757202</v>
      </c>
      <c r="N81" s="20" t="n">
        <v>3.53344434</v>
      </c>
      <c r="O81" s="18" t="n">
        <v>16.88217437</v>
      </c>
      <c r="P81" s="20" t="n">
        <v>3.0605209</v>
      </c>
      <c r="Q81" s="18" t="n">
        <v>9.206919579999999</v>
      </c>
      <c r="R81" s="20" t="n">
        <v>2.54766699</v>
      </c>
      <c r="S81" s="18" t="n">
        <v>0</v>
      </c>
      <c r="T81" s="20" t="n">
        <v>0</v>
      </c>
      <c r="U81" s="18" t="n">
        <v>3.01429739</v>
      </c>
      <c r="V81" s="20" t="n">
        <v>1.28362657</v>
      </c>
      <c r="W81" s="18" t="n">
        <v>0</v>
      </c>
      <c r="X81" s="20" t="n">
        <v>0</v>
      </c>
      <c r="Y81" s="18" t="s">
        <v>404</v>
      </c>
      <c r="Z81" s="20" t="s">
        <v>404</v>
      </c>
      <c r="AA81" s="18" t="n">
        <v>0</v>
      </c>
      <c r="AB81" s="20" t="n">
        <v>0</v>
      </c>
      <c r="AC81" s="18" t="n">
        <v>0</v>
      </c>
      <c r="AD81" s="20" t="n">
        <v>0</v>
      </c>
      <c r="AE81" s="18" t="n">
        <v>0.77123536</v>
      </c>
      <c r="AF81" s="20" t="n">
        <v>0.45628721</v>
      </c>
    </row>
    <row r="82" spans="1:3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c r="AA82" s="22" t="s">
        <v>479</v>
      </c>
      <c r="AB82" s="22" t="s">
        <v>479</v>
      </c>
      <c r="AC82" s="22" t="s">
        <v>479</v>
      </c>
      <c r="AD82" s="22" t="s">
        <v>479</v>
      </c>
      <c r="AE82" s="22" t="s">
        <v>479</v>
      </c>
      <c r="AF82" s="22" t="s">
        <v>479</v>
      </c>
    </row>
    <row r="83" spans="1:32">
      <c r="A83" s="3" t="s">
        <v>480</v>
      </c>
    </row>
    <row r="84" spans="1:32">
      <c r="A84" s="23" t="s">
        <v>481</v>
      </c>
    </row>
    <row r="85" spans="1:32">
      <c r="A85" s="23" t="s">
        <v>482</v>
      </c>
    </row>
    <row customHeight="1" ht="30" r="86" spans="1:32">
      <c r="A86" s="23" t="s">
        <v>483</v>
      </c>
    </row>
    <row customHeight="1" ht="30" r="87" spans="1:32">
      <c r="A87" s="23" t="s">
        <v>479</v>
      </c>
    </row>
    <row customHeight="1" ht="30" r="88" spans="1:32">
      <c r="A88" s="23" t="s">
        <v>484</v>
      </c>
    </row>
    <row customHeight="1" ht="30" r="89" spans="1:32">
      <c r="A89" s="23" t="s">
        <v>485</v>
      </c>
    </row>
    <row customHeight="1" ht="30" r="90" spans="1:32">
      <c r="A90" s="23" t="s">
        <v>486</v>
      </c>
    </row>
    <row customHeight="1" ht="30" r="91" spans="1:32">
      <c r="A91" s="23" t="s">
        <v>487</v>
      </c>
    </row>
    <row customHeight="1" ht="30" r="92" spans="1:32">
      <c r="A92" s="23" t="s">
        <v>488</v>
      </c>
    </row>
    <row customHeight="1" ht="30" r="93" spans="1:32">
      <c r="A93" s="23" t="s">
        <v>489</v>
      </c>
    </row>
    <row customHeight="1" ht="30" r="94" spans="1:32">
      <c r="A94" s="23" t="s">
        <v>490</v>
      </c>
    </row>
    <row customHeight="1" ht="30" r="95" spans="1:32">
      <c r="A95" s="23" t="s">
        <v>491</v>
      </c>
    </row>
    <row customHeight="1" ht="30" r="96" spans="1:32">
      <c r="A96" s="23" t="s">
        <v>492</v>
      </c>
    </row>
  </sheetData>
  <mergeCells count="29">
    <mergeCell ref="E4:F4"/>
    <mergeCell ref="G4:H4"/>
    <mergeCell ref="I4:J4"/>
    <mergeCell ref="K4:L4"/>
    <mergeCell ref="M4:N4"/>
    <mergeCell ref="O4:P4"/>
    <mergeCell ref="Q4:R4"/>
    <mergeCell ref="S4:T4"/>
    <mergeCell ref="U4:V4"/>
    <mergeCell ref="W4:X4"/>
    <mergeCell ref="Y4:Z4"/>
    <mergeCell ref="AA4:AB4"/>
    <mergeCell ref="AC4:AD4"/>
    <mergeCell ref="AE4:AF4"/>
    <mergeCell ref="A1:AF1"/>
    <mergeCell ref="A2:AF2"/>
    <mergeCell ref="A84:AF84"/>
    <mergeCell ref="A85:AF85"/>
    <mergeCell ref="A86:AF86"/>
    <mergeCell ref="A87:AF87"/>
    <mergeCell ref="A88:AF88"/>
    <mergeCell ref="A89:AF89"/>
    <mergeCell ref="A90:AF90"/>
    <mergeCell ref="A91:AF91"/>
    <mergeCell ref="A92:AF92"/>
    <mergeCell ref="A93:AF93"/>
    <mergeCell ref="A94:AF94"/>
    <mergeCell ref="A95:AF95"/>
    <mergeCell ref="A96:AF96"/>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503</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89.02831976</v>
      </c>
      <c r="F7" s="20" t="n">
        <v>1.30904204</v>
      </c>
      <c r="G7" s="18" t="n">
        <v>7.71014725</v>
      </c>
      <c r="H7" s="20" t="n">
        <v>1.08425334</v>
      </c>
      <c r="I7" s="18" t="n">
        <v>0</v>
      </c>
      <c r="J7" s="20" t="n">
        <v>0</v>
      </c>
      <c r="K7" s="18" t="s">
        <v>404</v>
      </c>
      <c r="L7" s="20" t="s">
        <v>404</v>
      </c>
      <c r="M7" s="18" t="n">
        <v>0</v>
      </c>
      <c r="N7" s="20" t="n">
        <v>0</v>
      </c>
      <c r="O7" s="18" t="n">
        <v>0</v>
      </c>
      <c r="P7" s="20" t="n">
        <v>0</v>
      </c>
      <c r="Q7" s="18" t="n">
        <v>3.26153299</v>
      </c>
      <c r="R7" s="20" t="n">
        <v>0.70491945</v>
      </c>
    </row>
    <row r="8" spans="1:18">
      <c r="A8" s="15" t="s">
        <v>405</v>
      </c>
      <c r="B8" s="17" t="n">
        <v>7007</v>
      </c>
      <c r="C8" s="18">
        <f>(0.0/B8*100)</f>
        <v/>
      </c>
      <c r="D8" s="19" t="n">
        <v>7007</v>
      </c>
      <c r="E8" s="18" t="n">
        <v>45.33987932</v>
      </c>
      <c r="F8" s="20" t="n">
        <v>3.0225121</v>
      </c>
      <c r="G8" s="18" t="n">
        <v>50.78733178</v>
      </c>
      <c r="H8" s="20" t="n">
        <v>2.85915154</v>
      </c>
      <c r="I8" s="18" t="n">
        <v>0</v>
      </c>
      <c r="J8" s="20" t="n">
        <v>0</v>
      </c>
      <c r="K8" s="18" t="s">
        <v>404</v>
      </c>
      <c r="L8" s="20" t="s">
        <v>404</v>
      </c>
      <c r="M8" s="18" t="n">
        <v>0</v>
      </c>
      <c r="N8" s="20" t="n">
        <v>0</v>
      </c>
      <c r="O8" s="18" t="n">
        <v>0</v>
      </c>
      <c r="P8" s="20" t="n">
        <v>0</v>
      </c>
      <c r="Q8" s="18" t="n">
        <v>3.8727889</v>
      </c>
      <c r="R8" s="20" t="n">
        <v>0.87126384</v>
      </c>
    </row>
    <row r="9" spans="1:18">
      <c r="A9" s="15" t="s">
        <v>406</v>
      </c>
      <c r="B9" s="17" t="n">
        <v>9651</v>
      </c>
      <c r="C9" s="18">
        <f>(200.0/B9*100)</f>
        <v/>
      </c>
      <c r="D9" s="19" t="n">
        <v>9451</v>
      </c>
      <c r="E9" s="18" t="n">
        <v>25.76160462</v>
      </c>
      <c r="F9" s="20" t="n">
        <v>2.48641402</v>
      </c>
      <c r="G9" s="18" t="n">
        <v>67.24491449</v>
      </c>
      <c r="H9" s="20" t="n">
        <v>2.81768602</v>
      </c>
      <c r="I9" s="18" t="n">
        <v>0</v>
      </c>
      <c r="J9" s="20" t="n">
        <v>0</v>
      </c>
      <c r="K9" s="18" t="s">
        <v>404</v>
      </c>
      <c r="L9" s="20" t="s">
        <v>404</v>
      </c>
      <c r="M9" s="18" t="n">
        <v>0</v>
      </c>
      <c r="N9" s="20" t="n">
        <v>0</v>
      </c>
      <c r="O9" s="18" t="n">
        <v>0</v>
      </c>
      <c r="P9" s="20" t="n">
        <v>0</v>
      </c>
      <c r="Q9" s="18" t="n">
        <v>6.99348089</v>
      </c>
      <c r="R9" s="20" t="n">
        <v>1.81045586</v>
      </c>
    </row>
    <row r="10" spans="1:18">
      <c r="A10" s="15" t="s">
        <v>407</v>
      </c>
      <c r="B10" s="17" t="n">
        <v>20058</v>
      </c>
      <c r="C10" s="18">
        <f>(2798.0/B10*100)</f>
        <v/>
      </c>
      <c r="D10" s="19" t="n">
        <v>17260</v>
      </c>
      <c r="E10" s="18" t="n">
        <v>87.10438335000001</v>
      </c>
      <c r="F10" s="20" t="n">
        <v>1.44939641</v>
      </c>
      <c r="G10" s="18" t="n">
        <v>12.07644114</v>
      </c>
      <c r="H10" s="20" t="n">
        <v>1.39409889</v>
      </c>
      <c r="I10" s="18" t="n">
        <v>0</v>
      </c>
      <c r="J10" s="20" t="n">
        <v>0</v>
      </c>
      <c r="K10" s="18" t="s">
        <v>404</v>
      </c>
      <c r="L10" s="20" t="s">
        <v>404</v>
      </c>
      <c r="M10" s="18" t="n">
        <v>0</v>
      </c>
      <c r="N10" s="20" t="n">
        <v>0</v>
      </c>
      <c r="O10" s="18" t="n">
        <v>0</v>
      </c>
      <c r="P10" s="20" t="n">
        <v>0</v>
      </c>
      <c r="Q10" s="18" t="n">
        <v>0.81917551</v>
      </c>
      <c r="R10" s="20" t="n">
        <v>0.47180675</v>
      </c>
    </row>
    <row r="11" spans="1:18">
      <c r="A11" s="15" t="s">
        <v>408</v>
      </c>
      <c r="B11" s="17" t="n">
        <v>7053</v>
      </c>
      <c r="C11" s="18">
        <f>(137.0/B11*100)</f>
        <v/>
      </c>
      <c r="D11" s="19" t="n">
        <v>6916</v>
      </c>
      <c r="E11" s="18" t="n">
        <v>69.83575378</v>
      </c>
      <c r="F11" s="20" t="n">
        <v>3.35092112</v>
      </c>
      <c r="G11" s="18" t="n">
        <v>25.30329002</v>
      </c>
      <c r="H11" s="20" t="n">
        <v>3.0511628</v>
      </c>
      <c r="I11" s="18" t="n">
        <v>0</v>
      </c>
      <c r="J11" s="20" t="n">
        <v>0</v>
      </c>
      <c r="K11" s="18" t="s">
        <v>404</v>
      </c>
      <c r="L11" s="20" t="s">
        <v>404</v>
      </c>
      <c r="M11" s="18" t="n">
        <v>0</v>
      </c>
      <c r="N11" s="20" t="n">
        <v>0</v>
      </c>
      <c r="O11" s="18" t="n">
        <v>0</v>
      </c>
      <c r="P11" s="20" t="n">
        <v>0</v>
      </c>
      <c r="Q11" s="18" t="n">
        <v>4.86095621</v>
      </c>
      <c r="R11" s="20" t="n">
        <v>1.79705884</v>
      </c>
    </row>
    <row r="12" spans="1:18">
      <c r="A12" s="15" t="s">
        <v>409</v>
      </c>
      <c r="B12" s="17" t="n">
        <v>6894</v>
      </c>
      <c r="C12" s="18">
        <f>(106.0/B12*100)</f>
        <v/>
      </c>
      <c r="D12" s="19" t="n">
        <v>6788</v>
      </c>
      <c r="E12" s="18" t="n">
        <v>40.81075374</v>
      </c>
      <c r="F12" s="20" t="n">
        <v>2.95921849</v>
      </c>
      <c r="G12" s="18" t="n">
        <v>56.25404011</v>
      </c>
      <c r="H12" s="20" t="n">
        <v>2.91110539</v>
      </c>
      <c r="I12" s="18" t="n">
        <v>0</v>
      </c>
      <c r="J12" s="20" t="n">
        <v>0</v>
      </c>
      <c r="K12" s="18" t="s">
        <v>404</v>
      </c>
      <c r="L12" s="20" t="s">
        <v>404</v>
      </c>
      <c r="M12" s="18" t="n">
        <v>0</v>
      </c>
      <c r="N12" s="20" t="n">
        <v>0</v>
      </c>
      <c r="O12" s="18" t="n">
        <v>0</v>
      </c>
      <c r="P12" s="20" t="n">
        <v>0</v>
      </c>
      <c r="Q12" s="18" t="n">
        <v>2.93520614</v>
      </c>
      <c r="R12" s="20" t="n">
        <v>1.04688145</v>
      </c>
    </row>
    <row r="13" spans="1:18">
      <c r="A13" s="15" t="s">
        <v>410</v>
      </c>
      <c r="B13" s="17" t="n">
        <v>7161</v>
      </c>
      <c r="C13" s="18">
        <f>(1175.0/B13*100)</f>
        <v/>
      </c>
      <c r="D13" s="19" t="n">
        <v>5986</v>
      </c>
      <c r="E13" s="18" t="n">
        <v>40.80982898</v>
      </c>
      <c r="F13" s="20" t="n">
        <v>2.94115981</v>
      </c>
      <c r="G13" s="18" t="n">
        <v>54.20792668</v>
      </c>
      <c r="H13" s="20" t="n">
        <v>3.04685106</v>
      </c>
      <c r="I13" s="18" t="n">
        <v>0</v>
      </c>
      <c r="J13" s="20" t="n">
        <v>0</v>
      </c>
      <c r="K13" s="18" t="s">
        <v>404</v>
      </c>
      <c r="L13" s="20" t="s">
        <v>404</v>
      </c>
      <c r="M13" s="18" t="n">
        <v>0</v>
      </c>
      <c r="N13" s="20" t="n">
        <v>0</v>
      </c>
      <c r="O13" s="18" t="n">
        <v>0</v>
      </c>
      <c r="P13" s="20" t="n">
        <v>0</v>
      </c>
      <c r="Q13" s="18" t="n">
        <v>4.98224434</v>
      </c>
      <c r="R13" s="20" t="n">
        <v>1.28101265</v>
      </c>
    </row>
    <row r="14" spans="1:18">
      <c r="A14" s="15" t="s">
        <v>411</v>
      </c>
      <c r="B14" s="17" t="n">
        <v>5587</v>
      </c>
      <c r="C14" s="18">
        <f>(0.0/B14*100)</f>
        <v/>
      </c>
      <c r="D14" s="19" t="n">
        <v>5587</v>
      </c>
      <c r="E14" s="18" t="n">
        <v>78.93948143</v>
      </c>
      <c r="F14" s="20" t="n">
        <v>2.06755667</v>
      </c>
      <c r="G14" s="18" t="n">
        <v>19.03326545</v>
      </c>
      <c r="H14" s="20" t="n">
        <v>2.02420936</v>
      </c>
      <c r="I14" s="18" t="n">
        <v>0</v>
      </c>
      <c r="J14" s="20" t="n">
        <v>0</v>
      </c>
      <c r="K14" s="18" t="s">
        <v>404</v>
      </c>
      <c r="L14" s="20" t="s">
        <v>404</v>
      </c>
      <c r="M14" s="18" t="n">
        <v>0</v>
      </c>
      <c r="N14" s="20" t="n">
        <v>0</v>
      </c>
      <c r="O14" s="18" t="n">
        <v>0</v>
      </c>
      <c r="P14" s="20" t="n">
        <v>0</v>
      </c>
      <c r="Q14" s="18" t="n">
        <v>2.02725313</v>
      </c>
      <c r="R14" s="20" t="n">
        <v>0.97816653</v>
      </c>
    </row>
    <row r="15" spans="1:18">
      <c r="A15" s="15" t="s">
        <v>412</v>
      </c>
      <c r="B15" s="17" t="n">
        <v>5882</v>
      </c>
      <c r="C15" s="18">
        <f>(0.0/B15*100)</f>
        <v/>
      </c>
      <c r="D15" s="19" t="n">
        <v>5882</v>
      </c>
      <c r="E15" s="18" t="n">
        <v>79.77797117999999</v>
      </c>
      <c r="F15" s="20" t="n">
        <v>3.05487171</v>
      </c>
      <c r="G15" s="18" t="n">
        <v>18.18980486</v>
      </c>
      <c r="H15" s="20" t="n">
        <v>2.90658659</v>
      </c>
      <c r="I15" s="18" t="n">
        <v>0</v>
      </c>
      <c r="J15" s="20" t="n">
        <v>0</v>
      </c>
      <c r="K15" s="18" t="s">
        <v>404</v>
      </c>
      <c r="L15" s="20" t="s">
        <v>404</v>
      </c>
      <c r="M15" s="18" t="n">
        <v>0</v>
      </c>
      <c r="N15" s="20" t="n">
        <v>0</v>
      </c>
      <c r="O15" s="18" t="n">
        <v>0</v>
      </c>
      <c r="P15" s="20" t="n">
        <v>0</v>
      </c>
      <c r="Q15" s="18" t="n">
        <v>2.03222396</v>
      </c>
      <c r="R15" s="20" t="n">
        <v>1.05054046</v>
      </c>
    </row>
    <row r="16" spans="1:18">
      <c r="A16" s="15" t="s">
        <v>413</v>
      </c>
      <c r="B16" s="17" t="n">
        <v>6108</v>
      </c>
      <c r="C16" s="18">
        <f>(339.0/B16*100)</f>
        <v/>
      </c>
      <c r="D16" s="19" t="n">
        <v>5769</v>
      </c>
      <c r="E16" s="18" t="n">
        <v>40.13068658</v>
      </c>
      <c r="F16" s="20" t="n">
        <v>3.27673012</v>
      </c>
      <c r="G16" s="18" t="n">
        <v>49.53026661</v>
      </c>
      <c r="H16" s="20" t="n">
        <v>3.44875983</v>
      </c>
      <c r="I16" s="18" t="n">
        <v>0</v>
      </c>
      <c r="J16" s="20" t="n">
        <v>0</v>
      </c>
      <c r="K16" s="18" t="s">
        <v>404</v>
      </c>
      <c r="L16" s="20" t="s">
        <v>404</v>
      </c>
      <c r="M16" s="18" t="n">
        <v>0</v>
      </c>
      <c r="N16" s="20" t="n">
        <v>0</v>
      </c>
      <c r="O16" s="18" t="n">
        <v>0</v>
      </c>
      <c r="P16" s="20" t="n">
        <v>0</v>
      </c>
      <c r="Q16" s="18" t="n">
        <v>10.33904681</v>
      </c>
      <c r="R16" s="20" t="n">
        <v>1.98457919</v>
      </c>
    </row>
    <row r="17" spans="1:18">
      <c r="A17" s="15" t="s">
        <v>414</v>
      </c>
      <c r="B17" s="17" t="n">
        <v>6504</v>
      </c>
      <c r="C17" s="18">
        <f>(1325.0/B17*100)</f>
        <v/>
      </c>
      <c r="D17" s="19" t="n">
        <v>5179</v>
      </c>
      <c r="E17" s="18" t="n">
        <v>76.79817706</v>
      </c>
      <c r="F17" s="20" t="n">
        <v>2.86432352</v>
      </c>
      <c r="G17" s="18" t="n">
        <v>21.19704022</v>
      </c>
      <c r="H17" s="20" t="n">
        <v>2.760828</v>
      </c>
      <c r="I17" s="18" t="n">
        <v>0</v>
      </c>
      <c r="J17" s="20" t="n">
        <v>0</v>
      </c>
      <c r="K17" s="18" t="s">
        <v>404</v>
      </c>
      <c r="L17" s="20" t="s">
        <v>404</v>
      </c>
      <c r="M17" s="18" t="n">
        <v>0</v>
      </c>
      <c r="N17" s="20" t="n">
        <v>0</v>
      </c>
      <c r="O17" s="18" t="n">
        <v>0</v>
      </c>
      <c r="P17" s="20" t="n">
        <v>0</v>
      </c>
      <c r="Q17" s="18" t="n">
        <v>2.00478272</v>
      </c>
      <c r="R17" s="20" t="n">
        <v>0.86421446</v>
      </c>
    </row>
    <row r="18" spans="1:18">
      <c r="A18" s="15" t="s">
        <v>415</v>
      </c>
      <c r="B18" s="17" t="n">
        <v>5532</v>
      </c>
      <c r="C18" s="18">
        <f>(0.0/B18*100)</f>
        <v/>
      </c>
      <c r="D18" s="19" t="n">
        <v>5532</v>
      </c>
      <c r="E18" s="18" t="n">
        <v>47.69380755</v>
      </c>
      <c r="F18" s="20" t="n">
        <v>3.63157655</v>
      </c>
      <c r="G18" s="18" t="n">
        <v>47.00658429</v>
      </c>
      <c r="H18" s="20" t="n">
        <v>3.84637498</v>
      </c>
      <c r="I18" s="18" t="n">
        <v>0</v>
      </c>
      <c r="J18" s="20" t="n">
        <v>0</v>
      </c>
      <c r="K18" s="18" t="s">
        <v>404</v>
      </c>
      <c r="L18" s="20" t="s">
        <v>404</v>
      </c>
      <c r="M18" s="18" t="n">
        <v>0</v>
      </c>
      <c r="N18" s="20" t="n">
        <v>0</v>
      </c>
      <c r="O18" s="18" t="n">
        <v>0</v>
      </c>
      <c r="P18" s="20" t="n">
        <v>0</v>
      </c>
      <c r="Q18" s="18" t="n">
        <v>5.29960816</v>
      </c>
      <c r="R18" s="20" t="n">
        <v>1.6608362</v>
      </c>
    </row>
    <row r="19" spans="1:18">
      <c r="A19" s="15" t="s">
        <v>416</v>
      </c>
      <c r="B19" s="17" t="n">
        <v>5658</v>
      </c>
      <c r="C19" s="18">
        <f>(327.0/B19*100)</f>
        <v/>
      </c>
      <c r="D19" s="19" t="n">
        <v>5331</v>
      </c>
      <c r="E19" s="18" t="n">
        <v>48.27413954</v>
      </c>
      <c r="F19" s="20" t="n">
        <v>3.4302156</v>
      </c>
      <c r="G19" s="18" t="n">
        <v>49.15633436</v>
      </c>
      <c r="H19" s="20" t="n">
        <v>3.48083844</v>
      </c>
      <c r="I19" s="18" t="n">
        <v>0</v>
      </c>
      <c r="J19" s="20" t="n">
        <v>0</v>
      </c>
      <c r="K19" s="18" t="s">
        <v>404</v>
      </c>
      <c r="L19" s="20" t="s">
        <v>404</v>
      </c>
      <c r="M19" s="18" t="n">
        <v>0</v>
      </c>
      <c r="N19" s="20" t="n">
        <v>0</v>
      </c>
      <c r="O19" s="18" t="n">
        <v>0</v>
      </c>
      <c r="P19" s="20" t="n">
        <v>0</v>
      </c>
      <c r="Q19" s="18" t="n">
        <v>2.5695261</v>
      </c>
      <c r="R19" s="20" t="n">
        <v>1.33568304</v>
      </c>
    </row>
    <row r="20" spans="1:18">
      <c r="A20" s="15" t="s">
        <v>417</v>
      </c>
      <c r="B20" s="17" t="n">
        <v>3371</v>
      </c>
      <c r="C20" s="18">
        <f>(24.0/B20*100)</f>
        <v/>
      </c>
      <c r="D20" s="19" t="n">
        <v>3347</v>
      </c>
      <c r="E20" s="18" t="n">
        <v>47.29511055</v>
      </c>
      <c r="F20" s="20" t="n">
        <v>0.28317312</v>
      </c>
      <c r="G20" s="18" t="n">
        <v>50.53758535</v>
      </c>
      <c r="H20" s="20" t="n">
        <v>0.27384685</v>
      </c>
      <c r="I20" s="18" t="n">
        <v>0</v>
      </c>
      <c r="J20" s="20" t="n">
        <v>0</v>
      </c>
      <c r="K20" s="18" t="s">
        <v>404</v>
      </c>
      <c r="L20" s="20" t="s">
        <v>404</v>
      </c>
      <c r="M20" s="18" t="n">
        <v>0</v>
      </c>
      <c r="N20" s="20" t="n">
        <v>0</v>
      </c>
      <c r="O20" s="18" t="n">
        <v>0</v>
      </c>
      <c r="P20" s="20" t="n">
        <v>0</v>
      </c>
      <c r="Q20" s="18" t="n">
        <v>2.1673041</v>
      </c>
      <c r="R20" s="20" t="n">
        <v>0.12282074</v>
      </c>
    </row>
    <row r="21" spans="1:18">
      <c r="A21" s="15" t="s">
        <v>418</v>
      </c>
      <c r="B21" s="17" t="n">
        <v>5741</v>
      </c>
      <c r="C21" s="18">
        <f>(0.0/B21*100)</f>
        <v/>
      </c>
      <c r="D21" s="19" t="n">
        <v>5741</v>
      </c>
      <c r="E21" s="18" t="n">
        <v>73.85703992000001</v>
      </c>
      <c r="F21" s="20" t="n">
        <v>3.37799923</v>
      </c>
      <c r="G21" s="18" t="n">
        <v>17.22498086</v>
      </c>
      <c r="H21" s="20" t="n">
        <v>2.72191041</v>
      </c>
      <c r="I21" s="18" t="n">
        <v>0</v>
      </c>
      <c r="J21" s="20" t="n">
        <v>0</v>
      </c>
      <c r="K21" s="18" t="s">
        <v>404</v>
      </c>
      <c r="L21" s="20" t="s">
        <v>404</v>
      </c>
      <c r="M21" s="18" t="n">
        <v>0</v>
      </c>
      <c r="N21" s="20" t="n">
        <v>0</v>
      </c>
      <c r="O21" s="18" t="n">
        <v>0</v>
      </c>
      <c r="P21" s="20" t="n">
        <v>0</v>
      </c>
      <c r="Q21" s="18" t="n">
        <v>8.917979219999999</v>
      </c>
      <c r="R21" s="20" t="n">
        <v>2.38146706</v>
      </c>
    </row>
    <row r="22" spans="1:18">
      <c r="A22" s="15" t="s">
        <v>419</v>
      </c>
      <c r="B22" s="17" t="n">
        <v>6598</v>
      </c>
      <c r="C22" s="18">
        <f>(0.0/B22*100)</f>
        <v/>
      </c>
      <c r="D22" s="19" t="n">
        <v>6598</v>
      </c>
      <c r="E22" s="18" t="n">
        <v>51.81012541</v>
      </c>
      <c r="F22" s="20" t="n">
        <v>3.54025812</v>
      </c>
      <c r="G22" s="18" t="n">
        <v>44.3764537</v>
      </c>
      <c r="H22" s="20" t="n">
        <v>3.61396885</v>
      </c>
      <c r="I22" s="18" t="n">
        <v>0</v>
      </c>
      <c r="J22" s="20" t="n">
        <v>0</v>
      </c>
      <c r="K22" s="18" t="s">
        <v>404</v>
      </c>
      <c r="L22" s="20" t="s">
        <v>404</v>
      </c>
      <c r="M22" s="18" t="n">
        <v>0</v>
      </c>
      <c r="N22" s="20" t="n">
        <v>0</v>
      </c>
      <c r="O22" s="18" t="n">
        <v>0</v>
      </c>
      <c r="P22" s="20" t="n">
        <v>0</v>
      </c>
      <c r="Q22" s="18" t="n">
        <v>3.81342089</v>
      </c>
      <c r="R22" s="20" t="n">
        <v>1.85585645</v>
      </c>
    </row>
    <row r="23" spans="1:18">
      <c r="A23" s="15" t="s">
        <v>420</v>
      </c>
      <c r="B23" s="17" t="n">
        <v>11583</v>
      </c>
      <c r="C23" s="18">
        <f>(3069.0/B23*100)</f>
        <v/>
      </c>
      <c r="D23" s="19" t="n">
        <v>8514</v>
      </c>
      <c r="E23" s="18" t="n">
        <v>19.74422393</v>
      </c>
      <c r="F23" s="20" t="n">
        <v>2.8029791</v>
      </c>
      <c r="G23" s="18" t="n">
        <v>73.72375355</v>
      </c>
      <c r="H23" s="20" t="n">
        <v>3.20212241</v>
      </c>
      <c r="I23" s="18" t="n">
        <v>0</v>
      </c>
      <c r="J23" s="20" t="n">
        <v>0</v>
      </c>
      <c r="K23" s="18" t="s">
        <v>404</v>
      </c>
      <c r="L23" s="20" t="s">
        <v>404</v>
      </c>
      <c r="M23" s="18" t="n">
        <v>0</v>
      </c>
      <c r="N23" s="20" t="n">
        <v>0</v>
      </c>
      <c r="O23" s="18" t="n">
        <v>0</v>
      </c>
      <c r="P23" s="20" t="n">
        <v>0</v>
      </c>
      <c r="Q23" s="18" t="n">
        <v>6.53202252</v>
      </c>
      <c r="R23" s="20" t="n">
        <v>1.809669</v>
      </c>
    </row>
    <row r="24" spans="1:18">
      <c r="A24" s="15" t="s">
        <v>421</v>
      </c>
      <c r="B24" s="17" t="n">
        <v>6647</v>
      </c>
      <c r="C24" s="18">
        <f>(0.0/B24*100)</f>
        <v/>
      </c>
      <c r="D24" s="19" t="n">
        <v>6647</v>
      </c>
      <c r="E24" s="18" t="n">
        <v>91.02585479</v>
      </c>
      <c r="F24" s="20" t="n">
        <v>2.13025707</v>
      </c>
      <c r="G24" s="18" t="n">
        <v>8.97414521</v>
      </c>
      <c r="H24" s="20" t="n">
        <v>2.13025707</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85.81009969999999</v>
      </c>
      <c r="F25" s="20" t="n">
        <v>2.66817507</v>
      </c>
      <c r="G25" s="18" t="n">
        <v>14.1899003</v>
      </c>
      <c r="H25" s="20" t="n">
        <v>2.66817507</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76.55736585</v>
      </c>
      <c r="F26" s="20" t="n">
        <v>2.55732773</v>
      </c>
      <c r="G26" s="18" t="n">
        <v>21.47859478</v>
      </c>
      <c r="H26" s="20" t="n">
        <v>2.3939265</v>
      </c>
      <c r="I26" s="18" t="n">
        <v>0</v>
      </c>
      <c r="J26" s="20" t="n">
        <v>0</v>
      </c>
      <c r="K26" s="18" t="s">
        <v>404</v>
      </c>
      <c r="L26" s="20" t="s">
        <v>404</v>
      </c>
      <c r="M26" s="18" t="n">
        <v>0</v>
      </c>
      <c r="N26" s="20" t="n">
        <v>0</v>
      </c>
      <c r="O26" s="18" t="n">
        <v>0</v>
      </c>
      <c r="P26" s="20" t="n">
        <v>0</v>
      </c>
      <c r="Q26" s="18" t="n">
        <v>1.96403937</v>
      </c>
      <c r="R26" s="20" t="n">
        <v>0.82635025</v>
      </c>
    </row>
    <row r="27" spans="1:18">
      <c r="A27" s="15" t="s">
        <v>424</v>
      </c>
      <c r="B27" s="17" t="n">
        <v>5299</v>
      </c>
      <c r="C27" s="18">
        <f>(0.0/B27*100)</f>
        <v/>
      </c>
      <c r="D27" s="19" t="n">
        <v>5299</v>
      </c>
      <c r="E27" s="18" t="n">
        <v>82.02955407</v>
      </c>
      <c r="F27" s="20" t="n">
        <v>0.08824978999999999</v>
      </c>
      <c r="G27" s="18" t="n">
        <v>14.71566051</v>
      </c>
      <c r="H27" s="20" t="n">
        <v>0.07596094</v>
      </c>
      <c r="I27" s="18" t="n">
        <v>0</v>
      </c>
      <c r="J27" s="20" t="n">
        <v>0</v>
      </c>
      <c r="K27" s="18" t="s">
        <v>404</v>
      </c>
      <c r="L27" s="20" t="s">
        <v>404</v>
      </c>
      <c r="M27" s="18" t="n">
        <v>0</v>
      </c>
      <c r="N27" s="20" t="n">
        <v>0</v>
      </c>
      <c r="O27" s="18" t="n">
        <v>0</v>
      </c>
      <c r="P27" s="20" t="n">
        <v>0</v>
      </c>
      <c r="Q27" s="18" t="n">
        <v>3.25478543</v>
      </c>
      <c r="R27" s="20" t="n">
        <v>0.03958993</v>
      </c>
    </row>
    <row r="28" spans="1:18">
      <c r="A28" s="15" t="s">
        <v>425</v>
      </c>
      <c r="B28" s="17" t="n">
        <v>7568</v>
      </c>
      <c r="C28" s="18">
        <f>(0.0/B28*100)</f>
        <v/>
      </c>
      <c r="D28" s="19" t="n">
        <v>7568</v>
      </c>
      <c r="E28" s="18" t="n">
        <v>41.12116067</v>
      </c>
      <c r="F28" s="20" t="n">
        <v>3.18096302</v>
      </c>
      <c r="G28" s="18" t="n">
        <v>56.45316025</v>
      </c>
      <c r="H28" s="20" t="n">
        <v>3.280545</v>
      </c>
      <c r="I28" s="18" t="n">
        <v>0</v>
      </c>
      <c r="J28" s="20" t="n">
        <v>0</v>
      </c>
      <c r="K28" s="18" t="s">
        <v>404</v>
      </c>
      <c r="L28" s="20" t="s">
        <v>404</v>
      </c>
      <c r="M28" s="18" t="n">
        <v>0</v>
      </c>
      <c r="N28" s="20" t="n">
        <v>0</v>
      </c>
      <c r="O28" s="18" t="n">
        <v>0</v>
      </c>
      <c r="P28" s="20" t="n">
        <v>0</v>
      </c>
      <c r="Q28" s="18" t="n">
        <v>2.42567908</v>
      </c>
      <c r="R28" s="20" t="n">
        <v>0.79585852</v>
      </c>
    </row>
    <row r="29" spans="1:18">
      <c r="A29" s="15" t="s">
        <v>426</v>
      </c>
      <c r="B29" s="17" t="n">
        <v>5385</v>
      </c>
      <c r="C29" s="18">
        <f>(1123.0/B29*100)</f>
        <v/>
      </c>
      <c r="D29" s="19" t="n">
        <v>4262</v>
      </c>
      <c r="E29" s="18" t="n">
        <v>41.34361861</v>
      </c>
      <c r="F29" s="20" t="n">
        <v>4.2340956</v>
      </c>
      <c r="G29" s="18" t="n">
        <v>37.76508762</v>
      </c>
      <c r="H29" s="20" t="n">
        <v>4.09234248</v>
      </c>
      <c r="I29" s="18" t="n">
        <v>0</v>
      </c>
      <c r="J29" s="20" t="n">
        <v>0</v>
      </c>
      <c r="K29" s="18" t="s">
        <v>404</v>
      </c>
      <c r="L29" s="20" t="s">
        <v>404</v>
      </c>
      <c r="M29" s="18" t="n">
        <v>0</v>
      </c>
      <c r="N29" s="20" t="n">
        <v>0</v>
      </c>
      <c r="O29" s="18" t="n">
        <v>0</v>
      </c>
      <c r="P29" s="20" t="n">
        <v>0</v>
      </c>
      <c r="Q29" s="18" t="n">
        <v>20.89129377</v>
      </c>
      <c r="R29" s="20" t="n">
        <v>3.64894897</v>
      </c>
    </row>
    <row r="30" spans="1:18">
      <c r="A30" s="15" t="s">
        <v>427</v>
      </c>
      <c r="B30" s="17" t="n">
        <v>4520</v>
      </c>
      <c r="C30" s="18">
        <f>(904.0/B30*100)</f>
        <v/>
      </c>
      <c r="D30" s="19" t="n">
        <v>3616</v>
      </c>
      <c r="E30" s="18" t="n">
        <v>95.06253709000001</v>
      </c>
      <c r="F30" s="20" t="n">
        <v>1.53257681</v>
      </c>
      <c r="G30" s="18" t="n">
        <v>3.94473509</v>
      </c>
      <c r="H30" s="20" t="n">
        <v>1.29278414</v>
      </c>
      <c r="I30" s="18" t="n">
        <v>0</v>
      </c>
      <c r="J30" s="20" t="n">
        <v>0</v>
      </c>
      <c r="K30" s="18" t="s">
        <v>404</v>
      </c>
      <c r="L30" s="20" t="s">
        <v>404</v>
      </c>
      <c r="M30" s="18" t="n">
        <v>0</v>
      </c>
      <c r="N30" s="20" t="n">
        <v>0</v>
      </c>
      <c r="O30" s="18" t="n">
        <v>0</v>
      </c>
      <c r="P30" s="20" t="n">
        <v>0</v>
      </c>
      <c r="Q30" s="18" t="n">
        <v>0.99272782</v>
      </c>
      <c r="R30" s="20" t="n">
        <v>0.7858152</v>
      </c>
    </row>
    <row r="31" spans="1:18">
      <c r="A31" s="15" t="s">
        <v>428</v>
      </c>
      <c r="B31" s="17" t="n">
        <v>5456</v>
      </c>
      <c r="C31" s="18">
        <f>(502.0/B31*100)</f>
        <v/>
      </c>
      <c r="D31" s="19" t="n">
        <v>4954</v>
      </c>
      <c r="E31" s="18" t="n">
        <v>21.42163563</v>
      </c>
      <c r="F31" s="20" t="n">
        <v>2.8920416</v>
      </c>
      <c r="G31" s="18" t="n">
        <v>69.22406608</v>
      </c>
      <c r="H31" s="20" t="n">
        <v>3.13789639</v>
      </c>
      <c r="I31" s="18" t="n">
        <v>0</v>
      </c>
      <c r="J31" s="20" t="n">
        <v>0</v>
      </c>
      <c r="K31" s="18" t="s">
        <v>404</v>
      </c>
      <c r="L31" s="20" t="s">
        <v>404</v>
      </c>
      <c r="M31" s="18" t="n">
        <v>0</v>
      </c>
      <c r="N31" s="20" t="n">
        <v>0</v>
      </c>
      <c r="O31" s="18" t="n">
        <v>0</v>
      </c>
      <c r="P31" s="20" t="n">
        <v>0</v>
      </c>
      <c r="Q31" s="18" t="n">
        <v>9.354298289999999</v>
      </c>
      <c r="R31" s="20" t="n">
        <v>1.95301111</v>
      </c>
    </row>
    <row r="32" spans="1:18">
      <c r="A32" s="15" t="s">
        <v>429</v>
      </c>
      <c r="B32" s="17" t="n">
        <v>4478</v>
      </c>
      <c r="C32" s="18">
        <f>(0.0/B32*100)</f>
        <v/>
      </c>
      <c r="D32" s="19" t="n">
        <v>4478</v>
      </c>
      <c r="E32" s="18" t="n">
        <v>61.83723874</v>
      </c>
      <c r="F32" s="20" t="n">
        <v>4.14722006</v>
      </c>
      <c r="G32" s="18" t="n">
        <v>33.43825097</v>
      </c>
      <c r="H32" s="20" t="n">
        <v>3.96155102</v>
      </c>
      <c r="I32" s="18" t="n">
        <v>0</v>
      </c>
      <c r="J32" s="20" t="n">
        <v>0</v>
      </c>
      <c r="K32" s="18" t="s">
        <v>404</v>
      </c>
      <c r="L32" s="20" t="s">
        <v>404</v>
      </c>
      <c r="M32" s="18" t="n">
        <v>0</v>
      </c>
      <c r="N32" s="20" t="n">
        <v>0</v>
      </c>
      <c r="O32" s="18" t="n">
        <v>0</v>
      </c>
      <c r="P32" s="20" t="n">
        <v>0</v>
      </c>
      <c r="Q32" s="18" t="n">
        <v>4.72451029</v>
      </c>
      <c r="R32" s="20" t="n">
        <v>1.66713013</v>
      </c>
    </row>
    <row r="33" spans="1:18">
      <c r="A33" s="15" t="s">
        <v>430</v>
      </c>
      <c r="B33" s="17" t="n">
        <v>7325</v>
      </c>
      <c r="C33" s="18">
        <f>(29.0/B33*100)</f>
        <v/>
      </c>
      <c r="D33" s="19" t="n">
        <v>7296</v>
      </c>
      <c r="E33" s="18" t="n">
        <v>21.72348317</v>
      </c>
      <c r="F33" s="20" t="n">
        <v>2.55029687</v>
      </c>
      <c r="G33" s="18" t="n">
        <v>61.44005038</v>
      </c>
      <c r="H33" s="20" t="n">
        <v>3.14768173</v>
      </c>
      <c r="I33" s="18" t="n">
        <v>0</v>
      </c>
      <c r="J33" s="20" t="n">
        <v>0</v>
      </c>
      <c r="K33" s="18" t="s">
        <v>404</v>
      </c>
      <c r="L33" s="20" t="s">
        <v>404</v>
      </c>
      <c r="M33" s="18" t="n">
        <v>0</v>
      </c>
      <c r="N33" s="20" t="n">
        <v>0</v>
      </c>
      <c r="O33" s="18" t="n">
        <v>0</v>
      </c>
      <c r="P33" s="20" t="n">
        <v>0</v>
      </c>
      <c r="Q33" s="18" t="n">
        <v>16.83646645</v>
      </c>
      <c r="R33" s="20" t="n">
        <v>2.16045064</v>
      </c>
    </row>
    <row r="34" spans="1:18">
      <c r="A34" s="15" t="s">
        <v>431</v>
      </c>
      <c r="B34" s="17" t="n">
        <v>6350</v>
      </c>
      <c r="C34" s="18">
        <f>(0.0/B34*100)</f>
        <v/>
      </c>
      <c r="D34" s="19" t="n">
        <v>6350</v>
      </c>
      <c r="E34" s="18" t="n">
        <v>32.75447933</v>
      </c>
      <c r="F34" s="20" t="n">
        <v>3.09629875</v>
      </c>
      <c r="G34" s="18" t="n">
        <v>61.64875709</v>
      </c>
      <c r="H34" s="20" t="n">
        <v>3.20663724</v>
      </c>
      <c r="I34" s="18" t="n">
        <v>0</v>
      </c>
      <c r="J34" s="20" t="n">
        <v>0</v>
      </c>
      <c r="K34" s="18" t="s">
        <v>404</v>
      </c>
      <c r="L34" s="20" t="s">
        <v>404</v>
      </c>
      <c r="M34" s="18" t="n">
        <v>0</v>
      </c>
      <c r="N34" s="20" t="n">
        <v>0</v>
      </c>
      <c r="O34" s="18" t="n">
        <v>0</v>
      </c>
      <c r="P34" s="20" t="n">
        <v>0</v>
      </c>
      <c r="Q34" s="18" t="n">
        <v>5.59676357</v>
      </c>
      <c r="R34" s="20" t="n">
        <v>1.59350027</v>
      </c>
    </row>
    <row r="35" spans="1:18">
      <c r="A35" s="15" t="s">
        <v>432</v>
      </c>
      <c r="B35" s="17" t="n">
        <v>6406</v>
      </c>
      <c r="C35" s="18">
        <f>(443.0/B35*100)</f>
        <v/>
      </c>
      <c r="D35" s="19" t="n">
        <v>5963</v>
      </c>
      <c r="E35" s="18" t="n">
        <v>67.64105918999999</v>
      </c>
      <c r="F35" s="20" t="n">
        <v>0.24073035</v>
      </c>
      <c r="G35" s="18" t="n">
        <v>31.04794182</v>
      </c>
      <c r="H35" s="20" t="n">
        <v>0.22995811</v>
      </c>
      <c r="I35" s="18" t="n">
        <v>0</v>
      </c>
      <c r="J35" s="20" t="n">
        <v>0</v>
      </c>
      <c r="K35" s="18" t="s">
        <v>404</v>
      </c>
      <c r="L35" s="20" t="s">
        <v>404</v>
      </c>
      <c r="M35" s="18" t="n">
        <v>0</v>
      </c>
      <c r="N35" s="20" t="n">
        <v>0</v>
      </c>
      <c r="O35" s="18" t="n">
        <v>0</v>
      </c>
      <c r="P35" s="20" t="n">
        <v>0</v>
      </c>
      <c r="Q35" s="18" t="n">
        <v>1.31099899</v>
      </c>
      <c r="R35" s="20" t="n">
        <v>0.03174992</v>
      </c>
    </row>
    <row r="36" spans="1:18">
      <c r="A36" s="15" t="s">
        <v>433</v>
      </c>
      <c r="B36" s="17" t="n">
        <v>6736</v>
      </c>
      <c r="C36" s="18">
        <f>(10.0/B36*100)</f>
        <v/>
      </c>
      <c r="D36" s="19" t="n">
        <v>6726</v>
      </c>
      <c r="E36" s="18" t="n">
        <v>28.14083189</v>
      </c>
      <c r="F36" s="20" t="n">
        <v>3.23907998</v>
      </c>
      <c r="G36" s="18" t="n">
        <v>68.62401034</v>
      </c>
      <c r="H36" s="20" t="n">
        <v>3.25057089</v>
      </c>
      <c r="I36" s="18" t="n">
        <v>0</v>
      </c>
      <c r="J36" s="20" t="n">
        <v>0</v>
      </c>
      <c r="K36" s="18" t="s">
        <v>404</v>
      </c>
      <c r="L36" s="20" t="s">
        <v>404</v>
      </c>
      <c r="M36" s="18" t="n">
        <v>0</v>
      </c>
      <c r="N36" s="20" t="n">
        <v>0</v>
      </c>
      <c r="O36" s="18" t="n">
        <v>0</v>
      </c>
      <c r="P36" s="20" t="n">
        <v>0</v>
      </c>
      <c r="Q36" s="18" t="n">
        <v>3.23515776</v>
      </c>
      <c r="R36" s="20" t="n">
        <v>1.16454307</v>
      </c>
    </row>
    <row r="37" spans="1:18">
      <c r="A37" s="15" t="s">
        <v>434</v>
      </c>
      <c r="B37" s="17" t="n">
        <v>5458</v>
      </c>
      <c r="C37" s="18">
        <f>(0.0/B37*100)</f>
        <v/>
      </c>
      <c r="D37" s="19" t="n">
        <v>5458</v>
      </c>
      <c r="E37" s="18" t="n">
        <v>61.25624485</v>
      </c>
      <c r="F37" s="20" t="n">
        <v>3.7803771</v>
      </c>
      <c r="G37" s="18" t="n">
        <v>37.51922706</v>
      </c>
      <c r="H37" s="20" t="n">
        <v>3.72347851</v>
      </c>
      <c r="I37" s="18" t="n">
        <v>0</v>
      </c>
      <c r="J37" s="20" t="n">
        <v>0</v>
      </c>
      <c r="K37" s="18" t="s">
        <v>404</v>
      </c>
      <c r="L37" s="20" t="s">
        <v>404</v>
      </c>
      <c r="M37" s="18" t="n">
        <v>0</v>
      </c>
      <c r="N37" s="20" t="n">
        <v>0</v>
      </c>
      <c r="O37" s="18" t="n">
        <v>0</v>
      </c>
      <c r="P37" s="20" t="n">
        <v>0</v>
      </c>
      <c r="Q37" s="18" t="n">
        <v>1.22452809</v>
      </c>
      <c r="R37" s="20" t="n">
        <v>0.80795577</v>
      </c>
    </row>
    <row r="38" spans="1:18">
      <c r="A38" s="15" t="s">
        <v>435</v>
      </c>
      <c r="B38" s="17" t="n">
        <v>5860</v>
      </c>
      <c r="C38" s="18">
        <f>(268.0/B38*100)</f>
        <v/>
      </c>
      <c r="D38" s="19" t="n">
        <v>5592</v>
      </c>
      <c r="E38" s="18" t="n">
        <v>68.89660351000001</v>
      </c>
      <c r="F38" s="20" t="n">
        <v>3.08598034</v>
      </c>
      <c r="G38" s="18" t="n">
        <v>27.88139146</v>
      </c>
      <c r="H38" s="20" t="n">
        <v>2.69221082</v>
      </c>
      <c r="I38" s="18" t="n">
        <v>0</v>
      </c>
      <c r="J38" s="20" t="n">
        <v>0</v>
      </c>
      <c r="K38" s="18" t="s">
        <v>404</v>
      </c>
      <c r="L38" s="20" t="s">
        <v>404</v>
      </c>
      <c r="M38" s="18" t="n">
        <v>0</v>
      </c>
      <c r="N38" s="20" t="n">
        <v>0</v>
      </c>
      <c r="O38" s="18" t="n">
        <v>0</v>
      </c>
      <c r="P38" s="20" t="n">
        <v>0</v>
      </c>
      <c r="Q38" s="18" t="n">
        <v>3.22200504</v>
      </c>
      <c r="R38" s="20" t="n">
        <v>1.83051617</v>
      </c>
    </row>
    <row r="39" spans="1:18">
      <c r="A39" s="15" t="s">
        <v>436</v>
      </c>
      <c r="B39" s="17" t="n">
        <v>5895</v>
      </c>
      <c r="C39" s="18">
        <f>(0.0/B39*100)</f>
        <v/>
      </c>
      <c r="D39" s="19" t="n">
        <v>5895</v>
      </c>
      <c r="E39" s="18" t="n">
        <v>37.78235682</v>
      </c>
      <c r="F39" s="20" t="n">
        <v>3.82545485</v>
      </c>
      <c r="G39" s="18" t="n">
        <v>59.3216549</v>
      </c>
      <c r="H39" s="20" t="n">
        <v>3.88246984</v>
      </c>
      <c r="I39" s="18" t="n">
        <v>0</v>
      </c>
      <c r="J39" s="20" t="n">
        <v>0</v>
      </c>
      <c r="K39" s="18" t="s">
        <v>404</v>
      </c>
      <c r="L39" s="20" t="s">
        <v>404</v>
      </c>
      <c r="M39" s="18" t="n">
        <v>0</v>
      </c>
      <c r="N39" s="20" t="n">
        <v>0</v>
      </c>
      <c r="O39" s="18" t="n">
        <v>0</v>
      </c>
      <c r="P39" s="20" t="n">
        <v>0</v>
      </c>
      <c r="Q39" s="18" t="n">
        <v>2.89598829</v>
      </c>
      <c r="R39" s="20" t="n">
        <v>1.17202119</v>
      </c>
    </row>
    <row r="40" spans="1:18">
      <c r="A40" s="15" t="s">
        <v>437</v>
      </c>
      <c r="B40" s="17" t="n">
        <v>14157</v>
      </c>
      <c r="C40" s="18">
        <f>(2602.0/B40*100)</f>
        <v/>
      </c>
      <c r="D40" s="19" t="n">
        <v>11555</v>
      </c>
      <c r="E40" s="18" t="n">
        <v>91.18781978</v>
      </c>
      <c r="F40" s="20" t="n">
        <v>2.09188015</v>
      </c>
      <c r="G40" s="18" t="n">
        <v>3.96602336</v>
      </c>
      <c r="H40" s="20" t="n">
        <v>1.51777141</v>
      </c>
      <c r="I40" s="18" t="n">
        <v>0</v>
      </c>
      <c r="J40" s="20" t="n">
        <v>0</v>
      </c>
      <c r="K40" s="18" t="s">
        <v>404</v>
      </c>
      <c r="L40" s="20" t="s">
        <v>404</v>
      </c>
      <c r="M40" s="18" t="n">
        <v>0</v>
      </c>
      <c r="N40" s="20" t="n">
        <v>0</v>
      </c>
      <c r="O40" s="18" t="n">
        <v>0</v>
      </c>
      <c r="P40" s="20" t="n">
        <v>0</v>
      </c>
      <c r="Q40" s="18" t="n">
        <v>4.84615686</v>
      </c>
      <c r="R40" s="20" t="n">
        <v>1.42480179</v>
      </c>
    </row>
    <row r="41" spans="1:18">
      <c r="A41" s="15" t="s">
        <v>438</v>
      </c>
      <c r="B41" s="17" t="n">
        <v>5712</v>
      </c>
      <c r="C41" s="18">
        <f>(70.0/B41*100)</f>
        <v/>
      </c>
      <c r="D41" s="19" t="n">
        <v>5642</v>
      </c>
      <c r="E41" s="18" t="n">
        <v>93.14612116000001</v>
      </c>
      <c r="F41" s="20" t="n">
        <v>1.99390277</v>
      </c>
      <c r="G41" s="18" t="n">
        <v>6.85387884</v>
      </c>
      <c r="H41" s="20" t="n">
        <v>1.99390277</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53.2271876</v>
      </c>
      <c r="F44" s="20" t="n">
        <v>3.4414664</v>
      </c>
      <c r="G44" s="18" t="n">
        <v>41.14563969</v>
      </c>
      <c r="H44" s="20" t="n">
        <v>3.35091733</v>
      </c>
      <c r="I44" s="18" t="n">
        <v>0</v>
      </c>
      <c r="J44" s="20" t="n">
        <v>0</v>
      </c>
      <c r="K44" s="18" t="s">
        <v>404</v>
      </c>
      <c r="L44" s="20" t="s">
        <v>404</v>
      </c>
      <c r="M44" s="18" t="n">
        <v>0</v>
      </c>
      <c r="N44" s="20" t="n">
        <v>0</v>
      </c>
      <c r="O44" s="18" t="n">
        <v>0</v>
      </c>
      <c r="P44" s="20" t="n">
        <v>0</v>
      </c>
      <c r="Q44" s="18" t="n">
        <v>5.62717271</v>
      </c>
      <c r="R44" s="20" t="n">
        <v>1.59668049</v>
      </c>
    </row>
    <row r="45" spans="1:18">
      <c r="A45" s="15" t="s">
        <v>442</v>
      </c>
      <c r="B45" s="17" t="n">
        <v>5519</v>
      </c>
      <c r="C45" s="18">
        <f>(0.0/B45*100)</f>
        <v/>
      </c>
      <c r="D45" s="19" t="n">
        <v>5519</v>
      </c>
      <c r="E45" s="18" t="n">
        <v>28.7238852</v>
      </c>
      <c r="F45" s="20" t="n">
        <v>3.69438955</v>
      </c>
      <c r="G45" s="18" t="n">
        <v>60.96142514</v>
      </c>
      <c r="H45" s="20" t="n">
        <v>4.10232541</v>
      </c>
      <c r="I45" s="18" t="n">
        <v>0</v>
      </c>
      <c r="J45" s="20" t="n">
        <v>0</v>
      </c>
      <c r="K45" s="18" t="s">
        <v>404</v>
      </c>
      <c r="L45" s="20" t="s">
        <v>404</v>
      </c>
      <c r="M45" s="18" t="n">
        <v>0</v>
      </c>
      <c r="N45" s="20" t="n">
        <v>0</v>
      </c>
      <c r="O45" s="18" t="n">
        <v>0</v>
      </c>
      <c r="P45" s="20" t="n">
        <v>0</v>
      </c>
      <c r="Q45" s="18" t="n">
        <v>10.31468966</v>
      </c>
      <c r="R45" s="20" t="n">
        <v>2.18184315</v>
      </c>
    </row>
    <row r="46" spans="1:18">
      <c r="A46" s="15" t="s">
        <v>443</v>
      </c>
      <c r="B46" s="17" t="n">
        <v>23141</v>
      </c>
      <c r="C46" s="18">
        <f>(4196.0/B46*100)</f>
        <v/>
      </c>
      <c r="D46" s="19" t="n">
        <v>18945</v>
      </c>
      <c r="E46" s="18" t="n">
        <v>26.59807021</v>
      </c>
      <c r="F46" s="20" t="n">
        <v>2.66596375</v>
      </c>
      <c r="G46" s="18" t="n">
        <v>59.01062139</v>
      </c>
      <c r="H46" s="20" t="n">
        <v>2.69162347</v>
      </c>
      <c r="I46" s="18" t="n">
        <v>0</v>
      </c>
      <c r="J46" s="20" t="n">
        <v>0</v>
      </c>
      <c r="K46" s="18" t="s">
        <v>404</v>
      </c>
      <c r="L46" s="20" t="s">
        <v>404</v>
      </c>
      <c r="M46" s="18" t="n">
        <v>0</v>
      </c>
      <c r="N46" s="20" t="n">
        <v>0</v>
      </c>
      <c r="O46" s="18" t="n">
        <v>0</v>
      </c>
      <c r="P46" s="20" t="n">
        <v>0</v>
      </c>
      <c r="Q46" s="18" t="n">
        <v>14.3913084</v>
      </c>
      <c r="R46" s="20" t="n">
        <v>1.70656737</v>
      </c>
    </row>
    <row r="47" spans="1:18">
      <c r="A47" s="15" t="s">
        <v>444</v>
      </c>
      <c r="B47" s="17" t="n">
        <v>5928</v>
      </c>
      <c r="C47" s="18">
        <f>(0.0/B47*100)</f>
        <v/>
      </c>
      <c r="D47" s="19" t="n">
        <v>5928</v>
      </c>
      <c r="E47" s="18" t="n">
        <v>37.43973549</v>
      </c>
      <c r="F47" s="20" t="n">
        <v>3.11983009</v>
      </c>
      <c r="G47" s="18" t="n">
        <v>58.19962428</v>
      </c>
      <c r="H47" s="20" t="n">
        <v>3.27808606</v>
      </c>
      <c r="I47" s="18" t="n">
        <v>0</v>
      </c>
      <c r="J47" s="20" t="n">
        <v>0</v>
      </c>
      <c r="K47" s="18" t="s">
        <v>404</v>
      </c>
      <c r="L47" s="20" t="s">
        <v>404</v>
      </c>
      <c r="M47" s="18" t="n">
        <v>0</v>
      </c>
      <c r="N47" s="20" t="n">
        <v>0</v>
      </c>
      <c r="O47" s="18" t="n">
        <v>0</v>
      </c>
      <c r="P47" s="20" t="n">
        <v>0</v>
      </c>
      <c r="Q47" s="18" t="n">
        <v>4.36064024</v>
      </c>
      <c r="R47" s="20" t="n">
        <v>1.22088485</v>
      </c>
    </row>
    <row r="48" spans="1:18">
      <c r="A48" s="15" t="s">
        <v>445</v>
      </c>
      <c r="B48" s="17" t="n">
        <v>9841</v>
      </c>
      <c r="C48" s="18">
        <f>(0.0/B48*100)</f>
        <v/>
      </c>
      <c r="D48" s="19" t="n">
        <v>9841</v>
      </c>
      <c r="E48" s="18" t="n">
        <v>65.82374541</v>
      </c>
      <c r="F48" s="20" t="n">
        <v>4.05561605</v>
      </c>
      <c r="G48" s="18" t="n">
        <v>33.18056434</v>
      </c>
      <c r="H48" s="20" t="n">
        <v>4.00617008</v>
      </c>
      <c r="I48" s="18" t="n">
        <v>0</v>
      </c>
      <c r="J48" s="20" t="n">
        <v>0</v>
      </c>
      <c r="K48" s="18" t="s">
        <v>404</v>
      </c>
      <c r="L48" s="20" t="s">
        <v>404</v>
      </c>
      <c r="M48" s="18" t="n">
        <v>0</v>
      </c>
      <c r="N48" s="20" t="n">
        <v>0</v>
      </c>
      <c r="O48" s="18" t="n">
        <v>0</v>
      </c>
      <c r="P48" s="20" t="n">
        <v>0</v>
      </c>
      <c r="Q48" s="18" t="n">
        <v>0.99569025</v>
      </c>
      <c r="R48" s="20" t="n">
        <v>0.71581457</v>
      </c>
    </row>
    <row r="49" spans="1:18">
      <c r="A49" s="15" t="s">
        <v>446</v>
      </c>
      <c r="B49" s="17" t="n">
        <v>6349</v>
      </c>
      <c r="C49" s="18">
        <f>(52.0/B49*100)</f>
        <v/>
      </c>
      <c r="D49" s="19" t="n">
        <v>6297</v>
      </c>
      <c r="E49" s="18" t="n">
        <v>31.90553053</v>
      </c>
      <c r="F49" s="20" t="n">
        <v>3.59038214</v>
      </c>
      <c r="G49" s="18" t="n">
        <v>66.56547618</v>
      </c>
      <c r="H49" s="20" t="n">
        <v>3.60786987</v>
      </c>
      <c r="I49" s="18" t="n">
        <v>0</v>
      </c>
      <c r="J49" s="20" t="n">
        <v>0</v>
      </c>
      <c r="K49" s="18" t="s">
        <v>404</v>
      </c>
      <c r="L49" s="20" t="s">
        <v>404</v>
      </c>
      <c r="M49" s="18" t="n">
        <v>0</v>
      </c>
      <c r="N49" s="20" t="n">
        <v>0</v>
      </c>
      <c r="O49" s="18" t="n">
        <v>0</v>
      </c>
      <c r="P49" s="20" t="n">
        <v>0</v>
      </c>
      <c r="Q49" s="18" t="n">
        <v>1.52899329</v>
      </c>
      <c r="R49" s="20" t="n">
        <v>0.80713259</v>
      </c>
    </row>
    <row r="50" spans="1:18">
      <c r="A50" s="15" t="s">
        <v>447</v>
      </c>
      <c r="B50" s="17" t="n">
        <v>11795</v>
      </c>
      <c r="C50" s="18">
        <f>(1031.0/B50*100)</f>
        <v/>
      </c>
      <c r="D50" s="19" t="n">
        <v>10764</v>
      </c>
      <c r="E50" s="18" t="n">
        <v>37.39357855</v>
      </c>
      <c r="F50" s="20" t="n">
        <v>3.5264953</v>
      </c>
      <c r="G50" s="18" t="n">
        <v>55.23393831</v>
      </c>
      <c r="H50" s="20" t="n">
        <v>3.52922878</v>
      </c>
      <c r="I50" s="18" t="n">
        <v>0</v>
      </c>
      <c r="J50" s="20" t="n">
        <v>0</v>
      </c>
      <c r="K50" s="18" t="s">
        <v>404</v>
      </c>
      <c r="L50" s="20" t="s">
        <v>404</v>
      </c>
      <c r="M50" s="18" t="n">
        <v>0</v>
      </c>
      <c r="N50" s="20" t="n">
        <v>0</v>
      </c>
      <c r="O50" s="18" t="n">
        <v>0</v>
      </c>
      <c r="P50" s="20" t="n">
        <v>0</v>
      </c>
      <c r="Q50" s="18" t="n">
        <v>7.37248315</v>
      </c>
      <c r="R50" s="20" t="n">
        <v>1.77709831</v>
      </c>
    </row>
    <row r="51" spans="1:18">
      <c r="A51" s="15" t="s">
        <v>448</v>
      </c>
      <c r="B51" s="17" t="n">
        <v>6866</v>
      </c>
      <c r="C51" s="18">
        <f>(0.0/B51*100)</f>
        <v/>
      </c>
      <c r="D51" s="19" t="n">
        <v>6866</v>
      </c>
      <c r="E51" s="18" t="n">
        <v>78.2925245</v>
      </c>
      <c r="F51" s="20" t="n">
        <v>2.76471046</v>
      </c>
      <c r="G51" s="18" t="n">
        <v>20.20653145</v>
      </c>
      <c r="H51" s="20" t="n">
        <v>2.71641623</v>
      </c>
      <c r="I51" s="18" t="n">
        <v>0</v>
      </c>
      <c r="J51" s="20" t="n">
        <v>0</v>
      </c>
      <c r="K51" s="18" t="s">
        <v>404</v>
      </c>
      <c r="L51" s="20" t="s">
        <v>404</v>
      </c>
      <c r="M51" s="18" t="n">
        <v>0</v>
      </c>
      <c r="N51" s="20" t="n">
        <v>0</v>
      </c>
      <c r="O51" s="18" t="n">
        <v>0</v>
      </c>
      <c r="P51" s="20" t="n">
        <v>0</v>
      </c>
      <c r="Q51" s="18" t="n">
        <v>1.50094404</v>
      </c>
      <c r="R51" s="20" t="n">
        <v>0.84540739</v>
      </c>
    </row>
    <row r="52" spans="1:18">
      <c r="A52" s="15" t="s">
        <v>449</v>
      </c>
      <c r="B52" s="17" t="n">
        <v>5809</v>
      </c>
      <c r="C52" s="18">
        <f>(0.0/B52*100)</f>
        <v/>
      </c>
      <c r="D52" s="19" t="n">
        <v>5809</v>
      </c>
      <c r="E52" s="18" t="n">
        <v>41.47715685</v>
      </c>
      <c r="F52" s="20" t="n">
        <v>3.29857379</v>
      </c>
      <c r="G52" s="18" t="n">
        <v>54.5338215</v>
      </c>
      <c r="H52" s="20" t="n">
        <v>3.1443113</v>
      </c>
      <c r="I52" s="18" t="n">
        <v>0</v>
      </c>
      <c r="J52" s="20" t="n">
        <v>0</v>
      </c>
      <c r="K52" s="18" t="s">
        <v>404</v>
      </c>
      <c r="L52" s="20" t="s">
        <v>404</v>
      </c>
      <c r="M52" s="18" t="n">
        <v>0</v>
      </c>
      <c r="N52" s="20" t="n">
        <v>0</v>
      </c>
      <c r="O52" s="18" t="n">
        <v>0</v>
      </c>
      <c r="P52" s="20" t="n">
        <v>0</v>
      </c>
      <c r="Q52" s="18" t="n">
        <v>3.98902165</v>
      </c>
      <c r="R52" s="20" t="n">
        <v>1.33651279</v>
      </c>
    </row>
    <row r="53" spans="1:18">
      <c r="A53" s="15" t="s">
        <v>450</v>
      </c>
      <c r="B53" s="17" t="n">
        <v>5571</v>
      </c>
      <c r="C53" s="18">
        <f>(0.0/B53*100)</f>
        <v/>
      </c>
      <c r="D53" s="19" t="n">
        <v>5571</v>
      </c>
      <c r="E53" s="18" t="n">
        <v>95.33724642999999</v>
      </c>
      <c r="F53" s="20" t="n">
        <v>0.08219936999999999</v>
      </c>
      <c r="G53" s="18" t="n">
        <v>1.33755442</v>
      </c>
      <c r="H53" s="20" t="n">
        <v>0.04026537</v>
      </c>
      <c r="I53" s="18" t="n">
        <v>0</v>
      </c>
      <c r="J53" s="20" t="n">
        <v>0</v>
      </c>
      <c r="K53" s="18" t="s">
        <v>404</v>
      </c>
      <c r="L53" s="20" t="s">
        <v>404</v>
      </c>
      <c r="M53" s="18" t="n">
        <v>0</v>
      </c>
      <c r="N53" s="20" t="n">
        <v>0</v>
      </c>
      <c r="O53" s="18" t="n">
        <v>0</v>
      </c>
      <c r="P53" s="20" t="n">
        <v>0</v>
      </c>
      <c r="Q53" s="18" t="n">
        <v>3.32519915</v>
      </c>
      <c r="R53" s="20" t="n">
        <v>0.07308041999999999</v>
      </c>
    </row>
    <row r="54" spans="1:18">
      <c r="A54" s="15" t="s">
        <v>451</v>
      </c>
      <c r="B54" s="17" t="n">
        <v>4740</v>
      </c>
      <c r="C54" s="18">
        <f>(199.0/B54*100)</f>
        <v/>
      </c>
      <c r="D54" s="19" t="n">
        <v>4541</v>
      </c>
      <c r="E54" s="18" t="n">
        <v>41.81916024</v>
      </c>
      <c r="F54" s="20" t="n">
        <v>3.67049137</v>
      </c>
      <c r="G54" s="18" t="n">
        <v>43.87631948</v>
      </c>
      <c r="H54" s="20" t="n">
        <v>3.82606029</v>
      </c>
      <c r="I54" s="18" t="n">
        <v>0</v>
      </c>
      <c r="J54" s="20" t="n">
        <v>0</v>
      </c>
      <c r="K54" s="18" t="s">
        <v>404</v>
      </c>
      <c r="L54" s="20" t="s">
        <v>404</v>
      </c>
      <c r="M54" s="18" t="n">
        <v>0</v>
      </c>
      <c r="N54" s="20" t="n">
        <v>0</v>
      </c>
      <c r="O54" s="18" t="n">
        <v>0</v>
      </c>
      <c r="P54" s="20" t="n">
        <v>0</v>
      </c>
      <c r="Q54" s="18" t="n">
        <v>14.30452028</v>
      </c>
      <c r="R54" s="20" t="n">
        <v>2.03644222</v>
      </c>
    </row>
    <row r="55" spans="1:18">
      <c r="A55" s="15" t="s">
        <v>452</v>
      </c>
      <c r="B55" s="17" t="n">
        <v>5316</v>
      </c>
      <c r="C55" s="18">
        <f>(43.0/B55*100)</f>
        <v/>
      </c>
      <c r="D55" s="19" t="n">
        <v>5273</v>
      </c>
      <c r="E55" s="18" t="n">
        <v>29.88091773</v>
      </c>
      <c r="F55" s="20" t="n">
        <v>3.40964417</v>
      </c>
      <c r="G55" s="18" t="n">
        <v>63.81511245</v>
      </c>
      <c r="H55" s="20" t="n">
        <v>3.67834362</v>
      </c>
      <c r="I55" s="18" t="n">
        <v>0</v>
      </c>
      <c r="J55" s="20" t="n">
        <v>0</v>
      </c>
      <c r="K55" s="18" t="s">
        <v>404</v>
      </c>
      <c r="L55" s="20" t="s">
        <v>404</v>
      </c>
      <c r="M55" s="18" t="n">
        <v>0</v>
      </c>
      <c r="N55" s="20" t="n">
        <v>0</v>
      </c>
      <c r="O55" s="18" t="n">
        <v>0</v>
      </c>
      <c r="P55" s="20" t="n">
        <v>0</v>
      </c>
      <c r="Q55" s="18" t="n">
        <v>6.30396982</v>
      </c>
      <c r="R55" s="20" t="n">
        <v>1.58646086</v>
      </c>
    </row>
    <row r="56" spans="1:18">
      <c r="A56" s="15" t="s">
        <v>453</v>
      </c>
      <c r="B56" s="17" t="n">
        <v>5359</v>
      </c>
      <c r="C56" s="18">
        <f>(0.0/B56*100)</f>
        <v/>
      </c>
      <c r="D56" s="19" t="n">
        <v>5359</v>
      </c>
      <c r="E56" s="18" t="n">
        <v>89.58124418</v>
      </c>
      <c r="F56" s="20" t="n">
        <v>2.5948056</v>
      </c>
      <c r="G56" s="18" t="n">
        <v>5.41837681</v>
      </c>
      <c r="H56" s="20" t="n">
        <v>1.69614993</v>
      </c>
      <c r="I56" s="18" t="n">
        <v>0</v>
      </c>
      <c r="J56" s="20" t="n">
        <v>0</v>
      </c>
      <c r="K56" s="18" t="s">
        <v>404</v>
      </c>
      <c r="L56" s="20" t="s">
        <v>404</v>
      </c>
      <c r="M56" s="18" t="n">
        <v>0</v>
      </c>
      <c r="N56" s="20" t="n">
        <v>0</v>
      </c>
      <c r="O56" s="18" t="n">
        <v>0</v>
      </c>
      <c r="P56" s="20" t="n">
        <v>0</v>
      </c>
      <c r="Q56" s="18" t="n">
        <v>5.00037901</v>
      </c>
      <c r="R56" s="20" t="n">
        <v>1.88759045</v>
      </c>
    </row>
    <row r="57" spans="1:18">
      <c r="A57" s="15" t="s">
        <v>454</v>
      </c>
      <c r="B57" s="17" t="n">
        <v>6513</v>
      </c>
      <c r="C57" s="18">
        <f>(0.0/B57*100)</f>
        <v/>
      </c>
      <c r="D57" s="19" t="n">
        <v>6513</v>
      </c>
      <c r="E57" s="18" t="n">
        <v>59.99223703</v>
      </c>
      <c r="F57" s="20" t="n">
        <v>3.75796763</v>
      </c>
      <c r="G57" s="18" t="n">
        <v>34.41778777</v>
      </c>
      <c r="H57" s="20" t="n">
        <v>3.62089097</v>
      </c>
      <c r="I57" s="18" t="n">
        <v>0</v>
      </c>
      <c r="J57" s="20" t="n">
        <v>0</v>
      </c>
      <c r="K57" s="18" t="s">
        <v>404</v>
      </c>
      <c r="L57" s="20" t="s">
        <v>404</v>
      </c>
      <c r="M57" s="18" t="n">
        <v>0</v>
      </c>
      <c r="N57" s="20" t="n">
        <v>0</v>
      </c>
      <c r="O57" s="18" t="n">
        <v>0</v>
      </c>
      <c r="P57" s="20" t="n">
        <v>0</v>
      </c>
      <c r="Q57" s="18" t="n">
        <v>5.5899752</v>
      </c>
      <c r="R57" s="20" t="n">
        <v>1.55880599</v>
      </c>
    </row>
    <row r="58" spans="1:18">
      <c r="A58" s="15" t="s">
        <v>455</v>
      </c>
      <c r="B58" s="17" t="n">
        <v>7267</v>
      </c>
      <c r="C58" s="18">
        <f>(0.0/B58*100)</f>
        <v/>
      </c>
      <c r="D58" s="19" t="n">
        <v>7267</v>
      </c>
      <c r="E58" s="18" t="n">
        <v>21.60510817</v>
      </c>
      <c r="F58" s="20" t="n">
        <v>2.50862483</v>
      </c>
      <c r="G58" s="18" t="n">
        <v>71.49192561</v>
      </c>
      <c r="H58" s="20" t="n">
        <v>2.84462368</v>
      </c>
      <c r="I58" s="18" t="n">
        <v>0</v>
      </c>
      <c r="J58" s="20" t="n">
        <v>0</v>
      </c>
      <c r="K58" s="18" t="s">
        <v>404</v>
      </c>
      <c r="L58" s="20" t="s">
        <v>404</v>
      </c>
      <c r="M58" s="18" t="n">
        <v>0</v>
      </c>
      <c r="N58" s="20" t="n">
        <v>0</v>
      </c>
      <c r="O58" s="18" t="n">
        <v>0</v>
      </c>
      <c r="P58" s="20" t="n">
        <v>0</v>
      </c>
      <c r="Q58" s="18" t="n">
        <v>6.90296621</v>
      </c>
      <c r="R58" s="20" t="n">
        <v>1.82220899</v>
      </c>
    </row>
    <row r="59" spans="1:18">
      <c r="A59" s="15" t="s">
        <v>456</v>
      </c>
      <c r="B59" s="17" t="n">
        <v>4826</v>
      </c>
      <c r="C59" s="18">
        <f>(0.0/B59*100)</f>
        <v/>
      </c>
      <c r="D59" s="19" t="n">
        <v>4826</v>
      </c>
      <c r="E59" s="18" t="n">
        <v>61.43921641</v>
      </c>
      <c r="F59" s="20" t="n">
        <v>0.99282823</v>
      </c>
      <c r="G59" s="18" t="n">
        <v>35.42653028</v>
      </c>
      <c r="H59" s="20" t="n">
        <v>0.82584859</v>
      </c>
      <c r="I59" s="18" t="n">
        <v>0</v>
      </c>
      <c r="J59" s="20" t="n">
        <v>0</v>
      </c>
      <c r="K59" s="18" t="s">
        <v>404</v>
      </c>
      <c r="L59" s="20" t="s">
        <v>404</v>
      </c>
      <c r="M59" s="18" t="n">
        <v>0</v>
      </c>
      <c r="N59" s="20" t="n">
        <v>0</v>
      </c>
      <c r="O59" s="18" t="n">
        <v>0</v>
      </c>
      <c r="P59" s="20" t="n">
        <v>0</v>
      </c>
      <c r="Q59" s="18" t="n">
        <v>3.13425331</v>
      </c>
      <c r="R59" s="20" t="n">
        <v>0.46867082</v>
      </c>
    </row>
    <row r="60" spans="1:18">
      <c r="A60" s="15" t="s">
        <v>457</v>
      </c>
      <c r="B60" s="17" t="n">
        <v>4546</v>
      </c>
      <c r="C60" s="18">
        <f>(0.0/B60*100)</f>
        <v/>
      </c>
      <c r="D60" s="19" t="n">
        <v>4546</v>
      </c>
      <c r="E60" s="18" t="n">
        <v>16.53749532</v>
      </c>
      <c r="F60" s="20" t="n">
        <v>2.3650592</v>
      </c>
      <c r="G60" s="18" t="n">
        <v>55.62035571</v>
      </c>
      <c r="H60" s="20" t="n">
        <v>2.94130962</v>
      </c>
      <c r="I60" s="18" t="n">
        <v>0</v>
      </c>
      <c r="J60" s="20" t="n">
        <v>0</v>
      </c>
      <c r="K60" s="18" t="s">
        <v>404</v>
      </c>
      <c r="L60" s="20" t="s">
        <v>404</v>
      </c>
      <c r="M60" s="18" t="n">
        <v>0</v>
      </c>
      <c r="N60" s="20" t="n">
        <v>0</v>
      </c>
      <c r="O60" s="18" t="n">
        <v>0</v>
      </c>
      <c r="P60" s="20" t="n">
        <v>0</v>
      </c>
      <c r="Q60" s="18" t="n">
        <v>27.84214897</v>
      </c>
      <c r="R60" s="20" t="n">
        <v>2.46645571</v>
      </c>
    </row>
    <row r="61" spans="1:18">
      <c r="A61" s="15" t="s">
        <v>458</v>
      </c>
      <c r="B61" s="17" t="n">
        <v>6525</v>
      </c>
      <c r="C61" s="18">
        <f>(0.0/B61*100)</f>
        <v/>
      </c>
      <c r="D61" s="19" t="n">
        <v>6525</v>
      </c>
      <c r="E61" s="18" t="n">
        <v>88.85191502000001</v>
      </c>
      <c r="F61" s="20" t="n">
        <v>1.62825937</v>
      </c>
      <c r="G61" s="18" t="n">
        <v>10.64736759</v>
      </c>
      <c r="H61" s="20" t="n">
        <v>1.62540613</v>
      </c>
      <c r="I61" s="18" t="n">
        <v>0</v>
      </c>
      <c r="J61" s="20" t="n">
        <v>0</v>
      </c>
      <c r="K61" s="18" t="s">
        <v>404</v>
      </c>
      <c r="L61" s="20" t="s">
        <v>404</v>
      </c>
      <c r="M61" s="18" t="n">
        <v>0</v>
      </c>
      <c r="N61" s="20" t="n">
        <v>0</v>
      </c>
      <c r="O61" s="18" t="n">
        <v>0</v>
      </c>
      <c r="P61" s="20" t="n">
        <v>0</v>
      </c>
      <c r="Q61" s="18" t="n">
        <v>0.50071739</v>
      </c>
      <c r="R61" s="20" t="n">
        <v>0.2172846</v>
      </c>
    </row>
    <row r="62" spans="1:18">
      <c r="A62" s="15" t="s">
        <v>459</v>
      </c>
      <c r="B62" s="17" t="n">
        <v>4476</v>
      </c>
      <c r="C62" s="18">
        <f>(0.0/B62*100)</f>
        <v/>
      </c>
      <c r="D62" s="19" t="n">
        <v>4476</v>
      </c>
      <c r="E62" s="18" t="n">
        <v>93.86213386999999</v>
      </c>
      <c r="F62" s="20" t="n">
        <v>0.05107337</v>
      </c>
      <c r="G62" s="18" t="n">
        <v>6.13786613</v>
      </c>
      <c r="H62" s="20" t="n">
        <v>0.05107337</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64.49777247999999</v>
      </c>
      <c r="F63" s="20" t="n">
        <v>0.1980478</v>
      </c>
      <c r="G63" s="18" t="n">
        <v>26.33679669</v>
      </c>
      <c r="H63" s="20" t="n">
        <v>0.16592482</v>
      </c>
      <c r="I63" s="18" t="n">
        <v>0</v>
      </c>
      <c r="J63" s="20" t="n">
        <v>0</v>
      </c>
      <c r="K63" s="18" t="s">
        <v>404</v>
      </c>
      <c r="L63" s="20" t="s">
        <v>404</v>
      </c>
      <c r="M63" s="18" t="n">
        <v>0</v>
      </c>
      <c r="N63" s="20" t="n">
        <v>0</v>
      </c>
      <c r="O63" s="18" t="n">
        <v>0</v>
      </c>
      <c r="P63" s="20" t="n">
        <v>0</v>
      </c>
      <c r="Q63" s="18" t="n">
        <v>9.165430840000001</v>
      </c>
      <c r="R63" s="20" t="n">
        <v>0.17151664</v>
      </c>
    </row>
    <row r="64" spans="1:18">
      <c r="A64" s="15" t="s">
        <v>461</v>
      </c>
      <c r="B64" s="17" t="n">
        <v>3634</v>
      </c>
      <c r="C64" s="18">
        <f>(27.0/B64*100)</f>
        <v/>
      </c>
      <c r="D64" s="19" t="n">
        <v>3607</v>
      </c>
      <c r="E64" s="18" t="n">
        <v>69.89751072999999</v>
      </c>
      <c r="F64" s="20" t="n">
        <v>0.10061592</v>
      </c>
      <c r="G64" s="18" t="n">
        <v>26.11262342</v>
      </c>
      <c r="H64" s="20" t="n">
        <v>0.1056162</v>
      </c>
      <c r="I64" s="18" t="n">
        <v>0</v>
      </c>
      <c r="J64" s="20" t="n">
        <v>0</v>
      </c>
      <c r="K64" s="18" t="s">
        <v>404</v>
      </c>
      <c r="L64" s="20" t="s">
        <v>404</v>
      </c>
      <c r="M64" s="18" t="n">
        <v>0</v>
      </c>
      <c r="N64" s="20" t="n">
        <v>0</v>
      </c>
      <c r="O64" s="18" t="n">
        <v>0</v>
      </c>
      <c r="P64" s="20" t="n">
        <v>0</v>
      </c>
      <c r="Q64" s="18" t="n">
        <v>3.98986584</v>
      </c>
      <c r="R64" s="20" t="n">
        <v>0.05792215</v>
      </c>
    </row>
    <row r="65" spans="1:18">
      <c r="A65" s="15" t="s">
        <v>462</v>
      </c>
      <c r="B65" s="17" t="n">
        <v>5325</v>
      </c>
      <c r="C65" s="18">
        <f>(0.0/B65*100)</f>
        <v/>
      </c>
      <c r="D65" s="19" t="n">
        <v>5325</v>
      </c>
      <c r="E65" s="18" t="n">
        <v>28.29140746</v>
      </c>
      <c r="F65" s="20" t="n">
        <v>3.05100611</v>
      </c>
      <c r="G65" s="18" t="n">
        <v>64.03950134</v>
      </c>
      <c r="H65" s="20" t="n">
        <v>3.28406601</v>
      </c>
      <c r="I65" s="18" t="n">
        <v>0</v>
      </c>
      <c r="J65" s="20" t="n">
        <v>0</v>
      </c>
      <c r="K65" s="18" t="s">
        <v>404</v>
      </c>
      <c r="L65" s="20" t="s">
        <v>404</v>
      </c>
      <c r="M65" s="18" t="n">
        <v>0</v>
      </c>
      <c r="N65" s="20" t="n">
        <v>0</v>
      </c>
      <c r="O65" s="18" t="n">
        <v>0</v>
      </c>
      <c r="P65" s="20" t="n">
        <v>0</v>
      </c>
      <c r="Q65" s="18" t="n">
        <v>7.6690912</v>
      </c>
      <c r="R65" s="20" t="n">
        <v>1.9752785</v>
      </c>
    </row>
    <row r="66" spans="1:18">
      <c r="A66" s="15" t="s">
        <v>463</v>
      </c>
      <c r="B66" s="17" t="n">
        <v>5665</v>
      </c>
      <c r="C66" s="18">
        <f>(0.0/B66*100)</f>
        <v/>
      </c>
      <c r="D66" s="19" t="n">
        <v>5665</v>
      </c>
      <c r="E66" s="18" t="n">
        <v>41.2116642</v>
      </c>
      <c r="F66" s="20" t="n">
        <v>0.26066839</v>
      </c>
      <c r="G66" s="18" t="n">
        <v>54.22994704</v>
      </c>
      <c r="H66" s="20" t="n">
        <v>0.25369299</v>
      </c>
      <c r="I66" s="18" t="n">
        <v>0</v>
      </c>
      <c r="J66" s="20" t="n">
        <v>0</v>
      </c>
      <c r="K66" s="18" t="s">
        <v>404</v>
      </c>
      <c r="L66" s="20" t="s">
        <v>404</v>
      </c>
      <c r="M66" s="18" t="n">
        <v>0</v>
      </c>
      <c r="N66" s="20" t="n">
        <v>0</v>
      </c>
      <c r="O66" s="18" t="n">
        <v>0</v>
      </c>
      <c r="P66" s="20" t="n">
        <v>0</v>
      </c>
      <c r="Q66" s="18" t="n">
        <v>4.55838875</v>
      </c>
      <c r="R66" s="20" t="n">
        <v>0.0519766</v>
      </c>
    </row>
    <row r="67" spans="1:18">
      <c r="A67" s="15" t="s">
        <v>464</v>
      </c>
      <c r="B67" s="17" t="n">
        <v>6971</v>
      </c>
      <c r="C67" s="18">
        <f>(0.0/B67*100)</f>
        <v/>
      </c>
      <c r="D67" s="19" t="n">
        <v>6971</v>
      </c>
      <c r="E67" s="18" t="n">
        <v>47.96781663</v>
      </c>
      <c r="F67" s="20" t="n">
        <v>3.22525451</v>
      </c>
      <c r="G67" s="18" t="n">
        <v>49.35665691</v>
      </c>
      <c r="H67" s="20" t="n">
        <v>3.12395494</v>
      </c>
      <c r="I67" s="18" t="n">
        <v>0</v>
      </c>
      <c r="J67" s="20" t="n">
        <v>0</v>
      </c>
      <c r="K67" s="18" t="s">
        <v>404</v>
      </c>
      <c r="L67" s="20" t="s">
        <v>404</v>
      </c>
      <c r="M67" s="18" t="n">
        <v>0</v>
      </c>
      <c r="N67" s="20" t="n">
        <v>0</v>
      </c>
      <c r="O67" s="18" t="n">
        <v>0</v>
      </c>
      <c r="P67" s="20" t="n">
        <v>0</v>
      </c>
      <c r="Q67" s="18" t="n">
        <v>2.67552646</v>
      </c>
      <c r="R67" s="20" t="n">
        <v>0.8289213600000001</v>
      </c>
    </row>
    <row r="68" spans="1:18">
      <c r="A68" s="15" t="s">
        <v>465</v>
      </c>
      <c r="B68" s="17" t="n">
        <v>12083</v>
      </c>
      <c r="C68" s="18">
        <f>(0.0/B68*100)</f>
        <v/>
      </c>
      <c r="D68" s="19" t="n">
        <v>12083</v>
      </c>
      <c r="E68" s="18" t="n">
        <v>29.33414229</v>
      </c>
      <c r="F68" s="20" t="n">
        <v>0.10893545</v>
      </c>
      <c r="G68" s="18" t="n">
        <v>69.33720794</v>
      </c>
      <c r="H68" s="20" t="n">
        <v>0.10455178</v>
      </c>
      <c r="I68" s="18" t="n">
        <v>0</v>
      </c>
      <c r="J68" s="20" t="n">
        <v>0</v>
      </c>
      <c r="K68" s="18" t="s">
        <v>404</v>
      </c>
      <c r="L68" s="20" t="s">
        <v>404</v>
      </c>
      <c r="M68" s="18" t="n">
        <v>0</v>
      </c>
      <c r="N68" s="20" t="n">
        <v>0</v>
      </c>
      <c r="O68" s="18" t="n">
        <v>0</v>
      </c>
      <c r="P68" s="20" t="n">
        <v>0</v>
      </c>
      <c r="Q68" s="18" t="n">
        <v>1.32864977</v>
      </c>
      <c r="R68" s="20" t="n">
        <v>0.03212455</v>
      </c>
    </row>
    <row r="69" spans="1:18">
      <c r="A69" s="15" t="s">
        <v>466</v>
      </c>
      <c r="B69" s="17" t="n">
        <v>4876</v>
      </c>
      <c r="C69" s="18">
        <f>(0.0/B69*100)</f>
        <v/>
      </c>
      <c r="D69" s="19" t="n">
        <v>4876</v>
      </c>
      <c r="E69" s="18" t="n">
        <v>42.80164089</v>
      </c>
      <c r="F69" s="20" t="n">
        <v>3.86483239</v>
      </c>
      <c r="G69" s="18" t="n">
        <v>56.50267692</v>
      </c>
      <c r="H69" s="20" t="n">
        <v>3.93164292</v>
      </c>
      <c r="I69" s="18" t="n">
        <v>0</v>
      </c>
      <c r="J69" s="20" t="n">
        <v>0</v>
      </c>
      <c r="K69" s="18" t="s">
        <v>404</v>
      </c>
      <c r="L69" s="20" t="s">
        <v>404</v>
      </c>
      <c r="M69" s="18" t="n">
        <v>0</v>
      </c>
      <c r="N69" s="20" t="n">
        <v>0</v>
      </c>
      <c r="O69" s="18" t="n">
        <v>0</v>
      </c>
      <c r="P69" s="20" t="n">
        <v>0</v>
      </c>
      <c r="Q69" s="18" t="n">
        <v>0.69568219</v>
      </c>
      <c r="R69" s="20" t="n">
        <v>0.69502401</v>
      </c>
    </row>
    <row r="70" spans="1:18">
      <c r="A70" s="15" t="s">
        <v>467</v>
      </c>
      <c r="B70" s="17" t="n">
        <v>6036</v>
      </c>
      <c r="C70" s="18">
        <f>(0.0/B70*100)</f>
        <v/>
      </c>
      <c r="D70" s="19" t="n">
        <v>6036</v>
      </c>
      <c r="E70" s="18" t="n">
        <v>66.99695448999999</v>
      </c>
      <c r="F70" s="20" t="n">
        <v>4.13972897</v>
      </c>
      <c r="G70" s="18" t="n">
        <v>31.88342008</v>
      </c>
      <c r="H70" s="20" t="n">
        <v>4.07258793</v>
      </c>
      <c r="I70" s="18" t="n">
        <v>0</v>
      </c>
      <c r="J70" s="20" t="n">
        <v>0</v>
      </c>
      <c r="K70" s="18" t="s">
        <v>404</v>
      </c>
      <c r="L70" s="20" t="s">
        <v>404</v>
      </c>
      <c r="M70" s="18" t="n">
        <v>0</v>
      </c>
      <c r="N70" s="20" t="n">
        <v>0</v>
      </c>
      <c r="O70" s="18" t="n">
        <v>0</v>
      </c>
      <c r="P70" s="20" t="n">
        <v>0</v>
      </c>
      <c r="Q70" s="18" t="n">
        <v>1.11962542</v>
      </c>
      <c r="R70" s="20" t="n">
        <v>0.6019196</v>
      </c>
    </row>
    <row r="71" spans="1:18">
      <c r="A71" s="15" t="s">
        <v>468</v>
      </c>
      <c r="B71" s="17" t="n">
        <v>6115</v>
      </c>
      <c r="C71" s="18">
        <f>(0.0/B71*100)</f>
        <v/>
      </c>
      <c r="D71" s="19" t="n">
        <v>6115</v>
      </c>
      <c r="E71" s="18" t="n">
        <v>97.81809427</v>
      </c>
      <c r="F71" s="20" t="n">
        <v>0.39676686</v>
      </c>
      <c r="G71" s="18" t="n">
        <v>1.01365576</v>
      </c>
      <c r="H71" s="20" t="n">
        <v>0.01230559</v>
      </c>
      <c r="I71" s="18" t="n">
        <v>0</v>
      </c>
      <c r="J71" s="20" t="n">
        <v>0</v>
      </c>
      <c r="K71" s="18" t="s">
        <v>404</v>
      </c>
      <c r="L71" s="20" t="s">
        <v>404</v>
      </c>
      <c r="M71" s="18" t="n">
        <v>0</v>
      </c>
      <c r="N71" s="20" t="n">
        <v>0</v>
      </c>
      <c r="O71" s="18" t="n">
        <v>0</v>
      </c>
      <c r="P71" s="20" t="n">
        <v>0</v>
      </c>
      <c r="Q71" s="18" t="n">
        <v>1.16824997</v>
      </c>
      <c r="R71" s="20" t="n">
        <v>0.39032344</v>
      </c>
    </row>
    <row r="72" spans="1:18">
      <c r="A72" s="15" t="s">
        <v>469</v>
      </c>
      <c r="B72" s="17" t="n">
        <v>7708</v>
      </c>
      <c r="C72" s="18">
        <f>(0.0/B72*100)</f>
        <v/>
      </c>
      <c r="D72" s="19" t="n">
        <v>7708</v>
      </c>
      <c r="E72" s="18" t="n">
        <v>90.09706729</v>
      </c>
      <c r="F72" s="20" t="n">
        <v>1.83932173</v>
      </c>
      <c r="G72" s="18" t="n">
        <v>8.2774128</v>
      </c>
      <c r="H72" s="20" t="n">
        <v>1.55915365</v>
      </c>
      <c r="I72" s="18" t="n">
        <v>0</v>
      </c>
      <c r="J72" s="20" t="n">
        <v>0</v>
      </c>
      <c r="K72" s="18" t="s">
        <v>404</v>
      </c>
      <c r="L72" s="20" t="s">
        <v>404</v>
      </c>
      <c r="M72" s="18" t="n">
        <v>0</v>
      </c>
      <c r="N72" s="20" t="n">
        <v>0</v>
      </c>
      <c r="O72" s="18" t="n">
        <v>0</v>
      </c>
      <c r="P72" s="20" t="n">
        <v>0</v>
      </c>
      <c r="Q72" s="18" t="n">
        <v>1.62551991</v>
      </c>
      <c r="R72" s="20" t="n">
        <v>0.98088951</v>
      </c>
    </row>
    <row r="73" spans="1:18">
      <c r="A73" s="15" t="s">
        <v>470</v>
      </c>
      <c r="B73" s="17" t="n">
        <v>8249</v>
      </c>
      <c r="C73" s="18">
        <f>(0.0/B73*100)</f>
        <v/>
      </c>
      <c r="D73" s="19" t="n">
        <v>8249</v>
      </c>
      <c r="E73" s="18" t="n">
        <v>77.93238347</v>
      </c>
      <c r="F73" s="20" t="n">
        <v>2.86219977</v>
      </c>
      <c r="G73" s="18" t="n">
        <v>17.58539615</v>
      </c>
      <c r="H73" s="20" t="n">
        <v>2.32637011</v>
      </c>
      <c r="I73" s="18" t="n">
        <v>0</v>
      </c>
      <c r="J73" s="20" t="n">
        <v>0</v>
      </c>
      <c r="K73" s="18" t="s">
        <v>404</v>
      </c>
      <c r="L73" s="20" t="s">
        <v>404</v>
      </c>
      <c r="M73" s="18" t="n">
        <v>0</v>
      </c>
      <c r="N73" s="20" t="n">
        <v>0</v>
      </c>
      <c r="O73" s="18" t="n">
        <v>0</v>
      </c>
      <c r="P73" s="20" t="n">
        <v>0</v>
      </c>
      <c r="Q73" s="18" t="n">
        <v>4.48222037</v>
      </c>
      <c r="R73" s="20" t="n">
        <v>1.5062937</v>
      </c>
    </row>
    <row r="74" spans="1:18">
      <c r="A74" s="15" t="s">
        <v>471</v>
      </c>
      <c r="B74" s="17" t="n">
        <v>4692</v>
      </c>
      <c r="C74" s="18">
        <f>(484.0/B74*100)</f>
        <v/>
      </c>
      <c r="D74" s="19" t="n">
        <v>4208</v>
      </c>
      <c r="E74" s="18" t="n">
        <v>62.03596171</v>
      </c>
      <c r="F74" s="20" t="n">
        <v>0.250549</v>
      </c>
      <c r="G74" s="18" t="n">
        <v>34.35385191</v>
      </c>
      <c r="H74" s="20" t="n">
        <v>0.25718545</v>
      </c>
      <c r="I74" s="18" t="n">
        <v>0</v>
      </c>
      <c r="J74" s="20" t="n">
        <v>0</v>
      </c>
      <c r="K74" s="18" t="s">
        <v>404</v>
      </c>
      <c r="L74" s="20" t="s">
        <v>404</v>
      </c>
      <c r="M74" s="18" t="n">
        <v>0</v>
      </c>
      <c r="N74" s="20" t="n">
        <v>0</v>
      </c>
      <c r="O74" s="18" t="n">
        <v>0</v>
      </c>
      <c r="P74" s="20" t="n">
        <v>0</v>
      </c>
      <c r="Q74" s="18" t="n">
        <v>3.61018638</v>
      </c>
      <c r="R74" s="20" t="n">
        <v>0.10387105</v>
      </c>
    </row>
    <row r="75" spans="1:18">
      <c r="A75" s="15" t="s">
        <v>472</v>
      </c>
      <c r="B75" s="17" t="n">
        <v>5375</v>
      </c>
      <c r="C75" s="18">
        <f>(483.0/B75*100)</f>
        <v/>
      </c>
      <c r="D75" s="19" t="n">
        <v>4892</v>
      </c>
      <c r="E75" s="18" t="n">
        <v>23.91505491</v>
      </c>
      <c r="F75" s="20" t="n">
        <v>3.89426731</v>
      </c>
      <c r="G75" s="18" t="n">
        <v>63.66552011</v>
      </c>
      <c r="H75" s="20" t="n">
        <v>4.72649085</v>
      </c>
      <c r="I75" s="18" t="n">
        <v>0</v>
      </c>
      <c r="J75" s="20" t="n">
        <v>0</v>
      </c>
      <c r="K75" s="18" t="s">
        <v>404</v>
      </c>
      <c r="L75" s="20" t="s">
        <v>404</v>
      </c>
      <c r="M75" s="18" t="n">
        <v>0</v>
      </c>
      <c r="N75" s="20" t="n">
        <v>0</v>
      </c>
      <c r="O75" s="18" t="n">
        <v>0</v>
      </c>
      <c r="P75" s="20" t="n">
        <v>0</v>
      </c>
      <c r="Q75" s="18" t="n">
        <v>12.41942498</v>
      </c>
      <c r="R75" s="20" t="n">
        <v>3.11136932</v>
      </c>
    </row>
    <row r="76" spans="1:18">
      <c r="A76" s="15" t="s">
        <v>473</v>
      </c>
      <c r="B76" s="17" t="n">
        <v>14167</v>
      </c>
      <c r="C76" s="18">
        <f>(1400.0/B76*100)</f>
        <v/>
      </c>
      <c r="D76" s="19" t="n">
        <v>12767</v>
      </c>
      <c r="E76" s="18" t="n">
        <v>30.90858894</v>
      </c>
      <c r="F76" s="20" t="n">
        <v>2.22283003</v>
      </c>
      <c r="G76" s="18" t="n">
        <v>59.70996678</v>
      </c>
      <c r="H76" s="20" t="n">
        <v>2.37180872</v>
      </c>
      <c r="I76" s="18" t="n">
        <v>0</v>
      </c>
      <c r="J76" s="20" t="n">
        <v>0</v>
      </c>
      <c r="K76" s="18" t="s">
        <v>404</v>
      </c>
      <c r="L76" s="20" t="s">
        <v>404</v>
      </c>
      <c r="M76" s="18" t="n">
        <v>0</v>
      </c>
      <c r="N76" s="20" t="n">
        <v>0</v>
      </c>
      <c r="O76" s="18" t="n">
        <v>0</v>
      </c>
      <c r="P76" s="20" t="n">
        <v>0</v>
      </c>
      <c r="Q76" s="18" t="n">
        <v>9.381444289999999</v>
      </c>
      <c r="R76" s="20" t="n">
        <v>1.48116519</v>
      </c>
    </row>
    <row r="77" spans="1:18">
      <c r="A77" s="15" t="s">
        <v>474</v>
      </c>
      <c r="B77" s="17" t="n">
        <v>6062</v>
      </c>
      <c r="C77" s="18">
        <f>(0.0/B77*100)</f>
        <v/>
      </c>
      <c r="D77" s="19" t="n">
        <v>6062</v>
      </c>
      <c r="E77" s="18" t="n">
        <v>68.13414784</v>
      </c>
      <c r="F77" s="20" t="n">
        <v>2.65798384</v>
      </c>
      <c r="G77" s="18" t="n">
        <v>29.28617476</v>
      </c>
      <c r="H77" s="20" t="n">
        <v>2.46781532</v>
      </c>
      <c r="I77" s="18" t="n">
        <v>0</v>
      </c>
      <c r="J77" s="20" t="n">
        <v>0</v>
      </c>
      <c r="K77" s="18" t="s">
        <v>404</v>
      </c>
      <c r="L77" s="20" t="s">
        <v>404</v>
      </c>
      <c r="M77" s="18" t="n">
        <v>0</v>
      </c>
      <c r="N77" s="20" t="n">
        <v>0</v>
      </c>
      <c r="O77" s="18" t="n">
        <v>0</v>
      </c>
      <c r="P77" s="20" t="n">
        <v>0</v>
      </c>
      <c r="Q77" s="18" t="n">
        <v>2.57967739</v>
      </c>
      <c r="R77" s="20" t="n">
        <v>1.19771405</v>
      </c>
    </row>
    <row r="78" spans="1:18">
      <c r="A78" s="15" t="s">
        <v>475</v>
      </c>
      <c r="B78" s="17" t="n">
        <v>5826</v>
      </c>
      <c r="C78" s="18">
        <f>(0.0/B78*100)</f>
        <v/>
      </c>
      <c r="D78" s="19" t="n">
        <v>5826</v>
      </c>
      <c r="E78" s="18" t="n">
        <v>16.77501285</v>
      </c>
      <c r="F78" s="20" t="n">
        <v>3.33821803</v>
      </c>
      <c r="G78" s="18" t="n">
        <v>75.32410135000001</v>
      </c>
      <c r="H78" s="20" t="n">
        <v>3.63613149</v>
      </c>
      <c r="I78" s="18" t="n">
        <v>0</v>
      </c>
      <c r="J78" s="20" t="n">
        <v>0</v>
      </c>
      <c r="K78" s="18" t="s">
        <v>404</v>
      </c>
      <c r="L78" s="20" t="s">
        <v>404</v>
      </c>
      <c r="M78" s="18" t="n">
        <v>0</v>
      </c>
      <c r="N78" s="20" t="n">
        <v>0</v>
      </c>
      <c r="O78" s="18" t="n">
        <v>0</v>
      </c>
      <c r="P78" s="20" t="n">
        <v>0</v>
      </c>
      <c r="Q78" s="18" t="n">
        <v>7.9008858</v>
      </c>
      <c r="R78" s="20" t="n">
        <v>2.12685736</v>
      </c>
    </row>
    <row customHeight="1" ht="25" r="79" spans="1:18">
      <c r="A79" s="15" t="s">
        <v>476</v>
      </c>
      <c r="B79" s="17" t="n">
        <v>1657</v>
      </c>
      <c r="C79" s="18">
        <f>(21.0/B79*100)</f>
        <v/>
      </c>
      <c r="D79" s="19" t="n">
        <v>1636</v>
      </c>
      <c r="E79" s="18" t="n">
        <v>60.22710199</v>
      </c>
      <c r="F79" s="20" t="n">
        <v>7.80512194</v>
      </c>
      <c r="G79" s="18" t="n">
        <v>36.93337593</v>
      </c>
      <c r="H79" s="20" t="n">
        <v>7.54419123</v>
      </c>
      <c r="I79" s="18" t="n">
        <v>0</v>
      </c>
      <c r="J79" s="20" t="n">
        <v>0</v>
      </c>
      <c r="K79" s="18" t="s">
        <v>404</v>
      </c>
      <c r="L79" s="20" t="s">
        <v>404</v>
      </c>
      <c r="M79" s="18" t="n">
        <v>0</v>
      </c>
      <c r="N79" s="20" t="n">
        <v>0</v>
      </c>
      <c r="O79" s="18" t="n">
        <v>0</v>
      </c>
      <c r="P79" s="20" t="n">
        <v>0</v>
      </c>
      <c r="Q79" s="18" t="n">
        <v>2.83952208</v>
      </c>
      <c r="R79" s="20" t="n">
        <v>2.17860129</v>
      </c>
    </row>
    <row r="80" spans="1:18">
      <c r="A80" s="15" t="s">
        <v>477</v>
      </c>
      <c r="B80" s="17" t="n">
        <v>7841</v>
      </c>
      <c r="C80" s="18">
        <f>(0.0/B80*100)</f>
        <v/>
      </c>
      <c r="D80" s="19" t="n">
        <v>7841</v>
      </c>
      <c r="E80" s="18" t="n">
        <v>71.12638997000001</v>
      </c>
      <c r="F80" s="20" t="n">
        <v>3.28574549</v>
      </c>
      <c r="G80" s="18" t="n">
        <v>28.87361003</v>
      </c>
      <c r="H80" s="20" t="n">
        <v>3.28574549</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36.17663201</v>
      </c>
      <c r="F81" s="20" t="n">
        <v>3.5055235</v>
      </c>
      <c r="G81" s="18" t="n">
        <v>59.16916238</v>
      </c>
      <c r="H81" s="20" t="n">
        <v>3.49890596</v>
      </c>
      <c r="I81" s="18" t="n">
        <v>0</v>
      </c>
      <c r="J81" s="20" t="n">
        <v>0</v>
      </c>
      <c r="K81" s="18" t="s">
        <v>404</v>
      </c>
      <c r="L81" s="20" t="s">
        <v>404</v>
      </c>
      <c r="M81" s="18" t="n">
        <v>0</v>
      </c>
      <c r="N81" s="20" t="n">
        <v>0</v>
      </c>
      <c r="O81" s="18" t="n">
        <v>0</v>
      </c>
      <c r="P81" s="20" t="n">
        <v>0</v>
      </c>
      <c r="Q81" s="18" t="n">
        <v>4.65420561</v>
      </c>
      <c r="R81" s="20" t="n">
        <v>1.75368066</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506</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70.34628425</v>
      </c>
      <c r="F7" s="20" t="n">
        <v>1.91899401</v>
      </c>
      <c r="G7" s="18" t="n">
        <v>24.76447949</v>
      </c>
      <c r="H7" s="20" t="n">
        <v>1.81859325</v>
      </c>
      <c r="I7" s="18" t="n">
        <v>0</v>
      </c>
      <c r="J7" s="20" t="n">
        <v>0</v>
      </c>
      <c r="K7" s="18" t="s">
        <v>404</v>
      </c>
      <c r="L7" s="20" t="s">
        <v>404</v>
      </c>
      <c r="M7" s="18" t="n">
        <v>0</v>
      </c>
      <c r="N7" s="20" t="n">
        <v>0</v>
      </c>
      <c r="O7" s="18" t="n">
        <v>0</v>
      </c>
      <c r="P7" s="20" t="n">
        <v>0</v>
      </c>
      <c r="Q7" s="18" t="n">
        <v>4.88923625</v>
      </c>
      <c r="R7" s="20" t="n">
        <v>0.8648993</v>
      </c>
    </row>
    <row r="8" spans="1:18">
      <c r="A8" s="15" t="s">
        <v>405</v>
      </c>
      <c r="B8" s="17" t="n">
        <v>7007</v>
      </c>
      <c r="C8" s="18">
        <f>(0.0/B8*100)</f>
        <v/>
      </c>
      <c r="D8" s="19" t="n">
        <v>7007</v>
      </c>
      <c r="E8" s="18" t="n">
        <v>32.90545006</v>
      </c>
      <c r="F8" s="20" t="n">
        <v>3.13854928</v>
      </c>
      <c r="G8" s="18" t="n">
        <v>62.79677287</v>
      </c>
      <c r="H8" s="20" t="n">
        <v>3.36696491</v>
      </c>
      <c r="I8" s="18" t="n">
        <v>0</v>
      </c>
      <c r="J8" s="20" t="n">
        <v>0</v>
      </c>
      <c r="K8" s="18" t="s">
        <v>404</v>
      </c>
      <c r="L8" s="20" t="s">
        <v>404</v>
      </c>
      <c r="M8" s="18" t="n">
        <v>0</v>
      </c>
      <c r="N8" s="20" t="n">
        <v>0</v>
      </c>
      <c r="O8" s="18" t="n">
        <v>0</v>
      </c>
      <c r="P8" s="20" t="n">
        <v>0</v>
      </c>
      <c r="Q8" s="18" t="n">
        <v>4.29777707</v>
      </c>
      <c r="R8" s="20" t="n">
        <v>1.44048362</v>
      </c>
    </row>
    <row r="9" spans="1:18">
      <c r="A9" s="15" t="s">
        <v>406</v>
      </c>
      <c r="B9" s="17" t="n">
        <v>9651</v>
      </c>
      <c r="C9" s="18">
        <f>(200.0/B9*100)</f>
        <v/>
      </c>
      <c r="D9" s="19" t="n">
        <v>9451</v>
      </c>
      <c r="E9" s="18" t="n">
        <v>49.64177027</v>
      </c>
      <c r="F9" s="20" t="n">
        <v>3.11293557</v>
      </c>
      <c r="G9" s="18" t="n">
        <v>44.08701269</v>
      </c>
      <c r="H9" s="20" t="n">
        <v>2.99940174</v>
      </c>
      <c r="I9" s="18" t="n">
        <v>0</v>
      </c>
      <c r="J9" s="20" t="n">
        <v>0</v>
      </c>
      <c r="K9" s="18" t="s">
        <v>404</v>
      </c>
      <c r="L9" s="20" t="s">
        <v>404</v>
      </c>
      <c r="M9" s="18" t="n">
        <v>0</v>
      </c>
      <c r="N9" s="20" t="n">
        <v>0</v>
      </c>
      <c r="O9" s="18" t="n">
        <v>0</v>
      </c>
      <c r="P9" s="20" t="n">
        <v>0</v>
      </c>
      <c r="Q9" s="18" t="n">
        <v>6.27121704</v>
      </c>
      <c r="R9" s="20" t="n">
        <v>1.6562586</v>
      </c>
    </row>
    <row r="10" spans="1:18">
      <c r="A10" s="15" t="s">
        <v>407</v>
      </c>
      <c r="B10" s="17" t="n">
        <v>20058</v>
      </c>
      <c r="C10" s="18">
        <f>(2798.0/B10*100)</f>
        <v/>
      </c>
      <c r="D10" s="19" t="n">
        <v>17260</v>
      </c>
      <c r="E10" s="18" t="n">
        <v>87.55363186</v>
      </c>
      <c r="F10" s="20" t="n">
        <v>1.68746492</v>
      </c>
      <c r="G10" s="18" t="n">
        <v>11.58752544</v>
      </c>
      <c r="H10" s="20" t="n">
        <v>1.66731297</v>
      </c>
      <c r="I10" s="18" t="n">
        <v>0</v>
      </c>
      <c r="J10" s="20" t="n">
        <v>0</v>
      </c>
      <c r="K10" s="18" t="s">
        <v>404</v>
      </c>
      <c r="L10" s="20" t="s">
        <v>404</v>
      </c>
      <c r="M10" s="18" t="n">
        <v>0</v>
      </c>
      <c r="N10" s="20" t="n">
        <v>0</v>
      </c>
      <c r="O10" s="18" t="n">
        <v>0</v>
      </c>
      <c r="P10" s="20" t="n">
        <v>0</v>
      </c>
      <c r="Q10" s="18" t="n">
        <v>0.8588427</v>
      </c>
      <c r="R10" s="20" t="n">
        <v>0.41195206</v>
      </c>
    </row>
    <row r="11" spans="1:18">
      <c r="A11" s="15" t="s">
        <v>408</v>
      </c>
      <c r="B11" s="17" t="n">
        <v>7053</v>
      </c>
      <c r="C11" s="18">
        <f>(137.0/B11*100)</f>
        <v/>
      </c>
      <c r="D11" s="19" t="n">
        <v>6916</v>
      </c>
      <c r="E11" s="18" t="n">
        <v>54.1451728</v>
      </c>
      <c r="F11" s="20" t="n">
        <v>3.50727991</v>
      </c>
      <c r="G11" s="18" t="n">
        <v>39.49213293</v>
      </c>
      <c r="H11" s="20" t="n">
        <v>3.62839087</v>
      </c>
      <c r="I11" s="18" t="n">
        <v>0</v>
      </c>
      <c r="J11" s="20" t="n">
        <v>0</v>
      </c>
      <c r="K11" s="18" t="s">
        <v>404</v>
      </c>
      <c r="L11" s="20" t="s">
        <v>404</v>
      </c>
      <c r="M11" s="18" t="n">
        <v>0</v>
      </c>
      <c r="N11" s="20" t="n">
        <v>0</v>
      </c>
      <c r="O11" s="18" t="n">
        <v>0</v>
      </c>
      <c r="P11" s="20" t="n">
        <v>0</v>
      </c>
      <c r="Q11" s="18" t="n">
        <v>6.36269427</v>
      </c>
      <c r="R11" s="20" t="n">
        <v>1.96072272</v>
      </c>
    </row>
    <row r="12" spans="1:18">
      <c r="A12" s="15" t="s">
        <v>409</v>
      </c>
      <c r="B12" s="17" t="n">
        <v>6894</v>
      </c>
      <c r="C12" s="18">
        <f>(106.0/B12*100)</f>
        <v/>
      </c>
      <c r="D12" s="19" t="n">
        <v>6788</v>
      </c>
      <c r="E12" s="18" t="n">
        <v>23.56231731</v>
      </c>
      <c r="F12" s="20" t="n">
        <v>2.53912669</v>
      </c>
      <c r="G12" s="18" t="n">
        <v>70.80455430000001</v>
      </c>
      <c r="H12" s="20" t="n">
        <v>2.74277521</v>
      </c>
      <c r="I12" s="18" t="n">
        <v>0</v>
      </c>
      <c r="J12" s="20" t="n">
        <v>0</v>
      </c>
      <c r="K12" s="18" t="s">
        <v>404</v>
      </c>
      <c r="L12" s="20" t="s">
        <v>404</v>
      </c>
      <c r="M12" s="18" t="n">
        <v>0</v>
      </c>
      <c r="N12" s="20" t="n">
        <v>0</v>
      </c>
      <c r="O12" s="18" t="n">
        <v>0</v>
      </c>
      <c r="P12" s="20" t="n">
        <v>0</v>
      </c>
      <c r="Q12" s="18" t="n">
        <v>5.6331284</v>
      </c>
      <c r="R12" s="20" t="n">
        <v>1.35994402</v>
      </c>
    </row>
    <row r="13" spans="1:18">
      <c r="A13" s="15" t="s">
        <v>410</v>
      </c>
      <c r="B13" s="17" t="n">
        <v>7161</v>
      </c>
      <c r="C13" s="18">
        <f>(1175.0/B13*100)</f>
        <v/>
      </c>
      <c r="D13" s="19" t="n">
        <v>5986</v>
      </c>
      <c r="E13" s="18" t="n">
        <v>37.51052784</v>
      </c>
      <c r="F13" s="20" t="n">
        <v>3.61636584</v>
      </c>
      <c r="G13" s="18" t="n">
        <v>56.0176553</v>
      </c>
      <c r="H13" s="20" t="n">
        <v>3.73959743</v>
      </c>
      <c r="I13" s="18" t="n">
        <v>0</v>
      </c>
      <c r="J13" s="20" t="n">
        <v>0</v>
      </c>
      <c r="K13" s="18" t="s">
        <v>404</v>
      </c>
      <c r="L13" s="20" t="s">
        <v>404</v>
      </c>
      <c r="M13" s="18" t="n">
        <v>0</v>
      </c>
      <c r="N13" s="20" t="n">
        <v>0</v>
      </c>
      <c r="O13" s="18" t="n">
        <v>0</v>
      </c>
      <c r="P13" s="20" t="n">
        <v>0</v>
      </c>
      <c r="Q13" s="18" t="n">
        <v>6.47181687</v>
      </c>
      <c r="R13" s="20" t="n">
        <v>1.43112185</v>
      </c>
    </row>
    <row r="14" spans="1:18">
      <c r="A14" s="15" t="s">
        <v>411</v>
      </c>
      <c r="B14" s="17" t="n">
        <v>5587</v>
      </c>
      <c r="C14" s="18">
        <f>(0.0/B14*100)</f>
        <v/>
      </c>
      <c r="D14" s="19" t="n">
        <v>5587</v>
      </c>
      <c r="E14" s="18" t="n">
        <v>48.17987761</v>
      </c>
      <c r="F14" s="20" t="n">
        <v>2.86202721</v>
      </c>
      <c r="G14" s="18" t="n">
        <v>47.24069902</v>
      </c>
      <c r="H14" s="20" t="n">
        <v>2.87302133</v>
      </c>
      <c r="I14" s="18" t="n">
        <v>0</v>
      </c>
      <c r="J14" s="20" t="n">
        <v>0</v>
      </c>
      <c r="K14" s="18" t="s">
        <v>404</v>
      </c>
      <c r="L14" s="20" t="s">
        <v>404</v>
      </c>
      <c r="M14" s="18" t="n">
        <v>0</v>
      </c>
      <c r="N14" s="20" t="n">
        <v>0</v>
      </c>
      <c r="O14" s="18" t="n">
        <v>0</v>
      </c>
      <c r="P14" s="20" t="n">
        <v>0</v>
      </c>
      <c r="Q14" s="18" t="n">
        <v>4.57942336</v>
      </c>
      <c r="R14" s="20" t="n">
        <v>1.38750692</v>
      </c>
    </row>
    <row r="15" spans="1:18">
      <c r="A15" s="15" t="s">
        <v>412</v>
      </c>
      <c r="B15" s="17" t="n">
        <v>5882</v>
      </c>
      <c r="C15" s="18">
        <f>(0.0/B15*100)</f>
        <v/>
      </c>
      <c r="D15" s="19" t="n">
        <v>5882</v>
      </c>
      <c r="E15" s="18" t="n">
        <v>38.88007054</v>
      </c>
      <c r="F15" s="20" t="n">
        <v>3.95337024</v>
      </c>
      <c r="G15" s="18" t="n">
        <v>57.71586249</v>
      </c>
      <c r="H15" s="20" t="n">
        <v>4.02265734</v>
      </c>
      <c r="I15" s="18" t="n">
        <v>0</v>
      </c>
      <c r="J15" s="20" t="n">
        <v>0</v>
      </c>
      <c r="K15" s="18" t="s">
        <v>404</v>
      </c>
      <c r="L15" s="20" t="s">
        <v>404</v>
      </c>
      <c r="M15" s="18" t="n">
        <v>0</v>
      </c>
      <c r="N15" s="20" t="n">
        <v>0</v>
      </c>
      <c r="O15" s="18" t="n">
        <v>0</v>
      </c>
      <c r="P15" s="20" t="n">
        <v>0</v>
      </c>
      <c r="Q15" s="18" t="n">
        <v>3.40406697</v>
      </c>
      <c r="R15" s="20" t="n">
        <v>1.4512606</v>
      </c>
    </row>
    <row r="16" spans="1:18">
      <c r="A16" s="15" t="s">
        <v>413</v>
      </c>
      <c r="B16" s="17" t="n">
        <v>6108</v>
      </c>
      <c r="C16" s="18">
        <f>(339.0/B16*100)</f>
        <v/>
      </c>
      <c r="D16" s="19" t="n">
        <v>5769</v>
      </c>
      <c r="E16" s="18" t="n">
        <v>62.23779716</v>
      </c>
      <c r="F16" s="20" t="n">
        <v>2.70587004</v>
      </c>
      <c r="G16" s="18" t="n">
        <v>26.32820597</v>
      </c>
      <c r="H16" s="20" t="n">
        <v>2.52891109</v>
      </c>
      <c r="I16" s="18" t="n">
        <v>0</v>
      </c>
      <c r="J16" s="20" t="n">
        <v>0</v>
      </c>
      <c r="K16" s="18" t="s">
        <v>404</v>
      </c>
      <c r="L16" s="20" t="s">
        <v>404</v>
      </c>
      <c r="M16" s="18" t="n">
        <v>0</v>
      </c>
      <c r="N16" s="20" t="n">
        <v>0</v>
      </c>
      <c r="O16" s="18" t="n">
        <v>0</v>
      </c>
      <c r="P16" s="20" t="n">
        <v>0</v>
      </c>
      <c r="Q16" s="18" t="n">
        <v>11.43399687</v>
      </c>
      <c r="R16" s="20" t="n">
        <v>1.91302738</v>
      </c>
    </row>
    <row r="17" spans="1:18">
      <c r="A17" s="15" t="s">
        <v>414</v>
      </c>
      <c r="B17" s="17" t="n">
        <v>6504</v>
      </c>
      <c r="C17" s="18">
        <f>(1325.0/B17*100)</f>
        <v/>
      </c>
      <c r="D17" s="19" t="n">
        <v>5179</v>
      </c>
      <c r="E17" s="18" t="n">
        <v>58.83379885</v>
      </c>
      <c r="F17" s="20" t="n">
        <v>3.64232772</v>
      </c>
      <c r="G17" s="18" t="n">
        <v>36.69519153</v>
      </c>
      <c r="H17" s="20" t="n">
        <v>3.52646201</v>
      </c>
      <c r="I17" s="18" t="n">
        <v>0</v>
      </c>
      <c r="J17" s="20" t="n">
        <v>0</v>
      </c>
      <c r="K17" s="18" t="s">
        <v>404</v>
      </c>
      <c r="L17" s="20" t="s">
        <v>404</v>
      </c>
      <c r="M17" s="18" t="n">
        <v>0</v>
      </c>
      <c r="N17" s="20" t="n">
        <v>0</v>
      </c>
      <c r="O17" s="18" t="n">
        <v>0</v>
      </c>
      <c r="P17" s="20" t="n">
        <v>0</v>
      </c>
      <c r="Q17" s="18" t="n">
        <v>4.47100962</v>
      </c>
      <c r="R17" s="20" t="n">
        <v>1.5156359</v>
      </c>
    </row>
    <row r="18" spans="1:18">
      <c r="A18" s="15" t="s">
        <v>415</v>
      </c>
      <c r="B18" s="17" t="n">
        <v>5532</v>
      </c>
      <c r="C18" s="18">
        <f>(0.0/B18*100)</f>
        <v/>
      </c>
      <c r="D18" s="19" t="n">
        <v>5532</v>
      </c>
      <c r="E18" s="18" t="n">
        <v>57.79422622</v>
      </c>
      <c r="F18" s="20" t="n">
        <v>3.17060826</v>
      </c>
      <c r="G18" s="18" t="n">
        <v>37.75568126</v>
      </c>
      <c r="H18" s="20" t="n">
        <v>3.38236656</v>
      </c>
      <c r="I18" s="18" t="n">
        <v>0</v>
      </c>
      <c r="J18" s="20" t="n">
        <v>0</v>
      </c>
      <c r="K18" s="18" t="s">
        <v>404</v>
      </c>
      <c r="L18" s="20" t="s">
        <v>404</v>
      </c>
      <c r="M18" s="18" t="n">
        <v>0</v>
      </c>
      <c r="N18" s="20" t="n">
        <v>0</v>
      </c>
      <c r="O18" s="18" t="n">
        <v>0</v>
      </c>
      <c r="P18" s="20" t="n">
        <v>0</v>
      </c>
      <c r="Q18" s="18" t="n">
        <v>4.45009252</v>
      </c>
      <c r="R18" s="20" t="n">
        <v>1.74297072</v>
      </c>
    </row>
    <row r="19" spans="1:18">
      <c r="A19" s="15" t="s">
        <v>416</v>
      </c>
      <c r="B19" s="17" t="n">
        <v>5658</v>
      </c>
      <c r="C19" s="18">
        <f>(327.0/B19*100)</f>
        <v/>
      </c>
      <c r="D19" s="19" t="n">
        <v>5331</v>
      </c>
      <c r="E19" s="18" t="n">
        <v>43.25326551</v>
      </c>
      <c r="F19" s="20" t="n">
        <v>3.08983024</v>
      </c>
      <c r="G19" s="18" t="n">
        <v>53.59481048</v>
      </c>
      <c r="H19" s="20" t="n">
        <v>3.23305777</v>
      </c>
      <c r="I19" s="18" t="n">
        <v>0</v>
      </c>
      <c r="J19" s="20" t="n">
        <v>0</v>
      </c>
      <c r="K19" s="18" t="s">
        <v>404</v>
      </c>
      <c r="L19" s="20" t="s">
        <v>404</v>
      </c>
      <c r="M19" s="18" t="n">
        <v>0</v>
      </c>
      <c r="N19" s="20" t="n">
        <v>0</v>
      </c>
      <c r="O19" s="18" t="n">
        <v>0</v>
      </c>
      <c r="P19" s="20" t="n">
        <v>0</v>
      </c>
      <c r="Q19" s="18" t="n">
        <v>3.151924</v>
      </c>
      <c r="R19" s="20" t="n">
        <v>1.50950736</v>
      </c>
    </row>
    <row r="20" spans="1:18">
      <c r="A20" s="15" t="s">
        <v>417</v>
      </c>
      <c r="B20" s="17" t="n">
        <v>3371</v>
      </c>
      <c r="C20" s="18">
        <f>(24.0/B20*100)</f>
        <v/>
      </c>
      <c r="D20" s="19" t="n">
        <v>3347</v>
      </c>
      <c r="E20" s="18" t="n">
        <v>73.0322348</v>
      </c>
      <c r="F20" s="20" t="n">
        <v>0.26209691</v>
      </c>
      <c r="G20" s="18" t="n">
        <v>23.74734356</v>
      </c>
      <c r="H20" s="20" t="n">
        <v>0.21869169</v>
      </c>
      <c r="I20" s="18" t="n">
        <v>0</v>
      </c>
      <c r="J20" s="20" t="n">
        <v>0</v>
      </c>
      <c r="K20" s="18" t="s">
        <v>404</v>
      </c>
      <c r="L20" s="20" t="s">
        <v>404</v>
      </c>
      <c r="M20" s="18" t="n">
        <v>0</v>
      </c>
      <c r="N20" s="20" t="n">
        <v>0</v>
      </c>
      <c r="O20" s="18" t="n">
        <v>0</v>
      </c>
      <c r="P20" s="20" t="n">
        <v>0</v>
      </c>
      <c r="Q20" s="18" t="n">
        <v>3.22042164</v>
      </c>
      <c r="R20" s="20" t="n">
        <v>0.1315518</v>
      </c>
    </row>
    <row r="21" spans="1:18">
      <c r="A21" s="15" t="s">
        <v>418</v>
      </c>
      <c r="B21" s="17" t="n">
        <v>5741</v>
      </c>
      <c r="C21" s="18">
        <f>(0.0/B21*100)</f>
        <v/>
      </c>
      <c r="D21" s="19" t="n">
        <v>5741</v>
      </c>
      <c r="E21" s="18" t="n">
        <v>37.29061771</v>
      </c>
      <c r="F21" s="20" t="n">
        <v>3.956744</v>
      </c>
      <c r="G21" s="18" t="n">
        <v>49.74165208</v>
      </c>
      <c r="H21" s="20" t="n">
        <v>3.6564829</v>
      </c>
      <c r="I21" s="18" t="n">
        <v>0</v>
      </c>
      <c r="J21" s="20" t="n">
        <v>0</v>
      </c>
      <c r="K21" s="18" t="s">
        <v>404</v>
      </c>
      <c r="L21" s="20" t="s">
        <v>404</v>
      </c>
      <c r="M21" s="18" t="n">
        <v>0</v>
      </c>
      <c r="N21" s="20" t="n">
        <v>0</v>
      </c>
      <c r="O21" s="18" t="n">
        <v>0</v>
      </c>
      <c r="P21" s="20" t="n">
        <v>0</v>
      </c>
      <c r="Q21" s="18" t="n">
        <v>12.96773021</v>
      </c>
      <c r="R21" s="20" t="n">
        <v>2.56517412</v>
      </c>
    </row>
    <row r="22" spans="1:18">
      <c r="A22" s="15" t="s">
        <v>419</v>
      </c>
      <c r="B22" s="17" t="n">
        <v>6598</v>
      </c>
      <c r="C22" s="18">
        <f>(0.0/B22*100)</f>
        <v/>
      </c>
      <c r="D22" s="19" t="n">
        <v>6598</v>
      </c>
      <c r="E22" s="18" t="n">
        <v>46.34871562</v>
      </c>
      <c r="F22" s="20" t="n">
        <v>3.50560568</v>
      </c>
      <c r="G22" s="18" t="n">
        <v>49.86080745</v>
      </c>
      <c r="H22" s="20" t="n">
        <v>3.530146</v>
      </c>
      <c r="I22" s="18" t="n">
        <v>0</v>
      </c>
      <c r="J22" s="20" t="n">
        <v>0</v>
      </c>
      <c r="K22" s="18" t="s">
        <v>404</v>
      </c>
      <c r="L22" s="20" t="s">
        <v>404</v>
      </c>
      <c r="M22" s="18" t="n">
        <v>0</v>
      </c>
      <c r="N22" s="20" t="n">
        <v>0</v>
      </c>
      <c r="O22" s="18" t="n">
        <v>0</v>
      </c>
      <c r="P22" s="20" t="n">
        <v>0</v>
      </c>
      <c r="Q22" s="18" t="n">
        <v>3.79047693</v>
      </c>
      <c r="R22" s="20" t="n">
        <v>1.85412288</v>
      </c>
    </row>
    <row r="23" spans="1:18">
      <c r="A23" s="15" t="s">
        <v>420</v>
      </c>
      <c r="B23" s="17" t="n">
        <v>11583</v>
      </c>
      <c r="C23" s="18">
        <f>(3069.0/B23*100)</f>
        <v/>
      </c>
      <c r="D23" s="19" t="n">
        <v>8514</v>
      </c>
      <c r="E23" s="18" t="n">
        <v>64.53240191</v>
      </c>
      <c r="F23" s="20" t="n">
        <v>3.18700018</v>
      </c>
      <c r="G23" s="18" t="n">
        <v>30.68944031</v>
      </c>
      <c r="H23" s="20" t="n">
        <v>3.21249802</v>
      </c>
      <c r="I23" s="18" t="n">
        <v>0</v>
      </c>
      <c r="J23" s="20" t="n">
        <v>0</v>
      </c>
      <c r="K23" s="18" t="s">
        <v>404</v>
      </c>
      <c r="L23" s="20" t="s">
        <v>404</v>
      </c>
      <c r="M23" s="18" t="n">
        <v>0</v>
      </c>
      <c r="N23" s="20" t="n">
        <v>0</v>
      </c>
      <c r="O23" s="18" t="n">
        <v>0</v>
      </c>
      <c r="P23" s="20" t="n">
        <v>0</v>
      </c>
      <c r="Q23" s="18" t="n">
        <v>4.77815779</v>
      </c>
      <c r="R23" s="20" t="n">
        <v>1.62856972</v>
      </c>
    </row>
    <row r="24" spans="1:18">
      <c r="A24" s="15" t="s">
        <v>421</v>
      </c>
      <c r="B24" s="17" t="n">
        <v>6647</v>
      </c>
      <c r="C24" s="18">
        <f>(0.0/B24*100)</f>
        <v/>
      </c>
      <c r="D24" s="19" t="n">
        <v>6647</v>
      </c>
      <c r="E24" s="18" t="n">
        <v>50.79945676</v>
      </c>
      <c r="F24" s="20" t="n">
        <v>4.15133569</v>
      </c>
      <c r="G24" s="18" t="n">
        <v>49.20054324</v>
      </c>
      <c r="H24" s="20" t="n">
        <v>4.15133569</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54.23568185</v>
      </c>
      <c r="F25" s="20" t="n">
        <v>3.51347981</v>
      </c>
      <c r="G25" s="18" t="n">
        <v>43.73395064</v>
      </c>
      <c r="H25" s="20" t="n">
        <v>3.3922331</v>
      </c>
      <c r="I25" s="18" t="n">
        <v>0</v>
      </c>
      <c r="J25" s="20" t="n">
        <v>0</v>
      </c>
      <c r="K25" s="18" t="s">
        <v>404</v>
      </c>
      <c r="L25" s="20" t="s">
        <v>404</v>
      </c>
      <c r="M25" s="18" t="n">
        <v>0</v>
      </c>
      <c r="N25" s="20" t="n">
        <v>0</v>
      </c>
      <c r="O25" s="18" t="n">
        <v>0</v>
      </c>
      <c r="P25" s="20" t="n">
        <v>0</v>
      </c>
      <c r="Q25" s="18" t="n">
        <v>2.03036751</v>
      </c>
      <c r="R25" s="20" t="n">
        <v>1.04818716</v>
      </c>
    </row>
    <row r="26" spans="1:18">
      <c r="A26" s="15" t="s">
        <v>423</v>
      </c>
      <c r="B26" s="17" t="n">
        <v>4869</v>
      </c>
      <c r="C26" s="18">
        <f>(11.0/B26*100)</f>
        <v/>
      </c>
      <c r="D26" s="19" t="n">
        <v>4858</v>
      </c>
      <c r="E26" s="18" t="n">
        <v>71.71473992999999</v>
      </c>
      <c r="F26" s="20" t="n">
        <v>2.61190151</v>
      </c>
      <c r="G26" s="18" t="n">
        <v>25.02529531</v>
      </c>
      <c r="H26" s="20" t="n">
        <v>2.4723056</v>
      </c>
      <c r="I26" s="18" t="n">
        <v>0</v>
      </c>
      <c r="J26" s="20" t="n">
        <v>0</v>
      </c>
      <c r="K26" s="18" t="s">
        <v>404</v>
      </c>
      <c r="L26" s="20" t="s">
        <v>404</v>
      </c>
      <c r="M26" s="18" t="n">
        <v>0</v>
      </c>
      <c r="N26" s="20" t="n">
        <v>0</v>
      </c>
      <c r="O26" s="18" t="n">
        <v>0</v>
      </c>
      <c r="P26" s="20" t="n">
        <v>0</v>
      </c>
      <c r="Q26" s="18" t="n">
        <v>3.25996476</v>
      </c>
      <c r="R26" s="20" t="n">
        <v>1.11016203</v>
      </c>
    </row>
    <row r="27" spans="1:18">
      <c r="A27" s="15" t="s">
        <v>424</v>
      </c>
      <c r="B27" s="17" t="n">
        <v>5299</v>
      </c>
      <c r="C27" s="18">
        <f>(0.0/B27*100)</f>
        <v/>
      </c>
      <c r="D27" s="19" t="n">
        <v>5299</v>
      </c>
      <c r="E27" s="18" t="n">
        <v>73.43313809999999</v>
      </c>
      <c r="F27" s="20" t="n">
        <v>0.10000994</v>
      </c>
      <c r="G27" s="18" t="n">
        <v>21.53510317</v>
      </c>
      <c r="H27" s="20" t="n">
        <v>0.09783517999999999</v>
      </c>
      <c r="I27" s="18" t="n">
        <v>0</v>
      </c>
      <c r="J27" s="20" t="n">
        <v>0</v>
      </c>
      <c r="K27" s="18" t="s">
        <v>404</v>
      </c>
      <c r="L27" s="20" t="s">
        <v>404</v>
      </c>
      <c r="M27" s="18" t="n">
        <v>0</v>
      </c>
      <c r="N27" s="20" t="n">
        <v>0</v>
      </c>
      <c r="O27" s="18" t="n">
        <v>0</v>
      </c>
      <c r="P27" s="20" t="n">
        <v>0</v>
      </c>
      <c r="Q27" s="18" t="n">
        <v>5.03175872</v>
      </c>
      <c r="R27" s="20" t="n">
        <v>0.03971696</v>
      </c>
    </row>
    <row r="28" spans="1:18">
      <c r="A28" s="15" t="s">
        <v>425</v>
      </c>
      <c r="B28" s="17" t="n">
        <v>7568</v>
      </c>
      <c r="C28" s="18">
        <f>(0.0/B28*100)</f>
        <v/>
      </c>
      <c r="D28" s="19" t="n">
        <v>7568</v>
      </c>
      <c r="E28" s="18" t="n">
        <v>48.91157884</v>
      </c>
      <c r="F28" s="20" t="n">
        <v>3.02259045</v>
      </c>
      <c r="G28" s="18" t="n">
        <v>48.24461972</v>
      </c>
      <c r="H28" s="20" t="n">
        <v>3.17131348</v>
      </c>
      <c r="I28" s="18" t="n">
        <v>0</v>
      </c>
      <c r="J28" s="20" t="n">
        <v>0</v>
      </c>
      <c r="K28" s="18" t="s">
        <v>404</v>
      </c>
      <c r="L28" s="20" t="s">
        <v>404</v>
      </c>
      <c r="M28" s="18" t="n">
        <v>0</v>
      </c>
      <c r="N28" s="20" t="n">
        <v>0</v>
      </c>
      <c r="O28" s="18" t="n">
        <v>0</v>
      </c>
      <c r="P28" s="20" t="n">
        <v>0</v>
      </c>
      <c r="Q28" s="18" t="n">
        <v>2.84380145</v>
      </c>
      <c r="R28" s="20" t="n">
        <v>1.00187278</v>
      </c>
    </row>
    <row r="29" spans="1:18">
      <c r="A29" s="15" t="s">
        <v>426</v>
      </c>
      <c r="B29" s="17" t="n">
        <v>5385</v>
      </c>
      <c r="C29" s="18">
        <f>(1123.0/B29*100)</f>
        <v/>
      </c>
      <c r="D29" s="19" t="n">
        <v>4262</v>
      </c>
      <c r="E29" s="18" t="n">
        <v>49.35369284</v>
      </c>
      <c r="F29" s="20" t="n">
        <v>4.45221176</v>
      </c>
      <c r="G29" s="18" t="n">
        <v>33.00029059</v>
      </c>
      <c r="H29" s="20" t="n">
        <v>4.10792017</v>
      </c>
      <c r="I29" s="18" t="n">
        <v>0</v>
      </c>
      <c r="J29" s="20" t="n">
        <v>0</v>
      </c>
      <c r="K29" s="18" t="s">
        <v>404</v>
      </c>
      <c r="L29" s="20" t="s">
        <v>404</v>
      </c>
      <c r="M29" s="18" t="n">
        <v>0</v>
      </c>
      <c r="N29" s="20" t="n">
        <v>0</v>
      </c>
      <c r="O29" s="18" t="n">
        <v>0</v>
      </c>
      <c r="P29" s="20" t="n">
        <v>0</v>
      </c>
      <c r="Q29" s="18" t="n">
        <v>17.64601657</v>
      </c>
      <c r="R29" s="20" t="n">
        <v>3.54481438</v>
      </c>
    </row>
    <row r="30" spans="1:18">
      <c r="A30" s="15" t="s">
        <v>427</v>
      </c>
      <c r="B30" s="17" t="n">
        <v>4520</v>
      </c>
      <c r="C30" s="18">
        <f>(904.0/B30*100)</f>
        <v/>
      </c>
      <c r="D30" s="19" t="n">
        <v>3616</v>
      </c>
      <c r="E30" s="18" t="n">
        <v>79.41570350000001</v>
      </c>
      <c r="F30" s="20" t="n">
        <v>3.61245871</v>
      </c>
      <c r="G30" s="18" t="n">
        <v>17.42900521</v>
      </c>
      <c r="H30" s="20" t="n">
        <v>3.75320525</v>
      </c>
      <c r="I30" s="18" t="n">
        <v>0</v>
      </c>
      <c r="J30" s="20" t="n">
        <v>0</v>
      </c>
      <c r="K30" s="18" t="s">
        <v>404</v>
      </c>
      <c r="L30" s="20" t="s">
        <v>404</v>
      </c>
      <c r="M30" s="18" t="n">
        <v>0</v>
      </c>
      <c r="N30" s="20" t="n">
        <v>0</v>
      </c>
      <c r="O30" s="18" t="n">
        <v>0</v>
      </c>
      <c r="P30" s="20" t="n">
        <v>0</v>
      </c>
      <c r="Q30" s="18" t="n">
        <v>3.15529129</v>
      </c>
      <c r="R30" s="20" t="n">
        <v>1.48862347</v>
      </c>
    </row>
    <row r="31" spans="1:18">
      <c r="A31" s="15" t="s">
        <v>428</v>
      </c>
      <c r="B31" s="17" t="n">
        <v>5456</v>
      </c>
      <c r="C31" s="18">
        <f>(502.0/B31*100)</f>
        <v/>
      </c>
      <c r="D31" s="19" t="n">
        <v>4954</v>
      </c>
      <c r="E31" s="18" t="n">
        <v>30.49635896</v>
      </c>
      <c r="F31" s="20" t="n">
        <v>3.21870223</v>
      </c>
      <c r="G31" s="18" t="n">
        <v>60.74432309</v>
      </c>
      <c r="H31" s="20" t="n">
        <v>3.66198739</v>
      </c>
      <c r="I31" s="18" t="n">
        <v>0</v>
      </c>
      <c r="J31" s="20" t="n">
        <v>0</v>
      </c>
      <c r="K31" s="18" t="s">
        <v>404</v>
      </c>
      <c r="L31" s="20" t="s">
        <v>404</v>
      </c>
      <c r="M31" s="18" t="n">
        <v>0</v>
      </c>
      <c r="N31" s="20" t="n">
        <v>0</v>
      </c>
      <c r="O31" s="18" t="n">
        <v>0</v>
      </c>
      <c r="P31" s="20" t="n">
        <v>0</v>
      </c>
      <c r="Q31" s="18" t="n">
        <v>8.75931795</v>
      </c>
      <c r="R31" s="20" t="n">
        <v>1.91427366</v>
      </c>
    </row>
    <row r="32" spans="1:18">
      <c r="A32" s="15" t="s">
        <v>429</v>
      </c>
      <c r="B32" s="17" t="n">
        <v>4478</v>
      </c>
      <c r="C32" s="18">
        <f>(0.0/B32*100)</f>
        <v/>
      </c>
      <c r="D32" s="19" t="n">
        <v>4478</v>
      </c>
      <c r="E32" s="18" t="n">
        <v>78.79834769999999</v>
      </c>
      <c r="F32" s="20" t="n">
        <v>3.13656544</v>
      </c>
      <c r="G32" s="18" t="n">
        <v>17.98922537</v>
      </c>
      <c r="H32" s="20" t="n">
        <v>3.0269678</v>
      </c>
      <c r="I32" s="18" t="n">
        <v>0</v>
      </c>
      <c r="J32" s="20" t="n">
        <v>0</v>
      </c>
      <c r="K32" s="18" t="s">
        <v>404</v>
      </c>
      <c r="L32" s="20" t="s">
        <v>404</v>
      </c>
      <c r="M32" s="18" t="n">
        <v>0</v>
      </c>
      <c r="N32" s="20" t="n">
        <v>0</v>
      </c>
      <c r="O32" s="18" t="n">
        <v>0</v>
      </c>
      <c r="P32" s="20" t="n">
        <v>0</v>
      </c>
      <c r="Q32" s="18" t="n">
        <v>3.21242693</v>
      </c>
      <c r="R32" s="20" t="n">
        <v>1.34109641</v>
      </c>
    </row>
    <row r="33" spans="1:18">
      <c r="A33" s="15" t="s">
        <v>430</v>
      </c>
      <c r="B33" s="17" t="n">
        <v>7325</v>
      </c>
      <c r="C33" s="18">
        <f>(29.0/B33*100)</f>
        <v/>
      </c>
      <c r="D33" s="19" t="n">
        <v>7296</v>
      </c>
      <c r="E33" s="18" t="n">
        <v>47.64185079</v>
      </c>
      <c r="F33" s="20" t="n">
        <v>3.25750763</v>
      </c>
      <c r="G33" s="18" t="n">
        <v>35.47998086</v>
      </c>
      <c r="H33" s="20" t="n">
        <v>3.33924214</v>
      </c>
      <c r="I33" s="18" t="n">
        <v>0</v>
      </c>
      <c r="J33" s="20" t="n">
        <v>0</v>
      </c>
      <c r="K33" s="18" t="s">
        <v>404</v>
      </c>
      <c r="L33" s="20" t="s">
        <v>404</v>
      </c>
      <c r="M33" s="18" t="n">
        <v>0</v>
      </c>
      <c r="N33" s="20" t="n">
        <v>0</v>
      </c>
      <c r="O33" s="18" t="n">
        <v>0</v>
      </c>
      <c r="P33" s="20" t="n">
        <v>0</v>
      </c>
      <c r="Q33" s="18" t="n">
        <v>16.87816835</v>
      </c>
      <c r="R33" s="20" t="n">
        <v>2.05708347</v>
      </c>
    </row>
    <row r="34" spans="1:18">
      <c r="A34" s="15" t="s">
        <v>431</v>
      </c>
      <c r="B34" s="17" t="n">
        <v>6350</v>
      </c>
      <c r="C34" s="18">
        <f>(0.0/B34*100)</f>
        <v/>
      </c>
      <c r="D34" s="19" t="n">
        <v>6350</v>
      </c>
      <c r="E34" s="18" t="n">
        <v>43.10482088</v>
      </c>
      <c r="F34" s="20" t="n">
        <v>3.02319654</v>
      </c>
      <c r="G34" s="18" t="n">
        <v>48.47699283</v>
      </c>
      <c r="H34" s="20" t="n">
        <v>2.88085705</v>
      </c>
      <c r="I34" s="18" t="n">
        <v>0</v>
      </c>
      <c r="J34" s="20" t="n">
        <v>0</v>
      </c>
      <c r="K34" s="18" t="s">
        <v>404</v>
      </c>
      <c r="L34" s="20" t="s">
        <v>404</v>
      </c>
      <c r="M34" s="18" t="n">
        <v>0</v>
      </c>
      <c r="N34" s="20" t="n">
        <v>0</v>
      </c>
      <c r="O34" s="18" t="n">
        <v>0</v>
      </c>
      <c r="P34" s="20" t="n">
        <v>0</v>
      </c>
      <c r="Q34" s="18" t="n">
        <v>8.41818629</v>
      </c>
      <c r="R34" s="20" t="n">
        <v>1.95841136</v>
      </c>
    </row>
    <row r="35" spans="1:18">
      <c r="A35" s="15" t="s">
        <v>432</v>
      </c>
      <c r="B35" s="17" t="n">
        <v>6406</v>
      </c>
      <c r="C35" s="18">
        <f>(443.0/B35*100)</f>
        <v/>
      </c>
      <c r="D35" s="19" t="n">
        <v>5963</v>
      </c>
      <c r="E35" s="18" t="n">
        <v>69.11806024000001</v>
      </c>
      <c r="F35" s="20" t="n">
        <v>0.34717982</v>
      </c>
      <c r="G35" s="18" t="n">
        <v>29.34153105</v>
      </c>
      <c r="H35" s="20" t="n">
        <v>0.39848403</v>
      </c>
      <c r="I35" s="18" t="n">
        <v>0</v>
      </c>
      <c r="J35" s="20" t="n">
        <v>0</v>
      </c>
      <c r="K35" s="18" t="s">
        <v>404</v>
      </c>
      <c r="L35" s="20" t="s">
        <v>404</v>
      </c>
      <c r="M35" s="18" t="n">
        <v>0</v>
      </c>
      <c r="N35" s="20" t="n">
        <v>0</v>
      </c>
      <c r="O35" s="18" t="n">
        <v>0</v>
      </c>
      <c r="P35" s="20" t="n">
        <v>0</v>
      </c>
      <c r="Q35" s="18" t="n">
        <v>1.54040871</v>
      </c>
      <c r="R35" s="20" t="n">
        <v>0.1748863</v>
      </c>
    </row>
    <row r="36" spans="1:18">
      <c r="A36" s="15" t="s">
        <v>433</v>
      </c>
      <c r="B36" s="17" t="n">
        <v>6736</v>
      </c>
      <c r="C36" s="18">
        <f>(10.0/B36*100)</f>
        <v/>
      </c>
      <c r="D36" s="19" t="n">
        <v>6726</v>
      </c>
      <c r="E36" s="18" t="n">
        <v>44.06808523</v>
      </c>
      <c r="F36" s="20" t="n">
        <v>3.91258693</v>
      </c>
      <c r="G36" s="18" t="n">
        <v>51.16146038</v>
      </c>
      <c r="H36" s="20" t="n">
        <v>3.91270562</v>
      </c>
      <c r="I36" s="18" t="n">
        <v>0</v>
      </c>
      <c r="J36" s="20" t="n">
        <v>0</v>
      </c>
      <c r="K36" s="18" t="s">
        <v>404</v>
      </c>
      <c r="L36" s="20" t="s">
        <v>404</v>
      </c>
      <c r="M36" s="18" t="n">
        <v>0</v>
      </c>
      <c r="N36" s="20" t="n">
        <v>0</v>
      </c>
      <c r="O36" s="18" t="n">
        <v>0</v>
      </c>
      <c r="P36" s="20" t="n">
        <v>0</v>
      </c>
      <c r="Q36" s="18" t="n">
        <v>4.77045439</v>
      </c>
      <c r="R36" s="20" t="n">
        <v>1.32407447</v>
      </c>
    </row>
    <row r="37" spans="1:18">
      <c r="A37" s="15" t="s">
        <v>434</v>
      </c>
      <c r="B37" s="17" t="n">
        <v>5458</v>
      </c>
      <c r="C37" s="18">
        <f>(0.0/B37*100)</f>
        <v/>
      </c>
      <c r="D37" s="19" t="n">
        <v>5458</v>
      </c>
      <c r="E37" s="18" t="n">
        <v>45.0705415</v>
      </c>
      <c r="F37" s="20" t="n">
        <v>3.70593403</v>
      </c>
      <c r="G37" s="18" t="n">
        <v>51.17541302</v>
      </c>
      <c r="H37" s="20" t="n">
        <v>3.81143367</v>
      </c>
      <c r="I37" s="18" t="n">
        <v>0</v>
      </c>
      <c r="J37" s="20" t="n">
        <v>0</v>
      </c>
      <c r="K37" s="18" t="s">
        <v>404</v>
      </c>
      <c r="L37" s="20" t="s">
        <v>404</v>
      </c>
      <c r="M37" s="18" t="n">
        <v>0</v>
      </c>
      <c r="N37" s="20" t="n">
        <v>0</v>
      </c>
      <c r="O37" s="18" t="n">
        <v>0</v>
      </c>
      <c r="P37" s="20" t="n">
        <v>0</v>
      </c>
      <c r="Q37" s="18" t="n">
        <v>3.75404548</v>
      </c>
      <c r="R37" s="20" t="n">
        <v>1.0717674</v>
      </c>
    </row>
    <row r="38" spans="1:18">
      <c r="A38" s="15" t="s">
        <v>435</v>
      </c>
      <c r="B38" s="17" t="n">
        <v>5860</v>
      </c>
      <c r="C38" s="18">
        <f>(268.0/B38*100)</f>
        <v/>
      </c>
      <c r="D38" s="19" t="n">
        <v>5592</v>
      </c>
      <c r="E38" s="18" t="n">
        <v>54.44141538</v>
      </c>
      <c r="F38" s="20" t="n">
        <v>3.88518924</v>
      </c>
      <c r="G38" s="18" t="n">
        <v>40.8554547</v>
      </c>
      <c r="H38" s="20" t="n">
        <v>3.91444251</v>
      </c>
      <c r="I38" s="18" t="n">
        <v>0</v>
      </c>
      <c r="J38" s="20" t="n">
        <v>0</v>
      </c>
      <c r="K38" s="18" t="s">
        <v>404</v>
      </c>
      <c r="L38" s="20" t="s">
        <v>404</v>
      </c>
      <c r="M38" s="18" t="n">
        <v>0</v>
      </c>
      <c r="N38" s="20" t="n">
        <v>0</v>
      </c>
      <c r="O38" s="18" t="n">
        <v>0</v>
      </c>
      <c r="P38" s="20" t="n">
        <v>0</v>
      </c>
      <c r="Q38" s="18" t="n">
        <v>4.70312992</v>
      </c>
      <c r="R38" s="20" t="n">
        <v>2.01717918</v>
      </c>
    </row>
    <row r="39" spans="1:18">
      <c r="A39" s="15" t="s">
        <v>436</v>
      </c>
      <c r="B39" s="17" t="n">
        <v>5895</v>
      </c>
      <c r="C39" s="18">
        <f>(0.0/B39*100)</f>
        <v/>
      </c>
      <c r="D39" s="19" t="n">
        <v>5895</v>
      </c>
      <c r="E39" s="18" t="n">
        <v>48.93826199</v>
      </c>
      <c r="F39" s="20" t="n">
        <v>3.88982389</v>
      </c>
      <c r="G39" s="18" t="n">
        <v>48.03431519</v>
      </c>
      <c r="H39" s="20" t="n">
        <v>3.82645079</v>
      </c>
      <c r="I39" s="18" t="n">
        <v>0</v>
      </c>
      <c r="J39" s="20" t="n">
        <v>0</v>
      </c>
      <c r="K39" s="18" t="s">
        <v>404</v>
      </c>
      <c r="L39" s="20" t="s">
        <v>404</v>
      </c>
      <c r="M39" s="18" t="n">
        <v>0</v>
      </c>
      <c r="N39" s="20" t="n">
        <v>0</v>
      </c>
      <c r="O39" s="18" t="n">
        <v>0</v>
      </c>
      <c r="P39" s="20" t="n">
        <v>0</v>
      </c>
      <c r="Q39" s="18" t="n">
        <v>3.02742282</v>
      </c>
      <c r="R39" s="20" t="n">
        <v>1.11858825</v>
      </c>
    </row>
    <row r="40" spans="1:18">
      <c r="A40" s="15" t="s">
        <v>437</v>
      </c>
      <c r="B40" s="17" t="n">
        <v>14157</v>
      </c>
      <c r="C40" s="18">
        <f>(2602.0/B40*100)</f>
        <v/>
      </c>
      <c r="D40" s="19" t="n">
        <v>11555</v>
      </c>
      <c r="E40" s="18" t="n">
        <v>83.46173797</v>
      </c>
      <c r="F40" s="20" t="n">
        <v>2.87652444</v>
      </c>
      <c r="G40" s="18" t="n">
        <v>11.81346417</v>
      </c>
      <c r="H40" s="20" t="n">
        <v>2.70608902</v>
      </c>
      <c r="I40" s="18" t="n">
        <v>0</v>
      </c>
      <c r="J40" s="20" t="n">
        <v>0</v>
      </c>
      <c r="K40" s="18" t="s">
        <v>404</v>
      </c>
      <c r="L40" s="20" t="s">
        <v>404</v>
      </c>
      <c r="M40" s="18" t="n">
        <v>0</v>
      </c>
      <c r="N40" s="20" t="n">
        <v>0</v>
      </c>
      <c r="O40" s="18" t="n">
        <v>0</v>
      </c>
      <c r="P40" s="20" t="n">
        <v>0</v>
      </c>
      <c r="Q40" s="18" t="n">
        <v>4.72479786</v>
      </c>
      <c r="R40" s="20" t="n">
        <v>1.34484356</v>
      </c>
    </row>
    <row r="41" spans="1:18">
      <c r="A41" s="15" t="s">
        <v>438</v>
      </c>
      <c r="B41" s="17" t="n">
        <v>5712</v>
      </c>
      <c r="C41" s="18">
        <f>(70.0/B41*100)</f>
        <v/>
      </c>
      <c r="D41" s="19" t="n">
        <v>5642</v>
      </c>
      <c r="E41" s="18" t="n">
        <v>83.65247977999999</v>
      </c>
      <c r="F41" s="20" t="n">
        <v>3.04498555</v>
      </c>
      <c r="G41" s="18" t="n">
        <v>15.65465315</v>
      </c>
      <c r="H41" s="20" t="n">
        <v>3.0827595</v>
      </c>
      <c r="I41" s="18" t="n">
        <v>0</v>
      </c>
      <c r="J41" s="20" t="n">
        <v>0</v>
      </c>
      <c r="K41" s="18" t="s">
        <v>404</v>
      </c>
      <c r="L41" s="20" t="s">
        <v>404</v>
      </c>
      <c r="M41" s="18" t="n">
        <v>0</v>
      </c>
      <c r="N41" s="20" t="n">
        <v>0</v>
      </c>
      <c r="O41" s="18" t="n">
        <v>0</v>
      </c>
      <c r="P41" s="20" t="n">
        <v>0</v>
      </c>
      <c r="Q41" s="18" t="n">
        <v>0.69286707</v>
      </c>
      <c r="R41" s="20" t="n">
        <v>0.50844427</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60.65604048</v>
      </c>
      <c r="F44" s="20" t="n">
        <v>3.47979037</v>
      </c>
      <c r="G44" s="18" t="n">
        <v>33.66140339</v>
      </c>
      <c r="H44" s="20" t="n">
        <v>3.24464224</v>
      </c>
      <c r="I44" s="18" t="n">
        <v>0</v>
      </c>
      <c r="J44" s="20" t="n">
        <v>0</v>
      </c>
      <c r="K44" s="18" t="s">
        <v>404</v>
      </c>
      <c r="L44" s="20" t="s">
        <v>404</v>
      </c>
      <c r="M44" s="18" t="n">
        <v>0</v>
      </c>
      <c r="N44" s="20" t="n">
        <v>0</v>
      </c>
      <c r="O44" s="18" t="n">
        <v>0</v>
      </c>
      <c r="P44" s="20" t="n">
        <v>0</v>
      </c>
      <c r="Q44" s="18" t="n">
        <v>5.68255613</v>
      </c>
      <c r="R44" s="20" t="n">
        <v>1.73899679</v>
      </c>
    </row>
    <row r="45" spans="1:18">
      <c r="A45" s="15" t="s">
        <v>442</v>
      </c>
      <c r="B45" s="17" t="n">
        <v>5519</v>
      </c>
      <c r="C45" s="18">
        <f>(0.0/B45*100)</f>
        <v/>
      </c>
      <c r="D45" s="19" t="n">
        <v>5519</v>
      </c>
      <c r="E45" s="18" t="n">
        <v>53.28654318</v>
      </c>
      <c r="F45" s="20" t="n">
        <v>4.01509937</v>
      </c>
      <c r="G45" s="18" t="n">
        <v>39.81999422</v>
      </c>
      <c r="H45" s="20" t="n">
        <v>4.2320432</v>
      </c>
      <c r="I45" s="18" t="n">
        <v>0</v>
      </c>
      <c r="J45" s="20" t="n">
        <v>0</v>
      </c>
      <c r="K45" s="18" t="s">
        <v>404</v>
      </c>
      <c r="L45" s="20" t="s">
        <v>404</v>
      </c>
      <c r="M45" s="18" t="n">
        <v>0</v>
      </c>
      <c r="N45" s="20" t="n">
        <v>0</v>
      </c>
      <c r="O45" s="18" t="n">
        <v>0</v>
      </c>
      <c r="P45" s="20" t="n">
        <v>0</v>
      </c>
      <c r="Q45" s="18" t="n">
        <v>6.8934626</v>
      </c>
      <c r="R45" s="20" t="n">
        <v>1.86908475</v>
      </c>
    </row>
    <row r="46" spans="1:18">
      <c r="A46" s="15" t="s">
        <v>443</v>
      </c>
      <c r="B46" s="17" t="n">
        <v>23141</v>
      </c>
      <c r="C46" s="18">
        <f>(4196.0/B46*100)</f>
        <v/>
      </c>
      <c r="D46" s="19" t="n">
        <v>18945</v>
      </c>
      <c r="E46" s="18" t="n">
        <v>44.2529176</v>
      </c>
      <c r="F46" s="20" t="n">
        <v>2.44183815</v>
      </c>
      <c r="G46" s="18" t="n">
        <v>41.74993827</v>
      </c>
      <c r="H46" s="20" t="n">
        <v>2.51649014</v>
      </c>
      <c r="I46" s="18" t="n">
        <v>0</v>
      </c>
      <c r="J46" s="20" t="n">
        <v>0</v>
      </c>
      <c r="K46" s="18" t="s">
        <v>404</v>
      </c>
      <c r="L46" s="20" t="s">
        <v>404</v>
      </c>
      <c r="M46" s="18" t="n">
        <v>0</v>
      </c>
      <c r="N46" s="20" t="n">
        <v>0</v>
      </c>
      <c r="O46" s="18" t="n">
        <v>0</v>
      </c>
      <c r="P46" s="20" t="n">
        <v>0</v>
      </c>
      <c r="Q46" s="18" t="n">
        <v>13.99714412</v>
      </c>
      <c r="R46" s="20" t="n">
        <v>1.6385755</v>
      </c>
    </row>
    <row r="47" spans="1:18">
      <c r="A47" s="15" t="s">
        <v>444</v>
      </c>
      <c r="B47" s="17" t="n">
        <v>5928</v>
      </c>
      <c r="C47" s="18">
        <f>(0.0/B47*100)</f>
        <v/>
      </c>
      <c r="D47" s="19" t="n">
        <v>5928</v>
      </c>
      <c r="E47" s="18" t="n">
        <v>39.6132102</v>
      </c>
      <c r="F47" s="20" t="n">
        <v>3.5060993</v>
      </c>
      <c r="G47" s="18" t="n">
        <v>54.932058</v>
      </c>
      <c r="H47" s="20" t="n">
        <v>3.30990043</v>
      </c>
      <c r="I47" s="18" t="n">
        <v>0</v>
      </c>
      <c r="J47" s="20" t="n">
        <v>0</v>
      </c>
      <c r="K47" s="18" t="s">
        <v>404</v>
      </c>
      <c r="L47" s="20" t="s">
        <v>404</v>
      </c>
      <c r="M47" s="18" t="n">
        <v>0</v>
      </c>
      <c r="N47" s="20" t="n">
        <v>0</v>
      </c>
      <c r="O47" s="18" t="n">
        <v>0</v>
      </c>
      <c r="P47" s="20" t="n">
        <v>0</v>
      </c>
      <c r="Q47" s="18" t="n">
        <v>5.4547318</v>
      </c>
      <c r="R47" s="20" t="n">
        <v>1.45370239</v>
      </c>
    </row>
    <row r="48" spans="1:18">
      <c r="A48" s="15" t="s">
        <v>445</v>
      </c>
      <c r="B48" s="17" t="n">
        <v>9841</v>
      </c>
      <c r="C48" s="18">
        <f>(0.0/B48*100)</f>
        <v/>
      </c>
      <c r="D48" s="19" t="n">
        <v>9841</v>
      </c>
      <c r="E48" s="18" t="n">
        <v>52.95135763</v>
      </c>
      <c r="F48" s="20" t="n">
        <v>4.21766353</v>
      </c>
      <c r="G48" s="18" t="n">
        <v>45.5361296</v>
      </c>
      <c r="H48" s="20" t="n">
        <v>4.06432198</v>
      </c>
      <c r="I48" s="18" t="n">
        <v>0</v>
      </c>
      <c r="J48" s="20" t="n">
        <v>0</v>
      </c>
      <c r="K48" s="18" t="s">
        <v>404</v>
      </c>
      <c r="L48" s="20" t="s">
        <v>404</v>
      </c>
      <c r="M48" s="18" t="n">
        <v>0</v>
      </c>
      <c r="N48" s="20" t="n">
        <v>0</v>
      </c>
      <c r="O48" s="18" t="n">
        <v>0</v>
      </c>
      <c r="P48" s="20" t="n">
        <v>0</v>
      </c>
      <c r="Q48" s="18" t="n">
        <v>1.51251277</v>
      </c>
      <c r="R48" s="20" t="n">
        <v>0.81534113</v>
      </c>
    </row>
    <row r="49" spans="1:18">
      <c r="A49" s="15" t="s">
        <v>446</v>
      </c>
      <c r="B49" s="17" t="n">
        <v>6349</v>
      </c>
      <c r="C49" s="18">
        <f>(52.0/B49*100)</f>
        <v/>
      </c>
      <c r="D49" s="19" t="n">
        <v>6297</v>
      </c>
      <c r="E49" s="18" t="n">
        <v>35.46031692</v>
      </c>
      <c r="F49" s="20" t="n">
        <v>3.72596474</v>
      </c>
      <c r="G49" s="18" t="n">
        <v>59.79885549</v>
      </c>
      <c r="H49" s="20" t="n">
        <v>3.55923855</v>
      </c>
      <c r="I49" s="18" t="n">
        <v>0</v>
      </c>
      <c r="J49" s="20" t="n">
        <v>0</v>
      </c>
      <c r="K49" s="18" t="s">
        <v>404</v>
      </c>
      <c r="L49" s="20" t="s">
        <v>404</v>
      </c>
      <c r="M49" s="18" t="n">
        <v>0</v>
      </c>
      <c r="N49" s="20" t="n">
        <v>0</v>
      </c>
      <c r="O49" s="18" t="n">
        <v>0</v>
      </c>
      <c r="P49" s="20" t="n">
        <v>0</v>
      </c>
      <c r="Q49" s="18" t="n">
        <v>4.74082758</v>
      </c>
      <c r="R49" s="20" t="n">
        <v>1.51640323</v>
      </c>
    </row>
    <row r="50" spans="1:18">
      <c r="A50" s="15" t="s">
        <v>447</v>
      </c>
      <c r="B50" s="17" t="n">
        <v>11795</v>
      </c>
      <c r="C50" s="18">
        <f>(1031.0/B50*100)</f>
        <v/>
      </c>
      <c r="D50" s="19" t="n">
        <v>10764</v>
      </c>
      <c r="E50" s="18" t="n">
        <v>39.24234643</v>
      </c>
      <c r="F50" s="20" t="n">
        <v>3.64880365</v>
      </c>
      <c r="G50" s="18" t="n">
        <v>52.58916144</v>
      </c>
      <c r="H50" s="20" t="n">
        <v>3.81617061</v>
      </c>
      <c r="I50" s="18" t="n">
        <v>0</v>
      </c>
      <c r="J50" s="20" t="n">
        <v>0</v>
      </c>
      <c r="K50" s="18" t="s">
        <v>404</v>
      </c>
      <c r="L50" s="20" t="s">
        <v>404</v>
      </c>
      <c r="M50" s="18" t="n">
        <v>0</v>
      </c>
      <c r="N50" s="20" t="n">
        <v>0</v>
      </c>
      <c r="O50" s="18" t="n">
        <v>0</v>
      </c>
      <c r="P50" s="20" t="n">
        <v>0</v>
      </c>
      <c r="Q50" s="18" t="n">
        <v>8.168492130000001</v>
      </c>
      <c r="R50" s="20" t="n">
        <v>1.90429367</v>
      </c>
    </row>
    <row r="51" spans="1:18">
      <c r="A51" s="15" t="s">
        <v>448</v>
      </c>
      <c r="B51" s="17" t="n">
        <v>6866</v>
      </c>
      <c r="C51" s="18">
        <f>(0.0/B51*100)</f>
        <v/>
      </c>
      <c r="D51" s="19" t="n">
        <v>6866</v>
      </c>
      <c r="E51" s="18" t="n">
        <v>56.57708869</v>
      </c>
      <c r="F51" s="20" t="n">
        <v>3.77487758</v>
      </c>
      <c r="G51" s="18" t="n">
        <v>40.13022926</v>
      </c>
      <c r="H51" s="20" t="n">
        <v>3.83488099</v>
      </c>
      <c r="I51" s="18" t="n">
        <v>0</v>
      </c>
      <c r="J51" s="20" t="n">
        <v>0</v>
      </c>
      <c r="K51" s="18" t="s">
        <v>404</v>
      </c>
      <c r="L51" s="20" t="s">
        <v>404</v>
      </c>
      <c r="M51" s="18" t="n">
        <v>0</v>
      </c>
      <c r="N51" s="20" t="n">
        <v>0</v>
      </c>
      <c r="O51" s="18" t="n">
        <v>0</v>
      </c>
      <c r="P51" s="20" t="n">
        <v>0</v>
      </c>
      <c r="Q51" s="18" t="n">
        <v>3.29268205</v>
      </c>
      <c r="R51" s="20" t="n">
        <v>1.16718514</v>
      </c>
    </row>
    <row r="52" spans="1:18">
      <c r="A52" s="15" t="s">
        <v>449</v>
      </c>
      <c r="B52" s="17" t="n">
        <v>5809</v>
      </c>
      <c r="C52" s="18">
        <f>(0.0/B52*100)</f>
        <v/>
      </c>
      <c r="D52" s="19" t="n">
        <v>5809</v>
      </c>
      <c r="E52" s="18" t="n">
        <v>54.90404729</v>
      </c>
      <c r="F52" s="20" t="n">
        <v>3.77916276</v>
      </c>
      <c r="G52" s="18" t="n">
        <v>40.66071197</v>
      </c>
      <c r="H52" s="20" t="n">
        <v>3.70130371</v>
      </c>
      <c r="I52" s="18" t="n">
        <v>0</v>
      </c>
      <c r="J52" s="20" t="n">
        <v>0</v>
      </c>
      <c r="K52" s="18" t="s">
        <v>404</v>
      </c>
      <c r="L52" s="20" t="s">
        <v>404</v>
      </c>
      <c r="M52" s="18" t="n">
        <v>0</v>
      </c>
      <c r="N52" s="20" t="n">
        <v>0</v>
      </c>
      <c r="O52" s="18" t="n">
        <v>0</v>
      </c>
      <c r="P52" s="20" t="n">
        <v>0</v>
      </c>
      <c r="Q52" s="18" t="n">
        <v>4.43524074</v>
      </c>
      <c r="R52" s="20" t="n">
        <v>1.45140623</v>
      </c>
    </row>
    <row r="53" spans="1:18">
      <c r="A53" s="15" t="s">
        <v>450</v>
      </c>
      <c r="B53" s="17" t="n">
        <v>5571</v>
      </c>
      <c r="C53" s="18">
        <f>(0.0/B53*100)</f>
        <v/>
      </c>
      <c r="D53" s="19" t="n">
        <v>5571</v>
      </c>
      <c r="E53" s="18" t="n">
        <v>84.18713210999999</v>
      </c>
      <c r="F53" s="20" t="n">
        <v>0.12841476</v>
      </c>
      <c r="G53" s="18" t="n">
        <v>14.64295513</v>
      </c>
      <c r="H53" s="20" t="n">
        <v>0.11640683</v>
      </c>
      <c r="I53" s="18" t="n">
        <v>0</v>
      </c>
      <c r="J53" s="20" t="n">
        <v>0</v>
      </c>
      <c r="K53" s="18" t="s">
        <v>404</v>
      </c>
      <c r="L53" s="20" t="s">
        <v>404</v>
      </c>
      <c r="M53" s="18" t="n">
        <v>0</v>
      </c>
      <c r="N53" s="20" t="n">
        <v>0</v>
      </c>
      <c r="O53" s="18" t="n">
        <v>0</v>
      </c>
      <c r="P53" s="20" t="n">
        <v>0</v>
      </c>
      <c r="Q53" s="18" t="n">
        <v>1.16991276</v>
      </c>
      <c r="R53" s="20" t="n">
        <v>0.06455685</v>
      </c>
    </row>
    <row r="54" spans="1:18">
      <c r="A54" s="15" t="s">
        <v>451</v>
      </c>
      <c r="B54" s="17" t="n">
        <v>4740</v>
      </c>
      <c r="C54" s="18">
        <f>(199.0/B54*100)</f>
        <v/>
      </c>
      <c r="D54" s="19" t="n">
        <v>4541</v>
      </c>
      <c r="E54" s="18" t="n">
        <v>46.79821003</v>
      </c>
      <c r="F54" s="20" t="n">
        <v>3.49296216</v>
      </c>
      <c r="G54" s="18" t="n">
        <v>40.01425857</v>
      </c>
      <c r="H54" s="20" t="n">
        <v>3.58301952</v>
      </c>
      <c r="I54" s="18" t="n">
        <v>0</v>
      </c>
      <c r="J54" s="20" t="n">
        <v>0</v>
      </c>
      <c r="K54" s="18" t="s">
        <v>404</v>
      </c>
      <c r="L54" s="20" t="s">
        <v>404</v>
      </c>
      <c r="M54" s="18" t="n">
        <v>0</v>
      </c>
      <c r="N54" s="20" t="n">
        <v>0</v>
      </c>
      <c r="O54" s="18" t="n">
        <v>0</v>
      </c>
      <c r="P54" s="20" t="n">
        <v>0</v>
      </c>
      <c r="Q54" s="18" t="n">
        <v>13.18753139</v>
      </c>
      <c r="R54" s="20" t="n">
        <v>1.85471688</v>
      </c>
    </row>
    <row r="55" spans="1:18">
      <c r="A55" s="15" t="s">
        <v>452</v>
      </c>
      <c r="B55" s="17" t="n">
        <v>5316</v>
      </c>
      <c r="C55" s="18">
        <f>(43.0/B55*100)</f>
        <v/>
      </c>
      <c r="D55" s="19" t="n">
        <v>5273</v>
      </c>
      <c r="E55" s="18" t="n">
        <v>53.74126614</v>
      </c>
      <c r="F55" s="20" t="n">
        <v>2.9891848</v>
      </c>
      <c r="G55" s="18" t="n">
        <v>38.42876795</v>
      </c>
      <c r="H55" s="20" t="n">
        <v>2.9073668</v>
      </c>
      <c r="I55" s="18" t="n">
        <v>0</v>
      </c>
      <c r="J55" s="20" t="n">
        <v>0</v>
      </c>
      <c r="K55" s="18" t="s">
        <v>404</v>
      </c>
      <c r="L55" s="20" t="s">
        <v>404</v>
      </c>
      <c r="M55" s="18" t="n">
        <v>0</v>
      </c>
      <c r="N55" s="20" t="n">
        <v>0</v>
      </c>
      <c r="O55" s="18" t="n">
        <v>0.7030850199999999</v>
      </c>
      <c r="P55" s="20" t="n">
        <v>0.55912744</v>
      </c>
      <c r="Q55" s="18" t="n">
        <v>7.1268809</v>
      </c>
      <c r="R55" s="20" t="n">
        <v>1.799674</v>
      </c>
    </row>
    <row r="56" spans="1:18">
      <c r="A56" s="15" t="s">
        <v>453</v>
      </c>
      <c r="B56" s="17" t="n">
        <v>5359</v>
      </c>
      <c r="C56" s="18">
        <f>(0.0/B56*100)</f>
        <v/>
      </c>
      <c r="D56" s="19" t="n">
        <v>5359</v>
      </c>
      <c r="E56" s="18" t="n">
        <v>74.84612342</v>
      </c>
      <c r="F56" s="20" t="n">
        <v>4.15385275</v>
      </c>
      <c r="G56" s="18" t="n">
        <v>17.60321421</v>
      </c>
      <c r="H56" s="20" t="n">
        <v>3.48868721</v>
      </c>
      <c r="I56" s="18" t="n">
        <v>0</v>
      </c>
      <c r="J56" s="20" t="n">
        <v>0</v>
      </c>
      <c r="K56" s="18" t="s">
        <v>404</v>
      </c>
      <c r="L56" s="20" t="s">
        <v>404</v>
      </c>
      <c r="M56" s="18" t="n">
        <v>0</v>
      </c>
      <c r="N56" s="20" t="n">
        <v>0</v>
      </c>
      <c r="O56" s="18" t="n">
        <v>0</v>
      </c>
      <c r="P56" s="20" t="n">
        <v>0</v>
      </c>
      <c r="Q56" s="18" t="n">
        <v>7.55066236</v>
      </c>
      <c r="R56" s="20" t="n">
        <v>2.26048487</v>
      </c>
    </row>
    <row r="57" spans="1:18">
      <c r="A57" s="15" t="s">
        <v>454</v>
      </c>
      <c r="B57" s="17" t="n">
        <v>6513</v>
      </c>
      <c r="C57" s="18">
        <f>(0.0/B57*100)</f>
        <v/>
      </c>
      <c r="D57" s="19" t="n">
        <v>6513</v>
      </c>
      <c r="E57" s="18" t="n">
        <v>33.86639991</v>
      </c>
      <c r="F57" s="20" t="n">
        <v>3.68923365</v>
      </c>
      <c r="G57" s="18" t="n">
        <v>58.78564332</v>
      </c>
      <c r="H57" s="20" t="n">
        <v>3.66014355</v>
      </c>
      <c r="I57" s="18" t="n">
        <v>0</v>
      </c>
      <c r="J57" s="20" t="n">
        <v>0</v>
      </c>
      <c r="K57" s="18" t="s">
        <v>404</v>
      </c>
      <c r="L57" s="20" t="s">
        <v>404</v>
      </c>
      <c r="M57" s="18" t="n">
        <v>0</v>
      </c>
      <c r="N57" s="20" t="n">
        <v>0</v>
      </c>
      <c r="O57" s="18" t="n">
        <v>0</v>
      </c>
      <c r="P57" s="20" t="n">
        <v>0</v>
      </c>
      <c r="Q57" s="18" t="n">
        <v>7.34795677</v>
      </c>
      <c r="R57" s="20" t="n">
        <v>1.82831993</v>
      </c>
    </row>
    <row r="58" spans="1:18">
      <c r="A58" s="15" t="s">
        <v>455</v>
      </c>
      <c r="B58" s="17" t="n">
        <v>7267</v>
      </c>
      <c r="C58" s="18">
        <f>(0.0/B58*100)</f>
        <v/>
      </c>
      <c r="D58" s="19" t="n">
        <v>7267</v>
      </c>
      <c r="E58" s="18" t="n">
        <v>51.44603313</v>
      </c>
      <c r="F58" s="20" t="n">
        <v>3.29397318</v>
      </c>
      <c r="G58" s="18" t="n">
        <v>43.06114005</v>
      </c>
      <c r="H58" s="20" t="n">
        <v>3.07142181</v>
      </c>
      <c r="I58" s="18" t="n">
        <v>0</v>
      </c>
      <c r="J58" s="20" t="n">
        <v>0</v>
      </c>
      <c r="K58" s="18" t="s">
        <v>404</v>
      </c>
      <c r="L58" s="20" t="s">
        <v>404</v>
      </c>
      <c r="M58" s="18" t="n">
        <v>0</v>
      </c>
      <c r="N58" s="20" t="n">
        <v>0</v>
      </c>
      <c r="O58" s="18" t="n">
        <v>0.5342454800000001</v>
      </c>
      <c r="P58" s="20" t="n">
        <v>0.53336955</v>
      </c>
      <c r="Q58" s="18" t="n">
        <v>4.95858134</v>
      </c>
      <c r="R58" s="20" t="n">
        <v>1.45848066</v>
      </c>
    </row>
    <row r="59" spans="1:18">
      <c r="A59" s="15" t="s">
        <v>456</v>
      </c>
      <c r="B59" s="17" t="n">
        <v>4826</v>
      </c>
      <c r="C59" s="18">
        <f>(0.0/B59*100)</f>
        <v/>
      </c>
      <c r="D59" s="19" t="n">
        <v>4826</v>
      </c>
      <c r="E59" s="18" t="n">
        <v>45.76654883</v>
      </c>
      <c r="F59" s="20" t="n">
        <v>1.34660808</v>
      </c>
      <c r="G59" s="18" t="n">
        <v>45.02899964</v>
      </c>
      <c r="H59" s="20" t="n">
        <v>1.33679155</v>
      </c>
      <c r="I59" s="18" t="n">
        <v>0</v>
      </c>
      <c r="J59" s="20" t="n">
        <v>0</v>
      </c>
      <c r="K59" s="18" t="s">
        <v>404</v>
      </c>
      <c r="L59" s="20" t="s">
        <v>404</v>
      </c>
      <c r="M59" s="18" t="n">
        <v>0</v>
      </c>
      <c r="N59" s="20" t="n">
        <v>0</v>
      </c>
      <c r="O59" s="18" t="n">
        <v>0</v>
      </c>
      <c r="P59" s="20" t="n">
        <v>0</v>
      </c>
      <c r="Q59" s="18" t="n">
        <v>9.20445153</v>
      </c>
      <c r="R59" s="20" t="n">
        <v>0.91292725</v>
      </c>
    </row>
    <row r="60" spans="1:18">
      <c r="A60" s="15" t="s">
        <v>457</v>
      </c>
      <c r="B60" s="17" t="n">
        <v>4546</v>
      </c>
      <c r="C60" s="18">
        <f>(0.0/B60*100)</f>
        <v/>
      </c>
      <c r="D60" s="19" t="n">
        <v>4546</v>
      </c>
      <c r="E60" s="18" t="n">
        <v>38.13971596</v>
      </c>
      <c r="F60" s="20" t="n">
        <v>3.12780393</v>
      </c>
      <c r="G60" s="18" t="n">
        <v>39.47338974</v>
      </c>
      <c r="H60" s="20" t="n">
        <v>3.08699212</v>
      </c>
      <c r="I60" s="18" t="n">
        <v>0</v>
      </c>
      <c r="J60" s="20" t="n">
        <v>0</v>
      </c>
      <c r="K60" s="18" t="s">
        <v>404</v>
      </c>
      <c r="L60" s="20" t="s">
        <v>404</v>
      </c>
      <c r="M60" s="18" t="n">
        <v>0</v>
      </c>
      <c r="N60" s="20" t="n">
        <v>0</v>
      </c>
      <c r="O60" s="18" t="n">
        <v>0</v>
      </c>
      <c r="P60" s="20" t="n">
        <v>0</v>
      </c>
      <c r="Q60" s="18" t="n">
        <v>22.3868943</v>
      </c>
      <c r="R60" s="20" t="n">
        <v>2.06949455</v>
      </c>
    </row>
    <row r="61" spans="1:18">
      <c r="A61" s="15" t="s">
        <v>458</v>
      </c>
      <c r="B61" s="17" t="n">
        <v>6525</v>
      </c>
      <c r="C61" s="18">
        <f>(0.0/B61*100)</f>
        <v/>
      </c>
      <c r="D61" s="19" t="n">
        <v>6525</v>
      </c>
      <c r="E61" s="18" t="n">
        <v>54.47544922</v>
      </c>
      <c r="F61" s="20" t="n">
        <v>2.68243653</v>
      </c>
      <c r="G61" s="18" t="n">
        <v>42.03501888</v>
      </c>
      <c r="H61" s="20" t="n">
        <v>2.72922845</v>
      </c>
      <c r="I61" s="18" t="n">
        <v>0</v>
      </c>
      <c r="J61" s="20" t="n">
        <v>0</v>
      </c>
      <c r="K61" s="18" t="s">
        <v>404</v>
      </c>
      <c r="L61" s="20" t="s">
        <v>404</v>
      </c>
      <c r="M61" s="18" t="n">
        <v>0</v>
      </c>
      <c r="N61" s="20" t="n">
        <v>0</v>
      </c>
      <c r="O61" s="18" t="n">
        <v>0</v>
      </c>
      <c r="P61" s="20" t="n">
        <v>0</v>
      </c>
      <c r="Q61" s="18" t="n">
        <v>3.4895319</v>
      </c>
      <c r="R61" s="20" t="n">
        <v>1.1315532</v>
      </c>
    </row>
    <row r="62" spans="1:18">
      <c r="A62" s="15" t="s">
        <v>459</v>
      </c>
      <c r="B62" s="17" t="n">
        <v>4476</v>
      </c>
      <c r="C62" s="18">
        <f>(0.0/B62*100)</f>
        <v/>
      </c>
      <c r="D62" s="19" t="n">
        <v>4476</v>
      </c>
      <c r="E62" s="18" t="n">
        <v>94.98557823</v>
      </c>
      <c r="F62" s="20" t="n">
        <v>0.0217961</v>
      </c>
      <c r="G62" s="18" t="n">
        <v>5.01442177</v>
      </c>
      <c r="H62" s="20" t="n">
        <v>0.0217961</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63.04982566</v>
      </c>
      <c r="F63" s="20" t="n">
        <v>0.19990002</v>
      </c>
      <c r="G63" s="18" t="n">
        <v>27.11997297</v>
      </c>
      <c r="H63" s="20" t="n">
        <v>0.13257353</v>
      </c>
      <c r="I63" s="18" t="n">
        <v>0</v>
      </c>
      <c r="J63" s="20" t="n">
        <v>0</v>
      </c>
      <c r="K63" s="18" t="s">
        <v>404</v>
      </c>
      <c r="L63" s="20" t="s">
        <v>404</v>
      </c>
      <c r="M63" s="18" t="n">
        <v>0</v>
      </c>
      <c r="N63" s="20" t="n">
        <v>0</v>
      </c>
      <c r="O63" s="18" t="n">
        <v>0</v>
      </c>
      <c r="P63" s="20" t="n">
        <v>0</v>
      </c>
      <c r="Q63" s="18" t="n">
        <v>9.830201369999999</v>
      </c>
      <c r="R63" s="20" t="n">
        <v>0.18811415</v>
      </c>
    </row>
    <row r="64" spans="1:18">
      <c r="A64" s="15" t="s">
        <v>461</v>
      </c>
      <c r="B64" s="17" t="n">
        <v>3634</v>
      </c>
      <c r="C64" s="18">
        <f>(27.0/B64*100)</f>
        <v/>
      </c>
      <c r="D64" s="19" t="n">
        <v>3607</v>
      </c>
      <c r="E64" s="18" t="n">
        <v>78.53228369</v>
      </c>
      <c r="F64" s="20" t="n">
        <v>0.07261268999999999</v>
      </c>
      <c r="G64" s="18" t="n">
        <v>18.36182619</v>
      </c>
      <c r="H64" s="20" t="n">
        <v>0.07681185</v>
      </c>
      <c r="I64" s="18" t="n">
        <v>0</v>
      </c>
      <c r="J64" s="20" t="n">
        <v>0</v>
      </c>
      <c r="K64" s="18" t="s">
        <v>404</v>
      </c>
      <c r="L64" s="20" t="s">
        <v>404</v>
      </c>
      <c r="M64" s="18" t="n">
        <v>0</v>
      </c>
      <c r="N64" s="20" t="n">
        <v>0</v>
      </c>
      <c r="O64" s="18" t="n">
        <v>0</v>
      </c>
      <c r="P64" s="20" t="n">
        <v>0</v>
      </c>
      <c r="Q64" s="18" t="n">
        <v>3.10589013</v>
      </c>
      <c r="R64" s="20" t="n">
        <v>0.04795081</v>
      </c>
    </row>
    <row r="65" spans="1:18">
      <c r="A65" s="15" t="s">
        <v>462</v>
      </c>
      <c r="B65" s="17" t="n">
        <v>5325</v>
      </c>
      <c r="C65" s="18">
        <f>(0.0/B65*100)</f>
        <v/>
      </c>
      <c r="D65" s="19" t="n">
        <v>5325</v>
      </c>
      <c r="E65" s="18" t="n">
        <v>42.0334046</v>
      </c>
      <c r="F65" s="20" t="n">
        <v>3.54425142</v>
      </c>
      <c r="G65" s="18" t="n">
        <v>52.61134622</v>
      </c>
      <c r="H65" s="20" t="n">
        <v>3.49962211</v>
      </c>
      <c r="I65" s="18" t="n">
        <v>0</v>
      </c>
      <c r="J65" s="20" t="n">
        <v>0</v>
      </c>
      <c r="K65" s="18" t="s">
        <v>404</v>
      </c>
      <c r="L65" s="20" t="s">
        <v>404</v>
      </c>
      <c r="M65" s="18" t="n">
        <v>0</v>
      </c>
      <c r="N65" s="20" t="n">
        <v>0</v>
      </c>
      <c r="O65" s="18" t="n">
        <v>0</v>
      </c>
      <c r="P65" s="20" t="n">
        <v>0</v>
      </c>
      <c r="Q65" s="18" t="n">
        <v>5.35524917</v>
      </c>
      <c r="R65" s="20" t="n">
        <v>1.4292365</v>
      </c>
    </row>
    <row r="66" spans="1:18">
      <c r="A66" s="15" t="s">
        <v>463</v>
      </c>
      <c r="B66" s="17" t="n">
        <v>5665</v>
      </c>
      <c r="C66" s="18">
        <f>(0.0/B66*100)</f>
        <v/>
      </c>
      <c r="D66" s="19" t="n">
        <v>5665</v>
      </c>
      <c r="E66" s="18" t="n">
        <v>75.15430124</v>
      </c>
      <c r="F66" s="20" t="n">
        <v>0.14289117</v>
      </c>
      <c r="G66" s="18" t="n">
        <v>20.28731</v>
      </c>
      <c r="H66" s="20" t="n">
        <v>0.12076912</v>
      </c>
      <c r="I66" s="18" t="n">
        <v>0</v>
      </c>
      <c r="J66" s="20" t="n">
        <v>0</v>
      </c>
      <c r="K66" s="18" t="s">
        <v>404</v>
      </c>
      <c r="L66" s="20" t="s">
        <v>404</v>
      </c>
      <c r="M66" s="18" t="n">
        <v>0</v>
      </c>
      <c r="N66" s="20" t="n">
        <v>0</v>
      </c>
      <c r="O66" s="18" t="n">
        <v>0</v>
      </c>
      <c r="P66" s="20" t="n">
        <v>0</v>
      </c>
      <c r="Q66" s="18" t="n">
        <v>4.55838875</v>
      </c>
      <c r="R66" s="20" t="n">
        <v>0.0519766</v>
      </c>
    </row>
    <row r="67" spans="1:18">
      <c r="A67" s="15" t="s">
        <v>464</v>
      </c>
      <c r="B67" s="17" t="n">
        <v>6971</v>
      </c>
      <c r="C67" s="18">
        <f>(0.0/B67*100)</f>
        <v/>
      </c>
      <c r="D67" s="19" t="n">
        <v>6971</v>
      </c>
      <c r="E67" s="18" t="n">
        <v>52.60056395</v>
      </c>
      <c r="F67" s="20" t="n">
        <v>2.78515849</v>
      </c>
      <c r="G67" s="18" t="n">
        <v>43.0325368</v>
      </c>
      <c r="H67" s="20" t="n">
        <v>2.51292543</v>
      </c>
      <c r="I67" s="18" t="n">
        <v>0</v>
      </c>
      <c r="J67" s="20" t="n">
        <v>0</v>
      </c>
      <c r="K67" s="18" t="s">
        <v>404</v>
      </c>
      <c r="L67" s="20" t="s">
        <v>404</v>
      </c>
      <c r="M67" s="18" t="n">
        <v>0</v>
      </c>
      <c r="N67" s="20" t="n">
        <v>0</v>
      </c>
      <c r="O67" s="18" t="n">
        <v>0</v>
      </c>
      <c r="P67" s="20" t="n">
        <v>0</v>
      </c>
      <c r="Q67" s="18" t="n">
        <v>4.36689925</v>
      </c>
      <c r="R67" s="20" t="n">
        <v>1.08724877</v>
      </c>
    </row>
    <row r="68" spans="1:18">
      <c r="A68" s="15" t="s">
        <v>465</v>
      </c>
      <c r="B68" s="17" t="n">
        <v>12083</v>
      </c>
      <c r="C68" s="18">
        <f>(0.0/B68*100)</f>
        <v/>
      </c>
      <c r="D68" s="19" t="n">
        <v>12083</v>
      </c>
      <c r="E68" s="18" t="n">
        <v>72.9193674</v>
      </c>
      <c r="F68" s="20" t="n">
        <v>0.0864616</v>
      </c>
      <c r="G68" s="18" t="n">
        <v>25.72608614</v>
      </c>
      <c r="H68" s="20" t="n">
        <v>0.07884797</v>
      </c>
      <c r="I68" s="18" t="n">
        <v>0</v>
      </c>
      <c r="J68" s="20" t="n">
        <v>0</v>
      </c>
      <c r="K68" s="18" t="s">
        <v>404</v>
      </c>
      <c r="L68" s="20" t="s">
        <v>404</v>
      </c>
      <c r="M68" s="18" t="n">
        <v>0</v>
      </c>
      <c r="N68" s="20" t="n">
        <v>0</v>
      </c>
      <c r="O68" s="18" t="n">
        <v>0</v>
      </c>
      <c r="P68" s="20" t="n">
        <v>0</v>
      </c>
      <c r="Q68" s="18" t="n">
        <v>1.35454646</v>
      </c>
      <c r="R68" s="20" t="n">
        <v>0.03234579</v>
      </c>
    </row>
    <row r="69" spans="1:18">
      <c r="A69" s="15" t="s">
        <v>466</v>
      </c>
      <c r="B69" s="17" t="n">
        <v>4876</v>
      </c>
      <c r="C69" s="18">
        <f>(0.0/B69*100)</f>
        <v/>
      </c>
      <c r="D69" s="19" t="n">
        <v>4876</v>
      </c>
      <c r="E69" s="18" t="n">
        <v>68.25493533</v>
      </c>
      <c r="F69" s="20" t="n">
        <v>3.32402368</v>
      </c>
      <c r="G69" s="18" t="n">
        <v>30.42072611</v>
      </c>
      <c r="H69" s="20" t="n">
        <v>3.20477354</v>
      </c>
      <c r="I69" s="18" t="n">
        <v>0</v>
      </c>
      <c r="J69" s="20" t="n">
        <v>0</v>
      </c>
      <c r="K69" s="18" t="s">
        <v>404</v>
      </c>
      <c r="L69" s="20" t="s">
        <v>404</v>
      </c>
      <c r="M69" s="18" t="n">
        <v>0</v>
      </c>
      <c r="N69" s="20" t="n">
        <v>0</v>
      </c>
      <c r="O69" s="18" t="n">
        <v>0</v>
      </c>
      <c r="P69" s="20" t="n">
        <v>0</v>
      </c>
      <c r="Q69" s="18" t="n">
        <v>1.32433856</v>
      </c>
      <c r="R69" s="20" t="n">
        <v>0.93701069</v>
      </c>
    </row>
    <row r="70" spans="1:18">
      <c r="A70" s="15" t="s">
        <v>467</v>
      </c>
      <c r="B70" s="17" t="n">
        <v>6036</v>
      </c>
      <c r="C70" s="18">
        <f>(0.0/B70*100)</f>
        <v/>
      </c>
      <c r="D70" s="19" t="n">
        <v>6036</v>
      </c>
      <c r="E70" s="18" t="n">
        <v>39.78595984</v>
      </c>
      <c r="F70" s="20" t="n">
        <v>4.18059741</v>
      </c>
      <c r="G70" s="18" t="n">
        <v>57.59393715</v>
      </c>
      <c r="H70" s="20" t="n">
        <v>4.3202505</v>
      </c>
      <c r="I70" s="18" t="n">
        <v>0</v>
      </c>
      <c r="J70" s="20" t="n">
        <v>0</v>
      </c>
      <c r="K70" s="18" t="s">
        <v>404</v>
      </c>
      <c r="L70" s="20" t="s">
        <v>404</v>
      </c>
      <c r="M70" s="18" t="n">
        <v>0</v>
      </c>
      <c r="N70" s="20" t="n">
        <v>0</v>
      </c>
      <c r="O70" s="18" t="n">
        <v>0</v>
      </c>
      <c r="P70" s="20" t="n">
        <v>0</v>
      </c>
      <c r="Q70" s="18" t="n">
        <v>2.62010301</v>
      </c>
      <c r="R70" s="20" t="n">
        <v>0.99069761</v>
      </c>
    </row>
    <row r="71" spans="1:18">
      <c r="A71" s="15" t="s">
        <v>468</v>
      </c>
      <c r="B71" s="17" t="n">
        <v>6115</v>
      </c>
      <c r="C71" s="18">
        <f>(0.0/B71*100)</f>
        <v/>
      </c>
      <c r="D71" s="19" t="n">
        <v>6115</v>
      </c>
      <c r="E71" s="18" t="n">
        <v>67.8746592</v>
      </c>
      <c r="F71" s="20" t="n">
        <v>0.81457881</v>
      </c>
      <c r="G71" s="18" t="n">
        <v>29.77484986</v>
      </c>
      <c r="H71" s="20" t="n">
        <v>0.81439234</v>
      </c>
      <c r="I71" s="18" t="n">
        <v>0</v>
      </c>
      <c r="J71" s="20" t="n">
        <v>0</v>
      </c>
      <c r="K71" s="18" t="s">
        <v>404</v>
      </c>
      <c r="L71" s="20" t="s">
        <v>404</v>
      </c>
      <c r="M71" s="18" t="n">
        <v>0</v>
      </c>
      <c r="N71" s="20" t="n">
        <v>0</v>
      </c>
      <c r="O71" s="18" t="n">
        <v>0</v>
      </c>
      <c r="P71" s="20" t="n">
        <v>0</v>
      </c>
      <c r="Q71" s="18" t="n">
        <v>2.35049095</v>
      </c>
      <c r="R71" s="20" t="n">
        <v>0.05659579</v>
      </c>
    </row>
    <row r="72" spans="1:18">
      <c r="A72" s="15" t="s">
        <v>469</v>
      </c>
      <c r="B72" s="17" t="n">
        <v>7708</v>
      </c>
      <c r="C72" s="18">
        <f>(0.0/B72*100)</f>
        <v/>
      </c>
      <c r="D72" s="19" t="n">
        <v>7708</v>
      </c>
      <c r="E72" s="18" t="n">
        <v>57.82915435</v>
      </c>
      <c r="F72" s="20" t="n">
        <v>2.94476149</v>
      </c>
      <c r="G72" s="18" t="n">
        <v>38.02793117</v>
      </c>
      <c r="H72" s="20" t="n">
        <v>2.96096096</v>
      </c>
      <c r="I72" s="18" t="n">
        <v>0</v>
      </c>
      <c r="J72" s="20" t="n">
        <v>0</v>
      </c>
      <c r="K72" s="18" t="s">
        <v>404</v>
      </c>
      <c r="L72" s="20" t="s">
        <v>404</v>
      </c>
      <c r="M72" s="18" t="n">
        <v>0</v>
      </c>
      <c r="N72" s="20" t="n">
        <v>0</v>
      </c>
      <c r="O72" s="18" t="n">
        <v>0</v>
      </c>
      <c r="P72" s="20" t="n">
        <v>0</v>
      </c>
      <c r="Q72" s="18" t="n">
        <v>4.14291448</v>
      </c>
      <c r="R72" s="20" t="n">
        <v>1.32368561</v>
      </c>
    </row>
    <row r="73" spans="1:18">
      <c r="A73" s="15" t="s">
        <v>470</v>
      </c>
      <c r="B73" s="17" t="n">
        <v>8249</v>
      </c>
      <c r="C73" s="18">
        <f>(0.0/B73*100)</f>
        <v/>
      </c>
      <c r="D73" s="19" t="n">
        <v>8249</v>
      </c>
      <c r="E73" s="18" t="n">
        <v>75.82400629</v>
      </c>
      <c r="F73" s="20" t="n">
        <v>2.56579015</v>
      </c>
      <c r="G73" s="18" t="n">
        <v>20.19516735</v>
      </c>
      <c r="H73" s="20" t="n">
        <v>2.34684016</v>
      </c>
      <c r="I73" s="18" t="n">
        <v>0</v>
      </c>
      <c r="J73" s="20" t="n">
        <v>0</v>
      </c>
      <c r="K73" s="18" t="s">
        <v>404</v>
      </c>
      <c r="L73" s="20" t="s">
        <v>404</v>
      </c>
      <c r="M73" s="18" t="n">
        <v>0</v>
      </c>
      <c r="N73" s="20" t="n">
        <v>0</v>
      </c>
      <c r="O73" s="18" t="n">
        <v>0</v>
      </c>
      <c r="P73" s="20" t="n">
        <v>0</v>
      </c>
      <c r="Q73" s="18" t="n">
        <v>3.98082636</v>
      </c>
      <c r="R73" s="20" t="n">
        <v>1.35531114</v>
      </c>
    </row>
    <row r="74" spans="1:18">
      <c r="A74" s="15" t="s">
        <v>471</v>
      </c>
      <c r="B74" s="17" t="n">
        <v>4692</v>
      </c>
      <c r="C74" s="18">
        <f>(484.0/B74*100)</f>
        <v/>
      </c>
      <c r="D74" s="19" t="n">
        <v>4208</v>
      </c>
      <c r="E74" s="18" t="n">
        <v>42.34924603</v>
      </c>
      <c r="F74" s="20" t="n">
        <v>0.24543031</v>
      </c>
      <c r="G74" s="18" t="n">
        <v>52.142322</v>
      </c>
      <c r="H74" s="20" t="n">
        <v>0.24376172</v>
      </c>
      <c r="I74" s="18" t="n">
        <v>0</v>
      </c>
      <c r="J74" s="20" t="n">
        <v>0</v>
      </c>
      <c r="K74" s="18" t="s">
        <v>404</v>
      </c>
      <c r="L74" s="20" t="s">
        <v>404</v>
      </c>
      <c r="M74" s="18" t="n">
        <v>0</v>
      </c>
      <c r="N74" s="20" t="n">
        <v>0</v>
      </c>
      <c r="O74" s="18" t="n">
        <v>0</v>
      </c>
      <c r="P74" s="20" t="n">
        <v>0</v>
      </c>
      <c r="Q74" s="18" t="n">
        <v>5.50843197</v>
      </c>
      <c r="R74" s="20" t="n">
        <v>0.11146088</v>
      </c>
    </row>
    <row r="75" spans="1:18">
      <c r="A75" s="15" t="s">
        <v>472</v>
      </c>
      <c r="B75" s="17" t="n">
        <v>5375</v>
      </c>
      <c r="C75" s="18">
        <f>(483.0/B75*100)</f>
        <v/>
      </c>
      <c r="D75" s="19" t="n">
        <v>4892</v>
      </c>
      <c r="E75" s="18" t="n">
        <v>38.89423983</v>
      </c>
      <c r="F75" s="20" t="n">
        <v>4.21476535</v>
      </c>
      <c r="G75" s="18" t="n">
        <v>49.22546924</v>
      </c>
      <c r="H75" s="20" t="n">
        <v>4.35629677</v>
      </c>
      <c r="I75" s="18" t="n">
        <v>0</v>
      </c>
      <c r="J75" s="20" t="n">
        <v>0</v>
      </c>
      <c r="K75" s="18" t="s">
        <v>404</v>
      </c>
      <c r="L75" s="20" t="s">
        <v>404</v>
      </c>
      <c r="M75" s="18" t="n">
        <v>0</v>
      </c>
      <c r="N75" s="20" t="n">
        <v>0</v>
      </c>
      <c r="O75" s="18" t="n">
        <v>0</v>
      </c>
      <c r="P75" s="20" t="n">
        <v>0</v>
      </c>
      <c r="Q75" s="18" t="n">
        <v>11.88029094</v>
      </c>
      <c r="R75" s="20" t="n">
        <v>2.88461643</v>
      </c>
    </row>
    <row r="76" spans="1:18">
      <c r="A76" s="15" t="s">
        <v>473</v>
      </c>
      <c r="B76" s="17" t="n">
        <v>14167</v>
      </c>
      <c r="C76" s="18">
        <f>(1400.0/B76*100)</f>
        <v/>
      </c>
      <c r="D76" s="19" t="n">
        <v>12767</v>
      </c>
      <c r="E76" s="18" t="n">
        <v>62.05653393</v>
      </c>
      <c r="F76" s="20" t="n">
        <v>2.78642294</v>
      </c>
      <c r="G76" s="18" t="n">
        <v>29.42729624</v>
      </c>
      <c r="H76" s="20" t="n">
        <v>2.40964751</v>
      </c>
      <c r="I76" s="18" t="n">
        <v>0</v>
      </c>
      <c r="J76" s="20" t="n">
        <v>0</v>
      </c>
      <c r="K76" s="18" t="s">
        <v>404</v>
      </c>
      <c r="L76" s="20" t="s">
        <v>404</v>
      </c>
      <c r="M76" s="18" t="n">
        <v>0</v>
      </c>
      <c r="N76" s="20" t="n">
        <v>0</v>
      </c>
      <c r="O76" s="18" t="n">
        <v>0</v>
      </c>
      <c r="P76" s="20" t="n">
        <v>0</v>
      </c>
      <c r="Q76" s="18" t="n">
        <v>8.516169830000001</v>
      </c>
      <c r="R76" s="20" t="n">
        <v>1.43900241</v>
      </c>
    </row>
    <row r="77" spans="1:18">
      <c r="A77" s="15" t="s">
        <v>474</v>
      </c>
      <c r="B77" s="17" t="n">
        <v>6062</v>
      </c>
      <c r="C77" s="18">
        <f>(0.0/B77*100)</f>
        <v/>
      </c>
      <c r="D77" s="19" t="n">
        <v>6062</v>
      </c>
      <c r="E77" s="18" t="n">
        <v>40.69655413</v>
      </c>
      <c r="F77" s="20" t="n">
        <v>3.13540004</v>
      </c>
      <c r="G77" s="18" t="n">
        <v>54.30243047</v>
      </c>
      <c r="H77" s="20" t="n">
        <v>3.2333558</v>
      </c>
      <c r="I77" s="18" t="n">
        <v>0</v>
      </c>
      <c r="J77" s="20" t="n">
        <v>0</v>
      </c>
      <c r="K77" s="18" t="s">
        <v>404</v>
      </c>
      <c r="L77" s="20" t="s">
        <v>404</v>
      </c>
      <c r="M77" s="18" t="n">
        <v>0</v>
      </c>
      <c r="N77" s="20" t="n">
        <v>0</v>
      </c>
      <c r="O77" s="18" t="n">
        <v>0</v>
      </c>
      <c r="P77" s="20" t="n">
        <v>0</v>
      </c>
      <c r="Q77" s="18" t="n">
        <v>5.0010154</v>
      </c>
      <c r="R77" s="20" t="n">
        <v>1.59570917</v>
      </c>
    </row>
    <row r="78" spans="1:18">
      <c r="A78" s="15" t="s">
        <v>475</v>
      </c>
      <c r="B78" s="17" t="n">
        <v>5826</v>
      </c>
      <c r="C78" s="18">
        <f>(0.0/B78*100)</f>
        <v/>
      </c>
      <c r="D78" s="19" t="n">
        <v>5826</v>
      </c>
      <c r="E78" s="18" t="n">
        <v>88.81713526999999</v>
      </c>
      <c r="F78" s="20" t="n">
        <v>2.05898471</v>
      </c>
      <c r="G78" s="18" t="n">
        <v>10.87047114</v>
      </c>
      <c r="H78" s="20" t="n">
        <v>2.02977482</v>
      </c>
      <c r="I78" s="18" t="n">
        <v>0</v>
      </c>
      <c r="J78" s="20" t="n">
        <v>0</v>
      </c>
      <c r="K78" s="18" t="s">
        <v>404</v>
      </c>
      <c r="L78" s="20" t="s">
        <v>404</v>
      </c>
      <c r="M78" s="18" t="n">
        <v>0</v>
      </c>
      <c r="N78" s="20" t="n">
        <v>0</v>
      </c>
      <c r="O78" s="18" t="n">
        <v>0</v>
      </c>
      <c r="P78" s="20" t="n">
        <v>0</v>
      </c>
      <c r="Q78" s="18" t="n">
        <v>0.31239359</v>
      </c>
      <c r="R78" s="20" t="n">
        <v>0.31624034</v>
      </c>
    </row>
    <row customHeight="1" ht="25" r="79" spans="1:18">
      <c r="A79" s="15" t="s">
        <v>476</v>
      </c>
      <c r="B79" s="17" t="n">
        <v>1657</v>
      </c>
      <c r="C79" s="18">
        <f>(21.0/B79*100)</f>
        <v/>
      </c>
      <c r="D79" s="19" t="n">
        <v>1636</v>
      </c>
      <c r="E79" s="18" t="n">
        <v>51.91175443</v>
      </c>
      <c r="F79" s="20" t="n">
        <v>7.3376256</v>
      </c>
      <c r="G79" s="18" t="n">
        <v>45.24872348</v>
      </c>
      <c r="H79" s="20" t="n">
        <v>7.09986782</v>
      </c>
      <c r="I79" s="18" t="n">
        <v>0</v>
      </c>
      <c r="J79" s="20" t="n">
        <v>0</v>
      </c>
      <c r="K79" s="18" t="s">
        <v>404</v>
      </c>
      <c r="L79" s="20" t="s">
        <v>404</v>
      </c>
      <c r="M79" s="18" t="n">
        <v>0</v>
      </c>
      <c r="N79" s="20" t="n">
        <v>0</v>
      </c>
      <c r="O79" s="18" t="n">
        <v>0</v>
      </c>
      <c r="P79" s="20" t="n">
        <v>0</v>
      </c>
      <c r="Q79" s="18" t="n">
        <v>2.83952208</v>
      </c>
      <c r="R79" s="20" t="n">
        <v>2.17860129</v>
      </c>
    </row>
    <row r="80" spans="1:18">
      <c r="A80" s="15" t="s">
        <v>477</v>
      </c>
      <c r="B80" s="17" t="n">
        <v>7841</v>
      </c>
      <c r="C80" s="18">
        <f>(0.0/B80*100)</f>
        <v/>
      </c>
      <c r="D80" s="19" t="n">
        <v>7841</v>
      </c>
      <c r="E80" s="18" t="n">
        <v>37.99744403</v>
      </c>
      <c r="F80" s="20" t="n">
        <v>3.46322115</v>
      </c>
      <c r="G80" s="18" t="n">
        <v>62.00255597</v>
      </c>
      <c r="H80" s="20" t="n">
        <v>3.46322115</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48.16920664</v>
      </c>
      <c r="F81" s="20" t="n">
        <v>4.04364226</v>
      </c>
      <c r="G81" s="18" t="n">
        <v>46.34437523</v>
      </c>
      <c r="H81" s="20" t="n">
        <v>3.71337616</v>
      </c>
      <c r="I81" s="18" t="n">
        <v>0</v>
      </c>
      <c r="J81" s="20" t="n">
        <v>0</v>
      </c>
      <c r="K81" s="18" t="s">
        <v>404</v>
      </c>
      <c r="L81" s="20" t="s">
        <v>404</v>
      </c>
      <c r="M81" s="18" t="n">
        <v>0</v>
      </c>
      <c r="N81" s="20" t="n">
        <v>0</v>
      </c>
      <c r="O81" s="18" t="n">
        <v>0</v>
      </c>
      <c r="P81" s="20" t="n">
        <v>0</v>
      </c>
      <c r="Q81" s="18" t="n">
        <v>5.48641813</v>
      </c>
      <c r="R81" s="20" t="n">
        <v>1.94280759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507</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66.43754654999999</v>
      </c>
      <c r="F7" s="20" t="n">
        <v>1.99701494</v>
      </c>
      <c r="G7" s="18" t="n">
        <v>29.34909059</v>
      </c>
      <c r="H7" s="20" t="n">
        <v>1.88383336</v>
      </c>
      <c r="I7" s="18" t="n">
        <v>0</v>
      </c>
      <c r="J7" s="20" t="n">
        <v>0</v>
      </c>
      <c r="K7" s="18" t="s">
        <v>404</v>
      </c>
      <c r="L7" s="20" t="s">
        <v>404</v>
      </c>
      <c r="M7" s="18" t="n">
        <v>0</v>
      </c>
      <c r="N7" s="20" t="n">
        <v>0</v>
      </c>
      <c r="O7" s="18" t="n">
        <v>0</v>
      </c>
      <c r="P7" s="20" t="n">
        <v>0</v>
      </c>
      <c r="Q7" s="18" t="n">
        <v>4.21336286</v>
      </c>
      <c r="R7" s="20" t="n">
        <v>0.97084385</v>
      </c>
    </row>
    <row r="8" spans="1:18">
      <c r="A8" s="15" t="s">
        <v>405</v>
      </c>
      <c r="B8" s="17" t="n">
        <v>7007</v>
      </c>
      <c r="C8" s="18">
        <f>(0.0/B8*100)</f>
        <v/>
      </c>
      <c r="D8" s="19" t="n">
        <v>7007</v>
      </c>
      <c r="E8" s="18" t="n">
        <v>40.55377572</v>
      </c>
      <c r="F8" s="20" t="n">
        <v>3.86208011</v>
      </c>
      <c r="G8" s="18" t="n">
        <v>54.9940056</v>
      </c>
      <c r="H8" s="20" t="n">
        <v>3.84387305</v>
      </c>
      <c r="I8" s="18" t="n">
        <v>0</v>
      </c>
      <c r="J8" s="20" t="n">
        <v>0</v>
      </c>
      <c r="K8" s="18" t="s">
        <v>404</v>
      </c>
      <c r="L8" s="20" t="s">
        <v>404</v>
      </c>
      <c r="M8" s="18" t="n">
        <v>0</v>
      </c>
      <c r="N8" s="20" t="n">
        <v>0</v>
      </c>
      <c r="O8" s="18" t="n">
        <v>0</v>
      </c>
      <c r="P8" s="20" t="n">
        <v>0</v>
      </c>
      <c r="Q8" s="18" t="n">
        <v>4.45221868</v>
      </c>
      <c r="R8" s="20" t="n">
        <v>1.36662548</v>
      </c>
    </row>
    <row r="9" spans="1:18">
      <c r="A9" s="15" t="s">
        <v>406</v>
      </c>
      <c r="B9" s="17" t="n">
        <v>9651</v>
      </c>
      <c r="C9" s="18">
        <f>(200.0/B9*100)</f>
        <v/>
      </c>
      <c r="D9" s="19" t="n">
        <v>9451</v>
      </c>
      <c r="E9" s="18" t="n">
        <v>33.89478968</v>
      </c>
      <c r="F9" s="20" t="n">
        <v>2.66103873</v>
      </c>
      <c r="G9" s="18" t="n">
        <v>57.89682416</v>
      </c>
      <c r="H9" s="20" t="n">
        <v>2.99162235</v>
      </c>
      <c r="I9" s="18" t="n">
        <v>0</v>
      </c>
      <c r="J9" s="20" t="n">
        <v>0</v>
      </c>
      <c r="K9" s="18" t="s">
        <v>404</v>
      </c>
      <c r="L9" s="20" t="s">
        <v>404</v>
      </c>
      <c r="M9" s="18" t="n">
        <v>0</v>
      </c>
      <c r="N9" s="20" t="n">
        <v>0</v>
      </c>
      <c r="O9" s="18" t="n">
        <v>0</v>
      </c>
      <c r="P9" s="20" t="n">
        <v>0</v>
      </c>
      <c r="Q9" s="18" t="n">
        <v>8.208386150000001</v>
      </c>
      <c r="R9" s="20" t="n">
        <v>1.93526863</v>
      </c>
    </row>
    <row r="10" spans="1:18">
      <c r="A10" s="15" t="s">
        <v>407</v>
      </c>
      <c r="B10" s="17" t="n">
        <v>20058</v>
      </c>
      <c r="C10" s="18">
        <f>(2798.0/B10*100)</f>
        <v/>
      </c>
      <c r="D10" s="19" t="n">
        <v>17260</v>
      </c>
      <c r="E10" s="18" t="n">
        <v>86.35693538</v>
      </c>
      <c r="F10" s="20" t="n">
        <v>1.88529424</v>
      </c>
      <c r="G10" s="18" t="n">
        <v>11.38369758</v>
      </c>
      <c r="H10" s="20" t="n">
        <v>1.759814</v>
      </c>
      <c r="I10" s="18" t="n">
        <v>0</v>
      </c>
      <c r="J10" s="20" t="n">
        <v>0</v>
      </c>
      <c r="K10" s="18" t="s">
        <v>404</v>
      </c>
      <c r="L10" s="20" t="s">
        <v>404</v>
      </c>
      <c r="M10" s="18" t="n">
        <v>0</v>
      </c>
      <c r="N10" s="20" t="n">
        <v>0</v>
      </c>
      <c r="O10" s="18" t="n">
        <v>0</v>
      </c>
      <c r="P10" s="20" t="n">
        <v>0</v>
      </c>
      <c r="Q10" s="18" t="n">
        <v>2.25936704</v>
      </c>
      <c r="R10" s="20" t="n">
        <v>0.82122767</v>
      </c>
    </row>
    <row r="11" spans="1:18">
      <c r="A11" s="15" t="s">
        <v>408</v>
      </c>
      <c r="B11" s="17" t="n">
        <v>7053</v>
      </c>
      <c r="C11" s="18">
        <f>(137.0/B11*100)</f>
        <v/>
      </c>
      <c r="D11" s="19" t="n">
        <v>6916</v>
      </c>
      <c r="E11" s="18" t="n">
        <v>27.17962463</v>
      </c>
      <c r="F11" s="20" t="n">
        <v>3.42715562</v>
      </c>
      <c r="G11" s="18" t="n">
        <v>64.72957804000001</v>
      </c>
      <c r="H11" s="20" t="n">
        <v>3.92218973</v>
      </c>
      <c r="I11" s="18" t="n">
        <v>0</v>
      </c>
      <c r="J11" s="20" t="n">
        <v>0</v>
      </c>
      <c r="K11" s="18" t="s">
        <v>404</v>
      </c>
      <c r="L11" s="20" t="s">
        <v>404</v>
      </c>
      <c r="M11" s="18" t="n">
        <v>0</v>
      </c>
      <c r="N11" s="20" t="n">
        <v>0</v>
      </c>
      <c r="O11" s="18" t="n">
        <v>0</v>
      </c>
      <c r="P11" s="20" t="n">
        <v>0</v>
      </c>
      <c r="Q11" s="18" t="n">
        <v>8.09079732</v>
      </c>
      <c r="R11" s="20" t="n">
        <v>2.23726323</v>
      </c>
    </row>
    <row r="12" spans="1:18">
      <c r="A12" s="15" t="s">
        <v>409</v>
      </c>
      <c r="B12" s="17" t="n">
        <v>6894</v>
      </c>
      <c r="C12" s="18">
        <f>(106.0/B12*100)</f>
        <v/>
      </c>
      <c r="D12" s="19" t="n">
        <v>6788</v>
      </c>
      <c r="E12" s="18" t="n">
        <v>52.92691037</v>
      </c>
      <c r="F12" s="20" t="n">
        <v>2.97821542</v>
      </c>
      <c r="G12" s="18" t="n">
        <v>44.33057196</v>
      </c>
      <c r="H12" s="20" t="n">
        <v>3.10406486</v>
      </c>
      <c r="I12" s="18" t="n">
        <v>0</v>
      </c>
      <c r="J12" s="20" t="n">
        <v>0</v>
      </c>
      <c r="K12" s="18" t="s">
        <v>404</v>
      </c>
      <c r="L12" s="20" t="s">
        <v>404</v>
      </c>
      <c r="M12" s="18" t="n">
        <v>0</v>
      </c>
      <c r="N12" s="20" t="n">
        <v>0</v>
      </c>
      <c r="O12" s="18" t="n">
        <v>0</v>
      </c>
      <c r="P12" s="20" t="n">
        <v>0</v>
      </c>
      <c r="Q12" s="18" t="n">
        <v>2.74251766</v>
      </c>
      <c r="R12" s="20" t="n">
        <v>0.91989626</v>
      </c>
    </row>
    <row r="13" spans="1:18">
      <c r="A13" s="15" t="s">
        <v>410</v>
      </c>
      <c r="B13" s="17" t="n">
        <v>7161</v>
      </c>
      <c r="C13" s="18">
        <f>(1175.0/B13*100)</f>
        <v/>
      </c>
      <c r="D13" s="19" t="n">
        <v>5986</v>
      </c>
      <c r="E13" s="18" t="n">
        <v>25.84374402</v>
      </c>
      <c r="F13" s="20" t="n">
        <v>2.72815121</v>
      </c>
      <c r="G13" s="18" t="n">
        <v>66.67539556</v>
      </c>
      <c r="H13" s="20" t="n">
        <v>2.75506445</v>
      </c>
      <c r="I13" s="18" t="n">
        <v>0</v>
      </c>
      <c r="J13" s="20" t="n">
        <v>0</v>
      </c>
      <c r="K13" s="18" t="s">
        <v>404</v>
      </c>
      <c r="L13" s="20" t="s">
        <v>404</v>
      </c>
      <c r="M13" s="18" t="n">
        <v>0</v>
      </c>
      <c r="N13" s="20" t="n">
        <v>0</v>
      </c>
      <c r="O13" s="18" t="n">
        <v>0</v>
      </c>
      <c r="P13" s="20" t="n">
        <v>0</v>
      </c>
      <c r="Q13" s="18" t="n">
        <v>7.48086042</v>
      </c>
      <c r="R13" s="20" t="n">
        <v>1.67673083</v>
      </c>
    </row>
    <row r="14" spans="1:18">
      <c r="A14" s="15" t="s">
        <v>411</v>
      </c>
      <c r="B14" s="17" t="n">
        <v>5587</v>
      </c>
      <c r="C14" s="18">
        <f>(0.0/B14*100)</f>
        <v/>
      </c>
      <c r="D14" s="19" t="n">
        <v>5587</v>
      </c>
      <c r="E14" s="18" t="n">
        <v>54.3889631</v>
      </c>
      <c r="F14" s="20" t="n">
        <v>2.98054202</v>
      </c>
      <c r="G14" s="18" t="n">
        <v>40.76239348</v>
      </c>
      <c r="H14" s="20" t="n">
        <v>3.06746741</v>
      </c>
      <c r="I14" s="18" t="n">
        <v>0</v>
      </c>
      <c r="J14" s="20" t="n">
        <v>0</v>
      </c>
      <c r="K14" s="18" t="s">
        <v>404</v>
      </c>
      <c r="L14" s="20" t="s">
        <v>404</v>
      </c>
      <c r="M14" s="18" t="n">
        <v>0</v>
      </c>
      <c r="N14" s="20" t="n">
        <v>0</v>
      </c>
      <c r="O14" s="18" t="n">
        <v>0</v>
      </c>
      <c r="P14" s="20" t="n">
        <v>0</v>
      </c>
      <c r="Q14" s="18" t="n">
        <v>4.84864342</v>
      </c>
      <c r="R14" s="20" t="n">
        <v>1.43904855</v>
      </c>
    </row>
    <row r="15" spans="1:18">
      <c r="A15" s="15" t="s">
        <v>412</v>
      </c>
      <c r="B15" s="17" t="n">
        <v>5882</v>
      </c>
      <c r="C15" s="18">
        <f>(0.0/B15*100)</f>
        <v/>
      </c>
      <c r="D15" s="19" t="n">
        <v>5882</v>
      </c>
      <c r="E15" s="18" t="n">
        <v>39.42340871</v>
      </c>
      <c r="F15" s="20" t="n">
        <v>3.35432774</v>
      </c>
      <c r="G15" s="18" t="n">
        <v>57.81824067</v>
      </c>
      <c r="H15" s="20" t="n">
        <v>3.3369867</v>
      </c>
      <c r="I15" s="18" t="n">
        <v>0</v>
      </c>
      <c r="J15" s="20" t="n">
        <v>0</v>
      </c>
      <c r="K15" s="18" t="s">
        <v>404</v>
      </c>
      <c r="L15" s="20" t="s">
        <v>404</v>
      </c>
      <c r="M15" s="18" t="n">
        <v>0</v>
      </c>
      <c r="N15" s="20" t="n">
        <v>0</v>
      </c>
      <c r="O15" s="18" t="n">
        <v>0</v>
      </c>
      <c r="P15" s="20" t="n">
        <v>0</v>
      </c>
      <c r="Q15" s="18" t="n">
        <v>2.75835061</v>
      </c>
      <c r="R15" s="20" t="n">
        <v>1.29353162</v>
      </c>
    </row>
    <row r="16" spans="1:18">
      <c r="A16" s="15" t="s">
        <v>413</v>
      </c>
      <c r="B16" s="17" t="n">
        <v>6108</v>
      </c>
      <c r="C16" s="18">
        <f>(339.0/B16*100)</f>
        <v/>
      </c>
      <c r="D16" s="19" t="n">
        <v>5769</v>
      </c>
      <c r="E16" s="18" t="n">
        <v>33.71982379</v>
      </c>
      <c r="F16" s="20" t="n">
        <v>2.88726238</v>
      </c>
      <c r="G16" s="18" t="n">
        <v>53.80024476</v>
      </c>
      <c r="H16" s="20" t="n">
        <v>2.83951905</v>
      </c>
      <c r="I16" s="18" t="n">
        <v>0</v>
      </c>
      <c r="J16" s="20" t="n">
        <v>0</v>
      </c>
      <c r="K16" s="18" t="s">
        <v>404</v>
      </c>
      <c r="L16" s="20" t="s">
        <v>404</v>
      </c>
      <c r="M16" s="18" t="n">
        <v>0</v>
      </c>
      <c r="N16" s="20" t="n">
        <v>0</v>
      </c>
      <c r="O16" s="18" t="n">
        <v>0</v>
      </c>
      <c r="P16" s="20" t="n">
        <v>0</v>
      </c>
      <c r="Q16" s="18" t="n">
        <v>12.47993145</v>
      </c>
      <c r="R16" s="20" t="n">
        <v>2.14228997</v>
      </c>
    </row>
    <row r="17" spans="1:18">
      <c r="A17" s="15" t="s">
        <v>414</v>
      </c>
      <c r="B17" s="17" t="n">
        <v>6504</v>
      </c>
      <c r="C17" s="18">
        <f>(1325.0/B17*100)</f>
        <v/>
      </c>
      <c r="D17" s="19" t="n">
        <v>5179</v>
      </c>
      <c r="E17" s="18" t="n">
        <v>51.716125</v>
      </c>
      <c r="F17" s="20" t="n">
        <v>3.88514711</v>
      </c>
      <c r="G17" s="18" t="n">
        <v>42.51462334</v>
      </c>
      <c r="H17" s="20" t="n">
        <v>3.68720906</v>
      </c>
      <c r="I17" s="18" t="n">
        <v>0</v>
      </c>
      <c r="J17" s="20" t="n">
        <v>0</v>
      </c>
      <c r="K17" s="18" t="s">
        <v>404</v>
      </c>
      <c r="L17" s="20" t="s">
        <v>404</v>
      </c>
      <c r="M17" s="18" t="n">
        <v>0</v>
      </c>
      <c r="N17" s="20" t="n">
        <v>0</v>
      </c>
      <c r="O17" s="18" t="n">
        <v>0</v>
      </c>
      <c r="P17" s="20" t="n">
        <v>0</v>
      </c>
      <c r="Q17" s="18" t="n">
        <v>5.76925167</v>
      </c>
      <c r="R17" s="20" t="n">
        <v>1.65452311</v>
      </c>
    </row>
    <row r="18" spans="1:18">
      <c r="A18" s="15" t="s">
        <v>415</v>
      </c>
      <c r="B18" s="17" t="n">
        <v>5532</v>
      </c>
      <c r="C18" s="18">
        <f>(0.0/B18*100)</f>
        <v/>
      </c>
      <c r="D18" s="19" t="n">
        <v>5532</v>
      </c>
      <c r="E18" s="18" t="n">
        <v>22.88652123</v>
      </c>
      <c r="F18" s="20" t="n">
        <v>2.74342724</v>
      </c>
      <c r="G18" s="18" t="n">
        <v>66.78008801999999</v>
      </c>
      <c r="H18" s="20" t="n">
        <v>3.3418174</v>
      </c>
      <c r="I18" s="18" t="n">
        <v>0</v>
      </c>
      <c r="J18" s="20" t="n">
        <v>0</v>
      </c>
      <c r="K18" s="18" t="s">
        <v>404</v>
      </c>
      <c r="L18" s="20" t="s">
        <v>404</v>
      </c>
      <c r="M18" s="18" t="n">
        <v>0</v>
      </c>
      <c r="N18" s="20" t="n">
        <v>0</v>
      </c>
      <c r="O18" s="18" t="n">
        <v>0</v>
      </c>
      <c r="P18" s="20" t="n">
        <v>0</v>
      </c>
      <c r="Q18" s="18" t="n">
        <v>10.33339075</v>
      </c>
      <c r="R18" s="20" t="n">
        <v>2.30450244</v>
      </c>
    </row>
    <row r="19" spans="1:18">
      <c r="A19" s="15" t="s">
        <v>416</v>
      </c>
      <c r="B19" s="17" t="n">
        <v>5658</v>
      </c>
      <c r="C19" s="18">
        <f>(327.0/B19*100)</f>
        <v/>
      </c>
      <c r="D19" s="19" t="n">
        <v>5331</v>
      </c>
      <c r="E19" s="18" t="n">
        <v>47.57381947</v>
      </c>
      <c r="F19" s="20" t="n">
        <v>3.04726149</v>
      </c>
      <c r="G19" s="18" t="n">
        <v>48.78110898</v>
      </c>
      <c r="H19" s="20" t="n">
        <v>3.29071298</v>
      </c>
      <c r="I19" s="18" t="n">
        <v>0</v>
      </c>
      <c r="J19" s="20" t="n">
        <v>0</v>
      </c>
      <c r="K19" s="18" t="s">
        <v>404</v>
      </c>
      <c r="L19" s="20" t="s">
        <v>404</v>
      </c>
      <c r="M19" s="18" t="n">
        <v>0</v>
      </c>
      <c r="N19" s="20" t="n">
        <v>0</v>
      </c>
      <c r="O19" s="18" t="n">
        <v>0</v>
      </c>
      <c r="P19" s="20" t="n">
        <v>0</v>
      </c>
      <c r="Q19" s="18" t="n">
        <v>3.64507154</v>
      </c>
      <c r="R19" s="20" t="n">
        <v>1.51699893</v>
      </c>
    </row>
    <row r="20" spans="1:18">
      <c r="A20" s="15" t="s">
        <v>417</v>
      </c>
      <c r="B20" s="17" t="n">
        <v>3371</v>
      </c>
      <c r="C20" s="18">
        <f>(24.0/B20*100)</f>
        <v/>
      </c>
      <c r="D20" s="19" t="n">
        <v>3347</v>
      </c>
      <c r="E20" s="18" t="n">
        <v>66.83914643</v>
      </c>
      <c r="F20" s="20" t="n">
        <v>0.30419786</v>
      </c>
      <c r="G20" s="18" t="n">
        <v>29.2552389</v>
      </c>
      <c r="H20" s="20" t="n">
        <v>0.28629338</v>
      </c>
      <c r="I20" s="18" t="n">
        <v>0</v>
      </c>
      <c r="J20" s="20" t="n">
        <v>0</v>
      </c>
      <c r="K20" s="18" t="s">
        <v>404</v>
      </c>
      <c r="L20" s="20" t="s">
        <v>404</v>
      </c>
      <c r="M20" s="18" t="n">
        <v>0</v>
      </c>
      <c r="N20" s="20" t="n">
        <v>0</v>
      </c>
      <c r="O20" s="18" t="n">
        <v>0</v>
      </c>
      <c r="P20" s="20" t="n">
        <v>0</v>
      </c>
      <c r="Q20" s="18" t="n">
        <v>3.90561466</v>
      </c>
      <c r="R20" s="20" t="n">
        <v>0.13928621</v>
      </c>
    </row>
    <row r="21" spans="1:18">
      <c r="A21" s="15" t="s">
        <v>418</v>
      </c>
      <c r="B21" s="17" t="n">
        <v>5741</v>
      </c>
      <c r="C21" s="18">
        <f>(0.0/B21*100)</f>
        <v/>
      </c>
      <c r="D21" s="19" t="n">
        <v>5741</v>
      </c>
      <c r="E21" s="18" t="n">
        <v>38.1170607</v>
      </c>
      <c r="F21" s="20" t="n">
        <v>4.26551519</v>
      </c>
      <c r="G21" s="18" t="n">
        <v>47.52816712</v>
      </c>
      <c r="H21" s="20" t="n">
        <v>4.06662171</v>
      </c>
      <c r="I21" s="18" t="n">
        <v>0</v>
      </c>
      <c r="J21" s="20" t="n">
        <v>0</v>
      </c>
      <c r="K21" s="18" t="s">
        <v>404</v>
      </c>
      <c r="L21" s="20" t="s">
        <v>404</v>
      </c>
      <c r="M21" s="18" t="n">
        <v>0</v>
      </c>
      <c r="N21" s="20" t="n">
        <v>0</v>
      </c>
      <c r="O21" s="18" t="n">
        <v>0</v>
      </c>
      <c r="P21" s="20" t="n">
        <v>0</v>
      </c>
      <c r="Q21" s="18" t="n">
        <v>14.35477218</v>
      </c>
      <c r="R21" s="20" t="n">
        <v>2.65330104</v>
      </c>
    </row>
    <row r="22" spans="1:18">
      <c r="A22" s="15" t="s">
        <v>419</v>
      </c>
      <c r="B22" s="17" t="n">
        <v>6598</v>
      </c>
      <c r="C22" s="18">
        <f>(0.0/B22*100)</f>
        <v/>
      </c>
      <c r="D22" s="19" t="n">
        <v>6598</v>
      </c>
      <c r="E22" s="18" t="n">
        <v>52.29005724</v>
      </c>
      <c r="F22" s="20" t="n">
        <v>3.97777659</v>
      </c>
      <c r="G22" s="18" t="n">
        <v>42.28504031</v>
      </c>
      <c r="H22" s="20" t="n">
        <v>3.98846864</v>
      </c>
      <c r="I22" s="18" t="n">
        <v>0</v>
      </c>
      <c r="J22" s="20" t="n">
        <v>0</v>
      </c>
      <c r="K22" s="18" t="s">
        <v>404</v>
      </c>
      <c r="L22" s="20" t="s">
        <v>404</v>
      </c>
      <c r="M22" s="18" t="n">
        <v>0</v>
      </c>
      <c r="N22" s="20" t="n">
        <v>0</v>
      </c>
      <c r="O22" s="18" t="n">
        <v>0</v>
      </c>
      <c r="P22" s="20" t="n">
        <v>0</v>
      </c>
      <c r="Q22" s="18" t="n">
        <v>5.42490245</v>
      </c>
      <c r="R22" s="20" t="n">
        <v>1.93480206</v>
      </c>
    </row>
    <row r="23" spans="1:18">
      <c r="A23" s="15" t="s">
        <v>420</v>
      </c>
      <c r="B23" s="17" t="n">
        <v>11583</v>
      </c>
      <c r="C23" s="18">
        <f>(3069.0/B23*100)</f>
        <v/>
      </c>
      <c r="D23" s="19" t="n">
        <v>8514</v>
      </c>
      <c r="E23" s="18" t="n">
        <v>45.41505607</v>
      </c>
      <c r="F23" s="20" t="n">
        <v>3.27972948</v>
      </c>
      <c r="G23" s="18" t="n">
        <v>48.03417482</v>
      </c>
      <c r="H23" s="20" t="n">
        <v>3.36083322</v>
      </c>
      <c r="I23" s="18" t="n">
        <v>0</v>
      </c>
      <c r="J23" s="20" t="n">
        <v>0</v>
      </c>
      <c r="K23" s="18" t="s">
        <v>404</v>
      </c>
      <c r="L23" s="20" t="s">
        <v>404</v>
      </c>
      <c r="M23" s="18" t="n">
        <v>0</v>
      </c>
      <c r="N23" s="20" t="n">
        <v>0</v>
      </c>
      <c r="O23" s="18" t="n">
        <v>0</v>
      </c>
      <c r="P23" s="20" t="n">
        <v>0</v>
      </c>
      <c r="Q23" s="18" t="n">
        <v>6.55076911</v>
      </c>
      <c r="R23" s="20" t="n">
        <v>1.4860184</v>
      </c>
    </row>
    <row r="24" spans="1:18">
      <c r="A24" s="15" t="s">
        <v>421</v>
      </c>
      <c r="B24" s="17" t="n">
        <v>6647</v>
      </c>
      <c r="C24" s="18">
        <f>(0.0/B24*100)</f>
        <v/>
      </c>
      <c r="D24" s="19" t="n">
        <v>6647</v>
      </c>
      <c r="E24" s="18" t="n">
        <v>47.84365792</v>
      </c>
      <c r="F24" s="20" t="n">
        <v>3.68343096</v>
      </c>
      <c r="G24" s="18" t="n">
        <v>52.15634208</v>
      </c>
      <c r="H24" s="20" t="n">
        <v>3.68343096</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84.83842694000001</v>
      </c>
      <c r="F25" s="20" t="n">
        <v>2.65351207</v>
      </c>
      <c r="G25" s="18" t="n">
        <v>15.16157306</v>
      </c>
      <c r="H25" s="20" t="n">
        <v>2.65351207</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53.08972286</v>
      </c>
      <c r="F26" s="20" t="n">
        <v>2.68504053</v>
      </c>
      <c r="G26" s="18" t="n">
        <v>44.06530132</v>
      </c>
      <c r="H26" s="20" t="n">
        <v>2.74537173</v>
      </c>
      <c r="I26" s="18" t="n">
        <v>0</v>
      </c>
      <c r="J26" s="20" t="n">
        <v>0</v>
      </c>
      <c r="K26" s="18" t="s">
        <v>404</v>
      </c>
      <c r="L26" s="20" t="s">
        <v>404</v>
      </c>
      <c r="M26" s="18" t="n">
        <v>0</v>
      </c>
      <c r="N26" s="20" t="n">
        <v>0</v>
      </c>
      <c r="O26" s="18" t="n">
        <v>0</v>
      </c>
      <c r="P26" s="20" t="n">
        <v>0</v>
      </c>
      <c r="Q26" s="18" t="n">
        <v>2.84497582</v>
      </c>
      <c r="R26" s="20" t="n">
        <v>1.02755789</v>
      </c>
    </row>
    <row r="27" spans="1:18">
      <c r="A27" s="15" t="s">
        <v>424</v>
      </c>
      <c r="B27" s="17" t="n">
        <v>5299</v>
      </c>
      <c r="C27" s="18">
        <f>(0.0/B27*100)</f>
        <v/>
      </c>
      <c r="D27" s="19" t="n">
        <v>5299</v>
      </c>
      <c r="E27" s="18" t="n">
        <v>50.99037057</v>
      </c>
      <c r="F27" s="20" t="n">
        <v>0.10846737</v>
      </c>
      <c r="G27" s="18" t="n">
        <v>45.754844</v>
      </c>
      <c r="H27" s="20" t="n">
        <v>0.09980094</v>
      </c>
      <c r="I27" s="18" t="n">
        <v>0</v>
      </c>
      <c r="J27" s="20" t="n">
        <v>0</v>
      </c>
      <c r="K27" s="18" t="s">
        <v>404</v>
      </c>
      <c r="L27" s="20" t="s">
        <v>404</v>
      </c>
      <c r="M27" s="18" t="n">
        <v>0</v>
      </c>
      <c r="N27" s="20" t="n">
        <v>0</v>
      </c>
      <c r="O27" s="18" t="n">
        <v>0</v>
      </c>
      <c r="P27" s="20" t="n">
        <v>0</v>
      </c>
      <c r="Q27" s="18" t="n">
        <v>3.25478543</v>
      </c>
      <c r="R27" s="20" t="n">
        <v>0.03958993</v>
      </c>
    </row>
    <row r="28" spans="1:18">
      <c r="A28" s="15" t="s">
        <v>425</v>
      </c>
      <c r="B28" s="17" t="n">
        <v>7568</v>
      </c>
      <c r="C28" s="18">
        <f>(0.0/B28*100)</f>
        <v/>
      </c>
      <c r="D28" s="19" t="n">
        <v>7568</v>
      </c>
      <c r="E28" s="18" t="n">
        <v>31.6716419</v>
      </c>
      <c r="F28" s="20" t="n">
        <v>3.30328342</v>
      </c>
      <c r="G28" s="18" t="n">
        <v>63.93824202</v>
      </c>
      <c r="H28" s="20" t="n">
        <v>3.53887235</v>
      </c>
      <c r="I28" s="18" t="n">
        <v>0</v>
      </c>
      <c r="J28" s="20" t="n">
        <v>0</v>
      </c>
      <c r="K28" s="18" t="s">
        <v>404</v>
      </c>
      <c r="L28" s="20" t="s">
        <v>404</v>
      </c>
      <c r="M28" s="18" t="n">
        <v>0</v>
      </c>
      <c r="N28" s="20" t="n">
        <v>0</v>
      </c>
      <c r="O28" s="18" t="n">
        <v>0</v>
      </c>
      <c r="P28" s="20" t="n">
        <v>0</v>
      </c>
      <c r="Q28" s="18" t="n">
        <v>4.39011609</v>
      </c>
      <c r="R28" s="20" t="n">
        <v>1.50181922</v>
      </c>
    </row>
    <row r="29" spans="1:18">
      <c r="A29" s="15" t="s">
        <v>426</v>
      </c>
      <c r="B29" s="17" t="n">
        <v>5385</v>
      </c>
      <c r="C29" s="18">
        <f>(1123.0/B29*100)</f>
        <v/>
      </c>
      <c r="D29" s="19" t="n">
        <v>4262</v>
      </c>
      <c r="E29" s="18" t="n">
        <v>38.56283862</v>
      </c>
      <c r="F29" s="20" t="n">
        <v>4.1491509</v>
      </c>
      <c r="G29" s="18" t="n">
        <v>40.53209239</v>
      </c>
      <c r="H29" s="20" t="n">
        <v>4.09454893</v>
      </c>
      <c r="I29" s="18" t="n">
        <v>0</v>
      </c>
      <c r="J29" s="20" t="n">
        <v>0</v>
      </c>
      <c r="K29" s="18" t="s">
        <v>404</v>
      </c>
      <c r="L29" s="20" t="s">
        <v>404</v>
      </c>
      <c r="M29" s="18" t="n">
        <v>0</v>
      </c>
      <c r="N29" s="20" t="n">
        <v>0</v>
      </c>
      <c r="O29" s="18" t="n">
        <v>0</v>
      </c>
      <c r="P29" s="20" t="n">
        <v>0</v>
      </c>
      <c r="Q29" s="18" t="n">
        <v>20.90506899</v>
      </c>
      <c r="R29" s="20" t="n">
        <v>3.65808748</v>
      </c>
    </row>
    <row r="30" spans="1:18">
      <c r="A30" s="15" t="s">
        <v>427</v>
      </c>
      <c r="B30" s="17" t="n">
        <v>4520</v>
      </c>
      <c r="C30" s="18">
        <f>(904.0/B30*100)</f>
        <v/>
      </c>
      <c r="D30" s="19" t="n">
        <v>3616</v>
      </c>
      <c r="E30" s="18" t="n">
        <v>84.98567624</v>
      </c>
      <c r="F30" s="20" t="n">
        <v>2.52205938</v>
      </c>
      <c r="G30" s="18" t="n">
        <v>11.50589873</v>
      </c>
      <c r="H30" s="20" t="n">
        <v>2.31365173</v>
      </c>
      <c r="I30" s="18" t="n">
        <v>0</v>
      </c>
      <c r="J30" s="20" t="n">
        <v>0</v>
      </c>
      <c r="K30" s="18" t="s">
        <v>404</v>
      </c>
      <c r="L30" s="20" t="s">
        <v>404</v>
      </c>
      <c r="M30" s="18" t="n">
        <v>0</v>
      </c>
      <c r="N30" s="20" t="n">
        <v>0</v>
      </c>
      <c r="O30" s="18" t="n">
        <v>0</v>
      </c>
      <c r="P30" s="20" t="n">
        <v>0</v>
      </c>
      <c r="Q30" s="18" t="n">
        <v>3.50842503</v>
      </c>
      <c r="R30" s="20" t="n">
        <v>1.53926061</v>
      </c>
    </row>
    <row r="31" spans="1:18">
      <c r="A31" s="15" t="s">
        <v>428</v>
      </c>
      <c r="B31" s="17" t="n">
        <v>5456</v>
      </c>
      <c r="C31" s="18">
        <f>(502.0/B31*100)</f>
        <v/>
      </c>
      <c r="D31" s="19" t="n">
        <v>4954</v>
      </c>
      <c r="E31" s="18" t="n">
        <v>23.80059607</v>
      </c>
      <c r="F31" s="20" t="n">
        <v>2.91333182</v>
      </c>
      <c r="G31" s="18" t="n">
        <v>67.54764916000001</v>
      </c>
      <c r="H31" s="20" t="n">
        <v>3.14079427</v>
      </c>
      <c r="I31" s="18" t="n">
        <v>0</v>
      </c>
      <c r="J31" s="20" t="n">
        <v>0</v>
      </c>
      <c r="K31" s="18" t="s">
        <v>404</v>
      </c>
      <c r="L31" s="20" t="s">
        <v>404</v>
      </c>
      <c r="M31" s="18" t="n">
        <v>0</v>
      </c>
      <c r="N31" s="20" t="n">
        <v>0</v>
      </c>
      <c r="O31" s="18" t="n">
        <v>0</v>
      </c>
      <c r="P31" s="20" t="n">
        <v>0</v>
      </c>
      <c r="Q31" s="18" t="n">
        <v>8.651754779999999</v>
      </c>
      <c r="R31" s="20" t="n">
        <v>1.9751888</v>
      </c>
    </row>
    <row r="32" spans="1:18">
      <c r="A32" s="15" t="s">
        <v>429</v>
      </c>
      <c r="B32" s="17" t="n">
        <v>4478</v>
      </c>
      <c r="C32" s="18">
        <f>(0.0/B32*100)</f>
        <v/>
      </c>
      <c r="D32" s="19" t="n">
        <v>4478</v>
      </c>
      <c r="E32" s="18" t="n">
        <v>57.31612511</v>
      </c>
      <c r="F32" s="20" t="n">
        <v>3.37615233</v>
      </c>
      <c r="G32" s="18" t="n">
        <v>36.56473196</v>
      </c>
      <c r="H32" s="20" t="n">
        <v>3.48568965</v>
      </c>
      <c r="I32" s="18" t="n">
        <v>0</v>
      </c>
      <c r="J32" s="20" t="n">
        <v>0</v>
      </c>
      <c r="K32" s="18" t="s">
        <v>404</v>
      </c>
      <c r="L32" s="20" t="s">
        <v>404</v>
      </c>
      <c r="M32" s="18" t="n">
        <v>0</v>
      </c>
      <c r="N32" s="20" t="n">
        <v>0</v>
      </c>
      <c r="O32" s="18" t="n">
        <v>0</v>
      </c>
      <c r="P32" s="20" t="n">
        <v>0</v>
      </c>
      <c r="Q32" s="18" t="n">
        <v>6.11914293</v>
      </c>
      <c r="R32" s="20" t="n">
        <v>1.91084994</v>
      </c>
    </row>
    <row r="33" spans="1:18">
      <c r="A33" s="15" t="s">
        <v>430</v>
      </c>
      <c r="B33" s="17" t="n">
        <v>7325</v>
      </c>
      <c r="C33" s="18">
        <f>(29.0/B33*100)</f>
        <v/>
      </c>
      <c r="D33" s="19" t="n">
        <v>7296</v>
      </c>
      <c r="E33" s="18" t="n">
        <v>58.92990189</v>
      </c>
      <c r="F33" s="20" t="n">
        <v>2.93934307</v>
      </c>
      <c r="G33" s="18" t="n">
        <v>25.9254827</v>
      </c>
      <c r="H33" s="20" t="n">
        <v>2.7575882</v>
      </c>
      <c r="I33" s="18" t="n">
        <v>0</v>
      </c>
      <c r="J33" s="20" t="n">
        <v>0</v>
      </c>
      <c r="K33" s="18" t="s">
        <v>404</v>
      </c>
      <c r="L33" s="20" t="s">
        <v>404</v>
      </c>
      <c r="M33" s="18" t="n">
        <v>0</v>
      </c>
      <c r="N33" s="20" t="n">
        <v>0</v>
      </c>
      <c r="O33" s="18" t="n">
        <v>0</v>
      </c>
      <c r="P33" s="20" t="n">
        <v>0</v>
      </c>
      <c r="Q33" s="18" t="n">
        <v>15.14461541</v>
      </c>
      <c r="R33" s="20" t="n">
        <v>1.84758198</v>
      </c>
    </row>
    <row r="34" spans="1:18">
      <c r="A34" s="15" t="s">
        <v>431</v>
      </c>
      <c r="B34" s="17" t="n">
        <v>6350</v>
      </c>
      <c r="C34" s="18">
        <f>(0.0/B34*100)</f>
        <v/>
      </c>
      <c r="D34" s="19" t="n">
        <v>6350</v>
      </c>
      <c r="E34" s="18" t="n">
        <v>70.56634339</v>
      </c>
      <c r="F34" s="20" t="n">
        <v>2.81346199</v>
      </c>
      <c r="G34" s="18" t="n">
        <v>26.70094488</v>
      </c>
      <c r="H34" s="20" t="n">
        <v>2.85390438</v>
      </c>
      <c r="I34" s="18" t="n">
        <v>0</v>
      </c>
      <c r="J34" s="20" t="n">
        <v>0</v>
      </c>
      <c r="K34" s="18" t="s">
        <v>404</v>
      </c>
      <c r="L34" s="20" t="s">
        <v>404</v>
      </c>
      <c r="M34" s="18" t="n">
        <v>0</v>
      </c>
      <c r="N34" s="20" t="n">
        <v>0</v>
      </c>
      <c r="O34" s="18" t="n">
        <v>0</v>
      </c>
      <c r="P34" s="20" t="n">
        <v>0</v>
      </c>
      <c r="Q34" s="18" t="n">
        <v>2.73271173</v>
      </c>
      <c r="R34" s="20" t="n">
        <v>0.79681399</v>
      </c>
    </row>
    <row r="35" spans="1:18">
      <c r="A35" s="15" t="s">
        <v>432</v>
      </c>
      <c r="B35" s="17" t="n">
        <v>6406</v>
      </c>
      <c r="C35" s="18">
        <f>(443.0/B35*100)</f>
        <v/>
      </c>
      <c r="D35" s="19" t="n">
        <v>5963</v>
      </c>
      <c r="E35" s="18" t="n">
        <v>84.47556539999999</v>
      </c>
      <c r="F35" s="20" t="n">
        <v>0.32977317</v>
      </c>
      <c r="G35" s="18" t="n">
        <v>13.62072711</v>
      </c>
      <c r="H35" s="20" t="n">
        <v>0.34341972</v>
      </c>
      <c r="I35" s="18" t="n">
        <v>0</v>
      </c>
      <c r="J35" s="20" t="n">
        <v>0</v>
      </c>
      <c r="K35" s="18" t="s">
        <v>404</v>
      </c>
      <c r="L35" s="20" t="s">
        <v>404</v>
      </c>
      <c r="M35" s="18" t="n">
        <v>0</v>
      </c>
      <c r="N35" s="20" t="n">
        <v>0</v>
      </c>
      <c r="O35" s="18" t="n">
        <v>0</v>
      </c>
      <c r="P35" s="20" t="n">
        <v>0</v>
      </c>
      <c r="Q35" s="18" t="n">
        <v>1.90370749</v>
      </c>
      <c r="R35" s="20" t="n">
        <v>0.05605084</v>
      </c>
    </row>
    <row r="36" spans="1:18">
      <c r="A36" s="15" t="s">
        <v>433</v>
      </c>
      <c r="B36" s="17" t="n">
        <v>6736</v>
      </c>
      <c r="C36" s="18">
        <f>(10.0/B36*100)</f>
        <v/>
      </c>
      <c r="D36" s="19" t="n">
        <v>6726</v>
      </c>
      <c r="E36" s="18" t="n">
        <v>47.4519358</v>
      </c>
      <c r="F36" s="20" t="n">
        <v>3.55021297</v>
      </c>
      <c r="G36" s="18" t="n">
        <v>50.44368715</v>
      </c>
      <c r="H36" s="20" t="n">
        <v>3.57656393</v>
      </c>
      <c r="I36" s="18" t="n">
        <v>0</v>
      </c>
      <c r="J36" s="20" t="n">
        <v>0</v>
      </c>
      <c r="K36" s="18" t="s">
        <v>404</v>
      </c>
      <c r="L36" s="20" t="s">
        <v>404</v>
      </c>
      <c r="M36" s="18" t="n">
        <v>0</v>
      </c>
      <c r="N36" s="20" t="n">
        <v>0</v>
      </c>
      <c r="O36" s="18" t="n">
        <v>0</v>
      </c>
      <c r="P36" s="20" t="n">
        <v>0</v>
      </c>
      <c r="Q36" s="18" t="n">
        <v>2.10437705</v>
      </c>
      <c r="R36" s="20" t="n">
        <v>0.91458061</v>
      </c>
    </row>
    <row r="37" spans="1:18">
      <c r="A37" s="15" t="s">
        <v>434</v>
      </c>
      <c r="B37" s="17" t="n">
        <v>5458</v>
      </c>
      <c r="C37" s="18">
        <f>(0.0/B37*100)</f>
        <v/>
      </c>
      <c r="D37" s="19" t="n">
        <v>5458</v>
      </c>
      <c r="E37" s="18" t="n">
        <v>20.9658087</v>
      </c>
      <c r="F37" s="20" t="n">
        <v>3.07668926</v>
      </c>
      <c r="G37" s="18" t="n">
        <v>74.72235762</v>
      </c>
      <c r="H37" s="20" t="n">
        <v>3.11522627</v>
      </c>
      <c r="I37" s="18" t="n">
        <v>0</v>
      </c>
      <c r="J37" s="20" t="n">
        <v>0</v>
      </c>
      <c r="K37" s="18" t="s">
        <v>404</v>
      </c>
      <c r="L37" s="20" t="s">
        <v>404</v>
      </c>
      <c r="M37" s="18" t="n">
        <v>0</v>
      </c>
      <c r="N37" s="20" t="n">
        <v>0</v>
      </c>
      <c r="O37" s="18" t="n">
        <v>0</v>
      </c>
      <c r="P37" s="20" t="n">
        <v>0</v>
      </c>
      <c r="Q37" s="18" t="n">
        <v>4.31183368</v>
      </c>
      <c r="R37" s="20" t="n">
        <v>1.48625919</v>
      </c>
    </row>
    <row r="38" spans="1:18">
      <c r="A38" s="15" t="s">
        <v>435</v>
      </c>
      <c r="B38" s="17" t="n">
        <v>5860</v>
      </c>
      <c r="C38" s="18">
        <f>(268.0/B38*100)</f>
        <v/>
      </c>
      <c r="D38" s="19" t="n">
        <v>5592</v>
      </c>
      <c r="E38" s="18" t="n">
        <v>28.29324115</v>
      </c>
      <c r="F38" s="20" t="n">
        <v>3.69687053</v>
      </c>
      <c r="G38" s="18" t="n">
        <v>64.36314314000001</v>
      </c>
      <c r="H38" s="20" t="n">
        <v>3.63496952</v>
      </c>
      <c r="I38" s="18" t="n">
        <v>0</v>
      </c>
      <c r="J38" s="20" t="n">
        <v>0</v>
      </c>
      <c r="K38" s="18" t="s">
        <v>404</v>
      </c>
      <c r="L38" s="20" t="s">
        <v>404</v>
      </c>
      <c r="M38" s="18" t="n">
        <v>0</v>
      </c>
      <c r="N38" s="20" t="n">
        <v>0</v>
      </c>
      <c r="O38" s="18" t="n">
        <v>0</v>
      </c>
      <c r="P38" s="20" t="n">
        <v>0</v>
      </c>
      <c r="Q38" s="18" t="n">
        <v>7.34361571</v>
      </c>
      <c r="R38" s="20" t="n">
        <v>2.31368739</v>
      </c>
    </row>
    <row r="39" spans="1:18">
      <c r="A39" s="15" t="s">
        <v>436</v>
      </c>
      <c r="B39" s="17" t="n">
        <v>5895</v>
      </c>
      <c r="C39" s="18">
        <f>(0.0/B39*100)</f>
        <v/>
      </c>
      <c r="D39" s="19" t="n">
        <v>5895</v>
      </c>
      <c r="E39" s="18" t="n">
        <v>40.78044493</v>
      </c>
      <c r="F39" s="20" t="n">
        <v>4.37359496</v>
      </c>
      <c r="G39" s="18" t="n">
        <v>56.45092791</v>
      </c>
      <c r="H39" s="20" t="n">
        <v>3.93499876</v>
      </c>
      <c r="I39" s="18" t="n">
        <v>0</v>
      </c>
      <c r="J39" s="20" t="n">
        <v>0</v>
      </c>
      <c r="K39" s="18" t="s">
        <v>404</v>
      </c>
      <c r="L39" s="20" t="s">
        <v>404</v>
      </c>
      <c r="M39" s="18" t="n">
        <v>0</v>
      </c>
      <c r="N39" s="20" t="n">
        <v>0</v>
      </c>
      <c r="O39" s="18" t="n">
        <v>0</v>
      </c>
      <c r="P39" s="20" t="n">
        <v>0</v>
      </c>
      <c r="Q39" s="18" t="n">
        <v>2.76862716</v>
      </c>
      <c r="R39" s="20" t="n">
        <v>1.1153874</v>
      </c>
    </row>
    <row r="40" spans="1:18">
      <c r="A40" s="15" t="s">
        <v>437</v>
      </c>
      <c r="B40" s="17" t="n">
        <v>14157</v>
      </c>
      <c r="C40" s="18">
        <f>(2602.0/B40*100)</f>
        <v/>
      </c>
      <c r="D40" s="19" t="n">
        <v>11555</v>
      </c>
      <c r="E40" s="18" t="n">
        <v>73.04900463</v>
      </c>
      <c r="F40" s="20" t="n">
        <v>2.90300375</v>
      </c>
      <c r="G40" s="18" t="n">
        <v>20.687252</v>
      </c>
      <c r="H40" s="20" t="n">
        <v>2.71016091</v>
      </c>
      <c r="I40" s="18" t="n">
        <v>0</v>
      </c>
      <c r="J40" s="20" t="n">
        <v>0</v>
      </c>
      <c r="K40" s="18" t="s">
        <v>404</v>
      </c>
      <c r="L40" s="20" t="s">
        <v>404</v>
      </c>
      <c r="M40" s="18" t="n">
        <v>0</v>
      </c>
      <c r="N40" s="20" t="n">
        <v>0</v>
      </c>
      <c r="O40" s="18" t="n">
        <v>0</v>
      </c>
      <c r="P40" s="20" t="n">
        <v>0</v>
      </c>
      <c r="Q40" s="18" t="n">
        <v>6.26374337</v>
      </c>
      <c r="R40" s="20" t="n">
        <v>1.33819669</v>
      </c>
    </row>
    <row r="41" spans="1:18">
      <c r="A41" s="15" t="s">
        <v>438</v>
      </c>
      <c r="B41" s="17" t="n">
        <v>5712</v>
      </c>
      <c r="C41" s="18">
        <f>(70.0/B41*100)</f>
        <v/>
      </c>
      <c r="D41" s="19" t="n">
        <v>5642</v>
      </c>
      <c r="E41" s="18" t="n">
        <v>95.46821029</v>
      </c>
      <c r="F41" s="20" t="n">
        <v>1.61325622</v>
      </c>
      <c r="G41" s="18" t="n">
        <v>4.53178971</v>
      </c>
      <c r="H41" s="20" t="n">
        <v>1.61325622</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33.45811908</v>
      </c>
      <c r="F44" s="20" t="n">
        <v>3.30280212</v>
      </c>
      <c r="G44" s="18" t="n">
        <v>57.25645955</v>
      </c>
      <c r="H44" s="20" t="n">
        <v>3.65164602</v>
      </c>
      <c r="I44" s="18" t="n">
        <v>0</v>
      </c>
      <c r="J44" s="20" t="n">
        <v>0</v>
      </c>
      <c r="K44" s="18" t="s">
        <v>404</v>
      </c>
      <c r="L44" s="20" t="s">
        <v>404</v>
      </c>
      <c r="M44" s="18" t="n">
        <v>0</v>
      </c>
      <c r="N44" s="20" t="n">
        <v>0</v>
      </c>
      <c r="O44" s="18" t="n">
        <v>0</v>
      </c>
      <c r="P44" s="20" t="n">
        <v>0</v>
      </c>
      <c r="Q44" s="18" t="n">
        <v>9.28542137</v>
      </c>
      <c r="R44" s="20" t="n">
        <v>2.03449908</v>
      </c>
    </row>
    <row r="45" spans="1:18">
      <c r="A45" s="15" t="s">
        <v>442</v>
      </c>
      <c r="B45" s="17" t="n">
        <v>5519</v>
      </c>
      <c r="C45" s="18">
        <f>(0.0/B45*100)</f>
        <v/>
      </c>
      <c r="D45" s="19" t="n">
        <v>5519</v>
      </c>
      <c r="E45" s="18" t="n">
        <v>40.24442812</v>
      </c>
      <c r="F45" s="20" t="n">
        <v>4.22184139</v>
      </c>
      <c r="G45" s="18" t="n">
        <v>48.36559752</v>
      </c>
      <c r="H45" s="20" t="n">
        <v>4.14348789</v>
      </c>
      <c r="I45" s="18" t="n">
        <v>0</v>
      </c>
      <c r="J45" s="20" t="n">
        <v>0</v>
      </c>
      <c r="K45" s="18" t="s">
        <v>404</v>
      </c>
      <c r="L45" s="20" t="s">
        <v>404</v>
      </c>
      <c r="M45" s="18" t="n">
        <v>0</v>
      </c>
      <c r="N45" s="20" t="n">
        <v>0</v>
      </c>
      <c r="O45" s="18" t="n">
        <v>0</v>
      </c>
      <c r="P45" s="20" t="n">
        <v>0</v>
      </c>
      <c r="Q45" s="18" t="n">
        <v>11.38997436</v>
      </c>
      <c r="R45" s="20" t="n">
        <v>2.38764331</v>
      </c>
    </row>
    <row r="46" spans="1:18">
      <c r="A46" s="15" t="s">
        <v>443</v>
      </c>
      <c r="B46" s="17" t="n">
        <v>23141</v>
      </c>
      <c r="C46" s="18">
        <f>(4196.0/B46*100)</f>
        <v/>
      </c>
      <c r="D46" s="19" t="n">
        <v>18945</v>
      </c>
      <c r="E46" s="18" t="n">
        <v>22.50826522</v>
      </c>
      <c r="F46" s="20" t="n">
        <v>2.21284377</v>
      </c>
      <c r="G46" s="18" t="n">
        <v>62.80188071</v>
      </c>
      <c r="H46" s="20" t="n">
        <v>2.58983158</v>
      </c>
      <c r="I46" s="18" t="n">
        <v>0</v>
      </c>
      <c r="J46" s="20" t="n">
        <v>0</v>
      </c>
      <c r="K46" s="18" t="s">
        <v>404</v>
      </c>
      <c r="L46" s="20" t="s">
        <v>404</v>
      </c>
      <c r="M46" s="18" t="n">
        <v>0</v>
      </c>
      <c r="N46" s="20" t="n">
        <v>0</v>
      </c>
      <c r="O46" s="18" t="n">
        <v>0</v>
      </c>
      <c r="P46" s="20" t="n">
        <v>0</v>
      </c>
      <c r="Q46" s="18" t="n">
        <v>14.68985407</v>
      </c>
      <c r="R46" s="20" t="n">
        <v>1.72026203</v>
      </c>
    </row>
    <row r="47" spans="1:18">
      <c r="A47" s="15" t="s">
        <v>444</v>
      </c>
      <c r="B47" s="17" t="n">
        <v>5928</v>
      </c>
      <c r="C47" s="18">
        <f>(0.0/B47*100)</f>
        <v/>
      </c>
      <c r="D47" s="19" t="n">
        <v>5928</v>
      </c>
      <c r="E47" s="18" t="n">
        <v>54.24657558</v>
      </c>
      <c r="F47" s="20" t="n">
        <v>4.09363383</v>
      </c>
      <c r="G47" s="18" t="n">
        <v>41.5336628</v>
      </c>
      <c r="H47" s="20" t="n">
        <v>3.95985251</v>
      </c>
      <c r="I47" s="18" t="n">
        <v>0</v>
      </c>
      <c r="J47" s="20" t="n">
        <v>0</v>
      </c>
      <c r="K47" s="18" t="s">
        <v>404</v>
      </c>
      <c r="L47" s="20" t="s">
        <v>404</v>
      </c>
      <c r="M47" s="18" t="n">
        <v>0</v>
      </c>
      <c r="N47" s="20" t="n">
        <v>0</v>
      </c>
      <c r="O47" s="18" t="n">
        <v>0</v>
      </c>
      <c r="P47" s="20" t="n">
        <v>0</v>
      </c>
      <c r="Q47" s="18" t="n">
        <v>4.21976163</v>
      </c>
      <c r="R47" s="20" t="n">
        <v>1.37815355</v>
      </c>
    </row>
    <row r="48" spans="1:18">
      <c r="A48" s="15" t="s">
        <v>445</v>
      </c>
      <c r="B48" s="17" t="n">
        <v>9841</v>
      </c>
      <c r="C48" s="18">
        <f>(0.0/B48*100)</f>
        <v/>
      </c>
      <c r="D48" s="19" t="n">
        <v>9841</v>
      </c>
      <c r="E48" s="18" t="n">
        <v>78.2440083</v>
      </c>
      <c r="F48" s="20" t="n">
        <v>3.35757952</v>
      </c>
      <c r="G48" s="18" t="n">
        <v>20.76030144</v>
      </c>
      <c r="H48" s="20" t="n">
        <v>3.27898917</v>
      </c>
      <c r="I48" s="18" t="n">
        <v>0</v>
      </c>
      <c r="J48" s="20" t="n">
        <v>0</v>
      </c>
      <c r="K48" s="18" t="s">
        <v>404</v>
      </c>
      <c r="L48" s="20" t="s">
        <v>404</v>
      </c>
      <c r="M48" s="18" t="n">
        <v>0</v>
      </c>
      <c r="N48" s="20" t="n">
        <v>0</v>
      </c>
      <c r="O48" s="18" t="n">
        <v>0</v>
      </c>
      <c r="P48" s="20" t="n">
        <v>0</v>
      </c>
      <c r="Q48" s="18" t="n">
        <v>0.99569025</v>
      </c>
      <c r="R48" s="20" t="n">
        <v>0.71581457</v>
      </c>
    </row>
    <row r="49" spans="1:18">
      <c r="A49" s="15" t="s">
        <v>446</v>
      </c>
      <c r="B49" s="17" t="n">
        <v>6349</v>
      </c>
      <c r="C49" s="18">
        <f>(52.0/B49*100)</f>
        <v/>
      </c>
      <c r="D49" s="19" t="n">
        <v>6297</v>
      </c>
      <c r="E49" s="18" t="n">
        <v>24.24406013</v>
      </c>
      <c r="F49" s="20" t="n">
        <v>3.10965878</v>
      </c>
      <c r="G49" s="18" t="n">
        <v>71.81180169</v>
      </c>
      <c r="H49" s="20" t="n">
        <v>3.24357487</v>
      </c>
      <c r="I49" s="18" t="n">
        <v>0</v>
      </c>
      <c r="J49" s="20" t="n">
        <v>0</v>
      </c>
      <c r="K49" s="18" t="s">
        <v>404</v>
      </c>
      <c r="L49" s="20" t="s">
        <v>404</v>
      </c>
      <c r="M49" s="18" t="n">
        <v>0</v>
      </c>
      <c r="N49" s="20" t="n">
        <v>0</v>
      </c>
      <c r="O49" s="18" t="n">
        <v>0</v>
      </c>
      <c r="P49" s="20" t="n">
        <v>0</v>
      </c>
      <c r="Q49" s="18" t="n">
        <v>3.94413818</v>
      </c>
      <c r="R49" s="20" t="n">
        <v>1.28696822</v>
      </c>
    </row>
    <row r="50" spans="1:18">
      <c r="A50" s="15" t="s">
        <v>447</v>
      </c>
      <c r="B50" s="17" t="n">
        <v>11795</v>
      </c>
      <c r="C50" s="18">
        <f>(1031.0/B50*100)</f>
        <v/>
      </c>
      <c r="D50" s="19" t="n">
        <v>10764</v>
      </c>
      <c r="E50" s="18" t="n">
        <v>37.3866219</v>
      </c>
      <c r="F50" s="20" t="n">
        <v>3.48521869</v>
      </c>
      <c r="G50" s="18" t="n">
        <v>54.72743409</v>
      </c>
      <c r="H50" s="20" t="n">
        <v>3.69021795</v>
      </c>
      <c r="I50" s="18" t="n">
        <v>0</v>
      </c>
      <c r="J50" s="20" t="n">
        <v>0</v>
      </c>
      <c r="K50" s="18" t="s">
        <v>404</v>
      </c>
      <c r="L50" s="20" t="s">
        <v>404</v>
      </c>
      <c r="M50" s="18" t="n">
        <v>0</v>
      </c>
      <c r="N50" s="20" t="n">
        <v>0</v>
      </c>
      <c r="O50" s="18" t="n">
        <v>0</v>
      </c>
      <c r="P50" s="20" t="n">
        <v>0</v>
      </c>
      <c r="Q50" s="18" t="n">
        <v>7.88594401</v>
      </c>
      <c r="R50" s="20" t="n">
        <v>1.86313535</v>
      </c>
    </row>
    <row r="51" spans="1:18">
      <c r="A51" s="15" t="s">
        <v>448</v>
      </c>
      <c r="B51" s="17" t="n">
        <v>6866</v>
      </c>
      <c r="C51" s="18">
        <f>(0.0/B51*100)</f>
        <v/>
      </c>
      <c r="D51" s="19" t="n">
        <v>6866</v>
      </c>
      <c r="E51" s="18" t="n">
        <v>12.12181499</v>
      </c>
      <c r="F51" s="20" t="n">
        <v>2.80009146</v>
      </c>
      <c r="G51" s="18" t="n">
        <v>85.76309465999999</v>
      </c>
      <c r="H51" s="20" t="n">
        <v>3.00138669</v>
      </c>
      <c r="I51" s="18" t="n">
        <v>0</v>
      </c>
      <c r="J51" s="20" t="n">
        <v>0</v>
      </c>
      <c r="K51" s="18" t="s">
        <v>404</v>
      </c>
      <c r="L51" s="20" t="s">
        <v>404</v>
      </c>
      <c r="M51" s="18" t="n">
        <v>0</v>
      </c>
      <c r="N51" s="20" t="n">
        <v>0</v>
      </c>
      <c r="O51" s="18" t="n">
        <v>0</v>
      </c>
      <c r="P51" s="20" t="n">
        <v>0</v>
      </c>
      <c r="Q51" s="18" t="n">
        <v>2.11509034</v>
      </c>
      <c r="R51" s="20" t="n">
        <v>0.95049797</v>
      </c>
    </row>
    <row r="52" spans="1:18">
      <c r="A52" s="15" t="s">
        <v>449</v>
      </c>
      <c r="B52" s="17" t="n">
        <v>5809</v>
      </c>
      <c r="C52" s="18">
        <f>(0.0/B52*100)</f>
        <v/>
      </c>
      <c r="D52" s="19" t="n">
        <v>5809</v>
      </c>
      <c r="E52" s="18" t="n">
        <v>60.17075264</v>
      </c>
      <c r="F52" s="20" t="n">
        <v>3.49650657</v>
      </c>
      <c r="G52" s="18" t="n">
        <v>37.34746305</v>
      </c>
      <c r="H52" s="20" t="n">
        <v>3.5607453</v>
      </c>
      <c r="I52" s="18" t="n">
        <v>0</v>
      </c>
      <c r="J52" s="20" t="n">
        <v>0</v>
      </c>
      <c r="K52" s="18" t="s">
        <v>404</v>
      </c>
      <c r="L52" s="20" t="s">
        <v>404</v>
      </c>
      <c r="M52" s="18" t="n">
        <v>0</v>
      </c>
      <c r="N52" s="20" t="n">
        <v>0</v>
      </c>
      <c r="O52" s="18" t="n">
        <v>0</v>
      </c>
      <c r="P52" s="20" t="n">
        <v>0</v>
      </c>
      <c r="Q52" s="18" t="n">
        <v>2.48178431</v>
      </c>
      <c r="R52" s="20" t="n">
        <v>1.10298551</v>
      </c>
    </row>
    <row r="53" spans="1:18">
      <c r="A53" s="15" t="s">
        <v>450</v>
      </c>
      <c r="B53" s="17" t="n">
        <v>5571</v>
      </c>
      <c r="C53" s="18">
        <f>(0.0/B53*100)</f>
        <v/>
      </c>
      <c r="D53" s="19" t="n">
        <v>5571</v>
      </c>
      <c r="E53" s="18" t="n">
        <v>96.51660247</v>
      </c>
      <c r="F53" s="20" t="n">
        <v>0.07792998</v>
      </c>
      <c r="G53" s="18" t="n">
        <v>2.40340658</v>
      </c>
      <c r="H53" s="20" t="n">
        <v>0.04258407</v>
      </c>
      <c r="I53" s="18" t="n">
        <v>0</v>
      </c>
      <c r="J53" s="20" t="n">
        <v>0</v>
      </c>
      <c r="K53" s="18" t="s">
        <v>404</v>
      </c>
      <c r="L53" s="20" t="s">
        <v>404</v>
      </c>
      <c r="M53" s="18" t="n">
        <v>0</v>
      </c>
      <c r="N53" s="20" t="n">
        <v>0</v>
      </c>
      <c r="O53" s="18" t="n">
        <v>0</v>
      </c>
      <c r="P53" s="20" t="n">
        <v>0</v>
      </c>
      <c r="Q53" s="18" t="n">
        <v>1.07999095</v>
      </c>
      <c r="R53" s="20" t="n">
        <v>0.06346899</v>
      </c>
    </row>
    <row r="54" spans="1:18">
      <c r="A54" s="15" t="s">
        <v>451</v>
      </c>
      <c r="B54" s="17" t="n">
        <v>4740</v>
      </c>
      <c r="C54" s="18">
        <f>(199.0/B54*100)</f>
        <v/>
      </c>
      <c r="D54" s="19" t="n">
        <v>4541</v>
      </c>
      <c r="E54" s="18" t="n">
        <v>17.40909643</v>
      </c>
      <c r="F54" s="20" t="n">
        <v>3.24499424</v>
      </c>
      <c r="G54" s="18" t="n">
        <v>67.65847494</v>
      </c>
      <c r="H54" s="20" t="n">
        <v>3.71607512</v>
      </c>
      <c r="I54" s="18" t="n">
        <v>0</v>
      </c>
      <c r="J54" s="20" t="n">
        <v>0</v>
      </c>
      <c r="K54" s="18" t="s">
        <v>404</v>
      </c>
      <c r="L54" s="20" t="s">
        <v>404</v>
      </c>
      <c r="M54" s="18" t="n">
        <v>0</v>
      </c>
      <c r="N54" s="20" t="n">
        <v>0</v>
      </c>
      <c r="O54" s="18" t="n">
        <v>0</v>
      </c>
      <c r="P54" s="20" t="n">
        <v>0</v>
      </c>
      <c r="Q54" s="18" t="n">
        <v>14.93242863</v>
      </c>
      <c r="R54" s="20" t="n">
        <v>2.12663077</v>
      </c>
    </row>
    <row r="55" spans="1:18">
      <c r="A55" s="15" t="s">
        <v>452</v>
      </c>
      <c r="B55" s="17" t="n">
        <v>5316</v>
      </c>
      <c r="C55" s="18">
        <f>(43.0/B55*100)</f>
        <v/>
      </c>
      <c r="D55" s="19" t="n">
        <v>5273</v>
      </c>
      <c r="E55" s="18" t="n">
        <v>63.41483463</v>
      </c>
      <c r="F55" s="20" t="n">
        <v>3.37436051</v>
      </c>
      <c r="G55" s="18" t="n">
        <v>28.88302039</v>
      </c>
      <c r="H55" s="20" t="n">
        <v>3.07644649</v>
      </c>
      <c r="I55" s="18" t="n">
        <v>0</v>
      </c>
      <c r="J55" s="20" t="n">
        <v>0</v>
      </c>
      <c r="K55" s="18" t="s">
        <v>404</v>
      </c>
      <c r="L55" s="20" t="s">
        <v>404</v>
      </c>
      <c r="M55" s="18" t="n">
        <v>0</v>
      </c>
      <c r="N55" s="20" t="n">
        <v>0</v>
      </c>
      <c r="O55" s="18" t="n">
        <v>0</v>
      </c>
      <c r="P55" s="20" t="n">
        <v>0</v>
      </c>
      <c r="Q55" s="18" t="n">
        <v>7.70214498</v>
      </c>
      <c r="R55" s="20" t="n">
        <v>1.92509215</v>
      </c>
    </row>
    <row r="56" spans="1:18">
      <c r="A56" s="15" t="s">
        <v>453</v>
      </c>
      <c r="B56" s="17" t="n">
        <v>5359</v>
      </c>
      <c r="C56" s="18">
        <f>(0.0/B56*100)</f>
        <v/>
      </c>
      <c r="D56" s="19" t="n">
        <v>5359</v>
      </c>
      <c r="E56" s="18" t="n">
        <v>82.60550071</v>
      </c>
      <c r="F56" s="20" t="n">
        <v>3.35661939</v>
      </c>
      <c r="G56" s="18" t="n">
        <v>8.508005929999999</v>
      </c>
      <c r="H56" s="20" t="n">
        <v>2.63116463</v>
      </c>
      <c r="I56" s="18" t="n">
        <v>0</v>
      </c>
      <c r="J56" s="20" t="n">
        <v>0</v>
      </c>
      <c r="K56" s="18" t="s">
        <v>404</v>
      </c>
      <c r="L56" s="20" t="s">
        <v>404</v>
      </c>
      <c r="M56" s="18" t="n">
        <v>0</v>
      </c>
      <c r="N56" s="20" t="n">
        <v>0</v>
      </c>
      <c r="O56" s="18" t="n">
        <v>0</v>
      </c>
      <c r="P56" s="20" t="n">
        <v>0</v>
      </c>
      <c r="Q56" s="18" t="n">
        <v>8.886493359999999</v>
      </c>
      <c r="R56" s="20" t="n">
        <v>2.59996246</v>
      </c>
    </row>
    <row r="57" spans="1:18">
      <c r="A57" s="15" t="s">
        <v>454</v>
      </c>
      <c r="B57" s="17" t="n">
        <v>6513</v>
      </c>
      <c r="C57" s="18">
        <f>(0.0/B57*100)</f>
        <v/>
      </c>
      <c r="D57" s="19" t="n">
        <v>6513</v>
      </c>
      <c r="E57" s="18" t="n">
        <v>61.94955506</v>
      </c>
      <c r="F57" s="20" t="n">
        <v>3.86190201</v>
      </c>
      <c r="G57" s="18" t="n">
        <v>28.86221537</v>
      </c>
      <c r="H57" s="20" t="n">
        <v>3.57473102</v>
      </c>
      <c r="I57" s="18" t="n">
        <v>0</v>
      </c>
      <c r="J57" s="20" t="n">
        <v>0</v>
      </c>
      <c r="K57" s="18" t="s">
        <v>404</v>
      </c>
      <c r="L57" s="20" t="s">
        <v>404</v>
      </c>
      <c r="M57" s="18" t="n">
        <v>0</v>
      </c>
      <c r="N57" s="20" t="n">
        <v>0</v>
      </c>
      <c r="O57" s="18" t="n">
        <v>0</v>
      </c>
      <c r="P57" s="20" t="n">
        <v>0</v>
      </c>
      <c r="Q57" s="18" t="n">
        <v>9.188229570000001</v>
      </c>
      <c r="R57" s="20" t="n">
        <v>2.25811454</v>
      </c>
    </row>
    <row r="58" spans="1:18">
      <c r="A58" s="15" t="s">
        <v>455</v>
      </c>
      <c r="B58" s="17" t="n">
        <v>7267</v>
      </c>
      <c r="C58" s="18">
        <f>(0.0/B58*100)</f>
        <v/>
      </c>
      <c r="D58" s="19" t="n">
        <v>7267</v>
      </c>
      <c r="E58" s="18" t="n">
        <v>43.28839774</v>
      </c>
      <c r="F58" s="20" t="n">
        <v>3.63583377</v>
      </c>
      <c r="G58" s="18" t="n">
        <v>49.49199038</v>
      </c>
      <c r="H58" s="20" t="n">
        <v>3.6433946</v>
      </c>
      <c r="I58" s="18" t="n">
        <v>0</v>
      </c>
      <c r="J58" s="20" t="n">
        <v>0</v>
      </c>
      <c r="K58" s="18" t="s">
        <v>404</v>
      </c>
      <c r="L58" s="20" t="s">
        <v>404</v>
      </c>
      <c r="M58" s="18" t="n">
        <v>0</v>
      </c>
      <c r="N58" s="20" t="n">
        <v>0</v>
      </c>
      <c r="O58" s="18" t="n">
        <v>0</v>
      </c>
      <c r="P58" s="20" t="n">
        <v>0</v>
      </c>
      <c r="Q58" s="18" t="n">
        <v>7.21961188</v>
      </c>
      <c r="R58" s="20" t="n">
        <v>1.83769237</v>
      </c>
    </row>
    <row r="59" spans="1:18">
      <c r="A59" s="15" t="s">
        <v>456</v>
      </c>
      <c r="B59" s="17" t="n">
        <v>4826</v>
      </c>
      <c r="C59" s="18">
        <f>(0.0/B59*100)</f>
        <v/>
      </c>
      <c r="D59" s="19" t="n">
        <v>4826</v>
      </c>
      <c r="E59" s="18" t="n">
        <v>46.69233144</v>
      </c>
      <c r="F59" s="20" t="n">
        <v>1.23742104</v>
      </c>
      <c r="G59" s="18" t="n">
        <v>47.2891449</v>
      </c>
      <c r="H59" s="20" t="n">
        <v>1.17583353</v>
      </c>
      <c r="I59" s="18" t="n">
        <v>0</v>
      </c>
      <c r="J59" s="20" t="n">
        <v>0</v>
      </c>
      <c r="K59" s="18" t="s">
        <v>404</v>
      </c>
      <c r="L59" s="20" t="s">
        <v>404</v>
      </c>
      <c r="M59" s="18" t="n">
        <v>0</v>
      </c>
      <c r="N59" s="20" t="n">
        <v>0</v>
      </c>
      <c r="O59" s="18" t="n">
        <v>0</v>
      </c>
      <c r="P59" s="20" t="n">
        <v>0</v>
      </c>
      <c r="Q59" s="18" t="n">
        <v>6.01852365</v>
      </c>
      <c r="R59" s="20" t="n">
        <v>0.78920165</v>
      </c>
    </row>
    <row r="60" spans="1:18">
      <c r="A60" s="15" t="s">
        <v>457</v>
      </c>
      <c r="B60" s="17" t="n">
        <v>4546</v>
      </c>
      <c r="C60" s="18">
        <f>(0.0/B60*100)</f>
        <v/>
      </c>
      <c r="D60" s="19" t="n">
        <v>4546</v>
      </c>
      <c r="E60" s="18" t="n">
        <v>35.49077178</v>
      </c>
      <c r="F60" s="20" t="n">
        <v>2.88314334</v>
      </c>
      <c r="G60" s="18" t="n">
        <v>35.89673875</v>
      </c>
      <c r="H60" s="20" t="n">
        <v>2.97511471</v>
      </c>
      <c r="I60" s="18" t="n">
        <v>0</v>
      </c>
      <c r="J60" s="20" t="n">
        <v>0</v>
      </c>
      <c r="K60" s="18" t="s">
        <v>404</v>
      </c>
      <c r="L60" s="20" t="s">
        <v>404</v>
      </c>
      <c r="M60" s="18" t="n">
        <v>0</v>
      </c>
      <c r="N60" s="20" t="n">
        <v>0</v>
      </c>
      <c r="O60" s="18" t="n">
        <v>0</v>
      </c>
      <c r="P60" s="20" t="n">
        <v>0</v>
      </c>
      <c r="Q60" s="18" t="n">
        <v>28.61248947</v>
      </c>
      <c r="R60" s="20" t="n">
        <v>2.32087104</v>
      </c>
    </row>
    <row r="61" spans="1:18">
      <c r="A61" s="15" t="s">
        <v>458</v>
      </c>
      <c r="B61" s="17" t="n">
        <v>6525</v>
      </c>
      <c r="C61" s="18">
        <f>(0.0/B61*100)</f>
        <v/>
      </c>
      <c r="D61" s="19" t="n">
        <v>6525</v>
      </c>
      <c r="E61" s="18" t="n">
        <v>66.62586304</v>
      </c>
      <c r="F61" s="20" t="n">
        <v>2.60722427</v>
      </c>
      <c r="G61" s="18" t="n">
        <v>30.55733054</v>
      </c>
      <c r="H61" s="20" t="n">
        <v>2.4906883</v>
      </c>
      <c r="I61" s="18" t="n">
        <v>0</v>
      </c>
      <c r="J61" s="20" t="n">
        <v>0</v>
      </c>
      <c r="K61" s="18" t="s">
        <v>404</v>
      </c>
      <c r="L61" s="20" t="s">
        <v>404</v>
      </c>
      <c r="M61" s="18" t="n">
        <v>0</v>
      </c>
      <c r="N61" s="20" t="n">
        <v>0</v>
      </c>
      <c r="O61" s="18" t="n">
        <v>0</v>
      </c>
      <c r="P61" s="20" t="n">
        <v>0</v>
      </c>
      <c r="Q61" s="18" t="n">
        <v>2.81680642</v>
      </c>
      <c r="R61" s="20" t="n">
        <v>1.03543179</v>
      </c>
    </row>
    <row r="62" spans="1:18">
      <c r="A62" s="15" t="s">
        <v>459</v>
      </c>
      <c r="B62" s="17" t="n">
        <v>4476</v>
      </c>
      <c r="C62" s="18">
        <f>(0.0/B62*100)</f>
        <v/>
      </c>
      <c r="D62" s="19" t="n">
        <v>4476</v>
      </c>
      <c r="E62" s="18" t="n">
        <v>95.49436698</v>
      </c>
      <c r="F62" s="20" t="n">
        <v>0.05677136</v>
      </c>
      <c r="G62" s="18" t="n">
        <v>4.50563302</v>
      </c>
      <c r="H62" s="20" t="n">
        <v>0.05677136</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51.62466229</v>
      </c>
      <c r="F63" s="20" t="n">
        <v>0.17815072</v>
      </c>
      <c r="G63" s="18" t="n">
        <v>34.67942295</v>
      </c>
      <c r="H63" s="20" t="n">
        <v>0.15350305</v>
      </c>
      <c r="I63" s="18" t="n">
        <v>0</v>
      </c>
      <c r="J63" s="20" t="n">
        <v>0</v>
      </c>
      <c r="K63" s="18" t="s">
        <v>404</v>
      </c>
      <c r="L63" s="20" t="s">
        <v>404</v>
      </c>
      <c r="M63" s="18" t="n">
        <v>0</v>
      </c>
      <c r="N63" s="20" t="n">
        <v>0</v>
      </c>
      <c r="O63" s="18" t="n">
        <v>0</v>
      </c>
      <c r="P63" s="20" t="n">
        <v>0</v>
      </c>
      <c r="Q63" s="18" t="n">
        <v>13.69591476</v>
      </c>
      <c r="R63" s="20" t="n">
        <v>0.1854438</v>
      </c>
    </row>
    <row r="64" spans="1:18">
      <c r="A64" s="15" t="s">
        <v>461</v>
      </c>
      <c r="B64" s="17" t="n">
        <v>3634</v>
      </c>
      <c r="C64" s="18">
        <f>(27.0/B64*100)</f>
        <v/>
      </c>
      <c r="D64" s="19" t="n">
        <v>3607</v>
      </c>
      <c r="E64" s="18" t="n">
        <v>55.29413029</v>
      </c>
      <c r="F64" s="20" t="n">
        <v>0.10864268</v>
      </c>
      <c r="G64" s="18" t="n">
        <v>43.36480145</v>
      </c>
      <c r="H64" s="20" t="n">
        <v>0.11461534</v>
      </c>
      <c r="I64" s="18" t="n">
        <v>0</v>
      </c>
      <c r="J64" s="20" t="n">
        <v>0</v>
      </c>
      <c r="K64" s="18" t="s">
        <v>404</v>
      </c>
      <c r="L64" s="20" t="s">
        <v>404</v>
      </c>
      <c r="M64" s="18" t="n">
        <v>0</v>
      </c>
      <c r="N64" s="20" t="n">
        <v>0</v>
      </c>
      <c r="O64" s="18" t="n">
        <v>0</v>
      </c>
      <c r="P64" s="20" t="n">
        <v>0</v>
      </c>
      <c r="Q64" s="18" t="n">
        <v>1.34106825</v>
      </c>
      <c r="R64" s="20" t="n">
        <v>0.0475433</v>
      </c>
    </row>
    <row r="65" spans="1:18">
      <c r="A65" s="15" t="s">
        <v>462</v>
      </c>
      <c r="B65" s="17" t="n">
        <v>5325</v>
      </c>
      <c r="C65" s="18">
        <f>(0.0/B65*100)</f>
        <v/>
      </c>
      <c r="D65" s="19" t="n">
        <v>5325</v>
      </c>
      <c r="E65" s="18" t="n">
        <v>39.36222622</v>
      </c>
      <c r="F65" s="20" t="n">
        <v>3.47241793</v>
      </c>
      <c r="G65" s="18" t="n">
        <v>53.99702486</v>
      </c>
      <c r="H65" s="20" t="n">
        <v>3.50037858</v>
      </c>
      <c r="I65" s="18" t="n">
        <v>0</v>
      </c>
      <c r="J65" s="20" t="n">
        <v>0</v>
      </c>
      <c r="K65" s="18" t="s">
        <v>404</v>
      </c>
      <c r="L65" s="20" t="s">
        <v>404</v>
      </c>
      <c r="M65" s="18" t="n">
        <v>0</v>
      </c>
      <c r="N65" s="20" t="n">
        <v>0</v>
      </c>
      <c r="O65" s="18" t="n">
        <v>0</v>
      </c>
      <c r="P65" s="20" t="n">
        <v>0</v>
      </c>
      <c r="Q65" s="18" t="n">
        <v>6.64074892</v>
      </c>
      <c r="R65" s="20" t="n">
        <v>1.89686791</v>
      </c>
    </row>
    <row r="66" spans="1:18">
      <c r="A66" s="15" t="s">
        <v>463</v>
      </c>
      <c r="B66" s="17" t="n">
        <v>5665</v>
      </c>
      <c r="C66" s="18">
        <f>(0.0/B66*100)</f>
        <v/>
      </c>
      <c r="D66" s="19" t="n">
        <v>5665</v>
      </c>
      <c r="E66" s="18" t="n">
        <v>88.17265448000001</v>
      </c>
      <c r="F66" s="20" t="n">
        <v>0.52856044</v>
      </c>
      <c r="G66" s="18" t="n">
        <v>11.82734552</v>
      </c>
      <c r="H66" s="20" t="n">
        <v>0.52856044</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20.6313332</v>
      </c>
      <c r="F67" s="20" t="n">
        <v>2.51543895</v>
      </c>
      <c r="G67" s="18" t="n">
        <v>73.21910209000001</v>
      </c>
      <c r="H67" s="20" t="n">
        <v>2.56808412</v>
      </c>
      <c r="I67" s="18" t="n">
        <v>0</v>
      </c>
      <c r="J67" s="20" t="n">
        <v>0</v>
      </c>
      <c r="K67" s="18" t="s">
        <v>404</v>
      </c>
      <c r="L67" s="20" t="s">
        <v>404</v>
      </c>
      <c r="M67" s="18" t="n">
        <v>0</v>
      </c>
      <c r="N67" s="20" t="n">
        <v>0</v>
      </c>
      <c r="O67" s="18" t="n">
        <v>0</v>
      </c>
      <c r="P67" s="20" t="n">
        <v>0</v>
      </c>
      <c r="Q67" s="18" t="n">
        <v>6.14956472</v>
      </c>
      <c r="R67" s="20" t="n">
        <v>1.34102767</v>
      </c>
    </row>
    <row r="68" spans="1:18">
      <c r="A68" s="15" t="s">
        <v>465</v>
      </c>
      <c r="B68" s="17" t="n">
        <v>12083</v>
      </c>
      <c r="C68" s="18">
        <f>(0.0/B68*100)</f>
        <v/>
      </c>
      <c r="D68" s="19" t="n">
        <v>12083</v>
      </c>
      <c r="E68" s="18" t="n">
        <v>85.55063358</v>
      </c>
      <c r="F68" s="20" t="n">
        <v>0.07064532</v>
      </c>
      <c r="G68" s="18" t="n">
        <v>12.83509863</v>
      </c>
      <c r="H68" s="20" t="n">
        <v>0.06786841</v>
      </c>
      <c r="I68" s="18" t="n">
        <v>0</v>
      </c>
      <c r="J68" s="20" t="n">
        <v>0</v>
      </c>
      <c r="K68" s="18" t="s">
        <v>404</v>
      </c>
      <c r="L68" s="20" t="s">
        <v>404</v>
      </c>
      <c r="M68" s="18" t="n">
        <v>0</v>
      </c>
      <c r="N68" s="20" t="n">
        <v>0</v>
      </c>
      <c r="O68" s="18" t="n">
        <v>0</v>
      </c>
      <c r="P68" s="20" t="n">
        <v>0</v>
      </c>
      <c r="Q68" s="18" t="n">
        <v>1.61426779</v>
      </c>
      <c r="R68" s="20" t="n">
        <v>0.02689192</v>
      </c>
    </row>
    <row r="69" spans="1:18">
      <c r="A69" s="15" t="s">
        <v>466</v>
      </c>
      <c r="B69" s="17" t="n">
        <v>4876</v>
      </c>
      <c r="C69" s="18">
        <f>(0.0/B69*100)</f>
        <v/>
      </c>
      <c r="D69" s="19" t="n">
        <v>4876</v>
      </c>
      <c r="E69" s="18" t="n">
        <v>92.94401492999999</v>
      </c>
      <c r="F69" s="20" t="n">
        <v>1.8726368</v>
      </c>
      <c r="G69" s="18" t="n">
        <v>7.05598507</v>
      </c>
      <c r="H69" s="20" t="n">
        <v>1.8726368</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64.79239301</v>
      </c>
      <c r="F70" s="20" t="n">
        <v>4.11687465</v>
      </c>
      <c r="G70" s="18" t="n">
        <v>31.64353505</v>
      </c>
      <c r="H70" s="20" t="n">
        <v>4.08721289</v>
      </c>
      <c r="I70" s="18" t="n">
        <v>0</v>
      </c>
      <c r="J70" s="20" t="n">
        <v>0</v>
      </c>
      <c r="K70" s="18" t="s">
        <v>404</v>
      </c>
      <c r="L70" s="20" t="s">
        <v>404</v>
      </c>
      <c r="M70" s="18" t="n">
        <v>0</v>
      </c>
      <c r="N70" s="20" t="n">
        <v>0</v>
      </c>
      <c r="O70" s="18" t="n">
        <v>0</v>
      </c>
      <c r="P70" s="20" t="n">
        <v>0</v>
      </c>
      <c r="Q70" s="18" t="n">
        <v>3.56407194</v>
      </c>
      <c r="R70" s="20" t="n">
        <v>1.35599971</v>
      </c>
    </row>
    <row r="71" spans="1:18">
      <c r="A71" s="15" t="s">
        <v>468</v>
      </c>
      <c r="B71" s="17" t="n">
        <v>6115</v>
      </c>
      <c r="C71" s="18">
        <f>(0.0/B71*100)</f>
        <v/>
      </c>
      <c r="D71" s="19" t="n">
        <v>6115</v>
      </c>
      <c r="E71" s="18" t="n">
        <v>94.50683902999999</v>
      </c>
      <c r="F71" s="20" t="n">
        <v>0.07510956000000001</v>
      </c>
      <c r="G71" s="18" t="n">
        <v>4.86654339</v>
      </c>
      <c r="H71" s="20" t="n">
        <v>0.06718151999999999</v>
      </c>
      <c r="I71" s="18" t="n">
        <v>0</v>
      </c>
      <c r="J71" s="20" t="n">
        <v>0</v>
      </c>
      <c r="K71" s="18" t="s">
        <v>404</v>
      </c>
      <c r="L71" s="20" t="s">
        <v>404</v>
      </c>
      <c r="M71" s="18" t="n">
        <v>0</v>
      </c>
      <c r="N71" s="20" t="n">
        <v>0</v>
      </c>
      <c r="O71" s="18" t="n">
        <v>0</v>
      </c>
      <c r="P71" s="20" t="n">
        <v>0</v>
      </c>
      <c r="Q71" s="18" t="n">
        <v>0.62661758</v>
      </c>
      <c r="R71" s="20" t="n">
        <v>0.02967901</v>
      </c>
    </row>
    <row r="72" spans="1:18">
      <c r="A72" s="15" t="s">
        <v>469</v>
      </c>
      <c r="B72" s="17" t="n">
        <v>7708</v>
      </c>
      <c r="C72" s="18">
        <f>(0.0/B72*100)</f>
        <v/>
      </c>
      <c r="D72" s="19" t="n">
        <v>7708</v>
      </c>
      <c r="E72" s="18" t="n">
        <v>93.97355236</v>
      </c>
      <c r="F72" s="20" t="n">
        <v>1.64255243</v>
      </c>
      <c r="G72" s="18" t="n">
        <v>3.05140032</v>
      </c>
      <c r="H72" s="20" t="n">
        <v>1.03072012</v>
      </c>
      <c r="I72" s="18" t="n">
        <v>0</v>
      </c>
      <c r="J72" s="20" t="n">
        <v>0</v>
      </c>
      <c r="K72" s="18" t="s">
        <v>404</v>
      </c>
      <c r="L72" s="20" t="s">
        <v>404</v>
      </c>
      <c r="M72" s="18" t="n">
        <v>0</v>
      </c>
      <c r="N72" s="20" t="n">
        <v>0</v>
      </c>
      <c r="O72" s="18" t="n">
        <v>0</v>
      </c>
      <c r="P72" s="20" t="n">
        <v>0</v>
      </c>
      <c r="Q72" s="18" t="n">
        <v>2.97504733</v>
      </c>
      <c r="R72" s="20" t="n">
        <v>1.34935312</v>
      </c>
    </row>
    <row r="73" spans="1:18">
      <c r="A73" s="15" t="s">
        <v>470</v>
      </c>
      <c r="B73" s="17" t="n">
        <v>8249</v>
      </c>
      <c r="C73" s="18">
        <f>(0.0/B73*100)</f>
        <v/>
      </c>
      <c r="D73" s="19" t="n">
        <v>8249</v>
      </c>
      <c r="E73" s="18" t="n">
        <v>81.86771392999999</v>
      </c>
      <c r="F73" s="20" t="n">
        <v>2.44432316</v>
      </c>
      <c r="G73" s="18" t="n">
        <v>13.60231328</v>
      </c>
      <c r="H73" s="20" t="n">
        <v>2.09355149</v>
      </c>
      <c r="I73" s="18" t="n">
        <v>0</v>
      </c>
      <c r="J73" s="20" t="n">
        <v>0</v>
      </c>
      <c r="K73" s="18" t="s">
        <v>404</v>
      </c>
      <c r="L73" s="20" t="s">
        <v>404</v>
      </c>
      <c r="M73" s="18" t="n">
        <v>0</v>
      </c>
      <c r="N73" s="20" t="n">
        <v>0</v>
      </c>
      <c r="O73" s="18" t="n">
        <v>0</v>
      </c>
      <c r="P73" s="20" t="n">
        <v>0</v>
      </c>
      <c r="Q73" s="18" t="n">
        <v>4.52997279</v>
      </c>
      <c r="R73" s="20" t="n">
        <v>1.26557174</v>
      </c>
    </row>
    <row r="74" spans="1:18">
      <c r="A74" s="15" t="s">
        <v>471</v>
      </c>
      <c r="B74" s="17" t="n">
        <v>4692</v>
      </c>
      <c r="C74" s="18">
        <f>(484.0/B74*100)</f>
        <v/>
      </c>
      <c r="D74" s="19" t="n">
        <v>4208</v>
      </c>
      <c r="E74" s="18" t="n">
        <v>28.38975878</v>
      </c>
      <c r="F74" s="20" t="n">
        <v>0.21949753</v>
      </c>
      <c r="G74" s="18" t="n">
        <v>65.24134491</v>
      </c>
      <c r="H74" s="20" t="n">
        <v>0.23161239</v>
      </c>
      <c r="I74" s="18" t="n">
        <v>0</v>
      </c>
      <c r="J74" s="20" t="n">
        <v>0</v>
      </c>
      <c r="K74" s="18" t="s">
        <v>404</v>
      </c>
      <c r="L74" s="20" t="s">
        <v>404</v>
      </c>
      <c r="M74" s="18" t="n">
        <v>0</v>
      </c>
      <c r="N74" s="20" t="n">
        <v>0</v>
      </c>
      <c r="O74" s="18" t="n">
        <v>0</v>
      </c>
      <c r="P74" s="20" t="n">
        <v>0</v>
      </c>
      <c r="Q74" s="18" t="n">
        <v>6.36889631</v>
      </c>
      <c r="R74" s="20" t="n">
        <v>0.13040942</v>
      </c>
    </row>
    <row r="75" spans="1:18">
      <c r="A75" s="15" t="s">
        <v>472</v>
      </c>
      <c r="B75" s="17" t="n">
        <v>5375</v>
      </c>
      <c r="C75" s="18">
        <f>(483.0/B75*100)</f>
        <v/>
      </c>
      <c r="D75" s="19" t="n">
        <v>4892</v>
      </c>
      <c r="E75" s="18" t="n">
        <v>33.01710665</v>
      </c>
      <c r="F75" s="20" t="n">
        <v>4.17256134</v>
      </c>
      <c r="G75" s="18" t="n">
        <v>52.0101748</v>
      </c>
      <c r="H75" s="20" t="n">
        <v>4.45223706</v>
      </c>
      <c r="I75" s="18" t="n">
        <v>0</v>
      </c>
      <c r="J75" s="20" t="n">
        <v>0</v>
      </c>
      <c r="K75" s="18" t="s">
        <v>404</v>
      </c>
      <c r="L75" s="20" t="s">
        <v>404</v>
      </c>
      <c r="M75" s="18" t="n">
        <v>0</v>
      </c>
      <c r="N75" s="20" t="n">
        <v>0</v>
      </c>
      <c r="O75" s="18" t="n">
        <v>0</v>
      </c>
      <c r="P75" s="20" t="n">
        <v>0</v>
      </c>
      <c r="Q75" s="18" t="n">
        <v>14.97271855</v>
      </c>
      <c r="R75" s="20" t="n">
        <v>3.4892767</v>
      </c>
    </row>
    <row r="76" spans="1:18">
      <c r="A76" s="15" t="s">
        <v>473</v>
      </c>
      <c r="B76" s="17" t="n">
        <v>14167</v>
      </c>
      <c r="C76" s="18">
        <f>(1400.0/B76*100)</f>
        <v/>
      </c>
      <c r="D76" s="19" t="n">
        <v>12767</v>
      </c>
      <c r="E76" s="18" t="n">
        <v>69.59879788000001</v>
      </c>
      <c r="F76" s="20" t="n">
        <v>2.31772194</v>
      </c>
      <c r="G76" s="18" t="n">
        <v>22.84102167</v>
      </c>
      <c r="H76" s="20" t="n">
        <v>2.08699481</v>
      </c>
      <c r="I76" s="18" t="n">
        <v>0</v>
      </c>
      <c r="J76" s="20" t="n">
        <v>0</v>
      </c>
      <c r="K76" s="18" t="s">
        <v>404</v>
      </c>
      <c r="L76" s="20" t="s">
        <v>404</v>
      </c>
      <c r="M76" s="18" t="n">
        <v>0</v>
      </c>
      <c r="N76" s="20" t="n">
        <v>0</v>
      </c>
      <c r="O76" s="18" t="n">
        <v>0</v>
      </c>
      <c r="P76" s="20" t="n">
        <v>0</v>
      </c>
      <c r="Q76" s="18" t="n">
        <v>7.56018045</v>
      </c>
      <c r="R76" s="20" t="n">
        <v>1.36442519</v>
      </c>
    </row>
    <row r="77" spans="1:18">
      <c r="A77" s="15" t="s">
        <v>474</v>
      </c>
      <c r="B77" s="17" t="n">
        <v>6062</v>
      </c>
      <c r="C77" s="18">
        <f>(0.0/B77*100)</f>
        <v/>
      </c>
      <c r="D77" s="19" t="n">
        <v>6062</v>
      </c>
      <c r="E77" s="18" t="n">
        <v>10.81232457</v>
      </c>
      <c r="F77" s="20" t="n">
        <v>2.03903447</v>
      </c>
      <c r="G77" s="18" t="n">
        <v>83.04415659</v>
      </c>
      <c r="H77" s="20" t="n">
        <v>2.65118306</v>
      </c>
      <c r="I77" s="18" t="n">
        <v>0</v>
      </c>
      <c r="J77" s="20" t="n">
        <v>0</v>
      </c>
      <c r="K77" s="18" t="s">
        <v>404</v>
      </c>
      <c r="L77" s="20" t="s">
        <v>404</v>
      </c>
      <c r="M77" s="18" t="n">
        <v>0</v>
      </c>
      <c r="N77" s="20" t="n">
        <v>0</v>
      </c>
      <c r="O77" s="18" t="n">
        <v>0</v>
      </c>
      <c r="P77" s="20" t="n">
        <v>0</v>
      </c>
      <c r="Q77" s="18" t="n">
        <v>6.14351884</v>
      </c>
      <c r="R77" s="20" t="n">
        <v>1.71814974</v>
      </c>
    </row>
    <row r="78" spans="1:18">
      <c r="A78" s="15" t="s">
        <v>475</v>
      </c>
      <c r="B78" s="17" t="n">
        <v>5826</v>
      </c>
      <c r="C78" s="18">
        <f>(0.0/B78*100)</f>
        <v/>
      </c>
      <c r="D78" s="19" t="n">
        <v>5826</v>
      </c>
      <c r="E78" s="18" t="n">
        <v>43.74232193</v>
      </c>
      <c r="F78" s="20" t="n">
        <v>4.25952916</v>
      </c>
      <c r="G78" s="18" t="n">
        <v>52.5840431</v>
      </c>
      <c r="H78" s="20" t="n">
        <v>4.07382127</v>
      </c>
      <c r="I78" s="18" t="n">
        <v>0</v>
      </c>
      <c r="J78" s="20" t="n">
        <v>0</v>
      </c>
      <c r="K78" s="18" t="s">
        <v>404</v>
      </c>
      <c r="L78" s="20" t="s">
        <v>404</v>
      </c>
      <c r="M78" s="18" t="n">
        <v>0</v>
      </c>
      <c r="N78" s="20" t="n">
        <v>0</v>
      </c>
      <c r="O78" s="18" t="n">
        <v>0</v>
      </c>
      <c r="P78" s="20" t="n">
        <v>0</v>
      </c>
      <c r="Q78" s="18" t="n">
        <v>3.67363497</v>
      </c>
      <c r="R78" s="20" t="n">
        <v>1.39643435</v>
      </c>
    </row>
    <row customHeight="1" ht="25" r="79" spans="1:18">
      <c r="A79" s="15" t="s">
        <v>476</v>
      </c>
      <c r="B79" s="17" t="n">
        <v>1657</v>
      </c>
      <c r="C79" s="18">
        <f>(21.0/B79*100)</f>
        <v/>
      </c>
      <c r="D79" s="19" t="n">
        <v>1636</v>
      </c>
      <c r="E79" s="18" t="n">
        <v>24.48323861</v>
      </c>
      <c r="F79" s="20" t="n">
        <v>6.48834348</v>
      </c>
      <c r="G79" s="18" t="n">
        <v>70.74767835999999</v>
      </c>
      <c r="H79" s="20" t="n">
        <v>5.91359861</v>
      </c>
      <c r="I79" s="18" t="n">
        <v>0</v>
      </c>
      <c r="J79" s="20" t="n">
        <v>0</v>
      </c>
      <c r="K79" s="18" t="s">
        <v>404</v>
      </c>
      <c r="L79" s="20" t="s">
        <v>404</v>
      </c>
      <c r="M79" s="18" t="n">
        <v>0</v>
      </c>
      <c r="N79" s="20" t="n">
        <v>0</v>
      </c>
      <c r="O79" s="18" t="n">
        <v>0</v>
      </c>
      <c r="P79" s="20" t="n">
        <v>0</v>
      </c>
      <c r="Q79" s="18" t="n">
        <v>4.76908303</v>
      </c>
      <c r="R79" s="20" t="n">
        <v>2.92092317</v>
      </c>
    </row>
    <row r="80" spans="1:18">
      <c r="A80" s="15" t="s">
        <v>477</v>
      </c>
      <c r="B80" s="17" t="n">
        <v>7841</v>
      </c>
      <c r="C80" s="18">
        <f>(0.0/B80*100)</f>
        <v/>
      </c>
      <c r="D80" s="19" t="n">
        <v>7841</v>
      </c>
      <c r="E80" s="18" t="n">
        <v>66.57744297000001</v>
      </c>
      <c r="F80" s="20" t="n">
        <v>3.62504798</v>
      </c>
      <c r="G80" s="18" t="n">
        <v>33.42255703</v>
      </c>
      <c r="H80" s="20" t="n">
        <v>3.62504798</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90.72846876</v>
      </c>
      <c r="F81" s="20" t="n">
        <v>2.22577495</v>
      </c>
      <c r="G81" s="18" t="n">
        <v>7.9742825</v>
      </c>
      <c r="H81" s="20" t="n">
        <v>2.07221429</v>
      </c>
      <c r="I81" s="18" t="n">
        <v>0</v>
      </c>
      <c r="J81" s="20" t="n">
        <v>0</v>
      </c>
      <c r="K81" s="18" t="s">
        <v>404</v>
      </c>
      <c r="L81" s="20" t="s">
        <v>404</v>
      </c>
      <c r="M81" s="18" t="n">
        <v>0</v>
      </c>
      <c r="N81" s="20" t="n">
        <v>0</v>
      </c>
      <c r="O81" s="18" t="n">
        <v>0</v>
      </c>
      <c r="P81" s="20" t="n">
        <v>0</v>
      </c>
      <c r="Q81" s="18" t="n">
        <v>1.29724874</v>
      </c>
      <c r="R81" s="20" t="n">
        <v>0.81583656</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508</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81.49825156999999</v>
      </c>
      <c r="F7" s="20" t="n">
        <v>1.34371765</v>
      </c>
      <c r="G7" s="18" t="n">
        <v>14.89377923</v>
      </c>
      <c r="H7" s="20" t="n">
        <v>1.35768595</v>
      </c>
      <c r="I7" s="18" t="n">
        <v>0</v>
      </c>
      <c r="J7" s="20" t="n">
        <v>0</v>
      </c>
      <c r="K7" s="18" t="s">
        <v>404</v>
      </c>
      <c r="L7" s="20" t="s">
        <v>404</v>
      </c>
      <c r="M7" s="18" t="n">
        <v>0</v>
      </c>
      <c r="N7" s="20" t="n">
        <v>0</v>
      </c>
      <c r="O7" s="18" t="n">
        <v>0</v>
      </c>
      <c r="P7" s="20" t="n">
        <v>0</v>
      </c>
      <c r="Q7" s="18" t="n">
        <v>3.6079692</v>
      </c>
      <c r="R7" s="20" t="n">
        <v>0.77324202</v>
      </c>
    </row>
    <row r="8" spans="1:18">
      <c r="A8" s="15" t="s">
        <v>405</v>
      </c>
      <c r="B8" s="17" t="n">
        <v>7007</v>
      </c>
      <c r="C8" s="18">
        <f>(0.0/B8*100)</f>
        <v/>
      </c>
      <c r="D8" s="19" t="n">
        <v>7007</v>
      </c>
      <c r="E8" s="18" t="n">
        <v>84.38299746</v>
      </c>
      <c r="F8" s="20" t="n">
        <v>2.05155726</v>
      </c>
      <c r="G8" s="18" t="n">
        <v>12.13332314</v>
      </c>
      <c r="H8" s="20" t="n">
        <v>1.71225617</v>
      </c>
      <c r="I8" s="18" t="n">
        <v>0</v>
      </c>
      <c r="J8" s="20" t="n">
        <v>0</v>
      </c>
      <c r="K8" s="18" t="s">
        <v>404</v>
      </c>
      <c r="L8" s="20" t="s">
        <v>404</v>
      </c>
      <c r="M8" s="18" t="n">
        <v>0</v>
      </c>
      <c r="N8" s="20" t="n">
        <v>0</v>
      </c>
      <c r="O8" s="18" t="n">
        <v>0</v>
      </c>
      <c r="P8" s="20" t="n">
        <v>0</v>
      </c>
      <c r="Q8" s="18" t="n">
        <v>3.4836794</v>
      </c>
      <c r="R8" s="20" t="n">
        <v>1.32274611</v>
      </c>
    </row>
    <row r="9" spans="1:18">
      <c r="A9" s="15" t="s">
        <v>406</v>
      </c>
      <c r="B9" s="17" t="n">
        <v>9651</v>
      </c>
      <c r="C9" s="18">
        <f>(200.0/B9*100)</f>
        <v/>
      </c>
      <c r="D9" s="19" t="n">
        <v>9451</v>
      </c>
      <c r="E9" s="18" t="n">
        <v>68.09040784</v>
      </c>
      <c r="F9" s="20" t="n">
        <v>3.08204971</v>
      </c>
      <c r="G9" s="18" t="n">
        <v>26.27218105</v>
      </c>
      <c r="H9" s="20" t="n">
        <v>2.90629957</v>
      </c>
      <c r="I9" s="18" t="n">
        <v>0</v>
      </c>
      <c r="J9" s="20" t="n">
        <v>0</v>
      </c>
      <c r="K9" s="18" t="s">
        <v>404</v>
      </c>
      <c r="L9" s="20" t="s">
        <v>404</v>
      </c>
      <c r="M9" s="18" t="n">
        <v>0</v>
      </c>
      <c r="N9" s="20" t="n">
        <v>0</v>
      </c>
      <c r="O9" s="18" t="n">
        <v>0</v>
      </c>
      <c r="P9" s="20" t="n">
        <v>0</v>
      </c>
      <c r="Q9" s="18" t="n">
        <v>5.63741111</v>
      </c>
      <c r="R9" s="20" t="n">
        <v>1.64953038</v>
      </c>
    </row>
    <row r="10" spans="1:18">
      <c r="A10" s="15" t="s">
        <v>407</v>
      </c>
      <c r="B10" s="17" t="n">
        <v>20058</v>
      </c>
      <c r="C10" s="18">
        <f>(2798.0/B10*100)</f>
        <v/>
      </c>
      <c r="D10" s="19" t="n">
        <v>17260</v>
      </c>
      <c r="E10" s="18" t="n">
        <v>95.95015051999999</v>
      </c>
      <c r="F10" s="20" t="n">
        <v>1.19339092</v>
      </c>
      <c r="G10" s="18" t="n">
        <v>3.22792715</v>
      </c>
      <c r="H10" s="20" t="n">
        <v>1.1209367</v>
      </c>
      <c r="I10" s="18" t="n">
        <v>0</v>
      </c>
      <c r="J10" s="20" t="n">
        <v>0</v>
      </c>
      <c r="K10" s="18" t="s">
        <v>404</v>
      </c>
      <c r="L10" s="20" t="s">
        <v>404</v>
      </c>
      <c r="M10" s="18" t="n">
        <v>0</v>
      </c>
      <c r="N10" s="20" t="n">
        <v>0</v>
      </c>
      <c r="O10" s="18" t="n">
        <v>0</v>
      </c>
      <c r="P10" s="20" t="n">
        <v>0</v>
      </c>
      <c r="Q10" s="18" t="n">
        <v>0.82192233</v>
      </c>
      <c r="R10" s="20" t="n">
        <v>0.42438308</v>
      </c>
    </row>
    <row r="11" spans="1:18">
      <c r="A11" s="15" t="s">
        <v>408</v>
      </c>
      <c r="B11" s="17" t="n">
        <v>7053</v>
      </c>
      <c r="C11" s="18">
        <f>(137.0/B11*100)</f>
        <v/>
      </c>
      <c r="D11" s="19" t="n">
        <v>6916</v>
      </c>
      <c r="E11" s="18" t="n">
        <v>56.57204479</v>
      </c>
      <c r="F11" s="20" t="n">
        <v>3.71237081</v>
      </c>
      <c r="G11" s="18" t="n">
        <v>38.47845838</v>
      </c>
      <c r="H11" s="20" t="n">
        <v>3.4951242</v>
      </c>
      <c r="I11" s="18" t="n">
        <v>0</v>
      </c>
      <c r="J11" s="20" t="n">
        <v>0</v>
      </c>
      <c r="K11" s="18" t="s">
        <v>404</v>
      </c>
      <c r="L11" s="20" t="s">
        <v>404</v>
      </c>
      <c r="M11" s="18" t="n">
        <v>0</v>
      </c>
      <c r="N11" s="20" t="n">
        <v>0</v>
      </c>
      <c r="O11" s="18" t="n">
        <v>0</v>
      </c>
      <c r="P11" s="20" t="n">
        <v>0</v>
      </c>
      <c r="Q11" s="18" t="n">
        <v>4.94949683</v>
      </c>
      <c r="R11" s="20" t="n">
        <v>1.71732561</v>
      </c>
    </row>
    <row r="12" spans="1:18">
      <c r="A12" s="15" t="s">
        <v>409</v>
      </c>
      <c r="B12" s="17" t="n">
        <v>6894</v>
      </c>
      <c r="C12" s="18">
        <f>(106.0/B12*100)</f>
        <v/>
      </c>
      <c r="D12" s="19" t="n">
        <v>6788</v>
      </c>
      <c r="E12" s="18" t="n">
        <v>61.1416481</v>
      </c>
      <c r="F12" s="20" t="n">
        <v>3.40992624</v>
      </c>
      <c r="G12" s="18" t="n">
        <v>35.93918231</v>
      </c>
      <c r="H12" s="20" t="n">
        <v>3.17476912</v>
      </c>
      <c r="I12" s="18" t="n">
        <v>0</v>
      </c>
      <c r="J12" s="20" t="n">
        <v>0</v>
      </c>
      <c r="K12" s="18" t="s">
        <v>404</v>
      </c>
      <c r="L12" s="20" t="s">
        <v>404</v>
      </c>
      <c r="M12" s="18" t="n">
        <v>0</v>
      </c>
      <c r="N12" s="20" t="n">
        <v>0</v>
      </c>
      <c r="O12" s="18" t="n">
        <v>0</v>
      </c>
      <c r="P12" s="20" t="n">
        <v>0</v>
      </c>
      <c r="Q12" s="18" t="n">
        <v>2.91916959</v>
      </c>
      <c r="R12" s="20" t="n">
        <v>1.04803409</v>
      </c>
    </row>
    <row r="13" spans="1:18">
      <c r="A13" s="15" t="s">
        <v>410</v>
      </c>
      <c r="B13" s="17" t="n">
        <v>7161</v>
      </c>
      <c r="C13" s="18">
        <f>(1175.0/B13*100)</f>
        <v/>
      </c>
      <c r="D13" s="19" t="n">
        <v>5986</v>
      </c>
      <c r="E13" s="18" t="n">
        <v>16.94727467</v>
      </c>
      <c r="F13" s="20" t="n">
        <v>2.33837596</v>
      </c>
      <c r="G13" s="18" t="n">
        <v>76.29371062</v>
      </c>
      <c r="H13" s="20" t="n">
        <v>2.87370927</v>
      </c>
      <c r="I13" s="18" t="n">
        <v>0</v>
      </c>
      <c r="J13" s="20" t="n">
        <v>0</v>
      </c>
      <c r="K13" s="18" t="s">
        <v>404</v>
      </c>
      <c r="L13" s="20" t="s">
        <v>404</v>
      </c>
      <c r="M13" s="18" t="n">
        <v>0</v>
      </c>
      <c r="N13" s="20" t="n">
        <v>0</v>
      </c>
      <c r="O13" s="18" t="n">
        <v>0</v>
      </c>
      <c r="P13" s="20" t="n">
        <v>0</v>
      </c>
      <c r="Q13" s="18" t="n">
        <v>6.7590147</v>
      </c>
      <c r="R13" s="20" t="n">
        <v>1.55840518</v>
      </c>
    </row>
    <row r="14" spans="1:18">
      <c r="A14" s="15" t="s">
        <v>411</v>
      </c>
      <c r="B14" s="17" t="n">
        <v>5587</v>
      </c>
      <c r="C14" s="18">
        <f>(0.0/B14*100)</f>
        <v/>
      </c>
      <c r="D14" s="19" t="n">
        <v>5587</v>
      </c>
      <c r="E14" s="18" t="n">
        <v>74.55260337</v>
      </c>
      <c r="F14" s="20" t="n">
        <v>2.55076315</v>
      </c>
      <c r="G14" s="18" t="n">
        <v>23.44538897</v>
      </c>
      <c r="H14" s="20" t="n">
        <v>2.40965081</v>
      </c>
      <c r="I14" s="18" t="n">
        <v>0</v>
      </c>
      <c r="J14" s="20" t="n">
        <v>0</v>
      </c>
      <c r="K14" s="18" t="s">
        <v>404</v>
      </c>
      <c r="L14" s="20" t="s">
        <v>404</v>
      </c>
      <c r="M14" s="18" t="n">
        <v>0</v>
      </c>
      <c r="N14" s="20" t="n">
        <v>0</v>
      </c>
      <c r="O14" s="18" t="n">
        <v>0</v>
      </c>
      <c r="P14" s="20" t="n">
        <v>0</v>
      </c>
      <c r="Q14" s="18" t="n">
        <v>2.00200766</v>
      </c>
      <c r="R14" s="20" t="n">
        <v>0.91658859</v>
      </c>
    </row>
    <row r="15" spans="1:18">
      <c r="A15" s="15" t="s">
        <v>412</v>
      </c>
      <c r="B15" s="17" t="n">
        <v>5882</v>
      </c>
      <c r="C15" s="18">
        <f>(0.0/B15*100)</f>
        <v/>
      </c>
      <c r="D15" s="19" t="n">
        <v>5882</v>
      </c>
      <c r="E15" s="18" t="n">
        <v>34.92191472</v>
      </c>
      <c r="F15" s="20" t="n">
        <v>4.03997393</v>
      </c>
      <c r="G15" s="18" t="n">
        <v>62.82805358</v>
      </c>
      <c r="H15" s="20" t="n">
        <v>4.17483014</v>
      </c>
      <c r="I15" s="18" t="n">
        <v>0</v>
      </c>
      <c r="J15" s="20" t="n">
        <v>0</v>
      </c>
      <c r="K15" s="18" t="s">
        <v>404</v>
      </c>
      <c r="L15" s="20" t="s">
        <v>404</v>
      </c>
      <c r="M15" s="18" t="n">
        <v>0</v>
      </c>
      <c r="N15" s="20" t="n">
        <v>0</v>
      </c>
      <c r="O15" s="18" t="n">
        <v>0</v>
      </c>
      <c r="P15" s="20" t="n">
        <v>0</v>
      </c>
      <c r="Q15" s="18" t="n">
        <v>2.2500317</v>
      </c>
      <c r="R15" s="20" t="n">
        <v>1.19070635</v>
      </c>
    </row>
    <row r="16" spans="1:18">
      <c r="A16" s="15" t="s">
        <v>413</v>
      </c>
      <c r="B16" s="17" t="n">
        <v>6108</v>
      </c>
      <c r="C16" s="18">
        <f>(339.0/B16*100)</f>
        <v/>
      </c>
      <c r="D16" s="19" t="n">
        <v>5769</v>
      </c>
      <c r="E16" s="18" t="n">
        <v>32.32472439</v>
      </c>
      <c r="F16" s="20" t="n">
        <v>3.14730999</v>
      </c>
      <c r="G16" s="18" t="n">
        <v>56.21338526</v>
      </c>
      <c r="H16" s="20" t="n">
        <v>3.08756747</v>
      </c>
      <c r="I16" s="18" t="n">
        <v>0</v>
      </c>
      <c r="J16" s="20" t="n">
        <v>0</v>
      </c>
      <c r="K16" s="18" t="s">
        <v>404</v>
      </c>
      <c r="L16" s="20" t="s">
        <v>404</v>
      </c>
      <c r="M16" s="18" t="n">
        <v>0</v>
      </c>
      <c r="N16" s="20" t="n">
        <v>0</v>
      </c>
      <c r="O16" s="18" t="n">
        <v>0</v>
      </c>
      <c r="P16" s="20" t="n">
        <v>0</v>
      </c>
      <c r="Q16" s="18" t="n">
        <v>11.46189035</v>
      </c>
      <c r="R16" s="20" t="n">
        <v>2.00947361</v>
      </c>
    </row>
    <row r="17" spans="1:18">
      <c r="A17" s="15" t="s">
        <v>414</v>
      </c>
      <c r="B17" s="17" t="n">
        <v>6504</v>
      </c>
      <c r="C17" s="18">
        <f>(1325.0/B17*100)</f>
        <v/>
      </c>
      <c r="D17" s="19" t="n">
        <v>5179</v>
      </c>
      <c r="E17" s="18" t="n">
        <v>90.94527934</v>
      </c>
      <c r="F17" s="20" t="n">
        <v>2.25610936</v>
      </c>
      <c r="G17" s="18" t="n">
        <v>6.23349334</v>
      </c>
      <c r="H17" s="20" t="n">
        <v>1.90085013</v>
      </c>
      <c r="I17" s="18" t="n">
        <v>0</v>
      </c>
      <c r="J17" s="20" t="n">
        <v>0</v>
      </c>
      <c r="K17" s="18" t="s">
        <v>404</v>
      </c>
      <c r="L17" s="20" t="s">
        <v>404</v>
      </c>
      <c r="M17" s="18" t="n">
        <v>0</v>
      </c>
      <c r="N17" s="20" t="n">
        <v>0</v>
      </c>
      <c r="O17" s="18" t="n">
        <v>0</v>
      </c>
      <c r="P17" s="20" t="n">
        <v>0</v>
      </c>
      <c r="Q17" s="18" t="n">
        <v>2.82122732</v>
      </c>
      <c r="R17" s="20" t="n">
        <v>1.09764131</v>
      </c>
    </row>
    <row r="18" spans="1:18">
      <c r="A18" s="15" t="s">
        <v>415</v>
      </c>
      <c r="B18" s="17" t="n">
        <v>5532</v>
      </c>
      <c r="C18" s="18">
        <f>(0.0/B18*100)</f>
        <v/>
      </c>
      <c r="D18" s="19" t="n">
        <v>5532</v>
      </c>
      <c r="E18" s="18" t="n">
        <v>57.16506288</v>
      </c>
      <c r="F18" s="20" t="n">
        <v>3.69759281</v>
      </c>
      <c r="G18" s="18" t="n">
        <v>35.14949449</v>
      </c>
      <c r="H18" s="20" t="n">
        <v>3.7844454</v>
      </c>
      <c r="I18" s="18" t="n">
        <v>0</v>
      </c>
      <c r="J18" s="20" t="n">
        <v>0</v>
      </c>
      <c r="K18" s="18" t="s">
        <v>404</v>
      </c>
      <c r="L18" s="20" t="s">
        <v>404</v>
      </c>
      <c r="M18" s="18" t="n">
        <v>0</v>
      </c>
      <c r="N18" s="20" t="n">
        <v>0</v>
      </c>
      <c r="O18" s="18" t="n">
        <v>0</v>
      </c>
      <c r="P18" s="20" t="n">
        <v>0</v>
      </c>
      <c r="Q18" s="18" t="n">
        <v>7.68544263</v>
      </c>
      <c r="R18" s="20" t="n">
        <v>1.93353097</v>
      </c>
    </row>
    <row r="19" spans="1:18">
      <c r="A19" s="15" t="s">
        <v>416</v>
      </c>
      <c r="B19" s="17" t="n">
        <v>5658</v>
      </c>
      <c r="C19" s="18">
        <f>(327.0/B19*100)</f>
        <v/>
      </c>
      <c r="D19" s="19" t="n">
        <v>5331</v>
      </c>
      <c r="E19" s="18" t="n">
        <v>80.12930033000001</v>
      </c>
      <c r="F19" s="20" t="n">
        <v>2.63543488</v>
      </c>
      <c r="G19" s="18" t="n">
        <v>17.79076002</v>
      </c>
      <c r="H19" s="20" t="n">
        <v>2.5593929</v>
      </c>
      <c r="I19" s="18" t="n">
        <v>0</v>
      </c>
      <c r="J19" s="20" t="n">
        <v>0</v>
      </c>
      <c r="K19" s="18" t="s">
        <v>404</v>
      </c>
      <c r="L19" s="20" t="s">
        <v>404</v>
      </c>
      <c r="M19" s="18" t="n">
        <v>0</v>
      </c>
      <c r="N19" s="20" t="n">
        <v>0</v>
      </c>
      <c r="O19" s="18" t="n">
        <v>0</v>
      </c>
      <c r="P19" s="20" t="n">
        <v>0</v>
      </c>
      <c r="Q19" s="18" t="n">
        <v>2.07993965</v>
      </c>
      <c r="R19" s="20" t="n">
        <v>1.01347699</v>
      </c>
    </row>
    <row r="20" spans="1:18">
      <c r="A20" s="15" t="s">
        <v>417</v>
      </c>
      <c r="B20" s="17" t="n">
        <v>3371</v>
      </c>
      <c r="C20" s="18">
        <f>(24.0/B20*100)</f>
        <v/>
      </c>
      <c r="D20" s="19" t="n">
        <v>3347</v>
      </c>
      <c r="E20" s="18" t="n">
        <v>30.22902176</v>
      </c>
      <c r="F20" s="20" t="n">
        <v>0.19962964</v>
      </c>
      <c r="G20" s="18" t="n">
        <v>67.00800233</v>
      </c>
      <c r="H20" s="20" t="n">
        <v>0.19570301</v>
      </c>
      <c r="I20" s="18" t="n">
        <v>0</v>
      </c>
      <c r="J20" s="20" t="n">
        <v>0</v>
      </c>
      <c r="K20" s="18" t="s">
        <v>404</v>
      </c>
      <c r="L20" s="20" t="s">
        <v>404</v>
      </c>
      <c r="M20" s="18" t="n">
        <v>0</v>
      </c>
      <c r="N20" s="20" t="n">
        <v>0</v>
      </c>
      <c r="O20" s="18" t="n">
        <v>0</v>
      </c>
      <c r="P20" s="20" t="n">
        <v>0</v>
      </c>
      <c r="Q20" s="18" t="n">
        <v>2.76297591</v>
      </c>
      <c r="R20" s="20" t="n">
        <v>0.12112771</v>
      </c>
    </row>
    <row r="21" spans="1:18">
      <c r="A21" s="15" t="s">
        <v>418</v>
      </c>
      <c r="B21" s="17" t="n">
        <v>5741</v>
      </c>
      <c r="C21" s="18">
        <f>(0.0/B21*100)</f>
        <v/>
      </c>
      <c r="D21" s="19" t="n">
        <v>5741</v>
      </c>
      <c r="E21" s="18" t="n">
        <v>58.79118095</v>
      </c>
      <c r="F21" s="20" t="n">
        <v>4.07454238</v>
      </c>
      <c r="G21" s="18" t="n">
        <v>30.2400152</v>
      </c>
      <c r="H21" s="20" t="n">
        <v>3.73094676</v>
      </c>
      <c r="I21" s="18" t="n">
        <v>0</v>
      </c>
      <c r="J21" s="20" t="n">
        <v>0</v>
      </c>
      <c r="K21" s="18" t="s">
        <v>404</v>
      </c>
      <c r="L21" s="20" t="s">
        <v>404</v>
      </c>
      <c r="M21" s="18" t="n">
        <v>0</v>
      </c>
      <c r="N21" s="20" t="n">
        <v>0</v>
      </c>
      <c r="O21" s="18" t="n">
        <v>0</v>
      </c>
      <c r="P21" s="20" t="n">
        <v>0</v>
      </c>
      <c r="Q21" s="18" t="n">
        <v>10.96880385</v>
      </c>
      <c r="R21" s="20" t="n">
        <v>2.55611509</v>
      </c>
    </row>
    <row r="22" spans="1:18">
      <c r="A22" s="15" t="s">
        <v>419</v>
      </c>
      <c r="B22" s="17" t="n">
        <v>6598</v>
      </c>
      <c r="C22" s="18">
        <f>(0.0/B22*100)</f>
        <v/>
      </c>
      <c r="D22" s="19" t="n">
        <v>6598</v>
      </c>
      <c r="E22" s="18" t="n">
        <v>96.38008356</v>
      </c>
      <c r="F22" s="20" t="n">
        <v>1.81624076</v>
      </c>
      <c r="G22" s="18" t="n">
        <v>1.6643245</v>
      </c>
      <c r="H22" s="20" t="n">
        <v>0.98567215</v>
      </c>
      <c r="I22" s="18" t="n">
        <v>0</v>
      </c>
      <c r="J22" s="20" t="n">
        <v>0</v>
      </c>
      <c r="K22" s="18" t="s">
        <v>404</v>
      </c>
      <c r="L22" s="20" t="s">
        <v>404</v>
      </c>
      <c r="M22" s="18" t="n">
        <v>0</v>
      </c>
      <c r="N22" s="20" t="n">
        <v>0</v>
      </c>
      <c r="O22" s="18" t="n">
        <v>0</v>
      </c>
      <c r="P22" s="20" t="n">
        <v>0</v>
      </c>
      <c r="Q22" s="18" t="n">
        <v>1.95559194</v>
      </c>
      <c r="R22" s="20" t="n">
        <v>1.39499758</v>
      </c>
    </row>
    <row r="23" spans="1:18">
      <c r="A23" s="15" t="s">
        <v>420</v>
      </c>
      <c r="B23" s="17" t="n">
        <v>11583</v>
      </c>
      <c r="C23" s="18">
        <f>(3069.0/B23*100)</f>
        <v/>
      </c>
      <c r="D23" s="19" t="n">
        <v>8514</v>
      </c>
      <c r="E23" s="18" t="n">
        <v>63.36574995</v>
      </c>
      <c r="F23" s="20" t="n">
        <v>3.51715223</v>
      </c>
      <c r="G23" s="18" t="n">
        <v>31.9785351</v>
      </c>
      <c r="H23" s="20" t="n">
        <v>3.39916547</v>
      </c>
      <c r="I23" s="18" t="n">
        <v>0</v>
      </c>
      <c r="J23" s="20" t="n">
        <v>0</v>
      </c>
      <c r="K23" s="18" t="s">
        <v>404</v>
      </c>
      <c r="L23" s="20" t="s">
        <v>404</v>
      </c>
      <c r="M23" s="18" t="n">
        <v>0</v>
      </c>
      <c r="N23" s="20" t="n">
        <v>0</v>
      </c>
      <c r="O23" s="18" t="n">
        <v>0</v>
      </c>
      <c r="P23" s="20" t="n">
        <v>0</v>
      </c>
      <c r="Q23" s="18" t="n">
        <v>4.65571495</v>
      </c>
      <c r="R23" s="20" t="n">
        <v>1.44448986</v>
      </c>
    </row>
    <row r="24" spans="1:18">
      <c r="A24" s="15" t="s">
        <v>421</v>
      </c>
      <c r="B24" s="17" t="n">
        <v>6647</v>
      </c>
      <c r="C24" s="18">
        <f>(0.0/B24*100)</f>
        <v/>
      </c>
      <c r="D24" s="19" t="n">
        <v>6647</v>
      </c>
      <c r="E24" s="18" t="n">
        <v>91.45224297999999</v>
      </c>
      <c r="F24" s="20" t="n">
        <v>1.83615833</v>
      </c>
      <c r="G24" s="18" t="n">
        <v>8.547757020000001</v>
      </c>
      <c r="H24" s="20" t="n">
        <v>1.83615833</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99.53974281000001</v>
      </c>
      <c r="F25" s="20" t="n">
        <v>0.46080642</v>
      </c>
      <c r="G25" s="18" t="n">
        <v>0.46025719</v>
      </c>
      <c r="H25" s="20" t="n">
        <v>0.46080642</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77.83411776</v>
      </c>
      <c r="F26" s="20" t="n">
        <v>2.35187386</v>
      </c>
      <c r="G26" s="18" t="n">
        <v>19.78142612</v>
      </c>
      <c r="H26" s="20" t="n">
        <v>2.01820073</v>
      </c>
      <c r="I26" s="18" t="n">
        <v>0</v>
      </c>
      <c r="J26" s="20" t="n">
        <v>0</v>
      </c>
      <c r="K26" s="18" t="s">
        <v>404</v>
      </c>
      <c r="L26" s="20" t="s">
        <v>404</v>
      </c>
      <c r="M26" s="18" t="n">
        <v>0</v>
      </c>
      <c r="N26" s="20" t="n">
        <v>0</v>
      </c>
      <c r="O26" s="18" t="n">
        <v>0</v>
      </c>
      <c r="P26" s="20" t="n">
        <v>0</v>
      </c>
      <c r="Q26" s="18" t="n">
        <v>2.38445612</v>
      </c>
      <c r="R26" s="20" t="n">
        <v>0.92321897</v>
      </c>
    </row>
    <row r="27" spans="1:18">
      <c r="A27" s="15" t="s">
        <v>424</v>
      </c>
      <c r="B27" s="17" t="n">
        <v>5299</v>
      </c>
      <c r="C27" s="18">
        <f>(0.0/B27*100)</f>
        <v/>
      </c>
      <c r="D27" s="19" t="n">
        <v>5299</v>
      </c>
      <c r="E27" s="18" t="n">
        <v>89.59720406</v>
      </c>
      <c r="F27" s="20" t="n">
        <v>0.06213914</v>
      </c>
      <c r="G27" s="18" t="n">
        <v>7.14801051</v>
      </c>
      <c r="H27" s="20" t="n">
        <v>0.05033999</v>
      </c>
      <c r="I27" s="18" t="n">
        <v>0</v>
      </c>
      <c r="J27" s="20" t="n">
        <v>0</v>
      </c>
      <c r="K27" s="18" t="s">
        <v>404</v>
      </c>
      <c r="L27" s="20" t="s">
        <v>404</v>
      </c>
      <c r="M27" s="18" t="n">
        <v>0</v>
      </c>
      <c r="N27" s="20" t="n">
        <v>0</v>
      </c>
      <c r="O27" s="18" t="n">
        <v>0</v>
      </c>
      <c r="P27" s="20" t="n">
        <v>0</v>
      </c>
      <c r="Q27" s="18" t="n">
        <v>3.25478543</v>
      </c>
      <c r="R27" s="20" t="n">
        <v>0.03958993</v>
      </c>
    </row>
    <row r="28" spans="1:18">
      <c r="A28" s="15" t="s">
        <v>425</v>
      </c>
      <c r="B28" s="17" t="n">
        <v>7568</v>
      </c>
      <c r="C28" s="18">
        <f>(0.0/B28*100)</f>
        <v/>
      </c>
      <c r="D28" s="19" t="n">
        <v>7568</v>
      </c>
      <c r="E28" s="18" t="n">
        <v>54.34557161</v>
      </c>
      <c r="F28" s="20" t="n">
        <v>2.86318012</v>
      </c>
      <c r="G28" s="18" t="n">
        <v>42.5333186</v>
      </c>
      <c r="H28" s="20" t="n">
        <v>2.95505445</v>
      </c>
      <c r="I28" s="18" t="n">
        <v>0</v>
      </c>
      <c r="J28" s="20" t="n">
        <v>0</v>
      </c>
      <c r="K28" s="18" t="s">
        <v>404</v>
      </c>
      <c r="L28" s="20" t="s">
        <v>404</v>
      </c>
      <c r="M28" s="18" t="n">
        <v>0</v>
      </c>
      <c r="N28" s="20" t="n">
        <v>0</v>
      </c>
      <c r="O28" s="18" t="n">
        <v>0</v>
      </c>
      <c r="P28" s="20" t="n">
        <v>0</v>
      </c>
      <c r="Q28" s="18" t="n">
        <v>3.12110979</v>
      </c>
      <c r="R28" s="20" t="n">
        <v>1.06533642</v>
      </c>
    </row>
    <row r="29" spans="1:18">
      <c r="A29" s="15" t="s">
        <v>426</v>
      </c>
      <c r="B29" s="17" t="n">
        <v>5385</v>
      </c>
      <c r="C29" s="18">
        <f>(1123.0/B29*100)</f>
        <v/>
      </c>
      <c r="D29" s="19" t="n">
        <v>4262</v>
      </c>
      <c r="E29" s="18" t="n">
        <v>76.82897309000001</v>
      </c>
      <c r="F29" s="20" t="n">
        <v>3.62981665</v>
      </c>
      <c r="G29" s="18" t="n">
        <v>4.91506129</v>
      </c>
      <c r="H29" s="20" t="n">
        <v>1.77157526</v>
      </c>
      <c r="I29" s="18" t="n">
        <v>0</v>
      </c>
      <c r="J29" s="20" t="n">
        <v>0</v>
      </c>
      <c r="K29" s="18" t="s">
        <v>404</v>
      </c>
      <c r="L29" s="20" t="s">
        <v>404</v>
      </c>
      <c r="M29" s="18" t="n">
        <v>0</v>
      </c>
      <c r="N29" s="20" t="n">
        <v>0</v>
      </c>
      <c r="O29" s="18" t="n">
        <v>0</v>
      </c>
      <c r="P29" s="20" t="n">
        <v>0</v>
      </c>
      <c r="Q29" s="18" t="n">
        <v>18.25596562</v>
      </c>
      <c r="R29" s="20" t="n">
        <v>3.35433868</v>
      </c>
    </row>
    <row r="30" spans="1:18">
      <c r="A30" s="15" t="s">
        <v>427</v>
      </c>
      <c r="B30" s="17" t="n">
        <v>4520</v>
      </c>
      <c r="C30" s="18">
        <f>(904.0/B30*100)</f>
        <v/>
      </c>
      <c r="D30" s="19" t="n">
        <v>3616</v>
      </c>
      <c r="E30" s="18" t="n">
        <v>96.39577189000001</v>
      </c>
      <c r="F30" s="20" t="n">
        <v>1.33235385</v>
      </c>
      <c r="G30" s="18" t="n">
        <v>1.43831391</v>
      </c>
      <c r="H30" s="20" t="n">
        <v>0.77687529</v>
      </c>
      <c r="I30" s="18" t="n">
        <v>0</v>
      </c>
      <c r="J30" s="20" t="n">
        <v>0</v>
      </c>
      <c r="K30" s="18" t="s">
        <v>404</v>
      </c>
      <c r="L30" s="20" t="s">
        <v>404</v>
      </c>
      <c r="M30" s="18" t="n">
        <v>0</v>
      </c>
      <c r="N30" s="20" t="n">
        <v>0</v>
      </c>
      <c r="O30" s="18" t="n">
        <v>0</v>
      </c>
      <c r="P30" s="20" t="n">
        <v>0</v>
      </c>
      <c r="Q30" s="18" t="n">
        <v>2.16591419</v>
      </c>
      <c r="R30" s="20" t="n">
        <v>1.08247908</v>
      </c>
    </row>
    <row r="31" spans="1:18">
      <c r="A31" s="15" t="s">
        <v>428</v>
      </c>
      <c r="B31" s="17" t="n">
        <v>5456</v>
      </c>
      <c r="C31" s="18">
        <f>(502.0/B31*100)</f>
        <v/>
      </c>
      <c r="D31" s="19" t="n">
        <v>4954</v>
      </c>
      <c r="E31" s="18" t="n">
        <v>48.44132578</v>
      </c>
      <c r="F31" s="20" t="n">
        <v>3.75821667</v>
      </c>
      <c r="G31" s="18" t="n">
        <v>44.12859717</v>
      </c>
      <c r="H31" s="20" t="n">
        <v>3.82268428</v>
      </c>
      <c r="I31" s="18" t="n">
        <v>0</v>
      </c>
      <c r="J31" s="20" t="n">
        <v>0</v>
      </c>
      <c r="K31" s="18" t="s">
        <v>404</v>
      </c>
      <c r="L31" s="20" t="s">
        <v>404</v>
      </c>
      <c r="M31" s="18" t="n">
        <v>0</v>
      </c>
      <c r="N31" s="20" t="n">
        <v>0</v>
      </c>
      <c r="O31" s="18" t="n">
        <v>0</v>
      </c>
      <c r="P31" s="20" t="n">
        <v>0</v>
      </c>
      <c r="Q31" s="18" t="n">
        <v>7.43007705</v>
      </c>
      <c r="R31" s="20" t="n">
        <v>1.80257327</v>
      </c>
    </row>
    <row r="32" spans="1:18">
      <c r="A32" s="15" t="s">
        <v>429</v>
      </c>
      <c r="B32" s="17" t="n">
        <v>4478</v>
      </c>
      <c r="C32" s="18">
        <f>(0.0/B32*100)</f>
        <v/>
      </c>
      <c r="D32" s="19" t="n">
        <v>4478</v>
      </c>
      <c r="E32" s="18" t="n">
        <v>95.78835884999999</v>
      </c>
      <c r="F32" s="20" t="n">
        <v>1.46213889</v>
      </c>
      <c r="G32" s="18" t="n">
        <v>1.3685094</v>
      </c>
      <c r="H32" s="20" t="n">
        <v>0.7853652800000001</v>
      </c>
      <c r="I32" s="18" t="n">
        <v>0</v>
      </c>
      <c r="J32" s="20" t="n">
        <v>0</v>
      </c>
      <c r="K32" s="18" t="s">
        <v>404</v>
      </c>
      <c r="L32" s="20" t="s">
        <v>404</v>
      </c>
      <c r="M32" s="18" t="n">
        <v>0</v>
      </c>
      <c r="N32" s="20" t="n">
        <v>0</v>
      </c>
      <c r="O32" s="18" t="n">
        <v>0</v>
      </c>
      <c r="P32" s="20" t="n">
        <v>0</v>
      </c>
      <c r="Q32" s="18" t="n">
        <v>2.84313175</v>
      </c>
      <c r="R32" s="20" t="n">
        <v>1.23101708</v>
      </c>
    </row>
    <row r="33" spans="1:18">
      <c r="A33" s="15" t="s">
        <v>430</v>
      </c>
      <c r="B33" s="17" t="n">
        <v>7325</v>
      </c>
      <c r="C33" s="18">
        <f>(29.0/B33*100)</f>
        <v/>
      </c>
      <c r="D33" s="19" t="n">
        <v>7296</v>
      </c>
      <c r="E33" s="18" t="n">
        <v>77.74833337</v>
      </c>
      <c r="F33" s="20" t="n">
        <v>2.31259784</v>
      </c>
      <c r="G33" s="18" t="n">
        <v>9.537043219999999</v>
      </c>
      <c r="H33" s="20" t="n">
        <v>1.99671037</v>
      </c>
      <c r="I33" s="18" t="n">
        <v>0</v>
      </c>
      <c r="J33" s="20" t="n">
        <v>0</v>
      </c>
      <c r="K33" s="18" t="s">
        <v>404</v>
      </c>
      <c r="L33" s="20" t="s">
        <v>404</v>
      </c>
      <c r="M33" s="18" t="n">
        <v>0</v>
      </c>
      <c r="N33" s="20" t="n">
        <v>0</v>
      </c>
      <c r="O33" s="18" t="n">
        <v>0</v>
      </c>
      <c r="P33" s="20" t="n">
        <v>0</v>
      </c>
      <c r="Q33" s="18" t="n">
        <v>12.71462341</v>
      </c>
      <c r="R33" s="20" t="n">
        <v>1.49520224</v>
      </c>
    </row>
    <row r="34" spans="1:18">
      <c r="A34" s="15" t="s">
        <v>431</v>
      </c>
      <c r="B34" s="17" t="n">
        <v>6350</v>
      </c>
      <c r="C34" s="18">
        <f>(0.0/B34*100)</f>
        <v/>
      </c>
      <c r="D34" s="19" t="n">
        <v>6350</v>
      </c>
      <c r="E34" s="18" t="n">
        <v>84.32140253</v>
      </c>
      <c r="F34" s="20" t="n">
        <v>2.35982056</v>
      </c>
      <c r="G34" s="18" t="n">
        <v>13.89363896</v>
      </c>
      <c r="H34" s="20" t="n">
        <v>2.20531196</v>
      </c>
      <c r="I34" s="18" t="n">
        <v>0</v>
      </c>
      <c r="J34" s="20" t="n">
        <v>0</v>
      </c>
      <c r="K34" s="18" t="s">
        <v>404</v>
      </c>
      <c r="L34" s="20" t="s">
        <v>404</v>
      </c>
      <c r="M34" s="18" t="n">
        <v>0</v>
      </c>
      <c r="N34" s="20" t="n">
        <v>0</v>
      </c>
      <c r="O34" s="18" t="n">
        <v>0</v>
      </c>
      <c r="P34" s="20" t="n">
        <v>0</v>
      </c>
      <c r="Q34" s="18" t="n">
        <v>1.78495852</v>
      </c>
      <c r="R34" s="20" t="n">
        <v>0.73746536</v>
      </c>
    </row>
    <row r="35" spans="1:18">
      <c r="A35" s="15" t="s">
        <v>432</v>
      </c>
      <c r="B35" s="17" t="n">
        <v>6406</v>
      </c>
      <c r="C35" s="18">
        <f>(443.0/B35*100)</f>
        <v/>
      </c>
      <c r="D35" s="19" t="n">
        <v>5963</v>
      </c>
      <c r="E35" s="18" t="n">
        <v>84.71523105999999</v>
      </c>
      <c r="F35" s="20" t="n">
        <v>0.31092866</v>
      </c>
      <c r="G35" s="18" t="n">
        <v>14.0614227</v>
      </c>
      <c r="H35" s="20" t="n">
        <v>0.28767824</v>
      </c>
      <c r="I35" s="18" t="n">
        <v>0</v>
      </c>
      <c r="J35" s="20" t="n">
        <v>0</v>
      </c>
      <c r="K35" s="18" t="s">
        <v>404</v>
      </c>
      <c r="L35" s="20" t="s">
        <v>404</v>
      </c>
      <c r="M35" s="18" t="n">
        <v>0</v>
      </c>
      <c r="N35" s="20" t="n">
        <v>0</v>
      </c>
      <c r="O35" s="18" t="n">
        <v>0</v>
      </c>
      <c r="P35" s="20" t="n">
        <v>0</v>
      </c>
      <c r="Q35" s="18" t="n">
        <v>1.22334623</v>
      </c>
      <c r="R35" s="20" t="n">
        <v>0.09035188</v>
      </c>
    </row>
    <row r="36" spans="1:18">
      <c r="A36" s="15" t="s">
        <v>433</v>
      </c>
      <c r="B36" s="17" t="n">
        <v>6736</v>
      </c>
      <c r="C36" s="18">
        <f>(10.0/B36*100)</f>
        <v/>
      </c>
      <c r="D36" s="19" t="n">
        <v>6726</v>
      </c>
      <c r="E36" s="18" t="n">
        <v>60.11821804</v>
      </c>
      <c r="F36" s="20" t="n">
        <v>3.54967741</v>
      </c>
      <c r="G36" s="18" t="n">
        <v>37.17665323</v>
      </c>
      <c r="H36" s="20" t="n">
        <v>3.49304449</v>
      </c>
      <c r="I36" s="18" t="n">
        <v>0</v>
      </c>
      <c r="J36" s="20" t="n">
        <v>0</v>
      </c>
      <c r="K36" s="18" t="s">
        <v>404</v>
      </c>
      <c r="L36" s="20" t="s">
        <v>404</v>
      </c>
      <c r="M36" s="18" t="n">
        <v>0</v>
      </c>
      <c r="N36" s="20" t="n">
        <v>0</v>
      </c>
      <c r="O36" s="18" t="n">
        <v>0</v>
      </c>
      <c r="P36" s="20" t="n">
        <v>0</v>
      </c>
      <c r="Q36" s="18" t="n">
        <v>2.70512873</v>
      </c>
      <c r="R36" s="20" t="n">
        <v>1.00259504</v>
      </c>
    </row>
    <row r="37" spans="1:18">
      <c r="A37" s="15" t="s">
        <v>434</v>
      </c>
      <c r="B37" s="17" t="n">
        <v>5458</v>
      </c>
      <c r="C37" s="18">
        <f>(0.0/B37*100)</f>
        <v/>
      </c>
      <c r="D37" s="19" t="n">
        <v>5458</v>
      </c>
      <c r="E37" s="18" t="n">
        <v>40.26484329</v>
      </c>
      <c r="F37" s="20" t="n">
        <v>3.45245543</v>
      </c>
      <c r="G37" s="18" t="n">
        <v>57.37408311</v>
      </c>
      <c r="H37" s="20" t="n">
        <v>3.52289606</v>
      </c>
      <c r="I37" s="18" t="n">
        <v>0</v>
      </c>
      <c r="J37" s="20" t="n">
        <v>0</v>
      </c>
      <c r="K37" s="18" t="s">
        <v>404</v>
      </c>
      <c r="L37" s="20" t="s">
        <v>404</v>
      </c>
      <c r="M37" s="18" t="n">
        <v>0</v>
      </c>
      <c r="N37" s="20" t="n">
        <v>0</v>
      </c>
      <c r="O37" s="18" t="n">
        <v>0</v>
      </c>
      <c r="P37" s="20" t="n">
        <v>0</v>
      </c>
      <c r="Q37" s="18" t="n">
        <v>2.3610736</v>
      </c>
      <c r="R37" s="20" t="n">
        <v>1.14159578</v>
      </c>
    </row>
    <row r="38" spans="1:18">
      <c r="A38" s="15" t="s">
        <v>435</v>
      </c>
      <c r="B38" s="17" t="n">
        <v>5860</v>
      </c>
      <c r="C38" s="18">
        <f>(268.0/B38*100)</f>
        <v/>
      </c>
      <c r="D38" s="19" t="n">
        <v>5592</v>
      </c>
      <c r="E38" s="18" t="n">
        <v>32.74268705</v>
      </c>
      <c r="F38" s="20" t="n">
        <v>3.29460197</v>
      </c>
      <c r="G38" s="18" t="n">
        <v>59.01261869</v>
      </c>
      <c r="H38" s="20" t="n">
        <v>3.84815719</v>
      </c>
      <c r="I38" s="18" t="n">
        <v>0</v>
      </c>
      <c r="J38" s="20" t="n">
        <v>0</v>
      </c>
      <c r="K38" s="18" t="s">
        <v>404</v>
      </c>
      <c r="L38" s="20" t="s">
        <v>404</v>
      </c>
      <c r="M38" s="18" t="n">
        <v>0</v>
      </c>
      <c r="N38" s="20" t="n">
        <v>0</v>
      </c>
      <c r="O38" s="18" t="n">
        <v>0</v>
      </c>
      <c r="P38" s="20" t="n">
        <v>0</v>
      </c>
      <c r="Q38" s="18" t="n">
        <v>8.244694259999999</v>
      </c>
      <c r="R38" s="20" t="n">
        <v>2.47750926</v>
      </c>
    </row>
    <row r="39" spans="1:18">
      <c r="A39" s="15" t="s">
        <v>436</v>
      </c>
      <c r="B39" s="17" t="n">
        <v>5895</v>
      </c>
      <c r="C39" s="18">
        <f>(0.0/B39*100)</f>
        <v/>
      </c>
      <c r="D39" s="19" t="n">
        <v>5895</v>
      </c>
      <c r="E39" s="18" t="n">
        <v>73.37298891</v>
      </c>
      <c r="F39" s="20" t="n">
        <v>3.89844323</v>
      </c>
      <c r="G39" s="18" t="n">
        <v>24.74619725</v>
      </c>
      <c r="H39" s="20" t="n">
        <v>3.77706018</v>
      </c>
      <c r="I39" s="18" t="n">
        <v>0</v>
      </c>
      <c r="J39" s="20" t="n">
        <v>0</v>
      </c>
      <c r="K39" s="18" t="s">
        <v>404</v>
      </c>
      <c r="L39" s="20" t="s">
        <v>404</v>
      </c>
      <c r="M39" s="18" t="n">
        <v>0</v>
      </c>
      <c r="N39" s="20" t="n">
        <v>0</v>
      </c>
      <c r="O39" s="18" t="n">
        <v>0</v>
      </c>
      <c r="P39" s="20" t="n">
        <v>0</v>
      </c>
      <c r="Q39" s="18" t="n">
        <v>1.88081384</v>
      </c>
      <c r="R39" s="20" t="n">
        <v>0.75937427</v>
      </c>
    </row>
    <row r="40" spans="1:18">
      <c r="A40" s="15" t="s">
        <v>437</v>
      </c>
      <c r="B40" s="17" t="n">
        <v>14157</v>
      </c>
      <c r="C40" s="18">
        <f>(2602.0/B40*100)</f>
        <v/>
      </c>
      <c r="D40" s="19" t="n">
        <v>11555</v>
      </c>
      <c r="E40" s="18" t="n">
        <v>84.05356639</v>
      </c>
      <c r="F40" s="20" t="n">
        <v>2.63801069</v>
      </c>
      <c r="G40" s="18" t="n">
        <v>8.61793029</v>
      </c>
      <c r="H40" s="20" t="n">
        <v>1.98226003</v>
      </c>
      <c r="I40" s="18" t="n">
        <v>0</v>
      </c>
      <c r="J40" s="20" t="n">
        <v>0</v>
      </c>
      <c r="K40" s="18" t="s">
        <v>404</v>
      </c>
      <c r="L40" s="20" t="s">
        <v>404</v>
      </c>
      <c r="M40" s="18" t="n">
        <v>0</v>
      </c>
      <c r="N40" s="20" t="n">
        <v>0</v>
      </c>
      <c r="O40" s="18" t="n">
        <v>0</v>
      </c>
      <c r="P40" s="20" t="n">
        <v>0</v>
      </c>
      <c r="Q40" s="18" t="n">
        <v>7.32850332</v>
      </c>
      <c r="R40" s="20" t="n">
        <v>1.80275668</v>
      </c>
    </row>
    <row r="41" spans="1:18">
      <c r="A41" s="15" t="s">
        <v>438</v>
      </c>
      <c r="B41" s="17" t="n">
        <v>5712</v>
      </c>
      <c r="C41" s="18">
        <f>(70.0/B41*100)</f>
        <v/>
      </c>
      <c r="D41" s="19" t="n">
        <v>5642</v>
      </c>
      <c r="E41" s="18" t="n">
        <v>98.4423783</v>
      </c>
      <c r="F41" s="20" t="n">
        <v>0.86850527</v>
      </c>
      <c r="G41" s="18" t="n">
        <v>1.5576217</v>
      </c>
      <c r="H41" s="20" t="n">
        <v>0.86850527</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85.25551122</v>
      </c>
      <c r="F44" s="20" t="n">
        <v>2.09333403</v>
      </c>
      <c r="G44" s="18" t="n">
        <v>11.56070193</v>
      </c>
      <c r="H44" s="20" t="n">
        <v>1.87605846</v>
      </c>
      <c r="I44" s="18" t="n">
        <v>0</v>
      </c>
      <c r="J44" s="20" t="n">
        <v>0</v>
      </c>
      <c r="K44" s="18" t="s">
        <v>404</v>
      </c>
      <c r="L44" s="20" t="s">
        <v>404</v>
      </c>
      <c r="M44" s="18" t="n">
        <v>0</v>
      </c>
      <c r="N44" s="20" t="n">
        <v>0</v>
      </c>
      <c r="O44" s="18" t="n">
        <v>0</v>
      </c>
      <c r="P44" s="20" t="n">
        <v>0</v>
      </c>
      <c r="Q44" s="18" t="n">
        <v>3.18378685</v>
      </c>
      <c r="R44" s="20" t="n">
        <v>1.21943989</v>
      </c>
    </row>
    <row r="45" spans="1:18">
      <c r="A45" s="15" t="s">
        <v>442</v>
      </c>
      <c r="B45" s="17" t="n">
        <v>5519</v>
      </c>
      <c r="C45" s="18">
        <f>(0.0/B45*100)</f>
        <v/>
      </c>
      <c r="D45" s="19" t="n">
        <v>5519</v>
      </c>
      <c r="E45" s="18" t="n">
        <v>61.63463015</v>
      </c>
      <c r="F45" s="20" t="n">
        <v>4.01718442</v>
      </c>
      <c r="G45" s="18" t="n">
        <v>32.4816085</v>
      </c>
      <c r="H45" s="20" t="n">
        <v>3.90498061</v>
      </c>
      <c r="I45" s="18" t="n">
        <v>0</v>
      </c>
      <c r="J45" s="20" t="n">
        <v>0</v>
      </c>
      <c r="K45" s="18" t="s">
        <v>404</v>
      </c>
      <c r="L45" s="20" t="s">
        <v>404</v>
      </c>
      <c r="M45" s="18" t="n">
        <v>0</v>
      </c>
      <c r="N45" s="20" t="n">
        <v>0</v>
      </c>
      <c r="O45" s="18" t="n">
        <v>0</v>
      </c>
      <c r="P45" s="20" t="n">
        <v>0</v>
      </c>
      <c r="Q45" s="18" t="n">
        <v>5.88376134</v>
      </c>
      <c r="R45" s="20" t="n">
        <v>1.83447521</v>
      </c>
    </row>
    <row r="46" spans="1:18">
      <c r="A46" s="15" t="s">
        <v>443</v>
      </c>
      <c r="B46" s="17" t="n">
        <v>23141</v>
      </c>
      <c r="C46" s="18">
        <f>(4196.0/B46*100)</f>
        <v/>
      </c>
      <c r="D46" s="19" t="n">
        <v>18945</v>
      </c>
      <c r="E46" s="18" t="n">
        <v>42.14563122</v>
      </c>
      <c r="F46" s="20" t="n">
        <v>2.9648093</v>
      </c>
      <c r="G46" s="18" t="n">
        <v>43.54176132</v>
      </c>
      <c r="H46" s="20" t="n">
        <v>2.73583331</v>
      </c>
      <c r="I46" s="18" t="n">
        <v>0</v>
      </c>
      <c r="J46" s="20" t="n">
        <v>0</v>
      </c>
      <c r="K46" s="18" t="s">
        <v>404</v>
      </c>
      <c r="L46" s="20" t="s">
        <v>404</v>
      </c>
      <c r="M46" s="18" t="n">
        <v>0</v>
      </c>
      <c r="N46" s="20" t="n">
        <v>0</v>
      </c>
      <c r="O46" s="18" t="n">
        <v>0</v>
      </c>
      <c r="P46" s="20" t="n">
        <v>0</v>
      </c>
      <c r="Q46" s="18" t="n">
        <v>14.31260747</v>
      </c>
      <c r="R46" s="20" t="n">
        <v>1.69116267</v>
      </c>
    </row>
    <row r="47" spans="1:18">
      <c r="A47" s="15" t="s">
        <v>444</v>
      </c>
      <c r="B47" s="17" t="n">
        <v>5928</v>
      </c>
      <c r="C47" s="18">
        <f>(0.0/B47*100)</f>
        <v/>
      </c>
      <c r="D47" s="19" t="n">
        <v>5928</v>
      </c>
      <c r="E47" s="18" t="n">
        <v>85.92653300000001</v>
      </c>
      <c r="F47" s="20" t="n">
        <v>2.30340866</v>
      </c>
      <c r="G47" s="18" t="n">
        <v>10.33393961</v>
      </c>
      <c r="H47" s="20" t="n">
        <v>2.13381616</v>
      </c>
      <c r="I47" s="18" t="n">
        <v>0</v>
      </c>
      <c r="J47" s="20" t="n">
        <v>0</v>
      </c>
      <c r="K47" s="18" t="s">
        <v>404</v>
      </c>
      <c r="L47" s="20" t="s">
        <v>404</v>
      </c>
      <c r="M47" s="18" t="n">
        <v>0</v>
      </c>
      <c r="N47" s="20" t="n">
        <v>0</v>
      </c>
      <c r="O47" s="18" t="n">
        <v>0</v>
      </c>
      <c r="P47" s="20" t="n">
        <v>0</v>
      </c>
      <c r="Q47" s="18" t="n">
        <v>3.73952738</v>
      </c>
      <c r="R47" s="20" t="n">
        <v>1.06155196</v>
      </c>
    </row>
    <row r="48" spans="1:18">
      <c r="A48" s="15" t="s">
        <v>445</v>
      </c>
      <c r="B48" s="17" t="n">
        <v>9841</v>
      </c>
      <c r="C48" s="18">
        <f>(0.0/B48*100)</f>
        <v/>
      </c>
      <c r="D48" s="19" t="n">
        <v>9841</v>
      </c>
      <c r="E48" s="18" t="n">
        <v>91.90366547000001</v>
      </c>
      <c r="F48" s="20" t="n">
        <v>1.89965769</v>
      </c>
      <c r="G48" s="18" t="n">
        <v>7.23597453</v>
      </c>
      <c r="H48" s="20" t="n">
        <v>1.77607983</v>
      </c>
      <c r="I48" s="18" t="n">
        <v>0</v>
      </c>
      <c r="J48" s="20" t="n">
        <v>0</v>
      </c>
      <c r="K48" s="18" t="s">
        <v>404</v>
      </c>
      <c r="L48" s="20" t="s">
        <v>404</v>
      </c>
      <c r="M48" s="18" t="n">
        <v>0</v>
      </c>
      <c r="N48" s="20" t="n">
        <v>0</v>
      </c>
      <c r="O48" s="18" t="n">
        <v>0</v>
      </c>
      <c r="P48" s="20" t="n">
        <v>0</v>
      </c>
      <c r="Q48" s="18" t="n">
        <v>0.86036</v>
      </c>
      <c r="R48" s="20" t="n">
        <v>0.7029505700000001</v>
      </c>
    </row>
    <row r="49" spans="1:18">
      <c r="A49" s="15" t="s">
        <v>446</v>
      </c>
      <c r="B49" s="17" t="n">
        <v>6349</v>
      </c>
      <c r="C49" s="18">
        <f>(52.0/B49*100)</f>
        <v/>
      </c>
      <c r="D49" s="19" t="n">
        <v>6297</v>
      </c>
      <c r="E49" s="18" t="n">
        <v>53.74100067</v>
      </c>
      <c r="F49" s="20" t="n">
        <v>3.70683794</v>
      </c>
      <c r="G49" s="18" t="n">
        <v>44.97627173</v>
      </c>
      <c r="H49" s="20" t="n">
        <v>3.67455478</v>
      </c>
      <c r="I49" s="18" t="n">
        <v>0</v>
      </c>
      <c r="J49" s="20" t="n">
        <v>0</v>
      </c>
      <c r="K49" s="18" t="s">
        <v>404</v>
      </c>
      <c r="L49" s="20" t="s">
        <v>404</v>
      </c>
      <c r="M49" s="18" t="n">
        <v>0</v>
      </c>
      <c r="N49" s="20" t="n">
        <v>0</v>
      </c>
      <c r="O49" s="18" t="n">
        <v>0</v>
      </c>
      <c r="P49" s="20" t="n">
        <v>0</v>
      </c>
      <c r="Q49" s="18" t="n">
        <v>1.2827276</v>
      </c>
      <c r="R49" s="20" t="n">
        <v>0.34370751</v>
      </c>
    </row>
    <row r="50" spans="1:18">
      <c r="A50" s="15" t="s">
        <v>447</v>
      </c>
      <c r="B50" s="17" t="n">
        <v>11795</v>
      </c>
      <c r="C50" s="18">
        <f>(1031.0/B50*100)</f>
        <v/>
      </c>
      <c r="D50" s="19" t="n">
        <v>10764</v>
      </c>
      <c r="E50" s="18" t="n">
        <v>86.04474211</v>
      </c>
      <c r="F50" s="20" t="n">
        <v>2.38114199</v>
      </c>
      <c r="G50" s="18" t="n">
        <v>7.97175902</v>
      </c>
      <c r="H50" s="20" t="n">
        <v>1.81381859</v>
      </c>
      <c r="I50" s="18" t="n">
        <v>0</v>
      </c>
      <c r="J50" s="20" t="n">
        <v>0</v>
      </c>
      <c r="K50" s="18" t="s">
        <v>404</v>
      </c>
      <c r="L50" s="20" t="s">
        <v>404</v>
      </c>
      <c r="M50" s="18" t="n">
        <v>0</v>
      </c>
      <c r="N50" s="20" t="n">
        <v>0</v>
      </c>
      <c r="O50" s="18" t="n">
        <v>0</v>
      </c>
      <c r="P50" s="20" t="n">
        <v>0</v>
      </c>
      <c r="Q50" s="18" t="n">
        <v>5.98349887</v>
      </c>
      <c r="R50" s="20" t="n">
        <v>1.60814913</v>
      </c>
    </row>
    <row r="51" spans="1:18">
      <c r="A51" s="15" t="s">
        <v>448</v>
      </c>
      <c r="B51" s="17" t="n">
        <v>6866</v>
      </c>
      <c r="C51" s="18">
        <f>(0.0/B51*100)</f>
        <v/>
      </c>
      <c r="D51" s="19" t="n">
        <v>6866</v>
      </c>
      <c r="E51" s="18" t="n">
        <v>30.36023997</v>
      </c>
      <c r="F51" s="20" t="n">
        <v>3.7486479</v>
      </c>
      <c r="G51" s="18" t="n">
        <v>67.52466969</v>
      </c>
      <c r="H51" s="20" t="n">
        <v>3.86388237</v>
      </c>
      <c r="I51" s="18" t="n">
        <v>0</v>
      </c>
      <c r="J51" s="20" t="n">
        <v>0</v>
      </c>
      <c r="K51" s="18" t="s">
        <v>404</v>
      </c>
      <c r="L51" s="20" t="s">
        <v>404</v>
      </c>
      <c r="M51" s="18" t="n">
        <v>0</v>
      </c>
      <c r="N51" s="20" t="n">
        <v>0</v>
      </c>
      <c r="O51" s="18" t="n">
        <v>0</v>
      </c>
      <c r="P51" s="20" t="n">
        <v>0</v>
      </c>
      <c r="Q51" s="18" t="n">
        <v>2.11509034</v>
      </c>
      <c r="R51" s="20" t="n">
        <v>0.95049797</v>
      </c>
    </row>
    <row r="52" spans="1:18">
      <c r="A52" s="15" t="s">
        <v>449</v>
      </c>
      <c r="B52" s="17" t="n">
        <v>5809</v>
      </c>
      <c r="C52" s="18">
        <f>(0.0/B52*100)</f>
        <v/>
      </c>
      <c r="D52" s="19" t="n">
        <v>5809</v>
      </c>
      <c r="E52" s="18" t="n">
        <v>96.57429007</v>
      </c>
      <c r="F52" s="20" t="n">
        <v>1.50019021</v>
      </c>
      <c r="G52" s="18" t="n">
        <v>2.18796597</v>
      </c>
      <c r="H52" s="20" t="n">
        <v>1.31940771</v>
      </c>
      <c r="I52" s="18" t="n">
        <v>0</v>
      </c>
      <c r="J52" s="20" t="n">
        <v>0</v>
      </c>
      <c r="K52" s="18" t="s">
        <v>404</v>
      </c>
      <c r="L52" s="20" t="s">
        <v>404</v>
      </c>
      <c r="M52" s="18" t="n">
        <v>0</v>
      </c>
      <c r="N52" s="20" t="n">
        <v>0</v>
      </c>
      <c r="O52" s="18" t="n">
        <v>0</v>
      </c>
      <c r="P52" s="20" t="n">
        <v>0</v>
      </c>
      <c r="Q52" s="18" t="n">
        <v>1.23774396</v>
      </c>
      <c r="R52" s="20" t="n">
        <v>0.73075563</v>
      </c>
    </row>
    <row r="53" spans="1:18">
      <c r="A53" s="15" t="s">
        <v>450</v>
      </c>
      <c r="B53" s="17" t="n">
        <v>5571</v>
      </c>
      <c r="C53" s="18">
        <f>(0.0/B53*100)</f>
        <v/>
      </c>
      <c r="D53" s="19" t="n">
        <v>5571</v>
      </c>
      <c r="E53" s="18" t="n">
        <v>95.78310412</v>
      </c>
      <c r="F53" s="20" t="n">
        <v>0.09150796999999999</v>
      </c>
      <c r="G53" s="18" t="n">
        <v>1.73469493</v>
      </c>
      <c r="H53" s="20" t="n">
        <v>0.05884121</v>
      </c>
      <c r="I53" s="18" t="n">
        <v>0</v>
      </c>
      <c r="J53" s="20" t="n">
        <v>0</v>
      </c>
      <c r="K53" s="18" t="s">
        <v>404</v>
      </c>
      <c r="L53" s="20" t="s">
        <v>404</v>
      </c>
      <c r="M53" s="18" t="n">
        <v>0</v>
      </c>
      <c r="N53" s="20" t="n">
        <v>0</v>
      </c>
      <c r="O53" s="18" t="n">
        <v>0</v>
      </c>
      <c r="P53" s="20" t="n">
        <v>0</v>
      </c>
      <c r="Q53" s="18" t="n">
        <v>2.48220095</v>
      </c>
      <c r="R53" s="20" t="n">
        <v>0.06831646</v>
      </c>
    </row>
    <row r="54" spans="1:18">
      <c r="A54" s="15" t="s">
        <v>451</v>
      </c>
      <c r="B54" s="17" t="n">
        <v>4740</v>
      </c>
      <c r="C54" s="18">
        <f>(199.0/B54*100)</f>
        <v/>
      </c>
      <c r="D54" s="19" t="n">
        <v>4541</v>
      </c>
      <c r="E54" s="18" t="n">
        <v>69.23089926</v>
      </c>
      <c r="F54" s="20" t="n">
        <v>3.43615235</v>
      </c>
      <c r="G54" s="18" t="n">
        <v>18.50170924</v>
      </c>
      <c r="H54" s="20" t="n">
        <v>3.2650631</v>
      </c>
      <c r="I54" s="18" t="n">
        <v>0</v>
      </c>
      <c r="J54" s="20" t="n">
        <v>0</v>
      </c>
      <c r="K54" s="18" t="s">
        <v>404</v>
      </c>
      <c r="L54" s="20" t="s">
        <v>404</v>
      </c>
      <c r="M54" s="18" t="n">
        <v>0</v>
      </c>
      <c r="N54" s="20" t="n">
        <v>0</v>
      </c>
      <c r="O54" s="18" t="n">
        <v>0</v>
      </c>
      <c r="P54" s="20" t="n">
        <v>0</v>
      </c>
      <c r="Q54" s="18" t="n">
        <v>12.2673915</v>
      </c>
      <c r="R54" s="20" t="n">
        <v>1.80043108</v>
      </c>
    </row>
    <row r="55" spans="1:18">
      <c r="A55" s="15" t="s">
        <v>452</v>
      </c>
      <c r="B55" s="17" t="n">
        <v>5316</v>
      </c>
      <c r="C55" s="18">
        <f>(43.0/B55*100)</f>
        <v/>
      </c>
      <c r="D55" s="19" t="n">
        <v>5273</v>
      </c>
      <c r="E55" s="18" t="n">
        <v>80.53660130999999</v>
      </c>
      <c r="F55" s="20" t="n">
        <v>2.02005156</v>
      </c>
      <c r="G55" s="18" t="n">
        <v>17.7724922</v>
      </c>
      <c r="H55" s="20" t="n">
        <v>1.99941343</v>
      </c>
      <c r="I55" s="18" t="n">
        <v>0</v>
      </c>
      <c r="J55" s="20" t="n">
        <v>0</v>
      </c>
      <c r="K55" s="18" t="s">
        <v>404</v>
      </c>
      <c r="L55" s="20" t="s">
        <v>404</v>
      </c>
      <c r="M55" s="18" t="n">
        <v>0</v>
      </c>
      <c r="N55" s="20" t="n">
        <v>0</v>
      </c>
      <c r="O55" s="18" t="n">
        <v>0</v>
      </c>
      <c r="P55" s="20" t="n">
        <v>0</v>
      </c>
      <c r="Q55" s="18" t="n">
        <v>1.69090649</v>
      </c>
      <c r="R55" s="20" t="n">
        <v>0.58801253</v>
      </c>
    </row>
    <row r="56" spans="1:18">
      <c r="A56" s="15" t="s">
        <v>453</v>
      </c>
      <c r="B56" s="17" t="n">
        <v>5359</v>
      </c>
      <c r="C56" s="18">
        <f>(0.0/B56*100)</f>
        <v/>
      </c>
      <c r="D56" s="19" t="n">
        <v>5359</v>
      </c>
      <c r="E56" s="18" t="n">
        <v>95.44862935</v>
      </c>
      <c r="F56" s="20" t="n">
        <v>1.74297343</v>
      </c>
      <c r="G56" s="18" t="n">
        <v>0</v>
      </c>
      <c r="H56" s="20" t="n">
        <v>0</v>
      </c>
      <c r="I56" s="18" t="n">
        <v>0</v>
      </c>
      <c r="J56" s="20" t="n">
        <v>0</v>
      </c>
      <c r="K56" s="18" t="s">
        <v>404</v>
      </c>
      <c r="L56" s="20" t="s">
        <v>404</v>
      </c>
      <c r="M56" s="18" t="n">
        <v>0</v>
      </c>
      <c r="N56" s="20" t="n">
        <v>0</v>
      </c>
      <c r="O56" s="18" t="n">
        <v>0</v>
      </c>
      <c r="P56" s="20" t="n">
        <v>0</v>
      </c>
      <c r="Q56" s="18" t="n">
        <v>4.55137065</v>
      </c>
      <c r="R56" s="20" t="n">
        <v>1.74297343</v>
      </c>
    </row>
    <row r="57" spans="1:18">
      <c r="A57" s="15" t="s">
        <v>454</v>
      </c>
      <c r="B57" s="17" t="n">
        <v>6513</v>
      </c>
      <c r="C57" s="18">
        <f>(0.0/B57*100)</f>
        <v/>
      </c>
      <c r="D57" s="19" t="n">
        <v>6513</v>
      </c>
      <c r="E57" s="18" t="n">
        <v>70.71530976</v>
      </c>
      <c r="F57" s="20" t="n">
        <v>3.35563856</v>
      </c>
      <c r="G57" s="18" t="n">
        <v>22.69570641</v>
      </c>
      <c r="H57" s="20" t="n">
        <v>3.29022953</v>
      </c>
      <c r="I57" s="18" t="n">
        <v>0</v>
      </c>
      <c r="J57" s="20" t="n">
        <v>0</v>
      </c>
      <c r="K57" s="18" t="s">
        <v>404</v>
      </c>
      <c r="L57" s="20" t="s">
        <v>404</v>
      </c>
      <c r="M57" s="18" t="n">
        <v>0</v>
      </c>
      <c r="N57" s="20" t="n">
        <v>0</v>
      </c>
      <c r="O57" s="18" t="n">
        <v>0</v>
      </c>
      <c r="P57" s="20" t="n">
        <v>0</v>
      </c>
      <c r="Q57" s="18" t="n">
        <v>6.58898383</v>
      </c>
      <c r="R57" s="20" t="n">
        <v>1.94462808</v>
      </c>
    </row>
    <row r="58" spans="1:18">
      <c r="A58" s="15" t="s">
        <v>455</v>
      </c>
      <c r="B58" s="17" t="n">
        <v>7267</v>
      </c>
      <c r="C58" s="18">
        <f>(0.0/B58*100)</f>
        <v/>
      </c>
      <c r="D58" s="19" t="n">
        <v>7267</v>
      </c>
      <c r="E58" s="18" t="n">
        <v>84.8024434</v>
      </c>
      <c r="F58" s="20" t="n">
        <v>2.77810218</v>
      </c>
      <c r="G58" s="18" t="n">
        <v>13.32211282</v>
      </c>
      <c r="H58" s="20" t="n">
        <v>2.64406966</v>
      </c>
      <c r="I58" s="18" t="n">
        <v>0</v>
      </c>
      <c r="J58" s="20" t="n">
        <v>0</v>
      </c>
      <c r="K58" s="18" t="s">
        <v>404</v>
      </c>
      <c r="L58" s="20" t="s">
        <v>404</v>
      </c>
      <c r="M58" s="18" t="n">
        <v>0</v>
      </c>
      <c r="N58" s="20" t="n">
        <v>0</v>
      </c>
      <c r="O58" s="18" t="n">
        <v>0.5342454800000001</v>
      </c>
      <c r="P58" s="20" t="n">
        <v>0.53336955</v>
      </c>
      <c r="Q58" s="18" t="n">
        <v>1.3411983</v>
      </c>
      <c r="R58" s="20" t="n">
        <v>0.7424169</v>
      </c>
    </row>
    <row r="59" spans="1:18">
      <c r="A59" s="15" t="s">
        <v>456</v>
      </c>
      <c r="B59" s="17" t="n">
        <v>4826</v>
      </c>
      <c r="C59" s="18">
        <f>(0.0/B59*100)</f>
        <v/>
      </c>
      <c r="D59" s="19" t="n">
        <v>4826</v>
      </c>
      <c r="E59" s="18" t="n">
        <v>74.61858565999999</v>
      </c>
      <c r="F59" s="20" t="n">
        <v>1.1975898</v>
      </c>
      <c r="G59" s="18" t="n">
        <v>22.00004081</v>
      </c>
      <c r="H59" s="20" t="n">
        <v>1.1801337</v>
      </c>
      <c r="I59" s="18" t="n">
        <v>0</v>
      </c>
      <c r="J59" s="20" t="n">
        <v>0</v>
      </c>
      <c r="K59" s="18" t="s">
        <v>404</v>
      </c>
      <c r="L59" s="20" t="s">
        <v>404</v>
      </c>
      <c r="M59" s="18" t="n">
        <v>0</v>
      </c>
      <c r="N59" s="20" t="n">
        <v>0</v>
      </c>
      <c r="O59" s="18" t="n">
        <v>0</v>
      </c>
      <c r="P59" s="20" t="n">
        <v>0</v>
      </c>
      <c r="Q59" s="18" t="n">
        <v>3.38137353</v>
      </c>
      <c r="R59" s="20" t="n">
        <v>0.48173295</v>
      </c>
    </row>
    <row r="60" spans="1:18">
      <c r="A60" s="15" t="s">
        <v>457</v>
      </c>
      <c r="B60" s="17" t="n">
        <v>4546</v>
      </c>
      <c r="C60" s="18">
        <f>(0.0/B60*100)</f>
        <v/>
      </c>
      <c r="D60" s="19" t="n">
        <v>4546</v>
      </c>
      <c r="E60" s="18" t="n">
        <v>60.74084252</v>
      </c>
      <c r="F60" s="20" t="n">
        <v>2.82395813</v>
      </c>
      <c r="G60" s="18" t="n">
        <v>16.98234116</v>
      </c>
      <c r="H60" s="20" t="n">
        <v>2.59757659</v>
      </c>
      <c r="I60" s="18" t="n">
        <v>0</v>
      </c>
      <c r="J60" s="20" t="n">
        <v>0</v>
      </c>
      <c r="K60" s="18" t="s">
        <v>404</v>
      </c>
      <c r="L60" s="20" t="s">
        <v>404</v>
      </c>
      <c r="M60" s="18" t="n">
        <v>0</v>
      </c>
      <c r="N60" s="20" t="n">
        <v>0</v>
      </c>
      <c r="O60" s="18" t="n">
        <v>0</v>
      </c>
      <c r="P60" s="20" t="n">
        <v>0</v>
      </c>
      <c r="Q60" s="18" t="n">
        <v>22.27681632</v>
      </c>
      <c r="R60" s="20" t="n">
        <v>2.07577853</v>
      </c>
    </row>
    <row r="61" spans="1:18">
      <c r="A61" s="15" t="s">
        <v>458</v>
      </c>
      <c r="B61" s="17" t="n">
        <v>6525</v>
      </c>
      <c r="C61" s="18">
        <f>(0.0/B61*100)</f>
        <v/>
      </c>
      <c r="D61" s="19" t="n">
        <v>6525</v>
      </c>
      <c r="E61" s="18" t="n">
        <v>71.49202821999999</v>
      </c>
      <c r="F61" s="20" t="n">
        <v>2.48206602</v>
      </c>
      <c r="G61" s="18" t="n">
        <v>25.33703267</v>
      </c>
      <c r="H61" s="20" t="n">
        <v>2.32433946</v>
      </c>
      <c r="I61" s="18" t="n">
        <v>0</v>
      </c>
      <c r="J61" s="20" t="n">
        <v>0</v>
      </c>
      <c r="K61" s="18" t="s">
        <v>404</v>
      </c>
      <c r="L61" s="20" t="s">
        <v>404</v>
      </c>
      <c r="M61" s="18" t="n">
        <v>0</v>
      </c>
      <c r="N61" s="20" t="n">
        <v>0</v>
      </c>
      <c r="O61" s="18" t="n">
        <v>0</v>
      </c>
      <c r="P61" s="20" t="n">
        <v>0</v>
      </c>
      <c r="Q61" s="18" t="n">
        <v>3.17093911</v>
      </c>
      <c r="R61" s="20" t="n">
        <v>0.88871651</v>
      </c>
    </row>
    <row r="62" spans="1:18">
      <c r="A62" s="15" t="s">
        <v>459</v>
      </c>
      <c r="B62" s="17" t="n">
        <v>4476</v>
      </c>
      <c r="C62" s="18">
        <f>(0.0/B62*100)</f>
        <v/>
      </c>
      <c r="D62" s="19" t="n">
        <v>4476</v>
      </c>
      <c r="E62" s="18" t="n">
        <v>99.86053429</v>
      </c>
      <c r="F62" s="20" t="n">
        <v>0.00669241</v>
      </c>
      <c r="G62" s="18" t="n">
        <v>0.13946571</v>
      </c>
      <c r="H62" s="20" t="n">
        <v>0.00669241</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78.04217314</v>
      </c>
      <c r="F63" s="20" t="n">
        <v>0.20038149</v>
      </c>
      <c r="G63" s="18" t="n">
        <v>14.93953808</v>
      </c>
      <c r="H63" s="20" t="n">
        <v>0.12094568</v>
      </c>
      <c r="I63" s="18" t="n">
        <v>0</v>
      </c>
      <c r="J63" s="20" t="n">
        <v>0</v>
      </c>
      <c r="K63" s="18" t="s">
        <v>404</v>
      </c>
      <c r="L63" s="20" t="s">
        <v>404</v>
      </c>
      <c r="M63" s="18" t="n">
        <v>0</v>
      </c>
      <c r="N63" s="20" t="n">
        <v>0</v>
      </c>
      <c r="O63" s="18" t="n">
        <v>0</v>
      </c>
      <c r="P63" s="20" t="n">
        <v>0</v>
      </c>
      <c r="Q63" s="18" t="n">
        <v>7.01828878</v>
      </c>
      <c r="R63" s="20" t="n">
        <v>0.1815682</v>
      </c>
    </row>
    <row r="64" spans="1:18">
      <c r="A64" s="15" t="s">
        <v>461</v>
      </c>
      <c r="B64" s="17" t="n">
        <v>3634</v>
      </c>
      <c r="C64" s="18">
        <f>(27.0/B64*100)</f>
        <v/>
      </c>
      <c r="D64" s="19" t="n">
        <v>3607</v>
      </c>
      <c r="E64" s="18" t="n">
        <v>91.51251703</v>
      </c>
      <c r="F64" s="20" t="n">
        <v>0.06414478999999999</v>
      </c>
      <c r="G64" s="18" t="n">
        <v>8.030390430000001</v>
      </c>
      <c r="H64" s="20" t="n">
        <v>0.05287048</v>
      </c>
      <c r="I64" s="18" t="n">
        <v>0</v>
      </c>
      <c r="J64" s="20" t="n">
        <v>0</v>
      </c>
      <c r="K64" s="18" t="s">
        <v>404</v>
      </c>
      <c r="L64" s="20" t="s">
        <v>404</v>
      </c>
      <c r="M64" s="18" t="n">
        <v>0</v>
      </c>
      <c r="N64" s="20" t="n">
        <v>0</v>
      </c>
      <c r="O64" s="18" t="n">
        <v>0</v>
      </c>
      <c r="P64" s="20" t="n">
        <v>0</v>
      </c>
      <c r="Q64" s="18" t="n">
        <v>0.45709254</v>
      </c>
      <c r="R64" s="20" t="n">
        <v>0.03554996</v>
      </c>
    </row>
    <row r="65" spans="1:18">
      <c r="A65" s="15" t="s">
        <v>462</v>
      </c>
      <c r="B65" s="17" t="n">
        <v>5325</v>
      </c>
      <c r="C65" s="18">
        <f>(0.0/B65*100)</f>
        <v/>
      </c>
      <c r="D65" s="19" t="n">
        <v>5325</v>
      </c>
      <c r="E65" s="18" t="n">
        <v>86.1010745</v>
      </c>
      <c r="F65" s="20" t="n">
        <v>2.40397791</v>
      </c>
      <c r="G65" s="18" t="n">
        <v>12.27384921</v>
      </c>
      <c r="H65" s="20" t="n">
        <v>2.15015534</v>
      </c>
      <c r="I65" s="18" t="n">
        <v>0</v>
      </c>
      <c r="J65" s="20" t="n">
        <v>0</v>
      </c>
      <c r="K65" s="18" t="s">
        <v>404</v>
      </c>
      <c r="L65" s="20" t="s">
        <v>404</v>
      </c>
      <c r="M65" s="18" t="n">
        <v>0</v>
      </c>
      <c r="N65" s="20" t="n">
        <v>0</v>
      </c>
      <c r="O65" s="18" t="n">
        <v>0</v>
      </c>
      <c r="P65" s="20" t="n">
        <v>0</v>
      </c>
      <c r="Q65" s="18" t="n">
        <v>1.62507629</v>
      </c>
      <c r="R65" s="20" t="n">
        <v>0.70974212</v>
      </c>
    </row>
    <row r="66" spans="1:18">
      <c r="A66" s="15" t="s">
        <v>463</v>
      </c>
      <c r="B66" s="17" t="n">
        <v>5665</v>
      </c>
      <c r="C66" s="18">
        <f>(0.0/B66*100)</f>
        <v/>
      </c>
      <c r="D66" s="19" t="n">
        <v>5665</v>
      </c>
      <c r="E66" s="18" t="n">
        <v>76.99945356000001</v>
      </c>
      <c r="F66" s="20" t="n">
        <v>0.5309916</v>
      </c>
      <c r="G66" s="18" t="n">
        <v>18.44215768</v>
      </c>
      <c r="H66" s="20" t="n">
        <v>0.54252541</v>
      </c>
      <c r="I66" s="18" t="n">
        <v>0</v>
      </c>
      <c r="J66" s="20" t="n">
        <v>0</v>
      </c>
      <c r="K66" s="18" t="s">
        <v>404</v>
      </c>
      <c r="L66" s="20" t="s">
        <v>404</v>
      </c>
      <c r="M66" s="18" t="n">
        <v>0</v>
      </c>
      <c r="N66" s="20" t="n">
        <v>0</v>
      </c>
      <c r="O66" s="18" t="n">
        <v>0</v>
      </c>
      <c r="P66" s="20" t="n">
        <v>0</v>
      </c>
      <c r="Q66" s="18" t="n">
        <v>4.55838875</v>
      </c>
      <c r="R66" s="20" t="n">
        <v>0.0519766</v>
      </c>
    </row>
    <row r="67" spans="1:18">
      <c r="A67" s="15" t="s">
        <v>464</v>
      </c>
      <c r="B67" s="17" t="n">
        <v>6971</v>
      </c>
      <c r="C67" s="18">
        <f>(0.0/B67*100)</f>
        <v/>
      </c>
      <c r="D67" s="19" t="n">
        <v>6971</v>
      </c>
      <c r="E67" s="18" t="n">
        <v>41.79014955</v>
      </c>
      <c r="F67" s="20" t="n">
        <v>2.96112306</v>
      </c>
      <c r="G67" s="18" t="n">
        <v>53.13732941</v>
      </c>
      <c r="H67" s="20" t="n">
        <v>2.9507809</v>
      </c>
      <c r="I67" s="18" t="n">
        <v>0</v>
      </c>
      <c r="J67" s="20" t="n">
        <v>0</v>
      </c>
      <c r="K67" s="18" t="s">
        <v>404</v>
      </c>
      <c r="L67" s="20" t="s">
        <v>404</v>
      </c>
      <c r="M67" s="18" t="n">
        <v>0</v>
      </c>
      <c r="N67" s="20" t="n">
        <v>0</v>
      </c>
      <c r="O67" s="18" t="n">
        <v>0</v>
      </c>
      <c r="P67" s="20" t="n">
        <v>0</v>
      </c>
      <c r="Q67" s="18" t="n">
        <v>5.07252104</v>
      </c>
      <c r="R67" s="20" t="n">
        <v>1.19229769</v>
      </c>
    </row>
    <row r="68" spans="1:18">
      <c r="A68" s="15" t="s">
        <v>465</v>
      </c>
      <c r="B68" s="17" t="n">
        <v>12083</v>
      </c>
      <c r="C68" s="18">
        <f>(0.0/B68*100)</f>
        <v/>
      </c>
      <c r="D68" s="19" t="n">
        <v>12083</v>
      </c>
      <c r="E68" s="18" t="n">
        <v>93.78873643999999</v>
      </c>
      <c r="F68" s="20" t="n">
        <v>0.04343619</v>
      </c>
      <c r="G68" s="18" t="n">
        <v>5.48045801</v>
      </c>
      <c r="H68" s="20" t="n">
        <v>0.03835037</v>
      </c>
      <c r="I68" s="18" t="n">
        <v>0</v>
      </c>
      <c r="J68" s="20" t="n">
        <v>0</v>
      </c>
      <c r="K68" s="18" t="s">
        <v>404</v>
      </c>
      <c r="L68" s="20" t="s">
        <v>404</v>
      </c>
      <c r="M68" s="18" t="n">
        <v>0</v>
      </c>
      <c r="N68" s="20" t="n">
        <v>0</v>
      </c>
      <c r="O68" s="18" t="n">
        <v>0</v>
      </c>
      <c r="P68" s="20" t="n">
        <v>0</v>
      </c>
      <c r="Q68" s="18" t="n">
        <v>0.73080554</v>
      </c>
      <c r="R68" s="20" t="n">
        <v>0.02197892</v>
      </c>
    </row>
    <row r="69" spans="1:18">
      <c r="A69" s="15" t="s">
        <v>466</v>
      </c>
      <c r="B69" s="17" t="n">
        <v>4876</v>
      </c>
      <c r="C69" s="18">
        <f>(0.0/B69*100)</f>
        <v/>
      </c>
      <c r="D69" s="19" t="n">
        <v>4876</v>
      </c>
      <c r="E69" s="18" t="n">
        <v>24.66715766</v>
      </c>
      <c r="F69" s="20" t="n">
        <v>3.65421192</v>
      </c>
      <c r="G69" s="18" t="n">
        <v>74.00850377</v>
      </c>
      <c r="H69" s="20" t="n">
        <v>3.77585617</v>
      </c>
      <c r="I69" s="18" t="n">
        <v>0</v>
      </c>
      <c r="J69" s="20" t="n">
        <v>0</v>
      </c>
      <c r="K69" s="18" t="s">
        <v>404</v>
      </c>
      <c r="L69" s="20" t="s">
        <v>404</v>
      </c>
      <c r="M69" s="18" t="n">
        <v>0</v>
      </c>
      <c r="N69" s="20" t="n">
        <v>0</v>
      </c>
      <c r="O69" s="18" t="n">
        <v>0</v>
      </c>
      <c r="P69" s="20" t="n">
        <v>0</v>
      </c>
      <c r="Q69" s="18" t="n">
        <v>1.32433856</v>
      </c>
      <c r="R69" s="20" t="n">
        <v>0.93701069</v>
      </c>
    </row>
    <row r="70" spans="1:18">
      <c r="A70" s="15" t="s">
        <v>467</v>
      </c>
      <c r="B70" s="17" t="n">
        <v>6036</v>
      </c>
      <c r="C70" s="18">
        <f>(0.0/B70*100)</f>
        <v/>
      </c>
      <c r="D70" s="19" t="n">
        <v>6036</v>
      </c>
      <c r="E70" s="18" t="n">
        <v>90.10363189</v>
      </c>
      <c r="F70" s="20" t="n">
        <v>2.57572568</v>
      </c>
      <c r="G70" s="18" t="n">
        <v>7.68668755</v>
      </c>
      <c r="H70" s="20" t="n">
        <v>2.25580192</v>
      </c>
      <c r="I70" s="18" t="n">
        <v>0</v>
      </c>
      <c r="J70" s="20" t="n">
        <v>0</v>
      </c>
      <c r="K70" s="18" t="s">
        <v>404</v>
      </c>
      <c r="L70" s="20" t="s">
        <v>404</v>
      </c>
      <c r="M70" s="18" t="n">
        <v>0</v>
      </c>
      <c r="N70" s="20" t="n">
        <v>0</v>
      </c>
      <c r="O70" s="18" t="n">
        <v>0</v>
      </c>
      <c r="P70" s="20" t="n">
        <v>0</v>
      </c>
      <c r="Q70" s="18" t="n">
        <v>2.20968056</v>
      </c>
      <c r="R70" s="20" t="n">
        <v>1.15410786</v>
      </c>
    </row>
    <row r="71" spans="1:18">
      <c r="A71" s="15" t="s">
        <v>468</v>
      </c>
      <c r="B71" s="17" t="n">
        <v>6115</v>
      </c>
      <c r="C71" s="18">
        <f>(0.0/B71*100)</f>
        <v/>
      </c>
      <c r="D71" s="19" t="n">
        <v>6115</v>
      </c>
      <c r="E71" s="18" t="n">
        <v>99.37338242</v>
      </c>
      <c r="F71" s="20" t="n">
        <v>0.02967901</v>
      </c>
      <c r="G71" s="18" t="n">
        <v>0</v>
      </c>
      <c r="H71" s="20" t="n">
        <v>0</v>
      </c>
      <c r="I71" s="18" t="n">
        <v>0</v>
      </c>
      <c r="J71" s="20" t="n">
        <v>0</v>
      </c>
      <c r="K71" s="18" t="s">
        <v>404</v>
      </c>
      <c r="L71" s="20" t="s">
        <v>404</v>
      </c>
      <c r="M71" s="18" t="n">
        <v>0</v>
      </c>
      <c r="N71" s="20" t="n">
        <v>0</v>
      </c>
      <c r="O71" s="18" t="n">
        <v>0</v>
      </c>
      <c r="P71" s="20" t="n">
        <v>0</v>
      </c>
      <c r="Q71" s="18" t="n">
        <v>0.62661758</v>
      </c>
      <c r="R71" s="20" t="n">
        <v>0.02967901</v>
      </c>
    </row>
    <row r="72" spans="1:18">
      <c r="A72" s="15" t="s">
        <v>469</v>
      </c>
      <c r="B72" s="17" t="n">
        <v>7708</v>
      </c>
      <c r="C72" s="18">
        <f>(0.0/B72*100)</f>
        <v/>
      </c>
      <c r="D72" s="19" t="n">
        <v>7708</v>
      </c>
      <c r="E72" s="18" t="n">
        <v>97.28497023</v>
      </c>
      <c r="F72" s="20" t="n">
        <v>1.04167591</v>
      </c>
      <c r="G72" s="18" t="n">
        <v>1.08950986</v>
      </c>
      <c r="H72" s="20" t="n">
        <v>0.3526043</v>
      </c>
      <c r="I72" s="18" t="n">
        <v>0</v>
      </c>
      <c r="J72" s="20" t="n">
        <v>0</v>
      </c>
      <c r="K72" s="18" t="s">
        <v>404</v>
      </c>
      <c r="L72" s="20" t="s">
        <v>404</v>
      </c>
      <c r="M72" s="18" t="n">
        <v>0</v>
      </c>
      <c r="N72" s="20" t="n">
        <v>0</v>
      </c>
      <c r="O72" s="18" t="n">
        <v>0</v>
      </c>
      <c r="P72" s="20" t="n">
        <v>0</v>
      </c>
      <c r="Q72" s="18" t="n">
        <v>1.62551991</v>
      </c>
      <c r="R72" s="20" t="n">
        <v>0.98088951</v>
      </c>
    </row>
    <row r="73" spans="1:18">
      <c r="A73" s="15" t="s">
        <v>470</v>
      </c>
      <c r="B73" s="17" t="n">
        <v>8249</v>
      </c>
      <c r="C73" s="18">
        <f>(0.0/B73*100)</f>
        <v/>
      </c>
      <c r="D73" s="19" t="n">
        <v>8249</v>
      </c>
      <c r="E73" s="18" t="n">
        <v>85.88953837</v>
      </c>
      <c r="F73" s="20" t="n">
        <v>2.83015596</v>
      </c>
      <c r="G73" s="18" t="n">
        <v>10.36116945</v>
      </c>
      <c r="H73" s="20" t="n">
        <v>2.3497554</v>
      </c>
      <c r="I73" s="18" t="n">
        <v>0</v>
      </c>
      <c r="J73" s="20" t="n">
        <v>0</v>
      </c>
      <c r="K73" s="18" t="s">
        <v>404</v>
      </c>
      <c r="L73" s="20" t="s">
        <v>404</v>
      </c>
      <c r="M73" s="18" t="n">
        <v>0</v>
      </c>
      <c r="N73" s="20" t="n">
        <v>0</v>
      </c>
      <c r="O73" s="18" t="n">
        <v>0</v>
      </c>
      <c r="P73" s="20" t="n">
        <v>0</v>
      </c>
      <c r="Q73" s="18" t="n">
        <v>3.74929219</v>
      </c>
      <c r="R73" s="20" t="n">
        <v>1.34510284</v>
      </c>
    </row>
    <row r="74" spans="1:18">
      <c r="A74" s="15" t="s">
        <v>471</v>
      </c>
      <c r="B74" s="17" t="n">
        <v>4692</v>
      </c>
      <c r="C74" s="18">
        <f>(484.0/B74*100)</f>
        <v/>
      </c>
      <c r="D74" s="19" t="n">
        <v>4208</v>
      </c>
      <c r="E74" s="18" t="n">
        <v>78.37576197</v>
      </c>
      <c r="F74" s="20" t="n">
        <v>0.29794802</v>
      </c>
      <c r="G74" s="18" t="n">
        <v>17.82216254</v>
      </c>
      <c r="H74" s="20" t="n">
        <v>0.28140001</v>
      </c>
      <c r="I74" s="18" t="n">
        <v>0</v>
      </c>
      <c r="J74" s="20" t="n">
        <v>0</v>
      </c>
      <c r="K74" s="18" t="s">
        <v>404</v>
      </c>
      <c r="L74" s="20" t="s">
        <v>404</v>
      </c>
      <c r="M74" s="18" t="n">
        <v>0</v>
      </c>
      <c r="N74" s="20" t="n">
        <v>0</v>
      </c>
      <c r="O74" s="18" t="n">
        <v>0</v>
      </c>
      <c r="P74" s="20" t="n">
        <v>0</v>
      </c>
      <c r="Q74" s="18" t="n">
        <v>3.80207549</v>
      </c>
      <c r="R74" s="20" t="n">
        <v>0.1299071</v>
      </c>
    </row>
    <row r="75" spans="1:18">
      <c r="A75" s="15" t="s">
        <v>472</v>
      </c>
      <c r="B75" s="17" t="n">
        <v>5375</v>
      </c>
      <c r="C75" s="18">
        <f>(483.0/B75*100)</f>
        <v/>
      </c>
      <c r="D75" s="19" t="n">
        <v>4892</v>
      </c>
      <c r="E75" s="18" t="n">
        <v>58.78844431</v>
      </c>
      <c r="F75" s="20" t="n">
        <v>4.34655836</v>
      </c>
      <c r="G75" s="18" t="n">
        <v>32.20557605</v>
      </c>
      <c r="H75" s="20" t="n">
        <v>3.95804098</v>
      </c>
      <c r="I75" s="18" t="n">
        <v>0</v>
      </c>
      <c r="J75" s="20" t="n">
        <v>0</v>
      </c>
      <c r="K75" s="18" t="s">
        <v>404</v>
      </c>
      <c r="L75" s="20" t="s">
        <v>404</v>
      </c>
      <c r="M75" s="18" t="n">
        <v>0</v>
      </c>
      <c r="N75" s="20" t="n">
        <v>0</v>
      </c>
      <c r="O75" s="18" t="n">
        <v>0</v>
      </c>
      <c r="P75" s="20" t="n">
        <v>0</v>
      </c>
      <c r="Q75" s="18" t="n">
        <v>9.00597964</v>
      </c>
      <c r="R75" s="20" t="n">
        <v>2.67750315</v>
      </c>
    </row>
    <row r="76" spans="1:18">
      <c r="A76" s="15" t="s">
        <v>473</v>
      </c>
      <c r="B76" s="17" t="n">
        <v>14167</v>
      </c>
      <c r="C76" s="18">
        <f>(1400.0/B76*100)</f>
        <v/>
      </c>
      <c r="D76" s="19" t="n">
        <v>12767</v>
      </c>
      <c r="E76" s="18" t="n">
        <v>83.99661252999999</v>
      </c>
      <c r="F76" s="20" t="n">
        <v>2.28144575</v>
      </c>
      <c r="G76" s="18" t="n">
        <v>8.899309629999999</v>
      </c>
      <c r="H76" s="20" t="n">
        <v>1.8723021</v>
      </c>
      <c r="I76" s="18" t="n">
        <v>0</v>
      </c>
      <c r="J76" s="20" t="n">
        <v>0</v>
      </c>
      <c r="K76" s="18" t="s">
        <v>404</v>
      </c>
      <c r="L76" s="20" t="s">
        <v>404</v>
      </c>
      <c r="M76" s="18" t="n">
        <v>0</v>
      </c>
      <c r="N76" s="20" t="n">
        <v>0</v>
      </c>
      <c r="O76" s="18" t="n">
        <v>0</v>
      </c>
      <c r="P76" s="20" t="n">
        <v>0</v>
      </c>
      <c r="Q76" s="18" t="n">
        <v>7.10407784</v>
      </c>
      <c r="R76" s="20" t="n">
        <v>1.42096276</v>
      </c>
    </row>
    <row r="77" spans="1:18">
      <c r="A77" s="15" t="s">
        <v>474</v>
      </c>
      <c r="B77" s="17" t="n">
        <v>6062</v>
      </c>
      <c r="C77" s="18">
        <f>(0.0/B77*100)</f>
        <v/>
      </c>
      <c r="D77" s="19" t="n">
        <v>6062</v>
      </c>
      <c r="E77" s="18" t="n">
        <v>25.21428555</v>
      </c>
      <c r="F77" s="20" t="n">
        <v>2.19657471</v>
      </c>
      <c r="G77" s="18" t="n">
        <v>68.98378459</v>
      </c>
      <c r="H77" s="20" t="n">
        <v>2.60105998</v>
      </c>
      <c r="I77" s="18" t="n">
        <v>0</v>
      </c>
      <c r="J77" s="20" t="n">
        <v>0</v>
      </c>
      <c r="K77" s="18" t="s">
        <v>404</v>
      </c>
      <c r="L77" s="20" t="s">
        <v>404</v>
      </c>
      <c r="M77" s="18" t="n">
        <v>0</v>
      </c>
      <c r="N77" s="20" t="n">
        <v>0</v>
      </c>
      <c r="O77" s="18" t="n">
        <v>0</v>
      </c>
      <c r="P77" s="20" t="n">
        <v>0</v>
      </c>
      <c r="Q77" s="18" t="n">
        <v>5.80192986</v>
      </c>
      <c r="R77" s="20" t="n">
        <v>1.89939836</v>
      </c>
    </row>
    <row r="78" spans="1:18">
      <c r="A78" s="15" t="s">
        <v>475</v>
      </c>
      <c r="B78" s="17" t="n">
        <v>5826</v>
      </c>
      <c r="C78" s="18">
        <f>(0.0/B78*100)</f>
        <v/>
      </c>
      <c r="D78" s="19" t="n">
        <v>5826</v>
      </c>
      <c r="E78" s="18" t="n">
        <v>81.67756975</v>
      </c>
      <c r="F78" s="20" t="n">
        <v>3.36099784</v>
      </c>
      <c r="G78" s="18" t="n">
        <v>18.32243025</v>
      </c>
      <c r="H78" s="20" t="n">
        <v>3.36099784</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72.92521014</v>
      </c>
      <c r="F79" s="20" t="n">
        <v>4.67224934</v>
      </c>
      <c r="G79" s="18" t="n">
        <v>26.22089042</v>
      </c>
      <c r="H79" s="20" t="n">
        <v>4.62792417</v>
      </c>
      <c r="I79" s="18" t="n">
        <v>0</v>
      </c>
      <c r="J79" s="20" t="n">
        <v>0</v>
      </c>
      <c r="K79" s="18" t="s">
        <v>404</v>
      </c>
      <c r="L79" s="20" t="s">
        <v>404</v>
      </c>
      <c r="M79" s="18" t="n">
        <v>0</v>
      </c>
      <c r="N79" s="20" t="n">
        <v>0</v>
      </c>
      <c r="O79" s="18" t="n">
        <v>0</v>
      </c>
      <c r="P79" s="20" t="n">
        <v>0</v>
      </c>
      <c r="Q79" s="18" t="n">
        <v>0.85389944</v>
      </c>
      <c r="R79" s="20" t="n">
        <v>0.89050741</v>
      </c>
    </row>
    <row r="80" spans="1:18">
      <c r="A80" s="15" t="s">
        <v>477</v>
      </c>
      <c r="B80" s="17" t="n">
        <v>7841</v>
      </c>
      <c r="C80" s="18">
        <f>(0.0/B80*100)</f>
        <v/>
      </c>
      <c r="D80" s="19" t="n">
        <v>7841</v>
      </c>
      <c r="E80" s="18" t="n">
        <v>94.18004581</v>
      </c>
      <c r="F80" s="20" t="n">
        <v>1.92672889</v>
      </c>
      <c r="G80" s="18" t="n">
        <v>5.81995419</v>
      </c>
      <c r="H80" s="20" t="n">
        <v>1.92672889</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84.00255029</v>
      </c>
      <c r="F81" s="20" t="n">
        <v>3.11203599</v>
      </c>
      <c r="G81" s="18" t="n">
        <v>14.18727068</v>
      </c>
      <c r="H81" s="20" t="n">
        <v>2.91667598</v>
      </c>
      <c r="I81" s="18" t="n">
        <v>0</v>
      </c>
      <c r="J81" s="20" t="n">
        <v>0</v>
      </c>
      <c r="K81" s="18" t="s">
        <v>404</v>
      </c>
      <c r="L81" s="20" t="s">
        <v>404</v>
      </c>
      <c r="M81" s="18" t="n">
        <v>0</v>
      </c>
      <c r="N81" s="20" t="n">
        <v>0</v>
      </c>
      <c r="O81" s="18" t="n">
        <v>0</v>
      </c>
      <c r="P81" s="20" t="n">
        <v>0</v>
      </c>
      <c r="Q81" s="18" t="n">
        <v>1.81017903</v>
      </c>
      <c r="R81" s="20" t="n">
        <v>1.01552229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509</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36.00544546</v>
      </c>
      <c r="F7" s="20" t="n">
        <v>2.05720646</v>
      </c>
      <c r="G7" s="18" t="n">
        <v>58.04645738</v>
      </c>
      <c r="H7" s="20" t="n">
        <v>2.24217592</v>
      </c>
      <c r="I7" s="18" t="n">
        <v>0</v>
      </c>
      <c r="J7" s="20" t="n">
        <v>0</v>
      </c>
      <c r="K7" s="18" t="s">
        <v>404</v>
      </c>
      <c r="L7" s="20" t="s">
        <v>404</v>
      </c>
      <c r="M7" s="18" t="n">
        <v>0</v>
      </c>
      <c r="N7" s="20" t="n">
        <v>0</v>
      </c>
      <c r="O7" s="18" t="n">
        <v>0</v>
      </c>
      <c r="P7" s="20" t="n">
        <v>0</v>
      </c>
      <c r="Q7" s="18" t="n">
        <v>5.94809717</v>
      </c>
      <c r="R7" s="20" t="n">
        <v>1.16132585</v>
      </c>
    </row>
    <row r="8" spans="1:18">
      <c r="A8" s="15" t="s">
        <v>405</v>
      </c>
      <c r="B8" s="17" t="n">
        <v>7007</v>
      </c>
      <c r="C8" s="18">
        <f>(0.0/B8*100)</f>
        <v/>
      </c>
      <c r="D8" s="19" t="n">
        <v>7007</v>
      </c>
      <c r="E8" s="18" t="n">
        <v>4.7432489</v>
      </c>
      <c r="F8" s="20" t="n">
        <v>1.27386398</v>
      </c>
      <c r="G8" s="18" t="n">
        <v>89.69991558</v>
      </c>
      <c r="H8" s="20" t="n">
        <v>2.11848123</v>
      </c>
      <c r="I8" s="18" t="n">
        <v>0</v>
      </c>
      <c r="J8" s="20" t="n">
        <v>0</v>
      </c>
      <c r="K8" s="18" t="s">
        <v>404</v>
      </c>
      <c r="L8" s="20" t="s">
        <v>404</v>
      </c>
      <c r="M8" s="18" t="n">
        <v>0</v>
      </c>
      <c r="N8" s="20" t="n">
        <v>0</v>
      </c>
      <c r="O8" s="18" t="n">
        <v>0</v>
      </c>
      <c r="P8" s="20" t="n">
        <v>0</v>
      </c>
      <c r="Q8" s="18" t="n">
        <v>5.55683551</v>
      </c>
      <c r="R8" s="20" t="n">
        <v>1.71372908</v>
      </c>
    </row>
    <row r="9" spans="1:18">
      <c r="A9" s="15" t="s">
        <v>406</v>
      </c>
      <c r="B9" s="17" t="n">
        <v>9651</v>
      </c>
      <c r="C9" s="18">
        <f>(200.0/B9*100)</f>
        <v/>
      </c>
      <c r="D9" s="19" t="n">
        <v>9451</v>
      </c>
      <c r="E9" s="18" t="n">
        <v>5.06121168</v>
      </c>
      <c r="F9" s="20" t="n">
        <v>1.48579369</v>
      </c>
      <c r="G9" s="18" t="n">
        <v>84.46447978</v>
      </c>
      <c r="H9" s="20" t="n">
        <v>2.58584944</v>
      </c>
      <c r="I9" s="18" t="n">
        <v>0</v>
      </c>
      <c r="J9" s="20" t="n">
        <v>0</v>
      </c>
      <c r="K9" s="18" t="s">
        <v>404</v>
      </c>
      <c r="L9" s="20" t="s">
        <v>404</v>
      </c>
      <c r="M9" s="18" t="n">
        <v>0</v>
      </c>
      <c r="N9" s="20" t="n">
        <v>0</v>
      </c>
      <c r="O9" s="18" t="n">
        <v>0</v>
      </c>
      <c r="P9" s="20" t="n">
        <v>0</v>
      </c>
      <c r="Q9" s="18" t="n">
        <v>10.47430853</v>
      </c>
      <c r="R9" s="20" t="n">
        <v>2.08594466</v>
      </c>
    </row>
    <row r="10" spans="1:18">
      <c r="A10" s="15" t="s">
        <v>407</v>
      </c>
      <c r="B10" s="17" t="n">
        <v>20058</v>
      </c>
      <c r="C10" s="18">
        <f>(2798.0/B10*100)</f>
        <v/>
      </c>
      <c r="D10" s="19" t="n">
        <v>17260</v>
      </c>
      <c r="E10" s="18" t="n">
        <v>53.79376541</v>
      </c>
      <c r="F10" s="20" t="n">
        <v>2.83873644</v>
      </c>
      <c r="G10" s="18" t="n">
        <v>41.41605169</v>
      </c>
      <c r="H10" s="20" t="n">
        <v>2.85713512</v>
      </c>
      <c r="I10" s="18" t="n">
        <v>0</v>
      </c>
      <c r="J10" s="20" t="n">
        <v>0</v>
      </c>
      <c r="K10" s="18" t="s">
        <v>404</v>
      </c>
      <c r="L10" s="20" t="s">
        <v>404</v>
      </c>
      <c r="M10" s="18" t="n">
        <v>0</v>
      </c>
      <c r="N10" s="20" t="n">
        <v>0</v>
      </c>
      <c r="O10" s="18" t="n">
        <v>0</v>
      </c>
      <c r="P10" s="20" t="n">
        <v>0</v>
      </c>
      <c r="Q10" s="18" t="n">
        <v>4.7901829</v>
      </c>
      <c r="R10" s="20" t="n">
        <v>1.1048972</v>
      </c>
    </row>
    <row r="11" spans="1:18">
      <c r="A11" s="15" t="s">
        <v>408</v>
      </c>
      <c r="B11" s="17" t="n">
        <v>7053</v>
      </c>
      <c r="C11" s="18">
        <f>(137.0/B11*100)</f>
        <v/>
      </c>
      <c r="D11" s="19" t="n">
        <v>6916</v>
      </c>
      <c r="E11" s="18" t="n">
        <v>32.9116178</v>
      </c>
      <c r="F11" s="20" t="n">
        <v>3.64266772</v>
      </c>
      <c r="G11" s="18" t="n">
        <v>59.91901847</v>
      </c>
      <c r="H11" s="20" t="n">
        <v>3.98853655</v>
      </c>
      <c r="I11" s="18" t="n">
        <v>0</v>
      </c>
      <c r="J11" s="20" t="n">
        <v>0</v>
      </c>
      <c r="K11" s="18" t="s">
        <v>404</v>
      </c>
      <c r="L11" s="20" t="s">
        <v>404</v>
      </c>
      <c r="M11" s="18" t="n">
        <v>0</v>
      </c>
      <c r="N11" s="20" t="n">
        <v>0</v>
      </c>
      <c r="O11" s="18" t="n">
        <v>0</v>
      </c>
      <c r="P11" s="20" t="n">
        <v>0</v>
      </c>
      <c r="Q11" s="18" t="n">
        <v>7.16936374</v>
      </c>
      <c r="R11" s="20" t="n">
        <v>2.09185665</v>
      </c>
    </row>
    <row r="12" spans="1:18">
      <c r="A12" s="15" t="s">
        <v>409</v>
      </c>
      <c r="B12" s="17" t="n">
        <v>6894</v>
      </c>
      <c r="C12" s="18">
        <f>(106.0/B12*100)</f>
        <v/>
      </c>
      <c r="D12" s="19" t="n">
        <v>6788</v>
      </c>
      <c r="E12" s="18" t="n">
        <v>44.28833782</v>
      </c>
      <c r="F12" s="20" t="n">
        <v>3.0992865</v>
      </c>
      <c r="G12" s="18" t="n">
        <v>49.69444062</v>
      </c>
      <c r="H12" s="20" t="n">
        <v>3.32780286</v>
      </c>
      <c r="I12" s="18" t="n">
        <v>0</v>
      </c>
      <c r="J12" s="20" t="n">
        <v>0</v>
      </c>
      <c r="K12" s="18" t="s">
        <v>404</v>
      </c>
      <c r="L12" s="20" t="s">
        <v>404</v>
      </c>
      <c r="M12" s="18" t="n">
        <v>0</v>
      </c>
      <c r="N12" s="20" t="n">
        <v>0</v>
      </c>
      <c r="O12" s="18" t="n">
        <v>0</v>
      </c>
      <c r="P12" s="20" t="n">
        <v>0</v>
      </c>
      <c r="Q12" s="18" t="n">
        <v>6.01722156</v>
      </c>
      <c r="R12" s="20" t="n">
        <v>1.41453054</v>
      </c>
    </row>
    <row r="13" spans="1:18">
      <c r="A13" s="15" t="s">
        <v>410</v>
      </c>
      <c r="B13" s="17" t="n">
        <v>7161</v>
      </c>
      <c r="C13" s="18">
        <f>(1175.0/B13*100)</f>
        <v/>
      </c>
      <c r="D13" s="19" t="n">
        <v>5986</v>
      </c>
      <c r="E13" s="18" t="n">
        <v>8.03954719</v>
      </c>
      <c r="F13" s="20" t="n">
        <v>2.13292975</v>
      </c>
      <c r="G13" s="18" t="n">
        <v>82.47908715</v>
      </c>
      <c r="H13" s="20" t="n">
        <v>2.77289743</v>
      </c>
      <c r="I13" s="18" t="n">
        <v>0</v>
      </c>
      <c r="J13" s="20" t="n">
        <v>0</v>
      </c>
      <c r="K13" s="18" t="s">
        <v>404</v>
      </c>
      <c r="L13" s="20" t="s">
        <v>404</v>
      </c>
      <c r="M13" s="18" t="n">
        <v>0</v>
      </c>
      <c r="N13" s="20" t="n">
        <v>0</v>
      </c>
      <c r="O13" s="18" t="n">
        <v>0</v>
      </c>
      <c r="P13" s="20" t="n">
        <v>0</v>
      </c>
      <c r="Q13" s="18" t="n">
        <v>9.48136566</v>
      </c>
      <c r="R13" s="20" t="n">
        <v>1.837935</v>
      </c>
    </row>
    <row r="14" spans="1:18">
      <c r="A14" s="15" t="s">
        <v>411</v>
      </c>
      <c r="B14" s="17" t="n">
        <v>5587</v>
      </c>
      <c r="C14" s="18">
        <f>(0.0/B14*100)</f>
        <v/>
      </c>
      <c r="D14" s="19" t="n">
        <v>5587</v>
      </c>
      <c r="E14" s="18" t="n">
        <v>39.90299936</v>
      </c>
      <c r="F14" s="20" t="n">
        <v>2.83164662</v>
      </c>
      <c r="G14" s="18" t="n">
        <v>54.0335882</v>
      </c>
      <c r="H14" s="20" t="n">
        <v>2.82464592</v>
      </c>
      <c r="I14" s="18" t="n">
        <v>0</v>
      </c>
      <c r="J14" s="20" t="n">
        <v>0</v>
      </c>
      <c r="K14" s="18" t="s">
        <v>404</v>
      </c>
      <c r="L14" s="20" t="s">
        <v>404</v>
      </c>
      <c r="M14" s="18" t="n">
        <v>0</v>
      </c>
      <c r="N14" s="20" t="n">
        <v>0</v>
      </c>
      <c r="O14" s="18" t="n">
        <v>0</v>
      </c>
      <c r="P14" s="20" t="n">
        <v>0</v>
      </c>
      <c r="Q14" s="18" t="n">
        <v>6.06341243</v>
      </c>
      <c r="R14" s="20" t="n">
        <v>1.56704418</v>
      </c>
    </row>
    <row r="15" spans="1:18">
      <c r="A15" s="15" t="s">
        <v>412</v>
      </c>
      <c r="B15" s="17" t="n">
        <v>5882</v>
      </c>
      <c r="C15" s="18">
        <f>(0.0/B15*100)</f>
        <v/>
      </c>
      <c r="D15" s="19" t="n">
        <v>5882</v>
      </c>
      <c r="E15" s="18" t="n">
        <v>12.02613602</v>
      </c>
      <c r="F15" s="20" t="n">
        <v>2.36577724</v>
      </c>
      <c r="G15" s="18" t="n">
        <v>81.10914587000001</v>
      </c>
      <c r="H15" s="20" t="n">
        <v>2.99473982</v>
      </c>
      <c r="I15" s="18" t="n">
        <v>0</v>
      </c>
      <c r="J15" s="20" t="n">
        <v>0</v>
      </c>
      <c r="K15" s="18" t="s">
        <v>404</v>
      </c>
      <c r="L15" s="20" t="s">
        <v>404</v>
      </c>
      <c r="M15" s="18" t="n">
        <v>0</v>
      </c>
      <c r="N15" s="20" t="n">
        <v>0</v>
      </c>
      <c r="O15" s="18" t="n">
        <v>0</v>
      </c>
      <c r="P15" s="20" t="n">
        <v>0</v>
      </c>
      <c r="Q15" s="18" t="n">
        <v>6.86471811</v>
      </c>
      <c r="R15" s="20" t="n">
        <v>2.09651527</v>
      </c>
    </row>
    <row r="16" spans="1:18">
      <c r="A16" s="15" t="s">
        <v>413</v>
      </c>
      <c r="B16" s="17" t="n">
        <v>6108</v>
      </c>
      <c r="C16" s="18">
        <f>(339.0/B16*100)</f>
        <v/>
      </c>
      <c r="D16" s="19" t="n">
        <v>5769</v>
      </c>
      <c r="E16" s="18" t="n">
        <v>20.66798966</v>
      </c>
      <c r="F16" s="20" t="n">
        <v>2.72046881</v>
      </c>
      <c r="G16" s="18" t="n">
        <v>64.27499054</v>
      </c>
      <c r="H16" s="20" t="n">
        <v>3.04594139</v>
      </c>
      <c r="I16" s="18" t="n">
        <v>0</v>
      </c>
      <c r="J16" s="20" t="n">
        <v>0</v>
      </c>
      <c r="K16" s="18" t="s">
        <v>404</v>
      </c>
      <c r="L16" s="20" t="s">
        <v>404</v>
      </c>
      <c r="M16" s="18" t="n">
        <v>0</v>
      </c>
      <c r="N16" s="20" t="n">
        <v>0</v>
      </c>
      <c r="O16" s="18" t="n">
        <v>0</v>
      </c>
      <c r="P16" s="20" t="n">
        <v>0</v>
      </c>
      <c r="Q16" s="18" t="n">
        <v>15.05701979</v>
      </c>
      <c r="R16" s="20" t="n">
        <v>2.40307363</v>
      </c>
    </row>
    <row r="17" spans="1:18">
      <c r="A17" s="15" t="s">
        <v>414</v>
      </c>
      <c r="B17" s="17" t="n">
        <v>6504</v>
      </c>
      <c r="C17" s="18">
        <f>(1325.0/B17*100)</f>
        <v/>
      </c>
      <c r="D17" s="19" t="n">
        <v>5179</v>
      </c>
      <c r="E17" s="18" t="n">
        <v>44.22997342</v>
      </c>
      <c r="F17" s="20" t="n">
        <v>3.69094516</v>
      </c>
      <c r="G17" s="18" t="n">
        <v>47.13607796</v>
      </c>
      <c r="H17" s="20" t="n">
        <v>3.60291779</v>
      </c>
      <c r="I17" s="18" t="n">
        <v>0</v>
      </c>
      <c r="J17" s="20" t="n">
        <v>0</v>
      </c>
      <c r="K17" s="18" t="s">
        <v>404</v>
      </c>
      <c r="L17" s="20" t="s">
        <v>404</v>
      </c>
      <c r="M17" s="18" t="n">
        <v>0</v>
      </c>
      <c r="N17" s="20" t="n">
        <v>0</v>
      </c>
      <c r="O17" s="18" t="n">
        <v>0</v>
      </c>
      <c r="P17" s="20" t="n">
        <v>0</v>
      </c>
      <c r="Q17" s="18" t="n">
        <v>8.63394862</v>
      </c>
      <c r="R17" s="20" t="n">
        <v>2.01101714</v>
      </c>
    </row>
    <row r="18" spans="1:18">
      <c r="A18" s="15" t="s">
        <v>415</v>
      </c>
      <c r="B18" s="17" t="n">
        <v>5532</v>
      </c>
      <c r="C18" s="18">
        <f>(0.0/B18*100)</f>
        <v/>
      </c>
      <c r="D18" s="19" t="n">
        <v>5532</v>
      </c>
      <c r="E18" s="18" t="n">
        <v>16.03739848</v>
      </c>
      <c r="F18" s="20" t="n">
        <v>2.13695717</v>
      </c>
      <c r="G18" s="18" t="n">
        <v>70.44031627</v>
      </c>
      <c r="H18" s="20" t="n">
        <v>3.20977204</v>
      </c>
      <c r="I18" s="18" t="n">
        <v>0</v>
      </c>
      <c r="J18" s="20" t="n">
        <v>0</v>
      </c>
      <c r="K18" s="18" t="s">
        <v>404</v>
      </c>
      <c r="L18" s="20" t="s">
        <v>404</v>
      </c>
      <c r="M18" s="18" t="n">
        <v>0</v>
      </c>
      <c r="N18" s="20" t="n">
        <v>0</v>
      </c>
      <c r="O18" s="18" t="n">
        <v>0</v>
      </c>
      <c r="P18" s="20" t="n">
        <v>0</v>
      </c>
      <c r="Q18" s="18" t="n">
        <v>13.52228525</v>
      </c>
      <c r="R18" s="20" t="n">
        <v>2.74770618</v>
      </c>
    </row>
    <row r="19" spans="1:18">
      <c r="A19" s="15" t="s">
        <v>416</v>
      </c>
      <c r="B19" s="17" t="n">
        <v>5658</v>
      </c>
      <c r="C19" s="18">
        <f>(327.0/B19*100)</f>
        <v/>
      </c>
      <c r="D19" s="19" t="n">
        <v>5331</v>
      </c>
      <c r="E19" s="18" t="n">
        <v>50.09385945</v>
      </c>
      <c r="F19" s="20" t="n">
        <v>3.50864536</v>
      </c>
      <c r="G19" s="18" t="n">
        <v>46.26622587</v>
      </c>
      <c r="H19" s="20" t="n">
        <v>3.5852901</v>
      </c>
      <c r="I19" s="18" t="n">
        <v>0</v>
      </c>
      <c r="J19" s="20" t="n">
        <v>0</v>
      </c>
      <c r="K19" s="18" t="s">
        <v>404</v>
      </c>
      <c r="L19" s="20" t="s">
        <v>404</v>
      </c>
      <c r="M19" s="18" t="n">
        <v>0</v>
      </c>
      <c r="N19" s="20" t="n">
        <v>0</v>
      </c>
      <c r="O19" s="18" t="n">
        <v>0</v>
      </c>
      <c r="P19" s="20" t="n">
        <v>0</v>
      </c>
      <c r="Q19" s="18" t="n">
        <v>3.63991468</v>
      </c>
      <c r="R19" s="20" t="n">
        <v>1.58770137</v>
      </c>
    </row>
    <row r="20" spans="1:18">
      <c r="A20" s="15" t="s">
        <v>417</v>
      </c>
      <c r="B20" s="17" t="n">
        <v>3371</v>
      </c>
      <c r="C20" s="18">
        <f>(24.0/B20*100)</f>
        <v/>
      </c>
      <c r="D20" s="19" t="n">
        <v>3347</v>
      </c>
      <c r="E20" s="18" t="n">
        <v>9.125089669999999</v>
      </c>
      <c r="F20" s="20" t="n">
        <v>0.1328092</v>
      </c>
      <c r="G20" s="18" t="n">
        <v>82.50275913</v>
      </c>
      <c r="H20" s="20" t="n">
        <v>0.1751309</v>
      </c>
      <c r="I20" s="18" t="n">
        <v>0</v>
      </c>
      <c r="J20" s="20" t="n">
        <v>0</v>
      </c>
      <c r="K20" s="18" t="s">
        <v>404</v>
      </c>
      <c r="L20" s="20" t="s">
        <v>404</v>
      </c>
      <c r="M20" s="18" t="n">
        <v>0</v>
      </c>
      <c r="N20" s="20" t="n">
        <v>0</v>
      </c>
      <c r="O20" s="18" t="n">
        <v>0</v>
      </c>
      <c r="P20" s="20" t="n">
        <v>0</v>
      </c>
      <c r="Q20" s="18" t="n">
        <v>8.37215121</v>
      </c>
      <c r="R20" s="20" t="n">
        <v>0.13108999</v>
      </c>
    </row>
    <row r="21" spans="1:18">
      <c r="A21" s="15" t="s">
        <v>418</v>
      </c>
      <c r="B21" s="17" t="n">
        <v>5741</v>
      </c>
      <c r="C21" s="18">
        <f>(0.0/B21*100)</f>
        <v/>
      </c>
      <c r="D21" s="19" t="n">
        <v>5741</v>
      </c>
      <c r="E21" s="18" t="n">
        <v>29.62982951</v>
      </c>
      <c r="F21" s="20" t="n">
        <v>3.41863925</v>
      </c>
      <c r="G21" s="18" t="n">
        <v>55.88833745</v>
      </c>
      <c r="H21" s="20" t="n">
        <v>3.82653858</v>
      </c>
      <c r="I21" s="18" t="n">
        <v>0</v>
      </c>
      <c r="J21" s="20" t="n">
        <v>0</v>
      </c>
      <c r="K21" s="18" t="s">
        <v>404</v>
      </c>
      <c r="L21" s="20" t="s">
        <v>404</v>
      </c>
      <c r="M21" s="18" t="n">
        <v>0</v>
      </c>
      <c r="N21" s="20" t="n">
        <v>0</v>
      </c>
      <c r="O21" s="18" t="n">
        <v>0</v>
      </c>
      <c r="P21" s="20" t="n">
        <v>0</v>
      </c>
      <c r="Q21" s="18" t="n">
        <v>14.48183305</v>
      </c>
      <c r="R21" s="20" t="n">
        <v>2.5153872</v>
      </c>
    </row>
    <row r="22" spans="1:18">
      <c r="A22" s="15" t="s">
        <v>419</v>
      </c>
      <c r="B22" s="17" t="n">
        <v>6598</v>
      </c>
      <c r="C22" s="18">
        <f>(0.0/B22*100)</f>
        <v/>
      </c>
      <c r="D22" s="19" t="n">
        <v>6598</v>
      </c>
      <c r="E22" s="18" t="n">
        <v>55.0278237</v>
      </c>
      <c r="F22" s="20" t="n">
        <v>3.95805662</v>
      </c>
      <c r="G22" s="18" t="n">
        <v>40.65667367</v>
      </c>
      <c r="H22" s="20" t="n">
        <v>3.68130847</v>
      </c>
      <c r="I22" s="18" t="n">
        <v>0</v>
      </c>
      <c r="J22" s="20" t="n">
        <v>0</v>
      </c>
      <c r="K22" s="18" t="s">
        <v>404</v>
      </c>
      <c r="L22" s="20" t="s">
        <v>404</v>
      </c>
      <c r="M22" s="18" t="n">
        <v>0</v>
      </c>
      <c r="N22" s="20" t="n">
        <v>0</v>
      </c>
      <c r="O22" s="18" t="n">
        <v>0</v>
      </c>
      <c r="P22" s="20" t="n">
        <v>0</v>
      </c>
      <c r="Q22" s="18" t="n">
        <v>4.31550263</v>
      </c>
      <c r="R22" s="20" t="n">
        <v>1.6761587</v>
      </c>
    </row>
    <row r="23" spans="1:18">
      <c r="A23" s="15" t="s">
        <v>420</v>
      </c>
      <c r="B23" s="17" t="n">
        <v>11583</v>
      </c>
      <c r="C23" s="18">
        <f>(3069.0/B23*100)</f>
        <v/>
      </c>
      <c r="D23" s="19" t="n">
        <v>8514</v>
      </c>
      <c r="E23" s="18" t="n">
        <v>42.5999265</v>
      </c>
      <c r="F23" s="20" t="n">
        <v>3.38644342</v>
      </c>
      <c r="G23" s="18" t="n">
        <v>50.71092566</v>
      </c>
      <c r="H23" s="20" t="n">
        <v>3.30430328</v>
      </c>
      <c r="I23" s="18" t="n">
        <v>0</v>
      </c>
      <c r="J23" s="20" t="n">
        <v>0</v>
      </c>
      <c r="K23" s="18" t="s">
        <v>404</v>
      </c>
      <c r="L23" s="20" t="s">
        <v>404</v>
      </c>
      <c r="M23" s="18" t="n">
        <v>0</v>
      </c>
      <c r="N23" s="20" t="n">
        <v>0</v>
      </c>
      <c r="O23" s="18" t="n">
        <v>0</v>
      </c>
      <c r="P23" s="20" t="n">
        <v>0</v>
      </c>
      <c r="Q23" s="18" t="n">
        <v>6.68914784</v>
      </c>
      <c r="R23" s="20" t="n">
        <v>1.81172658</v>
      </c>
    </row>
    <row r="24" spans="1:18">
      <c r="A24" s="15" t="s">
        <v>421</v>
      </c>
      <c r="B24" s="17" t="n">
        <v>6647</v>
      </c>
      <c r="C24" s="18">
        <f>(0.0/B24*100)</f>
        <v/>
      </c>
      <c r="D24" s="19" t="n">
        <v>6647</v>
      </c>
      <c r="E24" s="18" t="n">
        <v>59.82229167</v>
      </c>
      <c r="F24" s="20" t="n">
        <v>3.15008304</v>
      </c>
      <c r="G24" s="18" t="n">
        <v>40.17770833</v>
      </c>
      <c r="H24" s="20" t="n">
        <v>3.15008304</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92.81694271000001</v>
      </c>
      <c r="F25" s="20" t="n">
        <v>1.9750981</v>
      </c>
      <c r="G25" s="18" t="n">
        <v>7.18305729</v>
      </c>
      <c r="H25" s="20" t="n">
        <v>1.9750981</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43.66482047</v>
      </c>
      <c r="F26" s="20" t="n">
        <v>2.89951118</v>
      </c>
      <c r="G26" s="18" t="n">
        <v>52.54723387</v>
      </c>
      <c r="H26" s="20" t="n">
        <v>2.95102803</v>
      </c>
      <c r="I26" s="18" t="n">
        <v>0</v>
      </c>
      <c r="J26" s="20" t="n">
        <v>0</v>
      </c>
      <c r="K26" s="18" t="s">
        <v>404</v>
      </c>
      <c r="L26" s="20" t="s">
        <v>404</v>
      </c>
      <c r="M26" s="18" t="n">
        <v>0</v>
      </c>
      <c r="N26" s="20" t="n">
        <v>0</v>
      </c>
      <c r="O26" s="18" t="n">
        <v>0</v>
      </c>
      <c r="P26" s="20" t="n">
        <v>0</v>
      </c>
      <c r="Q26" s="18" t="n">
        <v>3.78794566</v>
      </c>
      <c r="R26" s="20" t="n">
        <v>1.22868645</v>
      </c>
    </row>
    <row r="27" spans="1:18">
      <c r="A27" s="15" t="s">
        <v>424</v>
      </c>
      <c r="B27" s="17" t="n">
        <v>5299</v>
      </c>
      <c r="C27" s="18">
        <f>(0.0/B27*100)</f>
        <v/>
      </c>
      <c r="D27" s="19" t="n">
        <v>5299</v>
      </c>
      <c r="E27" s="18" t="n">
        <v>30.00013937</v>
      </c>
      <c r="F27" s="20" t="n">
        <v>0.08911636000000001</v>
      </c>
      <c r="G27" s="18" t="n">
        <v>62.3407388</v>
      </c>
      <c r="H27" s="20" t="n">
        <v>0.08121336</v>
      </c>
      <c r="I27" s="18" t="n">
        <v>0</v>
      </c>
      <c r="J27" s="20" t="n">
        <v>0</v>
      </c>
      <c r="K27" s="18" t="s">
        <v>404</v>
      </c>
      <c r="L27" s="20" t="s">
        <v>404</v>
      </c>
      <c r="M27" s="18" t="n">
        <v>0</v>
      </c>
      <c r="N27" s="20" t="n">
        <v>0</v>
      </c>
      <c r="O27" s="18" t="n">
        <v>0</v>
      </c>
      <c r="P27" s="20" t="n">
        <v>0</v>
      </c>
      <c r="Q27" s="18" t="n">
        <v>7.65912183</v>
      </c>
      <c r="R27" s="20" t="n">
        <v>0.05080336</v>
      </c>
    </row>
    <row r="28" spans="1:18">
      <c r="A28" s="15" t="s">
        <v>425</v>
      </c>
      <c r="B28" s="17" t="n">
        <v>7568</v>
      </c>
      <c r="C28" s="18">
        <f>(0.0/B28*100)</f>
        <v/>
      </c>
      <c r="D28" s="19" t="n">
        <v>7568</v>
      </c>
      <c r="E28" s="18" t="n">
        <v>27.14786121</v>
      </c>
      <c r="F28" s="20" t="n">
        <v>2.71122026</v>
      </c>
      <c r="G28" s="18" t="n">
        <v>67.36429198</v>
      </c>
      <c r="H28" s="20" t="n">
        <v>2.94235459</v>
      </c>
      <c r="I28" s="18" t="n">
        <v>0</v>
      </c>
      <c r="J28" s="20" t="n">
        <v>0</v>
      </c>
      <c r="K28" s="18" t="s">
        <v>404</v>
      </c>
      <c r="L28" s="20" t="s">
        <v>404</v>
      </c>
      <c r="M28" s="18" t="n">
        <v>0</v>
      </c>
      <c r="N28" s="20" t="n">
        <v>0</v>
      </c>
      <c r="O28" s="18" t="n">
        <v>0</v>
      </c>
      <c r="P28" s="20" t="n">
        <v>0</v>
      </c>
      <c r="Q28" s="18" t="n">
        <v>5.4878468</v>
      </c>
      <c r="R28" s="20" t="n">
        <v>1.44409454</v>
      </c>
    </row>
    <row r="29" spans="1:18">
      <c r="A29" s="15" t="s">
        <v>426</v>
      </c>
      <c r="B29" s="17" t="n">
        <v>5385</v>
      </c>
      <c r="C29" s="18">
        <f>(1123.0/B29*100)</f>
        <v/>
      </c>
      <c r="D29" s="19" t="n">
        <v>4262</v>
      </c>
      <c r="E29" s="18" t="n">
        <v>14.49213631</v>
      </c>
      <c r="F29" s="20" t="n">
        <v>3.12662768</v>
      </c>
      <c r="G29" s="18" t="n">
        <v>65.31266613</v>
      </c>
      <c r="H29" s="20" t="n">
        <v>4.29764416</v>
      </c>
      <c r="I29" s="18" t="n">
        <v>0</v>
      </c>
      <c r="J29" s="20" t="n">
        <v>0</v>
      </c>
      <c r="K29" s="18" t="s">
        <v>404</v>
      </c>
      <c r="L29" s="20" t="s">
        <v>404</v>
      </c>
      <c r="M29" s="18" t="n">
        <v>0</v>
      </c>
      <c r="N29" s="20" t="n">
        <v>0</v>
      </c>
      <c r="O29" s="18" t="n">
        <v>0</v>
      </c>
      <c r="P29" s="20" t="n">
        <v>0</v>
      </c>
      <c r="Q29" s="18" t="n">
        <v>20.19519756</v>
      </c>
      <c r="R29" s="20" t="n">
        <v>3.60786385</v>
      </c>
    </row>
    <row r="30" spans="1:18">
      <c r="A30" s="15" t="s">
        <v>427</v>
      </c>
      <c r="B30" s="17" t="n">
        <v>4520</v>
      </c>
      <c r="C30" s="18">
        <f>(904.0/B30*100)</f>
        <v/>
      </c>
      <c r="D30" s="19" t="n">
        <v>3616</v>
      </c>
      <c r="E30" s="18" t="n">
        <v>44.86868763</v>
      </c>
      <c r="F30" s="20" t="n">
        <v>4.00779504</v>
      </c>
      <c r="G30" s="18" t="n">
        <v>47.3867728</v>
      </c>
      <c r="H30" s="20" t="n">
        <v>3.90703256</v>
      </c>
      <c r="I30" s="18" t="n">
        <v>0</v>
      </c>
      <c r="J30" s="20" t="n">
        <v>0</v>
      </c>
      <c r="K30" s="18" t="s">
        <v>404</v>
      </c>
      <c r="L30" s="20" t="s">
        <v>404</v>
      </c>
      <c r="M30" s="18" t="n">
        <v>0</v>
      </c>
      <c r="N30" s="20" t="n">
        <v>0</v>
      </c>
      <c r="O30" s="18" t="n">
        <v>0</v>
      </c>
      <c r="P30" s="20" t="n">
        <v>0</v>
      </c>
      <c r="Q30" s="18" t="n">
        <v>7.74453957</v>
      </c>
      <c r="R30" s="20" t="n">
        <v>2.02900921</v>
      </c>
    </row>
    <row r="31" spans="1:18">
      <c r="A31" s="15" t="s">
        <v>428</v>
      </c>
      <c r="B31" s="17" t="n">
        <v>5456</v>
      </c>
      <c r="C31" s="18">
        <f>(502.0/B31*100)</f>
        <v/>
      </c>
      <c r="D31" s="19" t="n">
        <v>4954</v>
      </c>
      <c r="E31" s="18" t="n">
        <v>1.37213409</v>
      </c>
      <c r="F31" s="20" t="n">
        <v>0.78378255</v>
      </c>
      <c r="G31" s="18" t="n">
        <v>86.98243046</v>
      </c>
      <c r="H31" s="20" t="n">
        <v>2.46134001</v>
      </c>
      <c r="I31" s="18" t="n">
        <v>0</v>
      </c>
      <c r="J31" s="20" t="n">
        <v>0</v>
      </c>
      <c r="K31" s="18" t="s">
        <v>404</v>
      </c>
      <c r="L31" s="20" t="s">
        <v>404</v>
      </c>
      <c r="M31" s="18" t="n">
        <v>0</v>
      </c>
      <c r="N31" s="20" t="n">
        <v>0</v>
      </c>
      <c r="O31" s="18" t="n">
        <v>0</v>
      </c>
      <c r="P31" s="20" t="n">
        <v>0</v>
      </c>
      <c r="Q31" s="18" t="n">
        <v>11.64543546</v>
      </c>
      <c r="R31" s="20" t="n">
        <v>2.34488312</v>
      </c>
    </row>
    <row r="32" spans="1:18">
      <c r="A32" s="15" t="s">
        <v>429</v>
      </c>
      <c r="B32" s="17" t="n">
        <v>4478</v>
      </c>
      <c r="C32" s="18">
        <f>(0.0/B32*100)</f>
        <v/>
      </c>
      <c r="D32" s="19" t="n">
        <v>4478</v>
      </c>
      <c r="E32" s="18" t="n">
        <v>75.21773777</v>
      </c>
      <c r="F32" s="20" t="n">
        <v>2.94246814</v>
      </c>
      <c r="G32" s="18" t="n">
        <v>19.4998124</v>
      </c>
      <c r="H32" s="20" t="n">
        <v>2.90782715</v>
      </c>
      <c r="I32" s="18" t="n">
        <v>0</v>
      </c>
      <c r="J32" s="20" t="n">
        <v>0</v>
      </c>
      <c r="K32" s="18" t="s">
        <v>404</v>
      </c>
      <c r="L32" s="20" t="s">
        <v>404</v>
      </c>
      <c r="M32" s="18" t="n">
        <v>0</v>
      </c>
      <c r="N32" s="20" t="n">
        <v>0</v>
      </c>
      <c r="O32" s="18" t="n">
        <v>0</v>
      </c>
      <c r="P32" s="20" t="n">
        <v>0</v>
      </c>
      <c r="Q32" s="18" t="n">
        <v>5.28244983</v>
      </c>
      <c r="R32" s="20" t="n">
        <v>1.76490003</v>
      </c>
    </row>
    <row r="33" spans="1:18">
      <c r="A33" s="15" t="s">
        <v>430</v>
      </c>
      <c r="B33" s="17" t="n">
        <v>7325</v>
      </c>
      <c r="C33" s="18">
        <f>(29.0/B33*100)</f>
        <v/>
      </c>
      <c r="D33" s="19" t="n">
        <v>7296</v>
      </c>
      <c r="E33" s="18" t="n">
        <v>46.07810908</v>
      </c>
      <c r="F33" s="20" t="n">
        <v>3.72883195</v>
      </c>
      <c r="G33" s="18" t="n">
        <v>35.26226148</v>
      </c>
      <c r="H33" s="20" t="n">
        <v>3.70905774</v>
      </c>
      <c r="I33" s="18" t="n">
        <v>0</v>
      </c>
      <c r="J33" s="20" t="n">
        <v>0</v>
      </c>
      <c r="K33" s="18" t="s">
        <v>404</v>
      </c>
      <c r="L33" s="20" t="s">
        <v>404</v>
      </c>
      <c r="M33" s="18" t="n">
        <v>0</v>
      </c>
      <c r="N33" s="20" t="n">
        <v>0</v>
      </c>
      <c r="O33" s="18" t="n">
        <v>0</v>
      </c>
      <c r="P33" s="20" t="n">
        <v>0</v>
      </c>
      <c r="Q33" s="18" t="n">
        <v>18.65962944</v>
      </c>
      <c r="R33" s="20" t="n">
        <v>2.15870254</v>
      </c>
    </row>
    <row r="34" spans="1:18">
      <c r="A34" s="15" t="s">
        <v>431</v>
      </c>
      <c r="B34" s="17" t="n">
        <v>6350</v>
      </c>
      <c r="C34" s="18">
        <f>(0.0/B34*100)</f>
        <v/>
      </c>
      <c r="D34" s="19" t="n">
        <v>6350</v>
      </c>
      <c r="E34" s="18" t="n">
        <v>55.56964146</v>
      </c>
      <c r="F34" s="20" t="n">
        <v>2.94551545</v>
      </c>
      <c r="G34" s="18" t="n">
        <v>36.72401093</v>
      </c>
      <c r="H34" s="20" t="n">
        <v>2.99325863</v>
      </c>
      <c r="I34" s="18" t="n">
        <v>0</v>
      </c>
      <c r="J34" s="20" t="n">
        <v>0</v>
      </c>
      <c r="K34" s="18" t="s">
        <v>404</v>
      </c>
      <c r="L34" s="20" t="s">
        <v>404</v>
      </c>
      <c r="M34" s="18" t="n">
        <v>0</v>
      </c>
      <c r="N34" s="20" t="n">
        <v>0</v>
      </c>
      <c r="O34" s="18" t="n">
        <v>0</v>
      </c>
      <c r="P34" s="20" t="n">
        <v>0</v>
      </c>
      <c r="Q34" s="18" t="n">
        <v>7.70634761</v>
      </c>
      <c r="R34" s="20" t="n">
        <v>1.50389259</v>
      </c>
    </row>
    <row r="35" spans="1:18">
      <c r="A35" s="15" t="s">
        <v>432</v>
      </c>
      <c r="B35" s="17" t="n">
        <v>6406</v>
      </c>
      <c r="C35" s="18">
        <f>(443.0/B35*100)</f>
        <v/>
      </c>
      <c r="D35" s="19" t="n">
        <v>5963</v>
      </c>
      <c r="E35" s="18" t="n">
        <v>50.28481429</v>
      </c>
      <c r="F35" s="20" t="n">
        <v>0.58129215</v>
      </c>
      <c r="G35" s="18" t="n">
        <v>46.32376718</v>
      </c>
      <c r="H35" s="20" t="n">
        <v>0.58430148</v>
      </c>
      <c r="I35" s="18" t="n">
        <v>0</v>
      </c>
      <c r="J35" s="20" t="n">
        <v>0</v>
      </c>
      <c r="K35" s="18" t="s">
        <v>404</v>
      </c>
      <c r="L35" s="20" t="s">
        <v>404</v>
      </c>
      <c r="M35" s="18" t="n">
        <v>0</v>
      </c>
      <c r="N35" s="20" t="n">
        <v>0</v>
      </c>
      <c r="O35" s="18" t="n">
        <v>0</v>
      </c>
      <c r="P35" s="20" t="n">
        <v>0</v>
      </c>
      <c r="Q35" s="18" t="n">
        <v>3.39141853</v>
      </c>
      <c r="R35" s="20" t="n">
        <v>0.15368888</v>
      </c>
    </row>
    <row r="36" spans="1:18">
      <c r="A36" s="15" t="s">
        <v>433</v>
      </c>
      <c r="B36" s="17" t="n">
        <v>6736</v>
      </c>
      <c r="C36" s="18">
        <f>(10.0/B36*100)</f>
        <v/>
      </c>
      <c r="D36" s="19" t="n">
        <v>6726</v>
      </c>
      <c r="E36" s="18" t="n">
        <v>14.70520786</v>
      </c>
      <c r="F36" s="20" t="n">
        <v>2.54338955</v>
      </c>
      <c r="G36" s="18" t="n">
        <v>79.22519817</v>
      </c>
      <c r="H36" s="20" t="n">
        <v>2.75741155</v>
      </c>
      <c r="I36" s="18" t="n">
        <v>0</v>
      </c>
      <c r="J36" s="20" t="n">
        <v>0</v>
      </c>
      <c r="K36" s="18" t="s">
        <v>404</v>
      </c>
      <c r="L36" s="20" t="s">
        <v>404</v>
      </c>
      <c r="M36" s="18" t="n">
        <v>0</v>
      </c>
      <c r="N36" s="20" t="n">
        <v>0</v>
      </c>
      <c r="O36" s="18" t="n">
        <v>0</v>
      </c>
      <c r="P36" s="20" t="n">
        <v>0</v>
      </c>
      <c r="Q36" s="18" t="n">
        <v>6.06959397</v>
      </c>
      <c r="R36" s="20" t="n">
        <v>1.59680151</v>
      </c>
    </row>
    <row r="37" spans="1:18">
      <c r="A37" s="15" t="s">
        <v>434</v>
      </c>
      <c r="B37" s="17" t="n">
        <v>5458</v>
      </c>
      <c r="C37" s="18">
        <f>(0.0/B37*100)</f>
        <v/>
      </c>
      <c r="D37" s="19" t="n">
        <v>5458</v>
      </c>
      <c r="E37" s="18" t="n">
        <v>6.83005078</v>
      </c>
      <c r="F37" s="20" t="n">
        <v>1.88152409</v>
      </c>
      <c r="G37" s="18" t="n">
        <v>89.80062429</v>
      </c>
      <c r="H37" s="20" t="n">
        <v>2.11746684</v>
      </c>
      <c r="I37" s="18" t="n">
        <v>0</v>
      </c>
      <c r="J37" s="20" t="n">
        <v>0</v>
      </c>
      <c r="K37" s="18" t="s">
        <v>404</v>
      </c>
      <c r="L37" s="20" t="s">
        <v>404</v>
      </c>
      <c r="M37" s="18" t="n">
        <v>0</v>
      </c>
      <c r="N37" s="20" t="n">
        <v>0</v>
      </c>
      <c r="O37" s="18" t="n">
        <v>0</v>
      </c>
      <c r="P37" s="20" t="n">
        <v>0</v>
      </c>
      <c r="Q37" s="18" t="n">
        <v>3.36932493</v>
      </c>
      <c r="R37" s="20" t="n">
        <v>1.32659022</v>
      </c>
    </row>
    <row r="38" spans="1:18">
      <c r="A38" s="15" t="s">
        <v>435</v>
      </c>
      <c r="B38" s="17" t="n">
        <v>5860</v>
      </c>
      <c r="C38" s="18">
        <f>(268.0/B38*100)</f>
        <v/>
      </c>
      <c r="D38" s="19" t="n">
        <v>5592</v>
      </c>
      <c r="E38" s="18" t="n">
        <v>34.2572925</v>
      </c>
      <c r="F38" s="20" t="n">
        <v>3.47702237</v>
      </c>
      <c r="G38" s="18" t="n">
        <v>57.84258262</v>
      </c>
      <c r="H38" s="20" t="n">
        <v>3.63177205</v>
      </c>
      <c r="I38" s="18" t="n">
        <v>0</v>
      </c>
      <c r="J38" s="20" t="n">
        <v>0</v>
      </c>
      <c r="K38" s="18" t="s">
        <v>404</v>
      </c>
      <c r="L38" s="20" t="s">
        <v>404</v>
      </c>
      <c r="M38" s="18" t="n">
        <v>0</v>
      </c>
      <c r="N38" s="20" t="n">
        <v>0</v>
      </c>
      <c r="O38" s="18" t="n">
        <v>0</v>
      </c>
      <c r="P38" s="20" t="n">
        <v>0</v>
      </c>
      <c r="Q38" s="18" t="n">
        <v>7.90012488</v>
      </c>
      <c r="R38" s="20" t="n">
        <v>2.43627441</v>
      </c>
    </row>
    <row r="39" spans="1:18">
      <c r="A39" s="15" t="s">
        <v>436</v>
      </c>
      <c r="B39" s="17" t="n">
        <v>5895</v>
      </c>
      <c r="C39" s="18">
        <f>(0.0/B39*100)</f>
        <v/>
      </c>
      <c r="D39" s="19" t="n">
        <v>5895</v>
      </c>
      <c r="E39" s="18" t="n">
        <v>40.5651636</v>
      </c>
      <c r="F39" s="20" t="n">
        <v>4.36216916</v>
      </c>
      <c r="G39" s="18" t="n">
        <v>55.61194799</v>
      </c>
      <c r="H39" s="20" t="n">
        <v>4.11022392</v>
      </c>
      <c r="I39" s="18" t="n">
        <v>0</v>
      </c>
      <c r="J39" s="20" t="n">
        <v>0</v>
      </c>
      <c r="K39" s="18" t="s">
        <v>404</v>
      </c>
      <c r="L39" s="20" t="s">
        <v>404</v>
      </c>
      <c r="M39" s="18" t="n">
        <v>0</v>
      </c>
      <c r="N39" s="20" t="n">
        <v>0</v>
      </c>
      <c r="O39" s="18" t="n">
        <v>0</v>
      </c>
      <c r="P39" s="20" t="n">
        <v>0</v>
      </c>
      <c r="Q39" s="18" t="n">
        <v>3.82288841</v>
      </c>
      <c r="R39" s="20" t="n">
        <v>1.34043351</v>
      </c>
    </row>
    <row r="40" spans="1:18">
      <c r="A40" s="15" t="s">
        <v>437</v>
      </c>
      <c r="B40" s="17" t="n">
        <v>14157</v>
      </c>
      <c r="C40" s="18">
        <f>(2602.0/B40*100)</f>
        <v/>
      </c>
      <c r="D40" s="19" t="n">
        <v>11555</v>
      </c>
      <c r="E40" s="18" t="n">
        <v>74.43836064</v>
      </c>
      <c r="F40" s="20" t="n">
        <v>3.02534357</v>
      </c>
      <c r="G40" s="18" t="n">
        <v>19.38809425</v>
      </c>
      <c r="H40" s="20" t="n">
        <v>2.81680132</v>
      </c>
      <c r="I40" s="18" t="n">
        <v>0</v>
      </c>
      <c r="J40" s="20" t="n">
        <v>0</v>
      </c>
      <c r="K40" s="18" t="s">
        <v>404</v>
      </c>
      <c r="L40" s="20" t="s">
        <v>404</v>
      </c>
      <c r="M40" s="18" t="n">
        <v>0</v>
      </c>
      <c r="N40" s="20" t="n">
        <v>0</v>
      </c>
      <c r="O40" s="18" t="n">
        <v>0</v>
      </c>
      <c r="P40" s="20" t="n">
        <v>0</v>
      </c>
      <c r="Q40" s="18" t="n">
        <v>6.17354512</v>
      </c>
      <c r="R40" s="20" t="n">
        <v>1.45857071</v>
      </c>
    </row>
    <row r="41" spans="1:18">
      <c r="A41" s="15" t="s">
        <v>438</v>
      </c>
      <c r="B41" s="17" t="n">
        <v>5712</v>
      </c>
      <c r="C41" s="18">
        <f>(70.0/B41*100)</f>
        <v/>
      </c>
      <c r="D41" s="19" t="n">
        <v>5642</v>
      </c>
      <c r="E41" s="18" t="n">
        <v>73.29219567</v>
      </c>
      <c r="F41" s="20" t="n">
        <v>3.81424083</v>
      </c>
      <c r="G41" s="18" t="n">
        <v>24.28795875</v>
      </c>
      <c r="H41" s="20" t="n">
        <v>3.6083027</v>
      </c>
      <c r="I41" s="18" t="n">
        <v>0</v>
      </c>
      <c r="J41" s="20" t="n">
        <v>0</v>
      </c>
      <c r="K41" s="18" t="s">
        <v>404</v>
      </c>
      <c r="L41" s="20" t="s">
        <v>404</v>
      </c>
      <c r="M41" s="18" t="n">
        <v>0</v>
      </c>
      <c r="N41" s="20" t="n">
        <v>0</v>
      </c>
      <c r="O41" s="18" t="n">
        <v>0</v>
      </c>
      <c r="P41" s="20" t="n">
        <v>0</v>
      </c>
      <c r="Q41" s="18" t="n">
        <v>2.41984558</v>
      </c>
      <c r="R41" s="20" t="n">
        <v>1.16945263</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43.2812928</v>
      </c>
      <c r="F44" s="20" t="n">
        <v>3.78221091</v>
      </c>
      <c r="G44" s="18" t="n">
        <v>47.73277811</v>
      </c>
      <c r="H44" s="20" t="n">
        <v>3.77733968</v>
      </c>
      <c r="I44" s="18" t="n">
        <v>0</v>
      </c>
      <c r="J44" s="20" t="n">
        <v>0</v>
      </c>
      <c r="K44" s="18" t="s">
        <v>404</v>
      </c>
      <c r="L44" s="20" t="s">
        <v>404</v>
      </c>
      <c r="M44" s="18" t="n">
        <v>0</v>
      </c>
      <c r="N44" s="20" t="n">
        <v>0</v>
      </c>
      <c r="O44" s="18" t="n">
        <v>0</v>
      </c>
      <c r="P44" s="20" t="n">
        <v>0</v>
      </c>
      <c r="Q44" s="18" t="n">
        <v>8.985929090000001</v>
      </c>
      <c r="R44" s="20" t="n">
        <v>2.1127715</v>
      </c>
    </row>
    <row r="45" spans="1:18">
      <c r="A45" s="15" t="s">
        <v>442</v>
      </c>
      <c r="B45" s="17" t="n">
        <v>5519</v>
      </c>
      <c r="C45" s="18">
        <f>(0.0/B45*100)</f>
        <v/>
      </c>
      <c r="D45" s="19" t="n">
        <v>5519</v>
      </c>
      <c r="E45" s="18" t="n">
        <v>59.46709131</v>
      </c>
      <c r="F45" s="20" t="n">
        <v>3.85225295</v>
      </c>
      <c r="G45" s="18" t="n">
        <v>32.82092943</v>
      </c>
      <c r="H45" s="20" t="n">
        <v>3.88479957</v>
      </c>
      <c r="I45" s="18" t="n">
        <v>0</v>
      </c>
      <c r="J45" s="20" t="n">
        <v>0</v>
      </c>
      <c r="K45" s="18" t="s">
        <v>404</v>
      </c>
      <c r="L45" s="20" t="s">
        <v>404</v>
      </c>
      <c r="M45" s="18" t="n">
        <v>0</v>
      </c>
      <c r="N45" s="20" t="n">
        <v>0</v>
      </c>
      <c r="O45" s="18" t="n">
        <v>0</v>
      </c>
      <c r="P45" s="20" t="n">
        <v>0</v>
      </c>
      <c r="Q45" s="18" t="n">
        <v>7.71197925</v>
      </c>
      <c r="R45" s="20" t="n">
        <v>2.09892289</v>
      </c>
    </row>
    <row r="46" spans="1:18">
      <c r="A46" s="15" t="s">
        <v>443</v>
      </c>
      <c r="B46" s="17" t="n">
        <v>23141</v>
      </c>
      <c r="C46" s="18">
        <f>(4196.0/B46*100)</f>
        <v/>
      </c>
      <c r="D46" s="19" t="n">
        <v>18945</v>
      </c>
      <c r="E46" s="18" t="n">
        <v>10.91140272</v>
      </c>
      <c r="F46" s="20" t="n">
        <v>1.91435296</v>
      </c>
      <c r="G46" s="18" t="n">
        <v>74.9978637</v>
      </c>
      <c r="H46" s="20" t="n">
        <v>2.19050163</v>
      </c>
      <c r="I46" s="18" t="n">
        <v>0</v>
      </c>
      <c r="J46" s="20" t="n">
        <v>0</v>
      </c>
      <c r="K46" s="18" t="s">
        <v>404</v>
      </c>
      <c r="L46" s="20" t="s">
        <v>404</v>
      </c>
      <c r="M46" s="18" t="n">
        <v>0</v>
      </c>
      <c r="N46" s="20" t="n">
        <v>0</v>
      </c>
      <c r="O46" s="18" t="n">
        <v>0</v>
      </c>
      <c r="P46" s="20" t="n">
        <v>0</v>
      </c>
      <c r="Q46" s="18" t="n">
        <v>14.09073358</v>
      </c>
      <c r="R46" s="20" t="n">
        <v>1.65106539</v>
      </c>
    </row>
    <row r="47" spans="1:18">
      <c r="A47" s="15" t="s">
        <v>444</v>
      </c>
      <c r="B47" s="17" t="n">
        <v>5928</v>
      </c>
      <c r="C47" s="18">
        <f>(0.0/B47*100)</f>
        <v/>
      </c>
      <c r="D47" s="19" t="n">
        <v>5928</v>
      </c>
      <c r="E47" s="18" t="n">
        <v>57.49428331</v>
      </c>
      <c r="F47" s="20" t="n">
        <v>3.62655456</v>
      </c>
      <c r="G47" s="18" t="n">
        <v>36.95145983</v>
      </c>
      <c r="H47" s="20" t="n">
        <v>3.59139483</v>
      </c>
      <c r="I47" s="18" t="n">
        <v>0</v>
      </c>
      <c r="J47" s="20" t="n">
        <v>0</v>
      </c>
      <c r="K47" s="18" t="s">
        <v>404</v>
      </c>
      <c r="L47" s="20" t="s">
        <v>404</v>
      </c>
      <c r="M47" s="18" t="n">
        <v>0</v>
      </c>
      <c r="N47" s="20" t="n">
        <v>0</v>
      </c>
      <c r="O47" s="18" t="n">
        <v>0</v>
      </c>
      <c r="P47" s="20" t="n">
        <v>0</v>
      </c>
      <c r="Q47" s="18" t="n">
        <v>5.55425686</v>
      </c>
      <c r="R47" s="20" t="n">
        <v>1.47188345</v>
      </c>
    </row>
    <row r="48" spans="1:18">
      <c r="A48" s="15" t="s">
        <v>445</v>
      </c>
      <c r="B48" s="17" t="n">
        <v>9841</v>
      </c>
      <c r="C48" s="18">
        <f>(0.0/B48*100)</f>
        <v/>
      </c>
      <c r="D48" s="19" t="n">
        <v>9841</v>
      </c>
      <c r="E48" s="18" t="n">
        <v>89.82129378</v>
      </c>
      <c r="F48" s="20" t="n">
        <v>2.37150535</v>
      </c>
      <c r="G48" s="18" t="n">
        <v>9.31834622</v>
      </c>
      <c r="H48" s="20" t="n">
        <v>2.26613909</v>
      </c>
      <c r="I48" s="18" t="n">
        <v>0</v>
      </c>
      <c r="J48" s="20" t="n">
        <v>0</v>
      </c>
      <c r="K48" s="18" t="s">
        <v>404</v>
      </c>
      <c r="L48" s="20" t="s">
        <v>404</v>
      </c>
      <c r="M48" s="18" t="n">
        <v>0</v>
      </c>
      <c r="N48" s="20" t="n">
        <v>0</v>
      </c>
      <c r="O48" s="18" t="n">
        <v>0</v>
      </c>
      <c r="P48" s="20" t="n">
        <v>0</v>
      </c>
      <c r="Q48" s="18" t="n">
        <v>0.86036</v>
      </c>
      <c r="R48" s="20" t="n">
        <v>0.7029505700000001</v>
      </c>
    </row>
    <row r="49" spans="1:18">
      <c r="A49" s="15" t="s">
        <v>446</v>
      </c>
      <c r="B49" s="17" t="n">
        <v>6349</v>
      </c>
      <c r="C49" s="18">
        <f>(52.0/B49*100)</f>
        <v/>
      </c>
      <c r="D49" s="19" t="n">
        <v>6297</v>
      </c>
      <c r="E49" s="18" t="n">
        <v>40.32880778</v>
      </c>
      <c r="F49" s="20" t="n">
        <v>3.84472332</v>
      </c>
      <c r="G49" s="18" t="n">
        <v>55.00682927</v>
      </c>
      <c r="H49" s="20" t="n">
        <v>3.85568302</v>
      </c>
      <c r="I49" s="18" t="n">
        <v>0</v>
      </c>
      <c r="J49" s="20" t="n">
        <v>0</v>
      </c>
      <c r="K49" s="18" t="s">
        <v>404</v>
      </c>
      <c r="L49" s="20" t="s">
        <v>404</v>
      </c>
      <c r="M49" s="18" t="n">
        <v>0</v>
      </c>
      <c r="N49" s="20" t="n">
        <v>0</v>
      </c>
      <c r="O49" s="18" t="n">
        <v>0</v>
      </c>
      <c r="P49" s="20" t="n">
        <v>0</v>
      </c>
      <c r="Q49" s="18" t="n">
        <v>4.66436295</v>
      </c>
      <c r="R49" s="20" t="n">
        <v>1.40494177</v>
      </c>
    </row>
    <row r="50" spans="1:18">
      <c r="A50" s="15" t="s">
        <v>447</v>
      </c>
      <c r="B50" s="17" t="n">
        <v>11795</v>
      </c>
      <c r="C50" s="18">
        <f>(1031.0/B50*100)</f>
        <v/>
      </c>
      <c r="D50" s="19" t="n">
        <v>10764</v>
      </c>
      <c r="E50" s="18" t="n">
        <v>31.12893478</v>
      </c>
      <c r="F50" s="20" t="n">
        <v>2.77965838</v>
      </c>
      <c r="G50" s="18" t="n">
        <v>58.36425397</v>
      </c>
      <c r="H50" s="20" t="n">
        <v>3.14249995</v>
      </c>
      <c r="I50" s="18" t="n">
        <v>0</v>
      </c>
      <c r="J50" s="20" t="n">
        <v>0</v>
      </c>
      <c r="K50" s="18" t="s">
        <v>404</v>
      </c>
      <c r="L50" s="20" t="s">
        <v>404</v>
      </c>
      <c r="M50" s="18" t="n">
        <v>0</v>
      </c>
      <c r="N50" s="20" t="n">
        <v>0</v>
      </c>
      <c r="O50" s="18" t="n">
        <v>0</v>
      </c>
      <c r="P50" s="20" t="n">
        <v>0</v>
      </c>
      <c r="Q50" s="18" t="n">
        <v>10.50681125</v>
      </c>
      <c r="R50" s="20" t="n">
        <v>2.15574914</v>
      </c>
    </row>
    <row r="51" spans="1:18">
      <c r="A51" s="15" t="s">
        <v>448</v>
      </c>
      <c r="B51" s="17" t="n">
        <v>6866</v>
      </c>
      <c r="C51" s="18">
        <f>(0.0/B51*100)</f>
        <v/>
      </c>
      <c r="D51" s="19" t="n">
        <v>6866</v>
      </c>
      <c r="E51" s="18" t="n">
        <v>23.30877076</v>
      </c>
      <c r="F51" s="20" t="n">
        <v>2.98665829</v>
      </c>
      <c r="G51" s="18" t="n">
        <v>73.01627938999999</v>
      </c>
      <c r="H51" s="20" t="n">
        <v>3.21592155</v>
      </c>
      <c r="I51" s="18" t="n">
        <v>0</v>
      </c>
      <c r="J51" s="20" t="n">
        <v>0</v>
      </c>
      <c r="K51" s="18" t="s">
        <v>404</v>
      </c>
      <c r="L51" s="20" t="s">
        <v>404</v>
      </c>
      <c r="M51" s="18" t="n">
        <v>0</v>
      </c>
      <c r="N51" s="20" t="n">
        <v>0</v>
      </c>
      <c r="O51" s="18" t="n">
        <v>0</v>
      </c>
      <c r="P51" s="20" t="n">
        <v>0</v>
      </c>
      <c r="Q51" s="18" t="n">
        <v>3.67494985</v>
      </c>
      <c r="R51" s="20" t="n">
        <v>1.23541045</v>
      </c>
    </row>
    <row r="52" spans="1:18">
      <c r="A52" s="15" t="s">
        <v>449</v>
      </c>
      <c r="B52" s="17" t="n">
        <v>5809</v>
      </c>
      <c r="C52" s="18">
        <f>(0.0/B52*100)</f>
        <v/>
      </c>
      <c r="D52" s="19" t="n">
        <v>5809</v>
      </c>
      <c r="E52" s="18" t="n">
        <v>50.26881381</v>
      </c>
      <c r="F52" s="20" t="n">
        <v>3.67610701</v>
      </c>
      <c r="G52" s="18" t="n">
        <v>46.38767718</v>
      </c>
      <c r="H52" s="20" t="n">
        <v>3.89828885</v>
      </c>
      <c r="I52" s="18" t="n">
        <v>0</v>
      </c>
      <c r="J52" s="20" t="n">
        <v>0</v>
      </c>
      <c r="K52" s="18" t="s">
        <v>404</v>
      </c>
      <c r="L52" s="20" t="s">
        <v>404</v>
      </c>
      <c r="M52" s="18" t="n">
        <v>0</v>
      </c>
      <c r="N52" s="20" t="n">
        <v>0</v>
      </c>
      <c r="O52" s="18" t="n">
        <v>0</v>
      </c>
      <c r="P52" s="20" t="n">
        <v>0</v>
      </c>
      <c r="Q52" s="18" t="n">
        <v>3.34350901</v>
      </c>
      <c r="R52" s="20" t="n">
        <v>1.38601934</v>
      </c>
    </row>
    <row r="53" spans="1:18">
      <c r="A53" s="15" t="s">
        <v>450</v>
      </c>
      <c r="B53" s="17" t="n">
        <v>5571</v>
      </c>
      <c r="C53" s="18">
        <f>(0.0/B53*100)</f>
        <v/>
      </c>
      <c r="D53" s="19" t="n">
        <v>5571</v>
      </c>
      <c r="E53" s="18" t="n">
        <v>70.94673971</v>
      </c>
      <c r="F53" s="20" t="n">
        <v>0.15758262</v>
      </c>
      <c r="G53" s="18" t="n">
        <v>24.15687796</v>
      </c>
      <c r="H53" s="20" t="n">
        <v>0.11618901</v>
      </c>
      <c r="I53" s="18" t="n">
        <v>0</v>
      </c>
      <c r="J53" s="20" t="n">
        <v>0</v>
      </c>
      <c r="K53" s="18" t="s">
        <v>404</v>
      </c>
      <c r="L53" s="20" t="s">
        <v>404</v>
      </c>
      <c r="M53" s="18" t="n">
        <v>0</v>
      </c>
      <c r="N53" s="20" t="n">
        <v>0</v>
      </c>
      <c r="O53" s="18" t="n">
        <v>0</v>
      </c>
      <c r="P53" s="20" t="n">
        <v>0</v>
      </c>
      <c r="Q53" s="18" t="n">
        <v>4.89638233</v>
      </c>
      <c r="R53" s="20" t="n">
        <v>0.11249915</v>
      </c>
    </row>
    <row r="54" spans="1:18">
      <c r="A54" s="15" t="s">
        <v>451</v>
      </c>
      <c r="B54" s="17" t="n">
        <v>4740</v>
      </c>
      <c r="C54" s="18">
        <f>(199.0/B54*100)</f>
        <v/>
      </c>
      <c r="D54" s="19" t="n">
        <v>4541</v>
      </c>
      <c r="E54" s="18" t="n">
        <v>42.54952364</v>
      </c>
      <c r="F54" s="20" t="n">
        <v>3.4490034</v>
      </c>
      <c r="G54" s="18" t="n">
        <v>41.78011776</v>
      </c>
      <c r="H54" s="20" t="n">
        <v>3.66730562</v>
      </c>
      <c r="I54" s="18" t="n">
        <v>0</v>
      </c>
      <c r="J54" s="20" t="n">
        <v>0</v>
      </c>
      <c r="K54" s="18" t="s">
        <v>404</v>
      </c>
      <c r="L54" s="20" t="s">
        <v>404</v>
      </c>
      <c r="M54" s="18" t="n">
        <v>0</v>
      </c>
      <c r="N54" s="20" t="n">
        <v>0</v>
      </c>
      <c r="O54" s="18" t="n">
        <v>0</v>
      </c>
      <c r="P54" s="20" t="n">
        <v>0</v>
      </c>
      <c r="Q54" s="18" t="n">
        <v>15.6703586</v>
      </c>
      <c r="R54" s="20" t="n">
        <v>2.20191378</v>
      </c>
    </row>
    <row r="55" spans="1:18">
      <c r="A55" s="15" t="s">
        <v>452</v>
      </c>
      <c r="B55" s="17" t="n">
        <v>5316</v>
      </c>
      <c r="C55" s="18">
        <f>(43.0/B55*100)</f>
        <v/>
      </c>
      <c r="D55" s="19" t="n">
        <v>5273</v>
      </c>
      <c r="E55" s="18" t="n">
        <v>36.22757772</v>
      </c>
      <c r="F55" s="20" t="n">
        <v>3.18830132</v>
      </c>
      <c r="G55" s="18" t="n">
        <v>56.04592059</v>
      </c>
      <c r="H55" s="20" t="n">
        <v>3.43399354</v>
      </c>
      <c r="I55" s="18" t="n">
        <v>0</v>
      </c>
      <c r="J55" s="20" t="n">
        <v>0</v>
      </c>
      <c r="K55" s="18" t="s">
        <v>404</v>
      </c>
      <c r="L55" s="20" t="s">
        <v>404</v>
      </c>
      <c r="M55" s="18" t="n">
        <v>0</v>
      </c>
      <c r="N55" s="20" t="n">
        <v>0</v>
      </c>
      <c r="O55" s="18" t="n">
        <v>0</v>
      </c>
      <c r="P55" s="20" t="n">
        <v>0</v>
      </c>
      <c r="Q55" s="18" t="n">
        <v>7.72650169</v>
      </c>
      <c r="R55" s="20" t="n">
        <v>1.88700623</v>
      </c>
    </row>
    <row r="56" spans="1:18">
      <c r="A56" s="15" t="s">
        <v>453</v>
      </c>
      <c r="B56" s="17" t="n">
        <v>5359</v>
      </c>
      <c r="C56" s="18">
        <f>(0.0/B56*100)</f>
        <v/>
      </c>
      <c r="D56" s="19" t="n">
        <v>5359</v>
      </c>
      <c r="E56" s="18" t="n">
        <v>90.11154313999999</v>
      </c>
      <c r="F56" s="20" t="n">
        <v>2.66966347</v>
      </c>
      <c r="G56" s="18" t="n">
        <v>4.88807784</v>
      </c>
      <c r="H56" s="20" t="n">
        <v>1.93465244</v>
      </c>
      <c r="I56" s="18" t="n">
        <v>0</v>
      </c>
      <c r="J56" s="20" t="n">
        <v>0</v>
      </c>
      <c r="K56" s="18" t="s">
        <v>404</v>
      </c>
      <c r="L56" s="20" t="s">
        <v>404</v>
      </c>
      <c r="M56" s="18" t="n">
        <v>0</v>
      </c>
      <c r="N56" s="20" t="n">
        <v>0</v>
      </c>
      <c r="O56" s="18" t="n">
        <v>0</v>
      </c>
      <c r="P56" s="20" t="n">
        <v>0</v>
      </c>
      <c r="Q56" s="18" t="n">
        <v>5.00037901</v>
      </c>
      <c r="R56" s="20" t="n">
        <v>1.88759045</v>
      </c>
    </row>
    <row r="57" spans="1:18">
      <c r="A57" s="15" t="s">
        <v>454</v>
      </c>
      <c r="B57" s="17" t="n">
        <v>6513</v>
      </c>
      <c r="C57" s="18">
        <f>(0.0/B57*100)</f>
        <v/>
      </c>
      <c r="D57" s="19" t="n">
        <v>6513</v>
      </c>
      <c r="E57" s="18" t="n">
        <v>53.38738432</v>
      </c>
      <c r="F57" s="20" t="n">
        <v>3.42034362</v>
      </c>
      <c r="G57" s="18" t="n">
        <v>37.73020163</v>
      </c>
      <c r="H57" s="20" t="n">
        <v>3.280824</v>
      </c>
      <c r="I57" s="18" t="n">
        <v>0</v>
      </c>
      <c r="J57" s="20" t="n">
        <v>0</v>
      </c>
      <c r="K57" s="18" t="s">
        <v>404</v>
      </c>
      <c r="L57" s="20" t="s">
        <v>404</v>
      </c>
      <c r="M57" s="18" t="n">
        <v>0</v>
      </c>
      <c r="N57" s="20" t="n">
        <v>0</v>
      </c>
      <c r="O57" s="18" t="n">
        <v>0</v>
      </c>
      <c r="P57" s="20" t="n">
        <v>0</v>
      </c>
      <c r="Q57" s="18" t="n">
        <v>8.88241404</v>
      </c>
      <c r="R57" s="20" t="n">
        <v>2.02478482</v>
      </c>
    </row>
    <row r="58" spans="1:18">
      <c r="A58" s="15" t="s">
        <v>455</v>
      </c>
      <c r="B58" s="17" t="n">
        <v>7267</v>
      </c>
      <c r="C58" s="18">
        <f>(0.0/B58*100)</f>
        <v/>
      </c>
      <c r="D58" s="19" t="n">
        <v>7267</v>
      </c>
      <c r="E58" s="18" t="n">
        <v>46.59694264</v>
      </c>
      <c r="F58" s="20" t="n">
        <v>3.20412004</v>
      </c>
      <c r="G58" s="18" t="n">
        <v>43.84306306</v>
      </c>
      <c r="H58" s="20" t="n">
        <v>3.22044546</v>
      </c>
      <c r="I58" s="18" t="n">
        <v>0</v>
      </c>
      <c r="J58" s="20" t="n">
        <v>0</v>
      </c>
      <c r="K58" s="18" t="s">
        <v>404</v>
      </c>
      <c r="L58" s="20" t="s">
        <v>404</v>
      </c>
      <c r="M58" s="18" t="n">
        <v>0</v>
      </c>
      <c r="N58" s="20" t="n">
        <v>0</v>
      </c>
      <c r="O58" s="18" t="n">
        <v>0</v>
      </c>
      <c r="P58" s="20" t="n">
        <v>0</v>
      </c>
      <c r="Q58" s="18" t="n">
        <v>9.5599943</v>
      </c>
      <c r="R58" s="20" t="n">
        <v>2.15197143</v>
      </c>
    </row>
    <row r="59" spans="1:18">
      <c r="A59" s="15" t="s">
        <v>456</v>
      </c>
      <c r="B59" s="17" t="n">
        <v>4826</v>
      </c>
      <c r="C59" s="18">
        <f>(0.0/B59*100)</f>
        <v/>
      </c>
      <c r="D59" s="19" t="n">
        <v>4826</v>
      </c>
      <c r="E59" s="18" t="n">
        <v>47.01757088</v>
      </c>
      <c r="F59" s="20" t="n">
        <v>1.18267774</v>
      </c>
      <c r="G59" s="18" t="n">
        <v>44.05665007</v>
      </c>
      <c r="H59" s="20" t="n">
        <v>1.15950536</v>
      </c>
      <c r="I59" s="18" t="n">
        <v>0</v>
      </c>
      <c r="J59" s="20" t="n">
        <v>0</v>
      </c>
      <c r="K59" s="18" t="s">
        <v>404</v>
      </c>
      <c r="L59" s="20" t="s">
        <v>404</v>
      </c>
      <c r="M59" s="18" t="n">
        <v>0</v>
      </c>
      <c r="N59" s="20" t="n">
        <v>0</v>
      </c>
      <c r="O59" s="18" t="n">
        <v>0</v>
      </c>
      <c r="P59" s="20" t="n">
        <v>0</v>
      </c>
      <c r="Q59" s="18" t="n">
        <v>8.925779049999999</v>
      </c>
      <c r="R59" s="20" t="n">
        <v>0.34517304</v>
      </c>
    </row>
    <row r="60" spans="1:18">
      <c r="A60" s="15" t="s">
        <v>457</v>
      </c>
      <c r="B60" s="17" t="n">
        <v>4546</v>
      </c>
      <c r="C60" s="18">
        <f>(0.0/B60*100)</f>
        <v/>
      </c>
      <c r="D60" s="19" t="n">
        <v>4546</v>
      </c>
      <c r="E60" s="18" t="n">
        <v>31.32423161</v>
      </c>
      <c r="F60" s="20" t="n">
        <v>2.83294237</v>
      </c>
      <c r="G60" s="18" t="n">
        <v>40.66933395</v>
      </c>
      <c r="H60" s="20" t="n">
        <v>3.48972882</v>
      </c>
      <c r="I60" s="18" t="n">
        <v>0</v>
      </c>
      <c r="J60" s="20" t="n">
        <v>0</v>
      </c>
      <c r="K60" s="18" t="s">
        <v>404</v>
      </c>
      <c r="L60" s="20" t="s">
        <v>404</v>
      </c>
      <c r="M60" s="18" t="n">
        <v>0</v>
      </c>
      <c r="N60" s="20" t="n">
        <v>0</v>
      </c>
      <c r="O60" s="18" t="n">
        <v>0</v>
      </c>
      <c r="P60" s="20" t="n">
        <v>0</v>
      </c>
      <c r="Q60" s="18" t="n">
        <v>28.00643444</v>
      </c>
      <c r="R60" s="20" t="n">
        <v>2.45441341</v>
      </c>
    </row>
    <row r="61" spans="1:18">
      <c r="A61" s="15" t="s">
        <v>458</v>
      </c>
      <c r="B61" s="17" t="n">
        <v>6525</v>
      </c>
      <c r="C61" s="18">
        <f>(0.0/B61*100)</f>
        <v/>
      </c>
      <c r="D61" s="19" t="n">
        <v>6525</v>
      </c>
      <c r="E61" s="18" t="n">
        <v>32.61187887</v>
      </c>
      <c r="F61" s="20" t="n">
        <v>2.46979062</v>
      </c>
      <c r="G61" s="18" t="n">
        <v>61.9733999</v>
      </c>
      <c r="H61" s="20" t="n">
        <v>2.75500556</v>
      </c>
      <c r="I61" s="18" t="n">
        <v>0</v>
      </c>
      <c r="J61" s="20" t="n">
        <v>0</v>
      </c>
      <c r="K61" s="18" t="s">
        <v>404</v>
      </c>
      <c r="L61" s="20" t="s">
        <v>404</v>
      </c>
      <c r="M61" s="18" t="n">
        <v>0</v>
      </c>
      <c r="N61" s="20" t="n">
        <v>0</v>
      </c>
      <c r="O61" s="18" t="n">
        <v>0</v>
      </c>
      <c r="P61" s="20" t="n">
        <v>0</v>
      </c>
      <c r="Q61" s="18" t="n">
        <v>5.41472123</v>
      </c>
      <c r="R61" s="20" t="n">
        <v>1.38747488</v>
      </c>
    </row>
    <row r="62" spans="1:18">
      <c r="A62" s="15" t="s">
        <v>459</v>
      </c>
      <c r="B62" s="17" t="n">
        <v>4476</v>
      </c>
      <c r="C62" s="18">
        <f>(0.0/B62*100)</f>
        <v/>
      </c>
      <c r="D62" s="19" t="n">
        <v>4476</v>
      </c>
      <c r="E62" s="18" t="n">
        <v>71.99629136</v>
      </c>
      <c r="F62" s="20" t="n">
        <v>0.07574276000000001</v>
      </c>
      <c r="G62" s="18" t="n">
        <v>24.98039217</v>
      </c>
      <c r="H62" s="20" t="n">
        <v>0.07502314</v>
      </c>
      <c r="I62" s="18" t="n">
        <v>0</v>
      </c>
      <c r="J62" s="20" t="n">
        <v>0</v>
      </c>
      <c r="K62" s="18" t="s">
        <v>404</v>
      </c>
      <c r="L62" s="20" t="s">
        <v>404</v>
      </c>
      <c r="M62" s="18" t="n">
        <v>0</v>
      </c>
      <c r="N62" s="20" t="n">
        <v>0</v>
      </c>
      <c r="O62" s="18" t="n">
        <v>0</v>
      </c>
      <c r="P62" s="20" t="n">
        <v>0</v>
      </c>
      <c r="Q62" s="18" t="n">
        <v>3.02331647</v>
      </c>
      <c r="R62" s="20" t="n">
        <v>0.01236035</v>
      </c>
    </row>
    <row r="63" spans="1:18">
      <c r="A63" s="15" t="s">
        <v>460</v>
      </c>
      <c r="B63" s="17" t="n">
        <v>5324</v>
      </c>
      <c r="C63" s="18">
        <f>(0.0/B63*100)</f>
        <v/>
      </c>
      <c r="D63" s="19" t="n">
        <v>5324</v>
      </c>
      <c r="E63" s="18" t="n">
        <v>33.58596249</v>
      </c>
      <c r="F63" s="20" t="n">
        <v>0.1608381</v>
      </c>
      <c r="G63" s="18" t="n">
        <v>52.87379847</v>
      </c>
      <c r="H63" s="20" t="n">
        <v>0.16563</v>
      </c>
      <c r="I63" s="18" t="n">
        <v>0</v>
      </c>
      <c r="J63" s="20" t="n">
        <v>0</v>
      </c>
      <c r="K63" s="18" t="s">
        <v>404</v>
      </c>
      <c r="L63" s="20" t="s">
        <v>404</v>
      </c>
      <c r="M63" s="18" t="n">
        <v>0</v>
      </c>
      <c r="N63" s="20" t="n">
        <v>0</v>
      </c>
      <c r="O63" s="18" t="n">
        <v>0</v>
      </c>
      <c r="P63" s="20" t="n">
        <v>0</v>
      </c>
      <c r="Q63" s="18" t="n">
        <v>13.54023904</v>
      </c>
      <c r="R63" s="20" t="n">
        <v>0.17468522</v>
      </c>
    </row>
    <row r="64" spans="1:18">
      <c r="A64" s="15" t="s">
        <v>461</v>
      </c>
      <c r="B64" s="17" t="n">
        <v>3634</v>
      </c>
      <c r="C64" s="18">
        <f>(27.0/B64*100)</f>
        <v/>
      </c>
      <c r="D64" s="19" t="n">
        <v>3607</v>
      </c>
      <c r="E64" s="18" t="n">
        <v>61.43597843</v>
      </c>
      <c r="F64" s="20" t="n">
        <v>0.11836237</v>
      </c>
      <c r="G64" s="18" t="n">
        <v>31.99568476</v>
      </c>
      <c r="H64" s="20" t="n">
        <v>0.12411716</v>
      </c>
      <c r="I64" s="18" t="n">
        <v>0</v>
      </c>
      <c r="J64" s="20" t="n">
        <v>0</v>
      </c>
      <c r="K64" s="18" t="s">
        <v>404</v>
      </c>
      <c r="L64" s="20" t="s">
        <v>404</v>
      </c>
      <c r="M64" s="18" t="n">
        <v>0</v>
      </c>
      <c r="N64" s="20" t="n">
        <v>0</v>
      </c>
      <c r="O64" s="18" t="n">
        <v>0</v>
      </c>
      <c r="P64" s="20" t="n">
        <v>0</v>
      </c>
      <c r="Q64" s="18" t="n">
        <v>6.56833681</v>
      </c>
      <c r="R64" s="20" t="n">
        <v>0.06237604</v>
      </c>
    </row>
    <row r="65" spans="1:18">
      <c r="A65" s="15" t="s">
        <v>462</v>
      </c>
      <c r="B65" s="17" t="n">
        <v>5325</v>
      </c>
      <c r="C65" s="18">
        <f>(0.0/B65*100)</f>
        <v/>
      </c>
      <c r="D65" s="19" t="n">
        <v>5325</v>
      </c>
      <c r="E65" s="18" t="n">
        <v>15.40450833</v>
      </c>
      <c r="F65" s="20" t="n">
        <v>2.74055899</v>
      </c>
      <c r="G65" s="18" t="n">
        <v>74.87283067</v>
      </c>
      <c r="H65" s="20" t="n">
        <v>2.64908394</v>
      </c>
      <c r="I65" s="18" t="n">
        <v>0</v>
      </c>
      <c r="J65" s="20" t="n">
        <v>0</v>
      </c>
      <c r="K65" s="18" t="s">
        <v>404</v>
      </c>
      <c r="L65" s="20" t="s">
        <v>404</v>
      </c>
      <c r="M65" s="18" t="n">
        <v>0</v>
      </c>
      <c r="N65" s="20" t="n">
        <v>0</v>
      </c>
      <c r="O65" s="18" t="n">
        <v>0</v>
      </c>
      <c r="P65" s="20" t="n">
        <v>0</v>
      </c>
      <c r="Q65" s="18" t="n">
        <v>9.722661009999999</v>
      </c>
      <c r="R65" s="20" t="n">
        <v>2.22223536</v>
      </c>
    </row>
    <row r="66" spans="1:18">
      <c r="A66" s="15" t="s">
        <v>463</v>
      </c>
      <c r="B66" s="17" t="n">
        <v>5665</v>
      </c>
      <c r="C66" s="18">
        <f>(0.0/B66*100)</f>
        <v/>
      </c>
      <c r="D66" s="19" t="n">
        <v>5665</v>
      </c>
      <c r="E66" s="18" t="n">
        <v>72.20985047000001</v>
      </c>
      <c r="F66" s="20" t="n">
        <v>0.50670872</v>
      </c>
      <c r="G66" s="18" t="n">
        <v>23.23176078</v>
      </c>
      <c r="H66" s="20" t="n">
        <v>0.51533042</v>
      </c>
      <c r="I66" s="18" t="n">
        <v>0</v>
      </c>
      <c r="J66" s="20" t="n">
        <v>0</v>
      </c>
      <c r="K66" s="18" t="s">
        <v>404</v>
      </c>
      <c r="L66" s="20" t="s">
        <v>404</v>
      </c>
      <c r="M66" s="18" t="n">
        <v>0</v>
      </c>
      <c r="N66" s="20" t="n">
        <v>0</v>
      </c>
      <c r="O66" s="18" t="n">
        <v>0</v>
      </c>
      <c r="P66" s="20" t="n">
        <v>0</v>
      </c>
      <c r="Q66" s="18" t="n">
        <v>4.55838875</v>
      </c>
      <c r="R66" s="20" t="n">
        <v>0.0519766</v>
      </c>
    </row>
    <row r="67" spans="1:18">
      <c r="A67" s="15" t="s">
        <v>464</v>
      </c>
      <c r="B67" s="17" t="n">
        <v>6971</v>
      </c>
      <c r="C67" s="18">
        <f>(0.0/B67*100)</f>
        <v/>
      </c>
      <c r="D67" s="19" t="n">
        <v>6971</v>
      </c>
      <c r="E67" s="18" t="n">
        <v>26.42162982</v>
      </c>
      <c r="F67" s="20" t="n">
        <v>2.73686077</v>
      </c>
      <c r="G67" s="18" t="n">
        <v>67.66784002</v>
      </c>
      <c r="H67" s="20" t="n">
        <v>2.94218353</v>
      </c>
      <c r="I67" s="18" t="n">
        <v>0</v>
      </c>
      <c r="J67" s="20" t="n">
        <v>0</v>
      </c>
      <c r="K67" s="18" t="s">
        <v>404</v>
      </c>
      <c r="L67" s="20" t="s">
        <v>404</v>
      </c>
      <c r="M67" s="18" t="n">
        <v>0</v>
      </c>
      <c r="N67" s="20" t="n">
        <v>0</v>
      </c>
      <c r="O67" s="18" t="n">
        <v>0</v>
      </c>
      <c r="P67" s="20" t="n">
        <v>0</v>
      </c>
      <c r="Q67" s="18" t="n">
        <v>5.91053016</v>
      </c>
      <c r="R67" s="20" t="n">
        <v>1.33250154</v>
      </c>
    </row>
    <row r="68" spans="1:18">
      <c r="A68" s="15" t="s">
        <v>465</v>
      </c>
      <c r="B68" s="17" t="n">
        <v>12083</v>
      </c>
      <c r="C68" s="18">
        <f>(0.0/B68*100)</f>
        <v/>
      </c>
      <c r="D68" s="19" t="n">
        <v>12083</v>
      </c>
      <c r="E68" s="18" t="n">
        <v>84.73145712</v>
      </c>
      <c r="F68" s="20" t="n">
        <v>0.0689467</v>
      </c>
      <c r="G68" s="18" t="n">
        <v>13.97955713</v>
      </c>
      <c r="H68" s="20" t="n">
        <v>0.06932181</v>
      </c>
      <c r="I68" s="18" t="n">
        <v>0</v>
      </c>
      <c r="J68" s="20" t="n">
        <v>0</v>
      </c>
      <c r="K68" s="18" t="s">
        <v>404</v>
      </c>
      <c r="L68" s="20" t="s">
        <v>404</v>
      </c>
      <c r="M68" s="18" t="n">
        <v>0</v>
      </c>
      <c r="N68" s="20" t="n">
        <v>0</v>
      </c>
      <c r="O68" s="18" t="n">
        <v>0</v>
      </c>
      <c r="P68" s="20" t="n">
        <v>0</v>
      </c>
      <c r="Q68" s="18" t="n">
        <v>1.28898575</v>
      </c>
      <c r="R68" s="20" t="n">
        <v>0.03062205</v>
      </c>
    </row>
    <row r="69" spans="1:18">
      <c r="A69" s="15" t="s">
        <v>466</v>
      </c>
      <c r="B69" s="17" t="n">
        <v>4876</v>
      </c>
      <c r="C69" s="18">
        <f>(0.0/B69*100)</f>
        <v/>
      </c>
      <c r="D69" s="19" t="n">
        <v>4876</v>
      </c>
      <c r="E69" s="18" t="n">
        <v>73.39263704</v>
      </c>
      <c r="F69" s="20" t="n">
        <v>3.02278204</v>
      </c>
      <c r="G69" s="18" t="n">
        <v>26.60736296</v>
      </c>
      <c r="H69" s="20" t="n">
        <v>3.02278204</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75.85593187000001</v>
      </c>
      <c r="F70" s="20" t="n">
        <v>2.92479887</v>
      </c>
      <c r="G70" s="18" t="n">
        <v>22.25257044</v>
      </c>
      <c r="H70" s="20" t="n">
        <v>2.73979514</v>
      </c>
      <c r="I70" s="18" t="n">
        <v>0</v>
      </c>
      <c r="J70" s="20" t="n">
        <v>0</v>
      </c>
      <c r="K70" s="18" t="s">
        <v>404</v>
      </c>
      <c r="L70" s="20" t="s">
        <v>404</v>
      </c>
      <c r="M70" s="18" t="n">
        <v>0</v>
      </c>
      <c r="N70" s="20" t="n">
        <v>0</v>
      </c>
      <c r="O70" s="18" t="n">
        <v>0</v>
      </c>
      <c r="P70" s="20" t="n">
        <v>0</v>
      </c>
      <c r="Q70" s="18" t="n">
        <v>1.8914977</v>
      </c>
      <c r="R70" s="20" t="n">
        <v>0.79101074</v>
      </c>
    </row>
    <row r="71" spans="1:18">
      <c r="A71" s="15" t="s">
        <v>468</v>
      </c>
      <c r="B71" s="17" t="n">
        <v>6115</v>
      </c>
      <c r="C71" s="18">
        <f>(0.0/B71*100)</f>
        <v/>
      </c>
      <c r="D71" s="19" t="n">
        <v>6115</v>
      </c>
      <c r="E71" s="18" t="n">
        <v>40.1520601</v>
      </c>
      <c r="F71" s="20" t="n">
        <v>1.10852849</v>
      </c>
      <c r="G71" s="18" t="n">
        <v>56.11185851</v>
      </c>
      <c r="H71" s="20" t="n">
        <v>1.13134135</v>
      </c>
      <c r="I71" s="18" t="n">
        <v>0</v>
      </c>
      <c r="J71" s="20" t="n">
        <v>0</v>
      </c>
      <c r="K71" s="18" t="s">
        <v>404</v>
      </c>
      <c r="L71" s="20" t="s">
        <v>404</v>
      </c>
      <c r="M71" s="18" t="n">
        <v>0</v>
      </c>
      <c r="N71" s="20" t="n">
        <v>0</v>
      </c>
      <c r="O71" s="18" t="n">
        <v>0</v>
      </c>
      <c r="P71" s="20" t="n">
        <v>0</v>
      </c>
      <c r="Q71" s="18" t="n">
        <v>3.73608139</v>
      </c>
      <c r="R71" s="20" t="n">
        <v>0.0584271</v>
      </c>
    </row>
    <row r="72" spans="1:18">
      <c r="A72" s="15" t="s">
        <v>469</v>
      </c>
      <c r="B72" s="17" t="n">
        <v>7708</v>
      </c>
      <c r="C72" s="18">
        <f>(0.0/B72*100)</f>
        <v/>
      </c>
      <c r="D72" s="19" t="n">
        <v>7708</v>
      </c>
      <c r="E72" s="18" t="n">
        <v>77.98888542</v>
      </c>
      <c r="F72" s="20" t="n">
        <v>2.7343496</v>
      </c>
      <c r="G72" s="18" t="n">
        <v>19.97971342</v>
      </c>
      <c r="H72" s="20" t="n">
        <v>2.56986241</v>
      </c>
      <c r="I72" s="18" t="n">
        <v>0</v>
      </c>
      <c r="J72" s="20" t="n">
        <v>0</v>
      </c>
      <c r="K72" s="18" t="s">
        <v>404</v>
      </c>
      <c r="L72" s="20" t="s">
        <v>404</v>
      </c>
      <c r="M72" s="18" t="n">
        <v>0</v>
      </c>
      <c r="N72" s="20" t="n">
        <v>0</v>
      </c>
      <c r="O72" s="18" t="n">
        <v>0</v>
      </c>
      <c r="P72" s="20" t="n">
        <v>0</v>
      </c>
      <c r="Q72" s="18" t="n">
        <v>2.03140116</v>
      </c>
      <c r="R72" s="20" t="n">
        <v>1.06164611</v>
      </c>
    </row>
    <row r="73" spans="1:18">
      <c r="A73" s="15" t="s">
        <v>470</v>
      </c>
      <c r="B73" s="17" t="n">
        <v>8249</v>
      </c>
      <c r="C73" s="18">
        <f>(0.0/B73*100)</f>
        <v/>
      </c>
      <c r="D73" s="19" t="n">
        <v>8249</v>
      </c>
      <c r="E73" s="18" t="n">
        <v>85.88845453</v>
      </c>
      <c r="F73" s="20" t="n">
        <v>2.45275201</v>
      </c>
      <c r="G73" s="18" t="n">
        <v>9.959371689999999</v>
      </c>
      <c r="H73" s="20" t="n">
        <v>2.18491165</v>
      </c>
      <c r="I73" s="18" t="n">
        <v>0</v>
      </c>
      <c r="J73" s="20" t="n">
        <v>0</v>
      </c>
      <c r="K73" s="18" t="s">
        <v>404</v>
      </c>
      <c r="L73" s="20" t="s">
        <v>404</v>
      </c>
      <c r="M73" s="18" t="n">
        <v>0</v>
      </c>
      <c r="N73" s="20" t="n">
        <v>0</v>
      </c>
      <c r="O73" s="18" t="n">
        <v>0</v>
      </c>
      <c r="P73" s="20" t="n">
        <v>0</v>
      </c>
      <c r="Q73" s="18" t="n">
        <v>4.15217377</v>
      </c>
      <c r="R73" s="20" t="n">
        <v>1.61338685</v>
      </c>
    </row>
    <row r="74" spans="1:18">
      <c r="A74" s="15" t="s">
        <v>471</v>
      </c>
      <c r="B74" s="17" t="n">
        <v>4692</v>
      </c>
      <c r="C74" s="18">
        <f>(484.0/B74*100)</f>
        <v/>
      </c>
      <c r="D74" s="19" t="n">
        <v>4208</v>
      </c>
      <c r="E74" s="18" t="n">
        <v>35.77390254</v>
      </c>
      <c r="F74" s="20" t="n">
        <v>0.21549566</v>
      </c>
      <c r="G74" s="18" t="n">
        <v>57.09059035</v>
      </c>
      <c r="H74" s="20" t="n">
        <v>0.24996363</v>
      </c>
      <c r="I74" s="18" t="n">
        <v>0</v>
      </c>
      <c r="J74" s="20" t="n">
        <v>0</v>
      </c>
      <c r="K74" s="18" t="s">
        <v>404</v>
      </c>
      <c r="L74" s="20" t="s">
        <v>404</v>
      </c>
      <c r="M74" s="18" t="n">
        <v>0</v>
      </c>
      <c r="N74" s="20" t="n">
        <v>0</v>
      </c>
      <c r="O74" s="18" t="n">
        <v>0</v>
      </c>
      <c r="P74" s="20" t="n">
        <v>0</v>
      </c>
      <c r="Q74" s="18" t="n">
        <v>7.13550711</v>
      </c>
      <c r="R74" s="20" t="n">
        <v>0.13940649</v>
      </c>
    </row>
    <row r="75" spans="1:18">
      <c r="A75" s="15" t="s">
        <v>472</v>
      </c>
      <c r="B75" s="17" t="n">
        <v>5375</v>
      </c>
      <c r="C75" s="18">
        <f>(483.0/B75*100)</f>
        <v/>
      </c>
      <c r="D75" s="19" t="n">
        <v>4892</v>
      </c>
      <c r="E75" s="18" t="n">
        <v>51.8061533</v>
      </c>
      <c r="F75" s="20" t="n">
        <v>4.41752222</v>
      </c>
      <c r="G75" s="18" t="n">
        <v>36.48538908</v>
      </c>
      <c r="H75" s="20" t="n">
        <v>3.97480044</v>
      </c>
      <c r="I75" s="18" t="n">
        <v>0</v>
      </c>
      <c r="J75" s="20" t="n">
        <v>0</v>
      </c>
      <c r="K75" s="18" t="s">
        <v>404</v>
      </c>
      <c r="L75" s="20" t="s">
        <v>404</v>
      </c>
      <c r="M75" s="18" t="n">
        <v>0</v>
      </c>
      <c r="N75" s="20" t="n">
        <v>0</v>
      </c>
      <c r="O75" s="18" t="n">
        <v>0</v>
      </c>
      <c r="P75" s="20" t="n">
        <v>0</v>
      </c>
      <c r="Q75" s="18" t="n">
        <v>11.70845762</v>
      </c>
      <c r="R75" s="20" t="n">
        <v>3.12466688</v>
      </c>
    </row>
    <row r="76" spans="1:18">
      <c r="A76" s="15" t="s">
        <v>473</v>
      </c>
      <c r="B76" s="17" t="n">
        <v>14167</v>
      </c>
      <c r="C76" s="18">
        <f>(1400.0/B76*100)</f>
        <v/>
      </c>
      <c r="D76" s="19" t="n">
        <v>12767</v>
      </c>
      <c r="E76" s="18" t="n">
        <v>76.03488643999999</v>
      </c>
      <c r="F76" s="20" t="n">
        <v>2.13539384</v>
      </c>
      <c r="G76" s="18" t="n">
        <v>16.38926845</v>
      </c>
      <c r="H76" s="20" t="n">
        <v>1.66829023</v>
      </c>
      <c r="I76" s="18" t="n">
        <v>0</v>
      </c>
      <c r="J76" s="20" t="n">
        <v>0</v>
      </c>
      <c r="K76" s="18" t="s">
        <v>404</v>
      </c>
      <c r="L76" s="20" t="s">
        <v>404</v>
      </c>
      <c r="M76" s="18" t="n">
        <v>0</v>
      </c>
      <c r="N76" s="20" t="n">
        <v>0</v>
      </c>
      <c r="O76" s="18" t="n">
        <v>0</v>
      </c>
      <c r="P76" s="20" t="n">
        <v>0</v>
      </c>
      <c r="Q76" s="18" t="n">
        <v>7.57584511</v>
      </c>
      <c r="R76" s="20" t="n">
        <v>1.3438642</v>
      </c>
    </row>
    <row r="77" spans="1:18">
      <c r="A77" s="15" t="s">
        <v>474</v>
      </c>
      <c r="B77" s="17" t="n">
        <v>6062</v>
      </c>
      <c r="C77" s="18">
        <f>(0.0/B77*100)</f>
        <v/>
      </c>
      <c r="D77" s="19" t="n">
        <v>6062</v>
      </c>
      <c r="E77" s="18" t="n">
        <v>33.0775056</v>
      </c>
      <c r="F77" s="20" t="n">
        <v>2.77420424</v>
      </c>
      <c r="G77" s="18" t="n">
        <v>61.00844239</v>
      </c>
      <c r="H77" s="20" t="n">
        <v>3.02577071</v>
      </c>
      <c r="I77" s="18" t="n">
        <v>0</v>
      </c>
      <c r="J77" s="20" t="n">
        <v>0</v>
      </c>
      <c r="K77" s="18" t="s">
        <v>404</v>
      </c>
      <c r="L77" s="20" t="s">
        <v>404</v>
      </c>
      <c r="M77" s="18" t="n">
        <v>0</v>
      </c>
      <c r="N77" s="20" t="n">
        <v>0</v>
      </c>
      <c r="O77" s="18" t="n">
        <v>0</v>
      </c>
      <c r="P77" s="20" t="n">
        <v>0</v>
      </c>
      <c r="Q77" s="18" t="n">
        <v>5.91405201</v>
      </c>
      <c r="R77" s="20" t="n">
        <v>1.86641042</v>
      </c>
    </row>
    <row r="78" spans="1:18">
      <c r="A78" s="15" t="s">
        <v>475</v>
      </c>
      <c r="B78" s="17" t="n">
        <v>5826</v>
      </c>
      <c r="C78" s="18">
        <f>(0.0/B78*100)</f>
        <v/>
      </c>
      <c r="D78" s="19" t="n">
        <v>5826</v>
      </c>
      <c r="E78" s="18" t="n">
        <v>42.75859591</v>
      </c>
      <c r="F78" s="20" t="n">
        <v>3.84946599</v>
      </c>
      <c r="G78" s="18" t="n">
        <v>53.84025683</v>
      </c>
      <c r="H78" s="20" t="n">
        <v>4.01103357</v>
      </c>
      <c r="I78" s="18" t="n">
        <v>0</v>
      </c>
      <c r="J78" s="20" t="n">
        <v>0</v>
      </c>
      <c r="K78" s="18" t="s">
        <v>404</v>
      </c>
      <c r="L78" s="20" t="s">
        <v>404</v>
      </c>
      <c r="M78" s="18" t="n">
        <v>0</v>
      </c>
      <c r="N78" s="20" t="n">
        <v>0</v>
      </c>
      <c r="O78" s="18" t="n">
        <v>0</v>
      </c>
      <c r="P78" s="20" t="n">
        <v>0</v>
      </c>
      <c r="Q78" s="18" t="n">
        <v>3.40114726</v>
      </c>
      <c r="R78" s="20" t="n">
        <v>1.57790652</v>
      </c>
    </row>
    <row customHeight="1" ht="25" r="79" spans="1:18">
      <c r="A79" s="15" t="s">
        <v>476</v>
      </c>
      <c r="B79" s="17" t="n">
        <v>1657</v>
      </c>
      <c r="C79" s="18">
        <f>(21.0/B79*100)</f>
        <v/>
      </c>
      <c r="D79" s="19" t="n">
        <v>1636</v>
      </c>
      <c r="E79" s="18" t="n">
        <v>46.66857605</v>
      </c>
      <c r="F79" s="20" t="n">
        <v>7.46411987</v>
      </c>
      <c r="G79" s="18" t="n">
        <v>49.26055938</v>
      </c>
      <c r="H79" s="20" t="n">
        <v>6.91717724</v>
      </c>
      <c r="I79" s="18" t="n">
        <v>0</v>
      </c>
      <c r="J79" s="20" t="n">
        <v>0</v>
      </c>
      <c r="K79" s="18" t="s">
        <v>404</v>
      </c>
      <c r="L79" s="20" t="s">
        <v>404</v>
      </c>
      <c r="M79" s="18" t="n">
        <v>0</v>
      </c>
      <c r="N79" s="20" t="n">
        <v>0</v>
      </c>
      <c r="O79" s="18" t="n">
        <v>0</v>
      </c>
      <c r="P79" s="20" t="n">
        <v>0</v>
      </c>
      <c r="Q79" s="18" t="n">
        <v>4.07086457</v>
      </c>
      <c r="R79" s="20" t="n">
        <v>2.87878461</v>
      </c>
    </row>
    <row r="80" spans="1:18">
      <c r="A80" s="15" t="s">
        <v>477</v>
      </c>
      <c r="B80" s="17" t="n">
        <v>7841</v>
      </c>
      <c r="C80" s="18">
        <f>(0.0/B80*100)</f>
        <v/>
      </c>
      <c r="D80" s="19" t="n">
        <v>7841</v>
      </c>
      <c r="E80" s="18" t="n">
        <v>77.09357334000001</v>
      </c>
      <c r="F80" s="20" t="n">
        <v>3.12824864</v>
      </c>
      <c r="G80" s="18" t="n">
        <v>22.90642666</v>
      </c>
      <c r="H80" s="20" t="n">
        <v>3.12824864</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95.622539</v>
      </c>
      <c r="F81" s="20" t="n">
        <v>1.65984523</v>
      </c>
      <c r="G81" s="18" t="n">
        <v>3.22106268</v>
      </c>
      <c r="H81" s="20" t="n">
        <v>1.47319572</v>
      </c>
      <c r="I81" s="18" t="n">
        <v>0</v>
      </c>
      <c r="J81" s="20" t="n">
        <v>0</v>
      </c>
      <c r="K81" s="18" t="s">
        <v>404</v>
      </c>
      <c r="L81" s="20" t="s">
        <v>404</v>
      </c>
      <c r="M81" s="18" t="n">
        <v>0</v>
      </c>
      <c r="N81" s="20" t="n">
        <v>0</v>
      </c>
      <c r="O81" s="18" t="n">
        <v>0</v>
      </c>
      <c r="P81" s="20" t="n">
        <v>0</v>
      </c>
      <c r="Q81" s="18" t="n">
        <v>1.15639832</v>
      </c>
      <c r="R81" s="20" t="n">
        <v>0.78065749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510</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88.46757993999999</v>
      </c>
      <c r="F7" s="20" t="n">
        <v>1.44876694</v>
      </c>
      <c r="G7" s="18" t="n">
        <v>8.241692820000001</v>
      </c>
      <c r="H7" s="20" t="n">
        <v>1.1692074</v>
      </c>
      <c r="I7" s="18" t="n">
        <v>0</v>
      </c>
      <c r="J7" s="20" t="n">
        <v>0</v>
      </c>
      <c r="K7" s="18" t="s">
        <v>404</v>
      </c>
      <c r="L7" s="20" t="s">
        <v>404</v>
      </c>
      <c r="M7" s="18" t="n">
        <v>0</v>
      </c>
      <c r="N7" s="20" t="n">
        <v>0</v>
      </c>
      <c r="O7" s="18" t="n">
        <v>0</v>
      </c>
      <c r="P7" s="20" t="n">
        <v>0</v>
      </c>
      <c r="Q7" s="18" t="n">
        <v>3.29072725</v>
      </c>
      <c r="R7" s="20" t="n">
        <v>0.7211029799999999</v>
      </c>
    </row>
    <row r="8" spans="1:18">
      <c r="A8" s="15" t="s">
        <v>405</v>
      </c>
      <c r="B8" s="17" t="n">
        <v>7007</v>
      </c>
      <c r="C8" s="18">
        <f>(0.0/B8*100)</f>
        <v/>
      </c>
      <c r="D8" s="19" t="n">
        <v>7007</v>
      </c>
      <c r="E8" s="18" t="n">
        <v>29.32381587</v>
      </c>
      <c r="F8" s="20" t="n">
        <v>2.8531446</v>
      </c>
      <c r="G8" s="18" t="n">
        <v>65.66244747</v>
      </c>
      <c r="H8" s="20" t="n">
        <v>3.09189132</v>
      </c>
      <c r="I8" s="18" t="n">
        <v>0</v>
      </c>
      <c r="J8" s="20" t="n">
        <v>0</v>
      </c>
      <c r="K8" s="18" t="s">
        <v>404</v>
      </c>
      <c r="L8" s="20" t="s">
        <v>404</v>
      </c>
      <c r="M8" s="18" t="n">
        <v>0</v>
      </c>
      <c r="N8" s="20" t="n">
        <v>0</v>
      </c>
      <c r="O8" s="18" t="n">
        <v>0</v>
      </c>
      <c r="P8" s="20" t="n">
        <v>0</v>
      </c>
      <c r="Q8" s="18" t="n">
        <v>5.01373667</v>
      </c>
      <c r="R8" s="20" t="n">
        <v>1.4899657</v>
      </c>
    </row>
    <row r="9" spans="1:18">
      <c r="A9" s="15" t="s">
        <v>406</v>
      </c>
      <c r="B9" s="17" t="n">
        <v>9651</v>
      </c>
      <c r="C9" s="18">
        <f>(200.0/B9*100)</f>
        <v/>
      </c>
      <c r="D9" s="19" t="n">
        <v>9451</v>
      </c>
      <c r="E9" s="18" t="n">
        <v>64.97777862</v>
      </c>
      <c r="F9" s="20" t="n">
        <v>2.92115666</v>
      </c>
      <c r="G9" s="18" t="n">
        <v>28.85399869</v>
      </c>
      <c r="H9" s="20" t="n">
        <v>2.81987762</v>
      </c>
      <c r="I9" s="18" t="n">
        <v>0</v>
      </c>
      <c r="J9" s="20" t="n">
        <v>0</v>
      </c>
      <c r="K9" s="18" t="s">
        <v>404</v>
      </c>
      <c r="L9" s="20" t="s">
        <v>404</v>
      </c>
      <c r="M9" s="18" t="n">
        <v>0</v>
      </c>
      <c r="N9" s="20" t="n">
        <v>0</v>
      </c>
      <c r="O9" s="18" t="n">
        <v>0</v>
      </c>
      <c r="P9" s="20" t="n">
        <v>0</v>
      </c>
      <c r="Q9" s="18" t="n">
        <v>6.16822269</v>
      </c>
      <c r="R9" s="20" t="n">
        <v>1.68128001</v>
      </c>
    </row>
    <row r="10" spans="1:18">
      <c r="A10" s="15" t="s">
        <v>407</v>
      </c>
      <c r="B10" s="17" t="n">
        <v>20058</v>
      </c>
      <c r="C10" s="18">
        <f>(2798.0/B10*100)</f>
        <v/>
      </c>
      <c r="D10" s="19" t="n">
        <v>17260</v>
      </c>
      <c r="E10" s="18" t="n">
        <v>74.51704565</v>
      </c>
      <c r="F10" s="20" t="n">
        <v>2.56700238</v>
      </c>
      <c r="G10" s="18" t="n">
        <v>23.32814867</v>
      </c>
      <c r="H10" s="20" t="n">
        <v>2.56790996</v>
      </c>
      <c r="I10" s="18" t="n">
        <v>0</v>
      </c>
      <c r="J10" s="20" t="n">
        <v>0</v>
      </c>
      <c r="K10" s="18" t="s">
        <v>404</v>
      </c>
      <c r="L10" s="20" t="s">
        <v>404</v>
      </c>
      <c r="M10" s="18" t="n">
        <v>0</v>
      </c>
      <c r="N10" s="20" t="n">
        <v>0</v>
      </c>
      <c r="O10" s="18" t="n">
        <v>0</v>
      </c>
      <c r="P10" s="20" t="n">
        <v>0</v>
      </c>
      <c r="Q10" s="18" t="n">
        <v>2.15480568</v>
      </c>
      <c r="R10" s="20" t="n">
        <v>0.60047668</v>
      </c>
    </row>
    <row r="11" spans="1:18">
      <c r="A11" s="15" t="s">
        <v>408</v>
      </c>
      <c r="B11" s="17" t="n">
        <v>7053</v>
      </c>
      <c r="C11" s="18">
        <f>(137.0/B11*100)</f>
        <v/>
      </c>
      <c r="D11" s="19" t="n">
        <v>6916</v>
      </c>
      <c r="E11" s="18" t="n">
        <v>59.945983</v>
      </c>
      <c r="F11" s="20" t="n">
        <v>3.69560408</v>
      </c>
      <c r="G11" s="18" t="n">
        <v>34.65932198</v>
      </c>
      <c r="H11" s="20" t="n">
        <v>3.62740687</v>
      </c>
      <c r="I11" s="18" t="n">
        <v>0</v>
      </c>
      <c r="J11" s="20" t="n">
        <v>0</v>
      </c>
      <c r="K11" s="18" t="s">
        <v>404</v>
      </c>
      <c r="L11" s="20" t="s">
        <v>404</v>
      </c>
      <c r="M11" s="18" t="n">
        <v>0</v>
      </c>
      <c r="N11" s="20" t="n">
        <v>0</v>
      </c>
      <c r="O11" s="18" t="n">
        <v>0</v>
      </c>
      <c r="P11" s="20" t="n">
        <v>0</v>
      </c>
      <c r="Q11" s="18" t="n">
        <v>5.39469502</v>
      </c>
      <c r="R11" s="20" t="n">
        <v>1.82086333</v>
      </c>
    </row>
    <row r="12" spans="1:18">
      <c r="A12" s="15" t="s">
        <v>409</v>
      </c>
      <c r="B12" s="17" t="n">
        <v>6894</v>
      </c>
      <c r="C12" s="18">
        <f>(106.0/B12*100)</f>
        <v/>
      </c>
      <c r="D12" s="19" t="n">
        <v>6788</v>
      </c>
      <c r="E12" s="18" t="n">
        <v>82.5950617</v>
      </c>
      <c r="F12" s="20" t="n">
        <v>2.12002194</v>
      </c>
      <c r="G12" s="18" t="n">
        <v>14.68532868</v>
      </c>
      <c r="H12" s="20" t="n">
        <v>1.99376863</v>
      </c>
      <c r="I12" s="18" t="n">
        <v>0</v>
      </c>
      <c r="J12" s="20" t="n">
        <v>0</v>
      </c>
      <c r="K12" s="18" t="s">
        <v>404</v>
      </c>
      <c r="L12" s="20" t="s">
        <v>404</v>
      </c>
      <c r="M12" s="18" t="n">
        <v>0</v>
      </c>
      <c r="N12" s="20" t="n">
        <v>0</v>
      </c>
      <c r="O12" s="18" t="n">
        <v>0</v>
      </c>
      <c r="P12" s="20" t="n">
        <v>0</v>
      </c>
      <c r="Q12" s="18" t="n">
        <v>2.71960963</v>
      </c>
      <c r="R12" s="20" t="n">
        <v>0.96294745</v>
      </c>
    </row>
    <row r="13" spans="1:18">
      <c r="A13" s="15" t="s">
        <v>410</v>
      </c>
      <c r="B13" s="17" t="n">
        <v>7161</v>
      </c>
      <c r="C13" s="18">
        <f>(1175.0/B13*100)</f>
        <v/>
      </c>
      <c r="D13" s="19" t="n">
        <v>5986</v>
      </c>
      <c r="E13" s="18" t="n">
        <v>30.16804967</v>
      </c>
      <c r="F13" s="20" t="n">
        <v>2.94393827</v>
      </c>
      <c r="G13" s="18" t="n">
        <v>60.64217117</v>
      </c>
      <c r="H13" s="20" t="n">
        <v>3.20483485</v>
      </c>
      <c r="I13" s="18" t="n">
        <v>0</v>
      </c>
      <c r="J13" s="20" t="n">
        <v>0</v>
      </c>
      <c r="K13" s="18" t="s">
        <v>404</v>
      </c>
      <c r="L13" s="20" t="s">
        <v>404</v>
      </c>
      <c r="M13" s="18" t="n">
        <v>0</v>
      </c>
      <c r="N13" s="20" t="n">
        <v>0</v>
      </c>
      <c r="O13" s="18" t="n">
        <v>0</v>
      </c>
      <c r="P13" s="20" t="n">
        <v>0</v>
      </c>
      <c r="Q13" s="18" t="n">
        <v>9.189779160000001</v>
      </c>
      <c r="R13" s="20" t="n">
        <v>1.95336007</v>
      </c>
    </row>
    <row r="14" spans="1:18">
      <c r="A14" s="15" t="s">
        <v>411</v>
      </c>
      <c r="B14" s="17" t="n">
        <v>5587</v>
      </c>
      <c r="C14" s="18">
        <f>(0.0/B14*100)</f>
        <v/>
      </c>
      <c r="D14" s="19" t="n">
        <v>5587</v>
      </c>
      <c r="E14" s="18" t="n">
        <v>92.66167925000001</v>
      </c>
      <c r="F14" s="20" t="n">
        <v>1.56088059</v>
      </c>
      <c r="G14" s="18" t="n">
        <v>5.40995906</v>
      </c>
      <c r="H14" s="20" t="n">
        <v>1.2369574</v>
      </c>
      <c r="I14" s="18" t="n">
        <v>0</v>
      </c>
      <c r="J14" s="20" t="n">
        <v>0</v>
      </c>
      <c r="K14" s="18" t="s">
        <v>404</v>
      </c>
      <c r="L14" s="20" t="s">
        <v>404</v>
      </c>
      <c r="M14" s="18" t="n">
        <v>0</v>
      </c>
      <c r="N14" s="20" t="n">
        <v>0</v>
      </c>
      <c r="O14" s="18" t="n">
        <v>0</v>
      </c>
      <c r="P14" s="20" t="n">
        <v>0</v>
      </c>
      <c r="Q14" s="18" t="n">
        <v>1.9283617</v>
      </c>
      <c r="R14" s="20" t="n">
        <v>0.96443125</v>
      </c>
    </row>
    <row r="15" spans="1:18">
      <c r="A15" s="15" t="s">
        <v>412</v>
      </c>
      <c r="B15" s="17" t="n">
        <v>5882</v>
      </c>
      <c r="C15" s="18">
        <f>(0.0/B15*100)</f>
        <v/>
      </c>
      <c r="D15" s="19" t="n">
        <v>5882</v>
      </c>
      <c r="E15" s="18" t="n">
        <v>83.53039674999999</v>
      </c>
      <c r="F15" s="20" t="n">
        <v>3.13423441</v>
      </c>
      <c r="G15" s="18" t="n">
        <v>13.6530386</v>
      </c>
      <c r="H15" s="20" t="n">
        <v>2.83226134</v>
      </c>
      <c r="I15" s="18" t="n">
        <v>0</v>
      </c>
      <c r="J15" s="20" t="n">
        <v>0</v>
      </c>
      <c r="K15" s="18" t="s">
        <v>404</v>
      </c>
      <c r="L15" s="20" t="s">
        <v>404</v>
      </c>
      <c r="M15" s="18" t="n">
        <v>0</v>
      </c>
      <c r="N15" s="20" t="n">
        <v>0</v>
      </c>
      <c r="O15" s="18" t="n">
        <v>0</v>
      </c>
      <c r="P15" s="20" t="n">
        <v>0</v>
      </c>
      <c r="Q15" s="18" t="n">
        <v>2.81656466</v>
      </c>
      <c r="R15" s="20" t="n">
        <v>1.34124043</v>
      </c>
    </row>
    <row r="16" spans="1:18">
      <c r="A16" s="15" t="s">
        <v>413</v>
      </c>
      <c r="B16" s="17" t="n">
        <v>6108</v>
      </c>
      <c r="C16" s="18">
        <f>(339.0/B16*100)</f>
        <v/>
      </c>
      <c r="D16" s="19" t="n">
        <v>5769</v>
      </c>
      <c r="E16" s="18" t="n">
        <v>59.73865551</v>
      </c>
      <c r="F16" s="20" t="n">
        <v>2.9496521</v>
      </c>
      <c r="G16" s="18" t="n">
        <v>29.28648341</v>
      </c>
      <c r="H16" s="20" t="n">
        <v>2.51391165</v>
      </c>
      <c r="I16" s="18" t="n">
        <v>0</v>
      </c>
      <c r="J16" s="20" t="n">
        <v>0</v>
      </c>
      <c r="K16" s="18" t="s">
        <v>404</v>
      </c>
      <c r="L16" s="20" t="s">
        <v>404</v>
      </c>
      <c r="M16" s="18" t="n">
        <v>0</v>
      </c>
      <c r="N16" s="20" t="n">
        <v>0</v>
      </c>
      <c r="O16" s="18" t="n">
        <v>0</v>
      </c>
      <c r="P16" s="20" t="n">
        <v>0</v>
      </c>
      <c r="Q16" s="18" t="n">
        <v>10.97486108</v>
      </c>
      <c r="R16" s="20" t="n">
        <v>1.94864514</v>
      </c>
    </row>
    <row r="17" spans="1:18">
      <c r="A17" s="15" t="s">
        <v>414</v>
      </c>
      <c r="B17" s="17" t="n">
        <v>6504</v>
      </c>
      <c r="C17" s="18">
        <f>(1325.0/B17*100)</f>
        <v/>
      </c>
      <c r="D17" s="19" t="n">
        <v>5179</v>
      </c>
      <c r="E17" s="18" t="n">
        <v>55.17099077</v>
      </c>
      <c r="F17" s="20" t="n">
        <v>2.93565014</v>
      </c>
      <c r="G17" s="18" t="n">
        <v>38.46608829</v>
      </c>
      <c r="H17" s="20" t="n">
        <v>2.79114719</v>
      </c>
      <c r="I17" s="18" t="n">
        <v>0</v>
      </c>
      <c r="J17" s="20" t="n">
        <v>0</v>
      </c>
      <c r="K17" s="18" t="s">
        <v>404</v>
      </c>
      <c r="L17" s="20" t="s">
        <v>404</v>
      </c>
      <c r="M17" s="18" t="n">
        <v>0</v>
      </c>
      <c r="N17" s="20" t="n">
        <v>0</v>
      </c>
      <c r="O17" s="18" t="n">
        <v>0</v>
      </c>
      <c r="P17" s="20" t="n">
        <v>0</v>
      </c>
      <c r="Q17" s="18" t="n">
        <v>6.36292094</v>
      </c>
      <c r="R17" s="20" t="n">
        <v>1.65010207</v>
      </c>
    </row>
    <row r="18" spans="1:18">
      <c r="A18" s="15" t="s">
        <v>415</v>
      </c>
      <c r="B18" s="17" t="n">
        <v>5532</v>
      </c>
      <c r="C18" s="18">
        <f>(0.0/B18*100)</f>
        <v/>
      </c>
      <c r="D18" s="19" t="n">
        <v>5532</v>
      </c>
      <c r="E18" s="18" t="n">
        <v>64.18314587</v>
      </c>
      <c r="F18" s="20" t="n">
        <v>3.5648796</v>
      </c>
      <c r="G18" s="18" t="n">
        <v>26.47776808</v>
      </c>
      <c r="H18" s="20" t="n">
        <v>3.00633026</v>
      </c>
      <c r="I18" s="18" t="n">
        <v>0</v>
      </c>
      <c r="J18" s="20" t="n">
        <v>0</v>
      </c>
      <c r="K18" s="18" t="s">
        <v>404</v>
      </c>
      <c r="L18" s="20" t="s">
        <v>404</v>
      </c>
      <c r="M18" s="18" t="n">
        <v>0</v>
      </c>
      <c r="N18" s="20" t="n">
        <v>0</v>
      </c>
      <c r="O18" s="18" t="n">
        <v>0</v>
      </c>
      <c r="P18" s="20" t="n">
        <v>0</v>
      </c>
      <c r="Q18" s="18" t="n">
        <v>9.339086050000001</v>
      </c>
      <c r="R18" s="20" t="n">
        <v>2.42612734</v>
      </c>
    </row>
    <row r="19" spans="1:18">
      <c r="A19" s="15" t="s">
        <v>416</v>
      </c>
      <c r="B19" s="17" t="n">
        <v>5658</v>
      </c>
      <c r="C19" s="18">
        <f>(327.0/B19*100)</f>
        <v/>
      </c>
      <c r="D19" s="19" t="n">
        <v>5331</v>
      </c>
      <c r="E19" s="18" t="n">
        <v>91.31723031999999</v>
      </c>
      <c r="F19" s="20" t="n">
        <v>1.82951788</v>
      </c>
      <c r="G19" s="18" t="n">
        <v>7.17693658</v>
      </c>
      <c r="H19" s="20" t="n">
        <v>1.75279753</v>
      </c>
      <c r="I19" s="18" t="n">
        <v>0</v>
      </c>
      <c r="J19" s="20" t="n">
        <v>0</v>
      </c>
      <c r="K19" s="18" t="s">
        <v>404</v>
      </c>
      <c r="L19" s="20" t="s">
        <v>404</v>
      </c>
      <c r="M19" s="18" t="n">
        <v>0</v>
      </c>
      <c r="N19" s="20" t="n">
        <v>0</v>
      </c>
      <c r="O19" s="18" t="n">
        <v>0</v>
      </c>
      <c r="P19" s="20" t="n">
        <v>0</v>
      </c>
      <c r="Q19" s="18" t="n">
        <v>1.5058331</v>
      </c>
      <c r="R19" s="20" t="n">
        <v>0.83353663</v>
      </c>
    </row>
    <row r="20" spans="1:18">
      <c r="A20" s="15" t="s">
        <v>417</v>
      </c>
      <c r="B20" s="17" t="n">
        <v>3371</v>
      </c>
      <c r="C20" s="18">
        <f>(24.0/B20*100)</f>
        <v/>
      </c>
      <c r="D20" s="19" t="n">
        <v>3347</v>
      </c>
      <c r="E20" s="18" t="n">
        <v>24.00700862</v>
      </c>
      <c r="F20" s="20" t="n">
        <v>0.21955795</v>
      </c>
      <c r="G20" s="18" t="n">
        <v>68.89925635</v>
      </c>
      <c r="H20" s="20" t="n">
        <v>0.25034088</v>
      </c>
      <c r="I20" s="18" t="n">
        <v>0</v>
      </c>
      <c r="J20" s="20" t="n">
        <v>0</v>
      </c>
      <c r="K20" s="18" t="s">
        <v>404</v>
      </c>
      <c r="L20" s="20" t="s">
        <v>404</v>
      </c>
      <c r="M20" s="18" t="n">
        <v>0</v>
      </c>
      <c r="N20" s="20" t="n">
        <v>0</v>
      </c>
      <c r="O20" s="18" t="n">
        <v>0</v>
      </c>
      <c r="P20" s="20" t="n">
        <v>0</v>
      </c>
      <c r="Q20" s="18" t="n">
        <v>7.09373503</v>
      </c>
      <c r="R20" s="20" t="n">
        <v>0.12852275</v>
      </c>
    </row>
    <row r="21" spans="1:18">
      <c r="A21" s="15" t="s">
        <v>418</v>
      </c>
      <c r="B21" s="17" t="n">
        <v>5741</v>
      </c>
      <c r="C21" s="18">
        <f>(0.0/B21*100)</f>
        <v/>
      </c>
      <c r="D21" s="19" t="n">
        <v>5741</v>
      </c>
      <c r="E21" s="18" t="n">
        <v>58.23352399</v>
      </c>
      <c r="F21" s="20" t="n">
        <v>4.26276301</v>
      </c>
      <c r="G21" s="18" t="n">
        <v>30.96483666</v>
      </c>
      <c r="H21" s="20" t="n">
        <v>4.03183123</v>
      </c>
      <c r="I21" s="18" t="n">
        <v>0</v>
      </c>
      <c r="J21" s="20" t="n">
        <v>0</v>
      </c>
      <c r="K21" s="18" t="s">
        <v>404</v>
      </c>
      <c r="L21" s="20" t="s">
        <v>404</v>
      </c>
      <c r="M21" s="18" t="n">
        <v>0</v>
      </c>
      <c r="N21" s="20" t="n">
        <v>0</v>
      </c>
      <c r="O21" s="18" t="n">
        <v>0</v>
      </c>
      <c r="P21" s="20" t="n">
        <v>0</v>
      </c>
      <c r="Q21" s="18" t="n">
        <v>10.80163935</v>
      </c>
      <c r="R21" s="20" t="n">
        <v>2.31258264</v>
      </c>
    </row>
    <row r="22" spans="1:18">
      <c r="A22" s="15" t="s">
        <v>419</v>
      </c>
      <c r="B22" s="17" t="n">
        <v>6598</v>
      </c>
      <c r="C22" s="18">
        <f>(0.0/B22*100)</f>
        <v/>
      </c>
      <c r="D22" s="19" t="n">
        <v>6598</v>
      </c>
      <c r="E22" s="18" t="n">
        <v>55.13008132</v>
      </c>
      <c r="F22" s="20" t="n">
        <v>3.81137395</v>
      </c>
      <c r="G22" s="18" t="n">
        <v>41.27449116</v>
      </c>
      <c r="H22" s="20" t="n">
        <v>3.69936065</v>
      </c>
      <c r="I22" s="18" t="n">
        <v>0</v>
      </c>
      <c r="J22" s="20" t="n">
        <v>0</v>
      </c>
      <c r="K22" s="18" t="s">
        <v>404</v>
      </c>
      <c r="L22" s="20" t="s">
        <v>404</v>
      </c>
      <c r="M22" s="18" t="n">
        <v>0</v>
      </c>
      <c r="N22" s="20" t="n">
        <v>0</v>
      </c>
      <c r="O22" s="18" t="n">
        <v>0</v>
      </c>
      <c r="P22" s="20" t="n">
        <v>0</v>
      </c>
      <c r="Q22" s="18" t="n">
        <v>3.59542752</v>
      </c>
      <c r="R22" s="20" t="n">
        <v>1.62280622</v>
      </c>
    </row>
    <row r="23" spans="1:18">
      <c r="A23" s="15" t="s">
        <v>420</v>
      </c>
      <c r="B23" s="17" t="n">
        <v>11583</v>
      </c>
      <c r="C23" s="18">
        <f>(3069.0/B23*100)</f>
        <v/>
      </c>
      <c r="D23" s="19" t="n">
        <v>8514</v>
      </c>
      <c r="E23" s="18" t="n">
        <v>62.1586146</v>
      </c>
      <c r="F23" s="20" t="n">
        <v>3.70167251</v>
      </c>
      <c r="G23" s="18" t="n">
        <v>32.10959364</v>
      </c>
      <c r="H23" s="20" t="n">
        <v>3.82803024</v>
      </c>
      <c r="I23" s="18" t="n">
        <v>0</v>
      </c>
      <c r="J23" s="20" t="n">
        <v>0</v>
      </c>
      <c r="K23" s="18" t="s">
        <v>404</v>
      </c>
      <c r="L23" s="20" t="s">
        <v>404</v>
      </c>
      <c r="M23" s="18" t="n">
        <v>0</v>
      </c>
      <c r="N23" s="20" t="n">
        <v>0</v>
      </c>
      <c r="O23" s="18" t="n">
        <v>0</v>
      </c>
      <c r="P23" s="20" t="n">
        <v>0</v>
      </c>
      <c r="Q23" s="18" t="n">
        <v>5.73179176</v>
      </c>
      <c r="R23" s="20" t="n">
        <v>1.6980832</v>
      </c>
    </row>
    <row r="24" spans="1:18">
      <c r="A24" s="15" t="s">
        <v>421</v>
      </c>
      <c r="B24" s="17" t="n">
        <v>6647</v>
      </c>
      <c r="C24" s="18">
        <f>(0.0/B24*100)</f>
        <v/>
      </c>
      <c r="D24" s="19" t="n">
        <v>6647</v>
      </c>
      <c r="E24" s="18" t="n">
        <v>23.60222689</v>
      </c>
      <c r="F24" s="20" t="n">
        <v>2.94326996</v>
      </c>
      <c r="G24" s="18" t="n">
        <v>76.39777311</v>
      </c>
      <c r="H24" s="20" t="n">
        <v>2.94326996</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85.17230204000001</v>
      </c>
      <c r="F25" s="20" t="n">
        <v>2.40790272</v>
      </c>
      <c r="G25" s="18" t="n">
        <v>14.43067496</v>
      </c>
      <c r="H25" s="20" t="n">
        <v>2.28974825</v>
      </c>
      <c r="I25" s="18" t="n">
        <v>0</v>
      </c>
      <c r="J25" s="20" t="n">
        <v>0</v>
      </c>
      <c r="K25" s="18" t="s">
        <v>404</v>
      </c>
      <c r="L25" s="20" t="s">
        <v>404</v>
      </c>
      <c r="M25" s="18" t="n">
        <v>0</v>
      </c>
      <c r="N25" s="20" t="n">
        <v>0</v>
      </c>
      <c r="O25" s="18" t="n">
        <v>0</v>
      </c>
      <c r="P25" s="20" t="n">
        <v>0</v>
      </c>
      <c r="Q25" s="18" t="n">
        <v>0.39702299</v>
      </c>
      <c r="R25" s="20" t="n">
        <v>0.40265359</v>
      </c>
    </row>
    <row r="26" spans="1:18">
      <c r="A26" s="15" t="s">
        <v>423</v>
      </c>
      <c r="B26" s="17" t="n">
        <v>4869</v>
      </c>
      <c r="C26" s="18">
        <f>(11.0/B26*100)</f>
        <v/>
      </c>
      <c r="D26" s="19" t="n">
        <v>4858</v>
      </c>
      <c r="E26" s="18" t="n">
        <v>82.97362880999999</v>
      </c>
      <c r="F26" s="20" t="n">
        <v>2.47399292</v>
      </c>
      <c r="G26" s="18" t="n">
        <v>14.45234421</v>
      </c>
      <c r="H26" s="20" t="n">
        <v>2.08148287</v>
      </c>
      <c r="I26" s="18" t="n">
        <v>0</v>
      </c>
      <c r="J26" s="20" t="n">
        <v>0</v>
      </c>
      <c r="K26" s="18" t="s">
        <v>404</v>
      </c>
      <c r="L26" s="20" t="s">
        <v>404</v>
      </c>
      <c r="M26" s="18" t="n">
        <v>0</v>
      </c>
      <c r="N26" s="20" t="n">
        <v>0</v>
      </c>
      <c r="O26" s="18" t="n">
        <v>0</v>
      </c>
      <c r="P26" s="20" t="n">
        <v>0</v>
      </c>
      <c r="Q26" s="18" t="n">
        <v>2.57402698</v>
      </c>
      <c r="R26" s="20" t="n">
        <v>0.99828627</v>
      </c>
    </row>
    <row r="27" spans="1:18">
      <c r="A27" s="15" t="s">
        <v>424</v>
      </c>
      <c r="B27" s="17" t="n">
        <v>5299</v>
      </c>
      <c r="C27" s="18">
        <f>(0.0/B27*100)</f>
        <v/>
      </c>
      <c r="D27" s="19" t="n">
        <v>5299</v>
      </c>
      <c r="E27" s="18" t="n">
        <v>78.14017213</v>
      </c>
      <c r="F27" s="20" t="n">
        <v>0.10527192</v>
      </c>
      <c r="G27" s="18" t="n">
        <v>18.60504244</v>
      </c>
      <c r="H27" s="20" t="n">
        <v>0.09493421</v>
      </c>
      <c r="I27" s="18" t="n">
        <v>0</v>
      </c>
      <c r="J27" s="20" t="n">
        <v>0</v>
      </c>
      <c r="K27" s="18" t="s">
        <v>404</v>
      </c>
      <c r="L27" s="20" t="s">
        <v>404</v>
      </c>
      <c r="M27" s="18" t="n">
        <v>0</v>
      </c>
      <c r="N27" s="20" t="n">
        <v>0</v>
      </c>
      <c r="O27" s="18" t="n">
        <v>0</v>
      </c>
      <c r="P27" s="20" t="n">
        <v>0</v>
      </c>
      <c r="Q27" s="18" t="n">
        <v>3.25478543</v>
      </c>
      <c r="R27" s="20" t="n">
        <v>0.03958993</v>
      </c>
    </row>
    <row r="28" spans="1:18">
      <c r="A28" s="15" t="s">
        <v>425</v>
      </c>
      <c r="B28" s="17" t="n">
        <v>7568</v>
      </c>
      <c r="C28" s="18">
        <f>(0.0/B28*100)</f>
        <v/>
      </c>
      <c r="D28" s="19" t="n">
        <v>7568</v>
      </c>
      <c r="E28" s="18" t="n">
        <v>67.20895009</v>
      </c>
      <c r="F28" s="20" t="n">
        <v>2.62973116</v>
      </c>
      <c r="G28" s="18" t="n">
        <v>30.61376981</v>
      </c>
      <c r="H28" s="20" t="n">
        <v>2.81551028</v>
      </c>
      <c r="I28" s="18" t="n">
        <v>0</v>
      </c>
      <c r="J28" s="20" t="n">
        <v>0</v>
      </c>
      <c r="K28" s="18" t="s">
        <v>404</v>
      </c>
      <c r="L28" s="20" t="s">
        <v>404</v>
      </c>
      <c r="M28" s="18" t="n">
        <v>0</v>
      </c>
      <c r="N28" s="20" t="n">
        <v>0</v>
      </c>
      <c r="O28" s="18" t="n">
        <v>0</v>
      </c>
      <c r="P28" s="20" t="n">
        <v>0</v>
      </c>
      <c r="Q28" s="18" t="n">
        <v>2.17728011</v>
      </c>
      <c r="R28" s="20" t="n">
        <v>0.9237273499999999</v>
      </c>
    </row>
    <row r="29" spans="1:18">
      <c r="A29" s="15" t="s">
        <v>426</v>
      </c>
      <c r="B29" s="17" t="n">
        <v>5385</v>
      </c>
      <c r="C29" s="18">
        <f>(1123.0/B29*100)</f>
        <v/>
      </c>
      <c r="D29" s="19" t="n">
        <v>4262</v>
      </c>
      <c r="E29" s="18" t="n">
        <v>40.07806168</v>
      </c>
      <c r="F29" s="20" t="n">
        <v>3.72117193</v>
      </c>
      <c r="G29" s="18" t="n">
        <v>38.96397062</v>
      </c>
      <c r="H29" s="20" t="n">
        <v>4.01831489</v>
      </c>
      <c r="I29" s="18" t="n">
        <v>0</v>
      </c>
      <c r="J29" s="20" t="n">
        <v>0</v>
      </c>
      <c r="K29" s="18" t="s">
        <v>404</v>
      </c>
      <c r="L29" s="20" t="s">
        <v>404</v>
      </c>
      <c r="M29" s="18" t="n">
        <v>0</v>
      </c>
      <c r="N29" s="20" t="n">
        <v>0</v>
      </c>
      <c r="O29" s="18" t="n">
        <v>0</v>
      </c>
      <c r="P29" s="20" t="n">
        <v>0</v>
      </c>
      <c r="Q29" s="18" t="n">
        <v>20.95796769</v>
      </c>
      <c r="R29" s="20" t="n">
        <v>3.66272557</v>
      </c>
    </row>
    <row r="30" spans="1:18">
      <c r="A30" s="15" t="s">
        <v>427</v>
      </c>
      <c r="B30" s="17" t="n">
        <v>4520</v>
      </c>
      <c r="C30" s="18">
        <f>(904.0/B30*100)</f>
        <v/>
      </c>
      <c r="D30" s="19" t="n">
        <v>3616</v>
      </c>
      <c r="E30" s="18" t="n">
        <v>80.5481537</v>
      </c>
      <c r="F30" s="20" t="n">
        <v>2.97664438</v>
      </c>
      <c r="G30" s="18" t="n">
        <v>16.73759941</v>
      </c>
      <c r="H30" s="20" t="n">
        <v>2.73902334</v>
      </c>
      <c r="I30" s="18" t="n">
        <v>0</v>
      </c>
      <c r="J30" s="20" t="n">
        <v>0</v>
      </c>
      <c r="K30" s="18" t="s">
        <v>404</v>
      </c>
      <c r="L30" s="20" t="s">
        <v>404</v>
      </c>
      <c r="M30" s="18" t="n">
        <v>0</v>
      </c>
      <c r="N30" s="20" t="n">
        <v>0</v>
      </c>
      <c r="O30" s="18" t="n">
        <v>0</v>
      </c>
      <c r="P30" s="20" t="n">
        <v>0</v>
      </c>
      <c r="Q30" s="18" t="n">
        <v>2.71424689</v>
      </c>
      <c r="R30" s="20" t="n">
        <v>1.25129792</v>
      </c>
    </row>
    <row r="31" spans="1:18">
      <c r="A31" s="15" t="s">
        <v>428</v>
      </c>
      <c r="B31" s="17" t="n">
        <v>5456</v>
      </c>
      <c r="C31" s="18">
        <f>(502.0/B31*100)</f>
        <v/>
      </c>
      <c r="D31" s="19" t="n">
        <v>4954</v>
      </c>
      <c r="E31" s="18" t="n">
        <v>11.07882497</v>
      </c>
      <c r="F31" s="20" t="n">
        <v>2.25120884</v>
      </c>
      <c r="G31" s="18" t="n">
        <v>77.63222861</v>
      </c>
      <c r="H31" s="20" t="n">
        <v>2.95211808</v>
      </c>
      <c r="I31" s="18" t="n">
        <v>0</v>
      </c>
      <c r="J31" s="20" t="n">
        <v>0</v>
      </c>
      <c r="K31" s="18" t="s">
        <v>404</v>
      </c>
      <c r="L31" s="20" t="s">
        <v>404</v>
      </c>
      <c r="M31" s="18" t="n">
        <v>0</v>
      </c>
      <c r="N31" s="20" t="n">
        <v>0</v>
      </c>
      <c r="O31" s="18" t="n">
        <v>0</v>
      </c>
      <c r="P31" s="20" t="n">
        <v>0</v>
      </c>
      <c r="Q31" s="18" t="n">
        <v>11.28894642</v>
      </c>
      <c r="R31" s="20" t="n">
        <v>2.20326549</v>
      </c>
    </row>
    <row r="32" spans="1:18">
      <c r="A32" s="15" t="s">
        <v>429</v>
      </c>
      <c r="B32" s="17" t="n">
        <v>4478</v>
      </c>
      <c r="C32" s="18">
        <f>(0.0/B32*100)</f>
        <v/>
      </c>
      <c r="D32" s="19" t="n">
        <v>4478</v>
      </c>
      <c r="E32" s="18" t="n">
        <v>91.88811758999999</v>
      </c>
      <c r="F32" s="20" t="n">
        <v>1.97344574</v>
      </c>
      <c r="G32" s="18" t="n">
        <v>4.89922335</v>
      </c>
      <c r="H32" s="20" t="n">
        <v>1.67419541</v>
      </c>
      <c r="I32" s="18" t="n">
        <v>0</v>
      </c>
      <c r="J32" s="20" t="n">
        <v>0</v>
      </c>
      <c r="K32" s="18" t="s">
        <v>404</v>
      </c>
      <c r="L32" s="20" t="s">
        <v>404</v>
      </c>
      <c r="M32" s="18" t="n">
        <v>0</v>
      </c>
      <c r="N32" s="20" t="n">
        <v>0</v>
      </c>
      <c r="O32" s="18" t="n">
        <v>0</v>
      </c>
      <c r="P32" s="20" t="n">
        <v>0</v>
      </c>
      <c r="Q32" s="18" t="n">
        <v>3.21265906</v>
      </c>
      <c r="R32" s="20" t="n">
        <v>1.34178158</v>
      </c>
    </row>
    <row r="33" spans="1:18">
      <c r="A33" s="15" t="s">
        <v>430</v>
      </c>
      <c r="B33" s="17" t="n">
        <v>7325</v>
      </c>
      <c r="C33" s="18">
        <f>(29.0/B33*100)</f>
        <v/>
      </c>
      <c r="D33" s="19" t="n">
        <v>7296</v>
      </c>
      <c r="E33" s="18" t="n">
        <v>76.88395031</v>
      </c>
      <c r="F33" s="20" t="n">
        <v>2.3311794</v>
      </c>
      <c r="G33" s="18" t="n">
        <v>9.899328049999999</v>
      </c>
      <c r="H33" s="20" t="n">
        <v>2.03970808</v>
      </c>
      <c r="I33" s="18" t="n">
        <v>0</v>
      </c>
      <c r="J33" s="20" t="n">
        <v>0</v>
      </c>
      <c r="K33" s="18" t="s">
        <v>404</v>
      </c>
      <c r="L33" s="20" t="s">
        <v>404</v>
      </c>
      <c r="M33" s="18" t="n">
        <v>0</v>
      </c>
      <c r="N33" s="20" t="n">
        <v>0</v>
      </c>
      <c r="O33" s="18" t="n">
        <v>0</v>
      </c>
      <c r="P33" s="20" t="n">
        <v>0</v>
      </c>
      <c r="Q33" s="18" t="n">
        <v>13.21672165</v>
      </c>
      <c r="R33" s="20" t="n">
        <v>1.58703902</v>
      </c>
    </row>
    <row r="34" spans="1:18">
      <c r="A34" s="15" t="s">
        <v>431</v>
      </c>
      <c r="B34" s="17" t="n">
        <v>6350</v>
      </c>
      <c r="C34" s="18">
        <f>(0.0/B34*100)</f>
        <v/>
      </c>
      <c r="D34" s="19" t="n">
        <v>6350</v>
      </c>
      <c r="E34" s="18" t="n">
        <v>77.3174556</v>
      </c>
      <c r="F34" s="20" t="n">
        <v>2.04158447</v>
      </c>
      <c r="G34" s="18" t="n">
        <v>18.62803708</v>
      </c>
      <c r="H34" s="20" t="n">
        <v>2.20179688</v>
      </c>
      <c r="I34" s="18" t="n">
        <v>0</v>
      </c>
      <c r="J34" s="20" t="n">
        <v>0</v>
      </c>
      <c r="K34" s="18" t="s">
        <v>404</v>
      </c>
      <c r="L34" s="20" t="s">
        <v>404</v>
      </c>
      <c r="M34" s="18" t="n">
        <v>0</v>
      </c>
      <c r="N34" s="20" t="n">
        <v>0</v>
      </c>
      <c r="O34" s="18" t="n">
        <v>0</v>
      </c>
      <c r="P34" s="20" t="n">
        <v>0</v>
      </c>
      <c r="Q34" s="18" t="n">
        <v>4.05450732</v>
      </c>
      <c r="R34" s="20" t="n">
        <v>1.39534682</v>
      </c>
    </row>
    <row r="35" spans="1:18">
      <c r="A35" s="15" t="s">
        <v>432</v>
      </c>
      <c r="B35" s="17" t="n">
        <v>6406</v>
      </c>
      <c r="C35" s="18">
        <f>(443.0/B35*100)</f>
        <v/>
      </c>
      <c r="D35" s="19" t="n">
        <v>5963</v>
      </c>
      <c r="E35" s="18" t="n">
        <v>86.67224512</v>
      </c>
      <c r="F35" s="20" t="n">
        <v>0.15374645</v>
      </c>
      <c r="G35" s="18" t="n">
        <v>12.60360704</v>
      </c>
      <c r="H35" s="20" t="n">
        <v>0.15259502</v>
      </c>
      <c r="I35" s="18" t="n">
        <v>0</v>
      </c>
      <c r="J35" s="20" t="n">
        <v>0</v>
      </c>
      <c r="K35" s="18" t="s">
        <v>404</v>
      </c>
      <c r="L35" s="20" t="s">
        <v>404</v>
      </c>
      <c r="M35" s="18" t="n">
        <v>0</v>
      </c>
      <c r="N35" s="20" t="n">
        <v>0</v>
      </c>
      <c r="O35" s="18" t="n">
        <v>0</v>
      </c>
      <c r="P35" s="20" t="n">
        <v>0</v>
      </c>
      <c r="Q35" s="18" t="n">
        <v>0.72414784</v>
      </c>
      <c r="R35" s="20" t="n">
        <v>0.02479659</v>
      </c>
    </row>
    <row r="36" spans="1:18">
      <c r="A36" s="15" t="s">
        <v>433</v>
      </c>
      <c r="B36" s="17" t="n">
        <v>6736</v>
      </c>
      <c r="C36" s="18">
        <f>(10.0/B36*100)</f>
        <v/>
      </c>
      <c r="D36" s="19" t="n">
        <v>6726</v>
      </c>
      <c r="E36" s="18" t="n">
        <v>64.39378836</v>
      </c>
      <c r="F36" s="20" t="n">
        <v>3.29366641</v>
      </c>
      <c r="G36" s="18" t="n">
        <v>33.77739322</v>
      </c>
      <c r="H36" s="20" t="n">
        <v>3.26574852</v>
      </c>
      <c r="I36" s="18" t="n">
        <v>0</v>
      </c>
      <c r="J36" s="20" t="n">
        <v>0</v>
      </c>
      <c r="K36" s="18" t="s">
        <v>404</v>
      </c>
      <c r="L36" s="20" t="s">
        <v>404</v>
      </c>
      <c r="M36" s="18" t="n">
        <v>0</v>
      </c>
      <c r="N36" s="20" t="n">
        <v>0</v>
      </c>
      <c r="O36" s="18" t="n">
        <v>0</v>
      </c>
      <c r="P36" s="20" t="n">
        <v>0</v>
      </c>
      <c r="Q36" s="18" t="n">
        <v>1.82881842</v>
      </c>
      <c r="R36" s="20" t="n">
        <v>1.0444413</v>
      </c>
    </row>
    <row r="37" spans="1:18">
      <c r="A37" s="15" t="s">
        <v>434</v>
      </c>
      <c r="B37" s="17" t="n">
        <v>5458</v>
      </c>
      <c r="C37" s="18">
        <f>(0.0/B37*100)</f>
        <v/>
      </c>
      <c r="D37" s="19" t="n">
        <v>5458</v>
      </c>
      <c r="E37" s="18" t="n">
        <v>59.32209778</v>
      </c>
      <c r="F37" s="20" t="n">
        <v>3.43685821</v>
      </c>
      <c r="G37" s="18" t="n">
        <v>37.93267897</v>
      </c>
      <c r="H37" s="20" t="n">
        <v>3.35721433</v>
      </c>
      <c r="I37" s="18" t="n">
        <v>0</v>
      </c>
      <c r="J37" s="20" t="n">
        <v>0</v>
      </c>
      <c r="K37" s="18" t="s">
        <v>404</v>
      </c>
      <c r="L37" s="20" t="s">
        <v>404</v>
      </c>
      <c r="M37" s="18" t="n">
        <v>0</v>
      </c>
      <c r="N37" s="20" t="n">
        <v>0</v>
      </c>
      <c r="O37" s="18" t="n">
        <v>0</v>
      </c>
      <c r="P37" s="20" t="n">
        <v>0</v>
      </c>
      <c r="Q37" s="18" t="n">
        <v>2.74522325</v>
      </c>
      <c r="R37" s="20" t="n">
        <v>1.25307571</v>
      </c>
    </row>
    <row r="38" spans="1:18">
      <c r="A38" s="15" t="s">
        <v>435</v>
      </c>
      <c r="B38" s="17" t="n">
        <v>5860</v>
      </c>
      <c r="C38" s="18">
        <f>(268.0/B38*100)</f>
        <v/>
      </c>
      <c r="D38" s="19" t="n">
        <v>5592</v>
      </c>
      <c r="E38" s="18" t="n">
        <v>22.35523692</v>
      </c>
      <c r="F38" s="20" t="n">
        <v>3.20610701</v>
      </c>
      <c r="G38" s="18" t="n">
        <v>70.58030568</v>
      </c>
      <c r="H38" s="20" t="n">
        <v>3.64521701</v>
      </c>
      <c r="I38" s="18" t="n">
        <v>0</v>
      </c>
      <c r="J38" s="20" t="n">
        <v>0</v>
      </c>
      <c r="K38" s="18" t="s">
        <v>404</v>
      </c>
      <c r="L38" s="20" t="s">
        <v>404</v>
      </c>
      <c r="M38" s="18" t="n">
        <v>0</v>
      </c>
      <c r="N38" s="20" t="n">
        <v>0</v>
      </c>
      <c r="O38" s="18" t="n">
        <v>0</v>
      </c>
      <c r="P38" s="20" t="n">
        <v>0</v>
      </c>
      <c r="Q38" s="18" t="n">
        <v>7.0644574</v>
      </c>
      <c r="R38" s="20" t="n">
        <v>2.32179335</v>
      </c>
    </row>
    <row r="39" spans="1:18">
      <c r="A39" s="15" t="s">
        <v>436</v>
      </c>
      <c r="B39" s="17" t="n">
        <v>5895</v>
      </c>
      <c r="C39" s="18">
        <f>(0.0/B39*100)</f>
        <v/>
      </c>
      <c r="D39" s="19" t="n">
        <v>5895</v>
      </c>
      <c r="E39" s="18" t="n">
        <v>56.68003235</v>
      </c>
      <c r="F39" s="20" t="n">
        <v>4.50838095</v>
      </c>
      <c r="G39" s="18" t="n">
        <v>41.14319624</v>
      </c>
      <c r="H39" s="20" t="n">
        <v>4.43816583</v>
      </c>
      <c r="I39" s="18" t="n">
        <v>0</v>
      </c>
      <c r="J39" s="20" t="n">
        <v>0</v>
      </c>
      <c r="K39" s="18" t="s">
        <v>404</v>
      </c>
      <c r="L39" s="20" t="s">
        <v>404</v>
      </c>
      <c r="M39" s="18" t="n">
        <v>0</v>
      </c>
      <c r="N39" s="20" t="n">
        <v>0</v>
      </c>
      <c r="O39" s="18" t="n">
        <v>0</v>
      </c>
      <c r="P39" s="20" t="n">
        <v>0</v>
      </c>
      <c r="Q39" s="18" t="n">
        <v>2.17677141</v>
      </c>
      <c r="R39" s="20" t="n">
        <v>0.92919392</v>
      </c>
    </row>
    <row r="40" spans="1:18">
      <c r="A40" s="15" t="s">
        <v>437</v>
      </c>
      <c r="B40" s="17" t="n">
        <v>14157</v>
      </c>
      <c r="C40" s="18">
        <f>(2602.0/B40*100)</f>
        <v/>
      </c>
      <c r="D40" s="19" t="n">
        <v>11555</v>
      </c>
      <c r="E40" s="18" t="n">
        <v>66.74039341</v>
      </c>
      <c r="F40" s="20" t="n">
        <v>3.44359686</v>
      </c>
      <c r="G40" s="18" t="n">
        <v>25.85733694</v>
      </c>
      <c r="H40" s="20" t="n">
        <v>3.22733225</v>
      </c>
      <c r="I40" s="18" t="n">
        <v>0</v>
      </c>
      <c r="J40" s="20" t="n">
        <v>0</v>
      </c>
      <c r="K40" s="18" t="s">
        <v>404</v>
      </c>
      <c r="L40" s="20" t="s">
        <v>404</v>
      </c>
      <c r="M40" s="18" t="n">
        <v>0</v>
      </c>
      <c r="N40" s="20" t="n">
        <v>0</v>
      </c>
      <c r="O40" s="18" t="n">
        <v>0</v>
      </c>
      <c r="P40" s="20" t="n">
        <v>0</v>
      </c>
      <c r="Q40" s="18" t="n">
        <v>7.40226965</v>
      </c>
      <c r="R40" s="20" t="n">
        <v>1.5729676</v>
      </c>
    </row>
    <row r="41" spans="1:18">
      <c r="A41" s="15" t="s">
        <v>438</v>
      </c>
      <c r="B41" s="17" t="n">
        <v>5712</v>
      </c>
      <c r="C41" s="18">
        <f>(70.0/B41*100)</f>
        <v/>
      </c>
      <c r="D41" s="19" t="n">
        <v>5642</v>
      </c>
      <c r="E41" s="18" t="n">
        <v>71.2733119</v>
      </c>
      <c r="F41" s="20" t="n">
        <v>3.34704759</v>
      </c>
      <c r="G41" s="18" t="n">
        <v>27.61271811</v>
      </c>
      <c r="H41" s="20" t="n">
        <v>3.35790729</v>
      </c>
      <c r="I41" s="18" t="n">
        <v>0</v>
      </c>
      <c r="J41" s="20" t="n">
        <v>0</v>
      </c>
      <c r="K41" s="18" t="s">
        <v>404</v>
      </c>
      <c r="L41" s="20" t="s">
        <v>404</v>
      </c>
      <c r="M41" s="18" t="n">
        <v>0</v>
      </c>
      <c r="N41" s="20" t="n">
        <v>0</v>
      </c>
      <c r="O41" s="18" t="n">
        <v>0</v>
      </c>
      <c r="P41" s="20" t="n">
        <v>0</v>
      </c>
      <c r="Q41" s="18" t="n">
        <v>1.11396999</v>
      </c>
      <c r="R41" s="20" t="n">
        <v>0.80800173</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82.07706616999999</v>
      </c>
      <c r="F44" s="20" t="n">
        <v>2.3914486</v>
      </c>
      <c r="G44" s="18" t="n">
        <v>14.65615047</v>
      </c>
      <c r="H44" s="20" t="n">
        <v>2.20502747</v>
      </c>
      <c r="I44" s="18" t="n">
        <v>0</v>
      </c>
      <c r="J44" s="20" t="n">
        <v>0</v>
      </c>
      <c r="K44" s="18" t="s">
        <v>404</v>
      </c>
      <c r="L44" s="20" t="s">
        <v>404</v>
      </c>
      <c r="M44" s="18" t="n">
        <v>0</v>
      </c>
      <c r="N44" s="20" t="n">
        <v>0</v>
      </c>
      <c r="O44" s="18" t="n">
        <v>0</v>
      </c>
      <c r="P44" s="20" t="n">
        <v>0</v>
      </c>
      <c r="Q44" s="18" t="n">
        <v>3.26678337</v>
      </c>
      <c r="R44" s="20" t="n">
        <v>1.18686107</v>
      </c>
    </row>
    <row r="45" spans="1:18">
      <c r="A45" s="15" t="s">
        <v>442</v>
      </c>
      <c r="B45" s="17" t="n">
        <v>5519</v>
      </c>
      <c r="C45" s="18">
        <f>(0.0/B45*100)</f>
        <v/>
      </c>
      <c r="D45" s="19" t="n">
        <v>5519</v>
      </c>
      <c r="E45" s="18" t="n">
        <v>29.55818362</v>
      </c>
      <c r="F45" s="20" t="n">
        <v>3.43780426</v>
      </c>
      <c r="G45" s="18" t="n">
        <v>59.07911751</v>
      </c>
      <c r="H45" s="20" t="n">
        <v>3.98333617</v>
      </c>
      <c r="I45" s="18" t="n">
        <v>0</v>
      </c>
      <c r="J45" s="20" t="n">
        <v>0</v>
      </c>
      <c r="K45" s="18" t="s">
        <v>404</v>
      </c>
      <c r="L45" s="20" t="s">
        <v>404</v>
      </c>
      <c r="M45" s="18" t="n">
        <v>0</v>
      </c>
      <c r="N45" s="20" t="n">
        <v>0</v>
      </c>
      <c r="O45" s="18" t="n">
        <v>0</v>
      </c>
      <c r="P45" s="20" t="n">
        <v>0</v>
      </c>
      <c r="Q45" s="18" t="n">
        <v>11.36269887</v>
      </c>
      <c r="R45" s="20" t="n">
        <v>2.55598441</v>
      </c>
    </row>
    <row r="46" spans="1:18">
      <c r="A46" s="15" t="s">
        <v>443</v>
      </c>
      <c r="B46" s="17" t="n">
        <v>23141</v>
      </c>
      <c r="C46" s="18">
        <f>(4196.0/B46*100)</f>
        <v/>
      </c>
      <c r="D46" s="19" t="n">
        <v>18945</v>
      </c>
      <c r="E46" s="18" t="n">
        <v>23.4349168</v>
      </c>
      <c r="F46" s="20" t="n">
        <v>2.3745956</v>
      </c>
      <c r="G46" s="18" t="n">
        <v>62.05249857</v>
      </c>
      <c r="H46" s="20" t="n">
        <v>2.90638704</v>
      </c>
      <c r="I46" s="18" t="n">
        <v>0</v>
      </c>
      <c r="J46" s="20" t="n">
        <v>0</v>
      </c>
      <c r="K46" s="18" t="s">
        <v>404</v>
      </c>
      <c r="L46" s="20" t="s">
        <v>404</v>
      </c>
      <c r="M46" s="18" t="n">
        <v>0</v>
      </c>
      <c r="N46" s="20" t="n">
        <v>0</v>
      </c>
      <c r="O46" s="18" t="n">
        <v>0</v>
      </c>
      <c r="P46" s="20" t="n">
        <v>0</v>
      </c>
      <c r="Q46" s="18" t="n">
        <v>14.51258462</v>
      </c>
      <c r="R46" s="20" t="n">
        <v>1.73630895</v>
      </c>
    </row>
    <row r="47" spans="1:18">
      <c r="A47" s="15" t="s">
        <v>444</v>
      </c>
      <c r="B47" s="17" t="n">
        <v>5928</v>
      </c>
      <c r="C47" s="18">
        <f>(0.0/B47*100)</f>
        <v/>
      </c>
      <c r="D47" s="19" t="n">
        <v>5928</v>
      </c>
      <c r="E47" s="18" t="n">
        <v>79.69835547</v>
      </c>
      <c r="F47" s="20" t="n">
        <v>2.24978326</v>
      </c>
      <c r="G47" s="18" t="n">
        <v>16.09382411</v>
      </c>
      <c r="H47" s="20" t="n">
        <v>1.9586564</v>
      </c>
      <c r="I47" s="18" t="n">
        <v>0</v>
      </c>
      <c r="J47" s="20" t="n">
        <v>0</v>
      </c>
      <c r="K47" s="18" t="s">
        <v>404</v>
      </c>
      <c r="L47" s="20" t="s">
        <v>404</v>
      </c>
      <c r="M47" s="18" t="n">
        <v>0</v>
      </c>
      <c r="N47" s="20" t="n">
        <v>0</v>
      </c>
      <c r="O47" s="18" t="n">
        <v>0</v>
      </c>
      <c r="P47" s="20" t="n">
        <v>0</v>
      </c>
      <c r="Q47" s="18" t="n">
        <v>4.20782042</v>
      </c>
      <c r="R47" s="20" t="n">
        <v>1.12097483</v>
      </c>
    </row>
    <row r="48" spans="1:18">
      <c r="A48" s="15" t="s">
        <v>445</v>
      </c>
      <c r="B48" s="17" t="n">
        <v>9841</v>
      </c>
      <c r="C48" s="18">
        <f>(0.0/B48*100)</f>
        <v/>
      </c>
      <c r="D48" s="19" t="n">
        <v>9841</v>
      </c>
      <c r="E48" s="18" t="n">
        <v>89.44108575</v>
      </c>
      <c r="F48" s="20" t="n">
        <v>2.25546523</v>
      </c>
      <c r="G48" s="18" t="n">
        <v>9.419065489999999</v>
      </c>
      <c r="H48" s="20" t="n">
        <v>2.1288538</v>
      </c>
      <c r="I48" s="18" t="n">
        <v>0</v>
      </c>
      <c r="J48" s="20" t="n">
        <v>0</v>
      </c>
      <c r="K48" s="18" t="s">
        <v>404</v>
      </c>
      <c r="L48" s="20" t="s">
        <v>404</v>
      </c>
      <c r="M48" s="18" t="n">
        <v>0</v>
      </c>
      <c r="N48" s="20" t="n">
        <v>0</v>
      </c>
      <c r="O48" s="18" t="n">
        <v>0</v>
      </c>
      <c r="P48" s="20" t="n">
        <v>0</v>
      </c>
      <c r="Q48" s="18" t="n">
        <v>1.13984877</v>
      </c>
      <c r="R48" s="20" t="n">
        <v>0.7564724900000001</v>
      </c>
    </row>
    <row r="49" spans="1:18">
      <c r="A49" s="15" t="s">
        <v>446</v>
      </c>
      <c r="B49" s="17" t="n">
        <v>6349</v>
      </c>
      <c r="C49" s="18">
        <f>(52.0/B49*100)</f>
        <v/>
      </c>
      <c r="D49" s="19" t="n">
        <v>6297</v>
      </c>
      <c r="E49" s="18" t="n">
        <v>57.00725602</v>
      </c>
      <c r="F49" s="20" t="n">
        <v>3.49967831</v>
      </c>
      <c r="G49" s="18" t="n">
        <v>41.5976007</v>
      </c>
      <c r="H49" s="20" t="n">
        <v>3.51293131</v>
      </c>
      <c r="I49" s="18" t="n">
        <v>0</v>
      </c>
      <c r="J49" s="20" t="n">
        <v>0</v>
      </c>
      <c r="K49" s="18" t="s">
        <v>404</v>
      </c>
      <c r="L49" s="20" t="s">
        <v>404</v>
      </c>
      <c r="M49" s="18" t="n">
        <v>0</v>
      </c>
      <c r="N49" s="20" t="n">
        <v>0</v>
      </c>
      <c r="O49" s="18" t="n">
        <v>0</v>
      </c>
      <c r="P49" s="20" t="n">
        <v>0</v>
      </c>
      <c r="Q49" s="18" t="n">
        <v>1.39514328</v>
      </c>
      <c r="R49" s="20" t="n">
        <v>0.83097566</v>
      </c>
    </row>
    <row r="50" spans="1:18">
      <c r="A50" s="15" t="s">
        <v>447</v>
      </c>
      <c r="B50" s="17" t="n">
        <v>11795</v>
      </c>
      <c r="C50" s="18">
        <f>(1031.0/B50*100)</f>
        <v/>
      </c>
      <c r="D50" s="19" t="n">
        <v>10764</v>
      </c>
      <c r="E50" s="18" t="n">
        <v>63.41511741</v>
      </c>
      <c r="F50" s="20" t="n">
        <v>3.54245728</v>
      </c>
      <c r="G50" s="18" t="n">
        <v>30.10086334</v>
      </c>
      <c r="H50" s="20" t="n">
        <v>3.46089574</v>
      </c>
      <c r="I50" s="18" t="n">
        <v>0</v>
      </c>
      <c r="J50" s="20" t="n">
        <v>0</v>
      </c>
      <c r="K50" s="18" t="s">
        <v>404</v>
      </c>
      <c r="L50" s="20" t="s">
        <v>404</v>
      </c>
      <c r="M50" s="18" t="n">
        <v>0</v>
      </c>
      <c r="N50" s="20" t="n">
        <v>0</v>
      </c>
      <c r="O50" s="18" t="n">
        <v>0</v>
      </c>
      <c r="P50" s="20" t="n">
        <v>0</v>
      </c>
      <c r="Q50" s="18" t="n">
        <v>6.48401925</v>
      </c>
      <c r="R50" s="20" t="n">
        <v>1.66992611</v>
      </c>
    </row>
    <row r="51" spans="1:18">
      <c r="A51" s="15" t="s">
        <v>448</v>
      </c>
      <c r="B51" s="17" t="n">
        <v>6866</v>
      </c>
      <c r="C51" s="18">
        <f>(0.0/B51*100)</f>
        <v/>
      </c>
      <c r="D51" s="19" t="n">
        <v>6866</v>
      </c>
      <c r="E51" s="18" t="n">
        <v>89.24477277</v>
      </c>
      <c r="F51" s="20" t="n">
        <v>2.24604429</v>
      </c>
      <c r="G51" s="18" t="n">
        <v>9.25428318</v>
      </c>
      <c r="H51" s="20" t="n">
        <v>2.21824432</v>
      </c>
      <c r="I51" s="18" t="n">
        <v>0</v>
      </c>
      <c r="J51" s="20" t="n">
        <v>0</v>
      </c>
      <c r="K51" s="18" t="s">
        <v>404</v>
      </c>
      <c r="L51" s="20" t="s">
        <v>404</v>
      </c>
      <c r="M51" s="18" t="n">
        <v>0</v>
      </c>
      <c r="N51" s="20" t="n">
        <v>0</v>
      </c>
      <c r="O51" s="18" t="n">
        <v>0</v>
      </c>
      <c r="P51" s="20" t="n">
        <v>0</v>
      </c>
      <c r="Q51" s="18" t="n">
        <v>1.50094404</v>
      </c>
      <c r="R51" s="20" t="n">
        <v>0.84540739</v>
      </c>
    </row>
    <row r="52" spans="1:18">
      <c r="A52" s="15" t="s">
        <v>449</v>
      </c>
      <c r="B52" s="17" t="n">
        <v>5809</v>
      </c>
      <c r="C52" s="18">
        <f>(0.0/B52*100)</f>
        <v/>
      </c>
      <c r="D52" s="19" t="n">
        <v>5809</v>
      </c>
      <c r="E52" s="18" t="n">
        <v>79.46788838000001</v>
      </c>
      <c r="F52" s="20" t="n">
        <v>2.65329598</v>
      </c>
      <c r="G52" s="18" t="n">
        <v>18.01235477</v>
      </c>
      <c r="H52" s="20" t="n">
        <v>2.5634357</v>
      </c>
      <c r="I52" s="18" t="n">
        <v>0</v>
      </c>
      <c r="J52" s="20" t="n">
        <v>0</v>
      </c>
      <c r="K52" s="18" t="s">
        <v>404</v>
      </c>
      <c r="L52" s="20" t="s">
        <v>404</v>
      </c>
      <c r="M52" s="18" t="n">
        <v>0</v>
      </c>
      <c r="N52" s="20" t="n">
        <v>0</v>
      </c>
      <c r="O52" s="18" t="n">
        <v>0</v>
      </c>
      <c r="P52" s="20" t="n">
        <v>0</v>
      </c>
      <c r="Q52" s="18" t="n">
        <v>2.51975685</v>
      </c>
      <c r="R52" s="20" t="n">
        <v>1.14214957</v>
      </c>
    </row>
    <row r="53" spans="1:18">
      <c r="A53" s="15" t="s">
        <v>450</v>
      </c>
      <c r="B53" s="17" t="n">
        <v>5571</v>
      </c>
      <c r="C53" s="18">
        <f>(0.0/B53*100)</f>
        <v/>
      </c>
      <c r="D53" s="19" t="n">
        <v>5571</v>
      </c>
      <c r="E53" s="18" t="n">
        <v>84.84001317000001</v>
      </c>
      <c r="F53" s="20" t="n">
        <v>0.11620698</v>
      </c>
      <c r="G53" s="18" t="n">
        <v>12.67778588</v>
      </c>
      <c r="H53" s="20" t="n">
        <v>0.10058458</v>
      </c>
      <c r="I53" s="18" t="n">
        <v>0</v>
      </c>
      <c r="J53" s="20" t="n">
        <v>0</v>
      </c>
      <c r="K53" s="18" t="s">
        <v>404</v>
      </c>
      <c r="L53" s="20" t="s">
        <v>404</v>
      </c>
      <c r="M53" s="18" t="n">
        <v>0</v>
      </c>
      <c r="N53" s="20" t="n">
        <v>0</v>
      </c>
      <c r="O53" s="18" t="n">
        <v>0</v>
      </c>
      <c r="P53" s="20" t="n">
        <v>0</v>
      </c>
      <c r="Q53" s="18" t="n">
        <v>2.48220095</v>
      </c>
      <c r="R53" s="20" t="n">
        <v>0.06831646</v>
      </c>
    </row>
    <row r="54" spans="1:18">
      <c r="A54" s="15" t="s">
        <v>451</v>
      </c>
      <c r="B54" s="17" t="n">
        <v>4740</v>
      </c>
      <c r="C54" s="18">
        <f>(199.0/B54*100)</f>
        <v/>
      </c>
      <c r="D54" s="19" t="n">
        <v>4541</v>
      </c>
      <c r="E54" s="18" t="n">
        <v>69.74901525999999</v>
      </c>
      <c r="F54" s="20" t="n">
        <v>2.96144709</v>
      </c>
      <c r="G54" s="18" t="n">
        <v>16.83769926</v>
      </c>
      <c r="H54" s="20" t="n">
        <v>2.62133414</v>
      </c>
      <c r="I54" s="18" t="n">
        <v>0</v>
      </c>
      <c r="J54" s="20" t="n">
        <v>0</v>
      </c>
      <c r="K54" s="18" t="s">
        <v>404</v>
      </c>
      <c r="L54" s="20" t="s">
        <v>404</v>
      </c>
      <c r="M54" s="18" t="n">
        <v>0</v>
      </c>
      <c r="N54" s="20" t="n">
        <v>0</v>
      </c>
      <c r="O54" s="18" t="n">
        <v>0</v>
      </c>
      <c r="P54" s="20" t="n">
        <v>0</v>
      </c>
      <c r="Q54" s="18" t="n">
        <v>13.41328548</v>
      </c>
      <c r="R54" s="20" t="n">
        <v>1.93521104</v>
      </c>
    </row>
    <row r="55" spans="1:18">
      <c r="A55" s="15" t="s">
        <v>452</v>
      </c>
      <c r="B55" s="17" t="n">
        <v>5316</v>
      </c>
      <c r="C55" s="18">
        <f>(43.0/B55*100)</f>
        <v/>
      </c>
      <c r="D55" s="19" t="n">
        <v>5273</v>
      </c>
      <c r="E55" s="18" t="n">
        <v>75.22431777</v>
      </c>
      <c r="F55" s="20" t="n">
        <v>2.77341589</v>
      </c>
      <c r="G55" s="18" t="n">
        <v>20.43969453</v>
      </c>
      <c r="H55" s="20" t="n">
        <v>2.60299406</v>
      </c>
      <c r="I55" s="18" t="n">
        <v>0</v>
      </c>
      <c r="J55" s="20" t="n">
        <v>0</v>
      </c>
      <c r="K55" s="18" t="s">
        <v>404</v>
      </c>
      <c r="L55" s="20" t="s">
        <v>404</v>
      </c>
      <c r="M55" s="18" t="n">
        <v>0</v>
      </c>
      <c r="N55" s="20" t="n">
        <v>0</v>
      </c>
      <c r="O55" s="18" t="n">
        <v>0.51623565</v>
      </c>
      <c r="P55" s="20" t="n">
        <v>0.50511766</v>
      </c>
      <c r="Q55" s="18" t="n">
        <v>3.81975206</v>
      </c>
      <c r="R55" s="20" t="n">
        <v>1.3069882</v>
      </c>
    </row>
    <row r="56" spans="1:18">
      <c r="A56" s="15" t="s">
        <v>453</v>
      </c>
      <c r="B56" s="17" t="n">
        <v>5359</v>
      </c>
      <c r="C56" s="18">
        <f>(0.0/B56*100)</f>
        <v/>
      </c>
      <c r="D56" s="19" t="n">
        <v>5359</v>
      </c>
      <c r="E56" s="18" t="n">
        <v>82.59246195</v>
      </c>
      <c r="F56" s="20" t="n">
        <v>3.37468305</v>
      </c>
      <c r="G56" s="18" t="n">
        <v>11.81735013</v>
      </c>
      <c r="H56" s="20" t="n">
        <v>2.82818158</v>
      </c>
      <c r="I56" s="18" t="n">
        <v>0</v>
      </c>
      <c r="J56" s="20" t="n">
        <v>0</v>
      </c>
      <c r="K56" s="18" t="s">
        <v>404</v>
      </c>
      <c r="L56" s="20" t="s">
        <v>404</v>
      </c>
      <c r="M56" s="18" t="n">
        <v>0</v>
      </c>
      <c r="N56" s="20" t="n">
        <v>0</v>
      </c>
      <c r="O56" s="18" t="n">
        <v>0</v>
      </c>
      <c r="P56" s="20" t="n">
        <v>0</v>
      </c>
      <c r="Q56" s="18" t="n">
        <v>5.59018792</v>
      </c>
      <c r="R56" s="20" t="n">
        <v>2.00629194</v>
      </c>
    </row>
    <row r="57" spans="1:18">
      <c r="A57" s="15" t="s">
        <v>454</v>
      </c>
      <c r="B57" s="17" t="n">
        <v>6513</v>
      </c>
      <c r="C57" s="18">
        <f>(0.0/B57*100)</f>
        <v/>
      </c>
      <c r="D57" s="19" t="n">
        <v>6513</v>
      </c>
      <c r="E57" s="18" t="n">
        <v>76.58220451</v>
      </c>
      <c r="F57" s="20" t="n">
        <v>2.92329919</v>
      </c>
      <c r="G57" s="18" t="n">
        <v>19.50358901</v>
      </c>
      <c r="H57" s="20" t="n">
        <v>2.69336726</v>
      </c>
      <c r="I57" s="18" t="n">
        <v>0</v>
      </c>
      <c r="J57" s="20" t="n">
        <v>0</v>
      </c>
      <c r="K57" s="18" t="s">
        <v>404</v>
      </c>
      <c r="L57" s="20" t="s">
        <v>404</v>
      </c>
      <c r="M57" s="18" t="n">
        <v>0</v>
      </c>
      <c r="N57" s="20" t="n">
        <v>0</v>
      </c>
      <c r="O57" s="18" t="n">
        <v>0</v>
      </c>
      <c r="P57" s="20" t="n">
        <v>0</v>
      </c>
      <c r="Q57" s="18" t="n">
        <v>3.91420648</v>
      </c>
      <c r="R57" s="20" t="n">
        <v>1.2841279</v>
      </c>
    </row>
    <row r="58" spans="1:18">
      <c r="A58" s="15" t="s">
        <v>455</v>
      </c>
      <c r="B58" s="17" t="n">
        <v>7267</v>
      </c>
      <c r="C58" s="18">
        <f>(0.0/B58*100)</f>
        <v/>
      </c>
      <c r="D58" s="19" t="n">
        <v>7267</v>
      </c>
      <c r="E58" s="18" t="n">
        <v>22.96085881</v>
      </c>
      <c r="F58" s="20" t="n">
        <v>2.90918213</v>
      </c>
      <c r="G58" s="18" t="n">
        <v>68.62428087000001</v>
      </c>
      <c r="H58" s="20" t="n">
        <v>3.16386305</v>
      </c>
      <c r="I58" s="18" t="n">
        <v>0</v>
      </c>
      <c r="J58" s="20" t="n">
        <v>0</v>
      </c>
      <c r="K58" s="18" t="s">
        <v>404</v>
      </c>
      <c r="L58" s="20" t="s">
        <v>404</v>
      </c>
      <c r="M58" s="18" t="n">
        <v>0</v>
      </c>
      <c r="N58" s="20" t="n">
        <v>0</v>
      </c>
      <c r="O58" s="18" t="n">
        <v>0</v>
      </c>
      <c r="P58" s="20" t="n">
        <v>0</v>
      </c>
      <c r="Q58" s="18" t="n">
        <v>8.414860320000001</v>
      </c>
      <c r="R58" s="20" t="n">
        <v>2.05194428</v>
      </c>
    </row>
    <row r="59" spans="1:18">
      <c r="A59" s="15" t="s">
        <v>456</v>
      </c>
      <c r="B59" s="17" t="n">
        <v>4826</v>
      </c>
      <c r="C59" s="18">
        <f>(0.0/B59*100)</f>
        <v/>
      </c>
      <c r="D59" s="19" t="n">
        <v>4826</v>
      </c>
      <c r="E59" s="18" t="n">
        <v>54.44031776</v>
      </c>
      <c r="F59" s="20" t="n">
        <v>1.12526615</v>
      </c>
      <c r="G59" s="18" t="n">
        <v>39.13579885</v>
      </c>
      <c r="H59" s="20" t="n">
        <v>1.07764344</v>
      </c>
      <c r="I59" s="18" t="n">
        <v>0</v>
      </c>
      <c r="J59" s="20" t="n">
        <v>0</v>
      </c>
      <c r="K59" s="18" t="s">
        <v>404</v>
      </c>
      <c r="L59" s="20" t="s">
        <v>404</v>
      </c>
      <c r="M59" s="18" t="n">
        <v>0</v>
      </c>
      <c r="N59" s="20" t="n">
        <v>0</v>
      </c>
      <c r="O59" s="18" t="n">
        <v>0</v>
      </c>
      <c r="P59" s="20" t="n">
        <v>0</v>
      </c>
      <c r="Q59" s="18" t="n">
        <v>6.42388339</v>
      </c>
      <c r="R59" s="20" t="n">
        <v>0.28495398</v>
      </c>
    </row>
    <row r="60" spans="1:18">
      <c r="A60" s="15" t="s">
        <v>457</v>
      </c>
      <c r="B60" s="17" t="n">
        <v>4546</v>
      </c>
      <c r="C60" s="18">
        <f>(0.0/B60*100)</f>
        <v/>
      </c>
      <c r="D60" s="19" t="n">
        <v>4546</v>
      </c>
      <c r="E60" s="18" t="n">
        <v>44.28714654</v>
      </c>
      <c r="F60" s="20" t="n">
        <v>3.17983545</v>
      </c>
      <c r="G60" s="18" t="n">
        <v>32.24264636</v>
      </c>
      <c r="H60" s="20" t="n">
        <v>3.4471195</v>
      </c>
      <c r="I60" s="18" t="n">
        <v>0</v>
      </c>
      <c r="J60" s="20" t="n">
        <v>0</v>
      </c>
      <c r="K60" s="18" t="s">
        <v>404</v>
      </c>
      <c r="L60" s="20" t="s">
        <v>404</v>
      </c>
      <c r="M60" s="18" t="n">
        <v>0</v>
      </c>
      <c r="N60" s="20" t="n">
        <v>0</v>
      </c>
      <c r="O60" s="18" t="n">
        <v>0</v>
      </c>
      <c r="P60" s="20" t="n">
        <v>0</v>
      </c>
      <c r="Q60" s="18" t="n">
        <v>23.4702071</v>
      </c>
      <c r="R60" s="20" t="n">
        <v>2.01633849</v>
      </c>
    </row>
    <row r="61" spans="1:18">
      <c r="A61" s="15" t="s">
        <v>458</v>
      </c>
      <c r="B61" s="17" t="n">
        <v>6525</v>
      </c>
      <c r="C61" s="18">
        <f>(0.0/B61*100)</f>
        <v/>
      </c>
      <c r="D61" s="19" t="n">
        <v>6525</v>
      </c>
      <c r="E61" s="18" t="n">
        <v>90.82336929</v>
      </c>
      <c r="F61" s="20" t="n">
        <v>1.59235454</v>
      </c>
      <c r="G61" s="18" t="n">
        <v>7.70599511</v>
      </c>
      <c r="H61" s="20" t="n">
        <v>1.52541446</v>
      </c>
      <c r="I61" s="18" t="n">
        <v>0</v>
      </c>
      <c r="J61" s="20" t="n">
        <v>0</v>
      </c>
      <c r="K61" s="18" t="s">
        <v>404</v>
      </c>
      <c r="L61" s="20" t="s">
        <v>404</v>
      </c>
      <c r="M61" s="18" t="n">
        <v>0</v>
      </c>
      <c r="N61" s="20" t="n">
        <v>0</v>
      </c>
      <c r="O61" s="18" t="n">
        <v>0</v>
      </c>
      <c r="P61" s="20" t="n">
        <v>0</v>
      </c>
      <c r="Q61" s="18" t="n">
        <v>1.47063559</v>
      </c>
      <c r="R61" s="20" t="n">
        <v>0.54211213</v>
      </c>
    </row>
    <row r="62" spans="1:18">
      <c r="A62" s="15" t="s">
        <v>459</v>
      </c>
      <c r="B62" s="17" t="n">
        <v>4476</v>
      </c>
      <c r="C62" s="18">
        <f>(0.0/B62*100)</f>
        <v/>
      </c>
      <c r="D62" s="19" t="n">
        <v>4476</v>
      </c>
      <c r="E62" s="18" t="n">
        <v>95.51423851</v>
      </c>
      <c r="F62" s="20" t="n">
        <v>0.05054262</v>
      </c>
      <c r="G62" s="18" t="n">
        <v>4.16934526</v>
      </c>
      <c r="H62" s="20" t="n">
        <v>0.0491869</v>
      </c>
      <c r="I62" s="18" t="n">
        <v>0</v>
      </c>
      <c r="J62" s="20" t="n">
        <v>0</v>
      </c>
      <c r="K62" s="18" t="s">
        <v>404</v>
      </c>
      <c r="L62" s="20" t="s">
        <v>404</v>
      </c>
      <c r="M62" s="18" t="n">
        <v>0</v>
      </c>
      <c r="N62" s="20" t="n">
        <v>0</v>
      </c>
      <c r="O62" s="18" t="n">
        <v>0</v>
      </c>
      <c r="P62" s="20" t="n">
        <v>0</v>
      </c>
      <c r="Q62" s="18" t="n">
        <v>0.31641623</v>
      </c>
      <c r="R62" s="20" t="n">
        <v>0.01125547</v>
      </c>
    </row>
    <row r="63" spans="1:18">
      <c r="A63" s="15" t="s">
        <v>460</v>
      </c>
      <c r="B63" s="17" t="n">
        <v>5324</v>
      </c>
      <c r="C63" s="18">
        <f>(0.0/B63*100)</f>
        <v/>
      </c>
      <c r="D63" s="19" t="n">
        <v>5324</v>
      </c>
      <c r="E63" s="18" t="n">
        <v>64.72388189</v>
      </c>
      <c r="F63" s="20" t="n">
        <v>0.19266637</v>
      </c>
      <c r="G63" s="18" t="n">
        <v>26.304974</v>
      </c>
      <c r="H63" s="20" t="n">
        <v>0.13449772</v>
      </c>
      <c r="I63" s="18" t="n">
        <v>0</v>
      </c>
      <c r="J63" s="20" t="n">
        <v>0</v>
      </c>
      <c r="K63" s="18" t="s">
        <v>404</v>
      </c>
      <c r="L63" s="20" t="s">
        <v>404</v>
      </c>
      <c r="M63" s="18" t="n">
        <v>0</v>
      </c>
      <c r="N63" s="20" t="n">
        <v>0</v>
      </c>
      <c r="O63" s="18" t="n">
        <v>0</v>
      </c>
      <c r="P63" s="20" t="n">
        <v>0</v>
      </c>
      <c r="Q63" s="18" t="n">
        <v>8.971144109999999</v>
      </c>
      <c r="R63" s="20" t="n">
        <v>0.17139413</v>
      </c>
    </row>
    <row r="64" spans="1:18">
      <c r="A64" s="15" t="s">
        <v>461</v>
      </c>
      <c r="B64" s="17" t="n">
        <v>3634</v>
      </c>
      <c r="C64" s="18">
        <f>(27.0/B64*100)</f>
        <v/>
      </c>
      <c r="D64" s="19" t="n">
        <v>3607</v>
      </c>
      <c r="E64" s="18" t="n">
        <v>70.62406636</v>
      </c>
      <c r="F64" s="20" t="n">
        <v>0.10518947</v>
      </c>
      <c r="G64" s="18" t="n">
        <v>23.92597171</v>
      </c>
      <c r="H64" s="20" t="n">
        <v>0.09377843</v>
      </c>
      <c r="I64" s="18" t="n">
        <v>0</v>
      </c>
      <c r="J64" s="20" t="n">
        <v>0</v>
      </c>
      <c r="K64" s="18" t="s">
        <v>404</v>
      </c>
      <c r="L64" s="20" t="s">
        <v>404</v>
      </c>
      <c r="M64" s="18" t="n">
        <v>0</v>
      </c>
      <c r="N64" s="20" t="n">
        <v>0</v>
      </c>
      <c r="O64" s="18" t="n">
        <v>0</v>
      </c>
      <c r="P64" s="20" t="n">
        <v>0</v>
      </c>
      <c r="Q64" s="18" t="n">
        <v>5.44996193</v>
      </c>
      <c r="R64" s="20" t="n">
        <v>0.05261202</v>
      </c>
    </row>
    <row r="65" spans="1:18">
      <c r="A65" s="15" t="s">
        <v>462</v>
      </c>
      <c r="B65" s="17" t="n">
        <v>5325</v>
      </c>
      <c r="C65" s="18">
        <f>(0.0/B65*100)</f>
        <v/>
      </c>
      <c r="D65" s="19" t="n">
        <v>5325</v>
      </c>
      <c r="E65" s="18" t="n">
        <v>97.54335678</v>
      </c>
      <c r="F65" s="20" t="n">
        <v>0.65436931</v>
      </c>
      <c r="G65" s="18" t="n">
        <v>1.48942518</v>
      </c>
      <c r="H65" s="20" t="n">
        <v>0.8515806299999999</v>
      </c>
      <c r="I65" s="18" t="n">
        <v>0</v>
      </c>
      <c r="J65" s="20" t="n">
        <v>0</v>
      </c>
      <c r="K65" s="18" t="s">
        <v>404</v>
      </c>
      <c r="L65" s="20" t="s">
        <v>404</v>
      </c>
      <c r="M65" s="18" t="n">
        <v>0</v>
      </c>
      <c r="N65" s="20" t="n">
        <v>0</v>
      </c>
      <c r="O65" s="18" t="n">
        <v>0</v>
      </c>
      <c r="P65" s="20" t="n">
        <v>0</v>
      </c>
      <c r="Q65" s="18" t="n">
        <v>0.96721804</v>
      </c>
      <c r="R65" s="20" t="n">
        <v>0.53759851</v>
      </c>
    </row>
    <row r="66" spans="1:18">
      <c r="A66" s="15" t="s">
        <v>463</v>
      </c>
      <c r="B66" s="17" t="n">
        <v>5665</v>
      </c>
      <c r="C66" s="18">
        <f>(0.0/B66*100)</f>
        <v/>
      </c>
      <c r="D66" s="19" t="n">
        <v>5665</v>
      </c>
      <c r="E66" s="18" t="n">
        <v>79.6859257</v>
      </c>
      <c r="F66" s="20" t="n">
        <v>0.52113329</v>
      </c>
      <c r="G66" s="18" t="n">
        <v>15.75568555</v>
      </c>
      <c r="H66" s="20" t="n">
        <v>0.53040498</v>
      </c>
      <c r="I66" s="18" t="n">
        <v>0</v>
      </c>
      <c r="J66" s="20" t="n">
        <v>0</v>
      </c>
      <c r="K66" s="18" t="s">
        <v>404</v>
      </c>
      <c r="L66" s="20" t="s">
        <v>404</v>
      </c>
      <c r="M66" s="18" t="n">
        <v>0</v>
      </c>
      <c r="N66" s="20" t="n">
        <v>0</v>
      </c>
      <c r="O66" s="18" t="n">
        <v>0</v>
      </c>
      <c r="P66" s="20" t="n">
        <v>0</v>
      </c>
      <c r="Q66" s="18" t="n">
        <v>4.55838875</v>
      </c>
      <c r="R66" s="20" t="n">
        <v>0.0519766</v>
      </c>
    </row>
    <row r="67" spans="1:18">
      <c r="A67" s="15" t="s">
        <v>464</v>
      </c>
      <c r="B67" s="17" t="n">
        <v>6971</v>
      </c>
      <c r="C67" s="18">
        <f>(0.0/B67*100)</f>
        <v/>
      </c>
      <c r="D67" s="19" t="n">
        <v>6971</v>
      </c>
      <c r="E67" s="18" t="n">
        <v>68.23015735</v>
      </c>
      <c r="F67" s="20" t="n">
        <v>2.74428959</v>
      </c>
      <c r="G67" s="18" t="n">
        <v>28.63706588</v>
      </c>
      <c r="H67" s="20" t="n">
        <v>2.61065761</v>
      </c>
      <c r="I67" s="18" t="n">
        <v>0</v>
      </c>
      <c r="J67" s="20" t="n">
        <v>0</v>
      </c>
      <c r="K67" s="18" t="s">
        <v>404</v>
      </c>
      <c r="L67" s="20" t="s">
        <v>404</v>
      </c>
      <c r="M67" s="18" t="n">
        <v>0</v>
      </c>
      <c r="N67" s="20" t="n">
        <v>0</v>
      </c>
      <c r="O67" s="18" t="n">
        <v>0</v>
      </c>
      <c r="P67" s="20" t="n">
        <v>0</v>
      </c>
      <c r="Q67" s="18" t="n">
        <v>3.13277677</v>
      </c>
      <c r="R67" s="20" t="n">
        <v>1.01416739</v>
      </c>
    </row>
    <row r="68" spans="1:18">
      <c r="A68" s="15" t="s">
        <v>465</v>
      </c>
      <c r="B68" s="17" t="n">
        <v>12083</v>
      </c>
      <c r="C68" s="18">
        <f>(0.0/B68*100)</f>
        <v/>
      </c>
      <c r="D68" s="19" t="n">
        <v>12083</v>
      </c>
      <c r="E68" s="18" t="n">
        <v>90.34871149999999</v>
      </c>
      <c r="F68" s="20" t="n">
        <v>0.06603922</v>
      </c>
      <c r="G68" s="18" t="n">
        <v>8.92048295</v>
      </c>
      <c r="H68" s="20" t="n">
        <v>0.06384771</v>
      </c>
      <c r="I68" s="18" t="n">
        <v>0</v>
      </c>
      <c r="J68" s="20" t="n">
        <v>0</v>
      </c>
      <c r="K68" s="18" t="s">
        <v>404</v>
      </c>
      <c r="L68" s="20" t="s">
        <v>404</v>
      </c>
      <c r="M68" s="18" t="n">
        <v>0</v>
      </c>
      <c r="N68" s="20" t="n">
        <v>0</v>
      </c>
      <c r="O68" s="18" t="n">
        <v>0</v>
      </c>
      <c r="P68" s="20" t="n">
        <v>0</v>
      </c>
      <c r="Q68" s="18" t="n">
        <v>0.73080554</v>
      </c>
      <c r="R68" s="20" t="n">
        <v>0.02197892</v>
      </c>
    </row>
    <row r="69" spans="1:18">
      <c r="A69" s="15" t="s">
        <v>466</v>
      </c>
      <c r="B69" s="17" t="n">
        <v>4876</v>
      </c>
      <c r="C69" s="18">
        <f>(0.0/B69*100)</f>
        <v/>
      </c>
      <c r="D69" s="19" t="n">
        <v>4876</v>
      </c>
      <c r="E69" s="18" t="n">
        <v>36.74566772</v>
      </c>
      <c r="F69" s="20" t="n">
        <v>3.72662512</v>
      </c>
      <c r="G69" s="18" t="n">
        <v>61.9545717</v>
      </c>
      <c r="H69" s="20" t="n">
        <v>3.7056404</v>
      </c>
      <c r="I69" s="18" t="n">
        <v>0</v>
      </c>
      <c r="J69" s="20" t="n">
        <v>0</v>
      </c>
      <c r="K69" s="18" t="s">
        <v>404</v>
      </c>
      <c r="L69" s="20" t="s">
        <v>404</v>
      </c>
      <c r="M69" s="18" t="n">
        <v>0</v>
      </c>
      <c r="N69" s="20" t="n">
        <v>0</v>
      </c>
      <c r="O69" s="18" t="n">
        <v>0</v>
      </c>
      <c r="P69" s="20" t="n">
        <v>0</v>
      </c>
      <c r="Q69" s="18" t="n">
        <v>1.29976059</v>
      </c>
      <c r="R69" s="20" t="n">
        <v>0.91503304</v>
      </c>
    </row>
    <row r="70" spans="1:18">
      <c r="A70" s="15" t="s">
        <v>467</v>
      </c>
      <c r="B70" s="17" t="n">
        <v>6036</v>
      </c>
      <c r="C70" s="18">
        <f>(0.0/B70*100)</f>
        <v/>
      </c>
      <c r="D70" s="19" t="n">
        <v>6036</v>
      </c>
      <c r="E70" s="18" t="n">
        <v>98.09796258</v>
      </c>
      <c r="F70" s="20" t="n">
        <v>0.907492</v>
      </c>
      <c r="G70" s="18" t="n">
        <v>0.782412</v>
      </c>
      <c r="H70" s="20" t="n">
        <v>0.67793119</v>
      </c>
      <c r="I70" s="18" t="n">
        <v>0</v>
      </c>
      <c r="J70" s="20" t="n">
        <v>0</v>
      </c>
      <c r="K70" s="18" t="s">
        <v>404</v>
      </c>
      <c r="L70" s="20" t="s">
        <v>404</v>
      </c>
      <c r="M70" s="18" t="n">
        <v>0</v>
      </c>
      <c r="N70" s="20" t="n">
        <v>0</v>
      </c>
      <c r="O70" s="18" t="n">
        <v>0</v>
      </c>
      <c r="P70" s="20" t="n">
        <v>0</v>
      </c>
      <c r="Q70" s="18" t="n">
        <v>1.11962542</v>
      </c>
      <c r="R70" s="20" t="n">
        <v>0.6019196</v>
      </c>
    </row>
    <row r="71" spans="1:18">
      <c r="A71" s="15" t="s">
        <v>468</v>
      </c>
      <c r="B71" s="17" t="n">
        <v>6115</v>
      </c>
      <c r="C71" s="18">
        <f>(0.0/B71*100)</f>
        <v/>
      </c>
      <c r="D71" s="19" t="n">
        <v>6115</v>
      </c>
      <c r="E71" s="18" t="n">
        <v>88.03773424000001</v>
      </c>
      <c r="F71" s="20" t="n">
        <v>1.38539816</v>
      </c>
      <c r="G71" s="18" t="n">
        <v>11.33564818</v>
      </c>
      <c r="H71" s="20" t="n">
        <v>1.38962929</v>
      </c>
      <c r="I71" s="18" t="n">
        <v>0</v>
      </c>
      <c r="J71" s="20" t="n">
        <v>0</v>
      </c>
      <c r="K71" s="18" t="s">
        <v>404</v>
      </c>
      <c r="L71" s="20" t="s">
        <v>404</v>
      </c>
      <c r="M71" s="18" t="n">
        <v>0</v>
      </c>
      <c r="N71" s="20" t="n">
        <v>0</v>
      </c>
      <c r="O71" s="18" t="n">
        <v>0</v>
      </c>
      <c r="P71" s="20" t="n">
        <v>0</v>
      </c>
      <c r="Q71" s="18" t="n">
        <v>0.62661758</v>
      </c>
      <c r="R71" s="20" t="n">
        <v>0.02967901</v>
      </c>
    </row>
    <row r="72" spans="1:18">
      <c r="A72" s="15" t="s">
        <v>469</v>
      </c>
      <c r="B72" s="17" t="n">
        <v>7708</v>
      </c>
      <c r="C72" s="18">
        <f>(0.0/B72*100)</f>
        <v/>
      </c>
      <c r="D72" s="19" t="n">
        <v>7708</v>
      </c>
      <c r="E72" s="18" t="n">
        <v>78.66842870000001</v>
      </c>
      <c r="F72" s="20" t="n">
        <v>2.51642768</v>
      </c>
      <c r="G72" s="18" t="n">
        <v>18.03307221</v>
      </c>
      <c r="H72" s="20" t="n">
        <v>2.34302446</v>
      </c>
      <c r="I72" s="18" t="n">
        <v>0</v>
      </c>
      <c r="J72" s="20" t="n">
        <v>0</v>
      </c>
      <c r="K72" s="18" t="s">
        <v>404</v>
      </c>
      <c r="L72" s="20" t="s">
        <v>404</v>
      </c>
      <c r="M72" s="18" t="n">
        <v>0</v>
      </c>
      <c r="N72" s="20" t="n">
        <v>0</v>
      </c>
      <c r="O72" s="18" t="n">
        <v>0</v>
      </c>
      <c r="P72" s="20" t="n">
        <v>0</v>
      </c>
      <c r="Q72" s="18" t="n">
        <v>3.29849909</v>
      </c>
      <c r="R72" s="20" t="n">
        <v>1.3823209</v>
      </c>
    </row>
    <row r="73" spans="1:18">
      <c r="A73" s="15" t="s">
        <v>470</v>
      </c>
      <c r="B73" s="17" t="n">
        <v>8249</v>
      </c>
      <c r="C73" s="18">
        <f>(0.0/B73*100)</f>
        <v/>
      </c>
      <c r="D73" s="19" t="n">
        <v>8249</v>
      </c>
      <c r="E73" s="18" t="n">
        <v>68.74966143</v>
      </c>
      <c r="F73" s="20" t="n">
        <v>3.70278043</v>
      </c>
      <c r="G73" s="18" t="n">
        <v>26.37167786</v>
      </c>
      <c r="H73" s="20" t="n">
        <v>3.655816</v>
      </c>
      <c r="I73" s="18" t="n">
        <v>0</v>
      </c>
      <c r="J73" s="20" t="n">
        <v>0</v>
      </c>
      <c r="K73" s="18" t="s">
        <v>404</v>
      </c>
      <c r="L73" s="20" t="s">
        <v>404</v>
      </c>
      <c r="M73" s="18" t="n">
        <v>0</v>
      </c>
      <c r="N73" s="20" t="n">
        <v>0</v>
      </c>
      <c r="O73" s="18" t="n">
        <v>0</v>
      </c>
      <c r="P73" s="20" t="n">
        <v>0</v>
      </c>
      <c r="Q73" s="18" t="n">
        <v>4.87866071</v>
      </c>
      <c r="R73" s="20" t="n">
        <v>1.56256699</v>
      </c>
    </row>
    <row r="74" spans="1:18">
      <c r="A74" s="15" t="s">
        <v>471</v>
      </c>
      <c r="B74" s="17" t="n">
        <v>4692</v>
      </c>
      <c r="C74" s="18">
        <f>(484.0/B74*100)</f>
        <v/>
      </c>
      <c r="D74" s="19" t="n">
        <v>4208</v>
      </c>
      <c r="E74" s="18" t="n">
        <v>65.51138794000001</v>
      </c>
      <c r="F74" s="20" t="n">
        <v>0.28877556</v>
      </c>
      <c r="G74" s="18" t="n">
        <v>30.09077352</v>
      </c>
      <c r="H74" s="20" t="n">
        <v>0.28085465</v>
      </c>
      <c r="I74" s="18" t="n">
        <v>0</v>
      </c>
      <c r="J74" s="20" t="n">
        <v>0</v>
      </c>
      <c r="K74" s="18" t="s">
        <v>404</v>
      </c>
      <c r="L74" s="20" t="s">
        <v>404</v>
      </c>
      <c r="M74" s="18" t="n">
        <v>0</v>
      </c>
      <c r="N74" s="20" t="n">
        <v>0</v>
      </c>
      <c r="O74" s="18" t="n">
        <v>0</v>
      </c>
      <c r="P74" s="20" t="n">
        <v>0</v>
      </c>
      <c r="Q74" s="18" t="n">
        <v>4.39783854</v>
      </c>
      <c r="R74" s="20" t="n">
        <v>0.10917964</v>
      </c>
    </row>
    <row r="75" spans="1:18">
      <c r="A75" s="15" t="s">
        <v>472</v>
      </c>
      <c r="B75" s="17" t="n">
        <v>5375</v>
      </c>
      <c r="C75" s="18">
        <f>(483.0/B75*100)</f>
        <v/>
      </c>
      <c r="D75" s="19" t="n">
        <v>4892</v>
      </c>
      <c r="E75" s="18" t="n">
        <v>36.36323221</v>
      </c>
      <c r="F75" s="20" t="n">
        <v>4.04315756</v>
      </c>
      <c r="G75" s="18" t="n">
        <v>51.19227065</v>
      </c>
      <c r="H75" s="20" t="n">
        <v>4.35417546</v>
      </c>
      <c r="I75" s="18" t="n">
        <v>0</v>
      </c>
      <c r="J75" s="20" t="n">
        <v>0</v>
      </c>
      <c r="K75" s="18" t="s">
        <v>404</v>
      </c>
      <c r="L75" s="20" t="s">
        <v>404</v>
      </c>
      <c r="M75" s="18" t="n">
        <v>0</v>
      </c>
      <c r="N75" s="20" t="n">
        <v>0</v>
      </c>
      <c r="O75" s="18" t="n">
        <v>0</v>
      </c>
      <c r="P75" s="20" t="n">
        <v>0</v>
      </c>
      <c r="Q75" s="18" t="n">
        <v>12.44449714</v>
      </c>
      <c r="R75" s="20" t="n">
        <v>3.13779928</v>
      </c>
    </row>
    <row r="76" spans="1:18">
      <c r="A76" s="15" t="s">
        <v>473</v>
      </c>
      <c r="B76" s="17" t="n">
        <v>14167</v>
      </c>
      <c r="C76" s="18">
        <f>(1400.0/B76*100)</f>
        <v/>
      </c>
      <c r="D76" s="19" t="n">
        <v>12767</v>
      </c>
      <c r="E76" s="18" t="n">
        <v>81.53521144</v>
      </c>
      <c r="F76" s="20" t="n">
        <v>2.08047124</v>
      </c>
      <c r="G76" s="18" t="n">
        <v>11.20664089</v>
      </c>
      <c r="H76" s="20" t="n">
        <v>1.59895472</v>
      </c>
      <c r="I76" s="18" t="n">
        <v>0</v>
      </c>
      <c r="J76" s="20" t="n">
        <v>0</v>
      </c>
      <c r="K76" s="18" t="s">
        <v>404</v>
      </c>
      <c r="L76" s="20" t="s">
        <v>404</v>
      </c>
      <c r="M76" s="18" t="n">
        <v>0</v>
      </c>
      <c r="N76" s="20" t="n">
        <v>0</v>
      </c>
      <c r="O76" s="18" t="n">
        <v>0</v>
      </c>
      <c r="P76" s="20" t="n">
        <v>0</v>
      </c>
      <c r="Q76" s="18" t="n">
        <v>7.25814766</v>
      </c>
      <c r="R76" s="20" t="n">
        <v>1.4359767</v>
      </c>
    </row>
    <row r="77" spans="1:18">
      <c r="A77" s="15" t="s">
        <v>474</v>
      </c>
      <c r="B77" s="17" t="n">
        <v>6062</v>
      </c>
      <c r="C77" s="18">
        <f>(0.0/B77*100)</f>
        <v/>
      </c>
      <c r="D77" s="19" t="n">
        <v>6062</v>
      </c>
      <c r="E77" s="18" t="n">
        <v>42.06649974</v>
      </c>
      <c r="F77" s="20" t="n">
        <v>2.40840754</v>
      </c>
      <c r="G77" s="18" t="n">
        <v>52.38093127</v>
      </c>
      <c r="H77" s="20" t="n">
        <v>2.70526414</v>
      </c>
      <c r="I77" s="18" t="n">
        <v>0</v>
      </c>
      <c r="J77" s="20" t="n">
        <v>0</v>
      </c>
      <c r="K77" s="18" t="s">
        <v>404</v>
      </c>
      <c r="L77" s="20" t="s">
        <v>404</v>
      </c>
      <c r="M77" s="18" t="n">
        <v>0</v>
      </c>
      <c r="N77" s="20" t="n">
        <v>0</v>
      </c>
      <c r="O77" s="18" t="n">
        <v>0</v>
      </c>
      <c r="P77" s="20" t="n">
        <v>0</v>
      </c>
      <c r="Q77" s="18" t="n">
        <v>5.55256899</v>
      </c>
      <c r="R77" s="20" t="n">
        <v>1.86286178</v>
      </c>
    </row>
    <row r="78" spans="1:18">
      <c r="A78" s="15" t="s">
        <v>475</v>
      </c>
      <c r="B78" s="17" t="n">
        <v>5826</v>
      </c>
      <c r="C78" s="18">
        <f>(0.0/B78*100)</f>
        <v/>
      </c>
      <c r="D78" s="19" t="n">
        <v>5826</v>
      </c>
      <c r="E78" s="18" t="n">
        <v>45.36369071</v>
      </c>
      <c r="F78" s="20" t="n">
        <v>3.70141589</v>
      </c>
      <c r="G78" s="18" t="n">
        <v>51.08003751</v>
      </c>
      <c r="H78" s="20" t="n">
        <v>3.79415908</v>
      </c>
      <c r="I78" s="18" t="n">
        <v>0</v>
      </c>
      <c r="J78" s="20" t="n">
        <v>0</v>
      </c>
      <c r="K78" s="18" t="s">
        <v>404</v>
      </c>
      <c r="L78" s="20" t="s">
        <v>404</v>
      </c>
      <c r="M78" s="18" t="n">
        <v>0</v>
      </c>
      <c r="N78" s="20" t="n">
        <v>0</v>
      </c>
      <c r="O78" s="18" t="n">
        <v>0</v>
      </c>
      <c r="P78" s="20" t="n">
        <v>0</v>
      </c>
      <c r="Q78" s="18" t="n">
        <v>3.55627178</v>
      </c>
      <c r="R78" s="20" t="n">
        <v>1.5560462</v>
      </c>
    </row>
    <row customHeight="1" ht="25" r="79" spans="1:18">
      <c r="A79" s="15" t="s">
        <v>476</v>
      </c>
      <c r="B79" s="17" t="n">
        <v>1657</v>
      </c>
      <c r="C79" s="18">
        <f>(21.0/B79*100)</f>
        <v/>
      </c>
      <c r="D79" s="19" t="n">
        <v>1636</v>
      </c>
      <c r="E79" s="18" t="n">
        <v>52.57588776</v>
      </c>
      <c r="F79" s="20" t="n">
        <v>7.286222</v>
      </c>
      <c r="G79" s="18" t="n">
        <v>44.48497087</v>
      </c>
      <c r="H79" s="20" t="n">
        <v>7.55134995</v>
      </c>
      <c r="I79" s="18" t="n">
        <v>0</v>
      </c>
      <c r="J79" s="20" t="n">
        <v>0</v>
      </c>
      <c r="K79" s="18" t="s">
        <v>404</v>
      </c>
      <c r="L79" s="20" t="s">
        <v>404</v>
      </c>
      <c r="M79" s="18" t="n">
        <v>0</v>
      </c>
      <c r="N79" s="20" t="n">
        <v>0</v>
      </c>
      <c r="O79" s="18" t="n">
        <v>0</v>
      </c>
      <c r="P79" s="20" t="n">
        <v>0</v>
      </c>
      <c r="Q79" s="18" t="n">
        <v>2.93914137</v>
      </c>
      <c r="R79" s="20" t="n">
        <v>2.25183258</v>
      </c>
    </row>
    <row r="80" spans="1:18">
      <c r="A80" s="15" t="s">
        <v>477</v>
      </c>
      <c r="B80" s="17" t="n">
        <v>7841</v>
      </c>
      <c r="C80" s="18">
        <f>(0.0/B80*100)</f>
        <v/>
      </c>
      <c r="D80" s="19" t="n">
        <v>7841</v>
      </c>
      <c r="E80" s="18" t="n">
        <v>99.32619276</v>
      </c>
      <c r="F80" s="20" t="n">
        <v>0.39606967</v>
      </c>
      <c r="G80" s="18" t="n">
        <v>0.67380724</v>
      </c>
      <c r="H80" s="20" t="n">
        <v>0.39606967</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87.29029871</v>
      </c>
      <c r="F81" s="20" t="n">
        <v>2.52578208</v>
      </c>
      <c r="G81" s="18" t="n">
        <v>12.28287488</v>
      </c>
      <c r="H81" s="20" t="n">
        <v>2.51021516</v>
      </c>
      <c r="I81" s="18" t="n">
        <v>0</v>
      </c>
      <c r="J81" s="20" t="n">
        <v>0</v>
      </c>
      <c r="K81" s="18" t="s">
        <v>404</v>
      </c>
      <c r="L81" s="20" t="s">
        <v>404</v>
      </c>
      <c r="M81" s="18" t="n">
        <v>0</v>
      </c>
      <c r="N81" s="20" t="n">
        <v>0</v>
      </c>
      <c r="O81" s="18" t="n">
        <v>0</v>
      </c>
      <c r="P81" s="20" t="n">
        <v>0</v>
      </c>
      <c r="Q81" s="18" t="n">
        <v>0.42682642</v>
      </c>
      <c r="R81" s="20" t="n">
        <v>0.2858897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511</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58.06034316</v>
      </c>
      <c r="F7" s="20" t="n">
        <v>2.0473459</v>
      </c>
      <c r="G7" s="18" t="n">
        <v>35.94114411</v>
      </c>
      <c r="H7" s="20" t="n">
        <v>1.78116482</v>
      </c>
      <c r="I7" s="18" t="n">
        <v>0</v>
      </c>
      <c r="J7" s="20" t="n">
        <v>0</v>
      </c>
      <c r="K7" s="18" t="s">
        <v>404</v>
      </c>
      <c r="L7" s="20" t="s">
        <v>404</v>
      </c>
      <c r="M7" s="18" t="n">
        <v>0</v>
      </c>
      <c r="N7" s="20" t="n">
        <v>0</v>
      </c>
      <c r="O7" s="18" t="n">
        <v>0</v>
      </c>
      <c r="P7" s="20" t="n">
        <v>0</v>
      </c>
      <c r="Q7" s="18" t="n">
        <v>5.99851273</v>
      </c>
      <c r="R7" s="20" t="n">
        <v>1.15096836</v>
      </c>
    </row>
    <row r="8" spans="1:18">
      <c r="A8" s="15" t="s">
        <v>405</v>
      </c>
      <c r="B8" s="17" t="n">
        <v>7007</v>
      </c>
      <c r="C8" s="18">
        <f>(0.0/B8*100)</f>
        <v/>
      </c>
      <c r="D8" s="19" t="n">
        <v>7007</v>
      </c>
      <c r="E8" s="18" t="n">
        <v>15.12025298</v>
      </c>
      <c r="F8" s="20" t="n">
        <v>2.58429456</v>
      </c>
      <c r="G8" s="18" t="n">
        <v>78.25987938999999</v>
      </c>
      <c r="H8" s="20" t="n">
        <v>2.95416251</v>
      </c>
      <c r="I8" s="18" t="n">
        <v>0</v>
      </c>
      <c r="J8" s="20" t="n">
        <v>0</v>
      </c>
      <c r="K8" s="18" t="s">
        <v>404</v>
      </c>
      <c r="L8" s="20" t="s">
        <v>404</v>
      </c>
      <c r="M8" s="18" t="n">
        <v>0</v>
      </c>
      <c r="N8" s="20" t="n">
        <v>0</v>
      </c>
      <c r="O8" s="18" t="n">
        <v>0</v>
      </c>
      <c r="P8" s="20" t="n">
        <v>0</v>
      </c>
      <c r="Q8" s="18" t="n">
        <v>6.61986762</v>
      </c>
      <c r="R8" s="20" t="n">
        <v>1.98568815</v>
      </c>
    </row>
    <row r="9" spans="1:18">
      <c r="A9" s="15" t="s">
        <v>406</v>
      </c>
      <c r="B9" s="17" t="n">
        <v>9651</v>
      </c>
      <c r="C9" s="18">
        <f>(200.0/B9*100)</f>
        <v/>
      </c>
      <c r="D9" s="19" t="n">
        <v>9451</v>
      </c>
      <c r="E9" s="18" t="n">
        <v>16.23466495</v>
      </c>
      <c r="F9" s="20" t="n">
        <v>2.28490107</v>
      </c>
      <c r="G9" s="18" t="n">
        <v>76.22949778</v>
      </c>
      <c r="H9" s="20" t="n">
        <v>2.80710675</v>
      </c>
      <c r="I9" s="18" t="n">
        <v>0</v>
      </c>
      <c r="J9" s="20" t="n">
        <v>0</v>
      </c>
      <c r="K9" s="18" t="s">
        <v>404</v>
      </c>
      <c r="L9" s="20" t="s">
        <v>404</v>
      </c>
      <c r="M9" s="18" t="n">
        <v>0</v>
      </c>
      <c r="N9" s="20" t="n">
        <v>0</v>
      </c>
      <c r="O9" s="18" t="n">
        <v>0</v>
      </c>
      <c r="P9" s="20" t="n">
        <v>0</v>
      </c>
      <c r="Q9" s="18" t="n">
        <v>7.53583728</v>
      </c>
      <c r="R9" s="20" t="n">
        <v>1.78221144</v>
      </c>
    </row>
    <row r="10" spans="1:18">
      <c r="A10" s="15" t="s">
        <v>407</v>
      </c>
      <c r="B10" s="17" t="n">
        <v>20058</v>
      </c>
      <c r="C10" s="18">
        <f>(2798.0/B10*100)</f>
        <v/>
      </c>
      <c r="D10" s="19" t="n">
        <v>17260</v>
      </c>
      <c r="E10" s="18" t="n">
        <v>49.16594571</v>
      </c>
      <c r="F10" s="20" t="n">
        <v>2.31758505</v>
      </c>
      <c r="G10" s="18" t="n">
        <v>45.60509709</v>
      </c>
      <c r="H10" s="20" t="n">
        <v>2.16997814</v>
      </c>
      <c r="I10" s="18" t="n">
        <v>0</v>
      </c>
      <c r="J10" s="20" t="n">
        <v>0</v>
      </c>
      <c r="K10" s="18" t="s">
        <v>404</v>
      </c>
      <c r="L10" s="20" t="s">
        <v>404</v>
      </c>
      <c r="M10" s="18" t="n">
        <v>0</v>
      </c>
      <c r="N10" s="20" t="n">
        <v>0</v>
      </c>
      <c r="O10" s="18" t="n">
        <v>0</v>
      </c>
      <c r="P10" s="20" t="n">
        <v>0</v>
      </c>
      <c r="Q10" s="18" t="n">
        <v>5.2289572</v>
      </c>
      <c r="R10" s="20" t="n">
        <v>1.19187998</v>
      </c>
    </row>
    <row r="11" spans="1:18">
      <c r="A11" s="15" t="s">
        <v>408</v>
      </c>
      <c r="B11" s="17" t="n">
        <v>7053</v>
      </c>
      <c r="C11" s="18">
        <f>(137.0/B11*100)</f>
        <v/>
      </c>
      <c r="D11" s="19" t="n">
        <v>6916</v>
      </c>
      <c r="E11" s="18" t="n">
        <v>27.37117003</v>
      </c>
      <c r="F11" s="20" t="n">
        <v>3.75059156</v>
      </c>
      <c r="G11" s="18" t="n">
        <v>64.16662384</v>
      </c>
      <c r="H11" s="20" t="n">
        <v>4.39593887</v>
      </c>
      <c r="I11" s="18" t="n">
        <v>0</v>
      </c>
      <c r="J11" s="20" t="n">
        <v>0</v>
      </c>
      <c r="K11" s="18" t="s">
        <v>404</v>
      </c>
      <c r="L11" s="20" t="s">
        <v>404</v>
      </c>
      <c r="M11" s="18" t="n">
        <v>0</v>
      </c>
      <c r="N11" s="20" t="n">
        <v>0</v>
      </c>
      <c r="O11" s="18" t="n">
        <v>0</v>
      </c>
      <c r="P11" s="20" t="n">
        <v>0</v>
      </c>
      <c r="Q11" s="18" t="n">
        <v>8.462206139999999</v>
      </c>
      <c r="R11" s="20" t="n">
        <v>2.46954134</v>
      </c>
    </row>
    <row r="12" spans="1:18">
      <c r="A12" s="15" t="s">
        <v>409</v>
      </c>
      <c r="B12" s="17" t="n">
        <v>6894</v>
      </c>
      <c r="C12" s="18">
        <f>(106.0/B12*100)</f>
        <v/>
      </c>
      <c r="D12" s="19" t="n">
        <v>6788</v>
      </c>
      <c r="E12" s="18" t="n">
        <v>19.58799212</v>
      </c>
      <c r="F12" s="20" t="n">
        <v>2.36477482</v>
      </c>
      <c r="G12" s="18" t="n">
        <v>73.59701658</v>
      </c>
      <c r="H12" s="20" t="n">
        <v>2.62933974</v>
      </c>
      <c r="I12" s="18" t="n">
        <v>0</v>
      </c>
      <c r="J12" s="20" t="n">
        <v>0</v>
      </c>
      <c r="K12" s="18" t="s">
        <v>404</v>
      </c>
      <c r="L12" s="20" t="s">
        <v>404</v>
      </c>
      <c r="M12" s="18" t="n">
        <v>0</v>
      </c>
      <c r="N12" s="20" t="n">
        <v>0</v>
      </c>
      <c r="O12" s="18" t="n">
        <v>0</v>
      </c>
      <c r="P12" s="20" t="n">
        <v>0</v>
      </c>
      <c r="Q12" s="18" t="n">
        <v>6.8149913</v>
      </c>
      <c r="R12" s="20" t="n">
        <v>1.68673387</v>
      </c>
    </row>
    <row r="13" spans="1:18">
      <c r="A13" s="15" t="s">
        <v>410</v>
      </c>
      <c r="B13" s="17" t="n">
        <v>7161</v>
      </c>
      <c r="C13" s="18">
        <f>(1175.0/B13*100)</f>
        <v/>
      </c>
      <c r="D13" s="19" t="n">
        <v>5986</v>
      </c>
      <c r="E13" s="18" t="n">
        <v>14.63393403</v>
      </c>
      <c r="F13" s="20" t="n">
        <v>2.33646983</v>
      </c>
      <c r="G13" s="18" t="n">
        <v>78.34388749</v>
      </c>
      <c r="H13" s="20" t="n">
        <v>2.84534361</v>
      </c>
      <c r="I13" s="18" t="n">
        <v>0</v>
      </c>
      <c r="J13" s="20" t="n">
        <v>0</v>
      </c>
      <c r="K13" s="18" t="s">
        <v>404</v>
      </c>
      <c r="L13" s="20" t="s">
        <v>404</v>
      </c>
      <c r="M13" s="18" t="n">
        <v>0</v>
      </c>
      <c r="N13" s="20" t="n">
        <v>0</v>
      </c>
      <c r="O13" s="18" t="n">
        <v>0</v>
      </c>
      <c r="P13" s="20" t="n">
        <v>0</v>
      </c>
      <c r="Q13" s="18" t="n">
        <v>7.02217848</v>
      </c>
      <c r="R13" s="20" t="n">
        <v>1.65905254</v>
      </c>
    </row>
    <row r="14" spans="1:18">
      <c r="A14" s="15" t="s">
        <v>411</v>
      </c>
      <c r="B14" s="17" t="n">
        <v>5587</v>
      </c>
      <c r="C14" s="18">
        <f>(0.0/B14*100)</f>
        <v/>
      </c>
      <c r="D14" s="19" t="n">
        <v>5587</v>
      </c>
      <c r="E14" s="18" t="n">
        <v>18.99920297</v>
      </c>
      <c r="F14" s="20" t="n">
        <v>2.45191241</v>
      </c>
      <c r="G14" s="18" t="n">
        <v>73.45980308999999</v>
      </c>
      <c r="H14" s="20" t="n">
        <v>2.74531722</v>
      </c>
      <c r="I14" s="18" t="n">
        <v>0</v>
      </c>
      <c r="J14" s="20" t="n">
        <v>0</v>
      </c>
      <c r="K14" s="18" t="s">
        <v>404</v>
      </c>
      <c r="L14" s="20" t="s">
        <v>404</v>
      </c>
      <c r="M14" s="18" t="n">
        <v>0</v>
      </c>
      <c r="N14" s="20" t="n">
        <v>0</v>
      </c>
      <c r="O14" s="18" t="n">
        <v>0</v>
      </c>
      <c r="P14" s="20" t="n">
        <v>0</v>
      </c>
      <c r="Q14" s="18" t="n">
        <v>7.54099394</v>
      </c>
      <c r="R14" s="20" t="n">
        <v>1.3915619</v>
      </c>
    </row>
    <row r="15" spans="1:18">
      <c r="A15" s="15" t="s">
        <v>412</v>
      </c>
      <c r="B15" s="17" t="n">
        <v>5882</v>
      </c>
      <c r="C15" s="18">
        <f>(0.0/B15*100)</f>
        <v/>
      </c>
      <c r="D15" s="19" t="n">
        <v>5882</v>
      </c>
      <c r="E15" s="18" t="n">
        <v>7.99890796</v>
      </c>
      <c r="F15" s="20" t="n">
        <v>2.16104586</v>
      </c>
      <c r="G15" s="18" t="n">
        <v>87.21724204</v>
      </c>
      <c r="H15" s="20" t="n">
        <v>2.59905285</v>
      </c>
      <c r="I15" s="18" t="n">
        <v>0</v>
      </c>
      <c r="J15" s="20" t="n">
        <v>0</v>
      </c>
      <c r="K15" s="18" t="s">
        <v>404</v>
      </c>
      <c r="L15" s="20" t="s">
        <v>404</v>
      </c>
      <c r="M15" s="18" t="n">
        <v>0</v>
      </c>
      <c r="N15" s="20" t="n">
        <v>0</v>
      </c>
      <c r="O15" s="18" t="n">
        <v>0</v>
      </c>
      <c r="P15" s="20" t="n">
        <v>0</v>
      </c>
      <c r="Q15" s="18" t="n">
        <v>4.78385</v>
      </c>
      <c r="R15" s="20" t="n">
        <v>1.7375154</v>
      </c>
    </row>
    <row r="16" spans="1:18">
      <c r="A16" s="15" t="s">
        <v>413</v>
      </c>
      <c r="B16" s="17" t="n">
        <v>6108</v>
      </c>
      <c r="C16" s="18">
        <f>(339.0/B16*100)</f>
        <v/>
      </c>
      <c r="D16" s="19" t="n">
        <v>5769</v>
      </c>
      <c r="E16" s="18" t="n">
        <v>16.53602404</v>
      </c>
      <c r="F16" s="20" t="n">
        <v>2.39837121</v>
      </c>
      <c r="G16" s="18" t="n">
        <v>67.54898218</v>
      </c>
      <c r="H16" s="20" t="n">
        <v>2.92622463</v>
      </c>
      <c r="I16" s="18" t="n">
        <v>0</v>
      </c>
      <c r="J16" s="20" t="n">
        <v>0</v>
      </c>
      <c r="K16" s="18" t="s">
        <v>404</v>
      </c>
      <c r="L16" s="20" t="s">
        <v>404</v>
      </c>
      <c r="M16" s="18" t="n">
        <v>0</v>
      </c>
      <c r="N16" s="20" t="n">
        <v>0</v>
      </c>
      <c r="O16" s="18" t="n">
        <v>0</v>
      </c>
      <c r="P16" s="20" t="n">
        <v>0</v>
      </c>
      <c r="Q16" s="18" t="n">
        <v>15.91499378</v>
      </c>
      <c r="R16" s="20" t="n">
        <v>2.3986525</v>
      </c>
    </row>
    <row r="17" spans="1:18">
      <c r="A17" s="15" t="s">
        <v>414</v>
      </c>
      <c r="B17" s="17" t="n">
        <v>6504</v>
      </c>
      <c r="C17" s="18">
        <f>(1325.0/B17*100)</f>
        <v/>
      </c>
      <c r="D17" s="19" t="n">
        <v>5179</v>
      </c>
      <c r="E17" s="18" t="n">
        <v>24.3384163</v>
      </c>
      <c r="F17" s="20" t="n">
        <v>2.92669156</v>
      </c>
      <c r="G17" s="18" t="n">
        <v>67.95252119</v>
      </c>
      <c r="H17" s="20" t="n">
        <v>3.00006098</v>
      </c>
      <c r="I17" s="18" t="n">
        <v>0</v>
      </c>
      <c r="J17" s="20" t="n">
        <v>0</v>
      </c>
      <c r="K17" s="18" t="s">
        <v>404</v>
      </c>
      <c r="L17" s="20" t="s">
        <v>404</v>
      </c>
      <c r="M17" s="18" t="n">
        <v>0</v>
      </c>
      <c r="N17" s="20" t="n">
        <v>0</v>
      </c>
      <c r="O17" s="18" t="n">
        <v>0</v>
      </c>
      <c r="P17" s="20" t="n">
        <v>0</v>
      </c>
      <c r="Q17" s="18" t="n">
        <v>7.70906251</v>
      </c>
      <c r="R17" s="20" t="n">
        <v>1.86826098</v>
      </c>
    </row>
    <row r="18" spans="1:18">
      <c r="A18" s="15" t="s">
        <v>415</v>
      </c>
      <c r="B18" s="17" t="n">
        <v>5532</v>
      </c>
      <c r="C18" s="18">
        <f>(0.0/B18*100)</f>
        <v/>
      </c>
      <c r="D18" s="19" t="n">
        <v>5532</v>
      </c>
      <c r="E18" s="18" t="n">
        <v>5.89357925</v>
      </c>
      <c r="F18" s="20" t="n">
        <v>1.7395352</v>
      </c>
      <c r="G18" s="18" t="n">
        <v>78.84691427</v>
      </c>
      <c r="H18" s="20" t="n">
        <v>2.98085851</v>
      </c>
      <c r="I18" s="18" t="n">
        <v>0</v>
      </c>
      <c r="J18" s="20" t="n">
        <v>0</v>
      </c>
      <c r="K18" s="18" t="s">
        <v>404</v>
      </c>
      <c r="L18" s="20" t="s">
        <v>404</v>
      </c>
      <c r="M18" s="18" t="n">
        <v>0</v>
      </c>
      <c r="N18" s="20" t="n">
        <v>0</v>
      </c>
      <c r="O18" s="18" t="n">
        <v>0</v>
      </c>
      <c r="P18" s="20" t="n">
        <v>0</v>
      </c>
      <c r="Q18" s="18" t="n">
        <v>15.25950648</v>
      </c>
      <c r="R18" s="20" t="n">
        <v>2.70513061</v>
      </c>
    </row>
    <row r="19" spans="1:18">
      <c r="A19" s="15" t="s">
        <v>416</v>
      </c>
      <c r="B19" s="17" t="n">
        <v>5658</v>
      </c>
      <c r="C19" s="18">
        <f>(327.0/B19*100)</f>
        <v/>
      </c>
      <c r="D19" s="19" t="n">
        <v>5331</v>
      </c>
      <c r="E19" s="18" t="n">
        <v>19.81284123</v>
      </c>
      <c r="F19" s="20" t="n">
        <v>2.42301081</v>
      </c>
      <c r="G19" s="18" t="n">
        <v>75.81656787999999</v>
      </c>
      <c r="H19" s="20" t="n">
        <v>2.79367693</v>
      </c>
      <c r="I19" s="18" t="n">
        <v>0</v>
      </c>
      <c r="J19" s="20" t="n">
        <v>0</v>
      </c>
      <c r="K19" s="18" t="s">
        <v>404</v>
      </c>
      <c r="L19" s="20" t="s">
        <v>404</v>
      </c>
      <c r="M19" s="18" t="n">
        <v>0</v>
      </c>
      <c r="N19" s="20" t="n">
        <v>0</v>
      </c>
      <c r="O19" s="18" t="n">
        <v>0</v>
      </c>
      <c r="P19" s="20" t="n">
        <v>0</v>
      </c>
      <c r="Q19" s="18" t="n">
        <v>4.37059089</v>
      </c>
      <c r="R19" s="20" t="n">
        <v>1.68526171</v>
      </c>
    </row>
    <row r="20" spans="1:18">
      <c r="A20" s="15" t="s">
        <v>417</v>
      </c>
      <c r="B20" s="17" t="n">
        <v>3371</v>
      </c>
      <c r="C20" s="18">
        <f>(24.0/B20*100)</f>
        <v/>
      </c>
      <c r="D20" s="19" t="n">
        <v>3347</v>
      </c>
      <c r="E20" s="18" t="n">
        <v>44.32032981</v>
      </c>
      <c r="F20" s="20" t="n">
        <v>0.27124251</v>
      </c>
      <c r="G20" s="18" t="n">
        <v>50.49456975</v>
      </c>
      <c r="H20" s="20" t="n">
        <v>0.27579794</v>
      </c>
      <c r="I20" s="18" t="n">
        <v>0</v>
      </c>
      <c r="J20" s="20" t="n">
        <v>0</v>
      </c>
      <c r="K20" s="18" t="s">
        <v>404</v>
      </c>
      <c r="L20" s="20" t="s">
        <v>404</v>
      </c>
      <c r="M20" s="18" t="n">
        <v>0</v>
      </c>
      <c r="N20" s="20" t="n">
        <v>0</v>
      </c>
      <c r="O20" s="18" t="n">
        <v>0</v>
      </c>
      <c r="P20" s="20" t="n">
        <v>0</v>
      </c>
      <c r="Q20" s="18" t="n">
        <v>5.18510044</v>
      </c>
      <c r="R20" s="20" t="n">
        <v>0.13030463</v>
      </c>
    </row>
    <row r="21" spans="1:18">
      <c r="A21" s="15" t="s">
        <v>418</v>
      </c>
      <c r="B21" s="17" t="n">
        <v>5741</v>
      </c>
      <c r="C21" s="18">
        <f>(0.0/B21*100)</f>
        <v/>
      </c>
      <c r="D21" s="19" t="n">
        <v>5741</v>
      </c>
      <c r="E21" s="18" t="n">
        <v>32.71870116</v>
      </c>
      <c r="F21" s="20" t="n">
        <v>3.24012578</v>
      </c>
      <c r="G21" s="18" t="n">
        <v>52.3408622</v>
      </c>
      <c r="H21" s="20" t="n">
        <v>3.57778471</v>
      </c>
      <c r="I21" s="18" t="n">
        <v>0</v>
      </c>
      <c r="J21" s="20" t="n">
        <v>0</v>
      </c>
      <c r="K21" s="18" t="s">
        <v>404</v>
      </c>
      <c r="L21" s="20" t="s">
        <v>404</v>
      </c>
      <c r="M21" s="18" t="n">
        <v>0</v>
      </c>
      <c r="N21" s="20" t="n">
        <v>0</v>
      </c>
      <c r="O21" s="18" t="n">
        <v>0</v>
      </c>
      <c r="P21" s="20" t="n">
        <v>0</v>
      </c>
      <c r="Q21" s="18" t="n">
        <v>14.94043663</v>
      </c>
      <c r="R21" s="20" t="n">
        <v>2.451183</v>
      </c>
    </row>
    <row r="22" spans="1:18">
      <c r="A22" s="15" t="s">
        <v>419</v>
      </c>
      <c r="B22" s="17" t="n">
        <v>6598</v>
      </c>
      <c r="C22" s="18">
        <f>(0.0/B22*100)</f>
        <v/>
      </c>
      <c r="D22" s="19" t="n">
        <v>6598</v>
      </c>
      <c r="E22" s="18" t="n">
        <v>6.53872183</v>
      </c>
      <c r="F22" s="20" t="n">
        <v>2.15168604</v>
      </c>
      <c r="G22" s="18" t="n">
        <v>87.50840927</v>
      </c>
      <c r="H22" s="20" t="n">
        <v>2.86281446</v>
      </c>
      <c r="I22" s="18" t="n">
        <v>0</v>
      </c>
      <c r="J22" s="20" t="n">
        <v>0</v>
      </c>
      <c r="K22" s="18" t="s">
        <v>404</v>
      </c>
      <c r="L22" s="20" t="s">
        <v>404</v>
      </c>
      <c r="M22" s="18" t="n">
        <v>0</v>
      </c>
      <c r="N22" s="20" t="n">
        <v>0</v>
      </c>
      <c r="O22" s="18" t="n">
        <v>0</v>
      </c>
      <c r="P22" s="20" t="n">
        <v>0</v>
      </c>
      <c r="Q22" s="18" t="n">
        <v>5.9528689</v>
      </c>
      <c r="R22" s="20" t="n">
        <v>2.00731795</v>
      </c>
    </row>
    <row r="23" spans="1:18">
      <c r="A23" s="15" t="s">
        <v>420</v>
      </c>
      <c r="B23" s="17" t="n">
        <v>11583</v>
      </c>
      <c r="C23" s="18">
        <f>(3069.0/B23*100)</f>
        <v/>
      </c>
      <c r="D23" s="19" t="n">
        <v>8514</v>
      </c>
      <c r="E23" s="18" t="n">
        <v>7.16891177</v>
      </c>
      <c r="F23" s="20" t="n">
        <v>1.65495464</v>
      </c>
      <c r="G23" s="18" t="n">
        <v>84.2975139</v>
      </c>
      <c r="H23" s="20" t="n">
        <v>2.62161874</v>
      </c>
      <c r="I23" s="18" t="n">
        <v>0</v>
      </c>
      <c r="J23" s="20" t="n">
        <v>0</v>
      </c>
      <c r="K23" s="18" t="s">
        <v>404</v>
      </c>
      <c r="L23" s="20" t="s">
        <v>404</v>
      </c>
      <c r="M23" s="18" t="n">
        <v>0</v>
      </c>
      <c r="N23" s="20" t="n">
        <v>0</v>
      </c>
      <c r="O23" s="18" t="n">
        <v>0</v>
      </c>
      <c r="P23" s="20" t="n">
        <v>0</v>
      </c>
      <c r="Q23" s="18" t="n">
        <v>8.53357432</v>
      </c>
      <c r="R23" s="20" t="n">
        <v>1.99605696</v>
      </c>
    </row>
    <row r="24" spans="1:18">
      <c r="A24" s="15" t="s">
        <v>421</v>
      </c>
      <c r="B24" s="17" t="n">
        <v>6647</v>
      </c>
      <c r="C24" s="18">
        <f>(0.0/B24*100)</f>
        <v/>
      </c>
      <c r="D24" s="19" t="n">
        <v>6647</v>
      </c>
      <c r="E24" s="18" t="n">
        <v>33.34874229</v>
      </c>
      <c r="F24" s="20" t="n">
        <v>3.1115737</v>
      </c>
      <c r="G24" s="18" t="n">
        <v>66.65125771</v>
      </c>
      <c r="H24" s="20" t="n">
        <v>3.1115737</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94.75828859000001</v>
      </c>
      <c r="F25" s="20" t="n">
        <v>1.7654295</v>
      </c>
      <c r="G25" s="18" t="n">
        <v>4.58792094</v>
      </c>
      <c r="H25" s="20" t="n">
        <v>1.63855287</v>
      </c>
      <c r="I25" s="18" t="n">
        <v>0</v>
      </c>
      <c r="J25" s="20" t="n">
        <v>0</v>
      </c>
      <c r="K25" s="18" t="s">
        <v>404</v>
      </c>
      <c r="L25" s="20" t="s">
        <v>404</v>
      </c>
      <c r="M25" s="18" t="n">
        <v>0</v>
      </c>
      <c r="N25" s="20" t="n">
        <v>0</v>
      </c>
      <c r="O25" s="18" t="n">
        <v>0</v>
      </c>
      <c r="P25" s="20" t="n">
        <v>0</v>
      </c>
      <c r="Q25" s="18" t="n">
        <v>0.65379047</v>
      </c>
      <c r="R25" s="20" t="n">
        <v>0.65421871</v>
      </c>
    </row>
    <row r="26" spans="1:18">
      <c r="A26" s="15" t="s">
        <v>423</v>
      </c>
      <c r="B26" s="17" t="n">
        <v>4869</v>
      </c>
      <c r="C26" s="18">
        <f>(11.0/B26*100)</f>
        <v/>
      </c>
      <c r="D26" s="19" t="n">
        <v>4858</v>
      </c>
      <c r="E26" s="18" t="n">
        <v>15.12266806</v>
      </c>
      <c r="F26" s="20" t="n">
        <v>1.81651661</v>
      </c>
      <c r="G26" s="18" t="n">
        <v>79.34644575999999</v>
      </c>
      <c r="H26" s="20" t="n">
        <v>2.25129112</v>
      </c>
      <c r="I26" s="18" t="n">
        <v>0</v>
      </c>
      <c r="J26" s="20" t="n">
        <v>0</v>
      </c>
      <c r="K26" s="18" t="s">
        <v>404</v>
      </c>
      <c r="L26" s="20" t="s">
        <v>404</v>
      </c>
      <c r="M26" s="18" t="n">
        <v>0</v>
      </c>
      <c r="N26" s="20" t="n">
        <v>0</v>
      </c>
      <c r="O26" s="18" t="n">
        <v>0</v>
      </c>
      <c r="P26" s="20" t="n">
        <v>0</v>
      </c>
      <c r="Q26" s="18" t="n">
        <v>5.53088617</v>
      </c>
      <c r="R26" s="20" t="n">
        <v>1.31562403</v>
      </c>
    </row>
    <row r="27" spans="1:18">
      <c r="A27" s="15" t="s">
        <v>424</v>
      </c>
      <c r="B27" s="17" t="n">
        <v>5299</v>
      </c>
      <c r="C27" s="18">
        <f>(0.0/B27*100)</f>
        <v/>
      </c>
      <c r="D27" s="19" t="n">
        <v>5299</v>
      </c>
      <c r="E27" s="18" t="n">
        <v>48.20386434</v>
      </c>
      <c r="F27" s="20" t="n">
        <v>0.09681829</v>
      </c>
      <c r="G27" s="18" t="n">
        <v>46.76437693</v>
      </c>
      <c r="H27" s="20" t="n">
        <v>0.09029013</v>
      </c>
      <c r="I27" s="18" t="n">
        <v>0</v>
      </c>
      <c r="J27" s="20" t="n">
        <v>0</v>
      </c>
      <c r="K27" s="18" t="s">
        <v>404</v>
      </c>
      <c r="L27" s="20" t="s">
        <v>404</v>
      </c>
      <c r="M27" s="18" t="n">
        <v>0</v>
      </c>
      <c r="N27" s="20" t="n">
        <v>0</v>
      </c>
      <c r="O27" s="18" t="n">
        <v>0</v>
      </c>
      <c r="P27" s="20" t="n">
        <v>0</v>
      </c>
      <c r="Q27" s="18" t="n">
        <v>5.03175872</v>
      </c>
      <c r="R27" s="20" t="n">
        <v>0.03971696</v>
      </c>
    </row>
    <row r="28" spans="1:18">
      <c r="A28" s="15" t="s">
        <v>425</v>
      </c>
      <c r="B28" s="17" t="n">
        <v>7568</v>
      </c>
      <c r="C28" s="18">
        <f>(0.0/B28*100)</f>
        <v/>
      </c>
      <c r="D28" s="19" t="n">
        <v>7568</v>
      </c>
      <c r="E28" s="18" t="n">
        <v>37.34112597</v>
      </c>
      <c r="F28" s="20" t="n">
        <v>3.1745945</v>
      </c>
      <c r="G28" s="18" t="n">
        <v>58.63597579</v>
      </c>
      <c r="H28" s="20" t="n">
        <v>3.41518343</v>
      </c>
      <c r="I28" s="18" t="n">
        <v>0</v>
      </c>
      <c r="J28" s="20" t="n">
        <v>0</v>
      </c>
      <c r="K28" s="18" t="s">
        <v>404</v>
      </c>
      <c r="L28" s="20" t="s">
        <v>404</v>
      </c>
      <c r="M28" s="18" t="n">
        <v>0</v>
      </c>
      <c r="N28" s="20" t="n">
        <v>0</v>
      </c>
      <c r="O28" s="18" t="n">
        <v>0</v>
      </c>
      <c r="P28" s="20" t="n">
        <v>0</v>
      </c>
      <c r="Q28" s="18" t="n">
        <v>4.02289824</v>
      </c>
      <c r="R28" s="20" t="n">
        <v>1.28701033</v>
      </c>
    </row>
    <row r="29" spans="1:18">
      <c r="A29" s="15" t="s">
        <v>426</v>
      </c>
      <c r="B29" s="17" t="n">
        <v>5385</v>
      </c>
      <c r="C29" s="18">
        <f>(1123.0/B29*100)</f>
        <v/>
      </c>
      <c r="D29" s="19" t="n">
        <v>4262</v>
      </c>
      <c r="E29" s="18" t="n">
        <v>8.53277273</v>
      </c>
      <c r="F29" s="20" t="n">
        <v>2.37352258</v>
      </c>
      <c r="G29" s="18" t="n">
        <v>68.41785148</v>
      </c>
      <c r="H29" s="20" t="n">
        <v>4.14446357</v>
      </c>
      <c r="I29" s="18" t="n">
        <v>0</v>
      </c>
      <c r="J29" s="20" t="n">
        <v>0</v>
      </c>
      <c r="K29" s="18" t="s">
        <v>404</v>
      </c>
      <c r="L29" s="20" t="s">
        <v>404</v>
      </c>
      <c r="M29" s="18" t="n">
        <v>0</v>
      </c>
      <c r="N29" s="20" t="n">
        <v>0</v>
      </c>
      <c r="O29" s="18" t="n">
        <v>0</v>
      </c>
      <c r="P29" s="20" t="n">
        <v>0</v>
      </c>
      <c r="Q29" s="18" t="n">
        <v>23.04937579</v>
      </c>
      <c r="R29" s="20" t="n">
        <v>3.84400884</v>
      </c>
    </row>
    <row r="30" spans="1:18">
      <c r="A30" s="15" t="s">
        <v>427</v>
      </c>
      <c r="B30" s="17" t="n">
        <v>4520</v>
      </c>
      <c r="C30" s="18">
        <f>(904.0/B30*100)</f>
        <v/>
      </c>
      <c r="D30" s="19" t="n">
        <v>3616</v>
      </c>
      <c r="E30" s="18" t="n">
        <v>73.45409191</v>
      </c>
      <c r="F30" s="20" t="n">
        <v>3.1511019</v>
      </c>
      <c r="G30" s="18" t="n">
        <v>22.69045306</v>
      </c>
      <c r="H30" s="20" t="n">
        <v>2.98009278</v>
      </c>
      <c r="I30" s="18" t="n">
        <v>0</v>
      </c>
      <c r="J30" s="20" t="n">
        <v>0</v>
      </c>
      <c r="K30" s="18" t="s">
        <v>404</v>
      </c>
      <c r="L30" s="20" t="s">
        <v>404</v>
      </c>
      <c r="M30" s="18" t="n">
        <v>0</v>
      </c>
      <c r="N30" s="20" t="n">
        <v>0</v>
      </c>
      <c r="O30" s="18" t="n">
        <v>0</v>
      </c>
      <c r="P30" s="20" t="n">
        <v>0</v>
      </c>
      <c r="Q30" s="18" t="n">
        <v>3.85545503</v>
      </c>
      <c r="R30" s="20" t="n">
        <v>1.7291544</v>
      </c>
    </row>
    <row r="31" spans="1:18">
      <c r="A31" s="15" t="s">
        <v>428</v>
      </c>
      <c r="B31" s="17" t="n">
        <v>5456</v>
      </c>
      <c r="C31" s="18">
        <f>(502.0/B31*100)</f>
        <v/>
      </c>
      <c r="D31" s="19" t="n">
        <v>4954</v>
      </c>
      <c r="E31" s="18" t="n">
        <v>9.567143850000001</v>
      </c>
      <c r="F31" s="20" t="n">
        <v>1.94766511</v>
      </c>
      <c r="G31" s="18" t="n">
        <v>78.33602322</v>
      </c>
      <c r="H31" s="20" t="n">
        <v>2.88708189</v>
      </c>
      <c r="I31" s="18" t="n">
        <v>0</v>
      </c>
      <c r="J31" s="20" t="n">
        <v>0</v>
      </c>
      <c r="K31" s="18" t="s">
        <v>404</v>
      </c>
      <c r="L31" s="20" t="s">
        <v>404</v>
      </c>
      <c r="M31" s="18" t="n">
        <v>0</v>
      </c>
      <c r="N31" s="20" t="n">
        <v>0</v>
      </c>
      <c r="O31" s="18" t="n">
        <v>0</v>
      </c>
      <c r="P31" s="20" t="n">
        <v>0</v>
      </c>
      <c r="Q31" s="18" t="n">
        <v>12.09683293</v>
      </c>
      <c r="R31" s="20" t="n">
        <v>2.40257375</v>
      </c>
    </row>
    <row r="32" spans="1:18">
      <c r="A32" s="15" t="s">
        <v>429</v>
      </c>
      <c r="B32" s="17" t="n">
        <v>4478</v>
      </c>
      <c r="C32" s="18">
        <f>(0.0/B32*100)</f>
        <v/>
      </c>
      <c r="D32" s="19" t="n">
        <v>4478</v>
      </c>
      <c r="E32" s="18" t="n">
        <v>21.77939084</v>
      </c>
      <c r="F32" s="20" t="n">
        <v>2.77164903</v>
      </c>
      <c r="G32" s="18" t="n">
        <v>69.50552155</v>
      </c>
      <c r="H32" s="20" t="n">
        <v>3.19434218</v>
      </c>
      <c r="I32" s="18" t="n">
        <v>0</v>
      </c>
      <c r="J32" s="20" t="n">
        <v>0</v>
      </c>
      <c r="K32" s="18" t="s">
        <v>404</v>
      </c>
      <c r="L32" s="20" t="s">
        <v>404</v>
      </c>
      <c r="M32" s="18" t="n">
        <v>0</v>
      </c>
      <c r="N32" s="20" t="n">
        <v>0</v>
      </c>
      <c r="O32" s="18" t="n">
        <v>0</v>
      </c>
      <c r="P32" s="20" t="n">
        <v>0</v>
      </c>
      <c r="Q32" s="18" t="n">
        <v>8.71508762</v>
      </c>
      <c r="R32" s="20" t="n">
        <v>2.268471</v>
      </c>
    </row>
    <row r="33" spans="1:18">
      <c r="A33" s="15" t="s">
        <v>430</v>
      </c>
      <c r="B33" s="17" t="n">
        <v>7325</v>
      </c>
      <c r="C33" s="18">
        <f>(29.0/B33*100)</f>
        <v/>
      </c>
      <c r="D33" s="19" t="n">
        <v>7296</v>
      </c>
      <c r="E33" s="18" t="n">
        <v>26.34759346</v>
      </c>
      <c r="F33" s="20" t="n">
        <v>2.77076923</v>
      </c>
      <c r="G33" s="18" t="n">
        <v>54.65307132</v>
      </c>
      <c r="H33" s="20" t="n">
        <v>3.48853385</v>
      </c>
      <c r="I33" s="18" t="n">
        <v>0</v>
      </c>
      <c r="J33" s="20" t="n">
        <v>0</v>
      </c>
      <c r="K33" s="18" t="s">
        <v>404</v>
      </c>
      <c r="L33" s="20" t="s">
        <v>404</v>
      </c>
      <c r="M33" s="18" t="n">
        <v>0</v>
      </c>
      <c r="N33" s="20" t="n">
        <v>0</v>
      </c>
      <c r="O33" s="18" t="n">
        <v>0</v>
      </c>
      <c r="P33" s="20" t="n">
        <v>0</v>
      </c>
      <c r="Q33" s="18" t="n">
        <v>18.99933523</v>
      </c>
      <c r="R33" s="20" t="n">
        <v>2.38994927</v>
      </c>
    </row>
    <row r="34" spans="1:18">
      <c r="A34" s="15" t="s">
        <v>431</v>
      </c>
      <c r="B34" s="17" t="n">
        <v>6350</v>
      </c>
      <c r="C34" s="18">
        <f>(0.0/B34*100)</f>
        <v/>
      </c>
      <c r="D34" s="19" t="n">
        <v>6350</v>
      </c>
      <c r="E34" s="18" t="n">
        <v>24.35745582</v>
      </c>
      <c r="F34" s="20" t="n">
        <v>2.6888236</v>
      </c>
      <c r="G34" s="18" t="n">
        <v>65.96377665</v>
      </c>
      <c r="H34" s="20" t="n">
        <v>3.02494218</v>
      </c>
      <c r="I34" s="18" t="n">
        <v>0</v>
      </c>
      <c r="J34" s="20" t="n">
        <v>0</v>
      </c>
      <c r="K34" s="18" t="s">
        <v>404</v>
      </c>
      <c r="L34" s="20" t="s">
        <v>404</v>
      </c>
      <c r="M34" s="18" t="n">
        <v>0</v>
      </c>
      <c r="N34" s="20" t="n">
        <v>0</v>
      </c>
      <c r="O34" s="18" t="n">
        <v>0</v>
      </c>
      <c r="P34" s="20" t="n">
        <v>0</v>
      </c>
      <c r="Q34" s="18" t="n">
        <v>9.678767540000001</v>
      </c>
      <c r="R34" s="20" t="n">
        <v>1.70223053</v>
      </c>
    </row>
    <row r="35" spans="1:18">
      <c r="A35" s="15" t="s">
        <v>432</v>
      </c>
      <c r="B35" s="17" t="n">
        <v>6406</v>
      </c>
      <c r="C35" s="18">
        <f>(443.0/B35*100)</f>
        <v/>
      </c>
      <c r="D35" s="19" t="n">
        <v>5963</v>
      </c>
      <c r="E35" s="18" t="n">
        <v>27.86923234</v>
      </c>
      <c r="F35" s="20" t="n">
        <v>0.30977027</v>
      </c>
      <c r="G35" s="18" t="n">
        <v>69.83464001</v>
      </c>
      <c r="H35" s="20" t="n">
        <v>0.30967346</v>
      </c>
      <c r="I35" s="18" t="n">
        <v>0</v>
      </c>
      <c r="J35" s="20" t="n">
        <v>0</v>
      </c>
      <c r="K35" s="18" t="s">
        <v>404</v>
      </c>
      <c r="L35" s="20" t="s">
        <v>404</v>
      </c>
      <c r="M35" s="18" t="n">
        <v>0</v>
      </c>
      <c r="N35" s="20" t="n">
        <v>0</v>
      </c>
      <c r="O35" s="18" t="n">
        <v>0</v>
      </c>
      <c r="P35" s="20" t="n">
        <v>0</v>
      </c>
      <c r="Q35" s="18" t="n">
        <v>2.29612766</v>
      </c>
      <c r="R35" s="20" t="n">
        <v>0.03858625</v>
      </c>
    </row>
    <row r="36" spans="1:18">
      <c r="A36" s="15" t="s">
        <v>433</v>
      </c>
      <c r="B36" s="17" t="n">
        <v>6736</v>
      </c>
      <c r="C36" s="18">
        <f>(10.0/B36*100)</f>
        <v/>
      </c>
      <c r="D36" s="19" t="n">
        <v>6726</v>
      </c>
      <c r="E36" s="18" t="n">
        <v>18.24397928</v>
      </c>
      <c r="F36" s="20" t="n">
        <v>2.71455213</v>
      </c>
      <c r="G36" s="18" t="n">
        <v>76.38708944</v>
      </c>
      <c r="H36" s="20" t="n">
        <v>3.08009315</v>
      </c>
      <c r="I36" s="18" t="n">
        <v>0</v>
      </c>
      <c r="J36" s="20" t="n">
        <v>0</v>
      </c>
      <c r="K36" s="18" t="s">
        <v>404</v>
      </c>
      <c r="L36" s="20" t="s">
        <v>404</v>
      </c>
      <c r="M36" s="18" t="n">
        <v>0</v>
      </c>
      <c r="N36" s="20" t="n">
        <v>0</v>
      </c>
      <c r="O36" s="18" t="n">
        <v>0</v>
      </c>
      <c r="P36" s="20" t="n">
        <v>0</v>
      </c>
      <c r="Q36" s="18" t="n">
        <v>5.36893128</v>
      </c>
      <c r="R36" s="20" t="n">
        <v>1.64687489</v>
      </c>
    </row>
    <row r="37" spans="1:18">
      <c r="A37" s="15" t="s">
        <v>434</v>
      </c>
      <c r="B37" s="17" t="n">
        <v>5458</v>
      </c>
      <c r="C37" s="18">
        <f>(0.0/B37*100)</f>
        <v/>
      </c>
      <c r="D37" s="19" t="n">
        <v>5458</v>
      </c>
      <c r="E37" s="18" t="n">
        <v>10.12165448</v>
      </c>
      <c r="F37" s="20" t="n">
        <v>2.26620716</v>
      </c>
      <c r="G37" s="18" t="n">
        <v>84.42339518</v>
      </c>
      <c r="H37" s="20" t="n">
        <v>2.6782935</v>
      </c>
      <c r="I37" s="18" t="n">
        <v>0</v>
      </c>
      <c r="J37" s="20" t="n">
        <v>0</v>
      </c>
      <c r="K37" s="18" t="s">
        <v>404</v>
      </c>
      <c r="L37" s="20" t="s">
        <v>404</v>
      </c>
      <c r="M37" s="18" t="n">
        <v>0</v>
      </c>
      <c r="N37" s="20" t="n">
        <v>0</v>
      </c>
      <c r="O37" s="18" t="n">
        <v>0</v>
      </c>
      <c r="P37" s="20" t="n">
        <v>0</v>
      </c>
      <c r="Q37" s="18" t="n">
        <v>5.45495034</v>
      </c>
      <c r="R37" s="20" t="n">
        <v>1.43616588</v>
      </c>
    </row>
    <row r="38" spans="1:18">
      <c r="A38" s="15" t="s">
        <v>435</v>
      </c>
      <c r="B38" s="17" t="n">
        <v>5860</v>
      </c>
      <c r="C38" s="18">
        <f>(268.0/B38*100)</f>
        <v/>
      </c>
      <c r="D38" s="19" t="n">
        <v>5592</v>
      </c>
      <c r="E38" s="18" t="n">
        <v>7.91404936</v>
      </c>
      <c r="F38" s="20" t="n">
        <v>2.0143112</v>
      </c>
      <c r="G38" s="18" t="n">
        <v>83.17756716</v>
      </c>
      <c r="H38" s="20" t="n">
        <v>3.18918801</v>
      </c>
      <c r="I38" s="18" t="n">
        <v>0</v>
      </c>
      <c r="J38" s="20" t="n">
        <v>0</v>
      </c>
      <c r="K38" s="18" t="s">
        <v>404</v>
      </c>
      <c r="L38" s="20" t="s">
        <v>404</v>
      </c>
      <c r="M38" s="18" t="n">
        <v>0</v>
      </c>
      <c r="N38" s="20" t="n">
        <v>0</v>
      </c>
      <c r="O38" s="18" t="n">
        <v>0</v>
      </c>
      <c r="P38" s="20" t="n">
        <v>0</v>
      </c>
      <c r="Q38" s="18" t="n">
        <v>8.908383479999999</v>
      </c>
      <c r="R38" s="20" t="n">
        <v>2.53469263</v>
      </c>
    </row>
    <row r="39" spans="1:18">
      <c r="A39" s="15" t="s">
        <v>436</v>
      </c>
      <c r="B39" s="17" t="n">
        <v>5895</v>
      </c>
      <c r="C39" s="18">
        <f>(0.0/B39*100)</f>
        <v/>
      </c>
      <c r="D39" s="19" t="n">
        <v>5895</v>
      </c>
      <c r="E39" s="18" t="n">
        <v>74.45535846</v>
      </c>
      <c r="F39" s="20" t="n">
        <v>3.84015813</v>
      </c>
      <c r="G39" s="18" t="n">
        <v>24.33233123</v>
      </c>
      <c r="H39" s="20" t="n">
        <v>3.80924818</v>
      </c>
      <c r="I39" s="18" t="n">
        <v>0</v>
      </c>
      <c r="J39" s="20" t="n">
        <v>0</v>
      </c>
      <c r="K39" s="18" t="s">
        <v>404</v>
      </c>
      <c r="L39" s="20" t="s">
        <v>404</v>
      </c>
      <c r="M39" s="18" t="n">
        <v>0</v>
      </c>
      <c r="N39" s="20" t="n">
        <v>0</v>
      </c>
      <c r="O39" s="18" t="n">
        <v>0</v>
      </c>
      <c r="P39" s="20" t="n">
        <v>0</v>
      </c>
      <c r="Q39" s="18" t="n">
        <v>1.21231031</v>
      </c>
      <c r="R39" s="20" t="n">
        <v>0.60446703</v>
      </c>
    </row>
    <row r="40" spans="1:18">
      <c r="A40" s="15" t="s">
        <v>437</v>
      </c>
      <c r="B40" s="17" t="n">
        <v>14157</v>
      </c>
      <c r="C40" s="18">
        <f>(2602.0/B40*100)</f>
        <v/>
      </c>
      <c r="D40" s="19" t="n">
        <v>11555</v>
      </c>
      <c r="E40" s="18" t="n">
        <v>50.65827608</v>
      </c>
      <c r="F40" s="20" t="n">
        <v>3.75497185</v>
      </c>
      <c r="G40" s="18" t="n">
        <v>39.47335511</v>
      </c>
      <c r="H40" s="20" t="n">
        <v>3.45784346</v>
      </c>
      <c r="I40" s="18" t="n">
        <v>0</v>
      </c>
      <c r="J40" s="20" t="n">
        <v>0</v>
      </c>
      <c r="K40" s="18" t="s">
        <v>404</v>
      </c>
      <c r="L40" s="20" t="s">
        <v>404</v>
      </c>
      <c r="M40" s="18" t="n">
        <v>0</v>
      </c>
      <c r="N40" s="20" t="n">
        <v>0</v>
      </c>
      <c r="O40" s="18" t="n">
        <v>0</v>
      </c>
      <c r="P40" s="20" t="n">
        <v>0</v>
      </c>
      <c r="Q40" s="18" t="n">
        <v>9.86836881</v>
      </c>
      <c r="R40" s="20" t="n">
        <v>1.87432357</v>
      </c>
    </row>
    <row r="41" spans="1:18">
      <c r="A41" s="15" t="s">
        <v>438</v>
      </c>
      <c r="B41" s="17" t="n">
        <v>5712</v>
      </c>
      <c r="C41" s="18">
        <f>(70.0/B41*100)</f>
        <v/>
      </c>
      <c r="D41" s="19" t="n">
        <v>5642</v>
      </c>
      <c r="E41" s="18" t="n">
        <v>45.72702505</v>
      </c>
      <c r="F41" s="20" t="n">
        <v>3.60716999</v>
      </c>
      <c r="G41" s="18" t="n">
        <v>50.16822913</v>
      </c>
      <c r="H41" s="20" t="n">
        <v>3.6344386</v>
      </c>
      <c r="I41" s="18" t="n">
        <v>0</v>
      </c>
      <c r="J41" s="20" t="n">
        <v>0</v>
      </c>
      <c r="K41" s="18" t="s">
        <v>404</v>
      </c>
      <c r="L41" s="20" t="s">
        <v>404</v>
      </c>
      <c r="M41" s="18" t="n">
        <v>0</v>
      </c>
      <c r="N41" s="20" t="n">
        <v>0</v>
      </c>
      <c r="O41" s="18" t="n">
        <v>0</v>
      </c>
      <c r="P41" s="20" t="n">
        <v>0</v>
      </c>
      <c r="Q41" s="18" t="n">
        <v>4.10474582</v>
      </c>
      <c r="R41" s="20" t="n">
        <v>1.54711596</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33.25184128</v>
      </c>
      <c r="F44" s="20" t="n">
        <v>3.69059844</v>
      </c>
      <c r="G44" s="18" t="n">
        <v>58.30696756</v>
      </c>
      <c r="H44" s="20" t="n">
        <v>3.70407106</v>
      </c>
      <c r="I44" s="18" t="n">
        <v>0</v>
      </c>
      <c r="J44" s="20" t="n">
        <v>0</v>
      </c>
      <c r="K44" s="18" t="s">
        <v>404</v>
      </c>
      <c r="L44" s="20" t="s">
        <v>404</v>
      </c>
      <c r="M44" s="18" t="n">
        <v>0</v>
      </c>
      <c r="N44" s="20" t="n">
        <v>0</v>
      </c>
      <c r="O44" s="18" t="n">
        <v>0</v>
      </c>
      <c r="P44" s="20" t="n">
        <v>0</v>
      </c>
      <c r="Q44" s="18" t="n">
        <v>8.441191160000001</v>
      </c>
      <c r="R44" s="20" t="n">
        <v>1.84859782</v>
      </c>
    </row>
    <row r="45" spans="1:18">
      <c r="A45" s="15" t="s">
        <v>442</v>
      </c>
      <c r="B45" s="17" t="n">
        <v>5519</v>
      </c>
      <c r="C45" s="18">
        <f>(0.0/B45*100)</f>
        <v/>
      </c>
      <c r="D45" s="19" t="n">
        <v>5519</v>
      </c>
      <c r="E45" s="18" t="n">
        <v>6.39007279</v>
      </c>
      <c r="F45" s="20" t="n">
        <v>2.09846938</v>
      </c>
      <c r="G45" s="18" t="n">
        <v>82.57385555</v>
      </c>
      <c r="H45" s="20" t="n">
        <v>3.16760339</v>
      </c>
      <c r="I45" s="18" t="n">
        <v>0</v>
      </c>
      <c r="J45" s="20" t="n">
        <v>0</v>
      </c>
      <c r="K45" s="18" t="s">
        <v>404</v>
      </c>
      <c r="L45" s="20" t="s">
        <v>404</v>
      </c>
      <c r="M45" s="18" t="n">
        <v>0</v>
      </c>
      <c r="N45" s="20" t="n">
        <v>0</v>
      </c>
      <c r="O45" s="18" t="n">
        <v>0</v>
      </c>
      <c r="P45" s="20" t="n">
        <v>0</v>
      </c>
      <c r="Q45" s="18" t="n">
        <v>11.03607166</v>
      </c>
      <c r="R45" s="20" t="n">
        <v>2.54303033</v>
      </c>
    </row>
    <row r="46" spans="1:18">
      <c r="A46" s="15" t="s">
        <v>443</v>
      </c>
      <c r="B46" s="17" t="n">
        <v>23141</v>
      </c>
      <c r="C46" s="18">
        <f>(4196.0/B46*100)</f>
        <v/>
      </c>
      <c r="D46" s="19" t="n">
        <v>18945</v>
      </c>
      <c r="E46" s="18" t="n">
        <v>27.8222894</v>
      </c>
      <c r="F46" s="20" t="n">
        <v>2.65193741</v>
      </c>
      <c r="G46" s="18" t="n">
        <v>57.45869686</v>
      </c>
      <c r="H46" s="20" t="n">
        <v>2.61540759</v>
      </c>
      <c r="I46" s="18" t="n">
        <v>0</v>
      </c>
      <c r="J46" s="20" t="n">
        <v>0</v>
      </c>
      <c r="K46" s="18" t="s">
        <v>404</v>
      </c>
      <c r="L46" s="20" t="s">
        <v>404</v>
      </c>
      <c r="M46" s="18" t="n">
        <v>0</v>
      </c>
      <c r="N46" s="20" t="n">
        <v>0</v>
      </c>
      <c r="O46" s="18" t="n">
        <v>0</v>
      </c>
      <c r="P46" s="20" t="n">
        <v>0</v>
      </c>
      <c r="Q46" s="18" t="n">
        <v>14.71901374</v>
      </c>
      <c r="R46" s="20" t="n">
        <v>1.73753296</v>
      </c>
    </row>
    <row r="47" spans="1:18">
      <c r="A47" s="15" t="s">
        <v>444</v>
      </c>
      <c r="B47" s="17" t="n">
        <v>5928</v>
      </c>
      <c r="C47" s="18">
        <f>(0.0/B47*100)</f>
        <v/>
      </c>
      <c r="D47" s="19" t="n">
        <v>5928</v>
      </c>
      <c r="E47" s="18" t="n">
        <v>24.33476265</v>
      </c>
      <c r="F47" s="20" t="n">
        <v>3.32608203</v>
      </c>
      <c r="G47" s="18" t="n">
        <v>69.51427302</v>
      </c>
      <c r="H47" s="20" t="n">
        <v>3.46726205</v>
      </c>
      <c r="I47" s="18" t="n">
        <v>0</v>
      </c>
      <c r="J47" s="20" t="n">
        <v>0</v>
      </c>
      <c r="K47" s="18" t="s">
        <v>404</v>
      </c>
      <c r="L47" s="20" t="s">
        <v>404</v>
      </c>
      <c r="M47" s="18" t="n">
        <v>0</v>
      </c>
      <c r="N47" s="20" t="n">
        <v>0</v>
      </c>
      <c r="O47" s="18" t="n">
        <v>0</v>
      </c>
      <c r="P47" s="20" t="n">
        <v>0</v>
      </c>
      <c r="Q47" s="18" t="n">
        <v>6.15096433</v>
      </c>
      <c r="R47" s="20" t="n">
        <v>1.61340719</v>
      </c>
    </row>
    <row r="48" spans="1:18">
      <c r="A48" s="15" t="s">
        <v>445</v>
      </c>
      <c r="B48" s="17" t="n">
        <v>9841</v>
      </c>
      <c r="C48" s="18">
        <f>(0.0/B48*100)</f>
        <v/>
      </c>
      <c r="D48" s="19" t="n">
        <v>9841</v>
      </c>
      <c r="E48" s="18" t="n">
        <v>66.90881475</v>
      </c>
      <c r="F48" s="20" t="n">
        <v>3.54053796</v>
      </c>
      <c r="G48" s="18" t="n">
        <v>30.85907651</v>
      </c>
      <c r="H48" s="20" t="n">
        <v>3.54735875</v>
      </c>
      <c r="I48" s="18" t="n">
        <v>0</v>
      </c>
      <c r="J48" s="20" t="n">
        <v>0</v>
      </c>
      <c r="K48" s="18" t="s">
        <v>404</v>
      </c>
      <c r="L48" s="20" t="s">
        <v>404</v>
      </c>
      <c r="M48" s="18" t="n">
        <v>0</v>
      </c>
      <c r="N48" s="20" t="n">
        <v>0</v>
      </c>
      <c r="O48" s="18" t="n">
        <v>0</v>
      </c>
      <c r="P48" s="20" t="n">
        <v>0</v>
      </c>
      <c r="Q48" s="18" t="n">
        <v>2.23210875</v>
      </c>
      <c r="R48" s="20" t="n">
        <v>1.12058929</v>
      </c>
    </row>
    <row r="49" spans="1:18">
      <c r="A49" s="15" t="s">
        <v>446</v>
      </c>
      <c r="B49" s="17" t="n">
        <v>6349</v>
      </c>
      <c r="C49" s="18">
        <f>(52.0/B49*100)</f>
        <v/>
      </c>
      <c r="D49" s="19" t="n">
        <v>6297</v>
      </c>
      <c r="E49" s="18" t="n">
        <v>17.81544313</v>
      </c>
      <c r="F49" s="20" t="n">
        <v>2.81345454</v>
      </c>
      <c r="G49" s="18" t="n">
        <v>79.34639622</v>
      </c>
      <c r="H49" s="20" t="n">
        <v>2.84694203</v>
      </c>
      <c r="I49" s="18" t="n">
        <v>0</v>
      </c>
      <c r="J49" s="20" t="n">
        <v>0</v>
      </c>
      <c r="K49" s="18" t="s">
        <v>404</v>
      </c>
      <c r="L49" s="20" t="s">
        <v>404</v>
      </c>
      <c r="M49" s="18" t="n">
        <v>0</v>
      </c>
      <c r="N49" s="20" t="n">
        <v>0</v>
      </c>
      <c r="O49" s="18" t="n">
        <v>0</v>
      </c>
      <c r="P49" s="20" t="n">
        <v>0</v>
      </c>
      <c r="Q49" s="18" t="n">
        <v>2.83816065</v>
      </c>
      <c r="R49" s="20" t="n">
        <v>0.86967303</v>
      </c>
    </row>
    <row r="50" spans="1:18">
      <c r="A50" s="15" t="s">
        <v>447</v>
      </c>
      <c r="B50" s="17" t="n">
        <v>11795</v>
      </c>
      <c r="C50" s="18">
        <f>(1031.0/B50*100)</f>
        <v/>
      </c>
      <c r="D50" s="19" t="n">
        <v>10764</v>
      </c>
      <c r="E50" s="18" t="n">
        <v>18.23697205</v>
      </c>
      <c r="F50" s="20" t="n">
        <v>2.92612469</v>
      </c>
      <c r="G50" s="18" t="n">
        <v>72.87371835</v>
      </c>
      <c r="H50" s="20" t="n">
        <v>3.23149521</v>
      </c>
      <c r="I50" s="18" t="n">
        <v>0</v>
      </c>
      <c r="J50" s="20" t="n">
        <v>0</v>
      </c>
      <c r="K50" s="18" t="s">
        <v>404</v>
      </c>
      <c r="L50" s="20" t="s">
        <v>404</v>
      </c>
      <c r="M50" s="18" t="n">
        <v>0</v>
      </c>
      <c r="N50" s="20" t="n">
        <v>0</v>
      </c>
      <c r="O50" s="18" t="n">
        <v>0</v>
      </c>
      <c r="P50" s="20" t="n">
        <v>0</v>
      </c>
      <c r="Q50" s="18" t="n">
        <v>8.889309600000001</v>
      </c>
      <c r="R50" s="20" t="n">
        <v>1.96926772</v>
      </c>
    </row>
    <row r="51" spans="1:18">
      <c r="A51" s="15" t="s">
        <v>448</v>
      </c>
      <c r="B51" s="17" t="n">
        <v>6866</v>
      </c>
      <c r="C51" s="18">
        <f>(0.0/B51*100)</f>
        <v/>
      </c>
      <c r="D51" s="19" t="n">
        <v>6866</v>
      </c>
      <c r="E51" s="18" t="n">
        <v>23.2238482</v>
      </c>
      <c r="F51" s="20" t="n">
        <v>2.87283308</v>
      </c>
      <c r="G51" s="18" t="n">
        <v>73.22717152</v>
      </c>
      <c r="H51" s="20" t="n">
        <v>3.17706423</v>
      </c>
      <c r="I51" s="18" t="n">
        <v>0</v>
      </c>
      <c r="J51" s="20" t="n">
        <v>0</v>
      </c>
      <c r="K51" s="18" t="s">
        <v>404</v>
      </c>
      <c r="L51" s="20" t="s">
        <v>404</v>
      </c>
      <c r="M51" s="18" t="n">
        <v>0</v>
      </c>
      <c r="N51" s="20" t="n">
        <v>0</v>
      </c>
      <c r="O51" s="18" t="n">
        <v>0</v>
      </c>
      <c r="P51" s="20" t="n">
        <v>0</v>
      </c>
      <c r="Q51" s="18" t="n">
        <v>3.54898027</v>
      </c>
      <c r="R51" s="20" t="n">
        <v>1.19165256</v>
      </c>
    </row>
    <row r="52" spans="1:18">
      <c r="A52" s="15" t="s">
        <v>449</v>
      </c>
      <c r="B52" s="17" t="n">
        <v>5809</v>
      </c>
      <c r="C52" s="18">
        <f>(0.0/B52*100)</f>
        <v/>
      </c>
      <c r="D52" s="19" t="n">
        <v>5809</v>
      </c>
      <c r="E52" s="18" t="n">
        <v>13.23131014</v>
      </c>
      <c r="F52" s="20" t="n">
        <v>2.54968343</v>
      </c>
      <c r="G52" s="18" t="n">
        <v>80.07092354</v>
      </c>
      <c r="H52" s="20" t="n">
        <v>2.95267961</v>
      </c>
      <c r="I52" s="18" t="n">
        <v>0</v>
      </c>
      <c r="J52" s="20" t="n">
        <v>0</v>
      </c>
      <c r="K52" s="18" t="s">
        <v>404</v>
      </c>
      <c r="L52" s="20" t="s">
        <v>404</v>
      </c>
      <c r="M52" s="18" t="n">
        <v>0</v>
      </c>
      <c r="N52" s="20" t="n">
        <v>0</v>
      </c>
      <c r="O52" s="18" t="n">
        <v>0</v>
      </c>
      <c r="P52" s="20" t="n">
        <v>0</v>
      </c>
      <c r="Q52" s="18" t="n">
        <v>6.69776631</v>
      </c>
      <c r="R52" s="20" t="n">
        <v>1.82922873</v>
      </c>
    </row>
    <row r="53" spans="1:18">
      <c r="A53" s="15" t="s">
        <v>450</v>
      </c>
      <c r="B53" s="17" t="n">
        <v>5571</v>
      </c>
      <c r="C53" s="18">
        <f>(0.0/B53*100)</f>
        <v/>
      </c>
      <c r="D53" s="19" t="n">
        <v>5571</v>
      </c>
      <c r="E53" s="18" t="n">
        <v>22.8078899</v>
      </c>
      <c r="F53" s="20" t="n">
        <v>0.12158125</v>
      </c>
      <c r="G53" s="18" t="n">
        <v>68.99912094</v>
      </c>
      <c r="H53" s="20" t="n">
        <v>0.14471191</v>
      </c>
      <c r="I53" s="18" t="n">
        <v>0</v>
      </c>
      <c r="J53" s="20" t="n">
        <v>0</v>
      </c>
      <c r="K53" s="18" t="s">
        <v>404</v>
      </c>
      <c r="L53" s="20" t="s">
        <v>404</v>
      </c>
      <c r="M53" s="18" t="n">
        <v>0</v>
      </c>
      <c r="N53" s="20" t="n">
        <v>0</v>
      </c>
      <c r="O53" s="18" t="n">
        <v>0</v>
      </c>
      <c r="P53" s="20" t="n">
        <v>0</v>
      </c>
      <c r="Q53" s="18" t="n">
        <v>8.19298916</v>
      </c>
      <c r="R53" s="20" t="n">
        <v>0.11274394</v>
      </c>
    </row>
    <row r="54" spans="1:18">
      <c r="A54" s="15" t="s">
        <v>451</v>
      </c>
      <c r="B54" s="17" t="n">
        <v>4740</v>
      </c>
      <c r="C54" s="18">
        <f>(199.0/B54*100)</f>
        <v/>
      </c>
      <c r="D54" s="19" t="n">
        <v>4541</v>
      </c>
      <c r="E54" s="18" t="n">
        <v>39.59654224</v>
      </c>
      <c r="F54" s="20" t="n">
        <v>3.72658291</v>
      </c>
      <c r="G54" s="18" t="n">
        <v>46.57344782</v>
      </c>
      <c r="H54" s="20" t="n">
        <v>3.84052474</v>
      </c>
      <c r="I54" s="18" t="n">
        <v>0</v>
      </c>
      <c r="J54" s="20" t="n">
        <v>0</v>
      </c>
      <c r="K54" s="18" t="s">
        <v>404</v>
      </c>
      <c r="L54" s="20" t="s">
        <v>404</v>
      </c>
      <c r="M54" s="18" t="n">
        <v>0</v>
      </c>
      <c r="N54" s="20" t="n">
        <v>0</v>
      </c>
      <c r="O54" s="18" t="n">
        <v>0</v>
      </c>
      <c r="P54" s="20" t="n">
        <v>0</v>
      </c>
      <c r="Q54" s="18" t="n">
        <v>13.83000993</v>
      </c>
      <c r="R54" s="20" t="n">
        <v>2.00907923</v>
      </c>
    </row>
    <row r="55" spans="1:18">
      <c r="A55" s="15" t="s">
        <v>452</v>
      </c>
      <c r="B55" s="17" t="n">
        <v>5316</v>
      </c>
      <c r="C55" s="18">
        <f>(43.0/B55*100)</f>
        <v/>
      </c>
      <c r="D55" s="19" t="n">
        <v>5273</v>
      </c>
      <c r="E55" s="18" t="n">
        <v>31.8303275</v>
      </c>
      <c r="F55" s="20" t="n">
        <v>3.41726244</v>
      </c>
      <c r="G55" s="18" t="n">
        <v>59.7269519</v>
      </c>
      <c r="H55" s="20" t="n">
        <v>3.40401612</v>
      </c>
      <c r="I55" s="18" t="n">
        <v>0</v>
      </c>
      <c r="J55" s="20" t="n">
        <v>0</v>
      </c>
      <c r="K55" s="18" t="s">
        <v>404</v>
      </c>
      <c r="L55" s="20" t="s">
        <v>404</v>
      </c>
      <c r="M55" s="18" t="n">
        <v>0</v>
      </c>
      <c r="N55" s="20" t="n">
        <v>0</v>
      </c>
      <c r="O55" s="18" t="n">
        <v>0</v>
      </c>
      <c r="P55" s="20" t="n">
        <v>0</v>
      </c>
      <c r="Q55" s="18" t="n">
        <v>8.44272061</v>
      </c>
      <c r="R55" s="20" t="n">
        <v>2.1237025</v>
      </c>
    </row>
    <row r="56" spans="1:18">
      <c r="A56" s="15" t="s">
        <v>453</v>
      </c>
      <c r="B56" s="17" t="n">
        <v>5359</v>
      </c>
      <c r="C56" s="18">
        <f>(0.0/B56*100)</f>
        <v/>
      </c>
      <c r="D56" s="19" t="n">
        <v>5359</v>
      </c>
      <c r="E56" s="18" t="n">
        <v>68.49257772</v>
      </c>
      <c r="F56" s="20" t="n">
        <v>3.90304281</v>
      </c>
      <c r="G56" s="18" t="n">
        <v>22.45356658</v>
      </c>
      <c r="H56" s="20" t="n">
        <v>3.87842975</v>
      </c>
      <c r="I56" s="18" t="n">
        <v>0</v>
      </c>
      <c r="J56" s="20" t="n">
        <v>0</v>
      </c>
      <c r="K56" s="18" t="s">
        <v>404</v>
      </c>
      <c r="L56" s="20" t="s">
        <v>404</v>
      </c>
      <c r="M56" s="18" t="n">
        <v>0</v>
      </c>
      <c r="N56" s="20" t="n">
        <v>0</v>
      </c>
      <c r="O56" s="18" t="n">
        <v>0</v>
      </c>
      <c r="P56" s="20" t="n">
        <v>0</v>
      </c>
      <c r="Q56" s="18" t="n">
        <v>9.053855690000001</v>
      </c>
      <c r="R56" s="20" t="n">
        <v>2.46714904</v>
      </c>
    </row>
    <row r="57" spans="1:18">
      <c r="A57" s="15" t="s">
        <v>454</v>
      </c>
      <c r="B57" s="17" t="n">
        <v>6513</v>
      </c>
      <c r="C57" s="18">
        <f>(0.0/B57*100)</f>
        <v/>
      </c>
      <c r="D57" s="19" t="n">
        <v>6513</v>
      </c>
      <c r="E57" s="18" t="n">
        <v>25.98412288</v>
      </c>
      <c r="F57" s="20" t="n">
        <v>3.3667297</v>
      </c>
      <c r="G57" s="18" t="n">
        <v>62.83877377</v>
      </c>
      <c r="H57" s="20" t="n">
        <v>3.32350951</v>
      </c>
      <c r="I57" s="18" t="n">
        <v>0</v>
      </c>
      <c r="J57" s="20" t="n">
        <v>0</v>
      </c>
      <c r="K57" s="18" t="s">
        <v>404</v>
      </c>
      <c r="L57" s="20" t="s">
        <v>404</v>
      </c>
      <c r="M57" s="18" t="n">
        <v>0</v>
      </c>
      <c r="N57" s="20" t="n">
        <v>0</v>
      </c>
      <c r="O57" s="18" t="n">
        <v>0</v>
      </c>
      <c r="P57" s="20" t="n">
        <v>0</v>
      </c>
      <c r="Q57" s="18" t="n">
        <v>11.17710334</v>
      </c>
      <c r="R57" s="20" t="n">
        <v>1.96410139</v>
      </c>
    </row>
    <row r="58" spans="1:18">
      <c r="A58" s="15" t="s">
        <v>455</v>
      </c>
      <c r="B58" s="17" t="n">
        <v>7267</v>
      </c>
      <c r="C58" s="18">
        <f>(0.0/B58*100)</f>
        <v/>
      </c>
      <c r="D58" s="19" t="n">
        <v>7267</v>
      </c>
      <c r="E58" s="18" t="n">
        <v>29.74548228</v>
      </c>
      <c r="F58" s="20" t="n">
        <v>3.03691617</v>
      </c>
      <c r="G58" s="18" t="n">
        <v>61.82014367</v>
      </c>
      <c r="H58" s="20" t="n">
        <v>3.48125155</v>
      </c>
      <c r="I58" s="18" t="n">
        <v>0</v>
      </c>
      <c r="J58" s="20" t="n">
        <v>0</v>
      </c>
      <c r="K58" s="18" t="s">
        <v>404</v>
      </c>
      <c r="L58" s="20" t="s">
        <v>404</v>
      </c>
      <c r="M58" s="18" t="n">
        <v>0</v>
      </c>
      <c r="N58" s="20" t="n">
        <v>0</v>
      </c>
      <c r="O58" s="18" t="n">
        <v>0</v>
      </c>
      <c r="P58" s="20" t="n">
        <v>0</v>
      </c>
      <c r="Q58" s="18" t="n">
        <v>8.434374050000001</v>
      </c>
      <c r="R58" s="20" t="n">
        <v>2.01509289</v>
      </c>
    </row>
    <row r="59" spans="1:18">
      <c r="A59" s="15" t="s">
        <v>456</v>
      </c>
      <c r="B59" s="17" t="n">
        <v>4826</v>
      </c>
      <c r="C59" s="18">
        <f>(0.0/B59*100)</f>
        <v/>
      </c>
      <c r="D59" s="19" t="n">
        <v>4826</v>
      </c>
      <c r="E59" s="18" t="n">
        <v>18.23909444</v>
      </c>
      <c r="F59" s="20" t="n">
        <v>0.97884721</v>
      </c>
      <c r="G59" s="18" t="n">
        <v>69.77135076</v>
      </c>
      <c r="H59" s="20" t="n">
        <v>1.27058283</v>
      </c>
      <c r="I59" s="18" t="n">
        <v>0</v>
      </c>
      <c r="J59" s="20" t="n">
        <v>0</v>
      </c>
      <c r="K59" s="18" t="s">
        <v>404</v>
      </c>
      <c r="L59" s="20" t="s">
        <v>404</v>
      </c>
      <c r="M59" s="18" t="n">
        <v>0</v>
      </c>
      <c r="N59" s="20" t="n">
        <v>0</v>
      </c>
      <c r="O59" s="18" t="n">
        <v>0</v>
      </c>
      <c r="P59" s="20" t="n">
        <v>0</v>
      </c>
      <c r="Q59" s="18" t="n">
        <v>11.9895548</v>
      </c>
      <c r="R59" s="20" t="n">
        <v>0.88026043</v>
      </c>
    </row>
    <row r="60" spans="1:18">
      <c r="A60" s="15" t="s">
        <v>457</v>
      </c>
      <c r="B60" s="17" t="n">
        <v>4546</v>
      </c>
      <c r="C60" s="18">
        <f>(0.0/B60*100)</f>
        <v/>
      </c>
      <c r="D60" s="19" t="n">
        <v>4546</v>
      </c>
      <c r="E60" s="18" t="n">
        <v>10.41996754</v>
      </c>
      <c r="F60" s="20" t="n">
        <v>2.19041321</v>
      </c>
      <c r="G60" s="18" t="n">
        <v>61.98339875</v>
      </c>
      <c r="H60" s="20" t="n">
        <v>2.99787278</v>
      </c>
      <c r="I60" s="18" t="n">
        <v>0</v>
      </c>
      <c r="J60" s="20" t="n">
        <v>0</v>
      </c>
      <c r="K60" s="18" t="s">
        <v>404</v>
      </c>
      <c r="L60" s="20" t="s">
        <v>404</v>
      </c>
      <c r="M60" s="18" t="n">
        <v>0</v>
      </c>
      <c r="N60" s="20" t="n">
        <v>0</v>
      </c>
      <c r="O60" s="18" t="n">
        <v>0</v>
      </c>
      <c r="P60" s="20" t="n">
        <v>0</v>
      </c>
      <c r="Q60" s="18" t="n">
        <v>27.59663371</v>
      </c>
      <c r="R60" s="20" t="n">
        <v>2.3504445</v>
      </c>
    </row>
    <row r="61" spans="1:18">
      <c r="A61" s="15" t="s">
        <v>458</v>
      </c>
      <c r="B61" s="17" t="n">
        <v>6525</v>
      </c>
      <c r="C61" s="18">
        <f>(0.0/B61*100)</f>
        <v/>
      </c>
      <c r="D61" s="19" t="n">
        <v>6525</v>
      </c>
      <c r="E61" s="18" t="n">
        <v>16.98834455</v>
      </c>
      <c r="F61" s="20" t="n">
        <v>2.13158349</v>
      </c>
      <c r="G61" s="18" t="n">
        <v>77.55114469999999</v>
      </c>
      <c r="H61" s="20" t="n">
        <v>2.30770043</v>
      </c>
      <c r="I61" s="18" t="n">
        <v>0</v>
      </c>
      <c r="J61" s="20" t="n">
        <v>0</v>
      </c>
      <c r="K61" s="18" t="s">
        <v>404</v>
      </c>
      <c r="L61" s="20" t="s">
        <v>404</v>
      </c>
      <c r="M61" s="18" t="n">
        <v>0</v>
      </c>
      <c r="N61" s="20" t="n">
        <v>0</v>
      </c>
      <c r="O61" s="18" t="n">
        <v>0</v>
      </c>
      <c r="P61" s="20" t="n">
        <v>0</v>
      </c>
      <c r="Q61" s="18" t="n">
        <v>5.46051075</v>
      </c>
      <c r="R61" s="20" t="n">
        <v>1.30000459</v>
      </c>
    </row>
    <row r="62" spans="1:18">
      <c r="A62" s="15" t="s">
        <v>459</v>
      </c>
      <c r="B62" s="17" t="n">
        <v>4476</v>
      </c>
      <c r="C62" s="18">
        <f>(0.0/B62*100)</f>
        <v/>
      </c>
      <c r="D62" s="19" t="n">
        <v>4476</v>
      </c>
      <c r="E62" s="18" t="n">
        <v>40.08934927</v>
      </c>
      <c r="F62" s="20" t="n">
        <v>0.05798976</v>
      </c>
      <c r="G62" s="18" t="n">
        <v>54.69075082</v>
      </c>
      <c r="H62" s="20" t="n">
        <v>0.06141822</v>
      </c>
      <c r="I62" s="18" t="n">
        <v>0</v>
      </c>
      <c r="J62" s="20" t="n">
        <v>0</v>
      </c>
      <c r="K62" s="18" t="s">
        <v>404</v>
      </c>
      <c r="L62" s="20" t="s">
        <v>404</v>
      </c>
      <c r="M62" s="18" t="n">
        <v>0</v>
      </c>
      <c r="N62" s="20" t="n">
        <v>0</v>
      </c>
      <c r="O62" s="18" t="n">
        <v>0</v>
      </c>
      <c r="P62" s="20" t="n">
        <v>0</v>
      </c>
      <c r="Q62" s="18" t="n">
        <v>5.2198999</v>
      </c>
      <c r="R62" s="20" t="n">
        <v>0.01370153</v>
      </c>
    </row>
    <row r="63" spans="1:18">
      <c r="A63" s="15" t="s">
        <v>460</v>
      </c>
      <c r="B63" s="17" t="n">
        <v>5324</v>
      </c>
      <c r="C63" s="18">
        <f>(0.0/B63*100)</f>
        <v/>
      </c>
      <c r="D63" s="19" t="n">
        <v>5324</v>
      </c>
      <c r="E63" s="18" t="n">
        <v>20.40749356</v>
      </c>
      <c r="F63" s="20" t="n">
        <v>0.12318783</v>
      </c>
      <c r="G63" s="18" t="n">
        <v>68.35418482</v>
      </c>
      <c r="H63" s="20" t="n">
        <v>0.17474843</v>
      </c>
      <c r="I63" s="18" t="n">
        <v>0</v>
      </c>
      <c r="J63" s="20" t="n">
        <v>0</v>
      </c>
      <c r="K63" s="18" t="s">
        <v>404</v>
      </c>
      <c r="L63" s="20" t="s">
        <v>404</v>
      </c>
      <c r="M63" s="18" t="n">
        <v>0</v>
      </c>
      <c r="N63" s="20" t="n">
        <v>0</v>
      </c>
      <c r="O63" s="18" t="n">
        <v>0</v>
      </c>
      <c r="P63" s="20" t="n">
        <v>0</v>
      </c>
      <c r="Q63" s="18" t="n">
        <v>11.23832162</v>
      </c>
      <c r="R63" s="20" t="n">
        <v>0.16914322</v>
      </c>
    </row>
    <row r="64" spans="1:18">
      <c r="A64" s="15" t="s">
        <v>461</v>
      </c>
      <c r="B64" s="17" t="n">
        <v>3634</v>
      </c>
      <c r="C64" s="18">
        <f>(27.0/B64*100)</f>
        <v/>
      </c>
      <c r="D64" s="19" t="n">
        <v>3607</v>
      </c>
      <c r="E64" s="18" t="n">
        <v>32.70436103</v>
      </c>
      <c r="F64" s="20" t="n">
        <v>0.10885891</v>
      </c>
      <c r="G64" s="18" t="n">
        <v>61.44102403</v>
      </c>
      <c r="H64" s="20" t="n">
        <v>0.10877957</v>
      </c>
      <c r="I64" s="18" t="n">
        <v>0</v>
      </c>
      <c r="J64" s="20" t="n">
        <v>0</v>
      </c>
      <c r="K64" s="18" t="s">
        <v>404</v>
      </c>
      <c r="L64" s="20" t="s">
        <v>404</v>
      </c>
      <c r="M64" s="18" t="n">
        <v>0</v>
      </c>
      <c r="N64" s="20" t="n">
        <v>0</v>
      </c>
      <c r="O64" s="18" t="n">
        <v>0</v>
      </c>
      <c r="P64" s="20" t="n">
        <v>0</v>
      </c>
      <c r="Q64" s="18" t="n">
        <v>5.85461494</v>
      </c>
      <c r="R64" s="20" t="n">
        <v>0.07401357</v>
      </c>
    </row>
    <row r="65" spans="1:18">
      <c r="A65" s="15" t="s">
        <v>462</v>
      </c>
      <c r="B65" s="17" t="n">
        <v>5325</v>
      </c>
      <c r="C65" s="18">
        <f>(0.0/B65*100)</f>
        <v/>
      </c>
      <c r="D65" s="19" t="n">
        <v>5325</v>
      </c>
      <c r="E65" s="18" t="n">
        <v>36.66634936</v>
      </c>
      <c r="F65" s="20" t="n">
        <v>3.35274478</v>
      </c>
      <c r="G65" s="18" t="n">
        <v>55.94470426</v>
      </c>
      <c r="H65" s="20" t="n">
        <v>3.73204601</v>
      </c>
      <c r="I65" s="18" t="n">
        <v>0</v>
      </c>
      <c r="J65" s="20" t="n">
        <v>0</v>
      </c>
      <c r="K65" s="18" t="s">
        <v>404</v>
      </c>
      <c r="L65" s="20" t="s">
        <v>404</v>
      </c>
      <c r="M65" s="18" t="n">
        <v>0</v>
      </c>
      <c r="N65" s="20" t="n">
        <v>0</v>
      </c>
      <c r="O65" s="18" t="n">
        <v>0</v>
      </c>
      <c r="P65" s="20" t="n">
        <v>0</v>
      </c>
      <c r="Q65" s="18" t="n">
        <v>7.38894638</v>
      </c>
      <c r="R65" s="20" t="n">
        <v>2.00469371</v>
      </c>
    </row>
    <row r="66" spans="1:18">
      <c r="A66" s="15" t="s">
        <v>463</v>
      </c>
      <c r="B66" s="17" t="n">
        <v>5665</v>
      </c>
      <c r="C66" s="18">
        <f>(0.0/B66*100)</f>
        <v/>
      </c>
      <c r="D66" s="19" t="n">
        <v>5665</v>
      </c>
      <c r="E66" s="18" t="n">
        <v>26.32385426</v>
      </c>
      <c r="F66" s="20" t="n">
        <v>0.25396452</v>
      </c>
      <c r="G66" s="18" t="n">
        <v>69.11775698</v>
      </c>
      <c r="H66" s="20" t="n">
        <v>0.26045831</v>
      </c>
      <c r="I66" s="18" t="n">
        <v>0</v>
      </c>
      <c r="J66" s="20" t="n">
        <v>0</v>
      </c>
      <c r="K66" s="18" t="s">
        <v>404</v>
      </c>
      <c r="L66" s="20" t="s">
        <v>404</v>
      </c>
      <c r="M66" s="18" t="n">
        <v>0</v>
      </c>
      <c r="N66" s="20" t="n">
        <v>0</v>
      </c>
      <c r="O66" s="18" t="n">
        <v>0</v>
      </c>
      <c r="P66" s="20" t="n">
        <v>0</v>
      </c>
      <c r="Q66" s="18" t="n">
        <v>4.55838875</v>
      </c>
      <c r="R66" s="20" t="n">
        <v>0.0519766</v>
      </c>
    </row>
    <row r="67" spans="1:18">
      <c r="A67" s="15" t="s">
        <v>464</v>
      </c>
      <c r="B67" s="17" t="n">
        <v>6971</v>
      </c>
      <c r="C67" s="18">
        <f>(0.0/B67*100)</f>
        <v/>
      </c>
      <c r="D67" s="19" t="n">
        <v>6971</v>
      </c>
      <c r="E67" s="18" t="n">
        <v>25.73100075</v>
      </c>
      <c r="F67" s="20" t="n">
        <v>2.46411477</v>
      </c>
      <c r="G67" s="18" t="n">
        <v>69.03266132</v>
      </c>
      <c r="H67" s="20" t="n">
        <v>2.35447446</v>
      </c>
      <c r="I67" s="18" t="n">
        <v>0</v>
      </c>
      <c r="J67" s="20" t="n">
        <v>0</v>
      </c>
      <c r="K67" s="18" t="s">
        <v>404</v>
      </c>
      <c r="L67" s="20" t="s">
        <v>404</v>
      </c>
      <c r="M67" s="18" t="n">
        <v>0</v>
      </c>
      <c r="N67" s="20" t="n">
        <v>0</v>
      </c>
      <c r="O67" s="18" t="n">
        <v>0</v>
      </c>
      <c r="P67" s="20" t="n">
        <v>0</v>
      </c>
      <c r="Q67" s="18" t="n">
        <v>5.23633793</v>
      </c>
      <c r="R67" s="20" t="n">
        <v>1.28506821</v>
      </c>
    </row>
    <row r="68" spans="1:18">
      <c r="A68" s="15" t="s">
        <v>465</v>
      </c>
      <c r="B68" s="17" t="n">
        <v>12083</v>
      </c>
      <c r="C68" s="18">
        <f>(0.0/B68*100)</f>
        <v/>
      </c>
      <c r="D68" s="19" t="n">
        <v>12083</v>
      </c>
      <c r="E68" s="18" t="n">
        <v>25.02983695</v>
      </c>
      <c r="F68" s="20" t="n">
        <v>0.0829134</v>
      </c>
      <c r="G68" s="18" t="n">
        <v>72.83259655000001</v>
      </c>
      <c r="H68" s="20" t="n">
        <v>0.08764126</v>
      </c>
      <c r="I68" s="18" t="n">
        <v>0</v>
      </c>
      <c r="J68" s="20" t="n">
        <v>0</v>
      </c>
      <c r="K68" s="18" t="s">
        <v>404</v>
      </c>
      <c r="L68" s="20" t="s">
        <v>404</v>
      </c>
      <c r="M68" s="18" t="n">
        <v>0</v>
      </c>
      <c r="N68" s="20" t="n">
        <v>0</v>
      </c>
      <c r="O68" s="18" t="n">
        <v>0</v>
      </c>
      <c r="P68" s="20" t="n">
        <v>0</v>
      </c>
      <c r="Q68" s="18" t="n">
        <v>2.1375665</v>
      </c>
      <c r="R68" s="20" t="n">
        <v>0.04380616</v>
      </c>
    </row>
    <row r="69" spans="1:18">
      <c r="A69" s="15" t="s">
        <v>466</v>
      </c>
      <c r="B69" s="17" t="n">
        <v>4876</v>
      </c>
      <c r="C69" s="18">
        <f>(0.0/B69*100)</f>
        <v/>
      </c>
      <c r="D69" s="19" t="n">
        <v>4876</v>
      </c>
      <c r="E69" s="18" t="n">
        <v>42.27758943</v>
      </c>
      <c r="F69" s="20" t="n">
        <v>4.26296471</v>
      </c>
      <c r="G69" s="18" t="n">
        <v>56.398072</v>
      </c>
      <c r="H69" s="20" t="n">
        <v>4.16985056</v>
      </c>
      <c r="I69" s="18" t="n">
        <v>0</v>
      </c>
      <c r="J69" s="20" t="n">
        <v>0</v>
      </c>
      <c r="K69" s="18" t="s">
        <v>404</v>
      </c>
      <c r="L69" s="20" t="s">
        <v>404</v>
      </c>
      <c r="M69" s="18" t="n">
        <v>0</v>
      </c>
      <c r="N69" s="20" t="n">
        <v>0</v>
      </c>
      <c r="O69" s="18" t="n">
        <v>0</v>
      </c>
      <c r="P69" s="20" t="n">
        <v>0</v>
      </c>
      <c r="Q69" s="18" t="n">
        <v>1.32433856</v>
      </c>
      <c r="R69" s="20" t="n">
        <v>0.93701069</v>
      </c>
    </row>
    <row r="70" spans="1:18">
      <c r="A70" s="15" t="s">
        <v>467</v>
      </c>
      <c r="B70" s="17" t="n">
        <v>6036</v>
      </c>
      <c r="C70" s="18">
        <f>(0.0/B70*100)</f>
        <v/>
      </c>
      <c r="D70" s="19" t="n">
        <v>6036</v>
      </c>
      <c r="E70" s="18" t="n">
        <v>31.81521511</v>
      </c>
      <c r="F70" s="20" t="n">
        <v>3.59054163</v>
      </c>
      <c r="G70" s="18" t="n">
        <v>65.12518229</v>
      </c>
      <c r="H70" s="20" t="n">
        <v>3.66730313</v>
      </c>
      <c r="I70" s="18" t="n">
        <v>0</v>
      </c>
      <c r="J70" s="20" t="n">
        <v>0</v>
      </c>
      <c r="K70" s="18" t="s">
        <v>404</v>
      </c>
      <c r="L70" s="20" t="s">
        <v>404</v>
      </c>
      <c r="M70" s="18" t="n">
        <v>0</v>
      </c>
      <c r="N70" s="20" t="n">
        <v>0</v>
      </c>
      <c r="O70" s="18" t="n">
        <v>0</v>
      </c>
      <c r="P70" s="20" t="n">
        <v>0</v>
      </c>
      <c r="Q70" s="18" t="n">
        <v>3.0596026</v>
      </c>
      <c r="R70" s="20" t="n">
        <v>1.39092419</v>
      </c>
    </row>
    <row r="71" spans="1:18">
      <c r="A71" s="15" t="s">
        <v>468</v>
      </c>
      <c r="B71" s="17" t="n">
        <v>6115</v>
      </c>
      <c r="C71" s="18">
        <f>(0.0/B71*100)</f>
        <v/>
      </c>
      <c r="D71" s="19" t="n">
        <v>6115</v>
      </c>
      <c r="E71" s="18" t="n">
        <v>23.87182171</v>
      </c>
      <c r="F71" s="20" t="n">
        <v>0.57838614</v>
      </c>
      <c r="G71" s="18" t="n">
        <v>71.19267262</v>
      </c>
      <c r="H71" s="20" t="n">
        <v>1.06206696</v>
      </c>
      <c r="I71" s="18" t="n">
        <v>0</v>
      </c>
      <c r="J71" s="20" t="n">
        <v>0</v>
      </c>
      <c r="K71" s="18" t="s">
        <v>404</v>
      </c>
      <c r="L71" s="20" t="s">
        <v>404</v>
      </c>
      <c r="M71" s="18" t="n">
        <v>0</v>
      </c>
      <c r="N71" s="20" t="n">
        <v>0</v>
      </c>
      <c r="O71" s="18" t="n">
        <v>0</v>
      </c>
      <c r="P71" s="20" t="n">
        <v>0</v>
      </c>
      <c r="Q71" s="18" t="n">
        <v>4.93550567</v>
      </c>
      <c r="R71" s="20" t="n">
        <v>0.51839838</v>
      </c>
    </row>
    <row r="72" spans="1:18">
      <c r="A72" s="15" t="s">
        <v>469</v>
      </c>
      <c r="B72" s="17" t="n">
        <v>7708</v>
      </c>
      <c r="C72" s="18">
        <f>(0.0/B72*100)</f>
        <v/>
      </c>
      <c r="D72" s="19" t="n">
        <v>7708</v>
      </c>
      <c r="E72" s="18" t="n">
        <v>67.49093159</v>
      </c>
      <c r="F72" s="20" t="n">
        <v>2.97268757</v>
      </c>
      <c r="G72" s="18" t="n">
        <v>28.02061119</v>
      </c>
      <c r="H72" s="20" t="n">
        <v>2.78123334</v>
      </c>
      <c r="I72" s="18" t="n">
        <v>0</v>
      </c>
      <c r="J72" s="20" t="n">
        <v>0</v>
      </c>
      <c r="K72" s="18" t="s">
        <v>404</v>
      </c>
      <c r="L72" s="20" t="s">
        <v>404</v>
      </c>
      <c r="M72" s="18" t="n">
        <v>0</v>
      </c>
      <c r="N72" s="20" t="n">
        <v>0</v>
      </c>
      <c r="O72" s="18" t="n">
        <v>0</v>
      </c>
      <c r="P72" s="20" t="n">
        <v>0</v>
      </c>
      <c r="Q72" s="18" t="n">
        <v>4.48845722</v>
      </c>
      <c r="R72" s="20" t="n">
        <v>1.30656494</v>
      </c>
    </row>
    <row r="73" spans="1:18">
      <c r="A73" s="15" t="s">
        <v>470</v>
      </c>
      <c r="B73" s="17" t="n">
        <v>8249</v>
      </c>
      <c r="C73" s="18">
        <f>(0.0/B73*100)</f>
        <v/>
      </c>
      <c r="D73" s="19" t="n">
        <v>8249</v>
      </c>
      <c r="E73" s="18" t="n">
        <v>35.78723705</v>
      </c>
      <c r="F73" s="20" t="n">
        <v>3.84235471</v>
      </c>
      <c r="G73" s="18" t="n">
        <v>58.37261448</v>
      </c>
      <c r="H73" s="20" t="n">
        <v>3.63335347</v>
      </c>
      <c r="I73" s="18" t="n">
        <v>0</v>
      </c>
      <c r="J73" s="20" t="n">
        <v>0</v>
      </c>
      <c r="K73" s="18" t="s">
        <v>404</v>
      </c>
      <c r="L73" s="20" t="s">
        <v>404</v>
      </c>
      <c r="M73" s="18" t="n">
        <v>0</v>
      </c>
      <c r="N73" s="20" t="n">
        <v>0</v>
      </c>
      <c r="O73" s="18" t="n">
        <v>0</v>
      </c>
      <c r="P73" s="20" t="n">
        <v>0</v>
      </c>
      <c r="Q73" s="18" t="n">
        <v>5.84014847</v>
      </c>
      <c r="R73" s="20" t="n">
        <v>1.78428197</v>
      </c>
    </row>
    <row r="74" spans="1:18">
      <c r="A74" s="15" t="s">
        <v>471</v>
      </c>
      <c r="B74" s="17" t="n">
        <v>4692</v>
      </c>
      <c r="C74" s="18">
        <f>(484.0/B74*100)</f>
        <v/>
      </c>
      <c r="D74" s="19" t="n">
        <v>4208</v>
      </c>
      <c r="E74" s="18" t="n">
        <v>36.39959815</v>
      </c>
      <c r="F74" s="20" t="n">
        <v>0.19937849</v>
      </c>
      <c r="G74" s="18" t="n">
        <v>58.0395543</v>
      </c>
      <c r="H74" s="20" t="n">
        <v>0.21402573</v>
      </c>
      <c r="I74" s="18" t="n">
        <v>0</v>
      </c>
      <c r="J74" s="20" t="n">
        <v>0</v>
      </c>
      <c r="K74" s="18" t="s">
        <v>404</v>
      </c>
      <c r="L74" s="20" t="s">
        <v>404</v>
      </c>
      <c r="M74" s="18" t="n">
        <v>0</v>
      </c>
      <c r="N74" s="20" t="n">
        <v>0</v>
      </c>
      <c r="O74" s="18" t="n">
        <v>0</v>
      </c>
      <c r="P74" s="20" t="n">
        <v>0</v>
      </c>
      <c r="Q74" s="18" t="n">
        <v>5.56084754</v>
      </c>
      <c r="R74" s="20" t="n">
        <v>0.10169679</v>
      </c>
    </row>
    <row r="75" spans="1:18">
      <c r="A75" s="15" t="s">
        <v>472</v>
      </c>
      <c r="B75" s="17" t="n">
        <v>5375</v>
      </c>
      <c r="C75" s="18">
        <f>(483.0/B75*100)</f>
        <v/>
      </c>
      <c r="D75" s="19" t="n">
        <v>4892</v>
      </c>
      <c r="E75" s="18" t="n">
        <v>17.33469665</v>
      </c>
      <c r="F75" s="20" t="n">
        <v>3.36816529</v>
      </c>
      <c r="G75" s="18" t="n">
        <v>67.69261184</v>
      </c>
      <c r="H75" s="20" t="n">
        <v>4.38919537</v>
      </c>
      <c r="I75" s="18" t="n">
        <v>0</v>
      </c>
      <c r="J75" s="20" t="n">
        <v>0</v>
      </c>
      <c r="K75" s="18" t="s">
        <v>404</v>
      </c>
      <c r="L75" s="20" t="s">
        <v>404</v>
      </c>
      <c r="M75" s="18" t="n">
        <v>0</v>
      </c>
      <c r="N75" s="20" t="n">
        <v>0</v>
      </c>
      <c r="O75" s="18" t="n">
        <v>0</v>
      </c>
      <c r="P75" s="20" t="n">
        <v>0</v>
      </c>
      <c r="Q75" s="18" t="n">
        <v>14.97269151</v>
      </c>
      <c r="R75" s="20" t="n">
        <v>3.46760763</v>
      </c>
    </row>
    <row r="76" spans="1:18">
      <c r="A76" s="15" t="s">
        <v>473</v>
      </c>
      <c r="B76" s="17" t="n">
        <v>14167</v>
      </c>
      <c r="C76" s="18">
        <f>(1400.0/B76*100)</f>
        <v/>
      </c>
      <c r="D76" s="19" t="n">
        <v>12767</v>
      </c>
      <c r="E76" s="18" t="n">
        <v>35.58640251</v>
      </c>
      <c r="F76" s="20" t="n">
        <v>2.92563047</v>
      </c>
      <c r="G76" s="18" t="n">
        <v>53.66366543</v>
      </c>
      <c r="H76" s="20" t="n">
        <v>2.82343588</v>
      </c>
      <c r="I76" s="18" t="n">
        <v>0</v>
      </c>
      <c r="J76" s="20" t="n">
        <v>0</v>
      </c>
      <c r="K76" s="18" t="s">
        <v>404</v>
      </c>
      <c r="L76" s="20" t="s">
        <v>404</v>
      </c>
      <c r="M76" s="18" t="n">
        <v>0</v>
      </c>
      <c r="N76" s="20" t="n">
        <v>0</v>
      </c>
      <c r="O76" s="18" t="n">
        <v>0</v>
      </c>
      <c r="P76" s="20" t="n">
        <v>0</v>
      </c>
      <c r="Q76" s="18" t="n">
        <v>10.74993205</v>
      </c>
      <c r="R76" s="20" t="n">
        <v>1.53082992</v>
      </c>
    </row>
    <row r="77" spans="1:18">
      <c r="A77" s="15" t="s">
        <v>474</v>
      </c>
      <c r="B77" s="17" t="n">
        <v>6062</v>
      </c>
      <c r="C77" s="18">
        <f>(0.0/B77*100)</f>
        <v/>
      </c>
      <c r="D77" s="19" t="n">
        <v>6062</v>
      </c>
      <c r="E77" s="18" t="n">
        <v>12.42017861</v>
      </c>
      <c r="F77" s="20" t="n">
        <v>2.11307333</v>
      </c>
      <c r="G77" s="18" t="n">
        <v>79.76114389999999</v>
      </c>
      <c r="H77" s="20" t="n">
        <v>2.69043669</v>
      </c>
      <c r="I77" s="18" t="n">
        <v>0</v>
      </c>
      <c r="J77" s="20" t="n">
        <v>0</v>
      </c>
      <c r="K77" s="18" t="s">
        <v>404</v>
      </c>
      <c r="L77" s="20" t="s">
        <v>404</v>
      </c>
      <c r="M77" s="18" t="n">
        <v>0</v>
      </c>
      <c r="N77" s="20" t="n">
        <v>0</v>
      </c>
      <c r="O77" s="18" t="n">
        <v>0</v>
      </c>
      <c r="P77" s="20" t="n">
        <v>0</v>
      </c>
      <c r="Q77" s="18" t="n">
        <v>7.81867749</v>
      </c>
      <c r="R77" s="20" t="n">
        <v>2.08457499</v>
      </c>
    </row>
    <row r="78" spans="1:18">
      <c r="A78" s="15" t="s">
        <v>475</v>
      </c>
      <c r="B78" s="17" t="n">
        <v>5826</v>
      </c>
      <c r="C78" s="18">
        <f>(0.0/B78*100)</f>
        <v/>
      </c>
      <c r="D78" s="19" t="n">
        <v>5826</v>
      </c>
      <c r="E78" s="18" t="n">
        <v>14.10011647</v>
      </c>
      <c r="F78" s="20" t="n">
        <v>2.78609319</v>
      </c>
      <c r="G78" s="18" t="n">
        <v>79.31955562</v>
      </c>
      <c r="H78" s="20" t="n">
        <v>3.11462778</v>
      </c>
      <c r="I78" s="18" t="n">
        <v>0</v>
      </c>
      <c r="J78" s="20" t="n">
        <v>0</v>
      </c>
      <c r="K78" s="18" t="s">
        <v>404</v>
      </c>
      <c r="L78" s="20" t="s">
        <v>404</v>
      </c>
      <c r="M78" s="18" t="n">
        <v>0</v>
      </c>
      <c r="N78" s="20" t="n">
        <v>0</v>
      </c>
      <c r="O78" s="18" t="n">
        <v>0</v>
      </c>
      <c r="P78" s="20" t="n">
        <v>0</v>
      </c>
      <c r="Q78" s="18" t="n">
        <v>6.5803279</v>
      </c>
      <c r="R78" s="20" t="n">
        <v>1.71778783</v>
      </c>
    </row>
    <row customHeight="1" ht="25" r="79" spans="1:18">
      <c r="A79" s="15" t="s">
        <v>476</v>
      </c>
      <c r="B79" s="17" t="n">
        <v>1657</v>
      </c>
      <c r="C79" s="18">
        <f>(21.0/B79*100)</f>
        <v/>
      </c>
      <c r="D79" s="19" t="n">
        <v>1636</v>
      </c>
      <c r="E79" s="18" t="n">
        <v>14.276959</v>
      </c>
      <c r="F79" s="20" t="n">
        <v>5.01377362</v>
      </c>
      <c r="G79" s="18" t="n">
        <v>79.14237597</v>
      </c>
      <c r="H79" s="20" t="n">
        <v>5.97930468</v>
      </c>
      <c r="I79" s="18" t="n">
        <v>0</v>
      </c>
      <c r="J79" s="20" t="n">
        <v>0</v>
      </c>
      <c r="K79" s="18" t="s">
        <v>404</v>
      </c>
      <c r="L79" s="20" t="s">
        <v>404</v>
      </c>
      <c r="M79" s="18" t="n">
        <v>0</v>
      </c>
      <c r="N79" s="20" t="n">
        <v>0</v>
      </c>
      <c r="O79" s="18" t="n">
        <v>0</v>
      </c>
      <c r="P79" s="20" t="n">
        <v>0</v>
      </c>
      <c r="Q79" s="18" t="n">
        <v>6.58066502</v>
      </c>
      <c r="R79" s="20" t="n">
        <v>3.44132203</v>
      </c>
    </row>
    <row r="80" spans="1:18">
      <c r="A80" s="15" t="s">
        <v>477</v>
      </c>
      <c r="B80" s="17" t="n">
        <v>7841</v>
      </c>
      <c r="C80" s="18">
        <f>(0.0/B80*100)</f>
        <v/>
      </c>
      <c r="D80" s="19" t="n">
        <v>7841</v>
      </c>
      <c r="E80" s="18" t="n">
        <v>65.92162084</v>
      </c>
      <c r="F80" s="20" t="n">
        <v>2.77987378</v>
      </c>
      <c r="G80" s="18" t="n">
        <v>34.07837916</v>
      </c>
      <c r="H80" s="20" t="n">
        <v>2.77987378</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86.09792914000001</v>
      </c>
      <c r="F81" s="20" t="n">
        <v>2.84860995</v>
      </c>
      <c r="G81" s="18" t="n">
        <v>11.29440219</v>
      </c>
      <c r="H81" s="20" t="n">
        <v>2.56298167</v>
      </c>
      <c r="I81" s="18" t="n">
        <v>0</v>
      </c>
      <c r="J81" s="20" t="n">
        <v>0</v>
      </c>
      <c r="K81" s="18" t="s">
        <v>404</v>
      </c>
      <c r="L81" s="20" t="s">
        <v>404</v>
      </c>
      <c r="M81" s="18" t="n">
        <v>0</v>
      </c>
      <c r="N81" s="20" t="n">
        <v>0</v>
      </c>
      <c r="O81" s="18" t="n">
        <v>0</v>
      </c>
      <c r="P81" s="20" t="n">
        <v>0</v>
      </c>
      <c r="Q81" s="18" t="n">
        <v>2.60766867</v>
      </c>
      <c r="R81" s="20" t="n">
        <v>1.17050445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512</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41.71285669</v>
      </c>
      <c r="F7" s="20" t="n">
        <v>2.01234749</v>
      </c>
      <c r="G7" s="18" t="n">
        <v>53.23789113</v>
      </c>
      <c r="H7" s="20" t="n">
        <v>1.90712093</v>
      </c>
      <c r="I7" s="18" t="n">
        <v>0</v>
      </c>
      <c r="J7" s="20" t="n">
        <v>0</v>
      </c>
      <c r="K7" s="18" t="s">
        <v>404</v>
      </c>
      <c r="L7" s="20" t="s">
        <v>404</v>
      </c>
      <c r="M7" s="18" t="n">
        <v>0</v>
      </c>
      <c r="N7" s="20" t="n">
        <v>0</v>
      </c>
      <c r="O7" s="18" t="n">
        <v>0</v>
      </c>
      <c r="P7" s="20" t="n">
        <v>0</v>
      </c>
      <c r="Q7" s="18" t="n">
        <v>5.04925218</v>
      </c>
      <c r="R7" s="20" t="n">
        <v>1.04110586</v>
      </c>
    </row>
    <row r="8" spans="1:18">
      <c r="A8" s="15" t="s">
        <v>405</v>
      </c>
      <c r="B8" s="17" t="n">
        <v>7007</v>
      </c>
      <c r="C8" s="18">
        <f>(0.0/B8*100)</f>
        <v/>
      </c>
      <c r="D8" s="19" t="n">
        <v>7007</v>
      </c>
      <c r="E8" s="18" t="n">
        <v>20.37641436</v>
      </c>
      <c r="F8" s="20" t="n">
        <v>2.65772136</v>
      </c>
      <c r="G8" s="18" t="n">
        <v>74.77748836000001</v>
      </c>
      <c r="H8" s="20" t="n">
        <v>2.99872802</v>
      </c>
      <c r="I8" s="18" t="n">
        <v>0</v>
      </c>
      <c r="J8" s="20" t="n">
        <v>0</v>
      </c>
      <c r="K8" s="18" t="s">
        <v>404</v>
      </c>
      <c r="L8" s="20" t="s">
        <v>404</v>
      </c>
      <c r="M8" s="18" t="n">
        <v>0</v>
      </c>
      <c r="N8" s="20" t="n">
        <v>0</v>
      </c>
      <c r="O8" s="18" t="n">
        <v>0</v>
      </c>
      <c r="P8" s="20" t="n">
        <v>0</v>
      </c>
      <c r="Q8" s="18" t="n">
        <v>4.84609728</v>
      </c>
      <c r="R8" s="20" t="n">
        <v>1.3872579</v>
      </c>
    </row>
    <row r="9" spans="1:18">
      <c r="A9" s="15" t="s">
        <v>406</v>
      </c>
      <c r="B9" s="17" t="n">
        <v>9651</v>
      </c>
      <c r="C9" s="18">
        <f>(200.0/B9*100)</f>
        <v/>
      </c>
      <c r="D9" s="19" t="n">
        <v>9451</v>
      </c>
      <c r="E9" s="18" t="n">
        <v>8.7728401</v>
      </c>
      <c r="F9" s="20" t="n">
        <v>1.99975401</v>
      </c>
      <c r="G9" s="18" t="n">
        <v>81.30547328</v>
      </c>
      <c r="H9" s="20" t="n">
        <v>2.57601382</v>
      </c>
      <c r="I9" s="18" t="n">
        <v>0</v>
      </c>
      <c r="J9" s="20" t="n">
        <v>0</v>
      </c>
      <c r="K9" s="18" t="s">
        <v>404</v>
      </c>
      <c r="L9" s="20" t="s">
        <v>404</v>
      </c>
      <c r="M9" s="18" t="n">
        <v>0</v>
      </c>
      <c r="N9" s="20" t="n">
        <v>0</v>
      </c>
      <c r="O9" s="18" t="n">
        <v>0</v>
      </c>
      <c r="P9" s="20" t="n">
        <v>0</v>
      </c>
      <c r="Q9" s="18" t="n">
        <v>9.921686619999999</v>
      </c>
      <c r="R9" s="20" t="n">
        <v>2.07462915</v>
      </c>
    </row>
    <row r="10" spans="1:18">
      <c r="A10" s="15" t="s">
        <v>407</v>
      </c>
      <c r="B10" s="17" t="n">
        <v>20058</v>
      </c>
      <c r="C10" s="18">
        <f>(2798.0/B10*100)</f>
        <v/>
      </c>
      <c r="D10" s="19" t="n">
        <v>17260</v>
      </c>
      <c r="E10" s="18" t="n">
        <v>61.25927823</v>
      </c>
      <c r="F10" s="20" t="n">
        <v>2.3188875</v>
      </c>
      <c r="G10" s="18" t="n">
        <v>35.28096345</v>
      </c>
      <c r="H10" s="20" t="n">
        <v>2.26911845</v>
      </c>
      <c r="I10" s="18" t="n">
        <v>0</v>
      </c>
      <c r="J10" s="20" t="n">
        <v>0</v>
      </c>
      <c r="K10" s="18" t="s">
        <v>404</v>
      </c>
      <c r="L10" s="20" t="s">
        <v>404</v>
      </c>
      <c r="M10" s="18" t="n">
        <v>0</v>
      </c>
      <c r="N10" s="20" t="n">
        <v>0</v>
      </c>
      <c r="O10" s="18" t="n">
        <v>0</v>
      </c>
      <c r="P10" s="20" t="n">
        <v>0</v>
      </c>
      <c r="Q10" s="18" t="n">
        <v>3.45975832</v>
      </c>
      <c r="R10" s="20" t="n">
        <v>0.89945819</v>
      </c>
    </row>
    <row r="11" spans="1:18">
      <c r="A11" s="15" t="s">
        <v>408</v>
      </c>
      <c r="B11" s="17" t="n">
        <v>7053</v>
      </c>
      <c r="C11" s="18">
        <f>(137.0/B11*100)</f>
        <v/>
      </c>
      <c r="D11" s="19" t="n">
        <v>6916</v>
      </c>
      <c r="E11" s="18" t="n">
        <v>44.13857602</v>
      </c>
      <c r="F11" s="20" t="n">
        <v>4.33590727</v>
      </c>
      <c r="G11" s="18" t="n">
        <v>49.04407703</v>
      </c>
      <c r="H11" s="20" t="n">
        <v>4.40163015</v>
      </c>
      <c r="I11" s="18" t="n">
        <v>0</v>
      </c>
      <c r="J11" s="20" t="n">
        <v>0</v>
      </c>
      <c r="K11" s="18" t="s">
        <v>404</v>
      </c>
      <c r="L11" s="20" t="s">
        <v>404</v>
      </c>
      <c r="M11" s="18" t="n">
        <v>0</v>
      </c>
      <c r="N11" s="20" t="n">
        <v>0</v>
      </c>
      <c r="O11" s="18" t="n">
        <v>0</v>
      </c>
      <c r="P11" s="20" t="n">
        <v>0</v>
      </c>
      <c r="Q11" s="18" t="n">
        <v>6.81734695</v>
      </c>
      <c r="R11" s="20" t="n">
        <v>2.01363498</v>
      </c>
    </row>
    <row r="12" spans="1:18">
      <c r="A12" s="15" t="s">
        <v>409</v>
      </c>
      <c r="B12" s="17" t="n">
        <v>6894</v>
      </c>
      <c r="C12" s="18">
        <f>(106.0/B12*100)</f>
        <v/>
      </c>
      <c r="D12" s="19" t="n">
        <v>6788</v>
      </c>
      <c r="E12" s="18" t="n">
        <v>44.07519547</v>
      </c>
      <c r="F12" s="20" t="n">
        <v>3.02878584</v>
      </c>
      <c r="G12" s="18" t="n">
        <v>51.50294921</v>
      </c>
      <c r="H12" s="20" t="n">
        <v>3.13280611</v>
      </c>
      <c r="I12" s="18" t="n">
        <v>0</v>
      </c>
      <c r="J12" s="20" t="n">
        <v>0</v>
      </c>
      <c r="K12" s="18" t="s">
        <v>404</v>
      </c>
      <c r="L12" s="20" t="s">
        <v>404</v>
      </c>
      <c r="M12" s="18" t="n">
        <v>0</v>
      </c>
      <c r="N12" s="20" t="n">
        <v>0</v>
      </c>
      <c r="O12" s="18" t="n">
        <v>0</v>
      </c>
      <c r="P12" s="20" t="n">
        <v>0</v>
      </c>
      <c r="Q12" s="18" t="n">
        <v>4.42185532</v>
      </c>
      <c r="R12" s="20" t="n">
        <v>1.20411646</v>
      </c>
    </row>
    <row r="13" spans="1:18">
      <c r="A13" s="15" t="s">
        <v>410</v>
      </c>
      <c r="B13" s="17" t="n">
        <v>7161</v>
      </c>
      <c r="C13" s="18">
        <f>(1175.0/B13*100)</f>
        <v/>
      </c>
      <c r="D13" s="19" t="n">
        <v>5986</v>
      </c>
      <c r="E13" s="18" t="n">
        <v>10.87754561</v>
      </c>
      <c r="F13" s="20" t="n">
        <v>2.25114136</v>
      </c>
      <c r="G13" s="18" t="n">
        <v>80.53945555999999</v>
      </c>
      <c r="H13" s="20" t="n">
        <v>2.81857157</v>
      </c>
      <c r="I13" s="18" t="n">
        <v>0</v>
      </c>
      <c r="J13" s="20" t="n">
        <v>0</v>
      </c>
      <c r="K13" s="18" t="s">
        <v>404</v>
      </c>
      <c r="L13" s="20" t="s">
        <v>404</v>
      </c>
      <c r="M13" s="18" t="n">
        <v>0</v>
      </c>
      <c r="N13" s="20" t="n">
        <v>0</v>
      </c>
      <c r="O13" s="18" t="n">
        <v>0</v>
      </c>
      <c r="P13" s="20" t="n">
        <v>0</v>
      </c>
      <c r="Q13" s="18" t="n">
        <v>8.58299884</v>
      </c>
      <c r="R13" s="20" t="n">
        <v>1.77746697</v>
      </c>
    </row>
    <row r="14" spans="1:18">
      <c r="A14" s="15" t="s">
        <v>411</v>
      </c>
      <c r="B14" s="17" t="n">
        <v>5587</v>
      </c>
      <c r="C14" s="18">
        <f>(0.0/B14*100)</f>
        <v/>
      </c>
      <c r="D14" s="19" t="n">
        <v>5587</v>
      </c>
      <c r="E14" s="18" t="n">
        <v>43.08530522</v>
      </c>
      <c r="F14" s="20" t="n">
        <v>2.43076665</v>
      </c>
      <c r="G14" s="18" t="n">
        <v>49.61143299</v>
      </c>
      <c r="H14" s="20" t="n">
        <v>2.6152467</v>
      </c>
      <c r="I14" s="18" t="n">
        <v>0</v>
      </c>
      <c r="J14" s="20" t="n">
        <v>0</v>
      </c>
      <c r="K14" s="18" t="s">
        <v>404</v>
      </c>
      <c r="L14" s="20" t="s">
        <v>404</v>
      </c>
      <c r="M14" s="18" t="n">
        <v>0</v>
      </c>
      <c r="N14" s="20" t="n">
        <v>0</v>
      </c>
      <c r="O14" s="18" t="n">
        <v>0</v>
      </c>
      <c r="P14" s="20" t="n">
        <v>0</v>
      </c>
      <c r="Q14" s="18" t="n">
        <v>7.30326179</v>
      </c>
      <c r="R14" s="20" t="n">
        <v>1.38687012</v>
      </c>
    </row>
    <row r="15" spans="1:18">
      <c r="A15" s="15" t="s">
        <v>412</v>
      </c>
      <c r="B15" s="17" t="n">
        <v>5882</v>
      </c>
      <c r="C15" s="18">
        <f>(0.0/B15*100)</f>
        <v/>
      </c>
      <c r="D15" s="19" t="n">
        <v>5882</v>
      </c>
      <c r="E15" s="18" t="n">
        <v>12.67948531</v>
      </c>
      <c r="F15" s="20" t="n">
        <v>2.5447573</v>
      </c>
      <c r="G15" s="18" t="n">
        <v>84.50395004000001</v>
      </c>
      <c r="H15" s="20" t="n">
        <v>2.71647013</v>
      </c>
      <c r="I15" s="18" t="n">
        <v>0</v>
      </c>
      <c r="J15" s="20" t="n">
        <v>0</v>
      </c>
      <c r="K15" s="18" t="s">
        <v>404</v>
      </c>
      <c r="L15" s="20" t="s">
        <v>404</v>
      </c>
      <c r="M15" s="18" t="n">
        <v>0</v>
      </c>
      <c r="N15" s="20" t="n">
        <v>0</v>
      </c>
      <c r="O15" s="18" t="n">
        <v>0</v>
      </c>
      <c r="P15" s="20" t="n">
        <v>0</v>
      </c>
      <c r="Q15" s="18" t="n">
        <v>2.81656466</v>
      </c>
      <c r="R15" s="20" t="n">
        <v>1.34124043</v>
      </c>
    </row>
    <row r="16" spans="1:18">
      <c r="A16" s="15" t="s">
        <v>413</v>
      </c>
      <c r="B16" s="17" t="n">
        <v>6108</v>
      </c>
      <c r="C16" s="18">
        <f>(339.0/B16*100)</f>
        <v/>
      </c>
      <c r="D16" s="19" t="n">
        <v>5769</v>
      </c>
      <c r="E16" s="18" t="n">
        <v>16.38658199</v>
      </c>
      <c r="F16" s="20" t="n">
        <v>2.41786315</v>
      </c>
      <c r="G16" s="18" t="n">
        <v>68.92279365</v>
      </c>
      <c r="H16" s="20" t="n">
        <v>3.01622779</v>
      </c>
      <c r="I16" s="18" t="n">
        <v>0</v>
      </c>
      <c r="J16" s="20" t="n">
        <v>0</v>
      </c>
      <c r="K16" s="18" t="s">
        <v>404</v>
      </c>
      <c r="L16" s="20" t="s">
        <v>404</v>
      </c>
      <c r="M16" s="18" t="n">
        <v>0</v>
      </c>
      <c r="N16" s="20" t="n">
        <v>0</v>
      </c>
      <c r="O16" s="18" t="n">
        <v>0</v>
      </c>
      <c r="P16" s="20" t="n">
        <v>0</v>
      </c>
      <c r="Q16" s="18" t="n">
        <v>14.69062437</v>
      </c>
      <c r="R16" s="20" t="n">
        <v>2.27455733</v>
      </c>
    </row>
    <row r="17" spans="1:18">
      <c r="A17" s="15" t="s">
        <v>414</v>
      </c>
      <c r="B17" s="17" t="n">
        <v>6504</v>
      </c>
      <c r="C17" s="18">
        <f>(1325.0/B17*100)</f>
        <v/>
      </c>
      <c r="D17" s="19" t="n">
        <v>5179</v>
      </c>
      <c r="E17" s="18" t="n">
        <v>53.7348369</v>
      </c>
      <c r="F17" s="20" t="n">
        <v>3.95478358</v>
      </c>
      <c r="G17" s="18" t="n">
        <v>39.09505423</v>
      </c>
      <c r="H17" s="20" t="n">
        <v>3.9501846</v>
      </c>
      <c r="I17" s="18" t="n">
        <v>0</v>
      </c>
      <c r="J17" s="20" t="n">
        <v>0</v>
      </c>
      <c r="K17" s="18" t="s">
        <v>404</v>
      </c>
      <c r="L17" s="20" t="s">
        <v>404</v>
      </c>
      <c r="M17" s="18" t="n">
        <v>0</v>
      </c>
      <c r="N17" s="20" t="n">
        <v>0</v>
      </c>
      <c r="O17" s="18" t="n">
        <v>0</v>
      </c>
      <c r="P17" s="20" t="n">
        <v>0</v>
      </c>
      <c r="Q17" s="18" t="n">
        <v>7.17010888</v>
      </c>
      <c r="R17" s="20" t="n">
        <v>1.8393968</v>
      </c>
    </row>
    <row r="18" spans="1:18">
      <c r="A18" s="15" t="s">
        <v>415</v>
      </c>
      <c r="B18" s="17" t="n">
        <v>5532</v>
      </c>
      <c r="C18" s="18">
        <f>(0.0/B18*100)</f>
        <v/>
      </c>
      <c r="D18" s="19" t="n">
        <v>5532</v>
      </c>
      <c r="E18" s="18" t="n">
        <v>16.64928492</v>
      </c>
      <c r="F18" s="20" t="n">
        <v>2.59008266</v>
      </c>
      <c r="G18" s="18" t="n">
        <v>71.43027417</v>
      </c>
      <c r="H18" s="20" t="n">
        <v>3.41140101</v>
      </c>
      <c r="I18" s="18" t="n">
        <v>0</v>
      </c>
      <c r="J18" s="20" t="n">
        <v>0</v>
      </c>
      <c r="K18" s="18" t="s">
        <v>404</v>
      </c>
      <c r="L18" s="20" t="s">
        <v>404</v>
      </c>
      <c r="M18" s="18" t="n">
        <v>0</v>
      </c>
      <c r="N18" s="20" t="n">
        <v>0</v>
      </c>
      <c r="O18" s="18" t="n">
        <v>0</v>
      </c>
      <c r="P18" s="20" t="n">
        <v>0</v>
      </c>
      <c r="Q18" s="18" t="n">
        <v>11.92044091</v>
      </c>
      <c r="R18" s="20" t="n">
        <v>2.42854255</v>
      </c>
    </row>
    <row r="19" spans="1:18">
      <c r="A19" s="15" t="s">
        <v>416</v>
      </c>
      <c r="B19" s="17" t="n">
        <v>5658</v>
      </c>
      <c r="C19" s="18">
        <f>(327.0/B19*100)</f>
        <v/>
      </c>
      <c r="D19" s="19" t="n">
        <v>5331</v>
      </c>
      <c r="E19" s="18" t="n">
        <v>55.08620326</v>
      </c>
      <c r="F19" s="20" t="n">
        <v>3.36044166</v>
      </c>
      <c r="G19" s="18" t="n">
        <v>41.32148044</v>
      </c>
      <c r="H19" s="20" t="n">
        <v>3.63438887</v>
      </c>
      <c r="I19" s="18" t="n">
        <v>0</v>
      </c>
      <c r="J19" s="20" t="n">
        <v>0</v>
      </c>
      <c r="K19" s="18" t="s">
        <v>404</v>
      </c>
      <c r="L19" s="20" t="s">
        <v>404</v>
      </c>
      <c r="M19" s="18" t="n">
        <v>0</v>
      </c>
      <c r="N19" s="20" t="n">
        <v>0</v>
      </c>
      <c r="O19" s="18" t="n">
        <v>0</v>
      </c>
      <c r="P19" s="20" t="n">
        <v>0</v>
      </c>
      <c r="Q19" s="18" t="n">
        <v>3.5923163</v>
      </c>
      <c r="R19" s="20" t="n">
        <v>1.23245725</v>
      </c>
    </row>
    <row r="20" spans="1:18">
      <c r="A20" s="15" t="s">
        <v>417</v>
      </c>
      <c r="B20" s="17" t="n">
        <v>3371</v>
      </c>
      <c r="C20" s="18">
        <f>(24.0/B20*100)</f>
        <v/>
      </c>
      <c r="D20" s="19" t="n">
        <v>3347</v>
      </c>
      <c r="E20" s="18" t="n">
        <v>38.21653056</v>
      </c>
      <c r="F20" s="20" t="n">
        <v>0.24995735</v>
      </c>
      <c r="G20" s="18" t="n">
        <v>58.61700906</v>
      </c>
      <c r="H20" s="20" t="n">
        <v>0.26302637</v>
      </c>
      <c r="I20" s="18" t="n">
        <v>0</v>
      </c>
      <c r="J20" s="20" t="n">
        <v>0</v>
      </c>
      <c r="K20" s="18" t="s">
        <v>404</v>
      </c>
      <c r="L20" s="20" t="s">
        <v>404</v>
      </c>
      <c r="M20" s="18" t="n">
        <v>0</v>
      </c>
      <c r="N20" s="20" t="n">
        <v>0</v>
      </c>
      <c r="O20" s="18" t="n">
        <v>0</v>
      </c>
      <c r="P20" s="20" t="n">
        <v>0</v>
      </c>
      <c r="Q20" s="18" t="n">
        <v>3.16646038</v>
      </c>
      <c r="R20" s="20" t="n">
        <v>0.11038873</v>
      </c>
    </row>
    <row r="21" spans="1:18">
      <c r="A21" s="15" t="s">
        <v>418</v>
      </c>
      <c r="B21" s="17" t="n">
        <v>5741</v>
      </c>
      <c r="C21" s="18">
        <f>(0.0/B21*100)</f>
        <v/>
      </c>
      <c r="D21" s="19" t="n">
        <v>5741</v>
      </c>
      <c r="E21" s="18" t="n">
        <v>30.80269531</v>
      </c>
      <c r="F21" s="20" t="n">
        <v>3.58441993</v>
      </c>
      <c r="G21" s="18" t="n">
        <v>53.56195027</v>
      </c>
      <c r="H21" s="20" t="n">
        <v>3.78181552</v>
      </c>
      <c r="I21" s="18" t="n">
        <v>0</v>
      </c>
      <c r="J21" s="20" t="n">
        <v>0</v>
      </c>
      <c r="K21" s="18" t="s">
        <v>404</v>
      </c>
      <c r="L21" s="20" t="s">
        <v>404</v>
      </c>
      <c r="M21" s="18" t="n">
        <v>0</v>
      </c>
      <c r="N21" s="20" t="n">
        <v>0</v>
      </c>
      <c r="O21" s="18" t="n">
        <v>0</v>
      </c>
      <c r="P21" s="20" t="n">
        <v>0</v>
      </c>
      <c r="Q21" s="18" t="n">
        <v>15.63535441</v>
      </c>
      <c r="R21" s="20" t="n">
        <v>2.83381997</v>
      </c>
    </row>
    <row r="22" spans="1:18">
      <c r="A22" s="15" t="s">
        <v>419</v>
      </c>
      <c r="B22" s="17" t="n">
        <v>6598</v>
      </c>
      <c r="C22" s="18">
        <f>(0.0/B22*100)</f>
        <v/>
      </c>
      <c r="D22" s="19" t="n">
        <v>6598</v>
      </c>
      <c r="E22" s="18" t="n">
        <v>39.09367163</v>
      </c>
      <c r="F22" s="20" t="n">
        <v>3.72545501</v>
      </c>
      <c r="G22" s="18" t="n">
        <v>54.98271233</v>
      </c>
      <c r="H22" s="20" t="n">
        <v>3.82908849</v>
      </c>
      <c r="I22" s="18" t="n">
        <v>0</v>
      </c>
      <c r="J22" s="20" t="n">
        <v>0</v>
      </c>
      <c r="K22" s="18" t="s">
        <v>404</v>
      </c>
      <c r="L22" s="20" t="s">
        <v>404</v>
      </c>
      <c r="M22" s="18" t="n">
        <v>0</v>
      </c>
      <c r="N22" s="20" t="n">
        <v>0</v>
      </c>
      <c r="O22" s="18" t="n">
        <v>0</v>
      </c>
      <c r="P22" s="20" t="n">
        <v>0</v>
      </c>
      <c r="Q22" s="18" t="n">
        <v>5.92361603</v>
      </c>
      <c r="R22" s="20" t="n">
        <v>2.01233263</v>
      </c>
    </row>
    <row r="23" spans="1:18">
      <c r="A23" s="15" t="s">
        <v>420</v>
      </c>
      <c r="B23" s="17" t="n">
        <v>11583</v>
      </c>
      <c r="C23" s="18">
        <f>(3069.0/B23*100)</f>
        <v/>
      </c>
      <c r="D23" s="19" t="n">
        <v>8514</v>
      </c>
      <c r="E23" s="18" t="n">
        <v>31.28950752</v>
      </c>
      <c r="F23" s="20" t="n">
        <v>3.62149166</v>
      </c>
      <c r="G23" s="18" t="n">
        <v>62.12964514</v>
      </c>
      <c r="H23" s="20" t="n">
        <v>3.75855051</v>
      </c>
      <c r="I23" s="18" t="n">
        <v>0</v>
      </c>
      <c r="J23" s="20" t="n">
        <v>0</v>
      </c>
      <c r="K23" s="18" t="s">
        <v>404</v>
      </c>
      <c r="L23" s="20" t="s">
        <v>404</v>
      </c>
      <c r="M23" s="18" t="n">
        <v>0</v>
      </c>
      <c r="N23" s="20" t="n">
        <v>0</v>
      </c>
      <c r="O23" s="18" t="n">
        <v>0</v>
      </c>
      <c r="P23" s="20" t="n">
        <v>0</v>
      </c>
      <c r="Q23" s="18" t="n">
        <v>6.58084734</v>
      </c>
      <c r="R23" s="20" t="n">
        <v>1.81994776</v>
      </c>
    </row>
    <row r="24" spans="1:18">
      <c r="A24" s="15" t="s">
        <v>421</v>
      </c>
      <c r="B24" s="17" t="n">
        <v>6647</v>
      </c>
      <c r="C24" s="18">
        <f>(0.0/B24*100)</f>
        <v/>
      </c>
      <c r="D24" s="19" t="n">
        <v>6647</v>
      </c>
      <c r="E24" s="18" t="n">
        <v>53.40083893</v>
      </c>
      <c r="F24" s="20" t="n">
        <v>3.4220716</v>
      </c>
      <c r="G24" s="18" t="n">
        <v>46.59916107</v>
      </c>
      <c r="H24" s="20" t="n">
        <v>3.4220716</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83.96840294</v>
      </c>
      <c r="F25" s="20" t="n">
        <v>2.75336426</v>
      </c>
      <c r="G25" s="18" t="n">
        <v>16.03159706</v>
      </c>
      <c r="H25" s="20" t="n">
        <v>2.75336426</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37.42310944</v>
      </c>
      <c r="F26" s="20" t="n">
        <v>3.12343641</v>
      </c>
      <c r="G26" s="18" t="n">
        <v>57.9987094</v>
      </c>
      <c r="H26" s="20" t="n">
        <v>3.18082028</v>
      </c>
      <c r="I26" s="18" t="n">
        <v>0</v>
      </c>
      <c r="J26" s="20" t="n">
        <v>0</v>
      </c>
      <c r="K26" s="18" t="s">
        <v>404</v>
      </c>
      <c r="L26" s="20" t="s">
        <v>404</v>
      </c>
      <c r="M26" s="18" t="n">
        <v>0</v>
      </c>
      <c r="N26" s="20" t="n">
        <v>0</v>
      </c>
      <c r="O26" s="18" t="n">
        <v>0</v>
      </c>
      <c r="P26" s="20" t="n">
        <v>0</v>
      </c>
      <c r="Q26" s="18" t="n">
        <v>4.57818116</v>
      </c>
      <c r="R26" s="20" t="n">
        <v>1.15725281</v>
      </c>
    </row>
    <row r="27" spans="1:18">
      <c r="A27" s="15" t="s">
        <v>424</v>
      </c>
      <c r="B27" s="17" t="n">
        <v>5299</v>
      </c>
      <c r="C27" s="18">
        <f>(0.0/B27*100)</f>
        <v/>
      </c>
      <c r="D27" s="19" t="n">
        <v>5299</v>
      </c>
      <c r="E27" s="18" t="n">
        <v>19.60557394</v>
      </c>
      <c r="F27" s="20" t="n">
        <v>0.08197173000000001</v>
      </c>
      <c r="G27" s="18" t="n">
        <v>74.19957592999999</v>
      </c>
      <c r="H27" s="20" t="n">
        <v>0.08346818</v>
      </c>
      <c r="I27" s="18" t="n">
        <v>0</v>
      </c>
      <c r="J27" s="20" t="n">
        <v>0</v>
      </c>
      <c r="K27" s="18" t="s">
        <v>404</v>
      </c>
      <c r="L27" s="20" t="s">
        <v>404</v>
      </c>
      <c r="M27" s="18" t="n">
        <v>0</v>
      </c>
      <c r="N27" s="20" t="n">
        <v>0</v>
      </c>
      <c r="O27" s="18" t="n">
        <v>0</v>
      </c>
      <c r="P27" s="20" t="n">
        <v>0</v>
      </c>
      <c r="Q27" s="18" t="n">
        <v>6.19485013</v>
      </c>
      <c r="R27" s="20" t="n">
        <v>0.05547362</v>
      </c>
    </row>
    <row r="28" spans="1:18">
      <c r="A28" s="15" t="s">
        <v>425</v>
      </c>
      <c r="B28" s="17" t="n">
        <v>7568</v>
      </c>
      <c r="C28" s="18">
        <f>(0.0/B28*100)</f>
        <v/>
      </c>
      <c r="D28" s="19" t="n">
        <v>7568</v>
      </c>
      <c r="E28" s="18" t="n">
        <v>22.12038489</v>
      </c>
      <c r="F28" s="20" t="n">
        <v>2.6969805</v>
      </c>
      <c r="G28" s="18" t="n">
        <v>71.89792653000001</v>
      </c>
      <c r="H28" s="20" t="n">
        <v>3.1020428</v>
      </c>
      <c r="I28" s="18" t="n">
        <v>0</v>
      </c>
      <c r="J28" s="20" t="n">
        <v>0</v>
      </c>
      <c r="K28" s="18" t="s">
        <v>404</v>
      </c>
      <c r="L28" s="20" t="s">
        <v>404</v>
      </c>
      <c r="M28" s="18" t="n">
        <v>0</v>
      </c>
      <c r="N28" s="20" t="n">
        <v>0</v>
      </c>
      <c r="O28" s="18" t="n">
        <v>0</v>
      </c>
      <c r="P28" s="20" t="n">
        <v>0</v>
      </c>
      <c r="Q28" s="18" t="n">
        <v>5.98168858</v>
      </c>
      <c r="R28" s="20" t="n">
        <v>1.85297132</v>
      </c>
    </row>
    <row r="29" spans="1:18">
      <c r="A29" s="15" t="s">
        <v>426</v>
      </c>
      <c r="B29" s="17" t="n">
        <v>5385</v>
      </c>
      <c r="C29" s="18">
        <f>(1123.0/B29*100)</f>
        <v/>
      </c>
      <c r="D29" s="19" t="n">
        <v>4262</v>
      </c>
      <c r="E29" s="18" t="n">
        <v>5.0980122</v>
      </c>
      <c r="F29" s="20" t="n">
        <v>1.85751748</v>
      </c>
      <c r="G29" s="18" t="n">
        <v>71.85261201</v>
      </c>
      <c r="H29" s="20" t="n">
        <v>3.72095769</v>
      </c>
      <c r="I29" s="18" t="n">
        <v>0</v>
      </c>
      <c r="J29" s="20" t="n">
        <v>0</v>
      </c>
      <c r="K29" s="18" t="s">
        <v>404</v>
      </c>
      <c r="L29" s="20" t="s">
        <v>404</v>
      </c>
      <c r="M29" s="18" t="n">
        <v>0</v>
      </c>
      <c r="N29" s="20" t="n">
        <v>0</v>
      </c>
      <c r="O29" s="18" t="n">
        <v>0</v>
      </c>
      <c r="P29" s="20" t="n">
        <v>0</v>
      </c>
      <c r="Q29" s="18" t="n">
        <v>23.04937579</v>
      </c>
      <c r="R29" s="20" t="n">
        <v>3.84400884</v>
      </c>
    </row>
    <row r="30" spans="1:18">
      <c r="A30" s="15" t="s">
        <v>427</v>
      </c>
      <c r="B30" s="17" t="n">
        <v>4520</v>
      </c>
      <c r="C30" s="18">
        <f>(904.0/B30*100)</f>
        <v/>
      </c>
      <c r="D30" s="19" t="n">
        <v>3616</v>
      </c>
      <c r="E30" s="18" t="n">
        <v>62.00153357</v>
      </c>
      <c r="F30" s="20" t="n">
        <v>3.48944119</v>
      </c>
      <c r="G30" s="18" t="n">
        <v>34.64241348</v>
      </c>
      <c r="H30" s="20" t="n">
        <v>3.66341765</v>
      </c>
      <c r="I30" s="18" t="n">
        <v>0</v>
      </c>
      <c r="J30" s="20" t="n">
        <v>0</v>
      </c>
      <c r="K30" s="18" t="s">
        <v>404</v>
      </c>
      <c r="L30" s="20" t="s">
        <v>404</v>
      </c>
      <c r="M30" s="18" t="n">
        <v>0</v>
      </c>
      <c r="N30" s="20" t="n">
        <v>0</v>
      </c>
      <c r="O30" s="18" t="n">
        <v>0</v>
      </c>
      <c r="P30" s="20" t="n">
        <v>0</v>
      </c>
      <c r="Q30" s="18" t="n">
        <v>3.35605295</v>
      </c>
      <c r="R30" s="20" t="n">
        <v>1.38618865</v>
      </c>
    </row>
    <row r="31" spans="1:18">
      <c r="A31" s="15" t="s">
        <v>428</v>
      </c>
      <c r="B31" s="17" t="n">
        <v>5456</v>
      </c>
      <c r="C31" s="18">
        <f>(502.0/B31*100)</f>
        <v/>
      </c>
      <c r="D31" s="19" t="n">
        <v>4954</v>
      </c>
      <c r="E31" s="18" t="n">
        <v>9.25887346</v>
      </c>
      <c r="F31" s="20" t="n">
        <v>2.11013512</v>
      </c>
      <c r="G31" s="18" t="n">
        <v>78.50111565</v>
      </c>
      <c r="H31" s="20" t="n">
        <v>2.94766748</v>
      </c>
      <c r="I31" s="18" t="n">
        <v>0</v>
      </c>
      <c r="J31" s="20" t="n">
        <v>0</v>
      </c>
      <c r="K31" s="18" t="s">
        <v>404</v>
      </c>
      <c r="L31" s="20" t="s">
        <v>404</v>
      </c>
      <c r="M31" s="18" t="n">
        <v>0</v>
      </c>
      <c r="N31" s="20" t="n">
        <v>0</v>
      </c>
      <c r="O31" s="18" t="n">
        <v>0</v>
      </c>
      <c r="P31" s="20" t="n">
        <v>0</v>
      </c>
      <c r="Q31" s="18" t="n">
        <v>12.24001089</v>
      </c>
      <c r="R31" s="20" t="n">
        <v>2.30270068</v>
      </c>
    </row>
    <row r="32" spans="1:18">
      <c r="A32" s="15" t="s">
        <v>429</v>
      </c>
      <c r="B32" s="17" t="n">
        <v>4478</v>
      </c>
      <c r="C32" s="18">
        <f>(0.0/B32*100)</f>
        <v/>
      </c>
      <c r="D32" s="19" t="n">
        <v>4478</v>
      </c>
      <c r="E32" s="18" t="n">
        <v>68.03133624</v>
      </c>
      <c r="F32" s="20" t="n">
        <v>3.29343693</v>
      </c>
      <c r="G32" s="18" t="n">
        <v>26.38704686</v>
      </c>
      <c r="H32" s="20" t="n">
        <v>3.42134713</v>
      </c>
      <c r="I32" s="18" t="n">
        <v>0</v>
      </c>
      <c r="J32" s="20" t="n">
        <v>0</v>
      </c>
      <c r="K32" s="18" t="s">
        <v>404</v>
      </c>
      <c r="L32" s="20" t="s">
        <v>404</v>
      </c>
      <c r="M32" s="18" t="n">
        <v>0</v>
      </c>
      <c r="N32" s="20" t="n">
        <v>0</v>
      </c>
      <c r="O32" s="18" t="n">
        <v>0</v>
      </c>
      <c r="P32" s="20" t="n">
        <v>0</v>
      </c>
      <c r="Q32" s="18" t="n">
        <v>5.58161689</v>
      </c>
      <c r="R32" s="20" t="n">
        <v>1.79592514</v>
      </c>
    </row>
    <row r="33" spans="1:18">
      <c r="A33" s="15" t="s">
        <v>430</v>
      </c>
      <c r="B33" s="17" t="n">
        <v>7325</v>
      </c>
      <c r="C33" s="18">
        <f>(29.0/B33*100)</f>
        <v/>
      </c>
      <c r="D33" s="19" t="n">
        <v>7296</v>
      </c>
      <c r="E33" s="18" t="n">
        <v>18.66037344</v>
      </c>
      <c r="F33" s="20" t="n">
        <v>2.78245527</v>
      </c>
      <c r="G33" s="18" t="n">
        <v>62.71626586</v>
      </c>
      <c r="H33" s="20" t="n">
        <v>3.34645598</v>
      </c>
      <c r="I33" s="18" t="n">
        <v>0</v>
      </c>
      <c r="J33" s="20" t="n">
        <v>0</v>
      </c>
      <c r="K33" s="18" t="s">
        <v>404</v>
      </c>
      <c r="L33" s="20" t="s">
        <v>404</v>
      </c>
      <c r="M33" s="18" t="n">
        <v>0</v>
      </c>
      <c r="N33" s="20" t="n">
        <v>0</v>
      </c>
      <c r="O33" s="18" t="n">
        <v>0</v>
      </c>
      <c r="P33" s="20" t="n">
        <v>0</v>
      </c>
      <c r="Q33" s="18" t="n">
        <v>18.6233607</v>
      </c>
      <c r="R33" s="20" t="n">
        <v>2.34586159</v>
      </c>
    </row>
    <row r="34" spans="1:18">
      <c r="A34" s="15" t="s">
        <v>431</v>
      </c>
      <c r="B34" s="17" t="n">
        <v>6350</v>
      </c>
      <c r="C34" s="18">
        <f>(0.0/B34*100)</f>
        <v/>
      </c>
      <c r="D34" s="19" t="n">
        <v>6350</v>
      </c>
      <c r="E34" s="18" t="n">
        <v>81.58107372000001</v>
      </c>
      <c r="F34" s="20" t="n">
        <v>2.21216581</v>
      </c>
      <c r="G34" s="18" t="n">
        <v>15.53473107</v>
      </c>
      <c r="H34" s="20" t="n">
        <v>1.92202709</v>
      </c>
      <c r="I34" s="18" t="n">
        <v>0</v>
      </c>
      <c r="J34" s="20" t="n">
        <v>0</v>
      </c>
      <c r="K34" s="18" t="s">
        <v>404</v>
      </c>
      <c r="L34" s="20" t="s">
        <v>404</v>
      </c>
      <c r="M34" s="18" t="n">
        <v>0</v>
      </c>
      <c r="N34" s="20" t="n">
        <v>0</v>
      </c>
      <c r="O34" s="18" t="n">
        <v>0</v>
      </c>
      <c r="P34" s="20" t="n">
        <v>0</v>
      </c>
      <c r="Q34" s="18" t="n">
        <v>2.88419521</v>
      </c>
      <c r="R34" s="20" t="n">
        <v>1.01286923</v>
      </c>
    </row>
    <row r="35" spans="1:18">
      <c r="A35" s="15" t="s">
        <v>432</v>
      </c>
      <c r="B35" s="17" t="n">
        <v>6406</v>
      </c>
      <c r="C35" s="18">
        <f>(443.0/B35*100)</f>
        <v/>
      </c>
      <c r="D35" s="19" t="n">
        <v>5963</v>
      </c>
      <c r="E35" s="18" t="n">
        <v>46.89569757</v>
      </c>
      <c r="F35" s="20" t="n">
        <v>0.37968972</v>
      </c>
      <c r="G35" s="18" t="n">
        <v>49.53374616</v>
      </c>
      <c r="H35" s="20" t="n">
        <v>0.35140393</v>
      </c>
      <c r="I35" s="18" t="n">
        <v>0</v>
      </c>
      <c r="J35" s="20" t="n">
        <v>0</v>
      </c>
      <c r="K35" s="18" t="s">
        <v>404</v>
      </c>
      <c r="L35" s="20" t="s">
        <v>404</v>
      </c>
      <c r="M35" s="18" t="n">
        <v>0</v>
      </c>
      <c r="N35" s="20" t="n">
        <v>0</v>
      </c>
      <c r="O35" s="18" t="n">
        <v>0</v>
      </c>
      <c r="P35" s="20" t="n">
        <v>0</v>
      </c>
      <c r="Q35" s="18" t="n">
        <v>3.57055627</v>
      </c>
      <c r="R35" s="20" t="n">
        <v>0.10236654</v>
      </c>
    </row>
    <row r="36" spans="1:18">
      <c r="A36" s="15" t="s">
        <v>433</v>
      </c>
      <c r="B36" s="17" t="n">
        <v>6736</v>
      </c>
      <c r="C36" s="18">
        <f>(10.0/B36*100)</f>
        <v/>
      </c>
      <c r="D36" s="19" t="n">
        <v>6726</v>
      </c>
      <c r="E36" s="18" t="n">
        <v>20.20536842</v>
      </c>
      <c r="F36" s="20" t="n">
        <v>2.91557287</v>
      </c>
      <c r="G36" s="18" t="n">
        <v>73.7581474</v>
      </c>
      <c r="H36" s="20" t="n">
        <v>3.20953315</v>
      </c>
      <c r="I36" s="18" t="n">
        <v>0</v>
      </c>
      <c r="J36" s="20" t="n">
        <v>0</v>
      </c>
      <c r="K36" s="18" t="s">
        <v>404</v>
      </c>
      <c r="L36" s="20" t="s">
        <v>404</v>
      </c>
      <c r="M36" s="18" t="n">
        <v>0</v>
      </c>
      <c r="N36" s="20" t="n">
        <v>0</v>
      </c>
      <c r="O36" s="18" t="n">
        <v>0</v>
      </c>
      <c r="P36" s="20" t="n">
        <v>0</v>
      </c>
      <c r="Q36" s="18" t="n">
        <v>6.03648418</v>
      </c>
      <c r="R36" s="20" t="n">
        <v>1.59756611</v>
      </c>
    </row>
    <row r="37" spans="1:18">
      <c r="A37" s="15" t="s">
        <v>434</v>
      </c>
      <c r="B37" s="17" t="n">
        <v>5458</v>
      </c>
      <c r="C37" s="18">
        <f>(0.0/B37*100)</f>
        <v/>
      </c>
      <c r="D37" s="19" t="n">
        <v>5458</v>
      </c>
      <c r="E37" s="18" t="n">
        <v>7.40304177</v>
      </c>
      <c r="F37" s="20" t="n">
        <v>1.94254684</v>
      </c>
      <c r="G37" s="18" t="n">
        <v>87.91817607999999</v>
      </c>
      <c r="H37" s="20" t="n">
        <v>2.33900259</v>
      </c>
      <c r="I37" s="18" t="n">
        <v>0</v>
      </c>
      <c r="J37" s="20" t="n">
        <v>0</v>
      </c>
      <c r="K37" s="18" t="s">
        <v>404</v>
      </c>
      <c r="L37" s="20" t="s">
        <v>404</v>
      </c>
      <c r="M37" s="18" t="n">
        <v>0</v>
      </c>
      <c r="N37" s="20" t="n">
        <v>0</v>
      </c>
      <c r="O37" s="18" t="n">
        <v>0</v>
      </c>
      <c r="P37" s="20" t="n">
        <v>0</v>
      </c>
      <c r="Q37" s="18" t="n">
        <v>4.67878215</v>
      </c>
      <c r="R37" s="20" t="n">
        <v>1.32126471</v>
      </c>
    </row>
    <row r="38" spans="1:18">
      <c r="A38" s="15" t="s">
        <v>435</v>
      </c>
      <c r="B38" s="17" t="n">
        <v>5860</v>
      </c>
      <c r="C38" s="18">
        <f>(268.0/B38*100)</f>
        <v/>
      </c>
      <c r="D38" s="19" t="n">
        <v>5592</v>
      </c>
      <c r="E38" s="18" t="n">
        <v>19.98842454</v>
      </c>
      <c r="F38" s="20" t="n">
        <v>2.76950499</v>
      </c>
      <c r="G38" s="18" t="n">
        <v>70.75893487</v>
      </c>
      <c r="H38" s="20" t="n">
        <v>3.03874465</v>
      </c>
      <c r="I38" s="18" t="n">
        <v>0</v>
      </c>
      <c r="J38" s="20" t="n">
        <v>0</v>
      </c>
      <c r="K38" s="18" t="s">
        <v>404</v>
      </c>
      <c r="L38" s="20" t="s">
        <v>404</v>
      </c>
      <c r="M38" s="18" t="n">
        <v>0</v>
      </c>
      <c r="N38" s="20" t="n">
        <v>0</v>
      </c>
      <c r="O38" s="18" t="n">
        <v>0</v>
      </c>
      <c r="P38" s="20" t="n">
        <v>0</v>
      </c>
      <c r="Q38" s="18" t="n">
        <v>9.25264058</v>
      </c>
      <c r="R38" s="20" t="n">
        <v>2.44916253</v>
      </c>
    </row>
    <row r="39" spans="1:18">
      <c r="A39" s="15" t="s">
        <v>436</v>
      </c>
      <c r="B39" s="17" t="n">
        <v>5895</v>
      </c>
      <c r="C39" s="18">
        <f>(0.0/B39*100)</f>
        <v/>
      </c>
      <c r="D39" s="19" t="n">
        <v>5895</v>
      </c>
      <c r="E39" s="18" t="n">
        <v>49.30357948</v>
      </c>
      <c r="F39" s="20" t="n">
        <v>4.63125937</v>
      </c>
      <c r="G39" s="18" t="n">
        <v>47.93566865</v>
      </c>
      <c r="H39" s="20" t="n">
        <v>4.37426821</v>
      </c>
      <c r="I39" s="18" t="n">
        <v>0</v>
      </c>
      <c r="J39" s="20" t="n">
        <v>0</v>
      </c>
      <c r="K39" s="18" t="s">
        <v>404</v>
      </c>
      <c r="L39" s="20" t="s">
        <v>404</v>
      </c>
      <c r="M39" s="18" t="n">
        <v>0</v>
      </c>
      <c r="N39" s="20" t="n">
        <v>0</v>
      </c>
      <c r="O39" s="18" t="n">
        <v>0</v>
      </c>
      <c r="P39" s="20" t="n">
        <v>0</v>
      </c>
      <c r="Q39" s="18" t="n">
        <v>2.76075186</v>
      </c>
      <c r="R39" s="20" t="n">
        <v>1.08653051</v>
      </c>
    </row>
    <row r="40" spans="1:18">
      <c r="A40" s="15" t="s">
        <v>437</v>
      </c>
      <c r="B40" s="17" t="n">
        <v>14157</v>
      </c>
      <c r="C40" s="18">
        <f>(2602.0/B40*100)</f>
        <v/>
      </c>
      <c r="D40" s="19" t="n">
        <v>11555</v>
      </c>
      <c r="E40" s="18" t="n">
        <v>63.09780098</v>
      </c>
      <c r="F40" s="20" t="n">
        <v>3.54264034</v>
      </c>
      <c r="G40" s="18" t="n">
        <v>28.95322006</v>
      </c>
      <c r="H40" s="20" t="n">
        <v>3.19511661</v>
      </c>
      <c r="I40" s="18" t="n">
        <v>0</v>
      </c>
      <c r="J40" s="20" t="n">
        <v>0</v>
      </c>
      <c r="K40" s="18" t="s">
        <v>404</v>
      </c>
      <c r="L40" s="20" t="s">
        <v>404</v>
      </c>
      <c r="M40" s="18" t="n">
        <v>0</v>
      </c>
      <c r="N40" s="20" t="n">
        <v>0</v>
      </c>
      <c r="O40" s="18" t="n">
        <v>0</v>
      </c>
      <c r="P40" s="20" t="n">
        <v>0</v>
      </c>
      <c r="Q40" s="18" t="n">
        <v>7.94897897</v>
      </c>
      <c r="R40" s="20" t="n">
        <v>1.71325067</v>
      </c>
    </row>
    <row r="41" spans="1:18">
      <c r="A41" s="15" t="s">
        <v>438</v>
      </c>
      <c r="B41" s="17" t="n">
        <v>5712</v>
      </c>
      <c r="C41" s="18">
        <f>(70.0/B41*100)</f>
        <v/>
      </c>
      <c r="D41" s="19" t="n">
        <v>5642</v>
      </c>
      <c r="E41" s="18" t="n">
        <v>66.32386218000001</v>
      </c>
      <c r="F41" s="20" t="n">
        <v>3.84128677</v>
      </c>
      <c r="G41" s="18" t="n">
        <v>32.08708838</v>
      </c>
      <c r="H41" s="20" t="n">
        <v>3.73443286</v>
      </c>
      <c r="I41" s="18" t="n">
        <v>0</v>
      </c>
      <c r="J41" s="20" t="n">
        <v>0</v>
      </c>
      <c r="K41" s="18" t="s">
        <v>404</v>
      </c>
      <c r="L41" s="20" t="s">
        <v>404</v>
      </c>
      <c r="M41" s="18" t="n">
        <v>0</v>
      </c>
      <c r="N41" s="20" t="n">
        <v>0</v>
      </c>
      <c r="O41" s="18" t="n">
        <v>0</v>
      </c>
      <c r="P41" s="20" t="n">
        <v>0</v>
      </c>
      <c r="Q41" s="18" t="n">
        <v>1.58904943</v>
      </c>
      <c r="R41" s="20" t="n">
        <v>0.90345153</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32.35220601</v>
      </c>
      <c r="F44" s="20" t="n">
        <v>3.69097339</v>
      </c>
      <c r="G44" s="18" t="n">
        <v>60.45823019</v>
      </c>
      <c r="H44" s="20" t="n">
        <v>3.8566057</v>
      </c>
      <c r="I44" s="18" t="n">
        <v>0</v>
      </c>
      <c r="J44" s="20" t="n">
        <v>0</v>
      </c>
      <c r="K44" s="18" t="s">
        <v>404</v>
      </c>
      <c r="L44" s="20" t="s">
        <v>404</v>
      </c>
      <c r="M44" s="18" t="n">
        <v>0</v>
      </c>
      <c r="N44" s="20" t="n">
        <v>0</v>
      </c>
      <c r="O44" s="18" t="n">
        <v>0</v>
      </c>
      <c r="P44" s="20" t="n">
        <v>0</v>
      </c>
      <c r="Q44" s="18" t="n">
        <v>7.1895638</v>
      </c>
      <c r="R44" s="20" t="n">
        <v>1.60144653</v>
      </c>
    </row>
    <row r="45" spans="1:18">
      <c r="A45" s="15" t="s">
        <v>442</v>
      </c>
      <c r="B45" s="17" t="n">
        <v>5519</v>
      </c>
      <c r="C45" s="18">
        <f>(0.0/B45*100)</f>
        <v/>
      </c>
      <c r="D45" s="19" t="n">
        <v>5519</v>
      </c>
      <c r="E45" s="18" t="n">
        <v>31.33692204</v>
      </c>
      <c r="F45" s="20" t="n">
        <v>3.84823923</v>
      </c>
      <c r="G45" s="18" t="n">
        <v>59.10805506</v>
      </c>
      <c r="H45" s="20" t="n">
        <v>4.12849283</v>
      </c>
      <c r="I45" s="18" t="n">
        <v>0</v>
      </c>
      <c r="J45" s="20" t="n">
        <v>0</v>
      </c>
      <c r="K45" s="18" t="s">
        <v>404</v>
      </c>
      <c r="L45" s="20" t="s">
        <v>404</v>
      </c>
      <c r="M45" s="18" t="n">
        <v>0</v>
      </c>
      <c r="N45" s="20" t="n">
        <v>0</v>
      </c>
      <c r="O45" s="18" t="n">
        <v>0</v>
      </c>
      <c r="P45" s="20" t="n">
        <v>0</v>
      </c>
      <c r="Q45" s="18" t="n">
        <v>9.55502289</v>
      </c>
      <c r="R45" s="20" t="n">
        <v>2.23313751</v>
      </c>
    </row>
    <row r="46" spans="1:18">
      <c r="A46" s="15" t="s">
        <v>443</v>
      </c>
      <c r="B46" s="17" t="n">
        <v>23141</v>
      </c>
      <c r="C46" s="18">
        <f>(4196.0/B46*100)</f>
        <v/>
      </c>
      <c r="D46" s="19" t="n">
        <v>18945</v>
      </c>
      <c r="E46" s="18" t="n">
        <v>13.76492035</v>
      </c>
      <c r="F46" s="20" t="n">
        <v>2.12490541</v>
      </c>
      <c r="G46" s="18" t="n">
        <v>70.82931144</v>
      </c>
      <c r="H46" s="20" t="n">
        <v>2.34718838</v>
      </c>
      <c r="I46" s="18" t="n">
        <v>0</v>
      </c>
      <c r="J46" s="20" t="n">
        <v>0</v>
      </c>
      <c r="K46" s="18" t="s">
        <v>404</v>
      </c>
      <c r="L46" s="20" t="s">
        <v>404</v>
      </c>
      <c r="M46" s="18" t="n">
        <v>0</v>
      </c>
      <c r="N46" s="20" t="n">
        <v>0</v>
      </c>
      <c r="O46" s="18" t="n">
        <v>0</v>
      </c>
      <c r="P46" s="20" t="n">
        <v>0</v>
      </c>
      <c r="Q46" s="18" t="n">
        <v>15.40576822</v>
      </c>
      <c r="R46" s="20" t="n">
        <v>1.85971876</v>
      </c>
    </row>
    <row r="47" spans="1:18">
      <c r="A47" s="15" t="s">
        <v>444</v>
      </c>
      <c r="B47" s="17" t="n">
        <v>5928</v>
      </c>
      <c r="C47" s="18">
        <f>(0.0/B47*100)</f>
        <v/>
      </c>
      <c r="D47" s="19" t="n">
        <v>5928</v>
      </c>
      <c r="E47" s="18" t="n">
        <v>44.66068359</v>
      </c>
      <c r="F47" s="20" t="n">
        <v>3.86720821</v>
      </c>
      <c r="G47" s="18" t="n">
        <v>51.18034936</v>
      </c>
      <c r="H47" s="20" t="n">
        <v>3.93381561</v>
      </c>
      <c r="I47" s="18" t="n">
        <v>0</v>
      </c>
      <c r="J47" s="20" t="n">
        <v>0</v>
      </c>
      <c r="K47" s="18" t="s">
        <v>404</v>
      </c>
      <c r="L47" s="20" t="s">
        <v>404</v>
      </c>
      <c r="M47" s="18" t="n">
        <v>0</v>
      </c>
      <c r="N47" s="20" t="n">
        <v>0</v>
      </c>
      <c r="O47" s="18" t="n">
        <v>0</v>
      </c>
      <c r="P47" s="20" t="n">
        <v>0</v>
      </c>
      <c r="Q47" s="18" t="n">
        <v>4.15896705</v>
      </c>
      <c r="R47" s="20" t="n">
        <v>1.19713081</v>
      </c>
    </row>
    <row r="48" spans="1:18">
      <c r="A48" s="15" t="s">
        <v>445</v>
      </c>
      <c r="B48" s="17" t="n">
        <v>9841</v>
      </c>
      <c r="C48" s="18">
        <f>(0.0/B48*100)</f>
        <v/>
      </c>
      <c r="D48" s="19" t="n">
        <v>9841</v>
      </c>
      <c r="E48" s="18" t="n">
        <v>71.7536083</v>
      </c>
      <c r="F48" s="20" t="n">
        <v>3.23028373</v>
      </c>
      <c r="G48" s="18" t="n">
        <v>27.3860317</v>
      </c>
      <c r="H48" s="20" t="n">
        <v>3.25483117</v>
      </c>
      <c r="I48" s="18" t="n">
        <v>0</v>
      </c>
      <c r="J48" s="20" t="n">
        <v>0</v>
      </c>
      <c r="K48" s="18" t="s">
        <v>404</v>
      </c>
      <c r="L48" s="20" t="s">
        <v>404</v>
      </c>
      <c r="M48" s="18" t="n">
        <v>0</v>
      </c>
      <c r="N48" s="20" t="n">
        <v>0</v>
      </c>
      <c r="O48" s="18" t="n">
        <v>0</v>
      </c>
      <c r="P48" s="20" t="n">
        <v>0</v>
      </c>
      <c r="Q48" s="18" t="n">
        <v>0.86036</v>
      </c>
      <c r="R48" s="20" t="n">
        <v>0.7029505700000001</v>
      </c>
    </row>
    <row r="49" spans="1:18">
      <c r="A49" s="15" t="s">
        <v>446</v>
      </c>
      <c r="B49" s="17" t="n">
        <v>6349</v>
      </c>
      <c r="C49" s="18">
        <f>(52.0/B49*100)</f>
        <v/>
      </c>
      <c r="D49" s="19" t="n">
        <v>6297</v>
      </c>
      <c r="E49" s="18" t="n">
        <v>55.75429626</v>
      </c>
      <c r="F49" s="20" t="n">
        <v>3.16293866</v>
      </c>
      <c r="G49" s="18" t="n">
        <v>41.75826425</v>
      </c>
      <c r="H49" s="20" t="n">
        <v>3.19325199</v>
      </c>
      <c r="I49" s="18" t="n">
        <v>0</v>
      </c>
      <c r="J49" s="20" t="n">
        <v>0</v>
      </c>
      <c r="K49" s="18" t="s">
        <v>404</v>
      </c>
      <c r="L49" s="20" t="s">
        <v>404</v>
      </c>
      <c r="M49" s="18" t="n">
        <v>0</v>
      </c>
      <c r="N49" s="20" t="n">
        <v>0</v>
      </c>
      <c r="O49" s="18" t="n">
        <v>0</v>
      </c>
      <c r="P49" s="20" t="n">
        <v>0</v>
      </c>
      <c r="Q49" s="18" t="n">
        <v>2.48743949</v>
      </c>
      <c r="R49" s="20" t="n">
        <v>0.85250218</v>
      </c>
    </row>
    <row r="50" spans="1:18">
      <c r="A50" s="15" t="s">
        <v>447</v>
      </c>
      <c r="B50" s="17" t="n">
        <v>11795</v>
      </c>
      <c r="C50" s="18">
        <f>(1031.0/B50*100)</f>
        <v/>
      </c>
      <c r="D50" s="19" t="n">
        <v>10764</v>
      </c>
      <c r="E50" s="18" t="n">
        <v>29.5478597</v>
      </c>
      <c r="F50" s="20" t="n">
        <v>3.10153828</v>
      </c>
      <c r="G50" s="18" t="n">
        <v>63.18139242</v>
      </c>
      <c r="H50" s="20" t="n">
        <v>3.3538126</v>
      </c>
      <c r="I50" s="18" t="n">
        <v>0</v>
      </c>
      <c r="J50" s="20" t="n">
        <v>0</v>
      </c>
      <c r="K50" s="18" t="s">
        <v>404</v>
      </c>
      <c r="L50" s="20" t="s">
        <v>404</v>
      </c>
      <c r="M50" s="18" t="n">
        <v>0</v>
      </c>
      <c r="N50" s="20" t="n">
        <v>0</v>
      </c>
      <c r="O50" s="18" t="n">
        <v>0</v>
      </c>
      <c r="P50" s="20" t="n">
        <v>0</v>
      </c>
      <c r="Q50" s="18" t="n">
        <v>7.27074787</v>
      </c>
      <c r="R50" s="20" t="n">
        <v>1.79207124</v>
      </c>
    </row>
    <row r="51" spans="1:18">
      <c r="A51" s="15" t="s">
        <v>448</v>
      </c>
      <c r="B51" s="17" t="n">
        <v>6866</v>
      </c>
      <c r="C51" s="18">
        <f>(0.0/B51*100)</f>
        <v/>
      </c>
      <c r="D51" s="19" t="n">
        <v>6866</v>
      </c>
      <c r="E51" s="18" t="n">
        <v>22.12926119</v>
      </c>
      <c r="F51" s="20" t="n">
        <v>2.9709289</v>
      </c>
      <c r="G51" s="18" t="n">
        <v>75.20348203</v>
      </c>
      <c r="H51" s="20" t="n">
        <v>3.19606174</v>
      </c>
      <c r="I51" s="18" t="n">
        <v>0</v>
      </c>
      <c r="J51" s="20" t="n">
        <v>0</v>
      </c>
      <c r="K51" s="18" t="s">
        <v>404</v>
      </c>
      <c r="L51" s="20" t="s">
        <v>404</v>
      </c>
      <c r="M51" s="18" t="n">
        <v>0</v>
      </c>
      <c r="N51" s="20" t="n">
        <v>0</v>
      </c>
      <c r="O51" s="18" t="n">
        <v>0</v>
      </c>
      <c r="P51" s="20" t="n">
        <v>0</v>
      </c>
      <c r="Q51" s="18" t="n">
        <v>2.66725678</v>
      </c>
      <c r="R51" s="20" t="n">
        <v>1.00399625</v>
      </c>
    </row>
    <row r="52" spans="1:18">
      <c r="A52" s="15" t="s">
        <v>449</v>
      </c>
      <c r="B52" s="17" t="n">
        <v>5809</v>
      </c>
      <c r="C52" s="18">
        <f>(0.0/B52*100)</f>
        <v/>
      </c>
      <c r="D52" s="19" t="n">
        <v>5809</v>
      </c>
      <c r="E52" s="18" t="n">
        <v>33.59209964</v>
      </c>
      <c r="F52" s="20" t="n">
        <v>3.61241216</v>
      </c>
      <c r="G52" s="18" t="n">
        <v>60.9056817</v>
      </c>
      <c r="H52" s="20" t="n">
        <v>3.66608133</v>
      </c>
      <c r="I52" s="18" t="n">
        <v>0</v>
      </c>
      <c r="J52" s="20" t="n">
        <v>0</v>
      </c>
      <c r="K52" s="18" t="s">
        <v>404</v>
      </c>
      <c r="L52" s="20" t="s">
        <v>404</v>
      </c>
      <c r="M52" s="18" t="n">
        <v>0</v>
      </c>
      <c r="N52" s="20" t="n">
        <v>0</v>
      </c>
      <c r="O52" s="18" t="n">
        <v>0</v>
      </c>
      <c r="P52" s="20" t="n">
        <v>0</v>
      </c>
      <c r="Q52" s="18" t="n">
        <v>5.50221865</v>
      </c>
      <c r="R52" s="20" t="n">
        <v>1.60309201</v>
      </c>
    </row>
    <row r="53" spans="1:18">
      <c r="A53" s="15" t="s">
        <v>450</v>
      </c>
      <c r="B53" s="17" t="n">
        <v>5571</v>
      </c>
      <c r="C53" s="18">
        <f>(0.0/B53*100)</f>
        <v/>
      </c>
      <c r="D53" s="19" t="n">
        <v>5571</v>
      </c>
      <c r="E53" s="18" t="n">
        <v>76.68696221</v>
      </c>
      <c r="F53" s="20" t="n">
        <v>0.13046229</v>
      </c>
      <c r="G53" s="18" t="n">
        <v>18.80995607</v>
      </c>
      <c r="H53" s="20" t="n">
        <v>0.10394855</v>
      </c>
      <c r="I53" s="18" t="n">
        <v>0</v>
      </c>
      <c r="J53" s="20" t="n">
        <v>0</v>
      </c>
      <c r="K53" s="18" t="s">
        <v>404</v>
      </c>
      <c r="L53" s="20" t="s">
        <v>404</v>
      </c>
      <c r="M53" s="18" t="n">
        <v>0</v>
      </c>
      <c r="N53" s="20" t="n">
        <v>0</v>
      </c>
      <c r="O53" s="18" t="n">
        <v>0</v>
      </c>
      <c r="P53" s="20" t="n">
        <v>0</v>
      </c>
      <c r="Q53" s="18" t="n">
        <v>4.50308172</v>
      </c>
      <c r="R53" s="20" t="n">
        <v>0.06727856</v>
      </c>
    </row>
    <row r="54" spans="1:18">
      <c r="A54" s="15" t="s">
        <v>451</v>
      </c>
      <c r="B54" s="17" t="n">
        <v>4740</v>
      </c>
      <c r="C54" s="18">
        <f>(199.0/B54*100)</f>
        <v/>
      </c>
      <c r="D54" s="19" t="n">
        <v>4541</v>
      </c>
      <c r="E54" s="18" t="n">
        <v>14.32045304</v>
      </c>
      <c r="F54" s="20" t="n">
        <v>2.74054499</v>
      </c>
      <c r="G54" s="18" t="n">
        <v>69.37857446</v>
      </c>
      <c r="H54" s="20" t="n">
        <v>3.14894988</v>
      </c>
      <c r="I54" s="18" t="n">
        <v>0</v>
      </c>
      <c r="J54" s="20" t="n">
        <v>0</v>
      </c>
      <c r="K54" s="18" t="s">
        <v>404</v>
      </c>
      <c r="L54" s="20" t="s">
        <v>404</v>
      </c>
      <c r="M54" s="18" t="n">
        <v>0</v>
      </c>
      <c r="N54" s="20" t="n">
        <v>0</v>
      </c>
      <c r="O54" s="18" t="n">
        <v>0</v>
      </c>
      <c r="P54" s="20" t="n">
        <v>0</v>
      </c>
      <c r="Q54" s="18" t="n">
        <v>16.3009725</v>
      </c>
      <c r="R54" s="20" t="n">
        <v>2.29687101</v>
      </c>
    </row>
    <row r="55" spans="1:18">
      <c r="A55" s="15" t="s">
        <v>452</v>
      </c>
      <c r="B55" s="17" t="n">
        <v>5316</v>
      </c>
      <c r="C55" s="18">
        <f>(43.0/B55*100)</f>
        <v/>
      </c>
      <c r="D55" s="19" t="n">
        <v>5273</v>
      </c>
      <c r="E55" s="18" t="n">
        <v>12.81471721</v>
      </c>
      <c r="F55" s="20" t="n">
        <v>2.18905269</v>
      </c>
      <c r="G55" s="18" t="n">
        <v>75.90381954999999</v>
      </c>
      <c r="H55" s="20" t="n">
        <v>2.8016861</v>
      </c>
      <c r="I55" s="18" t="n">
        <v>0</v>
      </c>
      <c r="J55" s="20" t="n">
        <v>0</v>
      </c>
      <c r="K55" s="18" t="s">
        <v>404</v>
      </c>
      <c r="L55" s="20" t="s">
        <v>404</v>
      </c>
      <c r="M55" s="18" t="n">
        <v>0</v>
      </c>
      <c r="N55" s="20" t="n">
        <v>0</v>
      </c>
      <c r="O55" s="18" t="n">
        <v>0</v>
      </c>
      <c r="P55" s="20" t="n">
        <v>0</v>
      </c>
      <c r="Q55" s="18" t="n">
        <v>11.28146324</v>
      </c>
      <c r="R55" s="20" t="n">
        <v>2.27277039</v>
      </c>
    </row>
    <row r="56" spans="1:18">
      <c r="A56" s="15" t="s">
        <v>453</v>
      </c>
      <c r="B56" s="17" t="n">
        <v>5359</v>
      </c>
      <c r="C56" s="18">
        <f>(0.0/B56*100)</f>
        <v/>
      </c>
      <c r="D56" s="19" t="n">
        <v>5359</v>
      </c>
      <c r="E56" s="18" t="n">
        <v>89.16829778</v>
      </c>
      <c r="F56" s="20" t="n">
        <v>2.73098566</v>
      </c>
      <c r="G56" s="18" t="n">
        <v>4.64352615</v>
      </c>
      <c r="H56" s="20" t="n">
        <v>1.97817238</v>
      </c>
      <c r="I56" s="18" t="n">
        <v>0</v>
      </c>
      <c r="J56" s="20" t="n">
        <v>0</v>
      </c>
      <c r="K56" s="18" t="s">
        <v>404</v>
      </c>
      <c r="L56" s="20" t="s">
        <v>404</v>
      </c>
      <c r="M56" s="18" t="n">
        <v>0</v>
      </c>
      <c r="N56" s="20" t="n">
        <v>0</v>
      </c>
      <c r="O56" s="18" t="n">
        <v>0</v>
      </c>
      <c r="P56" s="20" t="n">
        <v>0</v>
      </c>
      <c r="Q56" s="18" t="n">
        <v>6.18817607</v>
      </c>
      <c r="R56" s="20" t="n">
        <v>2.07074014</v>
      </c>
    </row>
    <row r="57" spans="1:18">
      <c r="A57" s="15" t="s">
        <v>454</v>
      </c>
      <c r="B57" s="17" t="n">
        <v>6513</v>
      </c>
      <c r="C57" s="18">
        <f>(0.0/B57*100)</f>
        <v/>
      </c>
      <c r="D57" s="19" t="n">
        <v>6513</v>
      </c>
      <c r="E57" s="18" t="n">
        <v>39.30884809</v>
      </c>
      <c r="F57" s="20" t="n">
        <v>3.11010694</v>
      </c>
      <c r="G57" s="18" t="n">
        <v>53.67631808</v>
      </c>
      <c r="H57" s="20" t="n">
        <v>3.21100329</v>
      </c>
      <c r="I57" s="18" t="n">
        <v>0</v>
      </c>
      <c r="J57" s="20" t="n">
        <v>0</v>
      </c>
      <c r="K57" s="18" t="s">
        <v>404</v>
      </c>
      <c r="L57" s="20" t="s">
        <v>404</v>
      </c>
      <c r="M57" s="18" t="n">
        <v>0</v>
      </c>
      <c r="N57" s="20" t="n">
        <v>0</v>
      </c>
      <c r="O57" s="18" t="n">
        <v>0</v>
      </c>
      <c r="P57" s="20" t="n">
        <v>0</v>
      </c>
      <c r="Q57" s="18" t="n">
        <v>7.01483384</v>
      </c>
      <c r="R57" s="20" t="n">
        <v>1.69893108</v>
      </c>
    </row>
    <row r="58" spans="1:18">
      <c r="A58" s="15" t="s">
        <v>455</v>
      </c>
      <c r="B58" s="17" t="n">
        <v>7267</v>
      </c>
      <c r="C58" s="18">
        <f>(0.0/B58*100)</f>
        <v/>
      </c>
      <c r="D58" s="19" t="n">
        <v>7267</v>
      </c>
      <c r="E58" s="18" t="n">
        <v>32.68382962</v>
      </c>
      <c r="F58" s="20" t="n">
        <v>3.22845115</v>
      </c>
      <c r="G58" s="18" t="n">
        <v>59.03085305</v>
      </c>
      <c r="H58" s="20" t="n">
        <v>3.39926542</v>
      </c>
      <c r="I58" s="18" t="n">
        <v>0</v>
      </c>
      <c r="J58" s="20" t="n">
        <v>0</v>
      </c>
      <c r="K58" s="18" t="s">
        <v>404</v>
      </c>
      <c r="L58" s="20" t="s">
        <v>404</v>
      </c>
      <c r="M58" s="18" t="n">
        <v>0</v>
      </c>
      <c r="N58" s="20" t="n">
        <v>0</v>
      </c>
      <c r="O58" s="18" t="n">
        <v>0</v>
      </c>
      <c r="P58" s="20" t="n">
        <v>0</v>
      </c>
      <c r="Q58" s="18" t="n">
        <v>8.28531733</v>
      </c>
      <c r="R58" s="20" t="n">
        <v>2.0793254</v>
      </c>
    </row>
    <row r="59" spans="1:18">
      <c r="A59" s="15" t="s">
        <v>456</v>
      </c>
      <c r="B59" s="17" t="n">
        <v>4826</v>
      </c>
      <c r="C59" s="18">
        <f>(0.0/B59*100)</f>
        <v/>
      </c>
      <c r="D59" s="19" t="n">
        <v>4826</v>
      </c>
      <c r="E59" s="18" t="n">
        <v>32.2244092</v>
      </c>
      <c r="F59" s="20" t="n">
        <v>1.18758235</v>
      </c>
      <c r="G59" s="18" t="n">
        <v>57.40422163</v>
      </c>
      <c r="H59" s="20" t="n">
        <v>1.31560863</v>
      </c>
      <c r="I59" s="18" t="n">
        <v>0</v>
      </c>
      <c r="J59" s="20" t="n">
        <v>0</v>
      </c>
      <c r="K59" s="18" t="s">
        <v>404</v>
      </c>
      <c r="L59" s="20" t="s">
        <v>404</v>
      </c>
      <c r="M59" s="18" t="n">
        <v>0</v>
      </c>
      <c r="N59" s="20" t="n">
        <v>0</v>
      </c>
      <c r="O59" s="18" t="n">
        <v>0</v>
      </c>
      <c r="P59" s="20" t="n">
        <v>0</v>
      </c>
      <c r="Q59" s="18" t="n">
        <v>10.37136917</v>
      </c>
      <c r="R59" s="20" t="n">
        <v>0.81333817</v>
      </c>
    </row>
    <row r="60" spans="1:18">
      <c r="A60" s="15" t="s">
        <v>457</v>
      </c>
      <c r="B60" s="17" t="n">
        <v>4546</v>
      </c>
      <c r="C60" s="18">
        <f>(0.0/B60*100)</f>
        <v/>
      </c>
      <c r="D60" s="19" t="n">
        <v>4546</v>
      </c>
      <c r="E60" s="18" t="n">
        <v>26.84321507</v>
      </c>
      <c r="F60" s="20" t="n">
        <v>2.68237631</v>
      </c>
      <c r="G60" s="18" t="n">
        <v>49.17413699</v>
      </c>
      <c r="H60" s="20" t="n">
        <v>2.95844501</v>
      </c>
      <c r="I60" s="18" t="n">
        <v>0</v>
      </c>
      <c r="J60" s="20" t="n">
        <v>0</v>
      </c>
      <c r="K60" s="18" t="s">
        <v>404</v>
      </c>
      <c r="L60" s="20" t="s">
        <v>404</v>
      </c>
      <c r="M60" s="18" t="n">
        <v>0</v>
      </c>
      <c r="N60" s="20" t="n">
        <v>0</v>
      </c>
      <c r="O60" s="18" t="n">
        <v>0</v>
      </c>
      <c r="P60" s="20" t="n">
        <v>0</v>
      </c>
      <c r="Q60" s="18" t="n">
        <v>23.98264793</v>
      </c>
      <c r="R60" s="20" t="n">
        <v>1.93055309</v>
      </c>
    </row>
    <row r="61" spans="1:18">
      <c r="A61" s="15" t="s">
        <v>458</v>
      </c>
      <c r="B61" s="17" t="n">
        <v>6525</v>
      </c>
      <c r="C61" s="18">
        <f>(0.0/B61*100)</f>
        <v/>
      </c>
      <c r="D61" s="19" t="n">
        <v>6525</v>
      </c>
      <c r="E61" s="18" t="n">
        <v>33.85124919</v>
      </c>
      <c r="F61" s="20" t="n">
        <v>2.76061507</v>
      </c>
      <c r="G61" s="18" t="n">
        <v>61.25935814</v>
      </c>
      <c r="H61" s="20" t="n">
        <v>2.89001304</v>
      </c>
      <c r="I61" s="18" t="n">
        <v>0</v>
      </c>
      <c r="J61" s="20" t="n">
        <v>0</v>
      </c>
      <c r="K61" s="18" t="s">
        <v>404</v>
      </c>
      <c r="L61" s="20" t="s">
        <v>404</v>
      </c>
      <c r="M61" s="18" t="n">
        <v>0</v>
      </c>
      <c r="N61" s="20" t="n">
        <v>0</v>
      </c>
      <c r="O61" s="18" t="n">
        <v>0</v>
      </c>
      <c r="P61" s="20" t="n">
        <v>0</v>
      </c>
      <c r="Q61" s="18" t="n">
        <v>4.88939267</v>
      </c>
      <c r="R61" s="20" t="n">
        <v>1.31831748</v>
      </c>
    </row>
    <row r="62" spans="1:18">
      <c r="A62" s="15" t="s">
        <v>459</v>
      </c>
      <c r="B62" s="17" t="n">
        <v>4476</v>
      </c>
      <c r="C62" s="18">
        <f>(0.0/B62*100)</f>
        <v/>
      </c>
      <c r="D62" s="19" t="n">
        <v>4476</v>
      </c>
      <c r="E62" s="18" t="n">
        <v>79.16707202000001</v>
      </c>
      <c r="F62" s="20" t="n">
        <v>0.06647024999999999</v>
      </c>
      <c r="G62" s="18" t="n">
        <v>20.51651176</v>
      </c>
      <c r="H62" s="20" t="n">
        <v>0.06672776</v>
      </c>
      <c r="I62" s="18" t="n">
        <v>0</v>
      </c>
      <c r="J62" s="20" t="n">
        <v>0</v>
      </c>
      <c r="K62" s="18" t="s">
        <v>404</v>
      </c>
      <c r="L62" s="20" t="s">
        <v>404</v>
      </c>
      <c r="M62" s="18" t="n">
        <v>0</v>
      </c>
      <c r="N62" s="20" t="n">
        <v>0</v>
      </c>
      <c r="O62" s="18" t="n">
        <v>0</v>
      </c>
      <c r="P62" s="20" t="n">
        <v>0</v>
      </c>
      <c r="Q62" s="18" t="n">
        <v>0.31641623</v>
      </c>
      <c r="R62" s="20" t="n">
        <v>0.01125547</v>
      </c>
    </row>
    <row r="63" spans="1:18">
      <c r="A63" s="15" t="s">
        <v>460</v>
      </c>
      <c r="B63" s="17" t="n">
        <v>5324</v>
      </c>
      <c r="C63" s="18">
        <f>(0.0/B63*100)</f>
        <v/>
      </c>
      <c r="D63" s="19" t="n">
        <v>5324</v>
      </c>
      <c r="E63" s="18" t="n">
        <v>46.44140604</v>
      </c>
      <c r="F63" s="20" t="n">
        <v>0.19889151</v>
      </c>
      <c r="G63" s="18" t="n">
        <v>40.05233285</v>
      </c>
      <c r="H63" s="20" t="n">
        <v>0.18100922</v>
      </c>
      <c r="I63" s="18" t="n">
        <v>0</v>
      </c>
      <c r="J63" s="20" t="n">
        <v>0</v>
      </c>
      <c r="K63" s="18" t="s">
        <v>404</v>
      </c>
      <c r="L63" s="20" t="s">
        <v>404</v>
      </c>
      <c r="M63" s="18" t="n">
        <v>0</v>
      </c>
      <c r="N63" s="20" t="n">
        <v>0</v>
      </c>
      <c r="O63" s="18" t="n">
        <v>0</v>
      </c>
      <c r="P63" s="20" t="n">
        <v>0</v>
      </c>
      <c r="Q63" s="18" t="n">
        <v>13.50626111</v>
      </c>
      <c r="R63" s="20" t="n">
        <v>0.17357409</v>
      </c>
    </row>
    <row r="64" spans="1:18">
      <c r="A64" s="15" t="s">
        <v>461</v>
      </c>
      <c r="B64" s="17" t="n">
        <v>3634</v>
      </c>
      <c r="C64" s="18">
        <f>(27.0/B64*100)</f>
        <v/>
      </c>
      <c r="D64" s="19" t="n">
        <v>3607</v>
      </c>
      <c r="E64" s="18" t="n">
        <v>59.39673719</v>
      </c>
      <c r="F64" s="20" t="n">
        <v>0.12500233</v>
      </c>
      <c r="G64" s="18" t="n">
        <v>37.29317515</v>
      </c>
      <c r="H64" s="20" t="n">
        <v>0.12834458</v>
      </c>
      <c r="I64" s="18" t="n">
        <v>0</v>
      </c>
      <c r="J64" s="20" t="n">
        <v>0</v>
      </c>
      <c r="K64" s="18" t="s">
        <v>404</v>
      </c>
      <c r="L64" s="20" t="s">
        <v>404</v>
      </c>
      <c r="M64" s="18" t="n">
        <v>0</v>
      </c>
      <c r="N64" s="20" t="n">
        <v>0</v>
      </c>
      <c r="O64" s="18" t="n">
        <v>0</v>
      </c>
      <c r="P64" s="20" t="n">
        <v>0</v>
      </c>
      <c r="Q64" s="18" t="n">
        <v>3.31008766</v>
      </c>
      <c r="R64" s="20" t="n">
        <v>0.05782285</v>
      </c>
    </row>
    <row r="65" spans="1:18">
      <c r="A65" s="15" t="s">
        <v>462</v>
      </c>
      <c r="B65" s="17" t="n">
        <v>5325</v>
      </c>
      <c r="C65" s="18">
        <f>(0.0/B65*100)</f>
        <v/>
      </c>
      <c r="D65" s="19" t="n">
        <v>5325</v>
      </c>
      <c r="E65" s="18" t="n">
        <v>30.94303591</v>
      </c>
      <c r="F65" s="20" t="n">
        <v>3.51482485</v>
      </c>
      <c r="G65" s="18" t="n">
        <v>59.90948592</v>
      </c>
      <c r="H65" s="20" t="n">
        <v>3.57411732</v>
      </c>
      <c r="I65" s="18" t="n">
        <v>0</v>
      </c>
      <c r="J65" s="20" t="n">
        <v>0</v>
      </c>
      <c r="K65" s="18" t="s">
        <v>404</v>
      </c>
      <c r="L65" s="20" t="s">
        <v>404</v>
      </c>
      <c r="M65" s="18" t="n">
        <v>0</v>
      </c>
      <c r="N65" s="20" t="n">
        <v>0</v>
      </c>
      <c r="O65" s="18" t="n">
        <v>0</v>
      </c>
      <c r="P65" s="20" t="n">
        <v>0</v>
      </c>
      <c r="Q65" s="18" t="n">
        <v>9.14747818</v>
      </c>
      <c r="R65" s="20" t="n">
        <v>2.09360873</v>
      </c>
    </row>
    <row r="66" spans="1:18">
      <c r="A66" s="15" t="s">
        <v>463</v>
      </c>
      <c r="B66" s="17" t="n">
        <v>5665</v>
      </c>
      <c r="C66" s="18">
        <f>(0.0/B66*100)</f>
        <v/>
      </c>
      <c r="D66" s="19" t="n">
        <v>5665</v>
      </c>
      <c r="E66" s="18" t="n">
        <v>58.86289977</v>
      </c>
      <c r="F66" s="20" t="n">
        <v>0.30298905</v>
      </c>
      <c r="G66" s="18" t="n">
        <v>36.57871147</v>
      </c>
      <c r="H66" s="20" t="n">
        <v>0.31472723</v>
      </c>
      <c r="I66" s="18" t="n">
        <v>0</v>
      </c>
      <c r="J66" s="20" t="n">
        <v>0</v>
      </c>
      <c r="K66" s="18" t="s">
        <v>404</v>
      </c>
      <c r="L66" s="20" t="s">
        <v>404</v>
      </c>
      <c r="M66" s="18" t="n">
        <v>0</v>
      </c>
      <c r="N66" s="20" t="n">
        <v>0</v>
      </c>
      <c r="O66" s="18" t="n">
        <v>0</v>
      </c>
      <c r="P66" s="20" t="n">
        <v>0</v>
      </c>
      <c r="Q66" s="18" t="n">
        <v>4.55838875</v>
      </c>
      <c r="R66" s="20" t="n">
        <v>0.0519766</v>
      </c>
    </row>
    <row r="67" spans="1:18">
      <c r="A67" s="15" t="s">
        <v>464</v>
      </c>
      <c r="B67" s="17" t="n">
        <v>6971</v>
      </c>
      <c r="C67" s="18">
        <f>(0.0/B67*100)</f>
        <v/>
      </c>
      <c r="D67" s="19" t="n">
        <v>6971</v>
      </c>
      <c r="E67" s="18" t="n">
        <v>23.57416302</v>
      </c>
      <c r="F67" s="20" t="n">
        <v>2.77462395</v>
      </c>
      <c r="G67" s="18" t="n">
        <v>69.97240933</v>
      </c>
      <c r="H67" s="20" t="n">
        <v>2.8750851</v>
      </c>
      <c r="I67" s="18" t="n">
        <v>0</v>
      </c>
      <c r="J67" s="20" t="n">
        <v>0</v>
      </c>
      <c r="K67" s="18" t="s">
        <v>404</v>
      </c>
      <c r="L67" s="20" t="s">
        <v>404</v>
      </c>
      <c r="M67" s="18" t="n">
        <v>0</v>
      </c>
      <c r="N67" s="20" t="n">
        <v>0</v>
      </c>
      <c r="O67" s="18" t="n">
        <v>0</v>
      </c>
      <c r="P67" s="20" t="n">
        <v>0</v>
      </c>
      <c r="Q67" s="18" t="n">
        <v>6.45342765</v>
      </c>
      <c r="R67" s="20" t="n">
        <v>1.41625591</v>
      </c>
    </row>
    <row r="68" spans="1:18">
      <c r="A68" s="15" t="s">
        <v>465</v>
      </c>
      <c r="B68" s="17" t="n">
        <v>12083</v>
      </c>
      <c r="C68" s="18">
        <f>(0.0/B68*100)</f>
        <v/>
      </c>
      <c r="D68" s="19" t="n">
        <v>12083</v>
      </c>
      <c r="E68" s="18" t="n">
        <v>71.18292839999999</v>
      </c>
      <c r="F68" s="20" t="n">
        <v>0.08460216</v>
      </c>
      <c r="G68" s="18" t="n">
        <v>24.47378749</v>
      </c>
      <c r="H68" s="20" t="n">
        <v>0.08610705</v>
      </c>
      <c r="I68" s="18" t="n">
        <v>0</v>
      </c>
      <c r="J68" s="20" t="n">
        <v>0</v>
      </c>
      <c r="K68" s="18" t="s">
        <v>404</v>
      </c>
      <c r="L68" s="20" t="s">
        <v>404</v>
      </c>
      <c r="M68" s="18" t="n">
        <v>0</v>
      </c>
      <c r="N68" s="20" t="n">
        <v>0</v>
      </c>
      <c r="O68" s="18" t="n">
        <v>0</v>
      </c>
      <c r="P68" s="20" t="n">
        <v>0</v>
      </c>
      <c r="Q68" s="18" t="n">
        <v>4.34328411</v>
      </c>
      <c r="R68" s="20" t="n">
        <v>0.04066851</v>
      </c>
    </row>
    <row r="69" spans="1:18">
      <c r="A69" s="15" t="s">
        <v>466</v>
      </c>
      <c r="B69" s="17" t="n">
        <v>4876</v>
      </c>
      <c r="C69" s="18">
        <f>(0.0/B69*100)</f>
        <v/>
      </c>
      <c r="D69" s="19" t="n">
        <v>4876</v>
      </c>
      <c r="E69" s="18" t="n">
        <v>83.55351016</v>
      </c>
      <c r="F69" s="20" t="n">
        <v>2.91422125</v>
      </c>
      <c r="G69" s="18" t="n">
        <v>15.75080765</v>
      </c>
      <c r="H69" s="20" t="n">
        <v>2.82911705</v>
      </c>
      <c r="I69" s="18" t="n">
        <v>0</v>
      </c>
      <c r="J69" s="20" t="n">
        <v>0</v>
      </c>
      <c r="K69" s="18" t="s">
        <v>404</v>
      </c>
      <c r="L69" s="20" t="s">
        <v>404</v>
      </c>
      <c r="M69" s="18" t="n">
        <v>0</v>
      </c>
      <c r="N69" s="20" t="n">
        <v>0</v>
      </c>
      <c r="O69" s="18" t="n">
        <v>0</v>
      </c>
      <c r="P69" s="20" t="n">
        <v>0</v>
      </c>
      <c r="Q69" s="18" t="n">
        <v>0.69568219</v>
      </c>
      <c r="R69" s="20" t="n">
        <v>0.69502401</v>
      </c>
    </row>
    <row r="70" spans="1:18">
      <c r="A70" s="15" t="s">
        <v>467</v>
      </c>
      <c r="B70" s="17" t="n">
        <v>6036</v>
      </c>
      <c r="C70" s="18">
        <f>(0.0/B70*100)</f>
        <v/>
      </c>
      <c r="D70" s="19" t="n">
        <v>6036</v>
      </c>
      <c r="E70" s="18" t="n">
        <v>37.39749631</v>
      </c>
      <c r="F70" s="20" t="n">
        <v>3.44422997</v>
      </c>
      <c r="G70" s="18" t="n">
        <v>60.36689372</v>
      </c>
      <c r="H70" s="20" t="n">
        <v>3.17767</v>
      </c>
      <c r="I70" s="18" t="n">
        <v>0</v>
      </c>
      <c r="J70" s="20" t="n">
        <v>0</v>
      </c>
      <c r="K70" s="18" t="s">
        <v>404</v>
      </c>
      <c r="L70" s="20" t="s">
        <v>404</v>
      </c>
      <c r="M70" s="18" t="n">
        <v>0</v>
      </c>
      <c r="N70" s="20" t="n">
        <v>0</v>
      </c>
      <c r="O70" s="18" t="n">
        <v>0</v>
      </c>
      <c r="P70" s="20" t="n">
        <v>0</v>
      </c>
      <c r="Q70" s="18" t="n">
        <v>2.23560997</v>
      </c>
      <c r="R70" s="20" t="n">
        <v>1.10327501</v>
      </c>
    </row>
    <row r="71" spans="1:18">
      <c r="A71" s="15" t="s">
        <v>468</v>
      </c>
      <c r="B71" s="17" t="n">
        <v>6115</v>
      </c>
      <c r="C71" s="18">
        <f>(0.0/B71*100)</f>
        <v/>
      </c>
      <c r="D71" s="19" t="n">
        <v>6115</v>
      </c>
      <c r="E71" s="18" t="n">
        <v>88.71035465999999</v>
      </c>
      <c r="F71" s="20" t="n">
        <v>1.56321183</v>
      </c>
      <c r="G71" s="18" t="n">
        <v>10.66302776</v>
      </c>
      <c r="H71" s="20" t="n">
        <v>1.56778762</v>
      </c>
      <c r="I71" s="18" t="n">
        <v>0</v>
      </c>
      <c r="J71" s="20" t="n">
        <v>0</v>
      </c>
      <c r="K71" s="18" t="s">
        <v>404</v>
      </c>
      <c r="L71" s="20" t="s">
        <v>404</v>
      </c>
      <c r="M71" s="18" t="n">
        <v>0</v>
      </c>
      <c r="N71" s="20" t="n">
        <v>0</v>
      </c>
      <c r="O71" s="18" t="n">
        <v>0</v>
      </c>
      <c r="P71" s="20" t="n">
        <v>0</v>
      </c>
      <c r="Q71" s="18" t="n">
        <v>0.62661758</v>
      </c>
      <c r="R71" s="20" t="n">
        <v>0.02967901</v>
      </c>
    </row>
    <row r="72" spans="1:18">
      <c r="A72" s="15" t="s">
        <v>469</v>
      </c>
      <c r="B72" s="17" t="n">
        <v>7708</v>
      </c>
      <c r="C72" s="18">
        <f>(0.0/B72*100)</f>
        <v/>
      </c>
      <c r="D72" s="19" t="n">
        <v>7708</v>
      </c>
      <c r="E72" s="18" t="n">
        <v>73.15468219</v>
      </c>
      <c r="F72" s="20" t="n">
        <v>3.34762806</v>
      </c>
      <c r="G72" s="18" t="n">
        <v>23.43285549</v>
      </c>
      <c r="H72" s="20" t="n">
        <v>3.07099286</v>
      </c>
      <c r="I72" s="18" t="n">
        <v>0</v>
      </c>
      <c r="J72" s="20" t="n">
        <v>0</v>
      </c>
      <c r="K72" s="18" t="s">
        <v>404</v>
      </c>
      <c r="L72" s="20" t="s">
        <v>404</v>
      </c>
      <c r="M72" s="18" t="n">
        <v>0</v>
      </c>
      <c r="N72" s="20" t="n">
        <v>0</v>
      </c>
      <c r="O72" s="18" t="n">
        <v>0</v>
      </c>
      <c r="P72" s="20" t="n">
        <v>0</v>
      </c>
      <c r="Q72" s="18" t="n">
        <v>3.41246232</v>
      </c>
      <c r="R72" s="20" t="n">
        <v>1.17004535</v>
      </c>
    </row>
    <row r="73" spans="1:18">
      <c r="A73" s="15" t="s">
        <v>470</v>
      </c>
      <c r="B73" s="17" t="n">
        <v>8249</v>
      </c>
      <c r="C73" s="18">
        <f>(0.0/B73*100)</f>
        <v/>
      </c>
      <c r="D73" s="19" t="n">
        <v>8249</v>
      </c>
      <c r="E73" s="18" t="n">
        <v>90.22337016</v>
      </c>
      <c r="F73" s="20" t="n">
        <v>2.05589539</v>
      </c>
      <c r="G73" s="18" t="n">
        <v>5.6350863</v>
      </c>
      <c r="H73" s="20" t="n">
        <v>1.84575355</v>
      </c>
      <c r="I73" s="18" t="n">
        <v>0</v>
      </c>
      <c r="J73" s="20" t="n">
        <v>0</v>
      </c>
      <c r="K73" s="18" t="s">
        <v>404</v>
      </c>
      <c r="L73" s="20" t="s">
        <v>404</v>
      </c>
      <c r="M73" s="18" t="n">
        <v>0</v>
      </c>
      <c r="N73" s="20" t="n">
        <v>0</v>
      </c>
      <c r="O73" s="18" t="n">
        <v>0</v>
      </c>
      <c r="P73" s="20" t="n">
        <v>0</v>
      </c>
      <c r="Q73" s="18" t="n">
        <v>4.14154354</v>
      </c>
      <c r="R73" s="20" t="n">
        <v>1.6003355</v>
      </c>
    </row>
    <row r="74" spans="1:18">
      <c r="A74" s="15" t="s">
        <v>471</v>
      </c>
      <c r="B74" s="17" t="n">
        <v>4692</v>
      </c>
      <c r="C74" s="18">
        <f>(484.0/B74*100)</f>
        <v/>
      </c>
      <c r="D74" s="19" t="n">
        <v>4208</v>
      </c>
      <c r="E74" s="18" t="n">
        <v>16.87435627</v>
      </c>
      <c r="F74" s="20" t="n">
        <v>0.1548447</v>
      </c>
      <c r="G74" s="18" t="n">
        <v>76.29485247</v>
      </c>
      <c r="H74" s="20" t="n">
        <v>0.20693414</v>
      </c>
      <c r="I74" s="18" t="n">
        <v>0</v>
      </c>
      <c r="J74" s="20" t="n">
        <v>0</v>
      </c>
      <c r="K74" s="18" t="s">
        <v>404</v>
      </c>
      <c r="L74" s="20" t="s">
        <v>404</v>
      </c>
      <c r="M74" s="18" t="n">
        <v>0</v>
      </c>
      <c r="N74" s="20" t="n">
        <v>0</v>
      </c>
      <c r="O74" s="18" t="n">
        <v>1.06648725</v>
      </c>
      <c r="P74" s="20" t="n">
        <v>0.06214705</v>
      </c>
      <c r="Q74" s="18" t="n">
        <v>5.76430401</v>
      </c>
      <c r="R74" s="20" t="n">
        <v>0.11138335</v>
      </c>
    </row>
    <row r="75" spans="1:18">
      <c r="A75" s="15" t="s">
        <v>472</v>
      </c>
      <c r="B75" s="17" t="n">
        <v>5375</v>
      </c>
      <c r="C75" s="18">
        <f>(483.0/B75*100)</f>
        <v/>
      </c>
      <c r="D75" s="19" t="n">
        <v>4892</v>
      </c>
      <c r="E75" s="18" t="n">
        <v>40.41607896</v>
      </c>
      <c r="F75" s="20" t="n">
        <v>4.37601463</v>
      </c>
      <c r="G75" s="18" t="n">
        <v>45.24094589</v>
      </c>
      <c r="H75" s="20" t="n">
        <v>4.20091823</v>
      </c>
      <c r="I75" s="18" t="n">
        <v>0</v>
      </c>
      <c r="J75" s="20" t="n">
        <v>0</v>
      </c>
      <c r="K75" s="18" t="s">
        <v>404</v>
      </c>
      <c r="L75" s="20" t="s">
        <v>404</v>
      </c>
      <c r="M75" s="18" t="n">
        <v>0</v>
      </c>
      <c r="N75" s="20" t="n">
        <v>0</v>
      </c>
      <c r="O75" s="18" t="n">
        <v>0</v>
      </c>
      <c r="P75" s="20" t="n">
        <v>0</v>
      </c>
      <c r="Q75" s="18" t="n">
        <v>14.34297516</v>
      </c>
      <c r="R75" s="20" t="n">
        <v>3.29541123</v>
      </c>
    </row>
    <row r="76" spans="1:18">
      <c r="A76" s="15" t="s">
        <v>473</v>
      </c>
      <c r="B76" s="17" t="n">
        <v>14167</v>
      </c>
      <c r="C76" s="18">
        <f>(1400.0/B76*100)</f>
        <v/>
      </c>
      <c r="D76" s="19" t="n">
        <v>12767</v>
      </c>
      <c r="E76" s="18" t="n">
        <v>66.8725457</v>
      </c>
      <c r="F76" s="20" t="n">
        <v>2.71953914</v>
      </c>
      <c r="G76" s="18" t="n">
        <v>23.08105423</v>
      </c>
      <c r="H76" s="20" t="n">
        <v>2.13291104</v>
      </c>
      <c r="I76" s="18" t="n">
        <v>0</v>
      </c>
      <c r="J76" s="20" t="n">
        <v>0</v>
      </c>
      <c r="K76" s="18" t="s">
        <v>404</v>
      </c>
      <c r="L76" s="20" t="s">
        <v>404</v>
      </c>
      <c r="M76" s="18" t="n">
        <v>0</v>
      </c>
      <c r="N76" s="20" t="n">
        <v>0</v>
      </c>
      <c r="O76" s="18" t="n">
        <v>0</v>
      </c>
      <c r="P76" s="20" t="n">
        <v>0</v>
      </c>
      <c r="Q76" s="18" t="n">
        <v>10.04640006</v>
      </c>
      <c r="R76" s="20" t="n">
        <v>1.77970692</v>
      </c>
    </row>
    <row r="77" spans="1:18">
      <c r="A77" s="15" t="s">
        <v>474</v>
      </c>
      <c r="B77" s="17" t="n">
        <v>6062</v>
      </c>
      <c r="C77" s="18">
        <f>(0.0/B77*100)</f>
        <v/>
      </c>
      <c r="D77" s="19" t="n">
        <v>6062</v>
      </c>
      <c r="E77" s="18" t="n">
        <v>25.06414164</v>
      </c>
      <c r="F77" s="20" t="n">
        <v>2.88998388</v>
      </c>
      <c r="G77" s="18" t="n">
        <v>67.78196135</v>
      </c>
      <c r="H77" s="20" t="n">
        <v>2.99245343</v>
      </c>
      <c r="I77" s="18" t="n">
        <v>0</v>
      </c>
      <c r="J77" s="20" t="n">
        <v>0</v>
      </c>
      <c r="K77" s="18" t="s">
        <v>404</v>
      </c>
      <c r="L77" s="20" t="s">
        <v>404</v>
      </c>
      <c r="M77" s="18" t="n">
        <v>0</v>
      </c>
      <c r="N77" s="20" t="n">
        <v>0</v>
      </c>
      <c r="O77" s="18" t="n">
        <v>0</v>
      </c>
      <c r="P77" s="20" t="n">
        <v>0</v>
      </c>
      <c r="Q77" s="18" t="n">
        <v>7.15389701</v>
      </c>
      <c r="R77" s="20" t="n">
        <v>1.94509998</v>
      </c>
    </row>
    <row r="78" spans="1:18">
      <c r="A78" s="15" t="s">
        <v>475</v>
      </c>
      <c r="B78" s="17" t="n">
        <v>5826</v>
      </c>
      <c r="C78" s="18">
        <f>(0.0/B78*100)</f>
        <v/>
      </c>
      <c r="D78" s="19" t="n">
        <v>5826</v>
      </c>
      <c r="E78" s="18" t="n">
        <v>17.12406839</v>
      </c>
      <c r="F78" s="20" t="n">
        <v>3.27782515</v>
      </c>
      <c r="G78" s="18" t="n">
        <v>77.51172434</v>
      </c>
      <c r="H78" s="20" t="n">
        <v>3.63456723</v>
      </c>
      <c r="I78" s="18" t="n">
        <v>0</v>
      </c>
      <c r="J78" s="20" t="n">
        <v>0</v>
      </c>
      <c r="K78" s="18" t="s">
        <v>404</v>
      </c>
      <c r="L78" s="20" t="s">
        <v>404</v>
      </c>
      <c r="M78" s="18" t="n">
        <v>0</v>
      </c>
      <c r="N78" s="20" t="n">
        <v>0</v>
      </c>
      <c r="O78" s="18" t="n">
        <v>0</v>
      </c>
      <c r="P78" s="20" t="n">
        <v>0</v>
      </c>
      <c r="Q78" s="18" t="n">
        <v>5.36420726</v>
      </c>
      <c r="R78" s="20" t="n">
        <v>1.88196039</v>
      </c>
    </row>
    <row customHeight="1" ht="25" r="79" spans="1:18">
      <c r="A79" s="15" t="s">
        <v>476</v>
      </c>
      <c r="B79" s="17" t="n">
        <v>1657</v>
      </c>
      <c r="C79" s="18">
        <f>(21.0/B79*100)</f>
        <v/>
      </c>
      <c r="D79" s="19" t="n">
        <v>1636</v>
      </c>
      <c r="E79" s="18" t="n">
        <v>63.86379379</v>
      </c>
      <c r="F79" s="20" t="n">
        <v>7.47096849</v>
      </c>
      <c r="G79" s="18" t="n">
        <v>33.29668413</v>
      </c>
      <c r="H79" s="20" t="n">
        <v>7.23813551</v>
      </c>
      <c r="I79" s="18" t="n">
        <v>0</v>
      </c>
      <c r="J79" s="20" t="n">
        <v>0</v>
      </c>
      <c r="K79" s="18" t="s">
        <v>404</v>
      </c>
      <c r="L79" s="20" t="s">
        <v>404</v>
      </c>
      <c r="M79" s="18" t="n">
        <v>0</v>
      </c>
      <c r="N79" s="20" t="n">
        <v>0</v>
      </c>
      <c r="O79" s="18" t="n">
        <v>0</v>
      </c>
      <c r="P79" s="20" t="n">
        <v>0</v>
      </c>
      <c r="Q79" s="18" t="n">
        <v>2.83952208</v>
      </c>
      <c r="R79" s="20" t="n">
        <v>2.17860129</v>
      </c>
    </row>
    <row r="80" spans="1:18">
      <c r="A80" s="15" t="s">
        <v>477</v>
      </c>
      <c r="B80" s="17" t="n">
        <v>7841</v>
      </c>
      <c r="C80" s="18">
        <f>(0.0/B80*100)</f>
        <v/>
      </c>
      <c r="D80" s="19" t="n">
        <v>7841</v>
      </c>
      <c r="E80" s="18" t="n">
        <v>62.7787764</v>
      </c>
      <c r="F80" s="20" t="n">
        <v>2.98782091</v>
      </c>
      <c r="G80" s="18" t="n">
        <v>37.2212236</v>
      </c>
      <c r="H80" s="20" t="n">
        <v>2.98782091</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90.08709516</v>
      </c>
      <c r="F81" s="20" t="n">
        <v>2.5313132</v>
      </c>
      <c r="G81" s="18" t="n">
        <v>8.71747115</v>
      </c>
      <c r="H81" s="20" t="n">
        <v>2.40034099</v>
      </c>
      <c r="I81" s="18" t="n">
        <v>0</v>
      </c>
      <c r="J81" s="20" t="n">
        <v>0</v>
      </c>
      <c r="K81" s="18" t="s">
        <v>404</v>
      </c>
      <c r="L81" s="20" t="s">
        <v>404</v>
      </c>
      <c r="M81" s="18" t="n">
        <v>0</v>
      </c>
      <c r="N81" s="20" t="n">
        <v>0</v>
      </c>
      <c r="O81" s="18" t="n">
        <v>0</v>
      </c>
      <c r="P81" s="20" t="n">
        <v>0</v>
      </c>
      <c r="Q81" s="18" t="n">
        <v>1.19543369</v>
      </c>
      <c r="R81" s="20" t="n">
        <v>0.81343649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513</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67.29307129</v>
      </c>
      <c r="F7" s="20" t="n">
        <v>2.01209827</v>
      </c>
      <c r="G7" s="18" t="n">
        <v>27.73507541</v>
      </c>
      <c r="H7" s="20" t="n">
        <v>1.77624242</v>
      </c>
      <c r="I7" s="18" t="n">
        <v>0</v>
      </c>
      <c r="J7" s="20" t="n">
        <v>0</v>
      </c>
      <c r="K7" s="18" t="s">
        <v>404</v>
      </c>
      <c r="L7" s="20" t="s">
        <v>404</v>
      </c>
      <c r="M7" s="18" t="n">
        <v>0</v>
      </c>
      <c r="N7" s="20" t="n">
        <v>0</v>
      </c>
      <c r="O7" s="18" t="n">
        <v>0</v>
      </c>
      <c r="P7" s="20" t="n">
        <v>0</v>
      </c>
      <c r="Q7" s="18" t="n">
        <v>4.9718533</v>
      </c>
      <c r="R7" s="20" t="n">
        <v>1.04806834</v>
      </c>
    </row>
    <row r="8" spans="1:18">
      <c r="A8" s="15" t="s">
        <v>405</v>
      </c>
      <c r="B8" s="17" t="n">
        <v>7007</v>
      </c>
      <c r="C8" s="18">
        <f>(0.0/B8*100)</f>
        <v/>
      </c>
      <c r="D8" s="19" t="n">
        <v>7007</v>
      </c>
      <c r="E8" s="18" t="n">
        <v>26.37724876</v>
      </c>
      <c r="F8" s="20" t="n">
        <v>3.33720841</v>
      </c>
      <c r="G8" s="18" t="n">
        <v>69.45215965</v>
      </c>
      <c r="H8" s="20" t="n">
        <v>3.50502197</v>
      </c>
      <c r="I8" s="18" t="n">
        <v>0</v>
      </c>
      <c r="J8" s="20" t="n">
        <v>0</v>
      </c>
      <c r="K8" s="18" t="s">
        <v>404</v>
      </c>
      <c r="L8" s="20" t="s">
        <v>404</v>
      </c>
      <c r="M8" s="18" t="n">
        <v>0</v>
      </c>
      <c r="N8" s="20" t="n">
        <v>0</v>
      </c>
      <c r="O8" s="18" t="n">
        <v>0</v>
      </c>
      <c r="P8" s="20" t="n">
        <v>0</v>
      </c>
      <c r="Q8" s="18" t="n">
        <v>4.17059159</v>
      </c>
      <c r="R8" s="20" t="n">
        <v>1.39477215</v>
      </c>
    </row>
    <row r="9" spans="1:18">
      <c r="A9" s="15" t="s">
        <v>406</v>
      </c>
      <c r="B9" s="17" t="n">
        <v>9651</v>
      </c>
      <c r="C9" s="18">
        <f>(200.0/B9*100)</f>
        <v/>
      </c>
      <c r="D9" s="19" t="n">
        <v>9451</v>
      </c>
      <c r="E9" s="18" t="n">
        <v>33.7321807</v>
      </c>
      <c r="F9" s="20" t="n">
        <v>3.10528321</v>
      </c>
      <c r="G9" s="18" t="n">
        <v>59.40177629</v>
      </c>
      <c r="H9" s="20" t="n">
        <v>2.81559829</v>
      </c>
      <c r="I9" s="18" t="n">
        <v>0</v>
      </c>
      <c r="J9" s="20" t="n">
        <v>0</v>
      </c>
      <c r="K9" s="18" t="s">
        <v>404</v>
      </c>
      <c r="L9" s="20" t="s">
        <v>404</v>
      </c>
      <c r="M9" s="18" t="n">
        <v>0</v>
      </c>
      <c r="N9" s="20" t="n">
        <v>0</v>
      </c>
      <c r="O9" s="18" t="n">
        <v>0</v>
      </c>
      <c r="P9" s="20" t="n">
        <v>0</v>
      </c>
      <c r="Q9" s="18" t="n">
        <v>6.86604301</v>
      </c>
      <c r="R9" s="20" t="n">
        <v>1.7429809</v>
      </c>
    </row>
    <row r="10" spans="1:18">
      <c r="A10" s="15" t="s">
        <v>407</v>
      </c>
      <c r="B10" s="17" t="n">
        <v>20058</v>
      </c>
      <c r="C10" s="18">
        <f>(2798.0/B10*100)</f>
        <v/>
      </c>
      <c r="D10" s="19" t="n">
        <v>17260</v>
      </c>
      <c r="E10" s="18" t="n">
        <v>88.44988486</v>
      </c>
      <c r="F10" s="20" t="n">
        <v>1.68288575</v>
      </c>
      <c r="G10" s="18" t="n">
        <v>9.05742057</v>
      </c>
      <c r="H10" s="20" t="n">
        <v>1.28570918</v>
      </c>
      <c r="I10" s="18" t="n">
        <v>0</v>
      </c>
      <c r="J10" s="20" t="n">
        <v>0</v>
      </c>
      <c r="K10" s="18" t="s">
        <v>404</v>
      </c>
      <c r="L10" s="20" t="s">
        <v>404</v>
      </c>
      <c r="M10" s="18" t="n">
        <v>0</v>
      </c>
      <c r="N10" s="20" t="n">
        <v>0</v>
      </c>
      <c r="O10" s="18" t="n">
        <v>0</v>
      </c>
      <c r="P10" s="20" t="n">
        <v>0</v>
      </c>
      <c r="Q10" s="18" t="n">
        <v>2.49269456</v>
      </c>
      <c r="R10" s="20" t="n">
        <v>0.8975024700000001</v>
      </c>
    </row>
    <row r="11" spans="1:18">
      <c r="A11" s="15" t="s">
        <v>408</v>
      </c>
      <c r="B11" s="17" t="n">
        <v>7053</v>
      </c>
      <c r="C11" s="18">
        <f>(137.0/B11*100)</f>
        <v/>
      </c>
      <c r="D11" s="19" t="n">
        <v>6916</v>
      </c>
      <c r="E11" s="18" t="n">
        <v>81.82388302</v>
      </c>
      <c r="F11" s="20" t="n">
        <v>2.84587457</v>
      </c>
      <c r="G11" s="18" t="n">
        <v>12.61589035</v>
      </c>
      <c r="H11" s="20" t="n">
        <v>2.35833146</v>
      </c>
      <c r="I11" s="18" t="n">
        <v>0</v>
      </c>
      <c r="J11" s="20" t="n">
        <v>0</v>
      </c>
      <c r="K11" s="18" t="s">
        <v>404</v>
      </c>
      <c r="L11" s="20" t="s">
        <v>404</v>
      </c>
      <c r="M11" s="18" t="n">
        <v>0</v>
      </c>
      <c r="N11" s="20" t="n">
        <v>0</v>
      </c>
      <c r="O11" s="18" t="n">
        <v>0</v>
      </c>
      <c r="P11" s="20" t="n">
        <v>0</v>
      </c>
      <c r="Q11" s="18" t="n">
        <v>5.56022663</v>
      </c>
      <c r="R11" s="20" t="n">
        <v>1.86065715</v>
      </c>
    </row>
    <row r="12" spans="1:18">
      <c r="A12" s="15" t="s">
        <v>409</v>
      </c>
      <c r="B12" s="17" t="n">
        <v>6894</v>
      </c>
      <c r="C12" s="18">
        <f>(106.0/B12*100)</f>
        <v/>
      </c>
      <c r="D12" s="19" t="n">
        <v>6788</v>
      </c>
      <c r="E12" s="18" t="n">
        <v>50.48175807</v>
      </c>
      <c r="F12" s="20" t="n">
        <v>2.94369002</v>
      </c>
      <c r="G12" s="18" t="n">
        <v>43.85570194</v>
      </c>
      <c r="H12" s="20" t="n">
        <v>3.08755418</v>
      </c>
      <c r="I12" s="18" t="n">
        <v>0</v>
      </c>
      <c r="J12" s="20" t="n">
        <v>0</v>
      </c>
      <c r="K12" s="18" t="s">
        <v>404</v>
      </c>
      <c r="L12" s="20" t="s">
        <v>404</v>
      </c>
      <c r="M12" s="18" t="n">
        <v>0</v>
      </c>
      <c r="N12" s="20" t="n">
        <v>0</v>
      </c>
      <c r="O12" s="18" t="n">
        <v>0</v>
      </c>
      <c r="P12" s="20" t="n">
        <v>0</v>
      </c>
      <c r="Q12" s="18" t="n">
        <v>5.66253999</v>
      </c>
      <c r="R12" s="20" t="n">
        <v>1.51397757</v>
      </c>
    </row>
    <row r="13" spans="1:18">
      <c r="A13" s="15" t="s">
        <v>410</v>
      </c>
      <c r="B13" s="17" t="n">
        <v>7161</v>
      </c>
      <c r="C13" s="18">
        <f>(1175.0/B13*100)</f>
        <v/>
      </c>
      <c r="D13" s="19" t="n">
        <v>5986</v>
      </c>
      <c r="E13" s="18" t="n">
        <v>26.57737039</v>
      </c>
      <c r="F13" s="20" t="n">
        <v>3.07987244</v>
      </c>
      <c r="G13" s="18" t="n">
        <v>66.22182883000001</v>
      </c>
      <c r="H13" s="20" t="n">
        <v>3.32572996</v>
      </c>
      <c r="I13" s="18" t="n">
        <v>0</v>
      </c>
      <c r="J13" s="20" t="n">
        <v>0</v>
      </c>
      <c r="K13" s="18" t="s">
        <v>404</v>
      </c>
      <c r="L13" s="20" t="s">
        <v>404</v>
      </c>
      <c r="M13" s="18" t="n">
        <v>0</v>
      </c>
      <c r="N13" s="20" t="n">
        <v>0</v>
      </c>
      <c r="O13" s="18" t="n">
        <v>0</v>
      </c>
      <c r="P13" s="20" t="n">
        <v>0</v>
      </c>
      <c r="Q13" s="18" t="n">
        <v>7.20080078</v>
      </c>
      <c r="R13" s="20" t="n">
        <v>1.57209799</v>
      </c>
    </row>
    <row r="14" spans="1:18">
      <c r="A14" s="15" t="s">
        <v>411</v>
      </c>
      <c r="B14" s="17" t="n">
        <v>5587</v>
      </c>
      <c r="C14" s="18">
        <f>(0.0/B14*100)</f>
        <v/>
      </c>
      <c r="D14" s="19" t="n">
        <v>5587</v>
      </c>
      <c r="E14" s="18" t="n">
        <v>71.96855137</v>
      </c>
      <c r="F14" s="20" t="n">
        <v>2.40608507</v>
      </c>
      <c r="G14" s="18" t="n">
        <v>24.29997658</v>
      </c>
      <c r="H14" s="20" t="n">
        <v>2.35418266</v>
      </c>
      <c r="I14" s="18" t="n">
        <v>0</v>
      </c>
      <c r="J14" s="20" t="n">
        <v>0</v>
      </c>
      <c r="K14" s="18" t="s">
        <v>404</v>
      </c>
      <c r="L14" s="20" t="s">
        <v>404</v>
      </c>
      <c r="M14" s="18" t="n">
        <v>0</v>
      </c>
      <c r="N14" s="20" t="n">
        <v>0</v>
      </c>
      <c r="O14" s="18" t="n">
        <v>0</v>
      </c>
      <c r="P14" s="20" t="n">
        <v>0</v>
      </c>
      <c r="Q14" s="18" t="n">
        <v>3.73147204</v>
      </c>
      <c r="R14" s="20" t="n">
        <v>1.24530719</v>
      </c>
    </row>
    <row r="15" spans="1:18">
      <c r="A15" s="15" t="s">
        <v>412</v>
      </c>
      <c r="B15" s="17" t="n">
        <v>5882</v>
      </c>
      <c r="C15" s="18">
        <f>(0.0/B15*100)</f>
        <v/>
      </c>
      <c r="D15" s="19" t="n">
        <v>5882</v>
      </c>
      <c r="E15" s="18" t="n">
        <v>35.60952547</v>
      </c>
      <c r="F15" s="20" t="n">
        <v>4.09413706</v>
      </c>
      <c r="G15" s="18" t="n">
        <v>59.87129496</v>
      </c>
      <c r="H15" s="20" t="n">
        <v>4.02880676</v>
      </c>
      <c r="I15" s="18" t="n">
        <v>0</v>
      </c>
      <c r="J15" s="20" t="n">
        <v>0</v>
      </c>
      <c r="K15" s="18" t="s">
        <v>404</v>
      </c>
      <c r="L15" s="20" t="s">
        <v>404</v>
      </c>
      <c r="M15" s="18" t="n">
        <v>0</v>
      </c>
      <c r="N15" s="20" t="n">
        <v>0</v>
      </c>
      <c r="O15" s="18" t="n">
        <v>0</v>
      </c>
      <c r="P15" s="20" t="n">
        <v>0</v>
      </c>
      <c r="Q15" s="18" t="n">
        <v>4.51917958</v>
      </c>
      <c r="R15" s="20" t="n">
        <v>1.36702604</v>
      </c>
    </row>
    <row r="16" spans="1:18">
      <c r="A16" s="15" t="s">
        <v>413</v>
      </c>
      <c r="B16" s="17" t="n">
        <v>6108</v>
      </c>
      <c r="C16" s="18">
        <f>(339.0/B16*100)</f>
        <v/>
      </c>
      <c r="D16" s="19" t="n">
        <v>5769</v>
      </c>
      <c r="E16" s="18" t="n">
        <v>63.05630753</v>
      </c>
      <c r="F16" s="20" t="n">
        <v>3.32183371</v>
      </c>
      <c r="G16" s="18" t="n">
        <v>24.71145773</v>
      </c>
      <c r="H16" s="20" t="n">
        <v>3.01851638</v>
      </c>
      <c r="I16" s="18" t="n">
        <v>0</v>
      </c>
      <c r="J16" s="20" t="n">
        <v>0</v>
      </c>
      <c r="K16" s="18" t="s">
        <v>404</v>
      </c>
      <c r="L16" s="20" t="s">
        <v>404</v>
      </c>
      <c r="M16" s="18" t="n">
        <v>0</v>
      </c>
      <c r="N16" s="20" t="n">
        <v>0</v>
      </c>
      <c r="O16" s="18" t="n">
        <v>0</v>
      </c>
      <c r="P16" s="20" t="n">
        <v>0</v>
      </c>
      <c r="Q16" s="18" t="n">
        <v>12.23223474</v>
      </c>
      <c r="R16" s="20" t="n">
        <v>2.11653348</v>
      </c>
    </row>
    <row r="17" spans="1:18">
      <c r="A17" s="15" t="s">
        <v>414</v>
      </c>
      <c r="B17" s="17" t="n">
        <v>6504</v>
      </c>
      <c r="C17" s="18">
        <f>(1325.0/B17*100)</f>
        <v/>
      </c>
      <c r="D17" s="19" t="n">
        <v>5179</v>
      </c>
      <c r="E17" s="18" t="n">
        <v>71.07394595</v>
      </c>
      <c r="F17" s="20" t="n">
        <v>3.19175299</v>
      </c>
      <c r="G17" s="18" t="n">
        <v>23.63479012</v>
      </c>
      <c r="H17" s="20" t="n">
        <v>3.18113456</v>
      </c>
      <c r="I17" s="18" t="n">
        <v>0</v>
      </c>
      <c r="J17" s="20" t="n">
        <v>0</v>
      </c>
      <c r="K17" s="18" t="s">
        <v>404</v>
      </c>
      <c r="L17" s="20" t="s">
        <v>404</v>
      </c>
      <c r="M17" s="18" t="n">
        <v>0</v>
      </c>
      <c r="N17" s="20" t="n">
        <v>0</v>
      </c>
      <c r="O17" s="18" t="n">
        <v>0</v>
      </c>
      <c r="P17" s="20" t="n">
        <v>0</v>
      </c>
      <c r="Q17" s="18" t="n">
        <v>5.29126393</v>
      </c>
      <c r="R17" s="20" t="n">
        <v>1.49853153</v>
      </c>
    </row>
    <row r="18" spans="1:18">
      <c r="A18" s="15" t="s">
        <v>415</v>
      </c>
      <c r="B18" s="17" t="n">
        <v>5532</v>
      </c>
      <c r="C18" s="18">
        <f>(0.0/B18*100)</f>
        <v/>
      </c>
      <c r="D18" s="19" t="n">
        <v>5532</v>
      </c>
      <c r="E18" s="18" t="n">
        <v>40.25986207</v>
      </c>
      <c r="F18" s="20" t="n">
        <v>3.42614358</v>
      </c>
      <c r="G18" s="18" t="n">
        <v>47.83467857</v>
      </c>
      <c r="H18" s="20" t="n">
        <v>3.56542304</v>
      </c>
      <c r="I18" s="18" t="n">
        <v>0</v>
      </c>
      <c r="J18" s="20" t="n">
        <v>0</v>
      </c>
      <c r="K18" s="18" t="s">
        <v>404</v>
      </c>
      <c r="L18" s="20" t="s">
        <v>404</v>
      </c>
      <c r="M18" s="18" t="n">
        <v>0</v>
      </c>
      <c r="N18" s="20" t="n">
        <v>0</v>
      </c>
      <c r="O18" s="18" t="n">
        <v>0</v>
      </c>
      <c r="P18" s="20" t="n">
        <v>0</v>
      </c>
      <c r="Q18" s="18" t="n">
        <v>11.90545936</v>
      </c>
      <c r="R18" s="20" t="n">
        <v>2.46190161</v>
      </c>
    </row>
    <row r="19" spans="1:18">
      <c r="A19" s="15" t="s">
        <v>416</v>
      </c>
      <c r="B19" s="17" t="n">
        <v>5658</v>
      </c>
      <c r="C19" s="18">
        <f>(327.0/B19*100)</f>
        <v/>
      </c>
      <c r="D19" s="19" t="n">
        <v>5331</v>
      </c>
      <c r="E19" s="18" t="n">
        <v>54.82006227</v>
      </c>
      <c r="F19" s="20" t="n">
        <v>3.1123629</v>
      </c>
      <c r="G19" s="18" t="n">
        <v>41.78034855</v>
      </c>
      <c r="H19" s="20" t="n">
        <v>3.19731707</v>
      </c>
      <c r="I19" s="18" t="n">
        <v>0</v>
      </c>
      <c r="J19" s="20" t="n">
        <v>0</v>
      </c>
      <c r="K19" s="18" t="s">
        <v>404</v>
      </c>
      <c r="L19" s="20" t="s">
        <v>404</v>
      </c>
      <c r="M19" s="18" t="n">
        <v>0</v>
      </c>
      <c r="N19" s="20" t="n">
        <v>0</v>
      </c>
      <c r="O19" s="18" t="n">
        <v>0</v>
      </c>
      <c r="P19" s="20" t="n">
        <v>0</v>
      </c>
      <c r="Q19" s="18" t="n">
        <v>3.39958918</v>
      </c>
      <c r="R19" s="20" t="n">
        <v>1.45252011</v>
      </c>
    </row>
    <row r="20" spans="1:18">
      <c r="A20" s="15" t="s">
        <v>417</v>
      </c>
      <c r="B20" s="17" t="n">
        <v>3371</v>
      </c>
      <c r="C20" s="18">
        <f>(24.0/B20*100)</f>
        <v/>
      </c>
      <c r="D20" s="19" t="n">
        <v>3347</v>
      </c>
      <c r="E20" s="18" t="n">
        <v>56.60135334</v>
      </c>
      <c r="F20" s="20" t="n">
        <v>0.26875561</v>
      </c>
      <c r="G20" s="18" t="n">
        <v>41.06071163</v>
      </c>
      <c r="H20" s="20" t="n">
        <v>0.24778221</v>
      </c>
      <c r="I20" s="18" t="n">
        <v>0</v>
      </c>
      <c r="J20" s="20" t="n">
        <v>0</v>
      </c>
      <c r="K20" s="18" t="s">
        <v>404</v>
      </c>
      <c r="L20" s="20" t="s">
        <v>404</v>
      </c>
      <c r="M20" s="18" t="n">
        <v>0</v>
      </c>
      <c r="N20" s="20" t="n">
        <v>0</v>
      </c>
      <c r="O20" s="18" t="n">
        <v>0</v>
      </c>
      <c r="P20" s="20" t="n">
        <v>0</v>
      </c>
      <c r="Q20" s="18" t="n">
        <v>2.33793503</v>
      </c>
      <c r="R20" s="20" t="n">
        <v>0.11097699</v>
      </c>
    </row>
    <row r="21" spans="1:18">
      <c r="A21" s="15" t="s">
        <v>418</v>
      </c>
      <c r="B21" s="17" t="n">
        <v>5741</v>
      </c>
      <c r="C21" s="18">
        <f>(0.0/B21*100)</f>
        <v/>
      </c>
      <c r="D21" s="19" t="n">
        <v>5741</v>
      </c>
      <c r="E21" s="18" t="n">
        <v>56.15713793</v>
      </c>
      <c r="F21" s="20" t="n">
        <v>3.85925195</v>
      </c>
      <c r="G21" s="18" t="n">
        <v>32.71800537</v>
      </c>
      <c r="H21" s="20" t="n">
        <v>3.70486151</v>
      </c>
      <c r="I21" s="18" t="n">
        <v>0</v>
      </c>
      <c r="J21" s="20" t="n">
        <v>0</v>
      </c>
      <c r="K21" s="18" t="s">
        <v>404</v>
      </c>
      <c r="L21" s="20" t="s">
        <v>404</v>
      </c>
      <c r="M21" s="18" t="n">
        <v>0</v>
      </c>
      <c r="N21" s="20" t="n">
        <v>0</v>
      </c>
      <c r="O21" s="18" t="n">
        <v>0</v>
      </c>
      <c r="P21" s="20" t="n">
        <v>0</v>
      </c>
      <c r="Q21" s="18" t="n">
        <v>11.1248567</v>
      </c>
      <c r="R21" s="20" t="n">
        <v>2.40292468</v>
      </c>
    </row>
    <row r="22" spans="1:18">
      <c r="A22" s="15" t="s">
        <v>419</v>
      </c>
      <c r="B22" s="17" t="n">
        <v>6598</v>
      </c>
      <c r="C22" s="18">
        <f>(0.0/B22*100)</f>
        <v/>
      </c>
      <c r="D22" s="19" t="n">
        <v>6598</v>
      </c>
      <c r="E22" s="18" t="n">
        <v>52.22865191</v>
      </c>
      <c r="F22" s="20" t="n">
        <v>3.78738852</v>
      </c>
      <c r="G22" s="18" t="n">
        <v>42.26592581</v>
      </c>
      <c r="H22" s="20" t="n">
        <v>3.93702278</v>
      </c>
      <c r="I22" s="18" t="n">
        <v>0</v>
      </c>
      <c r="J22" s="20" t="n">
        <v>0</v>
      </c>
      <c r="K22" s="18" t="s">
        <v>404</v>
      </c>
      <c r="L22" s="20" t="s">
        <v>404</v>
      </c>
      <c r="M22" s="18" t="n">
        <v>0</v>
      </c>
      <c r="N22" s="20" t="n">
        <v>0</v>
      </c>
      <c r="O22" s="18" t="n">
        <v>0</v>
      </c>
      <c r="P22" s="20" t="n">
        <v>0</v>
      </c>
      <c r="Q22" s="18" t="n">
        <v>5.50542228</v>
      </c>
      <c r="R22" s="20" t="n">
        <v>2.13113356</v>
      </c>
    </row>
    <row r="23" spans="1:18">
      <c r="A23" s="15" t="s">
        <v>420</v>
      </c>
      <c r="B23" s="17" t="n">
        <v>11583</v>
      </c>
      <c r="C23" s="18">
        <f>(3069.0/B23*100)</f>
        <v/>
      </c>
      <c r="D23" s="19" t="n">
        <v>8514</v>
      </c>
      <c r="E23" s="18" t="n">
        <v>39.85516258</v>
      </c>
      <c r="F23" s="20" t="n">
        <v>3.51879749</v>
      </c>
      <c r="G23" s="18" t="n">
        <v>51.43869384</v>
      </c>
      <c r="H23" s="20" t="n">
        <v>3.50928153</v>
      </c>
      <c r="I23" s="18" t="n">
        <v>0</v>
      </c>
      <c r="J23" s="20" t="n">
        <v>0</v>
      </c>
      <c r="K23" s="18" t="s">
        <v>404</v>
      </c>
      <c r="L23" s="20" t="s">
        <v>404</v>
      </c>
      <c r="M23" s="18" t="n">
        <v>0</v>
      </c>
      <c r="N23" s="20" t="n">
        <v>0</v>
      </c>
      <c r="O23" s="18" t="n">
        <v>0</v>
      </c>
      <c r="P23" s="20" t="n">
        <v>0</v>
      </c>
      <c r="Q23" s="18" t="n">
        <v>8.706143580000001</v>
      </c>
      <c r="R23" s="20" t="n">
        <v>2.70101829</v>
      </c>
    </row>
    <row r="24" spans="1:18">
      <c r="A24" s="15" t="s">
        <v>421</v>
      </c>
      <c r="B24" s="17" t="n">
        <v>6647</v>
      </c>
      <c r="C24" s="18">
        <f>(0.0/B24*100)</f>
        <v/>
      </c>
      <c r="D24" s="19" t="n">
        <v>6647</v>
      </c>
      <c r="E24" s="18" t="n">
        <v>96.69596819</v>
      </c>
      <c r="F24" s="20" t="n">
        <v>1.15071662</v>
      </c>
      <c r="G24" s="18" t="n">
        <v>3.30403181</v>
      </c>
      <c r="H24" s="20" t="n">
        <v>1.15071662</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96.84443579000001</v>
      </c>
      <c r="F25" s="20" t="n">
        <v>1.34734605</v>
      </c>
      <c r="G25" s="18" t="n">
        <v>3.15556421</v>
      </c>
      <c r="H25" s="20" t="n">
        <v>1.34734605</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82.37553828999999</v>
      </c>
      <c r="F26" s="20" t="n">
        <v>2.13208712</v>
      </c>
      <c r="G26" s="18" t="n">
        <v>13.85046128</v>
      </c>
      <c r="H26" s="20" t="n">
        <v>1.85546201</v>
      </c>
      <c r="I26" s="18" t="n">
        <v>0</v>
      </c>
      <c r="J26" s="20" t="n">
        <v>0</v>
      </c>
      <c r="K26" s="18" t="s">
        <v>404</v>
      </c>
      <c r="L26" s="20" t="s">
        <v>404</v>
      </c>
      <c r="M26" s="18" t="n">
        <v>0</v>
      </c>
      <c r="N26" s="20" t="n">
        <v>0</v>
      </c>
      <c r="O26" s="18" t="n">
        <v>0</v>
      </c>
      <c r="P26" s="20" t="n">
        <v>0</v>
      </c>
      <c r="Q26" s="18" t="n">
        <v>3.77400043</v>
      </c>
      <c r="R26" s="20" t="n">
        <v>1.13800851</v>
      </c>
    </row>
    <row r="27" spans="1:18">
      <c r="A27" s="15" t="s">
        <v>424</v>
      </c>
      <c r="B27" s="17" t="n">
        <v>5299</v>
      </c>
      <c r="C27" s="18">
        <f>(0.0/B27*100)</f>
        <v/>
      </c>
      <c r="D27" s="19" t="n">
        <v>5299</v>
      </c>
      <c r="E27" s="18" t="n">
        <v>63.7301578</v>
      </c>
      <c r="F27" s="20" t="n">
        <v>0.09380097</v>
      </c>
      <c r="G27" s="18" t="n">
        <v>31.97743882</v>
      </c>
      <c r="H27" s="20" t="n">
        <v>0.0825864</v>
      </c>
      <c r="I27" s="18" t="n">
        <v>0</v>
      </c>
      <c r="J27" s="20" t="n">
        <v>0</v>
      </c>
      <c r="K27" s="18" t="s">
        <v>404</v>
      </c>
      <c r="L27" s="20" t="s">
        <v>404</v>
      </c>
      <c r="M27" s="18" t="n">
        <v>0</v>
      </c>
      <c r="N27" s="20" t="n">
        <v>0</v>
      </c>
      <c r="O27" s="18" t="n">
        <v>0</v>
      </c>
      <c r="P27" s="20" t="n">
        <v>0</v>
      </c>
      <c r="Q27" s="18" t="n">
        <v>4.29240338</v>
      </c>
      <c r="R27" s="20" t="n">
        <v>0.04152969</v>
      </c>
    </row>
    <row r="28" spans="1:18">
      <c r="A28" s="15" t="s">
        <v>425</v>
      </c>
      <c r="B28" s="17" t="n">
        <v>7568</v>
      </c>
      <c r="C28" s="18">
        <f>(0.0/B28*100)</f>
        <v/>
      </c>
      <c r="D28" s="19" t="n">
        <v>7568</v>
      </c>
      <c r="E28" s="18" t="n">
        <v>60.05326888</v>
      </c>
      <c r="F28" s="20" t="n">
        <v>3.64604402</v>
      </c>
      <c r="G28" s="18" t="n">
        <v>35.37028475</v>
      </c>
      <c r="H28" s="20" t="n">
        <v>3.77183329</v>
      </c>
      <c r="I28" s="18" t="n">
        <v>0</v>
      </c>
      <c r="J28" s="20" t="n">
        <v>0</v>
      </c>
      <c r="K28" s="18" t="s">
        <v>404</v>
      </c>
      <c r="L28" s="20" t="s">
        <v>404</v>
      </c>
      <c r="M28" s="18" t="n">
        <v>0</v>
      </c>
      <c r="N28" s="20" t="n">
        <v>0</v>
      </c>
      <c r="O28" s="18" t="n">
        <v>0</v>
      </c>
      <c r="P28" s="20" t="n">
        <v>0</v>
      </c>
      <c r="Q28" s="18" t="n">
        <v>4.57644637</v>
      </c>
      <c r="R28" s="20" t="n">
        <v>1.37740703</v>
      </c>
    </row>
    <row r="29" spans="1:18">
      <c r="A29" s="15" t="s">
        <v>426</v>
      </c>
      <c r="B29" s="17" t="n">
        <v>5385</v>
      </c>
      <c r="C29" s="18">
        <f>(1123.0/B29*100)</f>
        <v/>
      </c>
      <c r="D29" s="19" t="n">
        <v>4262</v>
      </c>
      <c r="E29" s="18" t="n">
        <v>50.48201996</v>
      </c>
      <c r="F29" s="20" t="n">
        <v>4.52200314</v>
      </c>
      <c r="G29" s="18" t="n">
        <v>29.68957942</v>
      </c>
      <c r="H29" s="20" t="n">
        <v>3.96764271</v>
      </c>
      <c r="I29" s="18" t="n">
        <v>0</v>
      </c>
      <c r="J29" s="20" t="n">
        <v>0</v>
      </c>
      <c r="K29" s="18" t="s">
        <v>404</v>
      </c>
      <c r="L29" s="20" t="s">
        <v>404</v>
      </c>
      <c r="M29" s="18" t="n">
        <v>0</v>
      </c>
      <c r="N29" s="20" t="n">
        <v>0</v>
      </c>
      <c r="O29" s="18" t="n">
        <v>0</v>
      </c>
      <c r="P29" s="20" t="n">
        <v>0</v>
      </c>
      <c r="Q29" s="18" t="n">
        <v>19.82840063</v>
      </c>
      <c r="R29" s="20" t="n">
        <v>3.6251903</v>
      </c>
    </row>
    <row r="30" spans="1:18">
      <c r="A30" s="15" t="s">
        <v>427</v>
      </c>
      <c r="B30" s="17" t="n">
        <v>4520</v>
      </c>
      <c r="C30" s="18">
        <f>(904.0/B30*100)</f>
        <v/>
      </c>
      <c r="D30" s="19" t="n">
        <v>3616</v>
      </c>
      <c r="E30" s="18" t="n">
        <v>73.45838162</v>
      </c>
      <c r="F30" s="20" t="n">
        <v>3.44589421</v>
      </c>
      <c r="G30" s="18" t="n">
        <v>22.12962177</v>
      </c>
      <c r="H30" s="20" t="n">
        <v>3.12185343</v>
      </c>
      <c r="I30" s="18" t="n">
        <v>0</v>
      </c>
      <c r="J30" s="20" t="n">
        <v>0</v>
      </c>
      <c r="K30" s="18" t="s">
        <v>404</v>
      </c>
      <c r="L30" s="20" t="s">
        <v>404</v>
      </c>
      <c r="M30" s="18" t="n">
        <v>0</v>
      </c>
      <c r="N30" s="20" t="n">
        <v>0</v>
      </c>
      <c r="O30" s="18" t="n">
        <v>0</v>
      </c>
      <c r="P30" s="20" t="n">
        <v>0</v>
      </c>
      <c r="Q30" s="18" t="n">
        <v>4.41199661</v>
      </c>
      <c r="R30" s="20" t="n">
        <v>1.59693602</v>
      </c>
    </row>
    <row r="31" spans="1:18">
      <c r="A31" s="15" t="s">
        <v>428</v>
      </c>
      <c r="B31" s="17" t="n">
        <v>5456</v>
      </c>
      <c r="C31" s="18">
        <f>(502.0/B31*100)</f>
        <v/>
      </c>
      <c r="D31" s="19" t="n">
        <v>4954</v>
      </c>
      <c r="E31" s="18" t="n">
        <v>7.02427711</v>
      </c>
      <c r="F31" s="20" t="n">
        <v>1.85011024</v>
      </c>
      <c r="G31" s="18" t="n">
        <v>79.90646535</v>
      </c>
      <c r="H31" s="20" t="n">
        <v>2.96784889</v>
      </c>
      <c r="I31" s="18" t="n">
        <v>0</v>
      </c>
      <c r="J31" s="20" t="n">
        <v>0</v>
      </c>
      <c r="K31" s="18" t="s">
        <v>404</v>
      </c>
      <c r="L31" s="20" t="s">
        <v>404</v>
      </c>
      <c r="M31" s="18" t="n">
        <v>0</v>
      </c>
      <c r="N31" s="20" t="n">
        <v>0</v>
      </c>
      <c r="O31" s="18" t="n">
        <v>0</v>
      </c>
      <c r="P31" s="20" t="n">
        <v>0</v>
      </c>
      <c r="Q31" s="18" t="n">
        <v>13.06925754</v>
      </c>
      <c r="R31" s="20" t="n">
        <v>2.48149548</v>
      </c>
    </row>
    <row r="32" spans="1:18">
      <c r="A32" s="15" t="s">
        <v>429</v>
      </c>
      <c r="B32" s="17" t="n">
        <v>4478</v>
      </c>
      <c r="C32" s="18">
        <f>(0.0/B32*100)</f>
        <v/>
      </c>
      <c r="D32" s="19" t="n">
        <v>4478</v>
      </c>
      <c r="E32" s="18" t="n">
        <v>83.37179566</v>
      </c>
      <c r="F32" s="20" t="n">
        <v>2.55022354</v>
      </c>
      <c r="G32" s="18" t="n">
        <v>11.90273001</v>
      </c>
      <c r="H32" s="20" t="n">
        <v>2.15971</v>
      </c>
      <c r="I32" s="18" t="n">
        <v>0</v>
      </c>
      <c r="J32" s="20" t="n">
        <v>0</v>
      </c>
      <c r="K32" s="18" t="s">
        <v>404</v>
      </c>
      <c r="L32" s="20" t="s">
        <v>404</v>
      </c>
      <c r="M32" s="18" t="n">
        <v>0</v>
      </c>
      <c r="N32" s="20" t="n">
        <v>0</v>
      </c>
      <c r="O32" s="18" t="n">
        <v>0</v>
      </c>
      <c r="P32" s="20" t="n">
        <v>0</v>
      </c>
      <c r="Q32" s="18" t="n">
        <v>4.72547433</v>
      </c>
      <c r="R32" s="20" t="n">
        <v>1.64773698</v>
      </c>
    </row>
    <row r="33" spans="1:18">
      <c r="A33" s="15" t="s">
        <v>430</v>
      </c>
      <c r="B33" s="17" t="n">
        <v>7325</v>
      </c>
      <c r="C33" s="18">
        <f>(29.0/B33*100)</f>
        <v/>
      </c>
      <c r="D33" s="19" t="n">
        <v>7296</v>
      </c>
      <c r="E33" s="18" t="n">
        <v>47.85135664</v>
      </c>
      <c r="F33" s="20" t="n">
        <v>3.54561457</v>
      </c>
      <c r="G33" s="18" t="n">
        <v>34.63397174</v>
      </c>
      <c r="H33" s="20" t="n">
        <v>3.38095829</v>
      </c>
      <c r="I33" s="18" t="n">
        <v>0</v>
      </c>
      <c r="J33" s="20" t="n">
        <v>0</v>
      </c>
      <c r="K33" s="18" t="s">
        <v>404</v>
      </c>
      <c r="L33" s="20" t="s">
        <v>404</v>
      </c>
      <c r="M33" s="18" t="n">
        <v>0</v>
      </c>
      <c r="N33" s="20" t="n">
        <v>0</v>
      </c>
      <c r="O33" s="18" t="n">
        <v>0</v>
      </c>
      <c r="P33" s="20" t="n">
        <v>0</v>
      </c>
      <c r="Q33" s="18" t="n">
        <v>17.51467162</v>
      </c>
      <c r="R33" s="20" t="n">
        <v>2.20308707</v>
      </c>
    </row>
    <row r="34" spans="1:18">
      <c r="A34" s="15" t="s">
        <v>431</v>
      </c>
      <c r="B34" s="17" t="n">
        <v>6350</v>
      </c>
      <c r="C34" s="18">
        <f>(0.0/B34*100)</f>
        <v/>
      </c>
      <c r="D34" s="19" t="n">
        <v>6350</v>
      </c>
      <c r="E34" s="18" t="n">
        <v>67.89199978000001</v>
      </c>
      <c r="F34" s="20" t="n">
        <v>2.90052821</v>
      </c>
      <c r="G34" s="18" t="n">
        <v>27.51225339</v>
      </c>
      <c r="H34" s="20" t="n">
        <v>2.78231967</v>
      </c>
      <c r="I34" s="18" t="n">
        <v>0</v>
      </c>
      <c r="J34" s="20" t="n">
        <v>0</v>
      </c>
      <c r="K34" s="18" t="s">
        <v>404</v>
      </c>
      <c r="L34" s="20" t="s">
        <v>404</v>
      </c>
      <c r="M34" s="18" t="n">
        <v>0</v>
      </c>
      <c r="N34" s="20" t="n">
        <v>0</v>
      </c>
      <c r="O34" s="18" t="n">
        <v>0</v>
      </c>
      <c r="P34" s="20" t="n">
        <v>0</v>
      </c>
      <c r="Q34" s="18" t="n">
        <v>4.59574683</v>
      </c>
      <c r="R34" s="20" t="n">
        <v>1.42392683</v>
      </c>
    </row>
    <row r="35" spans="1:18">
      <c r="A35" s="15" t="s">
        <v>432</v>
      </c>
      <c r="B35" s="17" t="n">
        <v>6406</v>
      </c>
      <c r="C35" s="18">
        <f>(443.0/B35*100)</f>
        <v/>
      </c>
      <c r="D35" s="19" t="n">
        <v>5963</v>
      </c>
      <c r="E35" s="18" t="n">
        <v>68.54916562</v>
      </c>
      <c r="F35" s="20" t="n">
        <v>0.23321896</v>
      </c>
      <c r="G35" s="18" t="n">
        <v>27.73730761</v>
      </c>
      <c r="H35" s="20" t="n">
        <v>0.22790039</v>
      </c>
      <c r="I35" s="18" t="n">
        <v>0</v>
      </c>
      <c r="J35" s="20" t="n">
        <v>0</v>
      </c>
      <c r="K35" s="18" t="s">
        <v>404</v>
      </c>
      <c r="L35" s="20" t="s">
        <v>404</v>
      </c>
      <c r="M35" s="18" t="n">
        <v>0</v>
      </c>
      <c r="N35" s="20" t="n">
        <v>0</v>
      </c>
      <c r="O35" s="18" t="n">
        <v>0</v>
      </c>
      <c r="P35" s="20" t="n">
        <v>0</v>
      </c>
      <c r="Q35" s="18" t="n">
        <v>3.71352677</v>
      </c>
      <c r="R35" s="20" t="n">
        <v>0.04527819</v>
      </c>
    </row>
    <row r="36" spans="1:18">
      <c r="A36" s="15" t="s">
        <v>433</v>
      </c>
      <c r="B36" s="17" t="n">
        <v>6736</v>
      </c>
      <c r="C36" s="18">
        <f>(10.0/B36*100)</f>
        <v/>
      </c>
      <c r="D36" s="19" t="n">
        <v>6726</v>
      </c>
      <c r="E36" s="18" t="n">
        <v>33.45812775</v>
      </c>
      <c r="F36" s="20" t="n">
        <v>3.45119073</v>
      </c>
      <c r="G36" s="18" t="n">
        <v>60.40067483</v>
      </c>
      <c r="H36" s="20" t="n">
        <v>3.67845575</v>
      </c>
      <c r="I36" s="18" t="n">
        <v>0</v>
      </c>
      <c r="J36" s="20" t="n">
        <v>0</v>
      </c>
      <c r="K36" s="18" t="s">
        <v>404</v>
      </c>
      <c r="L36" s="20" t="s">
        <v>404</v>
      </c>
      <c r="M36" s="18" t="n">
        <v>0</v>
      </c>
      <c r="N36" s="20" t="n">
        <v>0</v>
      </c>
      <c r="O36" s="18" t="n">
        <v>0</v>
      </c>
      <c r="P36" s="20" t="n">
        <v>0</v>
      </c>
      <c r="Q36" s="18" t="n">
        <v>6.14119742</v>
      </c>
      <c r="R36" s="20" t="n">
        <v>1.61280139</v>
      </c>
    </row>
    <row r="37" spans="1:18">
      <c r="A37" s="15" t="s">
        <v>434</v>
      </c>
      <c r="B37" s="17" t="n">
        <v>5458</v>
      </c>
      <c r="C37" s="18">
        <f>(0.0/B37*100)</f>
        <v/>
      </c>
      <c r="D37" s="19" t="n">
        <v>5458</v>
      </c>
      <c r="E37" s="18" t="n">
        <v>28.17877457</v>
      </c>
      <c r="F37" s="20" t="n">
        <v>3.23888472</v>
      </c>
      <c r="G37" s="18" t="n">
        <v>68.26301014000001</v>
      </c>
      <c r="H37" s="20" t="n">
        <v>3.10175006</v>
      </c>
      <c r="I37" s="18" t="n">
        <v>0</v>
      </c>
      <c r="J37" s="20" t="n">
        <v>0</v>
      </c>
      <c r="K37" s="18" t="s">
        <v>404</v>
      </c>
      <c r="L37" s="20" t="s">
        <v>404</v>
      </c>
      <c r="M37" s="18" t="n">
        <v>0</v>
      </c>
      <c r="N37" s="20" t="n">
        <v>0</v>
      </c>
      <c r="O37" s="18" t="n">
        <v>0</v>
      </c>
      <c r="P37" s="20" t="n">
        <v>0</v>
      </c>
      <c r="Q37" s="18" t="n">
        <v>3.55821529</v>
      </c>
      <c r="R37" s="20" t="n">
        <v>1.06002869</v>
      </c>
    </row>
    <row r="38" spans="1:18">
      <c r="A38" s="15" t="s">
        <v>435</v>
      </c>
      <c r="B38" s="17" t="n">
        <v>5860</v>
      </c>
      <c r="C38" s="18">
        <f>(268.0/B38*100)</f>
        <v/>
      </c>
      <c r="D38" s="19" t="n">
        <v>5592</v>
      </c>
      <c r="E38" s="18" t="n">
        <v>60.36865358</v>
      </c>
      <c r="F38" s="20" t="n">
        <v>3.58621132</v>
      </c>
      <c r="G38" s="18" t="n">
        <v>35.22399013</v>
      </c>
      <c r="H38" s="20" t="n">
        <v>3.5392718</v>
      </c>
      <c r="I38" s="18" t="n">
        <v>0</v>
      </c>
      <c r="J38" s="20" t="n">
        <v>0</v>
      </c>
      <c r="K38" s="18" t="s">
        <v>404</v>
      </c>
      <c r="L38" s="20" t="s">
        <v>404</v>
      </c>
      <c r="M38" s="18" t="n">
        <v>0</v>
      </c>
      <c r="N38" s="20" t="n">
        <v>0</v>
      </c>
      <c r="O38" s="18" t="n">
        <v>0</v>
      </c>
      <c r="P38" s="20" t="n">
        <v>0</v>
      </c>
      <c r="Q38" s="18" t="n">
        <v>4.4073563</v>
      </c>
      <c r="R38" s="20" t="n">
        <v>1.55365074</v>
      </c>
    </row>
    <row r="39" spans="1:18">
      <c r="A39" s="15" t="s">
        <v>436</v>
      </c>
      <c r="B39" s="17" t="n">
        <v>5895</v>
      </c>
      <c r="C39" s="18">
        <f>(0.0/B39*100)</f>
        <v/>
      </c>
      <c r="D39" s="19" t="n">
        <v>5895</v>
      </c>
      <c r="E39" s="18" t="n">
        <v>53.87774396</v>
      </c>
      <c r="F39" s="20" t="n">
        <v>3.96903305</v>
      </c>
      <c r="G39" s="18" t="n">
        <v>43.95712808</v>
      </c>
      <c r="H39" s="20" t="n">
        <v>4.20309875</v>
      </c>
      <c r="I39" s="18" t="n">
        <v>0</v>
      </c>
      <c r="J39" s="20" t="n">
        <v>0</v>
      </c>
      <c r="K39" s="18" t="s">
        <v>404</v>
      </c>
      <c r="L39" s="20" t="s">
        <v>404</v>
      </c>
      <c r="M39" s="18" t="n">
        <v>0</v>
      </c>
      <c r="N39" s="20" t="n">
        <v>0</v>
      </c>
      <c r="O39" s="18" t="n">
        <v>0</v>
      </c>
      <c r="P39" s="20" t="n">
        <v>0</v>
      </c>
      <c r="Q39" s="18" t="n">
        <v>2.16512796</v>
      </c>
      <c r="R39" s="20" t="n">
        <v>0.86017571</v>
      </c>
    </row>
    <row r="40" spans="1:18">
      <c r="A40" s="15" t="s">
        <v>437</v>
      </c>
      <c r="B40" s="17" t="n">
        <v>14157</v>
      </c>
      <c r="C40" s="18">
        <f>(2602.0/B40*100)</f>
        <v/>
      </c>
      <c r="D40" s="19" t="n">
        <v>11555</v>
      </c>
      <c r="E40" s="18" t="n">
        <v>88.32673121000001</v>
      </c>
      <c r="F40" s="20" t="n">
        <v>2.10317547</v>
      </c>
      <c r="G40" s="18" t="n">
        <v>5.84012044</v>
      </c>
      <c r="H40" s="20" t="n">
        <v>1.43109935</v>
      </c>
      <c r="I40" s="18" t="n">
        <v>0</v>
      </c>
      <c r="J40" s="20" t="n">
        <v>0</v>
      </c>
      <c r="K40" s="18" t="s">
        <v>404</v>
      </c>
      <c r="L40" s="20" t="s">
        <v>404</v>
      </c>
      <c r="M40" s="18" t="n">
        <v>0</v>
      </c>
      <c r="N40" s="20" t="n">
        <v>0</v>
      </c>
      <c r="O40" s="18" t="n">
        <v>0</v>
      </c>
      <c r="P40" s="20" t="n">
        <v>0</v>
      </c>
      <c r="Q40" s="18" t="n">
        <v>5.83314835</v>
      </c>
      <c r="R40" s="20" t="n">
        <v>1.56696452</v>
      </c>
    </row>
    <row r="41" spans="1:18">
      <c r="A41" s="15" t="s">
        <v>438</v>
      </c>
      <c r="B41" s="17" t="n">
        <v>5712</v>
      </c>
      <c r="C41" s="18">
        <f>(70.0/B41*100)</f>
        <v/>
      </c>
      <c r="D41" s="19" t="n">
        <v>5642</v>
      </c>
      <c r="E41" s="18" t="n">
        <v>91.96040245</v>
      </c>
      <c r="F41" s="20" t="n">
        <v>1.83770561</v>
      </c>
      <c r="G41" s="18" t="n">
        <v>7.5982746</v>
      </c>
      <c r="H41" s="20" t="n">
        <v>1.89481079</v>
      </c>
      <c r="I41" s="18" t="n">
        <v>0</v>
      </c>
      <c r="J41" s="20" t="n">
        <v>0</v>
      </c>
      <c r="K41" s="18" t="s">
        <v>404</v>
      </c>
      <c r="L41" s="20" t="s">
        <v>404</v>
      </c>
      <c r="M41" s="18" t="n">
        <v>0</v>
      </c>
      <c r="N41" s="20" t="n">
        <v>0</v>
      </c>
      <c r="O41" s="18" t="n">
        <v>0</v>
      </c>
      <c r="P41" s="20" t="n">
        <v>0</v>
      </c>
      <c r="Q41" s="18" t="n">
        <v>0.44132295</v>
      </c>
      <c r="R41" s="20" t="n">
        <v>0.36229419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73.11220494</v>
      </c>
      <c r="F44" s="20" t="n">
        <v>3.37641171</v>
      </c>
      <c r="G44" s="18" t="n">
        <v>20.93616754</v>
      </c>
      <c r="H44" s="20" t="n">
        <v>2.85636408</v>
      </c>
      <c r="I44" s="18" t="n">
        <v>0</v>
      </c>
      <c r="J44" s="20" t="n">
        <v>0</v>
      </c>
      <c r="K44" s="18" t="s">
        <v>404</v>
      </c>
      <c r="L44" s="20" t="s">
        <v>404</v>
      </c>
      <c r="M44" s="18" t="n">
        <v>0</v>
      </c>
      <c r="N44" s="20" t="n">
        <v>0</v>
      </c>
      <c r="O44" s="18" t="n">
        <v>0</v>
      </c>
      <c r="P44" s="20" t="n">
        <v>0</v>
      </c>
      <c r="Q44" s="18" t="n">
        <v>5.95162752</v>
      </c>
      <c r="R44" s="20" t="n">
        <v>1.80632542</v>
      </c>
    </row>
    <row r="45" spans="1:18">
      <c r="A45" s="15" t="s">
        <v>442</v>
      </c>
      <c r="B45" s="17" t="n">
        <v>5519</v>
      </c>
      <c r="C45" s="18">
        <f>(0.0/B45*100)</f>
        <v/>
      </c>
      <c r="D45" s="19" t="n">
        <v>5519</v>
      </c>
      <c r="E45" s="18" t="n">
        <v>39.3266797</v>
      </c>
      <c r="F45" s="20" t="n">
        <v>4.45773557</v>
      </c>
      <c r="G45" s="18" t="n">
        <v>50.65351596</v>
      </c>
      <c r="H45" s="20" t="n">
        <v>4.55732869</v>
      </c>
      <c r="I45" s="18" t="n">
        <v>0</v>
      </c>
      <c r="J45" s="20" t="n">
        <v>0</v>
      </c>
      <c r="K45" s="18" t="s">
        <v>404</v>
      </c>
      <c r="L45" s="20" t="s">
        <v>404</v>
      </c>
      <c r="M45" s="18" t="n">
        <v>0</v>
      </c>
      <c r="N45" s="20" t="n">
        <v>0</v>
      </c>
      <c r="O45" s="18" t="n">
        <v>0</v>
      </c>
      <c r="P45" s="20" t="n">
        <v>0</v>
      </c>
      <c r="Q45" s="18" t="n">
        <v>10.01980434</v>
      </c>
      <c r="R45" s="20" t="n">
        <v>2.57656713</v>
      </c>
    </row>
    <row r="46" spans="1:18">
      <c r="A46" s="15" t="s">
        <v>443</v>
      </c>
      <c r="B46" s="17" t="n">
        <v>23141</v>
      </c>
      <c r="C46" s="18">
        <f>(4196.0/B46*100)</f>
        <v/>
      </c>
      <c r="D46" s="19" t="n">
        <v>18945</v>
      </c>
      <c r="E46" s="18" t="n">
        <v>36.40055982</v>
      </c>
      <c r="F46" s="20" t="n">
        <v>2.83329065</v>
      </c>
      <c r="G46" s="18" t="n">
        <v>49.23068709</v>
      </c>
      <c r="H46" s="20" t="n">
        <v>2.76862235</v>
      </c>
      <c r="I46" s="18" t="n">
        <v>0</v>
      </c>
      <c r="J46" s="20" t="n">
        <v>0</v>
      </c>
      <c r="K46" s="18" t="s">
        <v>404</v>
      </c>
      <c r="L46" s="20" t="s">
        <v>404</v>
      </c>
      <c r="M46" s="18" t="n">
        <v>0</v>
      </c>
      <c r="N46" s="20" t="n">
        <v>0</v>
      </c>
      <c r="O46" s="18" t="n">
        <v>0</v>
      </c>
      <c r="P46" s="20" t="n">
        <v>0</v>
      </c>
      <c r="Q46" s="18" t="n">
        <v>14.36875309</v>
      </c>
      <c r="R46" s="20" t="n">
        <v>1.70741612</v>
      </c>
    </row>
    <row r="47" spans="1:18">
      <c r="A47" s="15" t="s">
        <v>444</v>
      </c>
      <c r="B47" s="17" t="n">
        <v>5928</v>
      </c>
      <c r="C47" s="18">
        <f>(0.0/B47*100)</f>
        <v/>
      </c>
      <c r="D47" s="19" t="n">
        <v>5928</v>
      </c>
      <c r="E47" s="18" t="n">
        <v>56.06312121</v>
      </c>
      <c r="F47" s="20" t="n">
        <v>3.69184726</v>
      </c>
      <c r="G47" s="18" t="n">
        <v>39.25553845</v>
      </c>
      <c r="H47" s="20" t="n">
        <v>3.73174256</v>
      </c>
      <c r="I47" s="18" t="n">
        <v>0</v>
      </c>
      <c r="J47" s="20" t="n">
        <v>0</v>
      </c>
      <c r="K47" s="18" t="s">
        <v>404</v>
      </c>
      <c r="L47" s="20" t="s">
        <v>404</v>
      </c>
      <c r="M47" s="18" t="n">
        <v>0</v>
      </c>
      <c r="N47" s="20" t="n">
        <v>0</v>
      </c>
      <c r="O47" s="18" t="n">
        <v>0</v>
      </c>
      <c r="P47" s="20" t="n">
        <v>0</v>
      </c>
      <c r="Q47" s="18" t="n">
        <v>4.68134034</v>
      </c>
      <c r="R47" s="20" t="n">
        <v>1.29824865</v>
      </c>
    </row>
    <row r="48" spans="1:18">
      <c r="A48" s="15" t="s">
        <v>445</v>
      </c>
      <c r="B48" s="17" t="n">
        <v>9841</v>
      </c>
      <c r="C48" s="18">
        <f>(0.0/B48*100)</f>
        <v/>
      </c>
      <c r="D48" s="19" t="n">
        <v>9841</v>
      </c>
      <c r="E48" s="18" t="n">
        <v>94.18418191000001</v>
      </c>
      <c r="F48" s="20" t="n">
        <v>1.67952938</v>
      </c>
      <c r="G48" s="18" t="n">
        <v>4.95545809</v>
      </c>
      <c r="H48" s="20" t="n">
        <v>1.52489871</v>
      </c>
      <c r="I48" s="18" t="n">
        <v>0</v>
      </c>
      <c r="J48" s="20" t="n">
        <v>0</v>
      </c>
      <c r="K48" s="18" t="s">
        <v>404</v>
      </c>
      <c r="L48" s="20" t="s">
        <v>404</v>
      </c>
      <c r="M48" s="18" t="n">
        <v>0</v>
      </c>
      <c r="N48" s="20" t="n">
        <v>0</v>
      </c>
      <c r="O48" s="18" t="n">
        <v>0</v>
      </c>
      <c r="P48" s="20" t="n">
        <v>0</v>
      </c>
      <c r="Q48" s="18" t="n">
        <v>0.86036</v>
      </c>
      <c r="R48" s="20" t="n">
        <v>0.7029505700000001</v>
      </c>
    </row>
    <row r="49" spans="1:18">
      <c r="A49" s="15" t="s">
        <v>446</v>
      </c>
      <c r="B49" s="17" t="n">
        <v>6349</v>
      </c>
      <c r="C49" s="18">
        <f>(52.0/B49*100)</f>
        <v/>
      </c>
      <c r="D49" s="19" t="n">
        <v>6297</v>
      </c>
      <c r="E49" s="18" t="n">
        <v>68.12034365</v>
      </c>
      <c r="F49" s="20" t="n">
        <v>3.48274938</v>
      </c>
      <c r="G49" s="18" t="n">
        <v>30.05760887</v>
      </c>
      <c r="H49" s="20" t="n">
        <v>3.48221821</v>
      </c>
      <c r="I49" s="18" t="n">
        <v>0</v>
      </c>
      <c r="J49" s="20" t="n">
        <v>0</v>
      </c>
      <c r="K49" s="18" t="s">
        <v>404</v>
      </c>
      <c r="L49" s="20" t="s">
        <v>404</v>
      </c>
      <c r="M49" s="18" t="n">
        <v>0</v>
      </c>
      <c r="N49" s="20" t="n">
        <v>0</v>
      </c>
      <c r="O49" s="18" t="n">
        <v>0</v>
      </c>
      <c r="P49" s="20" t="n">
        <v>0</v>
      </c>
      <c r="Q49" s="18" t="n">
        <v>1.82204748</v>
      </c>
      <c r="R49" s="20" t="n">
        <v>0.6299512900000001</v>
      </c>
    </row>
    <row r="50" spans="1:18">
      <c r="A50" s="15" t="s">
        <v>447</v>
      </c>
      <c r="B50" s="17" t="n">
        <v>11795</v>
      </c>
      <c r="C50" s="18">
        <f>(1031.0/B50*100)</f>
        <v/>
      </c>
      <c r="D50" s="19" t="n">
        <v>10764</v>
      </c>
      <c r="E50" s="18" t="n">
        <v>62.45822466</v>
      </c>
      <c r="F50" s="20" t="n">
        <v>3.42325234</v>
      </c>
      <c r="G50" s="18" t="n">
        <v>28.7702453</v>
      </c>
      <c r="H50" s="20" t="n">
        <v>3.22973148</v>
      </c>
      <c r="I50" s="18" t="n">
        <v>0</v>
      </c>
      <c r="J50" s="20" t="n">
        <v>0</v>
      </c>
      <c r="K50" s="18" t="s">
        <v>404</v>
      </c>
      <c r="L50" s="20" t="s">
        <v>404</v>
      </c>
      <c r="M50" s="18" t="n">
        <v>0</v>
      </c>
      <c r="N50" s="20" t="n">
        <v>0</v>
      </c>
      <c r="O50" s="18" t="n">
        <v>0</v>
      </c>
      <c r="P50" s="20" t="n">
        <v>0</v>
      </c>
      <c r="Q50" s="18" t="n">
        <v>8.77153004</v>
      </c>
      <c r="R50" s="20" t="n">
        <v>1.99734671</v>
      </c>
    </row>
    <row r="51" spans="1:18">
      <c r="A51" s="15" t="s">
        <v>448</v>
      </c>
      <c r="B51" s="17" t="n">
        <v>6866</v>
      </c>
      <c r="C51" s="18">
        <f>(0.0/B51*100)</f>
        <v/>
      </c>
      <c r="D51" s="19" t="n">
        <v>6866</v>
      </c>
      <c r="E51" s="18" t="n">
        <v>69.38580802</v>
      </c>
      <c r="F51" s="20" t="n">
        <v>2.82530288</v>
      </c>
      <c r="G51" s="18" t="n">
        <v>29.11324794</v>
      </c>
      <c r="H51" s="20" t="n">
        <v>2.88266058</v>
      </c>
      <c r="I51" s="18" t="n">
        <v>0</v>
      </c>
      <c r="J51" s="20" t="n">
        <v>0</v>
      </c>
      <c r="K51" s="18" t="s">
        <v>404</v>
      </c>
      <c r="L51" s="20" t="s">
        <v>404</v>
      </c>
      <c r="M51" s="18" t="n">
        <v>0</v>
      </c>
      <c r="N51" s="20" t="n">
        <v>0</v>
      </c>
      <c r="O51" s="18" t="n">
        <v>0</v>
      </c>
      <c r="P51" s="20" t="n">
        <v>0</v>
      </c>
      <c r="Q51" s="18" t="n">
        <v>1.50094404</v>
      </c>
      <c r="R51" s="20" t="n">
        <v>0.84540739</v>
      </c>
    </row>
    <row r="52" spans="1:18">
      <c r="A52" s="15" t="s">
        <v>449</v>
      </c>
      <c r="B52" s="17" t="n">
        <v>5809</v>
      </c>
      <c r="C52" s="18">
        <f>(0.0/B52*100)</f>
        <v/>
      </c>
      <c r="D52" s="19" t="n">
        <v>5809</v>
      </c>
      <c r="E52" s="18" t="n">
        <v>53.51157341</v>
      </c>
      <c r="F52" s="20" t="n">
        <v>3.45832604</v>
      </c>
      <c r="G52" s="18" t="n">
        <v>42.49391734</v>
      </c>
      <c r="H52" s="20" t="n">
        <v>3.532818</v>
      </c>
      <c r="I52" s="18" t="n">
        <v>0</v>
      </c>
      <c r="J52" s="20" t="n">
        <v>0</v>
      </c>
      <c r="K52" s="18" t="s">
        <v>404</v>
      </c>
      <c r="L52" s="20" t="s">
        <v>404</v>
      </c>
      <c r="M52" s="18" t="n">
        <v>0</v>
      </c>
      <c r="N52" s="20" t="n">
        <v>0</v>
      </c>
      <c r="O52" s="18" t="n">
        <v>0</v>
      </c>
      <c r="P52" s="20" t="n">
        <v>0</v>
      </c>
      <c r="Q52" s="18" t="n">
        <v>3.99450925</v>
      </c>
      <c r="R52" s="20" t="n">
        <v>1.50601658</v>
      </c>
    </row>
    <row r="53" spans="1:18">
      <c r="A53" s="15" t="s">
        <v>450</v>
      </c>
      <c r="B53" s="17" t="n">
        <v>5571</v>
      </c>
      <c r="C53" s="18">
        <f>(0.0/B53*100)</f>
        <v/>
      </c>
      <c r="D53" s="19" t="n">
        <v>5571</v>
      </c>
      <c r="E53" s="18" t="n">
        <v>92.55270579</v>
      </c>
      <c r="F53" s="20" t="n">
        <v>0.08052158</v>
      </c>
      <c r="G53" s="18" t="n">
        <v>3.88411773</v>
      </c>
      <c r="H53" s="20" t="n">
        <v>0.05110198</v>
      </c>
      <c r="I53" s="18" t="n">
        <v>0</v>
      </c>
      <c r="J53" s="20" t="n">
        <v>0</v>
      </c>
      <c r="K53" s="18" t="s">
        <v>404</v>
      </c>
      <c r="L53" s="20" t="s">
        <v>404</v>
      </c>
      <c r="M53" s="18" t="n">
        <v>0</v>
      </c>
      <c r="N53" s="20" t="n">
        <v>0</v>
      </c>
      <c r="O53" s="18" t="n">
        <v>0</v>
      </c>
      <c r="P53" s="20" t="n">
        <v>0</v>
      </c>
      <c r="Q53" s="18" t="n">
        <v>3.56317649</v>
      </c>
      <c r="R53" s="20" t="n">
        <v>0.06944726</v>
      </c>
    </row>
    <row r="54" spans="1:18">
      <c r="A54" s="15" t="s">
        <v>451</v>
      </c>
      <c r="B54" s="17" t="n">
        <v>4740</v>
      </c>
      <c r="C54" s="18">
        <f>(199.0/B54*100)</f>
        <v/>
      </c>
      <c r="D54" s="19" t="n">
        <v>4541</v>
      </c>
      <c r="E54" s="18" t="n">
        <v>64.54195125</v>
      </c>
      <c r="F54" s="20" t="n">
        <v>3.40378247</v>
      </c>
      <c r="G54" s="18" t="n">
        <v>21.55960722</v>
      </c>
      <c r="H54" s="20" t="n">
        <v>2.97920385</v>
      </c>
      <c r="I54" s="18" t="n">
        <v>0</v>
      </c>
      <c r="J54" s="20" t="n">
        <v>0</v>
      </c>
      <c r="K54" s="18" t="s">
        <v>404</v>
      </c>
      <c r="L54" s="20" t="s">
        <v>404</v>
      </c>
      <c r="M54" s="18" t="n">
        <v>0</v>
      </c>
      <c r="N54" s="20" t="n">
        <v>0</v>
      </c>
      <c r="O54" s="18" t="n">
        <v>0</v>
      </c>
      <c r="P54" s="20" t="n">
        <v>0</v>
      </c>
      <c r="Q54" s="18" t="n">
        <v>13.89844153</v>
      </c>
      <c r="R54" s="20" t="n">
        <v>2.01507627</v>
      </c>
    </row>
    <row r="55" spans="1:18">
      <c r="A55" s="15" t="s">
        <v>452</v>
      </c>
      <c r="B55" s="17" t="n">
        <v>5316</v>
      </c>
      <c r="C55" s="18">
        <f>(43.0/B55*100)</f>
        <v/>
      </c>
      <c r="D55" s="19" t="n">
        <v>5273</v>
      </c>
      <c r="E55" s="18" t="n">
        <v>78.11811349</v>
      </c>
      <c r="F55" s="20" t="n">
        <v>3.03547427</v>
      </c>
      <c r="G55" s="18" t="n">
        <v>18.24537988</v>
      </c>
      <c r="H55" s="20" t="n">
        <v>2.7172938</v>
      </c>
      <c r="I55" s="18" t="n">
        <v>0</v>
      </c>
      <c r="J55" s="20" t="n">
        <v>0</v>
      </c>
      <c r="K55" s="18" t="s">
        <v>404</v>
      </c>
      <c r="L55" s="20" t="s">
        <v>404</v>
      </c>
      <c r="M55" s="18" t="n">
        <v>0</v>
      </c>
      <c r="N55" s="20" t="n">
        <v>0</v>
      </c>
      <c r="O55" s="18" t="n">
        <v>0</v>
      </c>
      <c r="P55" s="20" t="n">
        <v>0</v>
      </c>
      <c r="Q55" s="18" t="n">
        <v>3.63650663</v>
      </c>
      <c r="R55" s="20" t="n">
        <v>1.13985561</v>
      </c>
    </row>
    <row r="56" spans="1:18">
      <c r="A56" s="15" t="s">
        <v>453</v>
      </c>
      <c r="B56" s="17" t="n">
        <v>5359</v>
      </c>
      <c r="C56" s="18">
        <f>(0.0/B56*100)</f>
        <v/>
      </c>
      <c r="D56" s="19" t="n">
        <v>5359</v>
      </c>
      <c r="E56" s="18" t="n">
        <v>92.29208961</v>
      </c>
      <c r="F56" s="20" t="n">
        <v>2.45729326</v>
      </c>
      <c r="G56" s="18" t="n">
        <v>2.11772246</v>
      </c>
      <c r="H56" s="20" t="n">
        <v>1.45052063</v>
      </c>
      <c r="I56" s="18" t="n">
        <v>0</v>
      </c>
      <c r="J56" s="20" t="n">
        <v>0</v>
      </c>
      <c r="K56" s="18" t="s">
        <v>404</v>
      </c>
      <c r="L56" s="20" t="s">
        <v>404</v>
      </c>
      <c r="M56" s="18" t="n">
        <v>0</v>
      </c>
      <c r="N56" s="20" t="n">
        <v>0</v>
      </c>
      <c r="O56" s="18" t="n">
        <v>0</v>
      </c>
      <c r="P56" s="20" t="n">
        <v>0</v>
      </c>
      <c r="Q56" s="18" t="n">
        <v>5.59018792</v>
      </c>
      <c r="R56" s="20" t="n">
        <v>2.00629194</v>
      </c>
    </row>
    <row r="57" spans="1:18">
      <c r="A57" s="15" t="s">
        <v>454</v>
      </c>
      <c r="B57" s="17" t="n">
        <v>6513</v>
      </c>
      <c r="C57" s="18">
        <f>(0.0/B57*100)</f>
        <v/>
      </c>
      <c r="D57" s="19" t="n">
        <v>6513</v>
      </c>
      <c r="E57" s="18" t="n">
        <v>78.23906869</v>
      </c>
      <c r="F57" s="20" t="n">
        <v>3.25624949</v>
      </c>
      <c r="G57" s="18" t="n">
        <v>19.22055102</v>
      </c>
      <c r="H57" s="20" t="n">
        <v>2.94425484</v>
      </c>
      <c r="I57" s="18" t="n">
        <v>0</v>
      </c>
      <c r="J57" s="20" t="n">
        <v>0</v>
      </c>
      <c r="K57" s="18" t="s">
        <v>404</v>
      </c>
      <c r="L57" s="20" t="s">
        <v>404</v>
      </c>
      <c r="M57" s="18" t="n">
        <v>0</v>
      </c>
      <c r="N57" s="20" t="n">
        <v>0</v>
      </c>
      <c r="O57" s="18" t="n">
        <v>0</v>
      </c>
      <c r="P57" s="20" t="n">
        <v>0</v>
      </c>
      <c r="Q57" s="18" t="n">
        <v>2.54038029</v>
      </c>
      <c r="R57" s="20" t="n">
        <v>1.01622031</v>
      </c>
    </row>
    <row r="58" spans="1:18">
      <c r="A58" s="15" t="s">
        <v>455</v>
      </c>
      <c r="B58" s="17" t="n">
        <v>7267</v>
      </c>
      <c r="C58" s="18">
        <f>(0.0/B58*100)</f>
        <v/>
      </c>
      <c r="D58" s="19" t="n">
        <v>7267</v>
      </c>
      <c r="E58" s="18" t="n">
        <v>54.17475944</v>
      </c>
      <c r="F58" s="20" t="n">
        <v>3.4571619</v>
      </c>
      <c r="G58" s="18" t="n">
        <v>41.25461749</v>
      </c>
      <c r="H58" s="20" t="n">
        <v>3.45743082</v>
      </c>
      <c r="I58" s="18" t="n">
        <v>0</v>
      </c>
      <c r="J58" s="20" t="n">
        <v>0</v>
      </c>
      <c r="K58" s="18" t="s">
        <v>404</v>
      </c>
      <c r="L58" s="20" t="s">
        <v>404</v>
      </c>
      <c r="M58" s="18" t="n">
        <v>0</v>
      </c>
      <c r="N58" s="20" t="n">
        <v>0</v>
      </c>
      <c r="O58" s="18" t="n">
        <v>0</v>
      </c>
      <c r="P58" s="20" t="n">
        <v>0</v>
      </c>
      <c r="Q58" s="18" t="n">
        <v>4.57062306</v>
      </c>
      <c r="R58" s="20" t="n">
        <v>1.42318669</v>
      </c>
    </row>
    <row r="59" spans="1:18">
      <c r="A59" s="15" t="s">
        <v>456</v>
      </c>
      <c r="B59" s="17" t="n">
        <v>4826</v>
      </c>
      <c r="C59" s="18">
        <f>(0.0/B59*100)</f>
        <v/>
      </c>
      <c r="D59" s="19" t="n">
        <v>4826</v>
      </c>
      <c r="E59" s="18" t="n">
        <v>56.12199646</v>
      </c>
      <c r="F59" s="20" t="n">
        <v>1.23829854</v>
      </c>
      <c r="G59" s="18" t="n">
        <v>38.33119858</v>
      </c>
      <c r="H59" s="20" t="n">
        <v>1.20033869</v>
      </c>
      <c r="I59" s="18" t="n">
        <v>0</v>
      </c>
      <c r="J59" s="20" t="n">
        <v>0</v>
      </c>
      <c r="K59" s="18" t="s">
        <v>404</v>
      </c>
      <c r="L59" s="20" t="s">
        <v>404</v>
      </c>
      <c r="M59" s="18" t="n">
        <v>0</v>
      </c>
      <c r="N59" s="20" t="n">
        <v>0</v>
      </c>
      <c r="O59" s="18" t="n">
        <v>0</v>
      </c>
      <c r="P59" s="20" t="n">
        <v>0</v>
      </c>
      <c r="Q59" s="18" t="n">
        <v>5.54680495</v>
      </c>
      <c r="R59" s="20" t="n">
        <v>0.40007526</v>
      </c>
    </row>
    <row r="60" spans="1:18">
      <c r="A60" s="15" t="s">
        <v>457</v>
      </c>
      <c r="B60" s="17" t="n">
        <v>4546</v>
      </c>
      <c r="C60" s="18">
        <f>(0.0/B60*100)</f>
        <v/>
      </c>
      <c r="D60" s="19" t="n">
        <v>4546</v>
      </c>
      <c r="E60" s="18" t="n">
        <v>44.32335259</v>
      </c>
      <c r="F60" s="20" t="n">
        <v>3.05749207</v>
      </c>
      <c r="G60" s="18" t="n">
        <v>31.874335</v>
      </c>
      <c r="H60" s="20" t="n">
        <v>3.15084157</v>
      </c>
      <c r="I60" s="18" t="n">
        <v>0</v>
      </c>
      <c r="J60" s="20" t="n">
        <v>0</v>
      </c>
      <c r="K60" s="18" t="s">
        <v>404</v>
      </c>
      <c r="L60" s="20" t="s">
        <v>404</v>
      </c>
      <c r="M60" s="18" t="n">
        <v>0</v>
      </c>
      <c r="N60" s="20" t="n">
        <v>0</v>
      </c>
      <c r="O60" s="18" t="n">
        <v>0</v>
      </c>
      <c r="P60" s="20" t="n">
        <v>0</v>
      </c>
      <c r="Q60" s="18" t="n">
        <v>23.80231241</v>
      </c>
      <c r="R60" s="20" t="n">
        <v>1.86925311</v>
      </c>
    </row>
    <row r="61" spans="1:18">
      <c r="A61" s="15" t="s">
        <v>458</v>
      </c>
      <c r="B61" s="17" t="n">
        <v>6525</v>
      </c>
      <c r="C61" s="18">
        <f>(0.0/B61*100)</f>
        <v/>
      </c>
      <c r="D61" s="19" t="n">
        <v>6525</v>
      </c>
      <c r="E61" s="18" t="n">
        <v>84.20000690000001</v>
      </c>
      <c r="F61" s="20" t="n">
        <v>2.00365731</v>
      </c>
      <c r="G61" s="18" t="n">
        <v>14.55631455</v>
      </c>
      <c r="H61" s="20" t="n">
        <v>2.02649379</v>
      </c>
      <c r="I61" s="18" t="n">
        <v>0</v>
      </c>
      <c r="J61" s="20" t="n">
        <v>0</v>
      </c>
      <c r="K61" s="18" t="s">
        <v>404</v>
      </c>
      <c r="L61" s="20" t="s">
        <v>404</v>
      </c>
      <c r="M61" s="18" t="n">
        <v>0</v>
      </c>
      <c r="N61" s="20" t="n">
        <v>0</v>
      </c>
      <c r="O61" s="18" t="n">
        <v>0</v>
      </c>
      <c r="P61" s="20" t="n">
        <v>0</v>
      </c>
      <c r="Q61" s="18" t="n">
        <v>1.24367855</v>
      </c>
      <c r="R61" s="20" t="n">
        <v>0.32257143</v>
      </c>
    </row>
    <row r="62" spans="1:18">
      <c r="A62" s="15" t="s">
        <v>459</v>
      </c>
      <c r="B62" s="17" t="n">
        <v>4476</v>
      </c>
      <c r="C62" s="18">
        <f>(0.0/B62*100)</f>
        <v/>
      </c>
      <c r="D62" s="19" t="n">
        <v>4476</v>
      </c>
      <c r="E62" s="18" t="n">
        <v>96.39674613</v>
      </c>
      <c r="F62" s="20" t="n">
        <v>0.04388552</v>
      </c>
      <c r="G62" s="18" t="n">
        <v>3.28683765</v>
      </c>
      <c r="H62" s="20" t="n">
        <v>0.04223962</v>
      </c>
      <c r="I62" s="18" t="n">
        <v>0</v>
      </c>
      <c r="J62" s="20" t="n">
        <v>0</v>
      </c>
      <c r="K62" s="18" t="s">
        <v>404</v>
      </c>
      <c r="L62" s="20" t="s">
        <v>404</v>
      </c>
      <c r="M62" s="18" t="n">
        <v>0</v>
      </c>
      <c r="N62" s="20" t="n">
        <v>0</v>
      </c>
      <c r="O62" s="18" t="n">
        <v>0</v>
      </c>
      <c r="P62" s="20" t="n">
        <v>0</v>
      </c>
      <c r="Q62" s="18" t="n">
        <v>0.31641623</v>
      </c>
      <c r="R62" s="20" t="n">
        <v>0.01125547</v>
      </c>
    </row>
    <row r="63" spans="1:18">
      <c r="A63" s="15" t="s">
        <v>460</v>
      </c>
      <c r="B63" s="17" t="n">
        <v>5324</v>
      </c>
      <c r="C63" s="18">
        <f>(0.0/B63*100)</f>
        <v/>
      </c>
      <c r="D63" s="19" t="n">
        <v>5324</v>
      </c>
      <c r="E63" s="18" t="n">
        <v>53.60237012</v>
      </c>
      <c r="F63" s="20" t="n">
        <v>0.1823746</v>
      </c>
      <c r="G63" s="18" t="n">
        <v>32.40099916</v>
      </c>
      <c r="H63" s="20" t="n">
        <v>0.16003898</v>
      </c>
      <c r="I63" s="18" t="n">
        <v>0</v>
      </c>
      <c r="J63" s="20" t="n">
        <v>0</v>
      </c>
      <c r="K63" s="18" t="s">
        <v>404</v>
      </c>
      <c r="L63" s="20" t="s">
        <v>404</v>
      </c>
      <c r="M63" s="18" t="n">
        <v>0</v>
      </c>
      <c r="N63" s="20" t="n">
        <v>0</v>
      </c>
      <c r="O63" s="18" t="n">
        <v>0</v>
      </c>
      <c r="P63" s="20" t="n">
        <v>0</v>
      </c>
      <c r="Q63" s="18" t="n">
        <v>13.99663072</v>
      </c>
      <c r="R63" s="20" t="n">
        <v>0.1809575</v>
      </c>
    </row>
    <row r="64" spans="1:18">
      <c r="A64" s="15" t="s">
        <v>461</v>
      </c>
      <c r="B64" s="17" t="n">
        <v>3634</v>
      </c>
      <c r="C64" s="18">
        <f>(27.0/B64*100)</f>
        <v/>
      </c>
      <c r="D64" s="19" t="n">
        <v>3607</v>
      </c>
      <c r="E64" s="18" t="n">
        <v>90.75670866</v>
      </c>
      <c r="F64" s="20" t="n">
        <v>0.06719495</v>
      </c>
      <c r="G64" s="18" t="n">
        <v>8.786198799999999</v>
      </c>
      <c r="H64" s="20" t="n">
        <v>0.05654419</v>
      </c>
      <c r="I64" s="18" t="n">
        <v>0</v>
      </c>
      <c r="J64" s="20" t="n">
        <v>0</v>
      </c>
      <c r="K64" s="18" t="s">
        <v>404</v>
      </c>
      <c r="L64" s="20" t="s">
        <v>404</v>
      </c>
      <c r="M64" s="18" t="n">
        <v>0</v>
      </c>
      <c r="N64" s="20" t="n">
        <v>0</v>
      </c>
      <c r="O64" s="18" t="n">
        <v>0</v>
      </c>
      <c r="P64" s="20" t="n">
        <v>0</v>
      </c>
      <c r="Q64" s="18" t="n">
        <v>0.45709254</v>
      </c>
      <c r="R64" s="20" t="n">
        <v>0.03554996</v>
      </c>
    </row>
    <row r="65" spans="1:18">
      <c r="A65" s="15" t="s">
        <v>462</v>
      </c>
      <c r="B65" s="17" t="n">
        <v>5325</v>
      </c>
      <c r="C65" s="18">
        <f>(0.0/B65*100)</f>
        <v/>
      </c>
      <c r="D65" s="19" t="n">
        <v>5325</v>
      </c>
      <c r="E65" s="18" t="n">
        <v>86.72055173</v>
      </c>
      <c r="F65" s="20" t="n">
        <v>1.88219207</v>
      </c>
      <c r="G65" s="18" t="n">
        <v>9.791877299999999</v>
      </c>
      <c r="H65" s="20" t="n">
        <v>1.68104916</v>
      </c>
      <c r="I65" s="18" t="n">
        <v>0</v>
      </c>
      <c r="J65" s="20" t="n">
        <v>0</v>
      </c>
      <c r="K65" s="18" t="s">
        <v>404</v>
      </c>
      <c r="L65" s="20" t="s">
        <v>404</v>
      </c>
      <c r="M65" s="18" t="n">
        <v>0</v>
      </c>
      <c r="N65" s="20" t="n">
        <v>0</v>
      </c>
      <c r="O65" s="18" t="n">
        <v>0</v>
      </c>
      <c r="P65" s="20" t="n">
        <v>0</v>
      </c>
      <c r="Q65" s="18" t="n">
        <v>3.48757097</v>
      </c>
      <c r="R65" s="20" t="n">
        <v>1.17236663</v>
      </c>
    </row>
    <row r="66" spans="1:18">
      <c r="A66" s="15" t="s">
        <v>463</v>
      </c>
      <c r="B66" s="17" t="n">
        <v>5665</v>
      </c>
      <c r="C66" s="18">
        <f>(0.0/B66*100)</f>
        <v/>
      </c>
      <c r="D66" s="19" t="n">
        <v>5665</v>
      </c>
      <c r="E66" s="18" t="n">
        <v>74.06012137</v>
      </c>
      <c r="F66" s="20" t="n">
        <v>0.14829714</v>
      </c>
      <c r="G66" s="18" t="n">
        <v>21.25533159</v>
      </c>
      <c r="H66" s="20" t="n">
        <v>0.12687498</v>
      </c>
      <c r="I66" s="18" t="n">
        <v>0</v>
      </c>
      <c r="J66" s="20" t="n">
        <v>0</v>
      </c>
      <c r="K66" s="18" t="s">
        <v>404</v>
      </c>
      <c r="L66" s="20" t="s">
        <v>404</v>
      </c>
      <c r="M66" s="18" t="n">
        <v>0</v>
      </c>
      <c r="N66" s="20" t="n">
        <v>0</v>
      </c>
      <c r="O66" s="18" t="n">
        <v>0</v>
      </c>
      <c r="P66" s="20" t="n">
        <v>0</v>
      </c>
      <c r="Q66" s="18" t="n">
        <v>4.68454704</v>
      </c>
      <c r="R66" s="20" t="n">
        <v>0.05164593</v>
      </c>
    </row>
    <row r="67" spans="1:18">
      <c r="A67" s="15" t="s">
        <v>464</v>
      </c>
      <c r="B67" s="17" t="n">
        <v>6971</v>
      </c>
      <c r="C67" s="18">
        <f>(0.0/B67*100)</f>
        <v/>
      </c>
      <c r="D67" s="19" t="n">
        <v>6971</v>
      </c>
      <c r="E67" s="18" t="n">
        <v>60.54751195</v>
      </c>
      <c r="F67" s="20" t="n">
        <v>3.05297554</v>
      </c>
      <c r="G67" s="18" t="n">
        <v>36.43411649</v>
      </c>
      <c r="H67" s="20" t="n">
        <v>2.94954963</v>
      </c>
      <c r="I67" s="18" t="n">
        <v>0</v>
      </c>
      <c r="J67" s="20" t="n">
        <v>0</v>
      </c>
      <c r="K67" s="18" t="s">
        <v>404</v>
      </c>
      <c r="L67" s="20" t="s">
        <v>404</v>
      </c>
      <c r="M67" s="18" t="n">
        <v>0</v>
      </c>
      <c r="N67" s="20" t="n">
        <v>0</v>
      </c>
      <c r="O67" s="18" t="n">
        <v>0</v>
      </c>
      <c r="P67" s="20" t="n">
        <v>0</v>
      </c>
      <c r="Q67" s="18" t="n">
        <v>3.01837156</v>
      </c>
      <c r="R67" s="20" t="n">
        <v>1.08251934</v>
      </c>
    </row>
    <row r="68" spans="1:18">
      <c r="A68" s="15" t="s">
        <v>465</v>
      </c>
      <c r="B68" s="17" t="n">
        <v>12083</v>
      </c>
      <c r="C68" s="18">
        <f>(0.0/B68*100)</f>
        <v/>
      </c>
      <c r="D68" s="19" t="n">
        <v>12083</v>
      </c>
      <c r="E68" s="18" t="n">
        <v>78.7116946</v>
      </c>
      <c r="F68" s="20" t="n">
        <v>0.07095456</v>
      </c>
      <c r="G68" s="18" t="n">
        <v>19.64359173</v>
      </c>
      <c r="H68" s="20" t="n">
        <v>0.06865540000000001</v>
      </c>
      <c r="I68" s="18" t="n">
        <v>0</v>
      </c>
      <c r="J68" s="20" t="n">
        <v>0</v>
      </c>
      <c r="K68" s="18" t="s">
        <v>404</v>
      </c>
      <c r="L68" s="20" t="s">
        <v>404</v>
      </c>
      <c r="M68" s="18" t="n">
        <v>0</v>
      </c>
      <c r="N68" s="20" t="n">
        <v>0</v>
      </c>
      <c r="O68" s="18" t="n">
        <v>0</v>
      </c>
      <c r="P68" s="20" t="n">
        <v>0</v>
      </c>
      <c r="Q68" s="18" t="n">
        <v>1.64471367</v>
      </c>
      <c r="R68" s="20" t="n">
        <v>0.03826746</v>
      </c>
    </row>
    <row r="69" spans="1:18">
      <c r="A69" s="15" t="s">
        <v>466</v>
      </c>
      <c r="B69" s="17" t="n">
        <v>4876</v>
      </c>
      <c r="C69" s="18">
        <f>(0.0/B69*100)</f>
        <v/>
      </c>
      <c r="D69" s="19" t="n">
        <v>4876</v>
      </c>
      <c r="E69" s="18" t="n">
        <v>93.84238787</v>
      </c>
      <c r="F69" s="20" t="n">
        <v>1.83039865</v>
      </c>
      <c r="G69" s="18" t="n">
        <v>6.15761213</v>
      </c>
      <c r="H69" s="20" t="n">
        <v>1.83039865</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69.88783295</v>
      </c>
      <c r="F70" s="20" t="n">
        <v>3.32147918</v>
      </c>
      <c r="G70" s="18" t="n">
        <v>28.86537033</v>
      </c>
      <c r="H70" s="20" t="n">
        <v>3.2201132</v>
      </c>
      <c r="I70" s="18" t="n">
        <v>0</v>
      </c>
      <c r="J70" s="20" t="n">
        <v>0</v>
      </c>
      <c r="K70" s="18" t="s">
        <v>404</v>
      </c>
      <c r="L70" s="20" t="s">
        <v>404</v>
      </c>
      <c r="M70" s="18" t="n">
        <v>0</v>
      </c>
      <c r="N70" s="20" t="n">
        <v>0</v>
      </c>
      <c r="O70" s="18" t="n">
        <v>0</v>
      </c>
      <c r="P70" s="20" t="n">
        <v>0</v>
      </c>
      <c r="Q70" s="18" t="n">
        <v>1.24679672</v>
      </c>
      <c r="R70" s="20" t="n">
        <v>0.62847658</v>
      </c>
    </row>
    <row r="71" spans="1:18">
      <c r="A71" s="15" t="s">
        <v>468</v>
      </c>
      <c r="B71" s="17" t="n">
        <v>6115</v>
      </c>
      <c r="C71" s="18">
        <f>(0.0/B71*100)</f>
        <v/>
      </c>
      <c r="D71" s="19" t="n">
        <v>6115</v>
      </c>
      <c r="E71" s="18" t="n">
        <v>91.14128731</v>
      </c>
      <c r="F71" s="20" t="n">
        <v>0.09412147999999999</v>
      </c>
      <c r="G71" s="18" t="n">
        <v>7.65543597</v>
      </c>
      <c r="H71" s="20" t="n">
        <v>0.08916726</v>
      </c>
      <c r="I71" s="18" t="n">
        <v>0</v>
      </c>
      <c r="J71" s="20" t="n">
        <v>0</v>
      </c>
      <c r="K71" s="18" t="s">
        <v>404</v>
      </c>
      <c r="L71" s="20" t="s">
        <v>404</v>
      </c>
      <c r="M71" s="18" t="n">
        <v>0</v>
      </c>
      <c r="N71" s="20" t="n">
        <v>0</v>
      </c>
      <c r="O71" s="18" t="n">
        <v>0</v>
      </c>
      <c r="P71" s="20" t="n">
        <v>0</v>
      </c>
      <c r="Q71" s="18" t="n">
        <v>1.20327671</v>
      </c>
      <c r="R71" s="20" t="n">
        <v>0.03429043</v>
      </c>
    </row>
    <row r="72" spans="1:18">
      <c r="A72" s="15" t="s">
        <v>469</v>
      </c>
      <c r="B72" s="17" t="n">
        <v>7708</v>
      </c>
      <c r="C72" s="18">
        <f>(0.0/B72*100)</f>
        <v/>
      </c>
      <c r="D72" s="19" t="n">
        <v>7708</v>
      </c>
      <c r="E72" s="18" t="n">
        <v>92.88270879</v>
      </c>
      <c r="F72" s="20" t="n">
        <v>1.51735977</v>
      </c>
      <c r="G72" s="18" t="n">
        <v>4.74233917</v>
      </c>
      <c r="H72" s="20" t="n">
        <v>1.32964369</v>
      </c>
      <c r="I72" s="18" t="n">
        <v>0</v>
      </c>
      <c r="J72" s="20" t="n">
        <v>0</v>
      </c>
      <c r="K72" s="18" t="s">
        <v>404</v>
      </c>
      <c r="L72" s="20" t="s">
        <v>404</v>
      </c>
      <c r="M72" s="18" t="n">
        <v>0</v>
      </c>
      <c r="N72" s="20" t="n">
        <v>0</v>
      </c>
      <c r="O72" s="18" t="n">
        <v>0</v>
      </c>
      <c r="P72" s="20" t="n">
        <v>0</v>
      </c>
      <c r="Q72" s="18" t="n">
        <v>2.37495204</v>
      </c>
      <c r="R72" s="20" t="n">
        <v>1.13599116</v>
      </c>
    </row>
    <row r="73" spans="1:18">
      <c r="A73" s="15" t="s">
        <v>470</v>
      </c>
      <c r="B73" s="17" t="n">
        <v>8249</v>
      </c>
      <c r="C73" s="18">
        <f>(0.0/B73*100)</f>
        <v/>
      </c>
      <c r="D73" s="19" t="n">
        <v>8249</v>
      </c>
      <c r="E73" s="18" t="n">
        <v>85.09855383999999</v>
      </c>
      <c r="F73" s="20" t="n">
        <v>2.03176338</v>
      </c>
      <c r="G73" s="18" t="n">
        <v>11.0105463</v>
      </c>
      <c r="H73" s="20" t="n">
        <v>1.99375582</v>
      </c>
      <c r="I73" s="18" t="n">
        <v>0</v>
      </c>
      <c r="J73" s="20" t="n">
        <v>0</v>
      </c>
      <c r="K73" s="18" t="s">
        <v>404</v>
      </c>
      <c r="L73" s="20" t="s">
        <v>404</v>
      </c>
      <c r="M73" s="18" t="n">
        <v>0</v>
      </c>
      <c r="N73" s="20" t="n">
        <v>0</v>
      </c>
      <c r="O73" s="18" t="n">
        <v>0</v>
      </c>
      <c r="P73" s="20" t="n">
        <v>0</v>
      </c>
      <c r="Q73" s="18" t="n">
        <v>3.89089987</v>
      </c>
      <c r="R73" s="20" t="n">
        <v>1.35384316</v>
      </c>
    </row>
    <row r="74" spans="1:18">
      <c r="A74" s="15" t="s">
        <v>471</v>
      </c>
      <c r="B74" s="17" t="n">
        <v>4692</v>
      </c>
      <c r="C74" s="18">
        <f>(484.0/B74*100)</f>
        <v/>
      </c>
      <c r="D74" s="19" t="n">
        <v>4208</v>
      </c>
      <c r="E74" s="18" t="n">
        <v>70.70313315</v>
      </c>
      <c r="F74" s="20" t="n">
        <v>0.30237168</v>
      </c>
      <c r="G74" s="18" t="n">
        <v>25.48473039</v>
      </c>
      <c r="H74" s="20" t="n">
        <v>0.29463945</v>
      </c>
      <c r="I74" s="18" t="n">
        <v>0</v>
      </c>
      <c r="J74" s="20" t="n">
        <v>0</v>
      </c>
      <c r="K74" s="18" t="s">
        <v>404</v>
      </c>
      <c r="L74" s="20" t="s">
        <v>404</v>
      </c>
      <c r="M74" s="18" t="n">
        <v>0</v>
      </c>
      <c r="N74" s="20" t="n">
        <v>0</v>
      </c>
      <c r="O74" s="18" t="n">
        <v>0</v>
      </c>
      <c r="P74" s="20" t="n">
        <v>0</v>
      </c>
      <c r="Q74" s="18" t="n">
        <v>3.81213645</v>
      </c>
      <c r="R74" s="20" t="n">
        <v>0.09751551999999999</v>
      </c>
    </row>
    <row r="75" spans="1:18">
      <c r="A75" s="15" t="s">
        <v>472</v>
      </c>
      <c r="B75" s="17" t="n">
        <v>5375</v>
      </c>
      <c r="C75" s="18">
        <f>(483.0/B75*100)</f>
        <v/>
      </c>
      <c r="D75" s="19" t="n">
        <v>4892</v>
      </c>
      <c r="E75" s="18" t="n">
        <v>47.59464051</v>
      </c>
      <c r="F75" s="20" t="n">
        <v>4.48181082</v>
      </c>
      <c r="G75" s="18" t="n">
        <v>38.03577289</v>
      </c>
      <c r="H75" s="20" t="n">
        <v>4.19879568</v>
      </c>
      <c r="I75" s="18" t="n">
        <v>0</v>
      </c>
      <c r="J75" s="20" t="n">
        <v>0</v>
      </c>
      <c r="K75" s="18" t="s">
        <v>404</v>
      </c>
      <c r="L75" s="20" t="s">
        <v>404</v>
      </c>
      <c r="M75" s="18" t="n">
        <v>0</v>
      </c>
      <c r="N75" s="20" t="n">
        <v>0</v>
      </c>
      <c r="O75" s="18" t="n">
        <v>0</v>
      </c>
      <c r="P75" s="20" t="n">
        <v>0</v>
      </c>
      <c r="Q75" s="18" t="n">
        <v>14.3695866</v>
      </c>
      <c r="R75" s="20" t="n">
        <v>3.37945187</v>
      </c>
    </row>
    <row r="76" spans="1:18">
      <c r="A76" s="15" t="s">
        <v>473</v>
      </c>
      <c r="B76" s="17" t="n">
        <v>14167</v>
      </c>
      <c r="C76" s="18">
        <f>(1400.0/B76*100)</f>
        <v/>
      </c>
      <c r="D76" s="19" t="n">
        <v>12767</v>
      </c>
      <c r="E76" s="18" t="n">
        <v>66.03474004</v>
      </c>
      <c r="F76" s="20" t="n">
        <v>2.4845391</v>
      </c>
      <c r="G76" s="18" t="n">
        <v>22.73436533</v>
      </c>
      <c r="H76" s="20" t="n">
        <v>2.25170546</v>
      </c>
      <c r="I76" s="18" t="n">
        <v>0</v>
      </c>
      <c r="J76" s="20" t="n">
        <v>0</v>
      </c>
      <c r="K76" s="18" t="s">
        <v>404</v>
      </c>
      <c r="L76" s="20" t="s">
        <v>404</v>
      </c>
      <c r="M76" s="18" t="n">
        <v>0</v>
      </c>
      <c r="N76" s="20" t="n">
        <v>0</v>
      </c>
      <c r="O76" s="18" t="n">
        <v>0</v>
      </c>
      <c r="P76" s="20" t="n">
        <v>0</v>
      </c>
      <c r="Q76" s="18" t="n">
        <v>11.23089462</v>
      </c>
      <c r="R76" s="20" t="n">
        <v>1.71045248</v>
      </c>
    </row>
    <row r="77" spans="1:18">
      <c r="A77" s="15" t="s">
        <v>474</v>
      </c>
      <c r="B77" s="17" t="n">
        <v>6062</v>
      </c>
      <c r="C77" s="18">
        <f>(0.0/B77*100)</f>
        <v/>
      </c>
      <c r="D77" s="19" t="n">
        <v>6062</v>
      </c>
      <c r="E77" s="18" t="n">
        <v>24.3346777</v>
      </c>
      <c r="F77" s="20" t="n">
        <v>2.83333242</v>
      </c>
      <c r="G77" s="18" t="n">
        <v>67.47166385</v>
      </c>
      <c r="H77" s="20" t="n">
        <v>3.14721151</v>
      </c>
      <c r="I77" s="18" t="n">
        <v>0</v>
      </c>
      <c r="J77" s="20" t="n">
        <v>0</v>
      </c>
      <c r="K77" s="18" t="s">
        <v>404</v>
      </c>
      <c r="L77" s="20" t="s">
        <v>404</v>
      </c>
      <c r="M77" s="18" t="n">
        <v>0</v>
      </c>
      <c r="N77" s="20" t="n">
        <v>0</v>
      </c>
      <c r="O77" s="18" t="n">
        <v>0</v>
      </c>
      <c r="P77" s="20" t="n">
        <v>0</v>
      </c>
      <c r="Q77" s="18" t="n">
        <v>8.193658449999999</v>
      </c>
      <c r="R77" s="20" t="n">
        <v>2.11775381</v>
      </c>
    </row>
    <row r="78" spans="1:18">
      <c r="A78" s="15" t="s">
        <v>475</v>
      </c>
      <c r="B78" s="17" t="n">
        <v>5826</v>
      </c>
      <c r="C78" s="18">
        <f>(0.0/B78*100)</f>
        <v/>
      </c>
      <c r="D78" s="19" t="n">
        <v>5826</v>
      </c>
      <c r="E78" s="18" t="n">
        <v>63.59940003</v>
      </c>
      <c r="F78" s="20" t="n">
        <v>4.41994607</v>
      </c>
      <c r="G78" s="18" t="n">
        <v>31.75897326</v>
      </c>
      <c r="H78" s="20" t="n">
        <v>3.88386832</v>
      </c>
      <c r="I78" s="18" t="n">
        <v>0</v>
      </c>
      <c r="J78" s="20" t="n">
        <v>0</v>
      </c>
      <c r="K78" s="18" t="s">
        <v>404</v>
      </c>
      <c r="L78" s="20" t="s">
        <v>404</v>
      </c>
      <c r="M78" s="18" t="n">
        <v>0</v>
      </c>
      <c r="N78" s="20" t="n">
        <v>0</v>
      </c>
      <c r="O78" s="18" t="n">
        <v>0</v>
      </c>
      <c r="P78" s="20" t="n">
        <v>0</v>
      </c>
      <c r="Q78" s="18" t="n">
        <v>4.64162671</v>
      </c>
      <c r="R78" s="20" t="n">
        <v>1.64535208</v>
      </c>
    </row>
    <row customHeight="1" ht="25" r="79" spans="1:18">
      <c r="A79" s="15" t="s">
        <v>476</v>
      </c>
      <c r="B79" s="17" t="n">
        <v>1657</v>
      </c>
      <c r="C79" s="18">
        <f>(21.0/B79*100)</f>
        <v/>
      </c>
      <c r="D79" s="19" t="n">
        <v>1636</v>
      </c>
      <c r="E79" s="18" t="n">
        <v>77.26950203</v>
      </c>
      <c r="F79" s="20" t="n">
        <v>6.24360723</v>
      </c>
      <c r="G79" s="18" t="n">
        <v>20.74487533</v>
      </c>
      <c r="H79" s="20" t="n">
        <v>5.95832501</v>
      </c>
      <c r="I79" s="18" t="n">
        <v>0</v>
      </c>
      <c r="J79" s="20" t="n">
        <v>0</v>
      </c>
      <c r="K79" s="18" t="s">
        <v>404</v>
      </c>
      <c r="L79" s="20" t="s">
        <v>404</v>
      </c>
      <c r="M79" s="18" t="n">
        <v>0</v>
      </c>
      <c r="N79" s="20" t="n">
        <v>0</v>
      </c>
      <c r="O79" s="18" t="n">
        <v>0</v>
      </c>
      <c r="P79" s="20" t="n">
        <v>0</v>
      </c>
      <c r="Q79" s="18" t="n">
        <v>1.98562265</v>
      </c>
      <c r="R79" s="20" t="n">
        <v>2.00314081</v>
      </c>
    </row>
    <row r="80" spans="1:18">
      <c r="A80" s="15" t="s">
        <v>477</v>
      </c>
      <c r="B80" s="17" t="n">
        <v>7841</v>
      </c>
      <c r="C80" s="18">
        <f>(0.0/B80*100)</f>
        <v/>
      </c>
      <c r="D80" s="19" t="n">
        <v>7841</v>
      </c>
      <c r="E80" s="18" t="n">
        <v>91.09408075</v>
      </c>
      <c r="F80" s="20" t="n">
        <v>2.21591545</v>
      </c>
      <c r="G80" s="18" t="n">
        <v>8.90591925</v>
      </c>
      <c r="H80" s="20" t="n">
        <v>2.21591545</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95.26487118</v>
      </c>
      <c r="F81" s="20" t="n">
        <v>1.70917999</v>
      </c>
      <c r="G81" s="18" t="n">
        <v>2.43798852</v>
      </c>
      <c r="H81" s="20" t="n">
        <v>1.35848221</v>
      </c>
      <c r="I81" s="18" t="n">
        <v>0</v>
      </c>
      <c r="J81" s="20" t="n">
        <v>0</v>
      </c>
      <c r="K81" s="18" t="s">
        <v>404</v>
      </c>
      <c r="L81" s="20" t="s">
        <v>404</v>
      </c>
      <c r="M81" s="18" t="n">
        <v>0</v>
      </c>
      <c r="N81" s="20" t="n">
        <v>0</v>
      </c>
      <c r="O81" s="18" t="n">
        <v>0</v>
      </c>
      <c r="P81" s="20" t="n">
        <v>0</v>
      </c>
      <c r="Q81" s="18" t="n">
        <v>2.2971403</v>
      </c>
      <c r="R81" s="20" t="n">
        <v>1.05456069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514</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95.30273591</v>
      </c>
      <c r="F7" s="20" t="n">
        <v>0.93465894</v>
      </c>
      <c r="G7" s="18" t="n">
        <v>1.59913396</v>
      </c>
      <c r="H7" s="20" t="n">
        <v>0.5479357500000001</v>
      </c>
      <c r="I7" s="18" t="n">
        <v>0</v>
      </c>
      <c r="J7" s="20" t="n">
        <v>0</v>
      </c>
      <c r="K7" s="18" t="s">
        <v>404</v>
      </c>
      <c r="L7" s="20" t="s">
        <v>404</v>
      </c>
      <c r="M7" s="18" t="n">
        <v>0</v>
      </c>
      <c r="N7" s="20" t="n">
        <v>0</v>
      </c>
      <c r="O7" s="18" t="n">
        <v>0</v>
      </c>
      <c r="P7" s="20" t="n">
        <v>0</v>
      </c>
      <c r="Q7" s="18" t="n">
        <v>3.09813013</v>
      </c>
      <c r="R7" s="20" t="n">
        <v>0.70352944</v>
      </c>
    </row>
    <row r="8" spans="1:18">
      <c r="A8" s="15" t="s">
        <v>405</v>
      </c>
      <c r="B8" s="17" t="n">
        <v>7007</v>
      </c>
      <c r="C8" s="18">
        <f>(0.0/B8*100)</f>
        <v/>
      </c>
      <c r="D8" s="19" t="n">
        <v>7007</v>
      </c>
      <c r="E8" s="18" t="n">
        <v>73.54081322</v>
      </c>
      <c r="F8" s="20" t="n">
        <v>2.83085547</v>
      </c>
      <c r="G8" s="18" t="n">
        <v>23.80179979</v>
      </c>
      <c r="H8" s="20" t="n">
        <v>3.09597419</v>
      </c>
      <c r="I8" s="18" t="n">
        <v>0</v>
      </c>
      <c r="J8" s="20" t="n">
        <v>0</v>
      </c>
      <c r="K8" s="18" t="s">
        <v>404</v>
      </c>
      <c r="L8" s="20" t="s">
        <v>404</v>
      </c>
      <c r="M8" s="18" t="n">
        <v>0</v>
      </c>
      <c r="N8" s="20" t="n">
        <v>0</v>
      </c>
      <c r="O8" s="18" t="n">
        <v>0</v>
      </c>
      <c r="P8" s="20" t="n">
        <v>0</v>
      </c>
      <c r="Q8" s="18" t="n">
        <v>2.65738699</v>
      </c>
      <c r="R8" s="20" t="n">
        <v>1.15585329</v>
      </c>
    </row>
    <row r="9" spans="1:18">
      <c r="A9" s="15" t="s">
        <v>406</v>
      </c>
      <c r="B9" s="17" t="n">
        <v>9651</v>
      </c>
      <c r="C9" s="18">
        <f>(200.0/B9*100)</f>
        <v/>
      </c>
      <c r="D9" s="19" t="n">
        <v>9451</v>
      </c>
      <c r="E9" s="18" t="n">
        <v>81.99928189000001</v>
      </c>
      <c r="F9" s="20" t="n">
        <v>2.45058154</v>
      </c>
      <c r="G9" s="18" t="n">
        <v>12.90883029</v>
      </c>
      <c r="H9" s="20" t="n">
        <v>2.08714211</v>
      </c>
      <c r="I9" s="18" t="n">
        <v>0</v>
      </c>
      <c r="J9" s="20" t="n">
        <v>0</v>
      </c>
      <c r="K9" s="18" t="s">
        <v>404</v>
      </c>
      <c r="L9" s="20" t="s">
        <v>404</v>
      </c>
      <c r="M9" s="18" t="n">
        <v>0</v>
      </c>
      <c r="N9" s="20" t="n">
        <v>0</v>
      </c>
      <c r="O9" s="18" t="n">
        <v>0</v>
      </c>
      <c r="P9" s="20" t="n">
        <v>0</v>
      </c>
      <c r="Q9" s="18" t="n">
        <v>5.09188782</v>
      </c>
      <c r="R9" s="20" t="n">
        <v>1.50979483</v>
      </c>
    </row>
    <row r="10" spans="1:18">
      <c r="A10" s="15" t="s">
        <v>407</v>
      </c>
      <c r="B10" s="17" t="n">
        <v>20058</v>
      </c>
      <c r="C10" s="18">
        <f>(2798.0/B10*100)</f>
        <v/>
      </c>
      <c r="D10" s="19" t="n">
        <v>17260</v>
      </c>
      <c r="E10" s="18" t="n">
        <v>99.30352981999999</v>
      </c>
      <c r="F10" s="20" t="n">
        <v>0.37539727</v>
      </c>
      <c r="G10" s="18" t="n">
        <v>0.3488328</v>
      </c>
      <c r="H10" s="20" t="n">
        <v>0.38054743</v>
      </c>
      <c r="I10" s="18" t="n">
        <v>0</v>
      </c>
      <c r="J10" s="20" t="n">
        <v>0</v>
      </c>
      <c r="K10" s="18" t="s">
        <v>404</v>
      </c>
      <c r="L10" s="20" t="s">
        <v>404</v>
      </c>
      <c r="M10" s="18" t="n">
        <v>0</v>
      </c>
      <c r="N10" s="20" t="n">
        <v>0</v>
      </c>
      <c r="O10" s="18" t="n">
        <v>0</v>
      </c>
      <c r="P10" s="20" t="n">
        <v>0</v>
      </c>
      <c r="Q10" s="18" t="n">
        <v>0.34763738</v>
      </c>
      <c r="R10" s="20" t="n">
        <v>0.07210888999999999</v>
      </c>
    </row>
    <row r="11" spans="1:18">
      <c r="A11" s="15" t="s">
        <v>408</v>
      </c>
      <c r="B11" s="17" t="n">
        <v>7053</v>
      </c>
      <c r="C11" s="18">
        <f>(137.0/B11*100)</f>
        <v/>
      </c>
      <c r="D11" s="19" t="n">
        <v>6916</v>
      </c>
      <c r="E11" s="18" t="n">
        <v>95.18205068</v>
      </c>
      <c r="F11" s="20" t="n">
        <v>1.75930168</v>
      </c>
      <c r="G11" s="18" t="n">
        <v>2.61867827</v>
      </c>
      <c r="H11" s="20" t="n">
        <v>1.22393453</v>
      </c>
      <c r="I11" s="18" t="n">
        <v>0</v>
      </c>
      <c r="J11" s="20" t="n">
        <v>0</v>
      </c>
      <c r="K11" s="18" t="s">
        <v>404</v>
      </c>
      <c r="L11" s="20" t="s">
        <v>404</v>
      </c>
      <c r="M11" s="18" t="n">
        <v>0</v>
      </c>
      <c r="N11" s="20" t="n">
        <v>0</v>
      </c>
      <c r="O11" s="18" t="n">
        <v>0</v>
      </c>
      <c r="P11" s="20" t="n">
        <v>0</v>
      </c>
      <c r="Q11" s="18" t="n">
        <v>2.19927105</v>
      </c>
      <c r="R11" s="20" t="n">
        <v>1.27848409</v>
      </c>
    </row>
    <row r="12" spans="1:18">
      <c r="A12" s="15" t="s">
        <v>409</v>
      </c>
      <c r="B12" s="17" t="n">
        <v>6894</v>
      </c>
      <c r="C12" s="18">
        <f>(106.0/B12*100)</f>
        <v/>
      </c>
      <c r="D12" s="19" t="n">
        <v>6788</v>
      </c>
      <c r="E12" s="18" t="n">
        <v>86.87617702999999</v>
      </c>
      <c r="F12" s="20" t="n">
        <v>2.17311554</v>
      </c>
      <c r="G12" s="18" t="n">
        <v>10.43685147</v>
      </c>
      <c r="H12" s="20" t="n">
        <v>1.87687206</v>
      </c>
      <c r="I12" s="18" t="n">
        <v>0</v>
      </c>
      <c r="J12" s="20" t="n">
        <v>0</v>
      </c>
      <c r="K12" s="18" t="s">
        <v>404</v>
      </c>
      <c r="L12" s="20" t="s">
        <v>404</v>
      </c>
      <c r="M12" s="18" t="n">
        <v>0</v>
      </c>
      <c r="N12" s="20" t="n">
        <v>0</v>
      </c>
      <c r="O12" s="18" t="n">
        <v>0</v>
      </c>
      <c r="P12" s="20" t="n">
        <v>0</v>
      </c>
      <c r="Q12" s="18" t="n">
        <v>2.68697149</v>
      </c>
      <c r="R12" s="20" t="n">
        <v>1.00880327</v>
      </c>
    </row>
    <row r="13" spans="1:18">
      <c r="A13" s="15" t="s">
        <v>410</v>
      </c>
      <c r="B13" s="17" t="n">
        <v>7161</v>
      </c>
      <c r="C13" s="18">
        <f>(1175.0/B13*100)</f>
        <v/>
      </c>
      <c r="D13" s="19" t="n">
        <v>5986</v>
      </c>
      <c r="E13" s="18" t="n">
        <v>67.55143906000001</v>
      </c>
      <c r="F13" s="20" t="n">
        <v>3.35021637</v>
      </c>
      <c r="G13" s="18" t="n">
        <v>28.0413067</v>
      </c>
      <c r="H13" s="20" t="n">
        <v>3.05493316</v>
      </c>
      <c r="I13" s="18" t="n">
        <v>0</v>
      </c>
      <c r="J13" s="20" t="n">
        <v>0</v>
      </c>
      <c r="K13" s="18" t="s">
        <v>404</v>
      </c>
      <c r="L13" s="20" t="s">
        <v>404</v>
      </c>
      <c r="M13" s="18" t="n">
        <v>0</v>
      </c>
      <c r="N13" s="20" t="n">
        <v>0</v>
      </c>
      <c r="O13" s="18" t="n">
        <v>0</v>
      </c>
      <c r="P13" s="20" t="n">
        <v>0</v>
      </c>
      <c r="Q13" s="18" t="n">
        <v>4.40725424</v>
      </c>
      <c r="R13" s="20" t="n">
        <v>1.10160847</v>
      </c>
    </row>
    <row r="14" spans="1:18">
      <c r="A14" s="15" t="s">
        <v>411</v>
      </c>
      <c r="B14" s="17" t="n">
        <v>5587</v>
      </c>
      <c r="C14" s="18">
        <f>(0.0/B14*100)</f>
        <v/>
      </c>
      <c r="D14" s="19" t="n">
        <v>5587</v>
      </c>
      <c r="E14" s="18" t="n">
        <v>95.72537042</v>
      </c>
      <c r="F14" s="20" t="n">
        <v>1.27895821</v>
      </c>
      <c r="G14" s="18" t="n">
        <v>3.6389495</v>
      </c>
      <c r="H14" s="20" t="n">
        <v>1.1914322</v>
      </c>
      <c r="I14" s="18" t="n">
        <v>0</v>
      </c>
      <c r="J14" s="20" t="n">
        <v>0</v>
      </c>
      <c r="K14" s="18" t="s">
        <v>404</v>
      </c>
      <c r="L14" s="20" t="s">
        <v>404</v>
      </c>
      <c r="M14" s="18" t="n">
        <v>0</v>
      </c>
      <c r="N14" s="20" t="n">
        <v>0</v>
      </c>
      <c r="O14" s="18" t="n">
        <v>0</v>
      </c>
      <c r="P14" s="20" t="n">
        <v>0</v>
      </c>
      <c r="Q14" s="18" t="n">
        <v>0.63568008</v>
      </c>
      <c r="R14" s="20" t="n">
        <v>0.46008759</v>
      </c>
    </row>
    <row r="15" spans="1:18">
      <c r="A15" s="15" t="s">
        <v>412</v>
      </c>
      <c r="B15" s="17" t="n">
        <v>5882</v>
      </c>
      <c r="C15" s="18">
        <f>(0.0/B15*100)</f>
        <v/>
      </c>
      <c r="D15" s="19" t="n">
        <v>5882</v>
      </c>
      <c r="E15" s="18" t="n">
        <v>83.8062874</v>
      </c>
      <c r="F15" s="20" t="n">
        <v>3.12102037</v>
      </c>
      <c r="G15" s="18" t="n">
        <v>14.7361217</v>
      </c>
      <c r="H15" s="20" t="n">
        <v>3.00077939</v>
      </c>
      <c r="I15" s="18" t="n">
        <v>0</v>
      </c>
      <c r="J15" s="20" t="n">
        <v>0</v>
      </c>
      <c r="K15" s="18" t="s">
        <v>404</v>
      </c>
      <c r="L15" s="20" t="s">
        <v>404</v>
      </c>
      <c r="M15" s="18" t="n">
        <v>0</v>
      </c>
      <c r="N15" s="20" t="n">
        <v>0</v>
      </c>
      <c r="O15" s="18" t="n">
        <v>0</v>
      </c>
      <c r="P15" s="20" t="n">
        <v>0</v>
      </c>
      <c r="Q15" s="18" t="n">
        <v>1.45759089</v>
      </c>
      <c r="R15" s="20" t="n">
        <v>0.92897202</v>
      </c>
    </row>
    <row r="16" spans="1:18">
      <c r="A16" s="15" t="s">
        <v>413</v>
      </c>
      <c r="B16" s="17" t="n">
        <v>6108</v>
      </c>
      <c r="C16" s="18">
        <f>(339.0/B16*100)</f>
        <v/>
      </c>
      <c r="D16" s="19" t="n">
        <v>5769</v>
      </c>
      <c r="E16" s="18" t="n">
        <v>87.73462123</v>
      </c>
      <c r="F16" s="20" t="n">
        <v>1.95049698</v>
      </c>
      <c r="G16" s="18" t="n">
        <v>3.02367205</v>
      </c>
      <c r="H16" s="20" t="n">
        <v>1.08596476</v>
      </c>
      <c r="I16" s="18" t="n">
        <v>0</v>
      </c>
      <c r="J16" s="20" t="n">
        <v>0</v>
      </c>
      <c r="K16" s="18" t="s">
        <v>404</v>
      </c>
      <c r="L16" s="20" t="s">
        <v>404</v>
      </c>
      <c r="M16" s="18" t="n">
        <v>0</v>
      </c>
      <c r="N16" s="20" t="n">
        <v>0</v>
      </c>
      <c r="O16" s="18" t="n">
        <v>0</v>
      </c>
      <c r="P16" s="20" t="n">
        <v>0</v>
      </c>
      <c r="Q16" s="18" t="n">
        <v>9.24170672</v>
      </c>
      <c r="R16" s="20" t="n">
        <v>1.73488741</v>
      </c>
    </row>
    <row r="17" spans="1:18">
      <c r="A17" s="15" t="s">
        <v>414</v>
      </c>
      <c r="B17" s="17" t="n">
        <v>6504</v>
      </c>
      <c r="C17" s="18">
        <f>(1325.0/B17*100)</f>
        <v/>
      </c>
      <c r="D17" s="19" t="n">
        <v>5179</v>
      </c>
      <c r="E17" s="18" t="n">
        <v>90.25045766</v>
      </c>
      <c r="F17" s="20" t="n">
        <v>2.19482302</v>
      </c>
      <c r="G17" s="18" t="n">
        <v>6.7150547</v>
      </c>
      <c r="H17" s="20" t="n">
        <v>1.83885227</v>
      </c>
      <c r="I17" s="18" t="n">
        <v>0</v>
      </c>
      <c r="J17" s="20" t="n">
        <v>0</v>
      </c>
      <c r="K17" s="18" t="s">
        <v>404</v>
      </c>
      <c r="L17" s="20" t="s">
        <v>404</v>
      </c>
      <c r="M17" s="18" t="n">
        <v>0</v>
      </c>
      <c r="N17" s="20" t="n">
        <v>0</v>
      </c>
      <c r="O17" s="18" t="n">
        <v>0</v>
      </c>
      <c r="P17" s="20" t="n">
        <v>0</v>
      </c>
      <c r="Q17" s="18" t="n">
        <v>3.03448764</v>
      </c>
      <c r="R17" s="20" t="n">
        <v>1.08065107</v>
      </c>
    </row>
    <row r="18" spans="1:18">
      <c r="A18" s="15" t="s">
        <v>415</v>
      </c>
      <c r="B18" s="17" t="n">
        <v>5532</v>
      </c>
      <c r="C18" s="18">
        <f>(0.0/B18*100)</f>
        <v/>
      </c>
      <c r="D18" s="19" t="n">
        <v>5532</v>
      </c>
      <c r="E18" s="18" t="n">
        <v>81.32901527999999</v>
      </c>
      <c r="F18" s="20" t="n">
        <v>2.56472327</v>
      </c>
      <c r="G18" s="18" t="n">
        <v>14.65630061</v>
      </c>
      <c r="H18" s="20" t="n">
        <v>2.42468207</v>
      </c>
      <c r="I18" s="18" t="n">
        <v>0</v>
      </c>
      <c r="J18" s="20" t="n">
        <v>0</v>
      </c>
      <c r="K18" s="18" t="s">
        <v>404</v>
      </c>
      <c r="L18" s="20" t="s">
        <v>404</v>
      </c>
      <c r="M18" s="18" t="n">
        <v>0</v>
      </c>
      <c r="N18" s="20" t="n">
        <v>0</v>
      </c>
      <c r="O18" s="18" t="n">
        <v>0</v>
      </c>
      <c r="P18" s="20" t="n">
        <v>0</v>
      </c>
      <c r="Q18" s="18" t="n">
        <v>4.01468411</v>
      </c>
      <c r="R18" s="20" t="n">
        <v>1.44973584</v>
      </c>
    </row>
    <row r="19" spans="1:18">
      <c r="A19" s="15" t="s">
        <v>416</v>
      </c>
      <c r="B19" s="17" t="n">
        <v>5658</v>
      </c>
      <c r="C19" s="18">
        <f>(327.0/B19*100)</f>
        <v/>
      </c>
      <c r="D19" s="19" t="n">
        <v>5331</v>
      </c>
      <c r="E19" s="18" t="n">
        <v>96.56975226</v>
      </c>
      <c r="F19" s="20" t="n">
        <v>1.13097354</v>
      </c>
      <c r="G19" s="18" t="n">
        <v>1.57812515</v>
      </c>
      <c r="H19" s="20" t="n">
        <v>0.90122769</v>
      </c>
      <c r="I19" s="18" t="n">
        <v>0</v>
      </c>
      <c r="J19" s="20" t="n">
        <v>0</v>
      </c>
      <c r="K19" s="18" t="s">
        <v>404</v>
      </c>
      <c r="L19" s="20" t="s">
        <v>404</v>
      </c>
      <c r="M19" s="18" t="n">
        <v>0</v>
      </c>
      <c r="N19" s="20" t="n">
        <v>0</v>
      </c>
      <c r="O19" s="18" t="n">
        <v>0</v>
      </c>
      <c r="P19" s="20" t="n">
        <v>0</v>
      </c>
      <c r="Q19" s="18" t="n">
        <v>1.85212259</v>
      </c>
      <c r="R19" s="20" t="n">
        <v>0.90557948</v>
      </c>
    </row>
    <row r="20" spans="1:18">
      <c r="A20" s="15" t="s">
        <v>417</v>
      </c>
      <c r="B20" s="17" t="n">
        <v>3371</v>
      </c>
      <c r="C20" s="18">
        <f>(24.0/B20*100)</f>
        <v/>
      </c>
      <c r="D20" s="19" t="n">
        <v>3347</v>
      </c>
      <c r="E20" s="18" t="n">
        <v>68.37604915</v>
      </c>
      <c r="F20" s="20" t="n">
        <v>0.26792439</v>
      </c>
      <c r="G20" s="18" t="n">
        <v>30.01718359</v>
      </c>
      <c r="H20" s="20" t="n">
        <v>0.24341005</v>
      </c>
      <c r="I20" s="18" t="n">
        <v>0</v>
      </c>
      <c r="J20" s="20" t="n">
        <v>0</v>
      </c>
      <c r="K20" s="18" t="s">
        <v>404</v>
      </c>
      <c r="L20" s="20" t="s">
        <v>404</v>
      </c>
      <c r="M20" s="18" t="n">
        <v>0</v>
      </c>
      <c r="N20" s="20" t="n">
        <v>0</v>
      </c>
      <c r="O20" s="18" t="n">
        <v>0</v>
      </c>
      <c r="P20" s="20" t="n">
        <v>0</v>
      </c>
      <c r="Q20" s="18" t="n">
        <v>1.60676726</v>
      </c>
      <c r="R20" s="20" t="n">
        <v>0.11009363</v>
      </c>
    </row>
    <row r="21" spans="1:18">
      <c r="A21" s="15" t="s">
        <v>418</v>
      </c>
      <c r="B21" s="17" t="n">
        <v>5741</v>
      </c>
      <c r="C21" s="18">
        <f>(0.0/B21*100)</f>
        <v/>
      </c>
      <c r="D21" s="19" t="n">
        <v>5741</v>
      </c>
      <c r="E21" s="18" t="n">
        <v>94.09785479999999</v>
      </c>
      <c r="F21" s="20" t="n">
        <v>1.93705639</v>
      </c>
      <c r="G21" s="18" t="n">
        <v>0</v>
      </c>
      <c r="H21" s="20" t="n">
        <v>0</v>
      </c>
      <c r="I21" s="18" t="n">
        <v>0</v>
      </c>
      <c r="J21" s="20" t="n">
        <v>0</v>
      </c>
      <c r="K21" s="18" t="s">
        <v>404</v>
      </c>
      <c r="L21" s="20" t="s">
        <v>404</v>
      </c>
      <c r="M21" s="18" t="n">
        <v>0</v>
      </c>
      <c r="N21" s="20" t="n">
        <v>0</v>
      </c>
      <c r="O21" s="18" t="n">
        <v>0</v>
      </c>
      <c r="P21" s="20" t="n">
        <v>0</v>
      </c>
      <c r="Q21" s="18" t="n">
        <v>5.9021452</v>
      </c>
      <c r="R21" s="20" t="n">
        <v>1.93705639</v>
      </c>
    </row>
    <row r="22" spans="1:18">
      <c r="A22" s="15" t="s">
        <v>419</v>
      </c>
      <c r="B22" s="17" t="n">
        <v>6598</v>
      </c>
      <c r="C22" s="18">
        <f>(0.0/B22*100)</f>
        <v/>
      </c>
      <c r="D22" s="19" t="n">
        <v>6598</v>
      </c>
      <c r="E22" s="18" t="n">
        <v>81.11041697</v>
      </c>
      <c r="F22" s="20" t="n">
        <v>2.96188676</v>
      </c>
      <c r="G22" s="18" t="n">
        <v>14.6188723</v>
      </c>
      <c r="H22" s="20" t="n">
        <v>2.47817958</v>
      </c>
      <c r="I22" s="18" t="n">
        <v>0</v>
      </c>
      <c r="J22" s="20" t="n">
        <v>0</v>
      </c>
      <c r="K22" s="18" t="s">
        <v>404</v>
      </c>
      <c r="L22" s="20" t="s">
        <v>404</v>
      </c>
      <c r="M22" s="18" t="n">
        <v>0</v>
      </c>
      <c r="N22" s="20" t="n">
        <v>0</v>
      </c>
      <c r="O22" s="18" t="n">
        <v>0</v>
      </c>
      <c r="P22" s="20" t="n">
        <v>0</v>
      </c>
      <c r="Q22" s="18" t="n">
        <v>4.27071073</v>
      </c>
      <c r="R22" s="20" t="n">
        <v>1.71663805</v>
      </c>
    </row>
    <row r="23" spans="1:18">
      <c r="A23" s="15" t="s">
        <v>420</v>
      </c>
      <c r="B23" s="17" t="n">
        <v>11583</v>
      </c>
      <c r="C23" s="18">
        <f>(3069.0/B23*100)</f>
        <v/>
      </c>
      <c r="D23" s="19" t="n">
        <v>8514</v>
      </c>
      <c r="E23" s="18" t="n">
        <v>88.97047674</v>
      </c>
      <c r="F23" s="20" t="n">
        <v>1.98921291</v>
      </c>
      <c r="G23" s="18" t="n">
        <v>7.35732441</v>
      </c>
      <c r="H23" s="20" t="n">
        <v>1.65679017</v>
      </c>
      <c r="I23" s="18" t="n">
        <v>0</v>
      </c>
      <c r="J23" s="20" t="n">
        <v>0</v>
      </c>
      <c r="K23" s="18" t="s">
        <v>404</v>
      </c>
      <c r="L23" s="20" t="s">
        <v>404</v>
      </c>
      <c r="M23" s="18" t="n">
        <v>0</v>
      </c>
      <c r="N23" s="20" t="n">
        <v>0</v>
      </c>
      <c r="O23" s="18" t="n">
        <v>0</v>
      </c>
      <c r="P23" s="20" t="n">
        <v>0</v>
      </c>
      <c r="Q23" s="18" t="n">
        <v>3.67219884</v>
      </c>
      <c r="R23" s="20" t="n">
        <v>1.37773125</v>
      </c>
    </row>
    <row r="24" spans="1:18">
      <c r="A24" s="15" t="s">
        <v>421</v>
      </c>
      <c r="B24" s="17" t="n">
        <v>6647</v>
      </c>
      <c r="C24" s="18">
        <f>(0.0/B24*100)</f>
        <v/>
      </c>
      <c r="D24" s="19" t="n">
        <v>6647</v>
      </c>
      <c r="E24" s="18" t="n">
        <v>100</v>
      </c>
      <c r="F24" s="20" t="n">
        <v>0</v>
      </c>
      <c r="G24" s="18" t="n">
        <v>0</v>
      </c>
      <c r="H24" s="20" t="n">
        <v>0</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98.95522367</v>
      </c>
      <c r="F25" s="20" t="n">
        <v>0.75126221</v>
      </c>
      <c r="G25" s="18" t="n">
        <v>1.04477633</v>
      </c>
      <c r="H25" s="20" t="n">
        <v>0.75126221</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94.95465934000001</v>
      </c>
      <c r="F26" s="20" t="n">
        <v>0.92718691</v>
      </c>
      <c r="G26" s="18" t="n">
        <v>4.1410157</v>
      </c>
      <c r="H26" s="20" t="n">
        <v>0.81298298</v>
      </c>
      <c r="I26" s="18" t="n">
        <v>0</v>
      </c>
      <c r="J26" s="20" t="n">
        <v>0</v>
      </c>
      <c r="K26" s="18" t="s">
        <v>404</v>
      </c>
      <c r="L26" s="20" t="s">
        <v>404</v>
      </c>
      <c r="M26" s="18" t="n">
        <v>0</v>
      </c>
      <c r="N26" s="20" t="n">
        <v>0</v>
      </c>
      <c r="O26" s="18" t="n">
        <v>0</v>
      </c>
      <c r="P26" s="20" t="n">
        <v>0</v>
      </c>
      <c r="Q26" s="18" t="n">
        <v>0.90432496</v>
      </c>
      <c r="R26" s="20" t="n">
        <v>0.53371971</v>
      </c>
    </row>
    <row r="27" spans="1:18">
      <c r="A27" s="15" t="s">
        <v>424</v>
      </c>
      <c r="B27" s="17" t="n">
        <v>5299</v>
      </c>
      <c r="C27" s="18">
        <f>(0.0/B27*100)</f>
        <v/>
      </c>
      <c r="D27" s="19" t="n">
        <v>5299</v>
      </c>
      <c r="E27" s="18" t="n">
        <v>96.74521457</v>
      </c>
      <c r="F27" s="20" t="n">
        <v>0.03958993</v>
      </c>
      <c r="G27" s="18" t="n">
        <v>0</v>
      </c>
      <c r="H27" s="20" t="n">
        <v>0</v>
      </c>
      <c r="I27" s="18" t="n">
        <v>0</v>
      </c>
      <c r="J27" s="20" t="n">
        <v>0</v>
      </c>
      <c r="K27" s="18" t="s">
        <v>404</v>
      </c>
      <c r="L27" s="20" t="s">
        <v>404</v>
      </c>
      <c r="M27" s="18" t="n">
        <v>0</v>
      </c>
      <c r="N27" s="20" t="n">
        <v>0</v>
      </c>
      <c r="O27" s="18" t="n">
        <v>0</v>
      </c>
      <c r="P27" s="20" t="n">
        <v>0</v>
      </c>
      <c r="Q27" s="18" t="n">
        <v>3.25478543</v>
      </c>
      <c r="R27" s="20" t="n">
        <v>0.03958993</v>
      </c>
    </row>
    <row r="28" spans="1:18">
      <c r="A28" s="15" t="s">
        <v>425</v>
      </c>
      <c r="B28" s="17" t="n">
        <v>7568</v>
      </c>
      <c r="C28" s="18">
        <f>(0.0/B28*100)</f>
        <v/>
      </c>
      <c r="D28" s="19" t="n">
        <v>7568</v>
      </c>
      <c r="E28" s="18" t="n">
        <v>84.43745998</v>
      </c>
      <c r="F28" s="20" t="n">
        <v>2.7093038</v>
      </c>
      <c r="G28" s="18" t="n">
        <v>13.46868884</v>
      </c>
      <c r="H28" s="20" t="n">
        <v>2.54540022</v>
      </c>
      <c r="I28" s="18" t="n">
        <v>0</v>
      </c>
      <c r="J28" s="20" t="n">
        <v>0</v>
      </c>
      <c r="K28" s="18" t="s">
        <v>404</v>
      </c>
      <c r="L28" s="20" t="s">
        <v>404</v>
      </c>
      <c r="M28" s="18" t="n">
        <v>0</v>
      </c>
      <c r="N28" s="20" t="n">
        <v>0</v>
      </c>
      <c r="O28" s="18" t="n">
        <v>0</v>
      </c>
      <c r="P28" s="20" t="n">
        <v>0</v>
      </c>
      <c r="Q28" s="18" t="n">
        <v>2.09385118</v>
      </c>
      <c r="R28" s="20" t="n">
        <v>0.99299138</v>
      </c>
    </row>
    <row r="29" spans="1:18">
      <c r="A29" s="15" t="s">
        <v>426</v>
      </c>
      <c r="B29" s="17" t="n">
        <v>5385</v>
      </c>
      <c r="C29" s="18">
        <f>(1123.0/B29*100)</f>
        <v/>
      </c>
      <c r="D29" s="19" t="n">
        <v>4262</v>
      </c>
      <c r="E29" s="18" t="n">
        <v>65.97468537</v>
      </c>
      <c r="F29" s="20" t="n">
        <v>4.31119678</v>
      </c>
      <c r="G29" s="18" t="n">
        <v>14.93354727</v>
      </c>
      <c r="H29" s="20" t="n">
        <v>3.02376769</v>
      </c>
      <c r="I29" s="18" t="n">
        <v>0</v>
      </c>
      <c r="J29" s="20" t="n">
        <v>0</v>
      </c>
      <c r="K29" s="18" t="s">
        <v>404</v>
      </c>
      <c r="L29" s="20" t="s">
        <v>404</v>
      </c>
      <c r="M29" s="18" t="n">
        <v>0</v>
      </c>
      <c r="N29" s="20" t="n">
        <v>0</v>
      </c>
      <c r="O29" s="18" t="n">
        <v>0</v>
      </c>
      <c r="P29" s="20" t="n">
        <v>0</v>
      </c>
      <c r="Q29" s="18" t="n">
        <v>19.09176735</v>
      </c>
      <c r="R29" s="20" t="n">
        <v>3.553957</v>
      </c>
    </row>
    <row r="30" spans="1:18">
      <c r="A30" s="15" t="s">
        <v>427</v>
      </c>
      <c r="B30" s="17" t="n">
        <v>4520</v>
      </c>
      <c r="C30" s="18">
        <f>(904.0/B30*100)</f>
        <v/>
      </c>
      <c r="D30" s="19" t="n">
        <v>3616</v>
      </c>
      <c r="E30" s="18" t="n">
        <v>96.14220072000001</v>
      </c>
      <c r="F30" s="20" t="n">
        <v>1.82678157</v>
      </c>
      <c r="G30" s="18" t="n">
        <v>0</v>
      </c>
      <c r="H30" s="20" t="n">
        <v>0</v>
      </c>
      <c r="I30" s="18" t="n">
        <v>0</v>
      </c>
      <c r="J30" s="20" t="n">
        <v>0</v>
      </c>
      <c r="K30" s="18" t="s">
        <v>404</v>
      </c>
      <c r="L30" s="20" t="s">
        <v>404</v>
      </c>
      <c r="M30" s="18" t="n">
        <v>0</v>
      </c>
      <c r="N30" s="20" t="n">
        <v>0</v>
      </c>
      <c r="O30" s="18" t="n">
        <v>0</v>
      </c>
      <c r="P30" s="20" t="n">
        <v>0</v>
      </c>
      <c r="Q30" s="18" t="n">
        <v>3.85779928</v>
      </c>
      <c r="R30" s="20" t="n">
        <v>1.82678157</v>
      </c>
    </row>
    <row r="31" spans="1:18">
      <c r="A31" s="15" t="s">
        <v>428</v>
      </c>
      <c r="B31" s="17" t="n">
        <v>5456</v>
      </c>
      <c r="C31" s="18">
        <f>(502.0/B31*100)</f>
        <v/>
      </c>
      <c r="D31" s="19" t="n">
        <v>4954</v>
      </c>
      <c r="E31" s="18" t="n">
        <v>31.58475741</v>
      </c>
      <c r="F31" s="20" t="n">
        <v>3.201481</v>
      </c>
      <c r="G31" s="18" t="n">
        <v>58.05295599</v>
      </c>
      <c r="H31" s="20" t="n">
        <v>3.30126189</v>
      </c>
      <c r="I31" s="18" t="n">
        <v>0</v>
      </c>
      <c r="J31" s="20" t="n">
        <v>0</v>
      </c>
      <c r="K31" s="18" t="s">
        <v>404</v>
      </c>
      <c r="L31" s="20" t="s">
        <v>404</v>
      </c>
      <c r="M31" s="18" t="n">
        <v>0</v>
      </c>
      <c r="N31" s="20" t="n">
        <v>0</v>
      </c>
      <c r="O31" s="18" t="n">
        <v>0</v>
      </c>
      <c r="P31" s="20" t="n">
        <v>0</v>
      </c>
      <c r="Q31" s="18" t="n">
        <v>10.3622866</v>
      </c>
      <c r="R31" s="20" t="n">
        <v>2.11002682</v>
      </c>
    </row>
    <row r="32" spans="1:18">
      <c r="A32" s="15" t="s">
        <v>429</v>
      </c>
      <c r="B32" s="17" t="n">
        <v>4478</v>
      </c>
      <c r="C32" s="18">
        <f>(0.0/B32*100)</f>
        <v/>
      </c>
      <c r="D32" s="19" t="n">
        <v>4478</v>
      </c>
      <c r="E32" s="18" t="n">
        <v>97.65269585</v>
      </c>
      <c r="F32" s="20" t="n">
        <v>0.92978918</v>
      </c>
      <c r="G32" s="18" t="n">
        <v>0.46214358</v>
      </c>
      <c r="H32" s="20" t="n">
        <v>0.44820315</v>
      </c>
      <c r="I32" s="18" t="n">
        <v>0</v>
      </c>
      <c r="J32" s="20" t="n">
        <v>0</v>
      </c>
      <c r="K32" s="18" t="s">
        <v>404</v>
      </c>
      <c r="L32" s="20" t="s">
        <v>404</v>
      </c>
      <c r="M32" s="18" t="n">
        <v>0</v>
      </c>
      <c r="N32" s="20" t="n">
        <v>0</v>
      </c>
      <c r="O32" s="18" t="n">
        <v>0</v>
      </c>
      <c r="P32" s="20" t="n">
        <v>0</v>
      </c>
      <c r="Q32" s="18" t="n">
        <v>1.88516057</v>
      </c>
      <c r="R32" s="20" t="n">
        <v>0.97695817</v>
      </c>
    </row>
    <row r="33" spans="1:18">
      <c r="A33" s="15" t="s">
        <v>430</v>
      </c>
      <c r="B33" s="17" t="n">
        <v>7325</v>
      </c>
      <c r="C33" s="18">
        <f>(29.0/B33*100)</f>
        <v/>
      </c>
      <c r="D33" s="19" t="n">
        <v>7296</v>
      </c>
      <c r="E33" s="18" t="n">
        <v>84.40977993</v>
      </c>
      <c r="F33" s="20" t="n">
        <v>1.5524406</v>
      </c>
      <c r="G33" s="18" t="n">
        <v>2.8195851</v>
      </c>
      <c r="H33" s="20" t="n">
        <v>0.99010251</v>
      </c>
      <c r="I33" s="18" t="n">
        <v>0</v>
      </c>
      <c r="J33" s="20" t="n">
        <v>0</v>
      </c>
      <c r="K33" s="18" t="s">
        <v>404</v>
      </c>
      <c r="L33" s="20" t="s">
        <v>404</v>
      </c>
      <c r="M33" s="18" t="n">
        <v>0</v>
      </c>
      <c r="N33" s="20" t="n">
        <v>0</v>
      </c>
      <c r="O33" s="18" t="n">
        <v>0</v>
      </c>
      <c r="P33" s="20" t="n">
        <v>0</v>
      </c>
      <c r="Q33" s="18" t="n">
        <v>12.77063497</v>
      </c>
      <c r="R33" s="20" t="n">
        <v>1.49480869</v>
      </c>
    </row>
    <row r="34" spans="1:18">
      <c r="A34" s="15" t="s">
        <v>431</v>
      </c>
      <c r="B34" s="17" t="n">
        <v>6350</v>
      </c>
      <c r="C34" s="18">
        <f>(0.0/B34*100)</f>
        <v/>
      </c>
      <c r="D34" s="19" t="n">
        <v>6350</v>
      </c>
      <c r="E34" s="18" t="n">
        <v>99.21921648999999</v>
      </c>
      <c r="F34" s="20" t="n">
        <v>0.32316831</v>
      </c>
      <c r="G34" s="18" t="n">
        <v>0.65198969</v>
      </c>
      <c r="H34" s="20" t="n">
        <v>0.29543888</v>
      </c>
      <c r="I34" s="18" t="n">
        <v>0</v>
      </c>
      <c r="J34" s="20" t="n">
        <v>0</v>
      </c>
      <c r="K34" s="18" t="s">
        <v>404</v>
      </c>
      <c r="L34" s="20" t="s">
        <v>404</v>
      </c>
      <c r="M34" s="18" t="n">
        <v>0</v>
      </c>
      <c r="N34" s="20" t="n">
        <v>0</v>
      </c>
      <c r="O34" s="18" t="n">
        <v>0</v>
      </c>
      <c r="P34" s="20" t="n">
        <v>0</v>
      </c>
      <c r="Q34" s="18" t="n">
        <v>0.12879381</v>
      </c>
      <c r="R34" s="20" t="n">
        <v>0.13068927</v>
      </c>
    </row>
    <row r="35" spans="1:18">
      <c r="A35" s="15" t="s">
        <v>432</v>
      </c>
      <c r="B35" s="17" t="n">
        <v>6406</v>
      </c>
      <c r="C35" s="18">
        <f>(443.0/B35*100)</f>
        <v/>
      </c>
      <c r="D35" s="19" t="n">
        <v>5963</v>
      </c>
      <c r="E35" s="18" t="n">
        <v>96.65708263</v>
      </c>
      <c r="F35" s="20" t="n">
        <v>0.14004923</v>
      </c>
      <c r="G35" s="18" t="n">
        <v>1.76038342</v>
      </c>
      <c r="H35" s="20" t="n">
        <v>0.13819082</v>
      </c>
      <c r="I35" s="18" t="n">
        <v>0</v>
      </c>
      <c r="J35" s="20" t="n">
        <v>0</v>
      </c>
      <c r="K35" s="18" t="s">
        <v>404</v>
      </c>
      <c r="L35" s="20" t="s">
        <v>404</v>
      </c>
      <c r="M35" s="18" t="n">
        <v>0</v>
      </c>
      <c r="N35" s="20" t="n">
        <v>0</v>
      </c>
      <c r="O35" s="18" t="n">
        <v>0</v>
      </c>
      <c r="P35" s="20" t="n">
        <v>0</v>
      </c>
      <c r="Q35" s="18" t="n">
        <v>1.58253396</v>
      </c>
      <c r="R35" s="20" t="n">
        <v>0.03439459</v>
      </c>
    </row>
    <row r="36" spans="1:18">
      <c r="A36" s="15" t="s">
        <v>433</v>
      </c>
      <c r="B36" s="17" t="n">
        <v>6736</v>
      </c>
      <c r="C36" s="18">
        <f>(10.0/B36*100)</f>
        <v/>
      </c>
      <c r="D36" s="19" t="n">
        <v>6726</v>
      </c>
      <c r="E36" s="18" t="n">
        <v>79.10965437999999</v>
      </c>
      <c r="F36" s="20" t="n">
        <v>2.55210967</v>
      </c>
      <c r="G36" s="18" t="n">
        <v>19.53148003</v>
      </c>
      <c r="H36" s="20" t="n">
        <v>2.55310094</v>
      </c>
      <c r="I36" s="18" t="n">
        <v>0</v>
      </c>
      <c r="J36" s="20" t="n">
        <v>0</v>
      </c>
      <c r="K36" s="18" t="s">
        <v>404</v>
      </c>
      <c r="L36" s="20" t="s">
        <v>404</v>
      </c>
      <c r="M36" s="18" t="n">
        <v>0</v>
      </c>
      <c r="N36" s="20" t="n">
        <v>0</v>
      </c>
      <c r="O36" s="18" t="n">
        <v>0</v>
      </c>
      <c r="P36" s="20" t="n">
        <v>0</v>
      </c>
      <c r="Q36" s="18" t="n">
        <v>1.35886559</v>
      </c>
      <c r="R36" s="20" t="n">
        <v>0.54829663</v>
      </c>
    </row>
    <row r="37" spans="1:18">
      <c r="A37" s="15" t="s">
        <v>434</v>
      </c>
      <c r="B37" s="17" t="n">
        <v>5458</v>
      </c>
      <c r="C37" s="18">
        <f>(0.0/B37*100)</f>
        <v/>
      </c>
      <c r="D37" s="19" t="n">
        <v>5458</v>
      </c>
      <c r="E37" s="18" t="n">
        <v>74.06836934</v>
      </c>
      <c r="F37" s="20" t="n">
        <v>3.21167955</v>
      </c>
      <c r="G37" s="18" t="n">
        <v>23.71588547</v>
      </c>
      <c r="H37" s="20" t="n">
        <v>3.11871181</v>
      </c>
      <c r="I37" s="18" t="n">
        <v>0</v>
      </c>
      <c r="J37" s="20" t="n">
        <v>0</v>
      </c>
      <c r="K37" s="18" t="s">
        <v>404</v>
      </c>
      <c r="L37" s="20" t="s">
        <v>404</v>
      </c>
      <c r="M37" s="18" t="n">
        <v>0</v>
      </c>
      <c r="N37" s="20" t="n">
        <v>0</v>
      </c>
      <c r="O37" s="18" t="n">
        <v>0</v>
      </c>
      <c r="P37" s="20" t="n">
        <v>0</v>
      </c>
      <c r="Q37" s="18" t="n">
        <v>2.21574519</v>
      </c>
      <c r="R37" s="20" t="n">
        <v>1.08467082</v>
      </c>
    </row>
    <row r="38" spans="1:18">
      <c r="A38" s="15" t="s">
        <v>435</v>
      </c>
      <c r="B38" s="17" t="n">
        <v>5860</v>
      </c>
      <c r="C38" s="18">
        <f>(268.0/B38*100)</f>
        <v/>
      </c>
      <c r="D38" s="19" t="n">
        <v>5592</v>
      </c>
      <c r="E38" s="18" t="n">
        <v>87.54239106</v>
      </c>
      <c r="F38" s="20" t="n">
        <v>2.48473504</v>
      </c>
      <c r="G38" s="18" t="n">
        <v>10.07495599</v>
      </c>
      <c r="H38" s="20" t="n">
        <v>2.21544687</v>
      </c>
      <c r="I38" s="18" t="n">
        <v>0</v>
      </c>
      <c r="J38" s="20" t="n">
        <v>0</v>
      </c>
      <c r="K38" s="18" t="s">
        <v>404</v>
      </c>
      <c r="L38" s="20" t="s">
        <v>404</v>
      </c>
      <c r="M38" s="18" t="n">
        <v>0</v>
      </c>
      <c r="N38" s="20" t="n">
        <v>0</v>
      </c>
      <c r="O38" s="18" t="n">
        <v>0</v>
      </c>
      <c r="P38" s="20" t="n">
        <v>0</v>
      </c>
      <c r="Q38" s="18" t="n">
        <v>2.38265295</v>
      </c>
      <c r="R38" s="20" t="n">
        <v>1.15899479</v>
      </c>
    </row>
    <row r="39" spans="1:18">
      <c r="A39" s="15" t="s">
        <v>436</v>
      </c>
      <c r="B39" s="17" t="n">
        <v>5895</v>
      </c>
      <c r="C39" s="18">
        <f>(0.0/B39*100)</f>
        <v/>
      </c>
      <c r="D39" s="19" t="n">
        <v>5895</v>
      </c>
      <c r="E39" s="18" t="n">
        <v>95.71888561999999</v>
      </c>
      <c r="F39" s="20" t="n">
        <v>1.48482794</v>
      </c>
      <c r="G39" s="18" t="n">
        <v>3.46948818</v>
      </c>
      <c r="H39" s="20" t="n">
        <v>1.40649643</v>
      </c>
      <c r="I39" s="18" t="n">
        <v>0</v>
      </c>
      <c r="J39" s="20" t="n">
        <v>0</v>
      </c>
      <c r="K39" s="18" t="s">
        <v>404</v>
      </c>
      <c r="L39" s="20" t="s">
        <v>404</v>
      </c>
      <c r="M39" s="18" t="n">
        <v>0</v>
      </c>
      <c r="N39" s="20" t="n">
        <v>0</v>
      </c>
      <c r="O39" s="18" t="n">
        <v>0</v>
      </c>
      <c r="P39" s="20" t="n">
        <v>0</v>
      </c>
      <c r="Q39" s="18" t="n">
        <v>0.8116262</v>
      </c>
      <c r="R39" s="20" t="n">
        <v>0.47319211</v>
      </c>
    </row>
    <row r="40" spans="1:18">
      <c r="A40" s="15" t="s">
        <v>437</v>
      </c>
      <c r="B40" s="17" t="n">
        <v>14157</v>
      </c>
      <c r="C40" s="18">
        <f>(2602.0/B40*100)</f>
        <v/>
      </c>
      <c r="D40" s="19" t="n">
        <v>11555</v>
      </c>
      <c r="E40" s="18" t="n">
        <v>94.89896757</v>
      </c>
      <c r="F40" s="20" t="n">
        <v>1.41566593</v>
      </c>
      <c r="G40" s="18" t="n">
        <v>0.01302337</v>
      </c>
      <c r="H40" s="20" t="n">
        <v>0.01304238</v>
      </c>
      <c r="I40" s="18" t="n">
        <v>0</v>
      </c>
      <c r="J40" s="20" t="n">
        <v>0</v>
      </c>
      <c r="K40" s="18" t="s">
        <v>404</v>
      </c>
      <c r="L40" s="20" t="s">
        <v>404</v>
      </c>
      <c r="M40" s="18" t="n">
        <v>0</v>
      </c>
      <c r="N40" s="20" t="n">
        <v>0</v>
      </c>
      <c r="O40" s="18" t="n">
        <v>0</v>
      </c>
      <c r="P40" s="20" t="n">
        <v>0</v>
      </c>
      <c r="Q40" s="18" t="n">
        <v>5.08800907</v>
      </c>
      <c r="R40" s="20" t="n">
        <v>1.41560241</v>
      </c>
    </row>
    <row r="41" spans="1:18">
      <c r="A41" s="15" t="s">
        <v>438</v>
      </c>
      <c r="B41" s="17" t="n">
        <v>5712</v>
      </c>
      <c r="C41" s="18">
        <f>(70.0/B41*100)</f>
        <v/>
      </c>
      <c r="D41" s="19" t="n">
        <v>5642</v>
      </c>
      <c r="E41" s="18" t="n">
        <v>96.78786699</v>
      </c>
      <c r="F41" s="20" t="n">
        <v>1.26512721</v>
      </c>
      <c r="G41" s="18" t="n">
        <v>1.94711759</v>
      </c>
      <c r="H41" s="20" t="n">
        <v>1.08279786</v>
      </c>
      <c r="I41" s="18" t="n">
        <v>0</v>
      </c>
      <c r="J41" s="20" t="n">
        <v>0</v>
      </c>
      <c r="K41" s="18" t="s">
        <v>404</v>
      </c>
      <c r="L41" s="20" t="s">
        <v>404</v>
      </c>
      <c r="M41" s="18" t="n">
        <v>0</v>
      </c>
      <c r="N41" s="20" t="n">
        <v>0</v>
      </c>
      <c r="O41" s="18" t="n">
        <v>0</v>
      </c>
      <c r="P41" s="20" t="n">
        <v>0</v>
      </c>
      <c r="Q41" s="18" t="n">
        <v>1.26501542</v>
      </c>
      <c r="R41" s="20" t="n">
        <v>0.65795724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96.53624111000001</v>
      </c>
      <c r="F44" s="20" t="n">
        <v>1.41008517</v>
      </c>
      <c r="G44" s="18" t="n">
        <v>2.4338194</v>
      </c>
      <c r="H44" s="20" t="n">
        <v>1.2678916</v>
      </c>
      <c r="I44" s="18" t="n">
        <v>0</v>
      </c>
      <c r="J44" s="20" t="n">
        <v>0</v>
      </c>
      <c r="K44" s="18" t="s">
        <v>404</v>
      </c>
      <c r="L44" s="20" t="s">
        <v>404</v>
      </c>
      <c r="M44" s="18" t="n">
        <v>0</v>
      </c>
      <c r="N44" s="20" t="n">
        <v>0</v>
      </c>
      <c r="O44" s="18" t="n">
        <v>0</v>
      </c>
      <c r="P44" s="20" t="n">
        <v>0</v>
      </c>
      <c r="Q44" s="18" t="n">
        <v>1.02993949</v>
      </c>
      <c r="R44" s="20" t="n">
        <v>0.60339753</v>
      </c>
    </row>
    <row r="45" spans="1:18">
      <c r="A45" s="15" t="s">
        <v>442</v>
      </c>
      <c r="B45" s="17" t="n">
        <v>5519</v>
      </c>
      <c r="C45" s="18">
        <f>(0.0/B45*100)</f>
        <v/>
      </c>
      <c r="D45" s="19" t="n">
        <v>5519</v>
      </c>
      <c r="E45" s="18" t="n">
        <v>86.64669886</v>
      </c>
      <c r="F45" s="20" t="n">
        <v>2.83099093</v>
      </c>
      <c r="G45" s="18" t="n">
        <v>9.1099435</v>
      </c>
      <c r="H45" s="20" t="n">
        <v>2.44091302</v>
      </c>
      <c r="I45" s="18" t="n">
        <v>0</v>
      </c>
      <c r="J45" s="20" t="n">
        <v>0</v>
      </c>
      <c r="K45" s="18" t="s">
        <v>404</v>
      </c>
      <c r="L45" s="20" t="s">
        <v>404</v>
      </c>
      <c r="M45" s="18" t="n">
        <v>0</v>
      </c>
      <c r="N45" s="20" t="n">
        <v>0</v>
      </c>
      <c r="O45" s="18" t="n">
        <v>0</v>
      </c>
      <c r="P45" s="20" t="n">
        <v>0</v>
      </c>
      <c r="Q45" s="18" t="n">
        <v>4.24335764</v>
      </c>
      <c r="R45" s="20" t="n">
        <v>1.68571895</v>
      </c>
    </row>
    <row r="46" spans="1:18">
      <c r="A46" s="15" t="s">
        <v>443</v>
      </c>
      <c r="B46" s="17" t="n">
        <v>23141</v>
      </c>
      <c r="C46" s="18">
        <f>(4196.0/B46*100)</f>
        <v/>
      </c>
      <c r="D46" s="19" t="n">
        <v>18945</v>
      </c>
      <c r="E46" s="18" t="n">
        <v>75.19931404</v>
      </c>
      <c r="F46" s="20" t="n">
        <v>2.24330405</v>
      </c>
      <c r="G46" s="18" t="n">
        <v>11.50663232</v>
      </c>
      <c r="H46" s="20" t="n">
        <v>1.708802</v>
      </c>
      <c r="I46" s="18" t="n">
        <v>0</v>
      </c>
      <c r="J46" s="20" t="n">
        <v>0</v>
      </c>
      <c r="K46" s="18" t="s">
        <v>404</v>
      </c>
      <c r="L46" s="20" t="s">
        <v>404</v>
      </c>
      <c r="M46" s="18" t="n">
        <v>0</v>
      </c>
      <c r="N46" s="20" t="n">
        <v>0</v>
      </c>
      <c r="O46" s="18" t="n">
        <v>0</v>
      </c>
      <c r="P46" s="20" t="n">
        <v>0</v>
      </c>
      <c r="Q46" s="18" t="n">
        <v>13.29405364</v>
      </c>
      <c r="R46" s="20" t="n">
        <v>1.57349091</v>
      </c>
    </row>
    <row r="47" spans="1:18">
      <c r="A47" s="15" t="s">
        <v>444</v>
      </c>
      <c r="B47" s="17" t="n">
        <v>5928</v>
      </c>
      <c r="C47" s="18">
        <f>(0.0/B47*100)</f>
        <v/>
      </c>
      <c r="D47" s="19" t="n">
        <v>5928</v>
      </c>
      <c r="E47" s="18" t="n">
        <v>91.13435696000001</v>
      </c>
      <c r="F47" s="20" t="n">
        <v>1.78760052</v>
      </c>
      <c r="G47" s="18" t="n">
        <v>5.94164616</v>
      </c>
      <c r="H47" s="20" t="n">
        <v>1.67064146</v>
      </c>
      <c r="I47" s="18" t="n">
        <v>0</v>
      </c>
      <c r="J47" s="20" t="n">
        <v>0</v>
      </c>
      <c r="K47" s="18" t="s">
        <v>404</v>
      </c>
      <c r="L47" s="20" t="s">
        <v>404</v>
      </c>
      <c r="M47" s="18" t="n">
        <v>0</v>
      </c>
      <c r="N47" s="20" t="n">
        <v>0</v>
      </c>
      <c r="O47" s="18" t="n">
        <v>0</v>
      </c>
      <c r="P47" s="20" t="n">
        <v>0</v>
      </c>
      <c r="Q47" s="18" t="n">
        <v>2.92399688</v>
      </c>
      <c r="R47" s="20" t="n">
        <v>1.10001191</v>
      </c>
    </row>
    <row r="48" spans="1:18">
      <c r="A48" s="15" t="s">
        <v>445</v>
      </c>
      <c r="B48" s="17" t="n">
        <v>9841</v>
      </c>
      <c r="C48" s="18">
        <f>(0.0/B48*100)</f>
        <v/>
      </c>
      <c r="D48" s="19" t="n">
        <v>9841</v>
      </c>
      <c r="E48" s="18" t="n">
        <v>99.13964</v>
      </c>
      <c r="F48" s="20" t="n">
        <v>0.7029505700000001</v>
      </c>
      <c r="G48" s="18" t="n">
        <v>0</v>
      </c>
      <c r="H48" s="20" t="n">
        <v>0</v>
      </c>
      <c r="I48" s="18" t="n">
        <v>0</v>
      </c>
      <c r="J48" s="20" t="n">
        <v>0</v>
      </c>
      <c r="K48" s="18" t="s">
        <v>404</v>
      </c>
      <c r="L48" s="20" t="s">
        <v>404</v>
      </c>
      <c r="M48" s="18" t="n">
        <v>0</v>
      </c>
      <c r="N48" s="20" t="n">
        <v>0</v>
      </c>
      <c r="O48" s="18" t="n">
        <v>0</v>
      </c>
      <c r="P48" s="20" t="n">
        <v>0</v>
      </c>
      <c r="Q48" s="18" t="n">
        <v>0.86036</v>
      </c>
      <c r="R48" s="20" t="n">
        <v>0.7029505700000001</v>
      </c>
    </row>
    <row r="49" spans="1:18">
      <c r="A49" s="15" t="s">
        <v>446</v>
      </c>
      <c r="B49" s="17" t="n">
        <v>6349</v>
      </c>
      <c r="C49" s="18">
        <f>(52.0/B49*100)</f>
        <v/>
      </c>
      <c r="D49" s="19" t="n">
        <v>6297</v>
      </c>
      <c r="E49" s="18" t="n">
        <v>90.07762747</v>
      </c>
      <c r="F49" s="20" t="n">
        <v>2.27138976</v>
      </c>
      <c r="G49" s="18" t="n">
        <v>9.44538876</v>
      </c>
      <c r="H49" s="20" t="n">
        <v>2.2344737</v>
      </c>
      <c r="I49" s="18" t="n">
        <v>0</v>
      </c>
      <c r="J49" s="20" t="n">
        <v>0</v>
      </c>
      <c r="K49" s="18" t="s">
        <v>404</v>
      </c>
      <c r="L49" s="20" t="s">
        <v>404</v>
      </c>
      <c r="M49" s="18" t="n">
        <v>0</v>
      </c>
      <c r="N49" s="20" t="n">
        <v>0</v>
      </c>
      <c r="O49" s="18" t="n">
        <v>0</v>
      </c>
      <c r="P49" s="20" t="n">
        <v>0</v>
      </c>
      <c r="Q49" s="18" t="n">
        <v>0.47698378</v>
      </c>
      <c r="R49" s="20" t="n">
        <v>0.45314659</v>
      </c>
    </row>
    <row r="50" spans="1:18">
      <c r="A50" s="15" t="s">
        <v>447</v>
      </c>
      <c r="B50" s="17" t="n">
        <v>11795</v>
      </c>
      <c r="C50" s="18">
        <f>(1031.0/B50*100)</f>
        <v/>
      </c>
      <c r="D50" s="19" t="n">
        <v>10764</v>
      </c>
      <c r="E50" s="18" t="n">
        <v>88.55168666</v>
      </c>
      <c r="F50" s="20" t="n">
        <v>2.26401538</v>
      </c>
      <c r="G50" s="18" t="n">
        <v>5.11762578</v>
      </c>
      <c r="H50" s="20" t="n">
        <v>1.48944943</v>
      </c>
      <c r="I50" s="18" t="n">
        <v>0</v>
      </c>
      <c r="J50" s="20" t="n">
        <v>0</v>
      </c>
      <c r="K50" s="18" t="s">
        <v>404</v>
      </c>
      <c r="L50" s="20" t="s">
        <v>404</v>
      </c>
      <c r="M50" s="18" t="n">
        <v>0</v>
      </c>
      <c r="N50" s="20" t="n">
        <v>0</v>
      </c>
      <c r="O50" s="18" t="n">
        <v>0</v>
      </c>
      <c r="P50" s="20" t="n">
        <v>0</v>
      </c>
      <c r="Q50" s="18" t="n">
        <v>6.33068756</v>
      </c>
      <c r="R50" s="20" t="n">
        <v>1.68870482</v>
      </c>
    </row>
    <row r="51" spans="1:18">
      <c r="A51" s="15" t="s">
        <v>448</v>
      </c>
      <c r="B51" s="17" t="n">
        <v>6866</v>
      </c>
      <c r="C51" s="18">
        <f>(0.0/B51*100)</f>
        <v/>
      </c>
      <c r="D51" s="19" t="n">
        <v>6866</v>
      </c>
      <c r="E51" s="18" t="n">
        <v>92.04058522</v>
      </c>
      <c r="F51" s="20" t="n">
        <v>1.76021211</v>
      </c>
      <c r="G51" s="18" t="n">
        <v>6.45847074</v>
      </c>
      <c r="H51" s="20" t="n">
        <v>1.68330008</v>
      </c>
      <c r="I51" s="18" t="n">
        <v>0</v>
      </c>
      <c r="J51" s="20" t="n">
        <v>0</v>
      </c>
      <c r="K51" s="18" t="s">
        <v>404</v>
      </c>
      <c r="L51" s="20" t="s">
        <v>404</v>
      </c>
      <c r="M51" s="18" t="n">
        <v>0</v>
      </c>
      <c r="N51" s="20" t="n">
        <v>0</v>
      </c>
      <c r="O51" s="18" t="n">
        <v>0</v>
      </c>
      <c r="P51" s="20" t="n">
        <v>0</v>
      </c>
      <c r="Q51" s="18" t="n">
        <v>1.50094404</v>
      </c>
      <c r="R51" s="20" t="n">
        <v>0.84540739</v>
      </c>
    </row>
    <row r="52" spans="1:18">
      <c r="A52" s="15" t="s">
        <v>449</v>
      </c>
      <c r="B52" s="17" t="n">
        <v>5809</v>
      </c>
      <c r="C52" s="18">
        <f>(0.0/B52*100)</f>
        <v/>
      </c>
      <c r="D52" s="19" t="n">
        <v>5809</v>
      </c>
      <c r="E52" s="18" t="n">
        <v>99.40684976</v>
      </c>
      <c r="F52" s="20" t="n">
        <v>0.53131421</v>
      </c>
      <c r="G52" s="18" t="n">
        <v>0.5931502400000001</v>
      </c>
      <c r="H52" s="20" t="n">
        <v>0.53131421</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98.87321425</v>
      </c>
      <c r="F53" s="20" t="n">
        <v>0.06476378000000001</v>
      </c>
      <c r="G53" s="18" t="n">
        <v>0.0467948</v>
      </c>
      <c r="H53" s="20" t="n">
        <v>0.01263119</v>
      </c>
      <c r="I53" s="18" t="n">
        <v>0</v>
      </c>
      <c r="J53" s="20" t="n">
        <v>0</v>
      </c>
      <c r="K53" s="18" t="s">
        <v>404</v>
      </c>
      <c r="L53" s="20" t="s">
        <v>404</v>
      </c>
      <c r="M53" s="18" t="n">
        <v>0</v>
      </c>
      <c r="N53" s="20" t="n">
        <v>0</v>
      </c>
      <c r="O53" s="18" t="n">
        <v>0</v>
      </c>
      <c r="P53" s="20" t="n">
        <v>0</v>
      </c>
      <c r="Q53" s="18" t="n">
        <v>1.07999095</v>
      </c>
      <c r="R53" s="20" t="n">
        <v>0.06346899</v>
      </c>
    </row>
    <row r="54" spans="1:18">
      <c r="A54" s="15" t="s">
        <v>451</v>
      </c>
      <c r="B54" s="17" t="n">
        <v>4740</v>
      </c>
      <c r="C54" s="18">
        <f>(199.0/B54*100)</f>
        <v/>
      </c>
      <c r="D54" s="19" t="n">
        <v>4541</v>
      </c>
      <c r="E54" s="18" t="n">
        <v>74.39987391</v>
      </c>
      <c r="F54" s="20" t="n">
        <v>2.71641827</v>
      </c>
      <c r="G54" s="18" t="n">
        <v>12.57164013</v>
      </c>
      <c r="H54" s="20" t="n">
        <v>2.26465293</v>
      </c>
      <c r="I54" s="18" t="n">
        <v>0</v>
      </c>
      <c r="J54" s="20" t="n">
        <v>0</v>
      </c>
      <c r="K54" s="18" t="s">
        <v>404</v>
      </c>
      <c r="L54" s="20" t="s">
        <v>404</v>
      </c>
      <c r="M54" s="18" t="n">
        <v>0</v>
      </c>
      <c r="N54" s="20" t="n">
        <v>0</v>
      </c>
      <c r="O54" s="18" t="n">
        <v>0</v>
      </c>
      <c r="P54" s="20" t="n">
        <v>0</v>
      </c>
      <c r="Q54" s="18" t="n">
        <v>13.02848596</v>
      </c>
      <c r="R54" s="20" t="n">
        <v>1.84656757</v>
      </c>
    </row>
    <row r="55" spans="1:18">
      <c r="A55" s="15" t="s">
        <v>452</v>
      </c>
      <c r="B55" s="17" t="n">
        <v>5316</v>
      </c>
      <c r="C55" s="18">
        <f>(43.0/B55*100)</f>
        <v/>
      </c>
      <c r="D55" s="19" t="n">
        <v>5273</v>
      </c>
      <c r="E55" s="18" t="n">
        <v>97.18298981</v>
      </c>
      <c r="F55" s="20" t="n">
        <v>0.98025059</v>
      </c>
      <c r="G55" s="18" t="n">
        <v>1.57044726</v>
      </c>
      <c r="H55" s="20" t="n">
        <v>0.64640004</v>
      </c>
      <c r="I55" s="18" t="n">
        <v>0</v>
      </c>
      <c r="J55" s="20" t="n">
        <v>0</v>
      </c>
      <c r="K55" s="18" t="s">
        <v>404</v>
      </c>
      <c r="L55" s="20" t="s">
        <v>404</v>
      </c>
      <c r="M55" s="18" t="n">
        <v>0</v>
      </c>
      <c r="N55" s="20" t="n">
        <v>0</v>
      </c>
      <c r="O55" s="18" t="n">
        <v>0</v>
      </c>
      <c r="P55" s="20" t="n">
        <v>0</v>
      </c>
      <c r="Q55" s="18" t="n">
        <v>1.24656294</v>
      </c>
      <c r="R55" s="20" t="n">
        <v>0.58031804</v>
      </c>
    </row>
    <row r="56" spans="1:18">
      <c r="A56" s="15" t="s">
        <v>453</v>
      </c>
      <c r="B56" s="17" t="n">
        <v>5359</v>
      </c>
      <c r="C56" s="18">
        <f>(0.0/B56*100)</f>
        <v/>
      </c>
      <c r="D56" s="19" t="n">
        <v>5359</v>
      </c>
      <c r="E56" s="18" t="n">
        <v>94.99962099</v>
      </c>
      <c r="F56" s="20" t="n">
        <v>1.88759045</v>
      </c>
      <c r="G56" s="18" t="n">
        <v>0</v>
      </c>
      <c r="H56" s="20" t="n">
        <v>0</v>
      </c>
      <c r="I56" s="18" t="n">
        <v>0</v>
      </c>
      <c r="J56" s="20" t="n">
        <v>0</v>
      </c>
      <c r="K56" s="18" t="s">
        <v>404</v>
      </c>
      <c r="L56" s="20" t="s">
        <v>404</v>
      </c>
      <c r="M56" s="18" t="n">
        <v>0</v>
      </c>
      <c r="N56" s="20" t="n">
        <v>0</v>
      </c>
      <c r="O56" s="18" t="n">
        <v>0</v>
      </c>
      <c r="P56" s="20" t="n">
        <v>0</v>
      </c>
      <c r="Q56" s="18" t="n">
        <v>5.00037901</v>
      </c>
      <c r="R56" s="20" t="n">
        <v>1.88759045</v>
      </c>
    </row>
    <row r="57" spans="1:18">
      <c r="A57" s="15" t="s">
        <v>454</v>
      </c>
      <c r="B57" s="17" t="n">
        <v>6513</v>
      </c>
      <c r="C57" s="18">
        <f>(0.0/B57*100)</f>
        <v/>
      </c>
      <c r="D57" s="19" t="n">
        <v>6513</v>
      </c>
      <c r="E57" s="18" t="n">
        <v>94.44432304999999</v>
      </c>
      <c r="F57" s="20" t="n">
        <v>1.73348674</v>
      </c>
      <c r="G57" s="18" t="n">
        <v>3.76097708</v>
      </c>
      <c r="H57" s="20" t="n">
        <v>1.43886062</v>
      </c>
      <c r="I57" s="18" t="n">
        <v>0</v>
      </c>
      <c r="J57" s="20" t="n">
        <v>0</v>
      </c>
      <c r="K57" s="18" t="s">
        <v>404</v>
      </c>
      <c r="L57" s="20" t="s">
        <v>404</v>
      </c>
      <c r="M57" s="18" t="n">
        <v>0</v>
      </c>
      <c r="N57" s="20" t="n">
        <v>0</v>
      </c>
      <c r="O57" s="18" t="n">
        <v>0</v>
      </c>
      <c r="P57" s="20" t="n">
        <v>0</v>
      </c>
      <c r="Q57" s="18" t="n">
        <v>1.79469986</v>
      </c>
      <c r="R57" s="20" t="n">
        <v>0.9788818500000001</v>
      </c>
    </row>
    <row r="58" spans="1:18">
      <c r="A58" s="15" t="s">
        <v>455</v>
      </c>
      <c r="B58" s="17" t="n">
        <v>7267</v>
      </c>
      <c r="C58" s="18">
        <f>(0.0/B58*100)</f>
        <v/>
      </c>
      <c r="D58" s="19" t="n">
        <v>7267</v>
      </c>
      <c r="E58" s="18" t="n">
        <v>94.97891951</v>
      </c>
      <c r="F58" s="20" t="n">
        <v>1.39103059</v>
      </c>
      <c r="G58" s="18" t="n">
        <v>4.80744438</v>
      </c>
      <c r="H58" s="20" t="n">
        <v>1.38028839</v>
      </c>
      <c r="I58" s="18" t="n">
        <v>0</v>
      </c>
      <c r="J58" s="20" t="n">
        <v>0</v>
      </c>
      <c r="K58" s="18" t="s">
        <v>404</v>
      </c>
      <c r="L58" s="20" t="s">
        <v>404</v>
      </c>
      <c r="M58" s="18" t="n">
        <v>0</v>
      </c>
      <c r="N58" s="20" t="n">
        <v>0</v>
      </c>
      <c r="O58" s="18" t="n">
        <v>0</v>
      </c>
      <c r="P58" s="20" t="n">
        <v>0</v>
      </c>
      <c r="Q58" s="18" t="n">
        <v>0.21363611</v>
      </c>
      <c r="R58" s="20" t="n">
        <v>0.15437668</v>
      </c>
    </row>
    <row r="59" spans="1:18">
      <c r="A59" s="15" t="s">
        <v>456</v>
      </c>
      <c r="B59" s="17" t="n">
        <v>4826</v>
      </c>
      <c r="C59" s="18">
        <f>(0.0/B59*100)</f>
        <v/>
      </c>
      <c r="D59" s="19" t="n">
        <v>4826</v>
      </c>
      <c r="E59" s="18" t="n">
        <v>96.85298723</v>
      </c>
      <c r="F59" s="20" t="n">
        <v>0.56968822</v>
      </c>
      <c r="G59" s="18" t="n">
        <v>3.00733213</v>
      </c>
      <c r="H59" s="20" t="n">
        <v>0.55409336</v>
      </c>
      <c r="I59" s="18" t="n">
        <v>0</v>
      </c>
      <c r="J59" s="20" t="n">
        <v>0</v>
      </c>
      <c r="K59" s="18" t="s">
        <v>404</v>
      </c>
      <c r="L59" s="20" t="s">
        <v>404</v>
      </c>
      <c r="M59" s="18" t="n">
        <v>0</v>
      </c>
      <c r="N59" s="20" t="n">
        <v>0</v>
      </c>
      <c r="O59" s="18" t="n">
        <v>0</v>
      </c>
      <c r="P59" s="20" t="n">
        <v>0</v>
      </c>
      <c r="Q59" s="18" t="n">
        <v>0.13968064</v>
      </c>
      <c r="R59" s="20" t="n">
        <v>0.13997139</v>
      </c>
    </row>
    <row r="60" spans="1:18">
      <c r="A60" s="15" t="s">
        <v>457</v>
      </c>
      <c r="B60" s="17" t="n">
        <v>4546</v>
      </c>
      <c r="C60" s="18">
        <f>(0.0/B60*100)</f>
        <v/>
      </c>
      <c r="D60" s="19" t="n">
        <v>4546</v>
      </c>
      <c r="E60" s="18" t="n">
        <v>72.79413327</v>
      </c>
      <c r="F60" s="20" t="n">
        <v>2.32121166</v>
      </c>
      <c r="G60" s="18" t="n">
        <v>9.44798688</v>
      </c>
      <c r="H60" s="20" t="n">
        <v>2.21810083</v>
      </c>
      <c r="I60" s="18" t="n">
        <v>0</v>
      </c>
      <c r="J60" s="20" t="n">
        <v>0</v>
      </c>
      <c r="K60" s="18" t="s">
        <v>404</v>
      </c>
      <c r="L60" s="20" t="s">
        <v>404</v>
      </c>
      <c r="M60" s="18" t="n">
        <v>0</v>
      </c>
      <c r="N60" s="20" t="n">
        <v>0</v>
      </c>
      <c r="O60" s="18" t="n">
        <v>0</v>
      </c>
      <c r="P60" s="20" t="n">
        <v>0</v>
      </c>
      <c r="Q60" s="18" t="n">
        <v>17.75787985</v>
      </c>
      <c r="R60" s="20" t="n">
        <v>1.43983228</v>
      </c>
    </row>
    <row r="61" spans="1:18">
      <c r="A61" s="15" t="s">
        <v>458</v>
      </c>
      <c r="B61" s="17" t="n">
        <v>6525</v>
      </c>
      <c r="C61" s="18">
        <f>(0.0/B61*100)</f>
        <v/>
      </c>
      <c r="D61" s="19" t="n">
        <v>6525</v>
      </c>
      <c r="E61" s="18" t="n">
        <v>97.36750458</v>
      </c>
      <c r="F61" s="20" t="n">
        <v>0.80938826</v>
      </c>
      <c r="G61" s="18" t="n">
        <v>1.71743108</v>
      </c>
      <c r="H61" s="20" t="n">
        <v>0.58943528</v>
      </c>
      <c r="I61" s="18" t="n">
        <v>0</v>
      </c>
      <c r="J61" s="20" t="n">
        <v>0</v>
      </c>
      <c r="K61" s="18" t="s">
        <v>404</v>
      </c>
      <c r="L61" s="20" t="s">
        <v>404</v>
      </c>
      <c r="M61" s="18" t="n">
        <v>0</v>
      </c>
      <c r="N61" s="20" t="n">
        <v>0</v>
      </c>
      <c r="O61" s="18" t="n">
        <v>0</v>
      </c>
      <c r="P61" s="20" t="n">
        <v>0</v>
      </c>
      <c r="Q61" s="18" t="n">
        <v>0.91506434</v>
      </c>
      <c r="R61" s="20" t="n">
        <v>0.55410706</v>
      </c>
    </row>
    <row r="62" spans="1:18">
      <c r="A62" s="15" t="s">
        <v>459</v>
      </c>
      <c r="B62" s="17" t="n">
        <v>4476</v>
      </c>
      <c r="C62" s="18">
        <f>(0.0/B62*100)</f>
        <v/>
      </c>
      <c r="D62" s="19" t="n">
        <v>4476</v>
      </c>
      <c r="E62" s="18" t="n">
        <v>99.74673709</v>
      </c>
      <c r="F62" s="20" t="n">
        <v>0.00690836</v>
      </c>
      <c r="G62" s="18" t="n">
        <v>0.25326291</v>
      </c>
      <c r="H62" s="20" t="n">
        <v>0.00690836</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92.30013055000001</v>
      </c>
      <c r="F63" s="20" t="n">
        <v>0.18212811</v>
      </c>
      <c r="G63" s="18" t="n">
        <v>0</v>
      </c>
      <c r="H63" s="20" t="n">
        <v>0</v>
      </c>
      <c r="I63" s="18" t="n">
        <v>0</v>
      </c>
      <c r="J63" s="20" t="n">
        <v>0</v>
      </c>
      <c r="K63" s="18" t="s">
        <v>404</v>
      </c>
      <c r="L63" s="20" t="s">
        <v>404</v>
      </c>
      <c r="M63" s="18" t="n">
        <v>0</v>
      </c>
      <c r="N63" s="20" t="n">
        <v>0</v>
      </c>
      <c r="O63" s="18" t="n">
        <v>0</v>
      </c>
      <c r="P63" s="20" t="n">
        <v>0</v>
      </c>
      <c r="Q63" s="18" t="n">
        <v>7.69986945</v>
      </c>
      <c r="R63" s="20" t="n">
        <v>0.18212811</v>
      </c>
    </row>
    <row r="64" spans="1:18">
      <c r="A64" s="15" t="s">
        <v>461</v>
      </c>
      <c r="B64" s="17" t="n">
        <v>3634</v>
      </c>
      <c r="C64" s="18">
        <f>(27.0/B64*100)</f>
        <v/>
      </c>
      <c r="D64" s="19" t="n">
        <v>3607</v>
      </c>
      <c r="E64" s="18" t="n">
        <v>97.38636408000001</v>
      </c>
      <c r="F64" s="20" t="n">
        <v>0.03587288</v>
      </c>
      <c r="G64" s="18" t="n">
        <v>2.15654338</v>
      </c>
      <c r="H64" s="20" t="n">
        <v>0.00334878</v>
      </c>
      <c r="I64" s="18" t="n">
        <v>0</v>
      </c>
      <c r="J64" s="20" t="n">
        <v>0</v>
      </c>
      <c r="K64" s="18" t="s">
        <v>404</v>
      </c>
      <c r="L64" s="20" t="s">
        <v>404</v>
      </c>
      <c r="M64" s="18" t="n">
        <v>0</v>
      </c>
      <c r="N64" s="20" t="n">
        <v>0</v>
      </c>
      <c r="O64" s="18" t="n">
        <v>0</v>
      </c>
      <c r="P64" s="20" t="n">
        <v>0</v>
      </c>
      <c r="Q64" s="18" t="n">
        <v>0.45709254</v>
      </c>
      <c r="R64" s="20" t="n">
        <v>0.03554996</v>
      </c>
    </row>
    <row r="65" spans="1:18">
      <c r="A65" s="15" t="s">
        <v>462</v>
      </c>
      <c r="B65" s="17" t="n">
        <v>5325</v>
      </c>
      <c r="C65" s="18">
        <f>(0.0/B65*100)</f>
        <v/>
      </c>
      <c r="D65" s="19" t="n">
        <v>5325</v>
      </c>
      <c r="E65" s="18" t="n">
        <v>98.56618512999999</v>
      </c>
      <c r="F65" s="20" t="n">
        <v>0.71506315</v>
      </c>
      <c r="G65" s="18" t="n">
        <v>0.64079756</v>
      </c>
      <c r="H65" s="20" t="n">
        <v>0.48220936</v>
      </c>
      <c r="I65" s="18" t="n">
        <v>0</v>
      </c>
      <c r="J65" s="20" t="n">
        <v>0</v>
      </c>
      <c r="K65" s="18" t="s">
        <v>404</v>
      </c>
      <c r="L65" s="20" t="s">
        <v>404</v>
      </c>
      <c r="M65" s="18" t="n">
        <v>0</v>
      </c>
      <c r="N65" s="20" t="n">
        <v>0</v>
      </c>
      <c r="O65" s="18" t="n">
        <v>0</v>
      </c>
      <c r="P65" s="20" t="n">
        <v>0</v>
      </c>
      <c r="Q65" s="18" t="n">
        <v>0.79301731</v>
      </c>
      <c r="R65" s="20" t="n">
        <v>0.52427351</v>
      </c>
    </row>
    <row r="66" spans="1:18">
      <c r="A66" s="15" t="s">
        <v>463</v>
      </c>
      <c r="B66" s="17" t="n">
        <v>5665</v>
      </c>
      <c r="C66" s="18">
        <f>(0.0/B66*100)</f>
        <v/>
      </c>
      <c r="D66" s="19" t="n">
        <v>5665</v>
      </c>
      <c r="E66" s="18" t="n">
        <v>90.391976</v>
      </c>
      <c r="F66" s="20" t="n">
        <v>0.55037294</v>
      </c>
      <c r="G66" s="18" t="n">
        <v>5.04963525</v>
      </c>
      <c r="H66" s="20" t="n">
        <v>0.56009349</v>
      </c>
      <c r="I66" s="18" t="n">
        <v>0</v>
      </c>
      <c r="J66" s="20" t="n">
        <v>0</v>
      </c>
      <c r="K66" s="18" t="s">
        <v>404</v>
      </c>
      <c r="L66" s="20" t="s">
        <v>404</v>
      </c>
      <c r="M66" s="18" t="n">
        <v>0</v>
      </c>
      <c r="N66" s="20" t="n">
        <v>0</v>
      </c>
      <c r="O66" s="18" t="n">
        <v>0</v>
      </c>
      <c r="P66" s="20" t="n">
        <v>0</v>
      </c>
      <c r="Q66" s="18" t="n">
        <v>4.55838875</v>
      </c>
      <c r="R66" s="20" t="n">
        <v>0.0519766</v>
      </c>
    </row>
    <row r="67" spans="1:18">
      <c r="A67" s="15" t="s">
        <v>464</v>
      </c>
      <c r="B67" s="17" t="n">
        <v>6971</v>
      </c>
      <c r="C67" s="18">
        <f>(0.0/B67*100)</f>
        <v/>
      </c>
      <c r="D67" s="19" t="n">
        <v>6971</v>
      </c>
      <c r="E67" s="18" t="n">
        <v>82.38065355000001</v>
      </c>
      <c r="F67" s="20" t="n">
        <v>2.33055659</v>
      </c>
      <c r="G67" s="18" t="n">
        <v>15.07248571</v>
      </c>
      <c r="H67" s="20" t="n">
        <v>2.29954741</v>
      </c>
      <c r="I67" s="18" t="n">
        <v>0</v>
      </c>
      <c r="J67" s="20" t="n">
        <v>0</v>
      </c>
      <c r="K67" s="18" t="s">
        <v>404</v>
      </c>
      <c r="L67" s="20" t="s">
        <v>404</v>
      </c>
      <c r="M67" s="18" t="n">
        <v>0</v>
      </c>
      <c r="N67" s="20" t="n">
        <v>0</v>
      </c>
      <c r="O67" s="18" t="n">
        <v>0</v>
      </c>
      <c r="P67" s="20" t="n">
        <v>0</v>
      </c>
      <c r="Q67" s="18" t="n">
        <v>2.54686074</v>
      </c>
      <c r="R67" s="20" t="n">
        <v>0.9964151</v>
      </c>
    </row>
    <row r="68" spans="1:18">
      <c r="A68" s="15" t="s">
        <v>465</v>
      </c>
      <c r="B68" s="17" t="n">
        <v>12083</v>
      </c>
      <c r="C68" s="18">
        <f>(0.0/B68*100)</f>
        <v/>
      </c>
      <c r="D68" s="19" t="n">
        <v>12083</v>
      </c>
      <c r="E68" s="18" t="n">
        <v>97.37406647</v>
      </c>
      <c r="F68" s="20" t="n">
        <v>0.04064605</v>
      </c>
      <c r="G68" s="18" t="n">
        <v>0.7037373099999999</v>
      </c>
      <c r="H68" s="20" t="n">
        <v>0.02695489</v>
      </c>
      <c r="I68" s="18" t="n">
        <v>0</v>
      </c>
      <c r="J68" s="20" t="n">
        <v>0</v>
      </c>
      <c r="K68" s="18" t="s">
        <v>404</v>
      </c>
      <c r="L68" s="20" t="s">
        <v>404</v>
      </c>
      <c r="M68" s="18" t="n">
        <v>0</v>
      </c>
      <c r="N68" s="20" t="n">
        <v>0</v>
      </c>
      <c r="O68" s="18" t="n">
        <v>0</v>
      </c>
      <c r="P68" s="20" t="n">
        <v>0</v>
      </c>
      <c r="Q68" s="18" t="n">
        <v>1.92219621</v>
      </c>
      <c r="R68" s="20" t="n">
        <v>0.02998348</v>
      </c>
    </row>
    <row r="69" spans="1:18">
      <c r="A69" s="15" t="s">
        <v>466</v>
      </c>
      <c r="B69" s="17" t="n">
        <v>4876</v>
      </c>
      <c r="C69" s="18">
        <f>(0.0/B69*100)</f>
        <v/>
      </c>
      <c r="D69" s="19" t="n">
        <v>4876</v>
      </c>
      <c r="E69" s="18" t="n">
        <v>93.07413996</v>
      </c>
      <c r="F69" s="20" t="n">
        <v>1.9719519</v>
      </c>
      <c r="G69" s="18" t="n">
        <v>6.3364745</v>
      </c>
      <c r="H69" s="20" t="n">
        <v>1.88018946</v>
      </c>
      <c r="I69" s="18" t="n">
        <v>0</v>
      </c>
      <c r="J69" s="20" t="n">
        <v>0</v>
      </c>
      <c r="K69" s="18" t="s">
        <v>404</v>
      </c>
      <c r="L69" s="20" t="s">
        <v>404</v>
      </c>
      <c r="M69" s="18" t="n">
        <v>0</v>
      </c>
      <c r="N69" s="20" t="n">
        <v>0</v>
      </c>
      <c r="O69" s="18" t="n">
        <v>0</v>
      </c>
      <c r="P69" s="20" t="n">
        <v>0</v>
      </c>
      <c r="Q69" s="18" t="n">
        <v>0.58938554</v>
      </c>
      <c r="R69" s="20" t="n">
        <v>0.58913321</v>
      </c>
    </row>
    <row r="70" spans="1:18">
      <c r="A70" s="15" t="s">
        <v>467</v>
      </c>
      <c r="B70" s="17" t="n">
        <v>6036</v>
      </c>
      <c r="C70" s="18">
        <f>(0.0/B70*100)</f>
        <v/>
      </c>
      <c r="D70" s="19" t="n">
        <v>6036</v>
      </c>
      <c r="E70" s="18" t="n">
        <v>97.43309257999999</v>
      </c>
      <c r="F70" s="20" t="n">
        <v>1.1170863</v>
      </c>
      <c r="G70" s="18" t="n">
        <v>1.90350071</v>
      </c>
      <c r="H70" s="20" t="n">
        <v>1.05067101</v>
      </c>
      <c r="I70" s="18" t="n">
        <v>0</v>
      </c>
      <c r="J70" s="20" t="n">
        <v>0</v>
      </c>
      <c r="K70" s="18" t="s">
        <v>404</v>
      </c>
      <c r="L70" s="20" t="s">
        <v>404</v>
      </c>
      <c r="M70" s="18" t="n">
        <v>0</v>
      </c>
      <c r="N70" s="20" t="n">
        <v>0</v>
      </c>
      <c r="O70" s="18" t="n">
        <v>0</v>
      </c>
      <c r="P70" s="20" t="n">
        <v>0</v>
      </c>
      <c r="Q70" s="18" t="n">
        <v>0.66340671</v>
      </c>
      <c r="R70" s="20" t="n">
        <v>0.39498483</v>
      </c>
    </row>
    <row r="71" spans="1:18">
      <c r="A71" s="15" t="s">
        <v>468</v>
      </c>
      <c r="B71" s="17" t="n">
        <v>6115</v>
      </c>
      <c r="C71" s="18">
        <f>(0.0/B71*100)</f>
        <v/>
      </c>
      <c r="D71" s="19" t="n">
        <v>6115</v>
      </c>
      <c r="E71" s="18" t="n">
        <v>98.7876811</v>
      </c>
      <c r="F71" s="20" t="n">
        <v>0.03489547</v>
      </c>
      <c r="G71" s="18" t="n">
        <v>0</v>
      </c>
      <c r="H71" s="20" t="n">
        <v>0</v>
      </c>
      <c r="I71" s="18" t="n">
        <v>0</v>
      </c>
      <c r="J71" s="20" t="n">
        <v>0</v>
      </c>
      <c r="K71" s="18" t="s">
        <v>404</v>
      </c>
      <c r="L71" s="20" t="s">
        <v>404</v>
      </c>
      <c r="M71" s="18" t="n">
        <v>0</v>
      </c>
      <c r="N71" s="20" t="n">
        <v>0</v>
      </c>
      <c r="O71" s="18" t="n">
        <v>0</v>
      </c>
      <c r="P71" s="20" t="n">
        <v>0</v>
      </c>
      <c r="Q71" s="18" t="n">
        <v>1.2123189</v>
      </c>
      <c r="R71" s="20" t="n">
        <v>0.03489547</v>
      </c>
    </row>
    <row r="72" spans="1:18">
      <c r="A72" s="15" t="s">
        <v>469</v>
      </c>
      <c r="B72" s="17" t="n">
        <v>7708</v>
      </c>
      <c r="C72" s="18">
        <f>(0.0/B72*100)</f>
        <v/>
      </c>
      <c r="D72" s="19" t="n">
        <v>7708</v>
      </c>
      <c r="E72" s="18" t="n">
        <v>96.85093006</v>
      </c>
      <c r="F72" s="20" t="n">
        <v>1.28033568</v>
      </c>
      <c r="G72" s="18" t="n">
        <v>1.14085179</v>
      </c>
      <c r="H72" s="20" t="n">
        <v>0.73757317</v>
      </c>
      <c r="I72" s="18" t="n">
        <v>0</v>
      </c>
      <c r="J72" s="20" t="n">
        <v>0</v>
      </c>
      <c r="K72" s="18" t="s">
        <v>404</v>
      </c>
      <c r="L72" s="20" t="s">
        <v>404</v>
      </c>
      <c r="M72" s="18" t="n">
        <v>0</v>
      </c>
      <c r="N72" s="20" t="n">
        <v>0</v>
      </c>
      <c r="O72" s="18" t="n">
        <v>0</v>
      </c>
      <c r="P72" s="20" t="n">
        <v>0</v>
      </c>
      <c r="Q72" s="18" t="n">
        <v>2.00821816</v>
      </c>
      <c r="R72" s="20" t="n">
        <v>1.05369798</v>
      </c>
    </row>
    <row r="73" spans="1:18">
      <c r="A73" s="15" t="s">
        <v>470</v>
      </c>
      <c r="B73" s="17" t="n">
        <v>8249</v>
      </c>
      <c r="C73" s="18">
        <f>(0.0/B73*100)</f>
        <v/>
      </c>
      <c r="D73" s="19" t="n">
        <v>8249</v>
      </c>
      <c r="E73" s="18" t="n">
        <v>95.39852412</v>
      </c>
      <c r="F73" s="20" t="n">
        <v>1.73159969</v>
      </c>
      <c r="G73" s="18" t="n">
        <v>1.12041248</v>
      </c>
      <c r="H73" s="20" t="n">
        <v>0.75074959</v>
      </c>
      <c r="I73" s="18" t="n">
        <v>0</v>
      </c>
      <c r="J73" s="20" t="n">
        <v>0</v>
      </c>
      <c r="K73" s="18" t="s">
        <v>404</v>
      </c>
      <c r="L73" s="20" t="s">
        <v>404</v>
      </c>
      <c r="M73" s="18" t="n">
        <v>0</v>
      </c>
      <c r="N73" s="20" t="n">
        <v>0</v>
      </c>
      <c r="O73" s="18" t="n">
        <v>0</v>
      </c>
      <c r="P73" s="20" t="n">
        <v>0</v>
      </c>
      <c r="Q73" s="18" t="n">
        <v>3.4810634</v>
      </c>
      <c r="R73" s="20" t="n">
        <v>1.46747878</v>
      </c>
    </row>
    <row r="74" spans="1:18">
      <c r="A74" s="15" t="s">
        <v>471</v>
      </c>
      <c r="B74" s="17" t="n">
        <v>4692</v>
      </c>
      <c r="C74" s="18">
        <f>(484.0/B74*100)</f>
        <v/>
      </c>
      <c r="D74" s="19" t="n">
        <v>4208</v>
      </c>
      <c r="E74" s="18" t="n">
        <v>95.92772631</v>
      </c>
      <c r="F74" s="20" t="n">
        <v>0.0883676</v>
      </c>
      <c r="G74" s="18" t="n">
        <v>3.37808629</v>
      </c>
      <c r="H74" s="20" t="n">
        <v>0.06323054</v>
      </c>
      <c r="I74" s="18" t="n">
        <v>0</v>
      </c>
      <c r="J74" s="20" t="n">
        <v>0</v>
      </c>
      <c r="K74" s="18" t="s">
        <v>404</v>
      </c>
      <c r="L74" s="20" t="s">
        <v>404</v>
      </c>
      <c r="M74" s="18" t="n">
        <v>0</v>
      </c>
      <c r="N74" s="20" t="n">
        <v>0</v>
      </c>
      <c r="O74" s="18" t="n">
        <v>0</v>
      </c>
      <c r="P74" s="20" t="n">
        <v>0</v>
      </c>
      <c r="Q74" s="18" t="n">
        <v>0.6941874</v>
      </c>
      <c r="R74" s="20" t="n">
        <v>0.06899163</v>
      </c>
    </row>
    <row r="75" spans="1:18">
      <c r="A75" s="15" t="s">
        <v>472</v>
      </c>
      <c r="B75" s="17" t="n">
        <v>5375</v>
      </c>
      <c r="C75" s="18">
        <f>(483.0/B75*100)</f>
        <v/>
      </c>
      <c r="D75" s="19" t="n">
        <v>4892</v>
      </c>
      <c r="E75" s="18" t="n">
        <v>76.16560767</v>
      </c>
      <c r="F75" s="20" t="n">
        <v>3.43101659</v>
      </c>
      <c r="G75" s="18" t="n">
        <v>16.19852943</v>
      </c>
      <c r="H75" s="20" t="n">
        <v>2.58532319</v>
      </c>
      <c r="I75" s="18" t="n">
        <v>0</v>
      </c>
      <c r="J75" s="20" t="n">
        <v>0</v>
      </c>
      <c r="K75" s="18" t="s">
        <v>404</v>
      </c>
      <c r="L75" s="20" t="s">
        <v>404</v>
      </c>
      <c r="M75" s="18" t="n">
        <v>0</v>
      </c>
      <c r="N75" s="20" t="n">
        <v>0</v>
      </c>
      <c r="O75" s="18" t="n">
        <v>0</v>
      </c>
      <c r="P75" s="20" t="n">
        <v>0</v>
      </c>
      <c r="Q75" s="18" t="n">
        <v>7.6358629</v>
      </c>
      <c r="R75" s="20" t="n">
        <v>2.62316784</v>
      </c>
    </row>
    <row r="76" spans="1:18">
      <c r="A76" s="15" t="s">
        <v>473</v>
      </c>
      <c r="B76" s="17" t="n">
        <v>14167</v>
      </c>
      <c r="C76" s="18">
        <f>(1400.0/B76*100)</f>
        <v/>
      </c>
      <c r="D76" s="19" t="n">
        <v>12767</v>
      </c>
      <c r="E76" s="18" t="n">
        <v>88.68260299000001</v>
      </c>
      <c r="F76" s="20" t="n">
        <v>1.67626439</v>
      </c>
      <c r="G76" s="18" t="n">
        <v>4.90769261</v>
      </c>
      <c r="H76" s="20" t="n">
        <v>1.10479032</v>
      </c>
      <c r="I76" s="18" t="n">
        <v>0</v>
      </c>
      <c r="J76" s="20" t="n">
        <v>0</v>
      </c>
      <c r="K76" s="18" t="s">
        <v>404</v>
      </c>
      <c r="L76" s="20" t="s">
        <v>404</v>
      </c>
      <c r="M76" s="18" t="n">
        <v>0</v>
      </c>
      <c r="N76" s="20" t="n">
        <v>0</v>
      </c>
      <c r="O76" s="18" t="n">
        <v>0</v>
      </c>
      <c r="P76" s="20" t="n">
        <v>0</v>
      </c>
      <c r="Q76" s="18" t="n">
        <v>6.40970441</v>
      </c>
      <c r="R76" s="20" t="n">
        <v>1.33121017</v>
      </c>
    </row>
    <row r="77" spans="1:18">
      <c r="A77" s="15" t="s">
        <v>474</v>
      </c>
      <c r="B77" s="17" t="n">
        <v>6062</v>
      </c>
      <c r="C77" s="18">
        <f>(0.0/B77*100)</f>
        <v/>
      </c>
      <c r="D77" s="19" t="n">
        <v>6062</v>
      </c>
      <c r="E77" s="18" t="n">
        <v>86.67899549000001</v>
      </c>
      <c r="F77" s="20" t="n">
        <v>2.37735663</v>
      </c>
      <c r="G77" s="18" t="n">
        <v>11.47656239</v>
      </c>
      <c r="H77" s="20" t="n">
        <v>2.21098022</v>
      </c>
      <c r="I77" s="18" t="n">
        <v>0</v>
      </c>
      <c r="J77" s="20" t="n">
        <v>0</v>
      </c>
      <c r="K77" s="18" t="s">
        <v>404</v>
      </c>
      <c r="L77" s="20" t="s">
        <v>404</v>
      </c>
      <c r="M77" s="18" t="n">
        <v>0</v>
      </c>
      <c r="N77" s="20" t="n">
        <v>0</v>
      </c>
      <c r="O77" s="18" t="n">
        <v>0</v>
      </c>
      <c r="P77" s="20" t="n">
        <v>0</v>
      </c>
      <c r="Q77" s="18" t="n">
        <v>1.84444212</v>
      </c>
      <c r="R77" s="20" t="n">
        <v>0.85250606</v>
      </c>
    </row>
    <row r="78" spans="1:18">
      <c r="A78" s="15" t="s">
        <v>475</v>
      </c>
      <c r="B78" s="17" t="n">
        <v>5826</v>
      </c>
      <c r="C78" s="18">
        <f>(0.0/B78*100)</f>
        <v/>
      </c>
      <c r="D78" s="19" t="n">
        <v>5826</v>
      </c>
      <c r="E78" s="18" t="n">
        <v>98.76152272</v>
      </c>
      <c r="F78" s="20" t="n">
        <v>1.13956313</v>
      </c>
      <c r="G78" s="18" t="n">
        <v>0.71853721</v>
      </c>
      <c r="H78" s="20" t="n">
        <v>1.01479769</v>
      </c>
      <c r="I78" s="18" t="n">
        <v>0</v>
      </c>
      <c r="J78" s="20" t="n">
        <v>0</v>
      </c>
      <c r="K78" s="18" t="s">
        <v>404</v>
      </c>
      <c r="L78" s="20" t="s">
        <v>404</v>
      </c>
      <c r="M78" s="18" t="n">
        <v>0</v>
      </c>
      <c r="N78" s="20" t="n">
        <v>0</v>
      </c>
      <c r="O78" s="18" t="n">
        <v>0</v>
      </c>
      <c r="P78" s="20" t="n">
        <v>0</v>
      </c>
      <c r="Q78" s="18" t="n">
        <v>0.51994007</v>
      </c>
      <c r="R78" s="20" t="n">
        <v>0.52073893</v>
      </c>
    </row>
    <row customHeight="1" ht="25" r="79" spans="1:18">
      <c r="A79" s="15" t="s">
        <v>476</v>
      </c>
      <c r="B79" s="17" t="n">
        <v>1657</v>
      </c>
      <c r="C79" s="18">
        <f>(21.0/B79*100)</f>
        <v/>
      </c>
      <c r="D79" s="19" t="n">
        <v>1636</v>
      </c>
      <c r="E79" s="18" t="n">
        <v>86.15205711</v>
      </c>
      <c r="F79" s="20" t="n">
        <v>4.53078324</v>
      </c>
      <c r="G79" s="18" t="n">
        <v>13.84794289</v>
      </c>
      <c r="H79" s="20" t="n">
        <v>4.53078324</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99.41710200999999</v>
      </c>
      <c r="F80" s="20" t="n">
        <v>0.50217807</v>
      </c>
      <c r="G80" s="18" t="n">
        <v>0.58289799</v>
      </c>
      <c r="H80" s="20" t="n">
        <v>0.50217807</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99.03203261</v>
      </c>
      <c r="F81" s="20" t="n">
        <v>0.62046645</v>
      </c>
      <c r="G81" s="18" t="n">
        <v>0.5411409700000001</v>
      </c>
      <c r="H81" s="20" t="n">
        <v>0.55120806</v>
      </c>
      <c r="I81" s="18" t="n">
        <v>0</v>
      </c>
      <c r="J81" s="20" t="n">
        <v>0</v>
      </c>
      <c r="K81" s="18" t="s">
        <v>404</v>
      </c>
      <c r="L81" s="20" t="s">
        <v>404</v>
      </c>
      <c r="M81" s="18" t="n">
        <v>0</v>
      </c>
      <c r="N81" s="20" t="n">
        <v>0</v>
      </c>
      <c r="O81" s="18" t="n">
        <v>0</v>
      </c>
      <c r="P81" s="20" t="n">
        <v>0</v>
      </c>
      <c r="Q81" s="18" t="n">
        <v>0.42682642</v>
      </c>
      <c r="R81" s="20" t="n">
        <v>0.2858897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515</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90.85593829</v>
      </c>
      <c r="F7" s="20" t="n">
        <v>1.04252584</v>
      </c>
      <c r="G7" s="18" t="n">
        <v>5.80513165</v>
      </c>
      <c r="H7" s="20" t="n">
        <v>0.79131152</v>
      </c>
      <c r="I7" s="18" t="n">
        <v>0</v>
      </c>
      <c r="J7" s="20" t="n">
        <v>0</v>
      </c>
      <c r="K7" s="18" t="s">
        <v>404</v>
      </c>
      <c r="L7" s="20" t="s">
        <v>404</v>
      </c>
      <c r="M7" s="18" t="n">
        <v>0</v>
      </c>
      <c r="N7" s="20" t="n">
        <v>0</v>
      </c>
      <c r="O7" s="18" t="n">
        <v>0</v>
      </c>
      <c r="P7" s="20" t="n">
        <v>0</v>
      </c>
      <c r="Q7" s="18" t="n">
        <v>3.33893006</v>
      </c>
      <c r="R7" s="20" t="n">
        <v>0.73584167</v>
      </c>
    </row>
    <row r="8" spans="1:18">
      <c r="A8" s="15" t="s">
        <v>405</v>
      </c>
      <c r="B8" s="17" t="n">
        <v>7007</v>
      </c>
      <c r="C8" s="18">
        <f>(0.0/B8*100)</f>
        <v/>
      </c>
      <c r="D8" s="19" t="n">
        <v>7007</v>
      </c>
      <c r="E8" s="18" t="n">
        <v>64.86546705000001</v>
      </c>
      <c r="F8" s="20" t="n">
        <v>3.11995768</v>
      </c>
      <c r="G8" s="18" t="n">
        <v>30.08059697</v>
      </c>
      <c r="H8" s="20" t="n">
        <v>3.08385448</v>
      </c>
      <c r="I8" s="18" t="n">
        <v>0</v>
      </c>
      <c r="J8" s="20" t="n">
        <v>0</v>
      </c>
      <c r="K8" s="18" t="s">
        <v>404</v>
      </c>
      <c r="L8" s="20" t="s">
        <v>404</v>
      </c>
      <c r="M8" s="18" t="n">
        <v>0</v>
      </c>
      <c r="N8" s="20" t="n">
        <v>0</v>
      </c>
      <c r="O8" s="18" t="n">
        <v>0</v>
      </c>
      <c r="P8" s="20" t="n">
        <v>0</v>
      </c>
      <c r="Q8" s="18" t="n">
        <v>5.05393598</v>
      </c>
      <c r="R8" s="20" t="n">
        <v>1.59227499</v>
      </c>
    </row>
    <row r="9" spans="1:18">
      <c r="A9" s="15" t="s">
        <v>406</v>
      </c>
      <c r="B9" s="17" t="n">
        <v>9651</v>
      </c>
      <c r="C9" s="18">
        <f>(200.0/B9*100)</f>
        <v/>
      </c>
      <c r="D9" s="19" t="n">
        <v>9451</v>
      </c>
      <c r="E9" s="18" t="n">
        <v>78.17525659</v>
      </c>
      <c r="F9" s="20" t="n">
        <v>2.44709923</v>
      </c>
      <c r="G9" s="18" t="n">
        <v>15.98797496</v>
      </c>
      <c r="H9" s="20" t="n">
        <v>2.16531165</v>
      </c>
      <c r="I9" s="18" t="n">
        <v>0</v>
      </c>
      <c r="J9" s="20" t="n">
        <v>0</v>
      </c>
      <c r="K9" s="18" t="s">
        <v>404</v>
      </c>
      <c r="L9" s="20" t="s">
        <v>404</v>
      </c>
      <c r="M9" s="18" t="n">
        <v>0</v>
      </c>
      <c r="N9" s="20" t="n">
        <v>0</v>
      </c>
      <c r="O9" s="18" t="n">
        <v>0</v>
      </c>
      <c r="P9" s="20" t="n">
        <v>0</v>
      </c>
      <c r="Q9" s="18" t="n">
        <v>5.83676845</v>
      </c>
      <c r="R9" s="20" t="n">
        <v>1.59508331</v>
      </c>
    </row>
    <row r="10" spans="1:18">
      <c r="A10" s="15" t="s">
        <v>407</v>
      </c>
      <c r="B10" s="17" t="n">
        <v>20058</v>
      </c>
      <c r="C10" s="18">
        <f>(2798.0/B10*100)</f>
        <v/>
      </c>
      <c r="D10" s="19" t="n">
        <v>17260</v>
      </c>
      <c r="E10" s="18" t="n">
        <v>92.28275367000001</v>
      </c>
      <c r="F10" s="20" t="n">
        <v>1.4785208</v>
      </c>
      <c r="G10" s="18" t="n">
        <v>6.93202174</v>
      </c>
      <c r="H10" s="20" t="n">
        <v>1.42123869</v>
      </c>
      <c r="I10" s="18" t="n">
        <v>0</v>
      </c>
      <c r="J10" s="20" t="n">
        <v>0</v>
      </c>
      <c r="K10" s="18" t="s">
        <v>404</v>
      </c>
      <c r="L10" s="20" t="s">
        <v>404</v>
      </c>
      <c r="M10" s="18" t="n">
        <v>0</v>
      </c>
      <c r="N10" s="20" t="n">
        <v>0</v>
      </c>
      <c r="O10" s="18" t="n">
        <v>0</v>
      </c>
      <c r="P10" s="20" t="n">
        <v>0</v>
      </c>
      <c r="Q10" s="18" t="n">
        <v>0.78522459</v>
      </c>
      <c r="R10" s="20" t="n">
        <v>0.40183237</v>
      </c>
    </row>
    <row r="11" spans="1:18">
      <c r="A11" s="15" t="s">
        <v>408</v>
      </c>
      <c r="B11" s="17" t="n">
        <v>7053</v>
      </c>
      <c r="C11" s="18">
        <f>(137.0/B11*100)</f>
        <v/>
      </c>
      <c r="D11" s="19" t="n">
        <v>6916</v>
      </c>
      <c r="E11" s="18" t="n">
        <v>60.73361679</v>
      </c>
      <c r="F11" s="20" t="n">
        <v>3.21237679</v>
      </c>
      <c r="G11" s="18" t="n">
        <v>37.57685745</v>
      </c>
      <c r="H11" s="20" t="n">
        <v>3.02086297</v>
      </c>
      <c r="I11" s="18" t="n">
        <v>0</v>
      </c>
      <c r="J11" s="20" t="n">
        <v>0</v>
      </c>
      <c r="K11" s="18" t="s">
        <v>404</v>
      </c>
      <c r="L11" s="20" t="s">
        <v>404</v>
      </c>
      <c r="M11" s="18" t="n">
        <v>0</v>
      </c>
      <c r="N11" s="20" t="n">
        <v>0</v>
      </c>
      <c r="O11" s="18" t="n">
        <v>0</v>
      </c>
      <c r="P11" s="20" t="n">
        <v>0</v>
      </c>
      <c r="Q11" s="18" t="n">
        <v>1.68952576</v>
      </c>
      <c r="R11" s="20" t="n">
        <v>1.24996998</v>
      </c>
    </row>
    <row r="12" spans="1:18">
      <c r="A12" s="15" t="s">
        <v>409</v>
      </c>
      <c r="B12" s="17" t="n">
        <v>6894</v>
      </c>
      <c r="C12" s="18">
        <f>(106.0/B12*100)</f>
        <v/>
      </c>
      <c r="D12" s="19" t="n">
        <v>6788</v>
      </c>
      <c r="E12" s="18" t="n">
        <v>76.43484836</v>
      </c>
      <c r="F12" s="20" t="n">
        <v>2.68923601</v>
      </c>
      <c r="G12" s="18" t="n">
        <v>22.14705711</v>
      </c>
      <c r="H12" s="20" t="n">
        <v>2.75680203</v>
      </c>
      <c r="I12" s="18" t="n">
        <v>0</v>
      </c>
      <c r="J12" s="20" t="n">
        <v>0</v>
      </c>
      <c r="K12" s="18" t="s">
        <v>404</v>
      </c>
      <c r="L12" s="20" t="s">
        <v>404</v>
      </c>
      <c r="M12" s="18" t="n">
        <v>0</v>
      </c>
      <c r="N12" s="20" t="n">
        <v>0</v>
      </c>
      <c r="O12" s="18" t="n">
        <v>0</v>
      </c>
      <c r="P12" s="20" t="n">
        <v>0</v>
      </c>
      <c r="Q12" s="18" t="n">
        <v>1.41809454</v>
      </c>
      <c r="R12" s="20" t="n">
        <v>0.63031205</v>
      </c>
    </row>
    <row r="13" spans="1:18">
      <c r="A13" s="15" t="s">
        <v>410</v>
      </c>
      <c r="B13" s="17" t="n">
        <v>7161</v>
      </c>
      <c r="C13" s="18">
        <f>(1175.0/B13*100)</f>
        <v/>
      </c>
      <c r="D13" s="19" t="n">
        <v>5986</v>
      </c>
      <c r="E13" s="18" t="n">
        <v>70.99691339</v>
      </c>
      <c r="F13" s="20" t="n">
        <v>3.07885405</v>
      </c>
      <c r="G13" s="18" t="n">
        <v>24.69646663</v>
      </c>
      <c r="H13" s="20" t="n">
        <v>2.81214989</v>
      </c>
      <c r="I13" s="18" t="n">
        <v>0</v>
      </c>
      <c r="J13" s="20" t="n">
        <v>0</v>
      </c>
      <c r="K13" s="18" t="s">
        <v>404</v>
      </c>
      <c r="L13" s="20" t="s">
        <v>404</v>
      </c>
      <c r="M13" s="18" t="n">
        <v>0</v>
      </c>
      <c r="N13" s="20" t="n">
        <v>0</v>
      </c>
      <c r="O13" s="18" t="n">
        <v>0</v>
      </c>
      <c r="P13" s="20" t="n">
        <v>0</v>
      </c>
      <c r="Q13" s="18" t="n">
        <v>4.30661999</v>
      </c>
      <c r="R13" s="20" t="n">
        <v>1.17369446</v>
      </c>
    </row>
    <row r="14" spans="1:18">
      <c r="A14" s="15" t="s">
        <v>411</v>
      </c>
      <c r="B14" s="17" t="n">
        <v>5587</v>
      </c>
      <c r="C14" s="18">
        <f>(0.0/B14*100)</f>
        <v/>
      </c>
      <c r="D14" s="19" t="n">
        <v>5587</v>
      </c>
      <c r="E14" s="18" t="n">
        <v>68.084373</v>
      </c>
      <c r="F14" s="20" t="n">
        <v>2.4748216</v>
      </c>
      <c r="G14" s="18" t="n">
        <v>30.16520935</v>
      </c>
      <c r="H14" s="20" t="n">
        <v>2.36067152</v>
      </c>
      <c r="I14" s="18" t="n">
        <v>0</v>
      </c>
      <c r="J14" s="20" t="n">
        <v>0</v>
      </c>
      <c r="K14" s="18" t="s">
        <v>404</v>
      </c>
      <c r="L14" s="20" t="s">
        <v>404</v>
      </c>
      <c r="M14" s="18" t="n">
        <v>0</v>
      </c>
      <c r="N14" s="20" t="n">
        <v>0</v>
      </c>
      <c r="O14" s="18" t="n">
        <v>0</v>
      </c>
      <c r="P14" s="20" t="n">
        <v>0</v>
      </c>
      <c r="Q14" s="18" t="n">
        <v>1.75041765</v>
      </c>
      <c r="R14" s="20" t="n">
        <v>0.80087991</v>
      </c>
    </row>
    <row r="15" spans="1:18">
      <c r="A15" s="15" t="s">
        <v>412</v>
      </c>
      <c r="B15" s="17" t="n">
        <v>5882</v>
      </c>
      <c r="C15" s="18">
        <f>(0.0/B15*100)</f>
        <v/>
      </c>
      <c r="D15" s="19" t="n">
        <v>5882</v>
      </c>
      <c r="E15" s="18" t="n">
        <v>67.87727323</v>
      </c>
      <c r="F15" s="20" t="n">
        <v>3.95906073</v>
      </c>
      <c r="G15" s="18" t="n">
        <v>30.7931916</v>
      </c>
      <c r="H15" s="20" t="n">
        <v>3.85396809</v>
      </c>
      <c r="I15" s="18" t="n">
        <v>0</v>
      </c>
      <c r="J15" s="20" t="n">
        <v>0</v>
      </c>
      <c r="K15" s="18" t="s">
        <v>404</v>
      </c>
      <c r="L15" s="20" t="s">
        <v>404</v>
      </c>
      <c r="M15" s="18" t="n">
        <v>0</v>
      </c>
      <c r="N15" s="20" t="n">
        <v>0</v>
      </c>
      <c r="O15" s="18" t="n">
        <v>0</v>
      </c>
      <c r="P15" s="20" t="n">
        <v>0</v>
      </c>
      <c r="Q15" s="18" t="n">
        <v>1.32953517</v>
      </c>
      <c r="R15" s="20" t="n">
        <v>0.92454029</v>
      </c>
    </row>
    <row r="16" spans="1:18">
      <c r="A16" s="15" t="s">
        <v>413</v>
      </c>
      <c r="B16" s="17" t="n">
        <v>6108</v>
      </c>
      <c r="C16" s="18">
        <f>(339.0/B16*100)</f>
        <v/>
      </c>
      <c r="D16" s="19" t="n">
        <v>5769</v>
      </c>
      <c r="E16" s="18" t="n">
        <v>78.81328984</v>
      </c>
      <c r="F16" s="20" t="n">
        <v>2.72613281</v>
      </c>
      <c r="G16" s="18" t="n">
        <v>16.89801301</v>
      </c>
      <c r="H16" s="20" t="n">
        <v>2.45452781</v>
      </c>
      <c r="I16" s="18" t="n">
        <v>0</v>
      </c>
      <c r="J16" s="20" t="n">
        <v>0</v>
      </c>
      <c r="K16" s="18" t="s">
        <v>404</v>
      </c>
      <c r="L16" s="20" t="s">
        <v>404</v>
      </c>
      <c r="M16" s="18" t="n">
        <v>0</v>
      </c>
      <c r="N16" s="20" t="n">
        <v>0</v>
      </c>
      <c r="O16" s="18" t="n">
        <v>0</v>
      </c>
      <c r="P16" s="20" t="n">
        <v>0</v>
      </c>
      <c r="Q16" s="18" t="n">
        <v>4.28869715</v>
      </c>
      <c r="R16" s="20" t="n">
        <v>1.4357327</v>
      </c>
    </row>
    <row r="17" spans="1:18">
      <c r="A17" s="15" t="s">
        <v>414</v>
      </c>
      <c r="B17" s="17" t="n">
        <v>6504</v>
      </c>
      <c r="C17" s="18">
        <f>(1325.0/B17*100)</f>
        <v/>
      </c>
      <c r="D17" s="19" t="n">
        <v>5179</v>
      </c>
      <c r="E17" s="18" t="n">
        <v>73.34105787999999</v>
      </c>
      <c r="F17" s="20" t="n">
        <v>3.40012843</v>
      </c>
      <c r="G17" s="18" t="n">
        <v>22.94829808</v>
      </c>
      <c r="H17" s="20" t="n">
        <v>3.10990534</v>
      </c>
      <c r="I17" s="18" t="n">
        <v>0</v>
      </c>
      <c r="J17" s="20" t="n">
        <v>0</v>
      </c>
      <c r="K17" s="18" t="s">
        <v>404</v>
      </c>
      <c r="L17" s="20" t="s">
        <v>404</v>
      </c>
      <c r="M17" s="18" t="n">
        <v>0</v>
      </c>
      <c r="N17" s="20" t="n">
        <v>0</v>
      </c>
      <c r="O17" s="18" t="n">
        <v>0</v>
      </c>
      <c r="P17" s="20" t="n">
        <v>0</v>
      </c>
      <c r="Q17" s="18" t="n">
        <v>3.71064404</v>
      </c>
      <c r="R17" s="20" t="n">
        <v>1.34594632</v>
      </c>
    </row>
    <row r="18" spans="1:18">
      <c r="A18" s="15" t="s">
        <v>415</v>
      </c>
      <c r="B18" s="17" t="n">
        <v>5532</v>
      </c>
      <c r="C18" s="18">
        <f>(0.0/B18*100)</f>
        <v/>
      </c>
      <c r="D18" s="19" t="n">
        <v>5532</v>
      </c>
      <c r="E18" s="18" t="n">
        <v>77.16934359</v>
      </c>
      <c r="F18" s="20" t="n">
        <v>3.2119989</v>
      </c>
      <c r="G18" s="18" t="n">
        <v>19.29913813</v>
      </c>
      <c r="H18" s="20" t="n">
        <v>2.94557578</v>
      </c>
      <c r="I18" s="18" t="n">
        <v>0</v>
      </c>
      <c r="J18" s="20" t="n">
        <v>0</v>
      </c>
      <c r="K18" s="18" t="s">
        <v>404</v>
      </c>
      <c r="L18" s="20" t="s">
        <v>404</v>
      </c>
      <c r="M18" s="18" t="n">
        <v>0</v>
      </c>
      <c r="N18" s="20" t="n">
        <v>0</v>
      </c>
      <c r="O18" s="18" t="n">
        <v>0</v>
      </c>
      <c r="P18" s="20" t="n">
        <v>0</v>
      </c>
      <c r="Q18" s="18" t="n">
        <v>3.53151828</v>
      </c>
      <c r="R18" s="20" t="n">
        <v>1.34742222</v>
      </c>
    </row>
    <row r="19" spans="1:18">
      <c r="A19" s="15" t="s">
        <v>416</v>
      </c>
      <c r="B19" s="17" t="n">
        <v>5658</v>
      </c>
      <c r="C19" s="18">
        <f>(327.0/B19*100)</f>
        <v/>
      </c>
      <c r="D19" s="19" t="n">
        <v>5331</v>
      </c>
      <c r="E19" s="18" t="n">
        <v>45.17082772</v>
      </c>
      <c r="F19" s="20" t="n">
        <v>3.5634134</v>
      </c>
      <c r="G19" s="18" t="n">
        <v>53.75699328</v>
      </c>
      <c r="H19" s="20" t="n">
        <v>3.63560356</v>
      </c>
      <c r="I19" s="18" t="n">
        <v>0</v>
      </c>
      <c r="J19" s="20" t="n">
        <v>0</v>
      </c>
      <c r="K19" s="18" t="s">
        <v>404</v>
      </c>
      <c r="L19" s="20" t="s">
        <v>404</v>
      </c>
      <c r="M19" s="18" t="n">
        <v>0</v>
      </c>
      <c r="N19" s="20" t="n">
        <v>0</v>
      </c>
      <c r="O19" s="18" t="n">
        <v>0</v>
      </c>
      <c r="P19" s="20" t="n">
        <v>0</v>
      </c>
      <c r="Q19" s="18" t="n">
        <v>1.072179</v>
      </c>
      <c r="R19" s="20" t="n">
        <v>0.70976853</v>
      </c>
    </row>
    <row r="20" spans="1:18">
      <c r="A20" s="15" t="s">
        <v>417</v>
      </c>
      <c r="B20" s="17" t="n">
        <v>3371</v>
      </c>
      <c r="C20" s="18">
        <f>(24.0/B20*100)</f>
        <v/>
      </c>
      <c r="D20" s="19" t="n">
        <v>3347</v>
      </c>
      <c r="E20" s="18" t="n">
        <v>59.32451304</v>
      </c>
      <c r="F20" s="20" t="n">
        <v>0.28370542</v>
      </c>
      <c r="G20" s="18" t="n">
        <v>40.0116577</v>
      </c>
      <c r="H20" s="20" t="n">
        <v>0.29179378</v>
      </c>
      <c r="I20" s="18" t="n">
        <v>0</v>
      </c>
      <c r="J20" s="20" t="n">
        <v>0</v>
      </c>
      <c r="K20" s="18" t="s">
        <v>404</v>
      </c>
      <c r="L20" s="20" t="s">
        <v>404</v>
      </c>
      <c r="M20" s="18" t="n">
        <v>0</v>
      </c>
      <c r="N20" s="20" t="n">
        <v>0</v>
      </c>
      <c r="O20" s="18" t="n">
        <v>0</v>
      </c>
      <c r="P20" s="20" t="n">
        <v>0</v>
      </c>
      <c r="Q20" s="18" t="n">
        <v>0.66382926</v>
      </c>
      <c r="R20" s="20" t="n">
        <v>0.0912496</v>
      </c>
    </row>
    <row r="21" spans="1:18">
      <c r="A21" s="15" t="s">
        <v>418</v>
      </c>
      <c r="B21" s="17" t="n">
        <v>5741</v>
      </c>
      <c r="C21" s="18">
        <f>(0.0/B21*100)</f>
        <v/>
      </c>
      <c r="D21" s="19" t="n">
        <v>5741</v>
      </c>
      <c r="E21" s="18" t="n">
        <v>88.32817467</v>
      </c>
      <c r="F21" s="20" t="n">
        <v>2.41649167</v>
      </c>
      <c r="G21" s="18" t="n">
        <v>5.20933287</v>
      </c>
      <c r="H21" s="20" t="n">
        <v>1.71584353</v>
      </c>
      <c r="I21" s="18" t="n">
        <v>0</v>
      </c>
      <c r="J21" s="20" t="n">
        <v>0</v>
      </c>
      <c r="K21" s="18" t="s">
        <v>404</v>
      </c>
      <c r="L21" s="20" t="s">
        <v>404</v>
      </c>
      <c r="M21" s="18" t="n">
        <v>0</v>
      </c>
      <c r="N21" s="20" t="n">
        <v>0</v>
      </c>
      <c r="O21" s="18" t="n">
        <v>0</v>
      </c>
      <c r="P21" s="20" t="n">
        <v>0</v>
      </c>
      <c r="Q21" s="18" t="n">
        <v>6.46249245</v>
      </c>
      <c r="R21" s="20" t="n">
        <v>1.98154126</v>
      </c>
    </row>
    <row r="22" spans="1:18">
      <c r="A22" s="15" t="s">
        <v>419</v>
      </c>
      <c r="B22" s="17" t="n">
        <v>6598</v>
      </c>
      <c r="C22" s="18">
        <f>(0.0/B22*100)</f>
        <v/>
      </c>
      <c r="D22" s="19" t="n">
        <v>6598</v>
      </c>
      <c r="E22" s="18" t="n">
        <v>74.19547815999999</v>
      </c>
      <c r="F22" s="20" t="n">
        <v>3.00245998</v>
      </c>
      <c r="G22" s="18" t="n">
        <v>24.71365887</v>
      </c>
      <c r="H22" s="20" t="n">
        <v>2.81693169</v>
      </c>
      <c r="I22" s="18" t="n">
        <v>0</v>
      </c>
      <c r="J22" s="20" t="n">
        <v>0</v>
      </c>
      <c r="K22" s="18" t="s">
        <v>404</v>
      </c>
      <c r="L22" s="20" t="s">
        <v>404</v>
      </c>
      <c r="M22" s="18" t="n">
        <v>0</v>
      </c>
      <c r="N22" s="20" t="n">
        <v>0</v>
      </c>
      <c r="O22" s="18" t="n">
        <v>0</v>
      </c>
      <c r="P22" s="20" t="n">
        <v>0</v>
      </c>
      <c r="Q22" s="18" t="n">
        <v>1.09086298</v>
      </c>
      <c r="R22" s="20" t="n">
        <v>0.77262931</v>
      </c>
    </row>
    <row r="23" spans="1:18">
      <c r="A23" s="15" t="s">
        <v>420</v>
      </c>
      <c r="B23" s="17" t="n">
        <v>11583</v>
      </c>
      <c r="C23" s="18">
        <f>(0.0/B23*100)</f>
        <v/>
      </c>
      <c r="D23" s="19" t="n">
        <v>11583</v>
      </c>
      <c r="E23" s="18" t="n">
        <v>0</v>
      </c>
      <c r="F23" s="20" t="n">
        <v>0</v>
      </c>
      <c r="G23" s="18" t="n">
        <v>0</v>
      </c>
      <c r="H23" s="20" t="n">
        <v>0</v>
      </c>
      <c r="I23" s="18" t="n">
        <v>0</v>
      </c>
      <c r="J23" s="20" t="n">
        <v>0</v>
      </c>
      <c r="K23" s="18" t="s">
        <v>404</v>
      </c>
      <c r="L23" s="20" t="s">
        <v>404</v>
      </c>
      <c r="M23" s="18" t="n">
        <v>100</v>
      </c>
      <c r="N23" s="20" t="n">
        <v>0</v>
      </c>
      <c r="O23" s="18" t="n">
        <v>0</v>
      </c>
      <c r="P23" s="20" t="n">
        <v>0</v>
      </c>
      <c r="Q23" s="18" t="n">
        <v>0</v>
      </c>
      <c r="R23" s="20" t="n">
        <v>0</v>
      </c>
    </row>
    <row r="24" spans="1:18">
      <c r="A24" s="15" t="s">
        <v>421</v>
      </c>
      <c r="B24" s="17" t="n">
        <v>6647</v>
      </c>
      <c r="C24" s="18">
        <f>(0.0/B24*100)</f>
        <v/>
      </c>
      <c r="D24" s="19" t="n">
        <v>6647</v>
      </c>
      <c r="E24" s="18" t="n">
        <v>47.42708048</v>
      </c>
      <c r="F24" s="20" t="n">
        <v>3.52216608</v>
      </c>
      <c r="G24" s="18" t="n">
        <v>52.57291952</v>
      </c>
      <c r="H24" s="20" t="n">
        <v>3.52216608</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78.64268781</v>
      </c>
      <c r="F25" s="20" t="n">
        <v>2.98647806</v>
      </c>
      <c r="G25" s="18" t="n">
        <v>20.23255628</v>
      </c>
      <c r="H25" s="20" t="n">
        <v>3.00213735</v>
      </c>
      <c r="I25" s="18" t="n">
        <v>0</v>
      </c>
      <c r="J25" s="20" t="n">
        <v>0</v>
      </c>
      <c r="K25" s="18" t="s">
        <v>404</v>
      </c>
      <c r="L25" s="20" t="s">
        <v>404</v>
      </c>
      <c r="M25" s="18" t="n">
        <v>0</v>
      </c>
      <c r="N25" s="20" t="n">
        <v>0</v>
      </c>
      <c r="O25" s="18" t="n">
        <v>0</v>
      </c>
      <c r="P25" s="20" t="n">
        <v>0</v>
      </c>
      <c r="Q25" s="18" t="n">
        <v>1.12475591</v>
      </c>
      <c r="R25" s="20" t="n">
        <v>0.79790057</v>
      </c>
    </row>
    <row r="26" spans="1:18">
      <c r="A26" s="15" t="s">
        <v>423</v>
      </c>
      <c r="B26" s="17" t="n">
        <v>4869</v>
      </c>
      <c r="C26" s="18">
        <f>(11.0/B26*100)</f>
        <v/>
      </c>
      <c r="D26" s="19" t="n">
        <v>4858</v>
      </c>
      <c r="E26" s="18" t="n">
        <v>88.90880285</v>
      </c>
      <c r="F26" s="20" t="n">
        <v>1.49971436</v>
      </c>
      <c r="G26" s="18" t="n">
        <v>9.3620143</v>
      </c>
      <c r="H26" s="20" t="n">
        <v>1.30829536</v>
      </c>
      <c r="I26" s="18" t="n">
        <v>0</v>
      </c>
      <c r="J26" s="20" t="n">
        <v>0</v>
      </c>
      <c r="K26" s="18" t="s">
        <v>404</v>
      </c>
      <c r="L26" s="20" t="s">
        <v>404</v>
      </c>
      <c r="M26" s="18" t="n">
        <v>0</v>
      </c>
      <c r="N26" s="20" t="n">
        <v>0</v>
      </c>
      <c r="O26" s="18" t="n">
        <v>0</v>
      </c>
      <c r="P26" s="20" t="n">
        <v>0</v>
      </c>
      <c r="Q26" s="18" t="n">
        <v>1.72918285</v>
      </c>
      <c r="R26" s="20" t="n">
        <v>0.76030402</v>
      </c>
    </row>
    <row r="27" spans="1:18">
      <c r="A27" s="15" t="s">
        <v>424</v>
      </c>
      <c r="B27" s="17" t="n">
        <v>5299</v>
      </c>
      <c r="C27" s="18">
        <f>(0.0/B27*100)</f>
        <v/>
      </c>
      <c r="D27" s="19" t="n">
        <v>5299</v>
      </c>
      <c r="E27" s="18" t="n">
        <v>94.2281816</v>
      </c>
      <c r="F27" s="20" t="n">
        <v>0.04548442</v>
      </c>
      <c r="G27" s="18" t="n">
        <v>4.21044599</v>
      </c>
      <c r="H27" s="20" t="n">
        <v>0.03860982</v>
      </c>
      <c r="I27" s="18" t="n">
        <v>0</v>
      </c>
      <c r="J27" s="20" t="n">
        <v>0</v>
      </c>
      <c r="K27" s="18" t="s">
        <v>404</v>
      </c>
      <c r="L27" s="20" t="s">
        <v>404</v>
      </c>
      <c r="M27" s="18" t="n">
        <v>0</v>
      </c>
      <c r="N27" s="20" t="n">
        <v>0</v>
      </c>
      <c r="O27" s="18" t="n">
        <v>0</v>
      </c>
      <c r="P27" s="20" t="n">
        <v>0</v>
      </c>
      <c r="Q27" s="18" t="n">
        <v>1.56137241</v>
      </c>
      <c r="R27" s="20" t="n">
        <v>0.02059454</v>
      </c>
    </row>
    <row r="28" spans="1:18">
      <c r="A28" s="15" t="s">
        <v>425</v>
      </c>
      <c r="B28" s="17" t="n">
        <v>7568</v>
      </c>
      <c r="C28" s="18">
        <f>(0.0/B28*100)</f>
        <v/>
      </c>
      <c r="D28" s="19" t="n">
        <v>7568</v>
      </c>
      <c r="E28" s="18" t="n">
        <v>38.74385354</v>
      </c>
      <c r="F28" s="20" t="n">
        <v>2.93816899</v>
      </c>
      <c r="G28" s="18" t="n">
        <v>61.25614646</v>
      </c>
      <c r="H28" s="20" t="n">
        <v>2.93816899</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(1123.0/B29*100)</f>
        <v/>
      </c>
      <c r="D29" s="19" t="n">
        <v>4262</v>
      </c>
      <c r="E29" s="18" t="n">
        <v>63.64329576</v>
      </c>
      <c r="F29" s="20" t="n">
        <v>4.06607478</v>
      </c>
      <c r="G29" s="18" t="n">
        <v>18.32415025</v>
      </c>
      <c r="H29" s="20" t="n">
        <v>3.34347759</v>
      </c>
      <c r="I29" s="18" t="n">
        <v>0</v>
      </c>
      <c r="J29" s="20" t="n">
        <v>0</v>
      </c>
      <c r="K29" s="18" t="s">
        <v>404</v>
      </c>
      <c r="L29" s="20" t="s">
        <v>404</v>
      </c>
      <c r="M29" s="18" t="n">
        <v>0</v>
      </c>
      <c r="N29" s="20" t="n">
        <v>0</v>
      </c>
      <c r="O29" s="18" t="n">
        <v>0</v>
      </c>
      <c r="P29" s="20" t="n">
        <v>0</v>
      </c>
      <c r="Q29" s="18" t="n">
        <v>18.03255399</v>
      </c>
      <c r="R29" s="20" t="n">
        <v>3.29819766</v>
      </c>
    </row>
    <row r="30" spans="1:18">
      <c r="A30" s="15" t="s">
        <v>427</v>
      </c>
      <c r="B30" s="17" t="n">
        <v>4520</v>
      </c>
      <c r="C30" s="18">
        <f>(929.0/B30*100)</f>
        <v/>
      </c>
      <c r="D30" s="19" t="n">
        <v>3591</v>
      </c>
      <c r="E30" s="18" t="n">
        <v>91.01610719</v>
      </c>
      <c r="F30" s="20" t="n">
        <v>2.45739313</v>
      </c>
      <c r="G30" s="18" t="n">
        <v>7.00943916</v>
      </c>
      <c r="H30" s="20" t="n">
        <v>2.16534129</v>
      </c>
      <c r="I30" s="18" t="n">
        <v>0</v>
      </c>
      <c r="J30" s="20" t="n">
        <v>0</v>
      </c>
      <c r="K30" s="18" t="s">
        <v>404</v>
      </c>
      <c r="L30" s="20" t="s">
        <v>404</v>
      </c>
      <c r="M30" s="18" t="n">
        <v>0</v>
      </c>
      <c r="N30" s="20" t="n">
        <v>0</v>
      </c>
      <c r="O30" s="18" t="n">
        <v>0</v>
      </c>
      <c r="P30" s="20" t="n">
        <v>0</v>
      </c>
      <c r="Q30" s="18" t="n">
        <v>1.97445366</v>
      </c>
      <c r="R30" s="20" t="n">
        <v>1.12293922</v>
      </c>
    </row>
    <row r="31" spans="1:18">
      <c r="A31" s="15" t="s">
        <v>428</v>
      </c>
      <c r="B31" s="17" t="n">
        <v>5456</v>
      </c>
      <c r="C31" s="18">
        <f>(502.0/B31*100)</f>
        <v/>
      </c>
      <c r="D31" s="19" t="n">
        <v>4954</v>
      </c>
      <c r="E31" s="18" t="n">
        <v>58.13764988</v>
      </c>
      <c r="F31" s="20" t="n">
        <v>3.81688778</v>
      </c>
      <c r="G31" s="18" t="n">
        <v>35.66123684</v>
      </c>
      <c r="H31" s="20" t="n">
        <v>3.66636498</v>
      </c>
      <c r="I31" s="18" t="n">
        <v>0</v>
      </c>
      <c r="J31" s="20" t="n">
        <v>0</v>
      </c>
      <c r="K31" s="18" t="s">
        <v>404</v>
      </c>
      <c r="L31" s="20" t="s">
        <v>404</v>
      </c>
      <c r="M31" s="18" t="n">
        <v>0</v>
      </c>
      <c r="N31" s="20" t="n">
        <v>0</v>
      </c>
      <c r="O31" s="18" t="n">
        <v>0</v>
      </c>
      <c r="P31" s="20" t="n">
        <v>0</v>
      </c>
      <c r="Q31" s="18" t="n">
        <v>6.20111328</v>
      </c>
      <c r="R31" s="20" t="n">
        <v>1.65253708</v>
      </c>
    </row>
    <row r="32" spans="1:18">
      <c r="A32" s="15" t="s">
        <v>429</v>
      </c>
      <c r="B32" s="17" t="n">
        <v>4478</v>
      </c>
      <c r="C32" s="18">
        <f>(0.0/B32*100)</f>
        <v/>
      </c>
      <c r="D32" s="19" t="n">
        <v>4478</v>
      </c>
      <c r="E32" s="18" t="n">
        <v>67.2537829</v>
      </c>
      <c r="F32" s="20" t="n">
        <v>4.10452203</v>
      </c>
      <c r="G32" s="18" t="n">
        <v>30.61391292</v>
      </c>
      <c r="H32" s="20" t="n">
        <v>4.00931269</v>
      </c>
      <c r="I32" s="18" t="n">
        <v>0</v>
      </c>
      <c r="J32" s="20" t="n">
        <v>0</v>
      </c>
      <c r="K32" s="18" t="s">
        <v>404</v>
      </c>
      <c r="L32" s="20" t="s">
        <v>404</v>
      </c>
      <c r="M32" s="18" t="n">
        <v>0</v>
      </c>
      <c r="N32" s="20" t="n">
        <v>0</v>
      </c>
      <c r="O32" s="18" t="n">
        <v>0</v>
      </c>
      <c r="P32" s="20" t="n">
        <v>0</v>
      </c>
      <c r="Q32" s="18" t="n">
        <v>2.13230418</v>
      </c>
      <c r="R32" s="20" t="n">
        <v>1.11445277</v>
      </c>
    </row>
    <row r="33" spans="1:18">
      <c r="A33" s="15" t="s">
        <v>430</v>
      </c>
      <c r="B33" s="17" t="n">
        <v>7325</v>
      </c>
      <c r="C33" s="18">
        <f>(29.0/B33*100)</f>
        <v/>
      </c>
      <c r="D33" s="19" t="n">
        <v>7296</v>
      </c>
      <c r="E33" s="18" t="n">
        <v>88.26118671</v>
      </c>
      <c r="F33" s="20" t="n">
        <v>2.4130851</v>
      </c>
      <c r="G33" s="18" t="n">
        <v>10.20377826</v>
      </c>
      <c r="H33" s="20" t="n">
        <v>2.15284903</v>
      </c>
      <c r="I33" s="18" t="n">
        <v>0</v>
      </c>
      <c r="J33" s="20" t="n">
        <v>0</v>
      </c>
      <c r="K33" s="18" t="s">
        <v>404</v>
      </c>
      <c r="L33" s="20" t="s">
        <v>404</v>
      </c>
      <c r="M33" s="18" t="n">
        <v>0</v>
      </c>
      <c r="N33" s="20" t="n">
        <v>0</v>
      </c>
      <c r="O33" s="18" t="n">
        <v>0</v>
      </c>
      <c r="P33" s="20" t="n">
        <v>0</v>
      </c>
      <c r="Q33" s="18" t="n">
        <v>1.53503503</v>
      </c>
      <c r="R33" s="20" t="n">
        <v>0.84761562</v>
      </c>
    </row>
    <row r="34" spans="1:18">
      <c r="A34" s="15" t="s">
        <v>431</v>
      </c>
      <c r="B34" s="17" t="n">
        <v>6350</v>
      </c>
      <c r="C34" s="18">
        <f>(0.0/B34*100)</f>
        <v/>
      </c>
      <c r="D34" s="19" t="n">
        <v>6350</v>
      </c>
      <c r="E34" s="18" t="n">
        <v>64.25841973999999</v>
      </c>
      <c r="F34" s="20" t="n">
        <v>2.80660337</v>
      </c>
      <c r="G34" s="18" t="n">
        <v>35.74158026</v>
      </c>
      <c r="H34" s="20" t="n">
        <v>2.80660337</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(443.0/B35*100)</f>
        <v/>
      </c>
      <c r="D35" s="19" t="n">
        <v>5963</v>
      </c>
      <c r="E35" s="18" t="n">
        <v>74.75742094</v>
      </c>
      <c r="F35" s="20" t="n">
        <v>0.37720938</v>
      </c>
      <c r="G35" s="18" t="n">
        <v>23.13192905</v>
      </c>
      <c r="H35" s="20" t="n">
        <v>0.34574134</v>
      </c>
      <c r="I35" s="18" t="n">
        <v>0</v>
      </c>
      <c r="J35" s="20" t="n">
        <v>0</v>
      </c>
      <c r="K35" s="18" t="s">
        <v>404</v>
      </c>
      <c r="L35" s="20" t="s">
        <v>404</v>
      </c>
      <c r="M35" s="18" t="n">
        <v>0</v>
      </c>
      <c r="N35" s="20" t="n">
        <v>0</v>
      </c>
      <c r="O35" s="18" t="n">
        <v>0</v>
      </c>
      <c r="P35" s="20" t="n">
        <v>0</v>
      </c>
      <c r="Q35" s="18" t="n">
        <v>2.11065002</v>
      </c>
      <c r="R35" s="20" t="n">
        <v>0.25558444</v>
      </c>
    </row>
    <row r="36" spans="1:18">
      <c r="A36" s="15" t="s">
        <v>433</v>
      </c>
      <c r="B36" s="17" t="n">
        <v>6736</v>
      </c>
      <c r="C36" s="18">
        <f>(10.0/B36*100)</f>
        <v/>
      </c>
      <c r="D36" s="19" t="n">
        <v>6726</v>
      </c>
      <c r="E36" s="18" t="n">
        <v>74.84692908</v>
      </c>
      <c r="F36" s="20" t="n">
        <v>2.96493776</v>
      </c>
      <c r="G36" s="18" t="n">
        <v>24.31543052</v>
      </c>
      <c r="H36" s="20" t="n">
        <v>3.00854222</v>
      </c>
      <c r="I36" s="18" t="n">
        <v>0</v>
      </c>
      <c r="J36" s="20" t="n">
        <v>0</v>
      </c>
      <c r="K36" s="18" t="s">
        <v>404</v>
      </c>
      <c r="L36" s="20" t="s">
        <v>404</v>
      </c>
      <c r="M36" s="18" t="n">
        <v>0</v>
      </c>
      <c r="N36" s="20" t="n">
        <v>0</v>
      </c>
      <c r="O36" s="18" t="n">
        <v>0</v>
      </c>
      <c r="P36" s="20" t="n">
        <v>0</v>
      </c>
      <c r="Q36" s="18" t="n">
        <v>0.83764039</v>
      </c>
      <c r="R36" s="20" t="n">
        <v>0.4680353</v>
      </c>
    </row>
    <row r="37" spans="1:18">
      <c r="A37" s="15" t="s">
        <v>434</v>
      </c>
      <c r="B37" s="17" t="n">
        <v>5458</v>
      </c>
      <c r="C37" s="18">
        <f>(0.0/B37*100)</f>
        <v/>
      </c>
      <c r="D37" s="19" t="n">
        <v>5458</v>
      </c>
      <c r="E37" s="18" t="n">
        <v>68.18738070000001</v>
      </c>
      <c r="F37" s="20" t="n">
        <v>3.27934754</v>
      </c>
      <c r="G37" s="18" t="n">
        <v>31.2664435</v>
      </c>
      <c r="H37" s="20" t="n">
        <v>3.39465528</v>
      </c>
      <c r="I37" s="18" t="n">
        <v>0</v>
      </c>
      <c r="J37" s="20" t="n">
        <v>0</v>
      </c>
      <c r="K37" s="18" t="s">
        <v>404</v>
      </c>
      <c r="L37" s="20" t="s">
        <v>404</v>
      </c>
      <c r="M37" s="18" t="n">
        <v>0</v>
      </c>
      <c r="N37" s="20" t="n">
        <v>0</v>
      </c>
      <c r="O37" s="18" t="n">
        <v>0</v>
      </c>
      <c r="P37" s="20" t="n">
        <v>0</v>
      </c>
      <c r="Q37" s="18" t="n">
        <v>0.5461758</v>
      </c>
      <c r="R37" s="20" t="n">
        <v>0.51321898</v>
      </c>
    </row>
    <row r="38" spans="1:18">
      <c r="A38" s="15" t="s">
        <v>435</v>
      </c>
      <c r="B38" s="17" t="n">
        <v>5860</v>
      </c>
      <c r="C38" s="18">
        <f>(268.0/B38*100)</f>
        <v/>
      </c>
      <c r="D38" s="19" t="n">
        <v>5592</v>
      </c>
      <c r="E38" s="18" t="n">
        <v>82.17725111999999</v>
      </c>
      <c r="F38" s="20" t="n">
        <v>2.64772116</v>
      </c>
      <c r="G38" s="18" t="n">
        <v>16.8645617</v>
      </c>
      <c r="H38" s="20" t="n">
        <v>2.76289751</v>
      </c>
      <c r="I38" s="18" t="n">
        <v>0</v>
      </c>
      <c r="J38" s="20" t="n">
        <v>0</v>
      </c>
      <c r="K38" s="18" t="s">
        <v>404</v>
      </c>
      <c r="L38" s="20" t="s">
        <v>404</v>
      </c>
      <c r="M38" s="18" t="n">
        <v>0</v>
      </c>
      <c r="N38" s="20" t="n">
        <v>0</v>
      </c>
      <c r="O38" s="18" t="n">
        <v>0</v>
      </c>
      <c r="P38" s="20" t="n">
        <v>0</v>
      </c>
      <c r="Q38" s="18" t="n">
        <v>0.95818718</v>
      </c>
      <c r="R38" s="20" t="n">
        <v>0.73448961</v>
      </c>
    </row>
    <row r="39" spans="1:18">
      <c r="A39" s="15" t="s">
        <v>436</v>
      </c>
      <c r="B39" s="17" t="n">
        <v>5895</v>
      </c>
      <c r="C39" s="18">
        <f>(0.0/B39*100)</f>
        <v/>
      </c>
      <c r="D39" s="19" t="n">
        <v>5895</v>
      </c>
      <c r="E39" s="18" t="n">
        <v>27.93449409</v>
      </c>
      <c r="F39" s="20" t="n">
        <v>3.06615782</v>
      </c>
      <c r="G39" s="18" t="n">
        <v>70.61239123999999</v>
      </c>
      <c r="H39" s="20" t="n">
        <v>3.0148544</v>
      </c>
      <c r="I39" s="18" t="n">
        <v>0</v>
      </c>
      <c r="J39" s="20" t="n">
        <v>0</v>
      </c>
      <c r="K39" s="18" t="s">
        <v>404</v>
      </c>
      <c r="L39" s="20" t="s">
        <v>404</v>
      </c>
      <c r="M39" s="18" t="n">
        <v>0</v>
      </c>
      <c r="N39" s="20" t="n">
        <v>0</v>
      </c>
      <c r="O39" s="18" t="n">
        <v>0</v>
      </c>
      <c r="P39" s="20" t="n">
        <v>0</v>
      </c>
      <c r="Q39" s="18" t="n">
        <v>1.45311467</v>
      </c>
      <c r="R39" s="20" t="n">
        <v>0.84096969</v>
      </c>
    </row>
    <row r="40" spans="1:18">
      <c r="A40" s="15" t="s">
        <v>437</v>
      </c>
      <c r="B40" s="17" t="n">
        <v>14157</v>
      </c>
      <c r="C40" s="18">
        <f>(2628.0/B40*100)</f>
        <v/>
      </c>
      <c r="D40" s="19" t="n">
        <v>11529</v>
      </c>
      <c r="E40" s="18" t="n">
        <v>82.1017837</v>
      </c>
      <c r="F40" s="20" t="n">
        <v>2.79872739</v>
      </c>
      <c r="G40" s="18" t="n">
        <v>13.50580283</v>
      </c>
      <c r="H40" s="20" t="n">
        <v>2.6055687</v>
      </c>
      <c r="I40" s="18" t="n">
        <v>0</v>
      </c>
      <c r="J40" s="20" t="n">
        <v>0</v>
      </c>
      <c r="K40" s="18" t="s">
        <v>404</v>
      </c>
      <c r="L40" s="20" t="s">
        <v>404</v>
      </c>
      <c r="M40" s="18" t="n">
        <v>0</v>
      </c>
      <c r="N40" s="20" t="n">
        <v>0</v>
      </c>
      <c r="O40" s="18" t="n">
        <v>0</v>
      </c>
      <c r="P40" s="20" t="n">
        <v>0</v>
      </c>
      <c r="Q40" s="18" t="n">
        <v>4.39241348</v>
      </c>
      <c r="R40" s="20" t="n">
        <v>1.30566594</v>
      </c>
    </row>
    <row r="41" spans="1:18">
      <c r="A41" s="15" t="s">
        <v>438</v>
      </c>
      <c r="B41" s="17" t="n">
        <v>5712</v>
      </c>
      <c r="C41" s="18">
        <f>(70.0/B41*100)</f>
        <v/>
      </c>
      <c r="D41" s="19" t="n">
        <v>5642</v>
      </c>
      <c r="E41" s="18" t="n">
        <v>87.72148046</v>
      </c>
      <c r="F41" s="20" t="n">
        <v>2.62326228</v>
      </c>
      <c r="G41" s="18" t="n">
        <v>11.03159806</v>
      </c>
      <c r="H41" s="20" t="n">
        <v>2.48145835</v>
      </c>
      <c r="I41" s="18" t="n">
        <v>0</v>
      </c>
      <c r="J41" s="20" t="n">
        <v>0</v>
      </c>
      <c r="K41" s="18" t="s">
        <v>404</v>
      </c>
      <c r="L41" s="20" t="s">
        <v>404</v>
      </c>
      <c r="M41" s="18" t="n">
        <v>0</v>
      </c>
      <c r="N41" s="20" t="n">
        <v>0</v>
      </c>
      <c r="O41" s="18" t="n">
        <v>0</v>
      </c>
      <c r="P41" s="20" t="n">
        <v>0</v>
      </c>
      <c r="Q41" s="18" t="n">
        <v>1.24692148</v>
      </c>
      <c r="R41" s="20" t="n">
        <v>0.85691409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75.09993928999999</v>
      </c>
      <c r="F44" s="20" t="n">
        <v>3.08624095</v>
      </c>
      <c r="G44" s="18" t="n">
        <v>22.49664591</v>
      </c>
      <c r="H44" s="20" t="n">
        <v>2.98625184</v>
      </c>
      <c r="I44" s="18" t="n">
        <v>0</v>
      </c>
      <c r="J44" s="20" t="n">
        <v>0</v>
      </c>
      <c r="K44" s="18" t="s">
        <v>404</v>
      </c>
      <c r="L44" s="20" t="s">
        <v>404</v>
      </c>
      <c r="M44" s="18" t="n">
        <v>0</v>
      </c>
      <c r="N44" s="20" t="n">
        <v>0</v>
      </c>
      <c r="O44" s="18" t="n">
        <v>0</v>
      </c>
      <c r="P44" s="20" t="n">
        <v>0</v>
      </c>
      <c r="Q44" s="18" t="n">
        <v>2.4034148</v>
      </c>
      <c r="R44" s="20" t="n">
        <v>1.0936682</v>
      </c>
    </row>
    <row r="45" spans="1:18">
      <c r="A45" s="15" t="s">
        <v>442</v>
      </c>
      <c r="B45" s="17" t="n">
        <v>5519</v>
      </c>
      <c r="C45" s="18">
        <f>(0.0/B45*100)</f>
        <v/>
      </c>
      <c r="D45" s="19" t="n">
        <v>5519</v>
      </c>
      <c r="E45" s="18" t="n">
        <v>57.48744539</v>
      </c>
      <c r="F45" s="20" t="n">
        <v>4.09260003</v>
      </c>
      <c r="G45" s="18" t="n">
        <v>26.50278609</v>
      </c>
      <c r="H45" s="20" t="n">
        <v>3.73642085</v>
      </c>
      <c r="I45" s="18" t="n">
        <v>0</v>
      </c>
      <c r="J45" s="20" t="n">
        <v>0</v>
      </c>
      <c r="K45" s="18" t="s">
        <v>404</v>
      </c>
      <c r="L45" s="20" t="s">
        <v>404</v>
      </c>
      <c r="M45" s="18" t="n">
        <v>0</v>
      </c>
      <c r="N45" s="20" t="n">
        <v>0</v>
      </c>
      <c r="O45" s="18" t="n">
        <v>0.45789582</v>
      </c>
      <c r="P45" s="20" t="n">
        <v>0.49472614</v>
      </c>
      <c r="Q45" s="18" t="n">
        <v>15.5518727</v>
      </c>
      <c r="R45" s="20" t="n">
        <v>2.92115966</v>
      </c>
    </row>
    <row r="46" spans="1:18">
      <c r="A46" s="15" t="s">
        <v>443</v>
      </c>
      <c r="B46" s="17" t="n">
        <v>23141</v>
      </c>
      <c r="C46" s="18">
        <f>(4196.0/B46*100)</f>
        <v/>
      </c>
      <c r="D46" s="19" t="n">
        <v>18945</v>
      </c>
      <c r="E46" s="18" t="n">
        <v>36.5704186</v>
      </c>
      <c r="F46" s="20" t="n">
        <v>3.01195913</v>
      </c>
      <c r="G46" s="18" t="n">
        <v>56.74788237</v>
      </c>
      <c r="H46" s="20" t="n">
        <v>2.9316613</v>
      </c>
      <c r="I46" s="18" t="n">
        <v>0</v>
      </c>
      <c r="J46" s="20" t="n">
        <v>0</v>
      </c>
      <c r="K46" s="18" t="s">
        <v>404</v>
      </c>
      <c r="L46" s="20" t="s">
        <v>404</v>
      </c>
      <c r="M46" s="18" t="n">
        <v>0</v>
      </c>
      <c r="N46" s="20" t="n">
        <v>0</v>
      </c>
      <c r="O46" s="18" t="n">
        <v>0</v>
      </c>
      <c r="P46" s="20" t="n">
        <v>0</v>
      </c>
      <c r="Q46" s="18" t="n">
        <v>6.68169903</v>
      </c>
      <c r="R46" s="20" t="n">
        <v>1.05360208</v>
      </c>
    </row>
    <row r="47" spans="1:18">
      <c r="A47" s="15" t="s">
        <v>444</v>
      </c>
      <c r="B47" s="17" t="n">
        <v>5928</v>
      </c>
      <c r="C47" s="18">
        <f>(0.0/B47*100)</f>
        <v/>
      </c>
      <c r="D47" s="19" t="n">
        <v>5928</v>
      </c>
      <c r="E47" s="18" t="n">
        <v>59.67971967</v>
      </c>
      <c r="F47" s="20" t="n">
        <v>3.68625975</v>
      </c>
      <c r="G47" s="18" t="n">
        <v>36.9259459</v>
      </c>
      <c r="H47" s="20" t="n">
        <v>3.43552509</v>
      </c>
      <c r="I47" s="18" t="n">
        <v>0</v>
      </c>
      <c r="J47" s="20" t="n">
        <v>0</v>
      </c>
      <c r="K47" s="18" t="s">
        <v>404</v>
      </c>
      <c r="L47" s="20" t="s">
        <v>404</v>
      </c>
      <c r="M47" s="18" t="n">
        <v>0</v>
      </c>
      <c r="N47" s="20" t="n">
        <v>0</v>
      </c>
      <c r="O47" s="18" t="n">
        <v>0</v>
      </c>
      <c r="P47" s="20" t="n">
        <v>0</v>
      </c>
      <c r="Q47" s="18" t="n">
        <v>3.39433443</v>
      </c>
      <c r="R47" s="20" t="n">
        <v>1.19346987</v>
      </c>
    </row>
    <row r="48" spans="1:18">
      <c r="A48" s="15" t="s">
        <v>445</v>
      </c>
      <c r="B48" s="17" t="n">
        <v>9841</v>
      </c>
      <c r="C48" s="18">
        <f>(0.0/B48*100)</f>
        <v/>
      </c>
      <c r="D48" s="19" t="n">
        <v>9841</v>
      </c>
      <c r="E48" s="18" t="n">
        <v>77.57709611999999</v>
      </c>
      <c r="F48" s="20" t="n">
        <v>3.15838512</v>
      </c>
      <c r="G48" s="18" t="n">
        <v>20.61546067</v>
      </c>
      <c r="H48" s="20" t="n">
        <v>3.19824247</v>
      </c>
      <c r="I48" s="18" t="n">
        <v>0</v>
      </c>
      <c r="J48" s="20" t="n">
        <v>0</v>
      </c>
      <c r="K48" s="18" t="s">
        <v>404</v>
      </c>
      <c r="L48" s="20" t="s">
        <v>404</v>
      </c>
      <c r="M48" s="18" t="n">
        <v>0</v>
      </c>
      <c r="N48" s="20" t="n">
        <v>0</v>
      </c>
      <c r="O48" s="18" t="n">
        <v>0</v>
      </c>
      <c r="P48" s="20" t="n">
        <v>0</v>
      </c>
      <c r="Q48" s="18" t="n">
        <v>1.80744321</v>
      </c>
      <c r="R48" s="20" t="n">
        <v>0.9763014800000001</v>
      </c>
    </row>
    <row r="49" spans="1:18">
      <c r="A49" s="15" t="s">
        <v>446</v>
      </c>
      <c r="B49" s="17" t="n">
        <v>6349</v>
      </c>
      <c r="C49" s="18">
        <f>(52.0/B49*100)</f>
        <v/>
      </c>
      <c r="D49" s="19" t="n">
        <v>6297</v>
      </c>
      <c r="E49" s="18" t="n">
        <v>52.25036985</v>
      </c>
      <c r="F49" s="20" t="n">
        <v>3.96667102</v>
      </c>
      <c r="G49" s="18" t="n">
        <v>47.74963015</v>
      </c>
      <c r="H49" s="20" t="n">
        <v>3.96667102</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(1031.0/B50*100)</f>
        <v/>
      </c>
      <c r="D50" s="19" t="n">
        <v>10764</v>
      </c>
      <c r="E50" s="18" t="n">
        <v>48.58041583</v>
      </c>
      <c r="F50" s="20" t="n">
        <v>3.73230623</v>
      </c>
      <c r="G50" s="18" t="n">
        <v>45.45787406</v>
      </c>
      <c r="H50" s="20" t="n">
        <v>3.71002578</v>
      </c>
      <c r="I50" s="18" t="n">
        <v>0</v>
      </c>
      <c r="J50" s="20" t="n">
        <v>0</v>
      </c>
      <c r="K50" s="18" t="s">
        <v>404</v>
      </c>
      <c r="L50" s="20" t="s">
        <v>404</v>
      </c>
      <c r="M50" s="18" t="n">
        <v>0</v>
      </c>
      <c r="N50" s="20" t="n">
        <v>0</v>
      </c>
      <c r="O50" s="18" t="n">
        <v>0</v>
      </c>
      <c r="P50" s="20" t="n">
        <v>0</v>
      </c>
      <c r="Q50" s="18" t="n">
        <v>5.9617101</v>
      </c>
      <c r="R50" s="20" t="n">
        <v>1.72611247</v>
      </c>
    </row>
    <row r="51" spans="1:18">
      <c r="A51" s="15" t="s">
        <v>448</v>
      </c>
      <c r="B51" s="17" t="n">
        <v>6866</v>
      </c>
      <c r="C51" s="18">
        <f>(0.0/B51*100)</f>
        <v/>
      </c>
      <c r="D51" s="19" t="n">
        <v>6866</v>
      </c>
      <c r="E51" s="18" t="n">
        <v>38.11556461</v>
      </c>
      <c r="F51" s="20" t="n">
        <v>3.47100588</v>
      </c>
      <c r="G51" s="18" t="n">
        <v>58.22334597</v>
      </c>
      <c r="H51" s="20" t="n">
        <v>3.35324551</v>
      </c>
      <c r="I51" s="18" t="n">
        <v>0</v>
      </c>
      <c r="J51" s="20" t="n">
        <v>0</v>
      </c>
      <c r="K51" s="18" t="s">
        <v>404</v>
      </c>
      <c r="L51" s="20" t="s">
        <v>404</v>
      </c>
      <c r="M51" s="18" t="n">
        <v>0</v>
      </c>
      <c r="N51" s="20" t="n">
        <v>0</v>
      </c>
      <c r="O51" s="18" t="n">
        <v>0</v>
      </c>
      <c r="P51" s="20" t="n">
        <v>0</v>
      </c>
      <c r="Q51" s="18" t="n">
        <v>3.66108942</v>
      </c>
      <c r="R51" s="20" t="n">
        <v>1.80800313</v>
      </c>
    </row>
    <row r="52" spans="1:18">
      <c r="A52" s="15" t="s">
        <v>449</v>
      </c>
      <c r="B52" s="17" t="n">
        <v>5809</v>
      </c>
      <c r="C52" s="18">
        <f>(0.0/B52*100)</f>
        <v/>
      </c>
      <c r="D52" s="19" t="n">
        <v>5809</v>
      </c>
      <c r="E52" s="18" t="n">
        <v>53.90530943</v>
      </c>
      <c r="F52" s="20" t="n">
        <v>3.62403633</v>
      </c>
      <c r="G52" s="18" t="n">
        <v>43.87677933</v>
      </c>
      <c r="H52" s="20" t="n">
        <v>3.73101032</v>
      </c>
      <c r="I52" s="18" t="n">
        <v>0</v>
      </c>
      <c r="J52" s="20" t="n">
        <v>0</v>
      </c>
      <c r="K52" s="18" t="s">
        <v>404</v>
      </c>
      <c r="L52" s="20" t="s">
        <v>404</v>
      </c>
      <c r="M52" s="18" t="n">
        <v>0</v>
      </c>
      <c r="N52" s="20" t="n">
        <v>0</v>
      </c>
      <c r="O52" s="18" t="n">
        <v>0</v>
      </c>
      <c r="P52" s="20" t="n">
        <v>0</v>
      </c>
      <c r="Q52" s="18" t="n">
        <v>2.21791123</v>
      </c>
      <c r="R52" s="20" t="n">
        <v>1.23162372</v>
      </c>
    </row>
    <row r="53" spans="1:18">
      <c r="A53" s="15" t="s">
        <v>450</v>
      </c>
      <c r="B53" s="17" t="n">
        <v>5571</v>
      </c>
      <c r="C53" s="18">
        <f>(0.0/B53*100)</f>
        <v/>
      </c>
      <c r="D53" s="19" t="n">
        <v>5571</v>
      </c>
      <c r="E53" s="18" t="n">
        <v>90.78857475</v>
      </c>
      <c r="F53" s="20" t="n">
        <v>0.07525123</v>
      </c>
      <c r="G53" s="18" t="n">
        <v>9.102153270000001</v>
      </c>
      <c r="H53" s="20" t="n">
        <v>0.06994667</v>
      </c>
      <c r="I53" s="18" t="n">
        <v>0</v>
      </c>
      <c r="J53" s="20" t="n">
        <v>0</v>
      </c>
      <c r="K53" s="18" t="s">
        <v>404</v>
      </c>
      <c r="L53" s="20" t="s">
        <v>404</v>
      </c>
      <c r="M53" s="18" t="n">
        <v>0</v>
      </c>
      <c r="N53" s="20" t="n">
        <v>0</v>
      </c>
      <c r="O53" s="18" t="n">
        <v>0</v>
      </c>
      <c r="P53" s="20" t="n">
        <v>0</v>
      </c>
      <c r="Q53" s="18" t="n">
        <v>0.10927198</v>
      </c>
      <c r="R53" s="20" t="n">
        <v>0.02578596</v>
      </c>
    </row>
    <row r="54" spans="1:18">
      <c r="A54" s="15" t="s">
        <v>451</v>
      </c>
      <c r="B54" s="17" t="n">
        <v>4740</v>
      </c>
      <c r="C54" s="18">
        <f>(199.0/B54*100)</f>
        <v/>
      </c>
      <c r="D54" s="19" t="n">
        <v>4541</v>
      </c>
      <c r="E54" s="18" t="n">
        <v>37.9012762</v>
      </c>
      <c r="F54" s="20" t="n">
        <v>3.1860198</v>
      </c>
      <c r="G54" s="18" t="n">
        <v>58.60265454</v>
      </c>
      <c r="H54" s="20" t="n">
        <v>3.2210643</v>
      </c>
      <c r="I54" s="18" t="n">
        <v>0</v>
      </c>
      <c r="J54" s="20" t="n">
        <v>0</v>
      </c>
      <c r="K54" s="18" t="s">
        <v>404</v>
      </c>
      <c r="L54" s="20" t="s">
        <v>404</v>
      </c>
      <c r="M54" s="18" t="n">
        <v>0</v>
      </c>
      <c r="N54" s="20" t="n">
        <v>0</v>
      </c>
      <c r="O54" s="18" t="n">
        <v>0</v>
      </c>
      <c r="P54" s="20" t="n">
        <v>0</v>
      </c>
      <c r="Q54" s="18" t="n">
        <v>3.49606926</v>
      </c>
      <c r="R54" s="20" t="n">
        <v>1.12712128</v>
      </c>
    </row>
    <row r="55" spans="1:18">
      <c r="A55" s="15" t="s">
        <v>452</v>
      </c>
      <c r="B55" s="17" t="n">
        <v>5316</v>
      </c>
      <c r="C55" s="18">
        <f>(43.0/B55*100)</f>
        <v/>
      </c>
      <c r="D55" s="19" t="n">
        <v>5273</v>
      </c>
      <c r="E55" s="18" t="n">
        <v>68.31919430000001</v>
      </c>
      <c r="F55" s="20" t="n">
        <v>3.09612862</v>
      </c>
      <c r="G55" s="18" t="n">
        <v>30.15779829</v>
      </c>
      <c r="H55" s="20" t="n">
        <v>3.03685431</v>
      </c>
      <c r="I55" s="18" t="n">
        <v>0</v>
      </c>
      <c r="J55" s="20" t="n">
        <v>0</v>
      </c>
      <c r="K55" s="18" t="s">
        <v>404</v>
      </c>
      <c r="L55" s="20" t="s">
        <v>404</v>
      </c>
      <c r="M55" s="18" t="n">
        <v>0</v>
      </c>
      <c r="N55" s="20" t="n">
        <v>0</v>
      </c>
      <c r="O55" s="18" t="n">
        <v>0</v>
      </c>
      <c r="P55" s="20" t="n">
        <v>0</v>
      </c>
      <c r="Q55" s="18" t="n">
        <v>1.52300741</v>
      </c>
      <c r="R55" s="20" t="n">
        <v>0.71838622</v>
      </c>
    </row>
    <row r="56" spans="1:18">
      <c r="A56" s="15" t="s">
        <v>453</v>
      </c>
      <c r="B56" s="17" t="n">
        <v>5359</v>
      </c>
      <c r="C56" s="18">
        <f>(0.0/B56*100)</f>
        <v/>
      </c>
      <c r="D56" s="19" t="n">
        <v>5359</v>
      </c>
      <c r="E56" s="18" t="n">
        <v>85.38011247</v>
      </c>
      <c r="F56" s="20" t="n">
        <v>3.17889931</v>
      </c>
      <c r="G56" s="18" t="n">
        <v>8.676957030000001</v>
      </c>
      <c r="H56" s="20" t="n">
        <v>2.53934157</v>
      </c>
      <c r="I56" s="18" t="n">
        <v>0</v>
      </c>
      <c r="J56" s="20" t="n">
        <v>0</v>
      </c>
      <c r="K56" s="18" t="s">
        <v>404</v>
      </c>
      <c r="L56" s="20" t="s">
        <v>404</v>
      </c>
      <c r="M56" s="18" t="n">
        <v>0</v>
      </c>
      <c r="N56" s="20" t="n">
        <v>0</v>
      </c>
      <c r="O56" s="18" t="n">
        <v>0</v>
      </c>
      <c r="P56" s="20" t="n">
        <v>0</v>
      </c>
      <c r="Q56" s="18" t="n">
        <v>5.9429305</v>
      </c>
      <c r="R56" s="20" t="n">
        <v>1.98237429</v>
      </c>
    </row>
    <row r="57" spans="1:18">
      <c r="A57" s="15" t="s">
        <v>454</v>
      </c>
      <c r="B57" s="17" t="n">
        <v>6513</v>
      </c>
      <c r="C57" s="18">
        <f>(0.0/B57*100)</f>
        <v/>
      </c>
      <c r="D57" s="19" t="n">
        <v>6513</v>
      </c>
      <c r="E57" s="18" t="n">
        <v>32.90951636</v>
      </c>
      <c r="F57" s="20" t="n">
        <v>3.05367803</v>
      </c>
      <c r="G57" s="18" t="n">
        <v>47.178995</v>
      </c>
      <c r="H57" s="20" t="n">
        <v>3.40727186</v>
      </c>
      <c r="I57" s="18" t="n">
        <v>0</v>
      </c>
      <c r="J57" s="20" t="n">
        <v>0</v>
      </c>
      <c r="K57" s="18" t="s">
        <v>404</v>
      </c>
      <c r="L57" s="20" t="s">
        <v>404</v>
      </c>
      <c r="M57" s="18" t="n">
        <v>0</v>
      </c>
      <c r="N57" s="20" t="n">
        <v>0</v>
      </c>
      <c r="O57" s="18" t="n">
        <v>0</v>
      </c>
      <c r="P57" s="20" t="n">
        <v>0</v>
      </c>
      <c r="Q57" s="18" t="n">
        <v>19.91148864</v>
      </c>
      <c r="R57" s="20" t="n">
        <v>2.89523656</v>
      </c>
    </row>
    <row r="58" spans="1:18">
      <c r="A58" s="15" t="s">
        <v>455</v>
      </c>
      <c r="B58" s="17" t="n">
        <v>7267</v>
      </c>
      <c r="C58" s="18">
        <f>(0.0/B58*100)</f>
        <v/>
      </c>
      <c r="D58" s="19" t="n">
        <v>7267</v>
      </c>
      <c r="E58" s="18" t="n">
        <v>80.41055269</v>
      </c>
      <c r="F58" s="20" t="n">
        <v>2.85529268</v>
      </c>
      <c r="G58" s="18" t="n">
        <v>18.76015393</v>
      </c>
      <c r="H58" s="20" t="n">
        <v>2.79788959</v>
      </c>
      <c r="I58" s="18" t="n">
        <v>0</v>
      </c>
      <c r="J58" s="20" t="n">
        <v>0</v>
      </c>
      <c r="K58" s="18" t="s">
        <v>404</v>
      </c>
      <c r="L58" s="20" t="s">
        <v>404</v>
      </c>
      <c r="M58" s="18" t="n">
        <v>0</v>
      </c>
      <c r="N58" s="20" t="n">
        <v>0</v>
      </c>
      <c r="O58" s="18" t="n">
        <v>0</v>
      </c>
      <c r="P58" s="20" t="n">
        <v>0</v>
      </c>
      <c r="Q58" s="18" t="n">
        <v>0.82929339</v>
      </c>
      <c r="R58" s="20" t="n">
        <v>0.6512553</v>
      </c>
    </row>
    <row r="59" spans="1:18">
      <c r="A59" s="15" t="s">
        <v>456</v>
      </c>
      <c r="B59" s="17" t="n">
        <v>4826</v>
      </c>
      <c r="C59" s="18">
        <f>(0.0/B59*100)</f>
        <v/>
      </c>
      <c r="D59" s="19" t="n">
        <v>4826</v>
      </c>
      <c r="E59" s="18" t="n">
        <v>84.34382907</v>
      </c>
      <c r="F59" s="20" t="n">
        <v>1.05319751</v>
      </c>
      <c r="G59" s="18" t="n">
        <v>14.43158698</v>
      </c>
      <c r="H59" s="20" t="n">
        <v>1.03861254</v>
      </c>
      <c r="I59" s="18" t="n">
        <v>0</v>
      </c>
      <c r="J59" s="20" t="n">
        <v>0</v>
      </c>
      <c r="K59" s="18" t="s">
        <v>404</v>
      </c>
      <c r="L59" s="20" t="s">
        <v>404</v>
      </c>
      <c r="M59" s="18" t="n">
        <v>0</v>
      </c>
      <c r="N59" s="20" t="n">
        <v>0</v>
      </c>
      <c r="O59" s="18" t="n">
        <v>0</v>
      </c>
      <c r="P59" s="20" t="n">
        <v>0</v>
      </c>
      <c r="Q59" s="18" t="n">
        <v>1.22458394</v>
      </c>
      <c r="R59" s="20" t="n">
        <v>0.16390497</v>
      </c>
    </row>
    <row r="60" spans="1:18">
      <c r="A60" s="15" t="s">
        <v>457</v>
      </c>
      <c r="B60" s="17" t="n">
        <v>4546</v>
      </c>
      <c r="C60" s="18">
        <f>(0.0/B60*100)</f>
        <v/>
      </c>
      <c r="D60" s="19" t="n">
        <v>4546</v>
      </c>
      <c r="E60" s="18" t="n">
        <v>77.82985352</v>
      </c>
      <c r="F60" s="20" t="n">
        <v>2.791992</v>
      </c>
      <c r="G60" s="18" t="n">
        <v>18.11142936</v>
      </c>
      <c r="H60" s="20" t="n">
        <v>2.52645256</v>
      </c>
      <c r="I60" s="18" t="n">
        <v>0</v>
      </c>
      <c r="J60" s="20" t="n">
        <v>0</v>
      </c>
      <c r="K60" s="18" t="s">
        <v>404</v>
      </c>
      <c r="L60" s="20" t="s">
        <v>404</v>
      </c>
      <c r="M60" s="18" t="n">
        <v>0</v>
      </c>
      <c r="N60" s="20" t="n">
        <v>0</v>
      </c>
      <c r="O60" s="18" t="n">
        <v>0</v>
      </c>
      <c r="P60" s="20" t="n">
        <v>0</v>
      </c>
      <c r="Q60" s="18" t="n">
        <v>4.05871711</v>
      </c>
      <c r="R60" s="20" t="n">
        <v>1.11166958</v>
      </c>
    </row>
    <row r="61" spans="1:18">
      <c r="A61" s="15" t="s">
        <v>458</v>
      </c>
      <c r="B61" s="17" t="n">
        <v>6525</v>
      </c>
      <c r="C61" s="18">
        <f>(0.0/B61*100)</f>
        <v/>
      </c>
      <c r="D61" s="19" t="n">
        <v>6525</v>
      </c>
      <c r="E61" s="18" t="n">
        <v>82.51094591</v>
      </c>
      <c r="F61" s="20" t="n">
        <v>2.19281624</v>
      </c>
      <c r="G61" s="18" t="n">
        <v>17.0447631</v>
      </c>
      <c r="H61" s="20" t="n">
        <v>2.24628247</v>
      </c>
      <c r="I61" s="18" t="n">
        <v>0</v>
      </c>
      <c r="J61" s="20" t="n">
        <v>0</v>
      </c>
      <c r="K61" s="18" t="s">
        <v>404</v>
      </c>
      <c r="L61" s="20" t="s">
        <v>404</v>
      </c>
      <c r="M61" s="18" t="n">
        <v>0</v>
      </c>
      <c r="N61" s="20" t="n">
        <v>0</v>
      </c>
      <c r="O61" s="18" t="n">
        <v>0</v>
      </c>
      <c r="P61" s="20" t="n">
        <v>0</v>
      </c>
      <c r="Q61" s="18" t="n">
        <v>0.44429099</v>
      </c>
      <c r="R61" s="20" t="n">
        <v>0.43859727</v>
      </c>
    </row>
    <row r="62" spans="1:18">
      <c r="A62" s="15" t="s">
        <v>459</v>
      </c>
      <c r="B62" s="17" t="n">
        <v>4476</v>
      </c>
      <c r="C62" s="18">
        <f>(0.0/B62*100)</f>
        <v/>
      </c>
      <c r="D62" s="19" t="n">
        <v>4476</v>
      </c>
      <c r="E62" s="18" t="n">
        <v>85.34353455</v>
      </c>
      <c r="F62" s="20" t="n">
        <v>0.05875335</v>
      </c>
      <c r="G62" s="18" t="n">
        <v>14.65646545</v>
      </c>
      <c r="H62" s="20" t="n">
        <v>0.05875335</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34.13714191</v>
      </c>
      <c r="F63" s="20" t="n">
        <v>0.17632372</v>
      </c>
      <c r="G63" s="18" t="n">
        <v>57.46727951</v>
      </c>
      <c r="H63" s="20" t="n">
        <v>0.18551517</v>
      </c>
      <c r="I63" s="18" t="n">
        <v>0</v>
      </c>
      <c r="J63" s="20" t="n">
        <v>0</v>
      </c>
      <c r="K63" s="18" t="s">
        <v>404</v>
      </c>
      <c r="L63" s="20" t="s">
        <v>404</v>
      </c>
      <c r="M63" s="18" t="n">
        <v>0</v>
      </c>
      <c r="N63" s="20" t="n">
        <v>0</v>
      </c>
      <c r="O63" s="18" t="n">
        <v>0</v>
      </c>
      <c r="P63" s="20" t="n">
        <v>0</v>
      </c>
      <c r="Q63" s="18" t="n">
        <v>8.39557859</v>
      </c>
      <c r="R63" s="20" t="n">
        <v>0.07368149</v>
      </c>
    </row>
    <row r="64" spans="1:18">
      <c r="A64" s="15" t="s">
        <v>461</v>
      </c>
      <c r="B64" s="17" t="n">
        <v>3634</v>
      </c>
      <c r="C64" s="18">
        <f>(27.0/B64*100)</f>
        <v/>
      </c>
      <c r="D64" s="19" t="n">
        <v>3607</v>
      </c>
      <c r="E64" s="18" t="n">
        <v>98.88657203</v>
      </c>
      <c r="F64" s="20" t="n">
        <v>0.01869482</v>
      </c>
      <c r="G64" s="18" t="n">
        <v>1.11342797</v>
      </c>
      <c r="H64" s="20" t="n">
        <v>0.01869482</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47.48664238</v>
      </c>
      <c r="F65" s="20" t="n">
        <v>3.6710512</v>
      </c>
      <c r="G65" s="18" t="n">
        <v>51.35202246</v>
      </c>
      <c r="H65" s="20" t="n">
        <v>3.67742556</v>
      </c>
      <c r="I65" s="18" t="n">
        <v>0</v>
      </c>
      <c r="J65" s="20" t="n">
        <v>0</v>
      </c>
      <c r="K65" s="18" t="s">
        <v>404</v>
      </c>
      <c r="L65" s="20" t="s">
        <v>404</v>
      </c>
      <c r="M65" s="18" t="n">
        <v>0</v>
      </c>
      <c r="N65" s="20" t="n">
        <v>0</v>
      </c>
      <c r="O65" s="18" t="n">
        <v>0</v>
      </c>
      <c r="P65" s="20" t="n">
        <v>0</v>
      </c>
      <c r="Q65" s="18" t="n">
        <v>1.16133516</v>
      </c>
      <c r="R65" s="20" t="n">
        <v>0.81667079</v>
      </c>
    </row>
    <row r="66" spans="1:18">
      <c r="A66" s="15" t="s">
        <v>463</v>
      </c>
      <c r="B66" s="17" t="n">
        <v>5665</v>
      </c>
      <c r="C66" s="18">
        <f>(0.0/B66*100)</f>
        <v/>
      </c>
      <c r="D66" s="19" t="n">
        <v>5665</v>
      </c>
      <c r="E66" s="18" t="n">
        <v>62.96324016</v>
      </c>
      <c r="F66" s="20" t="n">
        <v>0.30235163</v>
      </c>
      <c r="G66" s="18" t="n">
        <v>37.03675984</v>
      </c>
      <c r="H66" s="20" t="n">
        <v>0.30235163</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36.39549168</v>
      </c>
      <c r="F67" s="20" t="n">
        <v>3.09207817</v>
      </c>
      <c r="G67" s="18" t="n">
        <v>62.607412</v>
      </c>
      <c r="H67" s="20" t="n">
        <v>3.1337565</v>
      </c>
      <c r="I67" s="18" t="n">
        <v>0</v>
      </c>
      <c r="J67" s="20" t="n">
        <v>0</v>
      </c>
      <c r="K67" s="18" t="s">
        <v>404</v>
      </c>
      <c r="L67" s="20" t="s">
        <v>404</v>
      </c>
      <c r="M67" s="18" t="n">
        <v>0</v>
      </c>
      <c r="N67" s="20" t="n">
        <v>0</v>
      </c>
      <c r="O67" s="18" t="n">
        <v>0</v>
      </c>
      <c r="P67" s="20" t="n">
        <v>0</v>
      </c>
      <c r="Q67" s="18" t="n">
        <v>0.99709632</v>
      </c>
      <c r="R67" s="20" t="n">
        <v>0.56594568</v>
      </c>
    </row>
    <row r="68" spans="1:18">
      <c r="A68" s="15" t="s">
        <v>465</v>
      </c>
      <c r="B68" s="17" t="n">
        <v>12083</v>
      </c>
      <c r="C68" s="18">
        <f>(0.0/B68*100)</f>
        <v/>
      </c>
      <c r="D68" s="19" t="n">
        <v>12083</v>
      </c>
      <c r="E68" s="18" t="n">
        <v>92.14926248</v>
      </c>
      <c r="F68" s="20" t="n">
        <v>0.0520948</v>
      </c>
      <c r="G68" s="18" t="n">
        <v>7.11993198</v>
      </c>
      <c r="H68" s="20" t="n">
        <v>0.04559606</v>
      </c>
      <c r="I68" s="18" t="n">
        <v>0</v>
      </c>
      <c r="J68" s="20" t="n">
        <v>0</v>
      </c>
      <c r="K68" s="18" t="s">
        <v>404</v>
      </c>
      <c r="L68" s="20" t="s">
        <v>404</v>
      </c>
      <c r="M68" s="18" t="n">
        <v>0</v>
      </c>
      <c r="N68" s="20" t="n">
        <v>0</v>
      </c>
      <c r="O68" s="18" t="n">
        <v>0</v>
      </c>
      <c r="P68" s="20" t="n">
        <v>0</v>
      </c>
      <c r="Q68" s="18" t="n">
        <v>0.73080554</v>
      </c>
      <c r="R68" s="20" t="n">
        <v>0.02197892</v>
      </c>
    </row>
    <row r="69" spans="1:18">
      <c r="A69" s="15" t="s">
        <v>466</v>
      </c>
      <c r="B69" s="17" t="n">
        <v>4876</v>
      </c>
      <c r="C69" s="18">
        <f>(0.0/B69*100)</f>
        <v/>
      </c>
      <c r="D69" s="19" t="n">
        <v>4876</v>
      </c>
      <c r="E69" s="18" t="n">
        <v>90.52379732999999</v>
      </c>
      <c r="F69" s="20" t="n">
        <v>2.53884551</v>
      </c>
      <c r="G69" s="18" t="n">
        <v>8.847546299999999</v>
      </c>
      <c r="H69" s="20" t="n">
        <v>2.46433326</v>
      </c>
      <c r="I69" s="18" t="n">
        <v>0</v>
      </c>
      <c r="J69" s="20" t="n">
        <v>0</v>
      </c>
      <c r="K69" s="18" t="s">
        <v>404</v>
      </c>
      <c r="L69" s="20" t="s">
        <v>404</v>
      </c>
      <c r="M69" s="18" t="n">
        <v>0</v>
      </c>
      <c r="N69" s="20" t="n">
        <v>0</v>
      </c>
      <c r="O69" s="18" t="n">
        <v>0</v>
      </c>
      <c r="P69" s="20" t="n">
        <v>0</v>
      </c>
      <c r="Q69" s="18" t="n">
        <v>0.62865637</v>
      </c>
      <c r="R69" s="20" t="n">
        <v>0.62781722</v>
      </c>
    </row>
    <row r="70" spans="1:18">
      <c r="A70" s="15" t="s">
        <v>467</v>
      </c>
      <c r="B70" s="17" t="n">
        <v>6036</v>
      </c>
      <c r="C70" s="18">
        <f>(0.0/B70*100)</f>
        <v/>
      </c>
      <c r="D70" s="19" t="n">
        <v>6036</v>
      </c>
      <c r="E70" s="18" t="n">
        <v>80.85980732</v>
      </c>
      <c r="F70" s="20" t="n">
        <v>2.55387482</v>
      </c>
      <c r="G70" s="18" t="n">
        <v>18.83254334</v>
      </c>
      <c r="H70" s="20" t="n">
        <v>2.54026607</v>
      </c>
      <c r="I70" s="18" t="n">
        <v>0</v>
      </c>
      <c r="J70" s="20" t="n">
        <v>0</v>
      </c>
      <c r="K70" s="18" t="s">
        <v>404</v>
      </c>
      <c r="L70" s="20" t="s">
        <v>404</v>
      </c>
      <c r="M70" s="18" t="n">
        <v>0</v>
      </c>
      <c r="N70" s="20" t="n">
        <v>0</v>
      </c>
      <c r="O70" s="18" t="n">
        <v>0</v>
      </c>
      <c r="P70" s="20" t="n">
        <v>0</v>
      </c>
      <c r="Q70" s="18" t="n">
        <v>0.30764935</v>
      </c>
      <c r="R70" s="20" t="n">
        <v>0.30600758</v>
      </c>
    </row>
    <row r="71" spans="1:18">
      <c r="A71" s="15" t="s">
        <v>468</v>
      </c>
      <c r="B71" s="17" t="n">
        <v>6115</v>
      </c>
      <c r="C71" s="18">
        <f>(0.0/B71*100)</f>
        <v/>
      </c>
      <c r="D71" s="19" t="n">
        <v>6115</v>
      </c>
      <c r="E71" s="18" t="n">
        <v>93.74469279</v>
      </c>
      <c r="F71" s="20" t="n">
        <v>0.07966299</v>
      </c>
      <c r="G71" s="18" t="n">
        <v>4.72306998</v>
      </c>
      <c r="H71" s="20" t="n">
        <v>0.06657138999999999</v>
      </c>
      <c r="I71" s="18" t="n">
        <v>0</v>
      </c>
      <c r="J71" s="20" t="n">
        <v>0</v>
      </c>
      <c r="K71" s="18" t="s">
        <v>404</v>
      </c>
      <c r="L71" s="20" t="s">
        <v>404</v>
      </c>
      <c r="M71" s="18" t="n">
        <v>0</v>
      </c>
      <c r="N71" s="20" t="n">
        <v>0</v>
      </c>
      <c r="O71" s="18" t="n">
        <v>0</v>
      </c>
      <c r="P71" s="20" t="n">
        <v>0</v>
      </c>
      <c r="Q71" s="18" t="n">
        <v>1.53223723</v>
      </c>
      <c r="R71" s="20" t="n">
        <v>0.03218364</v>
      </c>
    </row>
    <row r="72" spans="1:18">
      <c r="A72" s="15" t="s">
        <v>469</v>
      </c>
      <c r="B72" s="17" t="n">
        <v>7708</v>
      </c>
      <c r="C72" s="18">
        <f>(0.0/B72*100)</f>
        <v/>
      </c>
      <c r="D72" s="19" t="n">
        <v>7708</v>
      </c>
      <c r="E72" s="18" t="n">
        <v>65.870932</v>
      </c>
      <c r="F72" s="20" t="n">
        <v>2.83773784</v>
      </c>
      <c r="G72" s="18" t="n">
        <v>32.36086848</v>
      </c>
      <c r="H72" s="20" t="n">
        <v>2.7679114</v>
      </c>
      <c r="I72" s="18" t="n">
        <v>0</v>
      </c>
      <c r="J72" s="20" t="n">
        <v>0</v>
      </c>
      <c r="K72" s="18" t="s">
        <v>404</v>
      </c>
      <c r="L72" s="20" t="s">
        <v>404</v>
      </c>
      <c r="M72" s="18" t="n">
        <v>0</v>
      </c>
      <c r="N72" s="20" t="n">
        <v>0</v>
      </c>
      <c r="O72" s="18" t="n">
        <v>0</v>
      </c>
      <c r="P72" s="20" t="n">
        <v>0</v>
      </c>
      <c r="Q72" s="18" t="n">
        <v>1.76819952</v>
      </c>
      <c r="R72" s="20" t="n">
        <v>0.9245934</v>
      </c>
    </row>
    <row r="73" spans="1:18">
      <c r="A73" s="15" t="s">
        <v>470</v>
      </c>
      <c r="B73" s="17" t="n">
        <v>8249</v>
      </c>
      <c r="C73" s="18">
        <f>(0.0/B73*100)</f>
        <v/>
      </c>
      <c r="D73" s="19" t="n">
        <v>8249</v>
      </c>
      <c r="E73" s="18" t="n">
        <v>62.30298387</v>
      </c>
      <c r="F73" s="20" t="n">
        <v>3.51953597</v>
      </c>
      <c r="G73" s="18" t="n">
        <v>34.8535583</v>
      </c>
      <c r="H73" s="20" t="n">
        <v>3.62385457</v>
      </c>
      <c r="I73" s="18" t="n">
        <v>0</v>
      </c>
      <c r="J73" s="20" t="n">
        <v>0</v>
      </c>
      <c r="K73" s="18" t="s">
        <v>404</v>
      </c>
      <c r="L73" s="20" t="s">
        <v>404</v>
      </c>
      <c r="M73" s="18" t="n">
        <v>0</v>
      </c>
      <c r="N73" s="20" t="n">
        <v>0</v>
      </c>
      <c r="O73" s="18" t="n">
        <v>0</v>
      </c>
      <c r="P73" s="20" t="n">
        <v>0</v>
      </c>
      <c r="Q73" s="18" t="n">
        <v>2.84345783</v>
      </c>
      <c r="R73" s="20" t="n">
        <v>1.23448139</v>
      </c>
    </row>
    <row r="74" spans="1:18">
      <c r="A74" s="15" t="s">
        <v>471</v>
      </c>
      <c r="B74" s="17" t="n">
        <v>4692</v>
      </c>
      <c r="C74" s="18">
        <f>(484.0/B74*100)</f>
        <v/>
      </c>
      <c r="D74" s="19" t="n">
        <v>4208</v>
      </c>
      <c r="E74" s="18" t="n">
        <v>70.31275771999999</v>
      </c>
      <c r="F74" s="20" t="n">
        <v>0.2395111</v>
      </c>
      <c r="G74" s="18" t="n">
        <v>28.74796236</v>
      </c>
      <c r="H74" s="20" t="n">
        <v>0.24657782</v>
      </c>
      <c r="I74" s="18" t="n">
        <v>0</v>
      </c>
      <c r="J74" s="20" t="n">
        <v>0</v>
      </c>
      <c r="K74" s="18" t="s">
        <v>404</v>
      </c>
      <c r="L74" s="20" t="s">
        <v>404</v>
      </c>
      <c r="M74" s="18" t="n">
        <v>0</v>
      </c>
      <c r="N74" s="20" t="n">
        <v>0</v>
      </c>
      <c r="O74" s="18" t="n">
        <v>0</v>
      </c>
      <c r="P74" s="20" t="n">
        <v>0</v>
      </c>
      <c r="Q74" s="18" t="n">
        <v>0.93927992</v>
      </c>
      <c r="R74" s="20" t="n">
        <v>0.06969415</v>
      </c>
    </row>
    <row r="75" spans="1:18">
      <c r="A75" s="15" t="s">
        <v>472</v>
      </c>
      <c r="B75" s="17" t="n">
        <v>5375</v>
      </c>
      <c r="C75" s="18">
        <f>(483.0/B75*100)</f>
        <v/>
      </c>
      <c r="D75" s="19" t="n">
        <v>4892</v>
      </c>
      <c r="E75" s="18" t="n">
        <v>44.33935379</v>
      </c>
      <c r="F75" s="20" t="n">
        <v>4.14720941</v>
      </c>
      <c r="G75" s="18" t="n">
        <v>46.72347811</v>
      </c>
      <c r="H75" s="20" t="n">
        <v>4.0206901</v>
      </c>
      <c r="I75" s="18" t="n">
        <v>0</v>
      </c>
      <c r="J75" s="20" t="n">
        <v>0</v>
      </c>
      <c r="K75" s="18" t="s">
        <v>404</v>
      </c>
      <c r="L75" s="20" t="s">
        <v>404</v>
      </c>
      <c r="M75" s="18" t="n">
        <v>0</v>
      </c>
      <c r="N75" s="20" t="n">
        <v>0</v>
      </c>
      <c r="O75" s="18" t="n">
        <v>0</v>
      </c>
      <c r="P75" s="20" t="n">
        <v>0</v>
      </c>
      <c r="Q75" s="18" t="n">
        <v>8.93716809</v>
      </c>
      <c r="R75" s="20" t="n">
        <v>2.63805631</v>
      </c>
    </row>
    <row r="76" spans="1:18">
      <c r="A76" s="15" t="s">
        <v>473</v>
      </c>
      <c r="B76" s="17" t="n">
        <v>14167</v>
      </c>
      <c r="C76" s="18">
        <f>(1400.0/B76*100)</f>
        <v/>
      </c>
      <c r="D76" s="19" t="n">
        <v>12767</v>
      </c>
      <c r="E76" s="18" t="n">
        <v>90.75213094</v>
      </c>
      <c r="F76" s="20" t="n">
        <v>1.93003564</v>
      </c>
      <c r="G76" s="18" t="n">
        <v>5.07361493</v>
      </c>
      <c r="H76" s="20" t="n">
        <v>1.58430576</v>
      </c>
      <c r="I76" s="18" t="n">
        <v>0</v>
      </c>
      <c r="J76" s="20" t="n">
        <v>0</v>
      </c>
      <c r="K76" s="18" t="s">
        <v>404</v>
      </c>
      <c r="L76" s="20" t="s">
        <v>404</v>
      </c>
      <c r="M76" s="18" t="n">
        <v>0</v>
      </c>
      <c r="N76" s="20" t="n">
        <v>0</v>
      </c>
      <c r="O76" s="18" t="n">
        <v>0</v>
      </c>
      <c r="P76" s="20" t="n">
        <v>0</v>
      </c>
      <c r="Q76" s="18" t="n">
        <v>4.17425412</v>
      </c>
      <c r="R76" s="20" t="n">
        <v>1.16742916</v>
      </c>
    </row>
    <row r="77" spans="1:18">
      <c r="A77" s="15" t="s">
        <v>474</v>
      </c>
      <c r="B77" s="17" t="n">
        <v>6062</v>
      </c>
      <c r="C77" s="18">
        <f>(0.0/B77*100)</f>
        <v/>
      </c>
      <c r="D77" s="19" t="n">
        <v>6062</v>
      </c>
      <c r="E77" s="18" t="n">
        <v>80.92983854000001</v>
      </c>
      <c r="F77" s="20" t="n">
        <v>1.99171736</v>
      </c>
      <c r="G77" s="18" t="n">
        <v>19.07016146</v>
      </c>
      <c r="H77" s="20" t="n">
        <v>1.99171736</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55.16646607</v>
      </c>
      <c r="F78" s="20" t="n">
        <v>4.10819271</v>
      </c>
      <c r="G78" s="18" t="n">
        <v>43.64891164</v>
      </c>
      <c r="H78" s="20" t="n">
        <v>4.14294074</v>
      </c>
      <c r="I78" s="18" t="n">
        <v>0</v>
      </c>
      <c r="J78" s="20" t="n">
        <v>0</v>
      </c>
      <c r="K78" s="18" t="s">
        <v>404</v>
      </c>
      <c r="L78" s="20" t="s">
        <v>404</v>
      </c>
      <c r="M78" s="18" t="n">
        <v>0</v>
      </c>
      <c r="N78" s="20" t="n">
        <v>0</v>
      </c>
      <c r="O78" s="18" t="n">
        <v>0</v>
      </c>
      <c r="P78" s="20" t="n">
        <v>0</v>
      </c>
      <c r="Q78" s="18" t="n">
        <v>1.18462229</v>
      </c>
      <c r="R78" s="20" t="n">
        <v>0.83648438</v>
      </c>
    </row>
    <row customHeight="1" ht="25" r="79" spans="1:18">
      <c r="A79" s="15" t="s">
        <v>476</v>
      </c>
      <c r="B79" s="17" t="n">
        <v>1657</v>
      </c>
      <c r="C79" s="18">
        <f>(21.0/B79*100)</f>
        <v/>
      </c>
      <c r="D79" s="19" t="n">
        <v>1636</v>
      </c>
      <c r="E79" s="18" t="n">
        <v>78.79470250999999</v>
      </c>
      <c r="F79" s="20" t="n">
        <v>4.40597908</v>
      </c>
      <c r="G79" s="18" t="n">
        <v>21.20529749</v>
      </c>
      <c r="H79" s="20" t="n">
        <v>4.40597908</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86.13186458</v>
      </c>
      <c r="F80" s="20" t="n">
        <v>2.26105921</v>
      </c>
      <c r="G80" s="18" t="n">
        <v>13.86813542</v>
      </c>
      <c r="H80" s="20" t="n">
        <v>2.26105921</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83.14229225</v>
      </c>
      <c r="F81" s="20" t="n">
        <v>3.33981079</v>
      </c>
      <c r="G81" s="18" t="n">
        <v>16.39718639</v>
      </c>
      <c r="H81" s="20" t="n">
        <v>3.29886437</v>
      </c>
      <c r="I81" s="18" t="n">
        <v>0</v>
      </c>
      <c r="J81" s="20" t="n">
        <v>0</v>
      </c>
      <c r="K81" s="18" t="s">
        <v>404</v>
      </c>
      <c r="L81" s="20" t="s">
        <v>404</v>
      </c>
      <c r="M81" s="18" t="n">
        <v>0</v>
      </c>
      <c r="N81" s="20" t="n">
        <v>0</v>
      </c>
      <c r="O81" s="18" t="n">
        <v>0</v>
      </c>
      <c r="P81" s="20" t="n">
        <v>0</v>
      </c>
      <c r="Q81" s="18" t="n">
        <v>0.46052136</v>
      </c>
      <c r="R81" s="20" t="n">
        <v>0.28591581</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516</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27.44442468</v>
      </c>
      <c r="F7" s="20" t="n">
        <v>1.9020932</v>
      </c>
      <c r="G7" s="18" t="n">
        <v>69.10684635</v>
      </c>
      <c r="H7" s="20" t="n">
        <v>1.83303125</v>
      </c>
      <c r="I7" s="18" t="n">
        <v>0</v>
      </c>
      <c r="J7" s="20" t="n">
        <v>0</v>
      </c>
      <c r="K7" s="18" t="s">
        <v>404</v>
      </c>
      <c r="L7" s="20" t="s">
        <v>404</v>
      </c>
      <c r="M7" s="18" t="n">
        <v>0</v>
      </c>
      <c r="N7" s="20" t="n">
        <v>0</v>
      </c>
      <c r="O7" s="18" t="n">
        <v>0</v>
      </c>
      <c r="P7" s="20" t="n">
        <v>0</v>
      </c>
      <c r="Q7" s="18" t="n">
        <v>3.44872897</v>
      </c>
      <c r="R7" s="20" t="n">
        <v>0.74033116</v>
      </c>
    </row>
    <row r="8" spans="1:18">
      <c r="A8" s="15" t="s">
        <v>405</v>
      </c>
      <c r="B8" s="17" t="n">
        <v>7007</v>
      </c>
      <c r="C8" s="18">
        <f>(0.0/B8*100)</f>
        <v/>
      </c>
      <c r="D8" s="19" t="n">
        <v>7007</v>
      </c>
      <c r="E8" s="18" t="n">
        <v>29.95894872</v>
      </c>
      <c r="F8" s="20" t="n">
        <v>2.9936265</v>
      </c>
      <c r="G8" s="18" t="n">
        <v>64.18772179</v>
      </c>
      <c r="H8" s="20" t="n">
        <v>3.09526548</v>
      </c>
      <c r="I8" s="18" t="n">
        <v>0</v>
      </c>
      <c r="J8" s="20" t="n">
        <v>0</v>
      </c>
      <c r="K8" s="18" t="s">
        <v>404</v>
      </c>
      <c r="L8" s="20" t="s">
        <v>404</v>
      </c>
      <c r="M8" s="18" t="n">
        <v>0</v>
      </c>
      <c r="N8" s="20" t="n">
        <v>0</v>
      </c>
      <c r="O8" s="18" t="n">
        <v>0</v>
      </c>
      <c r="P8" s="20" t="n">
        <v>0</v>
      </c>
      <c r="Q8" s="18" t="n">
        <v>5.85332949</v>
      </c>
      <c r="R8" s="20" t="n">
        <v>1.70220184</v>
      </c>
    </row>
    <row r="9" spans="1:18">
      <c r="A9" s="15" t="s">
        <v>406</v>
      </c>
      <c r="B9" s="17" t="n">
        <v>9651</v>
      </c>
      <c r="C9" s="18">
        <f>(200.0/B9*100)</f>
        <v/>
      </c>
      <c r="D9" s="19" t="n">
        <v>9451</v>
      </c>
      <c r="E9" s="18" t="n">
        <v>30.31106163</v>
      </c>
      <c r="F9" s="20" t="n">
        <v>2.78552733</v>
      </c>
      <c r="G9" s="18" t="n">
        <v>62.85115783</v>
      </c>
      <c r="H9" s="20" t="n">
        <v>3.17396378</v>
      </c>
      <c r="I9" s="18" t="n">
        <v>0</v>
      </c>
      <c r="J9" s="20" t="n">
        <v>0</v>
      </c>
      <c r="K9" s="18" t="s">
        <v>404</v>
      </c>
      <c r="L9" s="20" t="s">
        <v>404</v>
      </c>
      <c r="M9" s="18" t="n">
        <v>0</v>
      </c>
      <c r="N9" s="20" t="n">
        <v>0</v>
      </c>
      <c r="O9" s="18" t="n">
        <v>0</v>
      </c>
      <c r="P9" s="20" t="n">
        <v>0</v>
      </c>
      <c r="Q9" s="18" t="n">
        <v>6.83778054</v>
      </c>
      <c r="R9" s="20" t="n">
        <v>1.75956433</v>
      </c>
    </row>
    <row r="10" spans="1:18">
      <c r="A10" s="15" t="s">
        <v>407</v>
      </c>
      <c r="B10" s="17" t="n">
        <v>20058</v>
      </c>
      <c r="C10" s="18">
        <f>(2798.0/B10*100)</f>
        <v/>
      </c>
      <c r="D10" s="19" t="n">
        <v>17260</v>
      </c>
      <c r="E10" s="18" t="n">
        <v>33.65509783</v>
      </c>
      <c r="F10" s="20" t="n">
        <v>2.61172237</v>
      </c>
      <c r="G10" s="18" t="n">
        <v>65.43103265000001</v>
      </c>
      <c r="H10" s="20" t="n">
        <v>2.64631274</v>
      </c>
      <c r="I10" s="18" t="n">
        <v>0</v>
      </c>
      <c r="J10" s="20" t="n">
        <v>0</v>
      </c>
      <c r="K10" s="18" t="s">
        <v>404</v>
      </c>
      <c r="L10" s="20" t="s">
        <v>404</v>
      </c>
      <c r="M10" s="18" t="n">
        <v>0</v>
      </c>
      <c r="N10" s="20" t="n">
        <v>0</v>
      </c>
      <c r="O10" s="18" t="n">
        <v>0</v>
      </c>
      <c r="P10" s="20" t="n">
        <v>0</v>
      </c>
      <c r="Q10" s="18" t="n">
        <v>0.91386952</v>
      </c>
      <c r="R10" s="20" t="n">
        <v>0.40390409</v>
      </c>
    </row>
    <row r="11" spans="1:18">
      <c r="A11" s="15" t="s">
        <v>408</v>
      </c>
      <c r="B11" s="17" t="n">
        <v>7053</v>
      </c>
      <c r="C11" s="18">
        <f>(137.0/B11*100)</f>
        <v/>
      </c>
      <c r="D11" s="19" t="n">
        <v>6916</v>
      </c>
      <c r="E11" s="18" t="n">
        <v>35.1157478</v>
      </c>
      <c r="F11" s="20" t="n">
        <v>4.36330381</v>
      </c>
      <c r="G11" s="18" t="n">
        <v>63.19472644</v>
      </c>
      <c r="H11" s="20" t="n">
        <v>4.40726669</v>
      </c>
      <c r="I11" s="18" t="n">
        <v>0</v>
      </c>
      <c r="J11" s="20" t="n">
        <v>0</v>
      </c>
      <c r="K11" s="18" t="s">
        <v>404</v>
      </c>
      <c r="L11" s="20" t="s">
        <v>404</v>
      </c>
      <c r="M11" s="18" t="n">
        <v>0</v>
      </c>
      <c r="N11" s="20" t="n">
        <v>0</v>
      </c>
      <c r="O11" s="18" t="n">
        <v>0</v>
      </c>
      <c r="P11" s="20" t="n">
        <v>0</v>
      </c>
      <c r="Q11" s="18" t="n">
        <v>1.68952576</v>
      </c>
      <c r="R11" s="20" t="n">
        <v>1.24996998</v>
      </c>
    </row>
    <row r="12" spans="1:18">
      <c r="A12" s="15" t="s">
        <v>409</v>
      </c>
      <c r="B12" s="17" t="n">
        <v>6894</v>
      </c>
      <c r="C12" s="18">
        <f>(106.0/B12*100)</f>
        <v/>
      </c>
      <c r="D12" s="19" t="n">
        <v>6788</v>
      </c>
      <c r="E12" s="18" t="n">
        <v>52.76913643</v>
      </c>
      <c r="F12" s="20" t="n">
        <v>2.95342822</v>
      </c>
      <c r="G12" s="18" t="n">
        <v>45.81276903</v>
      </c>
      <c r="H12" s="20" t="n">
        <v>2.95223927</v>
      </c>
      <c r="I12" s="18" t="n">
        <v>0</v>
      </c>
      <c r="J12" s="20" t="n">
        <v>0</v>
      </c>
      <c r="K12" s="18" t="s">
        <v>404</v>
      </c>
      <c r="L12" s="20" t="s">
        <v>404</v>
      </c>
      <c r="M12" s="18" t="n">
        <v>0</v>
      </c>
      <c r="N12" s="20" t="n">
        <v>0</v>
      </c>
      <c r="O12" s="18" t="n">
        <v>0</v>
      </c>
      <c r="P12" s="20" t="n">
        <v>0</v>
      </c>
      <c r="Q12" s="18" t="n">
        <v>1.41809454</v>
      </c>
      <c r="R12" s="20" t="n">
        <v>0.63031205</v>
      </c>
    </row>
    <row r="13" spans="1:18">
      <c r="A13" s="15" t="s">
        <v>410</v>
      </c>
      <c r="B13" s="17" t="n">
        <v>7161</v>
      </c>
      <c r="C13" s="18">
        <f>(1175.0/B13*100)</f>
        <v/>
      </c>
      <c r="D13" s="19" t="n">
        <v>5986</v>
      </c>
      <c r="E13" s="18" t="n">
        <v>18.06488029</v>
      </c>
      <c r="F13" s="20" t="n">
        <v>2.8582598</v>
      </c>
      <c r="G13" s="18" t="n">
        <v>76.37860962000001</v>
      </c>
      <c r="H13" s="20" t="n">
        <v>3.04630632</v>
      </c>
      <c r="I13" s="18" t="n">
        <v>0</v>
      </c>
      <c r="J13" s="20" t="n">
        <v>0</v>
      </c>
      <c r="K13" s="18" t="s">
        <v>404</v>
      </c>
      <c r="L13" s="20" t="s">
        <v>404</v>
      </c>
      <c r="M13" s="18" t="n">
        <v>0</v>
      </c>
      <c r="N13" s="20" t="n">
        <v>0</v>
      </c>
      <c r="O13" s="18" t="n">
        <v>0</v>
      </c>
      <c r="P13" s="20" t="n">
        <v>0</v>
      </c>
      <c r="Q13" s="18" t="n">
        <v>5.55651009</v>
      </c>
      <c r="R13" s="20" t="n">
        <v>1.51022276</v>
      </c>
    </row>
    <row r="14" spans="1:18">
      <c r="A14" s="15" t="s">
        <v>411</v>
      </c>
      <c r="B14" s="17" t="n">
        <v>5587</v>
      </c>
      <c r="C14" s="18">
        <f>(0.0/B14*100)</f>
        <v/>
      </c>
      <c r="D14" s="19" t="n">
        <v>5587</v>
      </c>
      <c r="E14" s="18" t="n">
        <v>31.55961319</v>
      </c>
      <c r="F14" s="20" t="n">
        <v>2.57461781</v>
      </c>
      <c r="G14" s="18" t="n">
        <v>66.33342553999999</v>
      </c>
      <c r="H14" s="20" t="n">
        <v>2.67752484</v>
      </c>
      <c r="I14" s="18" t="n">
        <v>0</v>
      </c>
      <c r="J14" s="20" t="n">
        <v>0</v>
      </c>
      <c r="K14" s="18" t="s">
        <v>404</v>
      </c>
      <c r="L14" s="20" t="s">
        <v>404</v>
      </c>
      <c r="M14" s="18" t="n">
        <v>0</v>
      </c>
      <c r="N14" s="20" t="n">
        <v>0</v>
      </c>
      <c r="O14" s="18" t="n">
        <v>0</v>
      </c>
      <c r="P14" s="20" t="n">
        <v>0</v>
      </c>
      <c r="Q14" s="18" t="n">
        <v>2.10696127</v>
      </c>
      <c r="R14" s="20" t="n">
        <v>0.97137226</v>
      </c>
    </row>
    <row r="15" spans="1:18">
      <c r="A15" s="15" t="s">
        <v>412</v>
      </c>
      <c r="B15" s="17" t="n">
        <v>5882</v>
      </c>
      <c r="C15" s="18">
        <f>(0.0/B15*100)</f>
        <v/>
      </c>
      <c r="D15" s="19" t="n">
        <v>5882</v>
      </c>
      <c r="E15" s="18" t="n">
        <v>20.56206113</v>
      </c>
      <c r="F15" s="20" t="n">
        <v>3.41732883</v>
      </c>
      <c r="G15" s="18" t="n">
        <v>78.1084037</v>
      </c>
      <c r="H15" s="20" t="n">
        <v>3.54027989</v>
      </c>
      <c r="I15" s="18" t="n">
        <v>0</v>
      </c>
      <c r="J15" s="20" t="n">
        <v>0</v>
      </c>
      <c r="K15" s="18" t="s">
        <v>404</v>
      </c>
      <c r="L15" s="20" t="s">
        <v>404</v>
      </c>
      <c r="M15" s="18" t="n">
        <v>0</v>
      </c>
      <c r="N15" s="20" t="n">
        <v>0</v>
      </c>
      <c r="O15" s="18" t="n">
        <v>0</v>
      </c>
      <c r="P15" s="20" t="n">
        <v>0</v>
      </c>
      <c r="Q15" s="18" t="n">
        <v>1.32953517</v>
      </c>
      <c r="R15" s="20" t="n">
        <v>0.92454029</v>
      </c>
    </row>
    <row r="16" spans="1:18">
      <c r="A16" s="15" t="s">
        <v>413</v>
      </c>
      <c r="B16" s="17" t="n">
        <v>6108</v>
      </c>
      <c r="C16" s="18">
        <f>(339.0/B16*100)</f>
        <v/>
      </c>
      <c r="D16" s="19" t="n">
        <v>5769</v>
      </c>
      <c r="E16" s="18" t="n">
        <v>35.79843271</v>
      </c>
      <c r="F16" s="20" t="n">
        <v>3.38957847</v>
      </c>
      <c r="G16" s="18" t="n">
        <v>56.74833311</v>
      </c>
      <c r="H16" s="20" t="n">
        <v>3.52554239</v>
      </c>
      <c r="I16" s="18" t="n">
        <v>0</v>
      </c>
      <c r="J16" s="20" t="n">
        <v>0</v>
      </c>
      <c r="K16" s="18" t="s">
        <v>404</v>
      </c>
      <c r="L16" s="20" t="s">
        <v>404</v>
      </c>
      <c r="M16" s="18" t="n">
        <v>0</v>
      </c>
      <c r="N16" s="20" t="n">
        <v>0</v>
      </c>
      <c r="O16" s="18" t="n">
        <v>0</v>
      </c>
      <c r="P16" s="20" t="n">
        <v>0</v>
      </c>
      <c r="Q16" s="18" t="n">
        <v>7.45323418</v>
      </c>
      <c r="R16" s="20" t="n">
        <v>1.79007655</v>
      </c>
    </row>
    <row r="17" spans="1:18">
      <c r="A17" s="15" t="s">
        <v>414</v>
      </c>
      <c r="B17" s="17" t="n">
        <v>6504</v>
      </c>
      <c r="C17" s="18">
        <f>(1325.0/B17*100)</f>
        <v/>
      </c>
      <c r="D17" s="19" t="n">
        <v>5179</v>
      </c>
      <c r="E17" s="18" t="n">
        <v>51.58243241</v>
      </c>
      <c r="F17" s="20" t="n">
        <v>3.44057473</v>
      </c>
      <c r="G17" s="18" t="n">
        <v>44.62760089</v>
      </c>
      <c r="H17" s="20" t="n">
        <v>3.3047479</v>
      </c>
      <c r="I17" s="18" t="n">
        <v>0</v>
      </c>
      <c r="J17" s="20" t="n">
        <v>0</v>
      </c>
      <c r="K17" s="18" t="s">
        <v>404</v>
      </c>
      <c r="L17" s="20" t="s">
        <v>404</v>
      </c>
      <c r="M17" s="18" t="n">
        <v>0</v>
      </c>
      <c r="N17" s="20" t="n">
        <v>0</v>
      </c>
      <c r="O17" s="18" t="n">
        <v>0</v>
      </c>
      <c r="P17" s="20" t="n">
        <v>0</v>
      </c>
      <c r="Q17" s="18" t="n">
        <v>3.7899667</v>
      </c>
      <c r="R17" s="20" t="n">
        <v>1.3590621</v>
      </c>
    </row>
    <row r="18" spans="1:18">
      <c r="A18" s="15" t="s">
        <v>415</v>
      </c>
      <c r="B18" s="17" t="n">
        <v>5532</v>
      </c>
      <c r="C18" s="18">
        <f>(0.0/B18*100)</f>
        <v/>
      </c>
      <c r="D18" s="19" t="n">
        <v>5532</v>
      </c>
      <c r="E18" s="18" t="n">
        <v>30.1033597</v>
      </c>
      <c r="F18" s="20" t="n">
        <v>3.36422363</v>
      </c>
      <c r="G18" s="18" t="n">
        <v>65.52274247</v>
      </c>
      <c r="H18" s="20" t="n">
        <v>3.45740992</v>
      </c>
      <c r="I18" s="18" t="n">
        <v>0</v>
      </c>
      <c r="J18" s="20" t="n">
        <v>0</v>
      </c>
      <c r="K18" s="18" t="s">
        <v>404</v>
      </c>
      <c r="L18" s="20" t="s">
        <v>404</v>
      </c>
      <c r="M18" s="18" t="n">
        <v>0</v>
      </c>
      <c r="N18" s="20" t="n">
        <v>0</v>
      </c>
      <c r="O18" s="18" t="n">
        <v>0</v>
      </c>
      <c r="P18" s="20" t="n">
        <v>0</v>
      </c>
      <c r="Q18" s="18" t="n">
        <v>4.37389783</v>
      </c>
      <c r="R18" s="20" t="n">
        <v>1.47935739</v>
      </c>
    </row>
    <row r="19" spans="1:18">
      <c r="A19" s="15" t="s">
        <v>416</v>
      </c>
      <c r="B19" s="17" t="n">
        <v>5658</v>
      </c>
      <c r="C19" s="18">
        <f>(327.0/B19*100)</f>
        <v/>
      </c>
      <c r="D19" s="19" t="n">
        <v>5331</v>
      </c>
      <c r="E19" s="18" t="n">
        <v>18.30570808</v>
      </c>
      <c r="F19" s="20" t="n">
        <v>2.60780797</v>
      </c>
      <c r="G19" s="18" t="n">
        <v>80.17374234</v>
      </c>
      <c r="H19" s="20" t="n">
        <v>2.69739253</v>
      </c>
      <c r="I19" s="18" t="n">
        <v>0</v>
      </c>
      <c r="J19" s="20" t="n">
        <v>0</v>
      </c>
      <c r="K19" s="18" t="s">
        <v>404</v>
      </c>
      <c r="L19" s="20" t="s">
        <v>404</v>
      </c>
      <c r="M19" s="18" t="n">
        <v>0</v>
      </c>
      <c r="N19" s="20" t="n">
        <v>0</v>
      </c>
      <c r="O19" s="18" t="n">
        <v>0</v>
      </c>
      <c r="P19" s="20" t="n">
        <v>0</v>
      </c>
      <c r="Q19" s="18" t="n">
        <v>1.52054958</v>
      </c>
      <c r="R19" s="20" t="n">
        <v>0.84321021</v>
      </c>
    </row>
    <row r="20" spans="1:18">
      <c r="A20" s="15" t="s">
        <v>417</v>
      </c>
      <c r="B20" s="17" t="n">
        <v>3371</v>
      </c>
      <c r="C20" s="18">
        <f>(24.0/B20*100)</f>
        <v/>
      </c>
      <c r="D20" s="19" t="n">
        <v>3347</v>
      </c>
      <c r="E20" s="18" t="n">
        <v>27.84768761</v>
      </c>
      <c r="F20" s="20" t="n">
        <v>0.20434947</v>
      </c>
      <c r="G20" s="18" t="n">
        <v>70.63780893000001</v>
      </c>
      <c r="H20" s="20" t="n">
        <v>0.23119761</v>
      </c>
      <c r="I20" s="18" t="n">
        <v>0</v>
      </c>
      <c r="J20" s="20" t="n">
        <v>0</v>
      </c>
      <c r="K20" s="18" t="s">
        <v>404</v>
      </c>
      <c r="L20" s="20" t="s">
        <v>404</v>
      </c>
      <c r="M20" s="18" t="n">
        <v>0</v>
      </c>
      <c r="N20" s="20" t="n">
        <v>0</v>
      </c>
      <c r="O20" s="18" t="n">
        <v>0</v>
      </c>
      <c r="P20" s="20" t="n">
        <v>0</v>
      </c>
      <c r="Q20" s="18" t="n">
        <v>1.51450346</v>
      </c>
      <c r="R20" s="20" t="n">
        <v>0.11272791</v>
      </c>
    </row>
    <row r="21" spans="1:18">
      <c r="A21" s="15" t="s">
        <v>418</v>
      </c>
      <c r="B21" s="17" t="n">
        <v>5741</v>
      </c>
      <c r="C21" s="18">
        <f>(0.0/B21*100)</f>
        <v/>
      </c>
      <c r="D21" s="19" t="n">
        <v>5741</v>
      </c>
      <c r="E21" s="18" t="n">
        <v>46.32058554</v>
      </c>
      <c r="F21" s="20" t="n">
        <v>3.69177797</v>
      </c>
      <c r="G21" s="18" t="n">
        <v>46.70797512</v>
      </c>
      <c r="H21" s="20" t="n">
        <v>3.46666993</v>
      </c>
      <c r="I21" s="18" t="n">
        <v>0</v>
      </c>
      <c r="J21" s="20" t="n">
        <v>0</v>
      </c>
      <c r="K21" s="18" t="s">
        <v>404</v>
      </c>
      <c r="L21" s="20" t="s">
        <v>404</v>
      </c>
      <c r="M21" s="18" t="n">
        <v>0</v>
      </c>
      <c r="N21" s="20" t="n">
        <v>0</v>
      </c>
      <c r="O21" s="18" t="n">
        <v>0</v>
      </c>
      <c r="P21" s="20" t="n">
        <v>0</v>
      </c>
      <c r="Q21" s="18" t="n">
        <v>6.97143934</v>
      </c>
      <c r="R21" s="20" t="n">
        <v>2.05591052</v>
      </c>
    </row>
    <row r="22" spans="1:18">
      <c r="A22" s="15" t="s">
        <v>419</v>
      </c>
      <c r="B22" s="17" t="n">
        <v>6598</v>
      </c>
      <c r="C22" s="18">
        <f>(0.0/B22*100)</f>
        <v/>
      </c>
      <c r="D22" s="19" t="n">
        <v>6598</v>
      </c>
      <c r="E22" s="18" t="n">
        <v>54.81470011</v>
      </c>
      <c r="F22" s="20" t="n">
        <v>3.66890654</v>
      </c>
      <c r="G22" s="18" t="n">
        <v>43.53424936</v>
      </c>
      <c r="H22" s="20" t="n">
        <v>3.74583094</v>
      </c>
      <c r="I22" s="18" t="n">
        <v>0</v>
      </c>
      <c r="J22" s="20" t="n">
        <v>0</v>
      </c>
      <c r="K22" s="18" t="s">
        <v>404</v>
      </c>
      <c r="L22" s="20" t="s">
        <v>404</v>
      </c>
      <c r="M22" s="18" t="n">
        <v>0</v>
      </c>
      <c r="N22" s="20" t="n">
        <v>0</v>
      </c>
      <c r="O22" s="18" t="n">
        <v>0</v>
      </c>
      <c r="P22" s="20" t="n">
        <v>0</v>
      </c>
      <c r="Q22" s="18" t="n">
        <v>1.65105053</v>
      </c>
      <c r="R22" s="20" t="n">
        <v>0.59428654</v>
      </c>
    </row>
    <row r="23" spans="1:18">
      <c r="A23" s="15" t="s">
        <v>420</v>
      </c>
      <c r="B23" s="17" t="n">
        <v>11583</v>
      </c>
      <c r="C23" s="18">
        <f>(3123.0/B23*100)</f>
        <v/>
      </c>
      <c r="D23" s="19" t="n">
        <v>8460</v>
      </c>
      <c r="E23" s="18" t="n">
        <v>71.75959158000001</v>
      </c>
      <c r="F23" s="20" t="n">
        <v>2.61407936</v>
      </c>
      <c r="G23" s="18" t="n">
        <v>23.30414735</v>
      </c>
      <c r="H23" s="20" t="n">
        <v>2.44883501</v>
      </c>
      <c r="I23" s="18" t="n">
        <v>0</v>
      </c>
      <c r="J23" s="20" t="n">
        <v>0</v>
      </c>
      <c r="K23" s="18" t="s">
        <v>404</v>
      </c>
      <c r="L23" s="20" t="s">
        <v>404</v>
      </c>
      <c r="M23" s="18" t="n">
        <v>0</v>
      </c>
      <c r="N23" s="20" t="n">
        <v>0</v>
      </c>
      <c r="O23" s="18" t="n">
        <v>0</v>
      </c>
      <c r="P23" s="20" t="n">
        <v>0</v>
      </c>
      <c r="Q23" s="18" t="n">
        <v>4.93626106</v>
      </c>
      <c r="R23" s="20" t="n">
        <v>1.54978385</v>
      </c>
    </row>
    <row r="24" spans="1:18">
      <c r="A24" s="15" t="s">
        <v>421</v>
      </c>
      <c r="B24" s="17" t="n">
        <v>6647</v>
      </c>
      <c r="C24" s="18">
        <f>(0.0/B24*100)</f>
        <v/>
      </c>
      <c r="D24" s="19" t="n">
        <v>6647</v>
      </c>
      <c r="E24" s="18" t="n">
        <v>14.07571737</v>
      </c>
      <c r="F24" s="20" t="n">
        <v>2.67711736</v>
      </c>
      <c r="G24" s="18" t="n">
        <v>85.92428262999999</v>
      </c>
      <c r="H24" s="20" t="n">
        <v>2.67711736</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72.38295492</v>
      </c>
      <c r="F25" s="20" t="n">
        <v>3.81338821</v>
      </c>
      <c r="G25" s="18" t="n">
        <v>27.61704508</v>
      </c>
      <c r="H25" s="20" t="n">
        <v>3.81338821</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65.03062619000001</v>
      </c>
      <c r="F26" s="20" t="n">
        <v>2.7653899</v>
      </c>
      <c r="G26" s="18" t="n">
        <v>33.24019096</v>
      </c>
      <c r="H26" s="20" t="n">
        <v>2.65622176</v>
      </c>
      <c r="I26" s="18" t="n">
        <v>0</v>
      </c>
      <c r="J26" s="20" t="n">
        <v>0</v>
      </c>
      <c r="K26" s="18" t="s">
        <v>404</v>
      </c>
      <c r="L26" s="20" t="s">
        <v>404</v>
      </c>
      <c r="M26" s="18" t="n">
        <v>0</v>
      </c>
      <c r="N26" s="20" t="n">
        <v>0</v>
      </c>
      <c r="O26" s="18" t="n">
        <v>0</v>
      </c>
      <c r="P26" s="20" t="n">
        <v>0</v>
      </c>
      <c r="Q26" s="18" t="n">
        <v>1.72918285</v>
      </c>
      <c r="R26" s="20" t="n">
        <v>0.76030402</v>
      </c>
    </row>
    <row r="27" spans="1:18">
      <c r="A27" s="15" t="s">
        <v>424</v>
      </c>
      <c r="B27" s="17" t="n">
        <v>5299</v>
      </c>
      <c r="C27" s="18">
        <f>(0.0/B27*100)</f>
        <v/>
      </c>
      <c r="D27" s="19" t="n">
        <v>5299</v>
      </c>
      <c r="E27" s="18" t="n">
        <v>38.19579039</v>
      </c>
      <c r="F27" s="20" t="n">
        <v>0.09432448</v>
      </c>
      <c r="G27" s="18" t="n">
        <v>60.2428372</v>
      </c>
      <c r="H27" s="20" t="n">
        <v>0.0942643</v>
      </c>
      <c r="I27" s="18" t="n">
        <v>0</v>
      </c>
      <c r="J27" s="20" t="n">
        <v>0</v>
      </c>
      <c r="K27" s="18" t="s">
        <v>404</v>
      </c>
      <c r="L27" s="20" t="s">
        <v>404</v>
      </c>
      <c r="M27" s="18" t="n">
        <v>0</v>
      </c>
      <c r="N27" s="20" t="n">
        <v>0</v>
      </c>
      <c r="O27" s="18" t="n">
        <v>0</v>
      </c>
      <c r="P27" s="20" t="n">
        <v>0</v>
      </c>
      <c r="Q27" s="18" t="n">
        <v>1.56137241</v>
      </c>
      <c r="R27" s="20" t="n">
        <v>0.02059454</v>
      </c>
    </row>
    <row r="28" spans="1:18">
      <c r="A28" s="15" t="s">
        <v>425</v>
      </c>
      <c r="B28" s="17" t="n">
        <v>7568</v>
      </c>
      <c r="C28" s="18">
        <f>(0.0/B28*100)</f>
        <v/>
      </c>
      <c r="D28" s="19" t="n">
        <v>7568</v>
      </c>
      <c r="E28" s="18" t="n">
        <v>39.01840638</v>
      </c>
      <c r="F28" s="20" t="n">
        <v>3.35712272</v>
      </c>
      <c r="G28" s="18" t="n">
        <v>60.35395145</v>
      </c>
      <c r="H28" s="20" t="n">
        <v>3.40334405</v>
      </c>
      <c r="I28" s="18" t="n">
        <v>0</v>
      </c>
      <c r="J28" s="20" t="n">
        <v>0</v>
      </c>
      <c r="K28" s="18" t="s">
        <v>404</v>
      </c>
      <c r="L28" s="20" t="s">
        <v>404</v>
      </c>
      <c r="M28" s="18" t="n">
        <v>0</v>
      </c>
      <c r="N28" s="20" t="n">
        <v>0</v>
      </c>
      <c r="O28" s="18" t="n">
        <v>0</v>
      </c>
      <c r="P28" s="20" t="n">
        <v>0</v>
      </c>
      <c r="Q28" s="18" t="n">
        <v>0.62764218</v>
      </c>
      <c r="R28" s="20" t="n">
        <v>0.62708177</v>
      </c>
    </row>
    <row r="29" spans="1:18">
      <c r="A29" s="15" t="s">
        <v>426</v>
      </c>
      <c r="B29" s="17" t="n">
        <v>5385</v>
      </c>
      <c r="C29" s="18">
        <f>(1123.0/B29*100)</f>
        <v/>
      </c>
      <c r="D29" s="19" t="n">
        <v>4262</v>
      </c>
      <c r="E29" s="18" t="n">
        <v>24.30848041</v>
      </c>
      <c r="F29" s="20" t="n">
        <v>3.72430285</v>
      </c>
      <c r="G29" s="18" t="n">
        <v>57.21654362</v>
      </c>
      <c r="H29" s="20" t="n">
        <v>4.30483666</v>
      </c>
      <c r="I29" s="18" t="n">
        <v>0</v>
      </c>
      <c r="J29" s="20" t="n">
        <v>0</v>
      </c>
      <c r="K29" s="18" t="s">
        <v>404</v>
      </c>
      <c r="L29" s="20" t="s">
        <v>404</v>
      </c>
      <c r="M29" s="18" t="n">
        <v>0</v>
      </c>
      <c r="N29" s="20" t="n">
        <v>0</v>
      </c>
      <c r="O29" s="18" t="n">
        <v>0</v>
      </c>
      <c r="P29" s="20" t="n">
        <v>0</v>
      </c>
      <c r="Q29" s="18" t="n">
        <v>18.47497597</v>
      </c>
      <c r="R29" s="20" t="n">
        <v>3.23240796</v>
      </c>
    </row>
    <row r="30" spans="1:18">
      <c r="A30" s="15" t="s">
        <v>427</v>
      </c>
      <c r="B30" s="17" t="n">
        <v>4520</v>
      </c>
      <c r="C30" s="18">
        <f>(929.0/B30*100)</f>
        <v/>
      </c>
      <c r="D30" s="19" t="n">
        <v>3591</v>
      </c>
      <c r="E30" s="18" t="n">
        <v>25.7507416</v>
      </c>
      <c r="F30" s="20" t="n">
        <v>3.29136078</v>
      </c>
      <c r="G30" s="18" t="n">
        <v>71.94239086</v>
      </c>
      <c r="H30" s="20" t="n">
        <v>3.44447402</v>
      </c>
      <c r="I30" s="18" t="n">
        <v>0</v>
      </c>
      <c r="J30" s="20" t="n">
        <v>0</v>
      </c>
      <c r="K30" s="18" t="s">
        <v>404</v>
      </c>
      <c r="L30" s="20" t="s">
        <v>404</v>
      </c>
      <c r="M30" s="18" t="n">
        <v>0</v>
      </c>
      <c r="N30" s="20" t="n">
        <v>0</v>
      </c>
      <c r="O30" s="18" t="n">
        <v>0</v>
      </c>
      <c r="P30" s="20" t="n">
        <v>0</v>
      </c>
      <c r="Q30" s="18" t="n">
        <v>2.30686755</v>
      </c>
      <c r="R30" s="20" t="n">
        <v>1.20503217</v>
      </c>
    </row>
    <row r="31" spans="1:18">
      <c r="A31" s="15" t="s">
        <v>428</v>
      </c>
      <c r="B31" s="17" t="n">
        <v>5456</v>
      </c>
      <c r="C31" s="18">
        <f>(502.0/B31*100)</f>
        <v/>
      </c>
      <c r="D31" s="19" t="n">
        <v>4954</v>
      </c>
      <c r="E31" s="18" t="n">
        <v>18.77213429</v>
      </c>
      <c r="F31" s="20" t="n">
        <v>2.71556079</v>
      </c>
      <c r="G31" s="18" t="n">
        <v>73.02014776999999</v>
      </c>
      <c r="H31" s="20" t="n">
        <v>3.07222263</v>
      </c>
      <c r="I31" s="18" t="n">
        <v>0</v>
      </c>
      <c r="J31" s="20" t="n">
        <v>0</v>
      </c>
      <c r="K31" s="18" t="s">
        <v>404</v>
      </c>
      <c r="L31" s="20" t="s">
        <v>404</v>
      </c>
      <c r="M31" s="18" t="n">
        <v>0</v>
      </c>
      <c r="N31" s="20" t="n">
        <v>0</v>
      </c>
      <c r="O31" s="18" t="n">
        <v>0</v>
      </c>
      <c r="P31" s="20" t="n">
        <v>0</v>
      </c>
      <c r="Q31" s="18" t="n">
        <v>8.207717929999999</v>
      </c>
      <c r="R31" s="20" t="n">
        <v>1.81142559</v>
      </c>
    </row>
    <row r="32" spans="1:18">
      <c r="A32" s="15" t="s">
        <v>429</v>
      </c>
      <c r="B32" s="17" t="n">
        <v>4478</v>
      </c>
      <c r="C32" s="18">
        <f>(0.0/B32*100)</f>
        <v/>
      </c>
      <c r="D32" s="19" t="n">
        <v>4478</v>
      </c>
      <c r="E32" s="18" t="n">
        <v>50.40057172</v>
      </c>
      <c r="F32" s="20" t="n">
        <v>3.9423248</v>
      </c>
      <c r="G32" s="18" t="n">
        <v>47.42520633</v>
      </c>
      <c r="H32" s="20" t="n">
        <v>3.89306507</v>
      </c>
      <c r="I32" s="18" t="n">
        <v>0</v>
      </c>
      <c r="J32" s="20" t="n">
        <v>0</v>
      </c>
      <c r="K32" s="18" t="s">
        <v>404</v>
      </c>
      <c r="L32" s="20" t="s">
        <v>404</v>
      </c>
      <c r="M32" s="18" t="n">
        <v>0</v>
      </c>
      <c r="N32" s="20" t="n">
        <v>0</v>
      </c>
      <c r="O32" s="18" t="n">
        <v>0</v>
      </c>
      <c r="P32" s="20" t="n">
        <v>0</v>
      </c>
      <c r="Q32" s="18" t="n">
        <v>2.17422195</v>
      </c>
      <c r="R32" s="20" t="n">
        <v>1.1391194</v>
      </c>
    </row>
    <row r="33" spans="1:18">
      <c r="A33" s="15" t="s">
        <v>430</v>
      </c>
      <c r="B33" s="17" t="n">
        <v>7325</v>
      </c>
      <c r="C33" s="18">
        <f>(29.0/B33*100)</f>
        <v/>
      </c>
      <c r="D33" s="19" t="n">
        <v>7296</v>
      </c>
      <c r="E33" s="18" t="n">
        <v>74.74384109</v>
      </c>
      <c r="F33" s="20" t="n">
        <v>3.4748561</v>
      </c>
      <c r="G33" s="18" t="n">
        <v>22.60412553</v>
      </c>
      <c r="H33" s="20" t="n">
        <v>3.42561709</v>
      </c>
      <c r="I33" s="18" t="n">
        <v>0</v>
      </c>
      <c r="J33" s="20" t="n">
        <v>0</v>
      </c>
      <c r="K33" s="18" t="s">
        <v>404</v>
      </c>
      <c r="L33" s="20" t="s">
        <v>404</v>
      </c>
      <c r="M33" s="18" t="n">
        <v>0</v>
      </c>
      <c r="N33" s="20" t="n">
        <v>0</v>
      </c>
      <c r="O33" s="18" t="n">
        <v>0</v>
      </c>
      <c r="P33" s="20" t="n">
        <v>0</v>
      </c>
      <c r="Q33" s="18" t="n">
        <v>2.65203338</v>
      </c>
      <c r="R33" s="20" t="n">
        <v>1.17818817</v>
      </c>
    </row>
    <row r="34" spans="1:18">
      <c r="A34" s="15" t="s">
        <v>431</v>
      </c>
      <c r="B34" s="17" t="n">
        <v>6350</v>
      </c>
      <c r="C34" s="18">
        <f>(0.0/B34*100)</f>
        <v/>
      </c>
      <c r="D34" s="19" t="n">
        <v>6350</v>
      </c>
      <c r="E34" s="18" t="n">
        <v>49.13930402</v>
      </c>
      <c r="F34" s="20" t="n">
        <v>2.84986994</v>
      </c>
      <c r="G34" s="18" t="n">
        <v>50.29287266</v>
      </c>
      <c r="H34" s="20" t="n">
        <v>2.86734678</v>
      </c>
      <c r="I34" s="18" t="n">
        <v>0</v>
      </c>
      <c r="J34" s="20" t="n">
        <v>0</v>
      </c>
      <c r="K34" s="18" t="s">
        <v>404</v>
      </c>
      <c r="L34" s="20" t="s">
        <v>404</v>
      </c>
      <c r="M34" s="18" t="n">
        <v>0</v>
      </c>
      <c r="N34" s="20" t="n">
        <v>0</v>
      </c>
      <c r="O34" s="18" t="n">
        <v>0</v>
      </c>
      <c r="P34" s="20" t="n">
        <v>0</v>
      </c>
      <c r="Q34" s="18" t="n">
        <v>0.56782332</v>
      </c>
      <c r="R34" s="20" t="n">
        <v>0.32122037</v>
      </c>
    </row>
    <row r="35" spans="1:18">
      <c r="A35" s="15" t="s">
        <v>432</v>
      </c>
      <c r="B35" s="17" t="n">
        <v>6406</v>
      </c>
      <c r="C35" s="18">
        <f>(443.0/B35*100)</f>
        <v/>
      </c>
      <c r="D35" s="19" t="n">
        <v>5963</v>
      </c>
      <c r="E35" s="18" t="n">
        <v>23.48799308</v>
      </c>
      <c r="F35" s="20" t="n">
        <v>0.55589772</v>
      </c>
      <c r="G35" s="18" t="n">
        <v>74.4013569</v>
      </c>
      <c r="H35" s="20" t="n">
        <v>0.5838755799999999</v>
      </c>
      <c r="I35" s="18" t="n">
        <v>0</v>
      </c>
      <c r="J35" s="20" t="n">
        <v>0</v>
      </c>
      <c r="K35" s="18" t="s">
        <v>404</v>
      </c>
      <c r="L35" s="20" t="s">
        <v>404</v>
      </c>
      <c r="M35" s="18" t="n">
        <v>0</v>
      </c>
      <c r="N35" s="20" t="n">
        <v>0</v>
      </c>
      <c r="O35" s="18" t="n">
        <v>0</v>
      </c>
      <c r="P35" s="20" t="n">
        <v>0</v>
      </c>
      <c r="Q35" s="18" t="n">
        <v>2.11065002</v>
      </c>
      <c r="R35" s="20" t="n">
        <v>0.25558444</v>
      </c>
    </row>
    <row r="36" spans="1:18">
      <c r="A36" s="15" t="s">
        <v>433</v>
      </c>
      <c r="B36" s="17" t="n">
        <v>6736</v>
      </c>
      <c r="C36" s="18">
        <f>(10.0/B36*100)</f>
        <v/>
      </c>
      <c r="D36" s="19" t="n">
        <v>6726</v>
      </c>
      <c r="E36" s="18" t="n">
        <v>37.88203777</v>
      </c>
      <c r="F36" s="20" t="n">
        <v>3.55361516</v>
      </c>
      <c r="G36" s="18" t="n">
        <v>60.57807593</v>
      </c>
      <c r="H36" s="20" t="n">
        <v>3.71426041</v>
      </c>
      <c r="I36" s="18" t="n">
        <v>0</v>
      </c>
      <c r="J36" s="20" t="n">
        <v>0</v>
      </c>
      <c r="K36" s="18" t="s">
        <v>404</v>
      </c>
      <c r="L36" s="20" t="s">
        <v>404</v>
      </c>
      <c r="M36" s="18" t="n">
        <v>0</v>
      </c>
      <c r="N36" s="20" t="n">
        <v>0</v>
      </c>
      <c r="O36" s="18" t="n">
        <v>0</v>
      </c>
      <c r="P36" s="20" t="n">
        <v>0</v>
      </c>
      <c r="Q36" s="18" t="n">
        <v>1.53988629</v>
      </c>
      <c r="R36" s="20" t="n">
        <v>0.80954886</v>
      </c>
    </row>
    <row r="37" spans="1:18">
      <c r="A37" s="15" t="s">
        <v>434</v>
      </c>
      <c r="B37" s="17" t="n">
        <v>5458</v>
      </c>
      <c r="C37" s="18">
        <f>(0.0/B37*100)</f>
        <v/>
      </c>
      <c r="D37" s="19" t="n">
        <v>5458</v>
      </c>
      <c r="E37" s="18" t="n">
        <v>22.84157576</v>
      </c>
      <c r="F37" s="20" t="n">
        <v>2.81681804</v>
      </c>
      <c r="G37" s="18" t="n">
        <v>77.12733016</v>
      </c>
      <c r="H37" s="20" t="n">
        <v>2.81857817</v>
      </c>
      <c r="I37" s="18" t="n">
        <v>0</v>
      </c>
      <c r="J37" s="20" t="n">
        <v>0</v>
      </c>
      <c r="K37" s="18" t="s">
        <v>404</v>
      </c>
      <c r="L37" s="20" t="s">
        <v>404</v>
      </c>
      <c r="M37" s="18" t="n">
        <v>0</v>
      </c>
      <c r="N37" s="20" t="n">
        <v>0</v>
      </c>
      <c r="O37" s="18" t="n">
        <v>0</v>
      </c>
      <c r="P37" s="20" t="n">
        <v>0</v>
      </c>
      <c r="Q37" s="18" t="n">
        <v>0.03109409</v>
      </c>
      <c r="R37" s="20" t="n">
        <v>0.03128721</v>
      </c>
    </row>
    <row r="38" spans="1:18">
      <c r="A38" s="15" t="s">
        <v>435</v>
      </c>
      <c r="B38" s="17" t="n">
        <v>5860</v>
      </c>
      <c r="C38" s="18">
        <f>(268.0/B38*100)</f>
        <v/>
      </c>
      <c r="D38" s="19" t="n">
        <v>5592</v>
      </c>
      <c r="E38" s="18" t="n">
        <v>28.04785688</v>
      </c>
      <c r="F38" s="20" t="n">
        <v>2.83395669</v>
      </c>
      <c r="G38" s="18" t="n">
        <v>69.75293187</v>
      </c>
      <c r="H38" s="20" t="n">
        <v>3.04027508</v>
      </c>
      <c r="I38" s="18" t="n">
        <v>0</v>
      </c>
      <c r="J38" s="20" t="n">
        <v>0</v>
      </c>
      <c r="K38" s="18" t="s">
        <v>404</v>
      </c>
      <c r="L38" s="20" t="s">
        <v>404</v>
      </c>
      <c r="M38" s="18" t="n">
        <v>0</v>
      </c>
      <c r="N38" s="20" t="n">
        <v>0</v>
      </c>
      <c r="O38" s="18" t="n">
        <v>0</v>
      </c>
      <c r="P38" s="20" t="n">
        <v>0</v>
      </c>
      <c r="Q38" s="18" t="n">
        <v>2.19921125</v>
      </c>
      <c r="R38" s="20" t="n">
        <v>1.10028401</v>
      </c>
    </row>
    <row r="39" spans="1:18">
      <c r="A39" s="15" t="s">
        <v>436</v>
      </c>
      <c r="B39" s="17" t="n">
        <v>5895</v>
      </c>
      <c r="C39" s="18">
        <f>(0.0/B39*100)</f>
        <v/>
      </c>
      <c r="D39" s="19" t="n">
        <v>5895</v>
      </c>
      <c r="E39" s="18" t="n">
        <v>32.62466019</v>
      </c>
      <c r="F39" s="20" t="n">
        <v>4.19814405</v>
      </c>
      <c r="G39" s="18" t="n">
        <v>64.87150466999999</v>
      </c>
      <c r="H39" s="20" t="n">
        <v>4.40565395</v>
      </c>
      <c r="I39" s="18" t="n">
        <v>0</v>
      </c>
      <c r="J39" s="20" t="n">
        <v>0</v>
      </c>
      <c r="K39" s="18" t="s">
        <v>404</v>
      </c>
      <c r="L39" s="20" t="s">
        <v>404</v>
      </c>
      <c r="M39" s="18" t="n">
        <v>0</v>
      </c>
      <c r="N39" s="20" t="n">
        <v>0</v>
      </c>
      <c r="O39" s="18" t="n">
        <v>0</v>
      </c>
      <c r="P39" s="20" t="n">
        <v>0</v>
      </c>
      <c r="Q39" s="18" t="n">
        <v>2.50383514</v>
      </c>
      <c r="R39" s="20" t="n">
        <v>1.08025871</v>
      </c>
    </row>
    <row r="40" spans="1:18">
      <c r="A40" s="15" t="s">
        <v>437</v>
      </c>
      <c r="B40" s="17" t="n">
        <v>14157</v>
      </c>
      <c r="C40" s="18">
        <f>(2628.0/B40*100)</f>
        <v/>
      </c>
      <c r="D40" s="19" t="n">
        <v>11529</v>
      </c>
      <c r="E40" s="18" t="n">
        <v>32.62635081</v>
      </c>
      <c r="F40" s="20" t="n">
        <v>3.4003773</v>
      </c>
      <c r="G40" s="18" t="n">
        <v>59.77866967</v>
      </c>
      <c r="H40" s="20" t="n">
        <v>3.69901192</v>
      </c>
      <c r="I40" s="18" t="n">
        <v>0</v>
      </c>
      <c r="J40" s="20" t="n">
        <v>0</v>
      </c>
      <c r="K40" s="18" t="s">
        <v>404</v>
      </c>
      <c r="L40" s="20" t="s">
        <v>404</v>
      </c>
      <c r="M40" s="18" t="n">
        <v>0</v>
      </c>
      <c r="N40" s="20" t="n">
        <v>0</v>
      </c>
      <c r="O40" s="18" t="n">
        <v>0</v>
      </c>
      <c r="P40" s="20" t="n">
        <v>0</v>
      </c>
      <c r="Q40" s="18" t="n">
        <v>7.59497951</v>
      </c>
      <c r="R40" s="20" t="n">
        <v>1.83452661</v>
      </c>
    </row>
    <row r="41" spans="1:18">
      <c r="A41" s="15" t="s">
        <v>438</v>
      </c>
      <c r="B41" s="17" t="n">
        <v>5712</v>
      </c>
      <c r="C41" s="18">
        <f>(70.0/B41*100)</f>
        <v/>
      </c>
      <c r="D41" s="19" t="n">
        <v>5642</v>
      </c>
      <c r="E41" s="18" t="n">
        <v>41.78039566</v>
      </c>
      <c r="F41" s="20" t="n">
        <v>4.11766635</v>
      </c>
      <c r="G41" s="18" t="n">
        <v>56.97268287</v>
      </c>
      <c r="H41" s="20" t="n">
        <v>4.10022186</v>
      </c>
      <c r="I41" s="18" t="n">
        <v>0</v>
      </c>
      <c r="J41" s="20" t="n">
        <v>0</v>
      </c>
      <c r="K41" s="18" t="s">
        <v>404</v>
      </c>
      <c r="L41" s="20" t="s">
        <v>404</v>
      </c>
      <c r="M41" s="18" t="n">
        <v>0</v>
      </c>
      <c r="N41" s="20" t="n">
        <v>0</v>
      </c>
      <c r="O41" s="18" t="n">
        <v>0</v>
      </c>
      <c r="P41" s="20" t="n">
        <v>0</v>
      </c>
      <c r="Q41" s="18" t="n">
        <v>1.24692148</v>
      </c>
      <c r="R41" s="20" t="n">
        <v>0.85691409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55.12758749</v>
      </c>
      <c r="F44" s="20" t="n">
        <v>3.49308984</v>
      </c>
      <c r="G44" s="18" t="n">
        <v>39.00137466</v>
      </c>
      <c r="H44" s="20" t="n">
        <v>3.40703984</v>
      </c>
      <c r="I44" s="18" t="n">
        <v>0</v>
      </c>
      <c r="J44" s="20" t="n">
        <v>0</v>
      </c>
      <c r="K44" s="18" t="s">
        <v>404</v>
      </c>
      <c r="L44" s="20" t="s">
        <v>404</v>
      </c>
      <c r="M44" s="18" t="n">
        <v>0</v>
      </c>
      <c r="N44" s="20" t="n">
        <v>0</v>
      </c>
      <c r="O44" s="18" t="n">
        <v>0</v>
      </c>
      <c r="P44" s="20" t="n">
        <v>0</v>
      </c>
      <c r="Q44" s="18" t="n">
        <v>5.87103785</v>
      </c>
      <c r="R44" s="20" t="n">
        <v>1.63613064</v>
      </c>
    </row>
    <row r="45" spans="1:18">
      <c r="A45" s="15" t="s">
        <v>442</v>
      </c>
      <c r="B45" s="17" t="n">
        <v>5519</v>
      </c>
      <c r="C45" s="18">
        <f>(0.0/B45*100)</f>
        <v/>
      </c>
      <c r="D45" s="19" t="n">
        <v>5519</v>
      </c>
      <c r="E45" s="18" t="n">
        <v>53.56902804</v>
      </c>
      <c r="F45" s="20" t="n">
        <v>4.42357226</v>
      </c>
      <c r="G45" s="18" t="n">
        <v>28.29965619</v>
      </c>
      <c r="H45" s="20" t="n">
        <v>3.7818801</v>
      </c>
      <c r="I45" s="18" t="n">
        <v>0</v>
      </c>
      <c r="J45" s="20" t="n">
        <v>0</v>
      </c>
      <c r="K45" s="18" t="s">
        <v>404</v>
      </c>
      <c r="L45" s="20" t="s">
        <v>404</v>
      </c>
      <c r="M45" s="18" t="n">
        <v>0</v>
      </c>
      <c r="N45" s="20" t="n">
        <v>0</v>
      </c>
      <c r="O45" s="18" t="n">
        <v>0</v>
      </c>
      <c r="P45" s="20" t="n">
        <v>0</v>
      </c>
      <c r="Q45" s="18" t="n">
        <v>18.13131578</v>
      </c>
      <c r="R45" s="20" t="n">
        <v>3.44668364</v>
      </c>
    </row>
    <row r="46" spans="1:18">
      <c r="A46" s="15" t="s">
        <v>443</v>
      </c>
      <c r="B46" s="17" t="n">
        <v>23141</v>
      </c>
      <c r="C46" s="18">
        <f>(4196.0/B46*100)</f>
        <v/>
      </c>
      <c r="D46" s="19" t="n">
        <v>18945</v>
      </c>
      <c r="E46" s="18" t="n">
        <v>37.87979459</v>
      </c>
      <c r="F46" s="20" t="n">
        <v>2.52092215</v>
      </c>
      <c r="G46" s="18" t="n">
        <v>55.28952338</v>
      </c>
      <c r="H46" s="20" t="n">
        <v>2.5210933</v>
      </c>
      <c r="I46" s="18" t="n">
        <v>0</v>
      </c>
      <c r="J46" s="20" t="n">
        <v>0</v>
      </c>
      <c r="K46" s="18" t="s">
        <v>404</v>
      </c>
      <c r="L46" s="20" t="s">
        <v>404</v>
      </c>
      <c r="M46" s="18" t="n">
        <v>0</v>
      </c>
      <c r="N46" s="20" t="n">
        <v>0</v>
      </c>
      <c r="O46" s="18" t="n">
        <v>0</v>
      </c>
      <c r="P46" s="20" t="n">
        <v>0</v>
      </c>
      <c r="Q46" s="18" t="n">
        <v>6.83068203</v>
      </c>
      <c r="R46" s="20" t="n">
        <v>1.0962085</v>
      </c>
    </row>
    <row r="47" spans="1:18">
      <c r="A47" s="15" t="s">
        <v>444</v>
      </c>
      <c r="B47" s="17" t="n">
        <v>5928</v>
      </c>
      <c r="C47" s="18">
        <f>(0.0/B47*100)</f>
        <v/>
      </c>
      <c r="D47" s="19" t="n">
        <v>5928</v>
      </c>
      <c r="E47" s="18" t="n">
        <v>69.81826129</v>
      </c>
      <c r="F47" s="20" t="n">
        <v>3.45699908</v>
      </c>
      <c r="G47" s="18" t="n">
        <v>26.97020033</v>
      </c>
      <c r="H47" s="20" t="n">
        <v>3.37835599</v>
      </c>
      <c r="I47" s="18" t="n">
        <v>0</v>
      </c>
      <c r="J47" s="20" t="n">
        <v>0</v>
      </c>
      <c r="K47" s="18" t="s">
        <v>404</v>
      </c>
      <c r="L47" s="20" t="s">
        <v>404</v>
      </c>
      <c r="M47" s="18" t="n">
        <v>0</v>
      </c>
      <c r="N47" s="20" t="n">
        <v>0</v>
      </c>
      <c r="O47" s="18" t="n">
        <v>0</v>
      </c>
      <c r="P47" s="20" t="n">
        <v>0</v>
      </c>
      <c r="Q47" s="18" t="n">
        <v>3.21153838</v>
      </c>
      <c r="R47" s="20" t="n">
        <v>1.32674069</v>
      </c>
    </row>
    <row r="48" spans="1:18">
      <c r="A48" s="15" t="s">
        <v>445</v>
      </c>
      <c r="B48" s="17" t="n">
        <v>9841</v>
      </c>
      <c r="C48" s="18">
        <f>(0.0/B48*100)</f>
        <v/>
      </c>
      <c r="D48" s="19" t="n">
        <v>9841</v>
      </c>
      <c r="E48" s="18" t="n">
        <v>85.72068161999999</v>
      </c>
      <c r="F48" s="20" t="n">
        <v>2.57474588</v>
      </c>
      <c r="G48" s="18" t="n">
        <v>12.47187518</v>
      </c>
      <c r="H48" s="20" t="n">
        <v>2.52124314</v>
      </c>
      <c r="I48" s="18" t="n">
        <v>0</v>
      </c>
      <c r="J48" s="20" t="n">
        <v>0</v>
      </c>
      <c r="K48" s="18" t="s">
        <v>404</v>
      </c>
      <c r="L48" s="20" t="s">
        <v>404</v>
      </c>
      <c r="M48" s="18" t="n">
        <v>0</v>
      </c>
      <c r="N48" s="20" t="n">
        <v>0</v>
      </c>
      <c r="O48" s="18" t="n">
        <v>0</v>
      </c>
      <c r="P48" s="20" t="n">
        <v>0</v>
      </c>
      <c r="Q48" s="18" t="n">
        <v>1.80744321</v>
      </c>
      <c r="R48" s="20" t="n">
        <v>0.9763014800000001</v>
      </c>
    </row>
    <row r="49" spans="1:18">
      <c r="A49" s="15" t="s">
        <v>446</v>
      </c>
      <c r="B49" s="17" t="n">
        <v>6349</v>
      </c>
      <c r="C49" s="18">
        <f>(52.0/B49*100)</f>
        <v/>
      </c>
      <c r="D49" s="19" t="n">
        <v>6297</v>
      </c>
      <c r="E49" s="18" t="n">
        <v>35.5557908</v>
      </c>
      <c r="F49" s="20" t="n">
        <v>3.09060272</v>
      </c>
      <c r="G49" s="18" t="n">
        <v>62.51220691</v>
      </c>
      <c r="H49" s="20" t="n">
        <v>3.2549523</v>
      </c>
      <c r="I49" s="18" t="n">
        <v>0</v>
      </c>
      <c r="J49" s="20" t="n">
        <v>0</v>
      </c>
      <c r="K49" s="18" t="s">
        <v>404</v>
      </c>
      <c r="L49" s="20" t="s">
        <v>404</v>
      </c>
      <c r="M49" s="18" t="n">
        <v>0</v>
      </c>
      <c r="N49" s="20" t="n">
        <v>0</v>
      </c>
      <c r="O49" s="18" t="n">
        <v>0</v>
      </c>
      <c r="P49" s="20" t="n">
        <v>0</v>
      </c>
      <c r="Q49" s="18" t="n">
        <v>1.9320023</v>
      </c>
      <c r="R49" s="20" t="n">
        <v>0.95790088</v>
      </c>
    </row>
    <row r="50" spans="1:18">
      <c r="A50" s="15" t="s">
        <v>447</v>
      </c>
      <c r="B50" s="17" t="n">
        <v>11795</v>
      </c>
      <c r="C50" s="18">
        <f>(1031.0/B50*100)</f>
        <v/>
      </c>
      <c r="D50" s="19" t="n">
        <v>10764</v>
      </c>
      <c r="E50" s="18" t="n">
        <v>66.24250827</v>
      </c>
      <c r="F50" s="20" t="n">
        <v>3.47138478</v>
      </c>
      <c r="G50" s="18" t="n">
        <v>28.4157456</v>
      </c>
      <c r="H50" s="20" t="n">
        <v>3.2071172</v>
      </c>
      <c r="I50" s="18" t="n">
        <v>0</v>
      </c>
      <c r="J50" s="20" t="n">
        <v>0</v>
      </c>
      <c r="K50" s="18" t="s">
        <v>404</v>
      </c>
      <c r="L50" s="20" t="s">
        <v>404</v>
      </c>
      <c r="M50" s="18" t="n">
        <v>0</v>
      </c>
      <c r="N50" s="20" t="n">
        <v>0</v>
      </c>
      <c r="O50" s="18" t="n">
        <v>0</v>
      </c>
      <c r="P50" s="20" t="n">
        <v>0</v>
      </c>
      <c r="Q50" s="18" t="n">
        <v>5.34174613</v>
      </c>
      <c r="R50" s="20" t="n">
        <v>1.61031895</v>
      </c>
    </row>
    <row r="51" spans="1:18">
      <c r="A51" s="15" t="s">
        <v>448</v>
      </c>
      <c r="B51" s="17" t="n">
        <v>6866</v>
      </c>
      <c r="C51" s="18">
        <f>(0.0/B51*100)</f>
        <v/>
      </c>
      <c r="D51" s="19" t="n">
        <v>6866</v>
      </c>
      <c r="E51" s="18" t="n">
        <v>85.88956640000001</v>
      </c>
      <c r="F51" s="20" t="n">
        <v>2.54157145</v>
      </c>
      <c r="G51" s="18" t="n">
        <v>12.50672725</v>
      </c>
      <c r="H51" s="20" t="n">
        <v>2.53533158</v>
      </c>
      <c r="I51" s="18" t="n">
        <v>0</v>
      </c>
      <c r="J51" s="20" t="n">
        <v>0</v>
      </c>
      <c r="K51" s="18" t="s">
        <v>404</v>
      </c>
      <c r="L51" s="20" t="s">
        <v>404</v>
      </c>
      <c r="M51" s="18" t="n">
        <v>0</v>
      </c>
      <c r="N51" s="20" t="n">
        <v>0</v>
      </c>
      <c r="O51" s="18" t="n">
        <v>0</v>
      </c>
      <c r="P51" s="20" t="n">
        <v>0</v>
      </c>
      <c r="Q51" s="18" t="n">
        <v>1.60370635</v>
      </c>
      <c r="R51" s="20" t="n">
        <v>0.80340855</v>
      </c>
    </row>
    <row r="52" spans="1:18">
      <c r="A52" s="15" t="s">
        <v>449</v>
      </c>
      <c r="B52" s="17" t="n">
        <v>5809</v>
      </c>
      <c r="C52" s="18">
        <f>(0.0/B52*100)</f>
        <v/>
      </c>
      <c r="D52" s="19" t="n">
        <v>5809</v>
      </c>
      <c r="E52" s="18" t="n">
        <v>59.09323996</v>
      </c>
      <c r="F52" s="20" t="n">
        <v>3.91467391</v>
      </c>
      <c r="G52" s="18" t="n">
        <v>38.68884881</v>
      </c>
      <c r="H52" s="20" t="n">
        <v>3.87759939</v>
      </c>
      <c r="I52" s="18" t="n">
        <v>0</v>
      </c>
      <c r="J52" s="20" t="n">
        <v>0</v>
      </c>
      <c r="K52" s="18" t="s">
        <v>404</v>
      </c>
      <c r="L52" s="20" t="s">
        <v>404</v>
      </c>
      <c r="M52" s="18" t="n">
        <v>0</v>
      </c>
      <c r="N52" s="20" t="n">
        <v>0</v>
      </c>
      <c r="O52" s="18" t="n">
        <v>0</v>
      </c>
      <c r="P52" s="20" t="n">
        <v>0</v>
      </c>
      <c r="Q52" s="18" t="n">
        <v>2.21791123</v>
      </c>
      <c r="R52" s="20" t="n">
        <v>1.23162372</v>
      </c>
    </row>
    <row r="53" spans="1:18">
      <c r="A53" s="15" t="s">
        <v>450</v>
      </c>
      <c r="B53" s="17" t="n">
        <v>5571</v>
      </c>
      <c r="C53" s="18">
        <f>(0.0/B53*100)</f>
        <v/>
      </c>
      <c r="D53" s="19" t="n">
        <v>5571</v>
      </c>
      <c r="E53" s="18" t="n">
        <v>36.74651133</v>
      </c>
      <c r="F53" s="20" t="n">
        <v>0.14232207</v>
      </c>
      <c r="G53" s="18" t="n">
        <v>60.02530207</v>
      </c>
      <c r="H53" s="20" t="n">
        <v>0.14361649</v>
      </c>
      <c r="I53" s="18" t="n">
        <v>0</v>
      </c>
      <c r="J53" s="20" t="n">
        <v>0</v>
      </c>
      <c r="K53" s="18" t="s">
        <v>404</v>
      </c>
      <c r="L53" s="20" t="s">
        <v>404</v>
      </c>
      <c r="M53" s="18" t="n">
        <v>0</v>
      </c>
      <c r="N53" s="20" t="n">
        <v>0</v>
      </c>
      <c r="O53" s="18" t="n">
        <v>0</v>
      </c>
      <c r="P53" s="20" t="n">
        <v>0</v>
      </c>
      <c r="Q53" s="18" t="n">
        <v>3.2281866</v>
      </c>
      <c r="R53" s="20" t="n">
        <v>0.03618081</v>
      </c>
    </row>
    <row r="54" spans="1:18">
      <c r="A54" s="15" t="s">
        <v>451</v>
      </c>
      <c r="B54" s="17" t="n">
        <v>4740</v>
      </c>
      <c r="C54" s="18">
        <f>(199.0/B54*100)</f>
        <v/>
      </c>
      <c r="D54" s="19" t="n">
        <v>4541</v>
      </c>
      <c r="E54" s="18" t="n">
        <v>56.87999745</v>
      </c>
      <c r="F54" s="20" t="n">
        <v>3.53215579</v>
      </c>
      <c r="G54" s="18" t="n">
        <v>39.46488785</v>
      </c>
      <c r="H54" s="20" t="n">
        <v>3.47156379</v>
      </c>
      <c r="I54" s="18" t="n">
        <v>0</v>
      </c>
      <c r="J54" s="20" t="n">
        <v>0</v>
      </c>
      <c r="K54" s="18" t="s">
        <v>404</v>
      </c>
      <c r="L54" s="20" t="s">
        <v>404</v>
      </c>
      <c r="M54" s="18" t="n">
        <v>0</v>
      </c>
      <c r="N54" s="20" t="n">
        <v>0</v>
      </c>
      <c r="O54" s="18" t="n">
        <v>0</v>
      </c>
      <c r="P54" s="20" t="n">
        <v>0</v>
      </c>
      <c r="Q54" s="18" t="n">
        <v>3.65511469</v>
      </c>
      <c r="R54" s="20" t="n">
        <v>1.13887307</v>
      </c>
    </row>
    <row r="55" spans="1:18">
      <c r="A55" s="15" t="s">
        <v>452</v>
      </c>
      <c r="B55" s="17" t="n">
        <v>5316</v>
      </c>
      <c r="C55" s="18">
        <f>(43.0/B55*100)</f>
        <v/>
      </c>
      <c r="D55" s="19" t="n">
        <v>5273</v>
      </c>
      <c r="E55" s="18" t="n">
        <v>27.44308732</v>
      </c>
      <c r="F55" s="20" t="n">
        <v>3.0121139</v>
      </c>
      <c r="G55" s="18" t="n">
        <v>67.66432177</v>
      </c>
      <c r="H55" s="20" t="n">
        <v>3.37474502</v>
      </c>
      <c r="I55" s="18" t="n">
        <v>0</v>
      </c>
      <c r="J55" s="20" t="n">
        <v>0</v>
      </c>
      <c r="K55" s="18" t="s">
        <v>404</v>
      </c>
      <c r="L55" s="20" t="s">
        <v>404</v>
      </c>
      <c r="M55" s="18" t="n">
        <v>0</v>
      </c>
      <c r="N55" s="20" t="n">
        <v>0</v>
      </c>
      <c r="O55" s="18" t="n">
        <v>0</v>
      </c>
      <c r="P55" s="20" t="n">
        <v>0</v>
      </c>
      <c r="Q55" s="18" t="n">
        <v>4.89259091</v>
      </c>
      <c r="R55" s="20" t="n">
        <v>1.40692341</v>
      </c>
    </row>
    <row r="56" spans="1:18">
      <c r="A56" s="15" t="s">
        <v>453</v>
      </c>
      <c r="B56" s="17" t="n">
        <v>5359</v>
      </c>
      <c r="C56" s="18">
        <f>(0.0/B56*100)</f>
        <v/>
      </c>
      <c r="D56" s="19" t="n">
        <v>5359</v>
      </c>
      <c r="E56" s="18" t="n">
        <v>31.16053253</v>
      </c>
      <c r="F56" s="20" t="n">
        <v>3.59022703</v>
      </c>
      <c r="G56" s="18" t="n">
        <v>62.20906952</v>
      </c>
      <c r="H56" s="20" t="n">
        <v>3.92818923</v>
      </c>
      <c r="I56" s="18" t="n">
        <v>0</v>
      </c>
      <c r="J56" s="20" t="n">
        <v>0</v>
      </c>
      <c r="K56" s="18" t="s">
        <v>404</v>
      </c>
      <c r="L56" s="20" t="s">
        <v>404</v>
      </c>
      <c r="M56" s="18" t="n">
        <v>0</v>
      </c>
      <c r="N56" s="20" t="n">
        <v>0</v>
      </c>
      <c r="O56" s="18" t="n">
        <v>0</v>
      </c>
      <c r="P56" s="20" t="n">
        <v>0</v>
      </c>
      <c r="Q56" s="18" t="n">
        <v>6.63039795</v>
      </c>
      <c r="R56" s="20" t="n">
        <v>2.09644569</v>
      </c>
    </row>
    <row r="57" spans="1:18">
      <c r="A57" s="15" t="s">
        <v>454</v>
      </c>
      <c r="B57" s="17" t="n">
        <v>6513</v>
      </c>
      <c r="C57" s="18">
        <f>(0.0/B57*100)</f>
        <v/>
      </c>
      <c r="D57" s="19" t="n">
        <v>6513</v>
      </c>
      <c r="E57" s="18" t="n">
        <v>33.32095725</v>
      </c>
      <c r="F57" s="20" t="n">
        <v>2.91028322</v>
      </c>
      <c r="G57" s="18" t="n">
        <v>47.20142082</v>
      </c>
      <c r="H57" s="20" t="n">
        <v>3.26346712</v>
      </c>
      <c r="I57" s="18" t="n">
        <v>0</v>
      </c>
      <c r="J57" s="20" t="n">
        <v>0</v>
      </c>
      <c r="K57" s="18" t="s">
        <v>404</v>
      </c>
      <c r="L57" s="20" t="s">
        <v>404</v>
      </c>
      <c r="M57" s="18" t="n">
        <v>0</v>
      </c>
      <c r="N57" s="20" t="n">
        <v>0</v>
      </c>
      <c r="O57" s="18" t="n">
        <v>0</v>
      </c>
      <c r="P57" s="20" t="n">
        <v>0</v>
      </c>
      <c r="Q57" s="18" t="n">
        <v>19.47762193</v>
      </c>
      <c r="R57" s="20" t="n">
        <v>2.8367711</v>
      </c>
    </row>
    <row r="58" spans="1:18">
      <c r="A58" s="15" t="s">
        <v>455</v>
      </c>
      <c r="B58" s="17" t="n">
        <v>7267</v>
      </c>
      <c r="C58" s="18">
        <f>(0.0/B58*100)</f>
        <v/>
      </c>
      <c r="D58" s="19" t="n">
        <v>7267</v>
      </c>
      <c r="E58" s="18" t="n">
        <v>56.98646625</v>
      </c>
      <c r="F58" s="20" t="n">
        <v>3.15738799</v>
      </c>
      <c r="G58" s="18" t="n">
        <v>41.82303761</v>
      </c>
      <c r="H58" s="20" t="n">
        <v>3.07198966</v>
      </c>
      <c r="I58" s="18" t="n">
        <v>0</v>
      </c>
      <c r="J58" s="20" t="n">
        <v>0</v>
      </c>
      <c r="K58" s="18" t="s">
        <v>404</v>
      </c>
      <c r="L58" s="20" t="s">
        <v>404</v>
      </c>
      <c r="M58" s="18" t="n">
        <v>0</v>
      </c>
      <c r="N58" s="20" t="n">
        <v>0</v>
      </c>
      <c r="O58" s="18" t="n">
        <v>0</v>
      </c>
      <c r="P58" s="20" t="n">
        <v>0</v>
      </c>
      <c r="Q58" s="18" t="n">
        <v>1.19049614</v>
      </c>
      <c r="R58" s="20" t="n">
        <v>0.76339294</v>
      </c>
    </row>
    <row r="59" spans="1:18">
      <c r="A59" s="15" t="s">
        <v>456</v>
      </c>
      <c r="B59" s="17" t="n">
        <v>4826</v>
      </c>
      <c r="C59" s="18">
        <f>(0.0/B59*100)</f>
        <v/>
      </c>
      <c r="D59" s="19" t="n">
        <v>4826</v>
      </c>
      <c r="E59" s="18" t="n">
        <v>56.87771747</v>
      </c>
      <c r="F59" s="20" t="n">
        <v>1.27887434</v>
      </c>
      <c r="G59" s="18" t="n">
        <v>40.04616058</v>
      </c>
      <c r="H59" s="20" t="n">
        <v>1.27195398</v>
      </c>
      <c r="I59" s="18" t="n">
        <v>0</v>
      </c>
      <c r="J59" s="20" t="n">
        <v>0</v>
      </c>
      <c r="K59" s="18" t="s">
        <v>404</v>
      </c>
      <c r="L59" s="20" t="s">
        <v>404</v>
      </c>
      <c r="M59" s="18" t="n">
        <v>0</v>
      </c>
      <c r="N59" s="20" t="n">
        <v>0</v>
      </c>
      <c r="O59" s="18" t="n">
        <v>0</v>
      </c>
      <c r="P59" s="20" t="n">
        <v>0</v>
      </c>
      <c r="Q59" s="18" t="n">
        <v>3.07612195</v>
      </c>
      <c r="R59" s="20" t="n">
        <v>0.37234114</v>
      </c>
    </row>
    <row r="60" spans="1:18">
      <c r="A60" s="15" t="s">
        <v>457</v>
      </c>
      <c r="B60" s="17" t="n">
        <v>4546</v>
      </c>
      <c r="C60" s="18">
        <f>(0.0/B60*100)</f>
        <v/>
      </c>
      <c r="D60" s="19" t="n">
        <v>4546</v>
      </c>
      <c r="E60" s="18" t="n">
        <v>75.30541182</v>
      </c>
      <c r="F60" s="20" t="n">
        <v>2.99620993</v>
      </c>
      <c r="G60" s="18" t="n">
        <v>20.27247756</v>
      </c>
      <c r="H60" s="20" t="n">
        <v>2.77085133</v>
      </c>
      <c r="I60" s="18" t="n">
        <v>0</v>
      </c>
      <c r="J60" s="20" t="n">
        <v>0</v>
      </c>
      <c r="K60" s="18" t="s">
        <v>404</v>
      </c>
      <c r="L60" s="20" t="s">
        <v>404</v>
      </c>
      <c r="M60" s="18" t="n">
        <v>0</v>
      </c>
      <c r="N60" s="20" t="n">
        <v>0</v>
      </c>
      <c r="O60" s="18" t="n">
        <v>0</v>
      </c>
      <c r="P60" s="20" t="n">
        <v>0</v>
      </c>
      <c r="Q60" s="18" t="n">
        <v>4.42211062</v>
      </c>
      <c r="R60" s="20" t="n">
        <v>1.11070966</v>
      </c>
    </row>
    <row r="61" spans="1:18">
      <c r="A61" s="15" t="s">
        <v>458</v>
      </c>
      <c r="B61" s="17" t="n">
        <v>6525</v>
      </c>
      <c r="C61" s="18">
        <f>(0.0/B61*100)</f>
        <v/>
      </c>
      <c r="D61" s="19" t="n">
        <v>6525</v>
      </c>
      <c r="E61" s="18" t="n">
        <v>57.08870577</v>
      </c>
      <c r="F61" s="20" t="n">
        <v>2.8311947</v>
      </c>
      <c r="G61" s="18" t="n">
        <v>42.77399857</v>
      </c>
      <c r="H61" s="20" t="n">
        <v>2.82964932</v>
      </c>
      <c r="I61" s="18" t="n">
        <v>0</v>
      </c>
      <c r="J61" s="20" t="n">
        <v>0</v>
      </c>
      <c r="K61" s="18" t="s">
        <v>404</v>
      </c>
      <c r="L61" s="20" t="s">
        <v>404</v>
      </c>
      <c r="M61" s="18" t="n">
        <v>0</v>
      </c>
      <c r="N61" s="20" t="n">
        <v>0</v>
      </c>
      <c r="O61" s="18" t="n">
        <v>0</v>
      </c>
      <c r="P61" s="20" t="n">
        <v>0</v>
      </c>
      <c r="Q61" s="18" t="n">
        <v>0.13729566</v>
      </c>
      <c r="R61" s="20" t="n">
        <v>0.13732493</v>
      </c>
    </row>
    <row r="62" spans="1:18">
      <c r="A62" s="15" t="s">
        <v>459</v>
      </c>
      <c r="B62" s="17" t="n">
        <v>4476</v>
      </c>
      <c r="C62" s="18">
        <f>(0.0/B62*100)</f>
        <v/>
      </c>
      <c r="D62" s="19" t="n">
        <v>4476</v>
      </c>
      <c r="E62" s="18" t="n">
        <v>54.16047861</v>
      </c>
      <c r="F62" s="20" t="n">
        <v>0.05353421</v>
      </c>
      <c r="G62" s="18" t="n">
        <v>45.83952139</v>
      </c>
      <c r="H62" s="20" t="n">
        <v>0.05353421</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57.97670687</v>
      </c>
      <c r="F63" s="20" t="n">
        <v>0.16475924</v>
      </c>
      <c r="G63" s="18" t="n">
        <v>32.6318481</v>
      </c>
      <c r="H63" s="20" t="n">
        <v>0.16022277</v>
      </c>
      <c r="I63" s="18" t="n">
        <v>0</v>
      </c>
      <c r="J63" s="20" t="n">
        <v>0</v>
      </c>
      <c r="K63" s="18" t="s">
        <v>404</v>
      </c>
      <c r="L63" s="20" t="s">
        <v>404</v>
      </c>
      <c r="M63" s="18" t="n">
        <v>0</v>
      </c>
      <c r="N63" s="20" t="n">
        <v>0</v>
      </c>
      <c r="O63" s="18" t="n">
        <v>0</v>
      </c>
      <c r="P63" s="20" t="n">
        <v>0</v>
      </c>
      <c r="Q63" s="18" t="n">
        <v>9.391445020000001</v>
      </c>
      <c r="R63" s="20" t="n">
        <v>0.07375458999999999</v>
      </c>
    </row>
    <row r="64" spans="1:18">
      <c r="A64" s="15" t="s">
        <v>461</v>
      </c>
      <c r="B64" s="17" t="n">
        <v>3634</v>
      </c>
      <c r="C64" s="18">
        <f>(27.0/B64*100)</f>
        <v/>
      </c>
      <c r="D64" s="19" t="n">
        <v>3607</v>
      </c>
      <c r="E64" s="18" t="n">
        <v>61.77278508</v>
      </c>
      <c r="F64" s="20" t="n">
        <v>0.12145575</v>
      </c>
      <c r="G64" s="18" t="n">
        <v>38.22721492</v>
      </c>
      <c r="H64" s="20" t="n">
        <v>0.12145575</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89.44908941</v>
      </c>
      <c r="F65" s="20" t="n">
        <v>1.93802123</v>
      </c>
      <c r="G65" s="18" t="n">
        <v>8.67189406</v>
      </c>
      <c r="H65" s="20" t="n">
        <v>1.62827238</v>
      </c>
      <c r="I65" s="18" t="n">
        <v>0</v>
      </c>
      <c r="J65" s="20" t="n">
        <v>0</v>
      </c>
      <c r="K65" s="18" t="s">
        <v>404</v>
      </c>
      <c r="L65" s="20" t="s">
        <v>404</v>
      </c>
      <c r="M65" s="18" t="n">
        <v>0</v>
      </c>
      <c r="N65" s="20" t="n">
        <v>0</v>
      </c>
      <c r="O65" s="18" t="n">
        <v>0</v>
      </c>
      <c r="P65" s="20" t="n">
        <v>0</v>
      </c>
      <c r="Q65" s="18" t="n">
        <v>1.87901653</v>
      </c>
      <c r="R65" s="20" t="n">
        <v>1.05048206</v>
      </c>
    </row>
    <row r="66" spans="1:18">
      <c r="A66" s="15" t="s">
        <v>463</v>
      </c>
      <c r="B66" s="17" t="n">
        <v>5665</v>
      </c>
      <c r="C66" s="18">
        <f>(0.0/B66*100)</f>
        <v/>
      </c>
      <c r="D66" s="19" t="n">
        <v>5665</v>
      </c>
      <c r="E66" s="18" t="n">
        <v>60.50332876</v>
      </c>
      <c r="F66" s="20" t="n">
        <v>0.33686384</v>
      </c>
      <c r="G66" s="18" t="n">
        <v>38.05871021</v>
      </c>
      <c r="H66" s="20" t="n">
        <v>0.34007215</v>
      </c>
      <c r="I66" s="18" t="n">
        <v>0</v>
      </c>
      <c r="J66" s="20" t="n">
        <v>0</v>
      </c>
      <c r="K66" s="18" t="s">
        <v>404</v>
      </c>
      <c r="L66" s="20" t="s">
        <v>404</v>
      </c>
      <c r="M66" s="18" t="n">
        <v>0</v>
      </c>
      <c r="N66" s="20" t="n">
        <v>0</v>
      </c>
      <c r="O66" s="18" t="n">
        <v>0</v>
      </c>
      <c r="P66" s="20" t="n">
        <v>0</v>
      </c>
      <c r="Q66" s="18" t="n">
        <v>1.43796103</v>
      </c>
      <c r="R66" s="20" t="n">
        <v>0.02167453</v>
      </c>
    </row>
    <row r="67" spans="1:18">
      <c r="A67" s="15" t="s">
        <v>464</v>
      </c>
      <c r="B67" s="17" t="n">
        <v>6971</v>
      </c>
      <c r="C67" s="18">
        <f>(0.0/B67*100)</f>
        <v/>
      </c>
      <c r="D67" s="19" t="n">
        <v>6971</v>
      </c>
      <c r="E67" s="18" t="n">
        <v>20.68113663</v>
      </c>
      <c r="F67" s="20" t="n">
        <v>2.39894768</v>
      </c>
      <c r="G67" s="18" t="n">
        <v>78.32176705000001</v>
      </c>
      <c r="H67" s="20" t="n">
        <v>2.51773499</v>
      </c>
      <c r="I67" s="18" t="n">
        <v>0</v>
      </c>
      <c r="J67" s="20" t="n">
        <v>0</v>
      </c>
      <c r="K67" s="18" t="s">
        <v>404</v>
      </c>
      <c r="L67" s="20" t="s">
        <v>404</v>
      </c>
      <c r="M67" s="18" t="n">
        <v>0</v>
      </c>
      <c r="N67" s="20" t="n">
        <v>0</v>
      </c>
      <c r="O67" s="18" t="n">
        <v>0</v>
      </c>
      <c r="P67" s="20" t="n">
        <v>0</v>
      </c>
      <c r="Q67" s="18" t="n">
        <v>0.99709632</v>
      </c>
      <c r="R67" s="20" t="n">
        <v>0.56594568</v>
      </c>
    </row>
    <row r="68" spans="1:18">
      <c r="A68" s="15" t="s">
        <v>465</v>
      </c>
      <c r="B68" s="17" t="n">
        <v>12083</v>
      </c>
      <c r="C68" s="18">
        <f>(0.0/B68*100)</f>
        <v/>
      </c>
      <c r="D68" s="19" t="n">
        <v>12083</v>
      </c>
      <c r="E68" s="18" t="n">
        <v>80.94669279999999</v>
      </c>
      <c r="F68" s="20" t="n">
        <v>0.06816127</v>
      </c>
      <c r="G68" s="18" t="n">
        <v>18.32250166</v>
      </c>
      <c r="H68" s="20" t="n">
        <v>0.06544638999999999</v>
      </c>
      <c r="I68" s="18" t="n">
        <v>0</v>
      </c>
      <c r="J68" s="20" t="n">
        <v>0</v>
      </c>
      <c r="K68" s="18" t="s">
        <v>404</v>
      </c>
      <c r="L68" s="20" t="s">
        <v>404</v>
      </c>
      <c r="M68" s="18" t="n">
        <v>0</v>
      </c>
      <c r="N68" s="20" t="n">
        <v>0</v>
      </c>
      <c r="O68" s="18" t="n">
        <v>0</v>
      </c>
      <c r="P68" s="20" t="n">
        <v>0</v>
      </c>
      <c r="Q68" s="18" t="n">
        <v>0.73080554</v>
      </c>
      <c r="R68" s="20" t="n">
        <v>0.02197892</v>
      </c>
    </row>
    <row r="69" spans="1:18">
      <c r="A69" s="15" t="s">
        <v>466</v>
      </c>
      <c r="B69" s="17" t="n">
        <v>4876</v>
      </c>
      <c r="C69" s="18">
        <f>(0.0/B69*100)</f>
        <v/>
      </c>
      <c r="D69" s="19" t="n">
        <v>4876</v>
      </c>
      <c r="E69" s="18" t="n">
        <v>92.22227106</v>
      </c>
      <c r="F69" s="20" t="n">
        <v>1.9783577</v>
      </c>
      <c r="G69" s="18" t="n">
        <v>7.77772894</v>
      </c>
      <c r="H69" s="20" t="n">
        <v>1.9783577</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53.51962543</v>
      </c>
      <c r="F70" s="20" t="n">
        <v>4.00540782</v>
      </c>
      <c r="G70" s="18" t="n">
        <v>46.17272522</v>
      </c>
      <c r="H70" s="20" t="n">
        <v>4.00283774</v>
      </c>
      <c r="I70" s="18" t="n">
        <v>0</v>
      </c>
      <c r="J70" s="20" t="n">
        <v>0</v>
      </c>
      <c r="K70" s="18" t="s">
        <v>404</v>
      </c>
      <c r="L70" s="20" t="s">
        <v>404</v>
      </c>
      <c r="M70" s="18" t="n">
        <v>0</v>
      </c>
      <c r="N70" s="20" t="n">
        <v>0</v>
      </c>
      <c r="O70" s="18" t="n">
        <v>0</v>
      </c>
      <c r="P70" s="20" t="n">
        <v>0</v>
      </c>
      <c r="Q70" s="18" t="n">
        <v>0.30764935</v>
      </c>
      <c r="R70" s="20" t="n">
        <v>0.30600758</v>
      </c>
    </row>
    <row r="71" spans="1:18">
      <c r="A71" s="15" t="s">
        <v>468</v>
      </c>
      <c r="B71" s="17" t="n">
        <v>6115</v>
      </c>
      <c r="C71" s="18">
        <f>(0.0/B71*100)</f>
        <v/>
      </c>
      <c r="D71" s="19" t="n">
        <v>6115</v>
      </c>
      <c r="E71" s="18" t="n">
        <v>38.26404743</v>
      </c>
      <c r="F71" s="20" t="n">
        <v>0.44922291</v>
      </c>
      <c r="G71" s="18" t="n">
        <v>60.52363367</v>
      </c>
      <c r="H71" s="20" t="n">
        <v>0.44166881</v>
      </c>
      <c r="I71" s="18" t="n">
        <v>0</v>
      </c>
      <c r="J71" s="20" t="n">
        <v>0</v>
      </c>
      <c r="K71" s="18" t="s">
        <v>404</v>
      </c>
      <c r="L71" s="20" t="s">
        <v>404</v>
      </c>
      <c r="M71" s="18" t="n">
        <v>0</v>
      </c>
      <c r="N71" s="20" t="n">
        <v>0</v>
      </c>
      <c r="O71" s="18" t="n">
        <v>0</v>
      </c>
      <c r="P71" s="20" t="n">
        <v>0</v>
      </c>
      <c r="Q71" s="18" t="n">
        <v>1.2123189</v>
      </c>
      <c r="R71" s="20" t="n">
        <v>0.03489547</v>
      </c>
    </row>
    <row r="72" spans="1:18">
      <c r="A72" s="15" t="s">
        <v>469</v>
      </c>
      <c r="B72" s="17" t="n">
        <v>7708</v>
      </c>
      <c r="C72" s="18">
        <f>(0.0/B72*100)</f>
        <v/>
      </c>
      <c r="D72" s="19" t="n">
        <v>7708</v>
      </c>
      <c r="E72" s="18" t="n">
        <v>55.57618207</v>
      </c>
      <c r="F72" s="20" t="n">
        <v>3.30783805</v>
      </c>
      <c r="G72" s="18" t="n">
        <v>43.49124755</v>
      </c>
      <c r="H72" s="20" t="n">
        <v>3.26757556</v>
      </c>
      <c r="I72" s="18" t="n">
        <v>0</v>
      </c>
      <c r="J72" s="20" t="n">
        <v>0</v>
      </c>
      <c r="K72" s="18" t="s">
        <v>404</v>
      </c>
      <c r="L72" s="20" t="s">
        <v>404</v>
      </c>
      <c r="M72" s="18" t="n">
        <v>0</v>
      </c>
      <c r="N72" s="20" t="n">
        <v>0</v>
      </c>
      <c r="O72" s="18" t="n">
        <v>0</v>
      </c>
      <c r="P72" s="20" t="n">
        <v>0</v>
      </c>
      <c r="Q72" s="18" t="n">
        <v>0.93257038</v>
      </c>
      <c r="R72" s="20" t="n">
        <v>0.69235351</v>
      </c>
    </row>
    <row r="73" spans="1:18">
      <c r="A73" s="15" t="s">
        <v>470</v>
      </c>
      <c r="B73" s="17" t="n">
        <v>8249</v>
      </c>
      <c r="C73" s="18">
        <f>(0.0/B73*100)</f>
        <v/>
      </c>
      <c r="D73" s="19" t="n">
        <v>8249</v>
      </c>
      <c r="E73" s="18" t="n">
        <v>56.4027433</v>
      </c>
      <c r="F73" s="20" t="n">
        <v>3.4347093</v>
      </c>
      <c r="G73" s="18" t="n">
        <v>40.75379887</v>
      </c>
      <c r="H73" s="20" t="n">
        <v>3.38426614</v>
      </c>
      <c r="I73" s="18" t="n">
        <v>0</v>
      </c>
      <c r="J73" s="20" t="n">
        <v>0</v>
      </c>
      <c r="K73" s="18" t="s">
        <v>404</v>
      </c>
      <c r="L73" s="20" t="s">
        <v>404</v>
      </c>
      <c r="M73" s="18" t="n">
        <v>0</v>
      </c>
      <c r="N73" s="20" t="n">
        <v>0</v>
      </c>
      <c r="O73" s="18" t="n">
        <v>0</v>
      </c>
      <c r="P73" s="20" t="n">
        <v>0</v>
      </c>
      <c r="Q73" s="18" t="n">
        <v>2.84345783</v>
      </c>
      <c r="R73" s="20" t="n">
        <v>1.23448139</v>
      </c>
    </row>
    <row r="74" spans="1:18">
      <c r="A74" s="15" t="s">
        <v>471</v>
      </c>
      <c r="B74" s="17" t="n">
        <v>4692</v>
      </c>
      <c r="C74" s="18">
        <f>(484.0/B74*100)</f>
        <v/>
      </c>
      <c r="D74" s="19" t="n">
        <v>4208</v>
      </c>
      <c r="E74" s="18" t="n">
        <v>38.68577712</v>
      </c>
      <c r="F74" s="20" t="n">
        <v>0.25549243</v>
      </c>
      <c r="G74" s="18" t="n">
        <v>60.37494295</v>
      </c>
      <c r="H74" s="20" t="n">
        <v>0.25676567</v>
      </c>
      <c r="I74" s="18" t="n">
        <v>0</v>
      </c>
      <c r="J74" s="20" t="n">
        <v>0</v>
      </c>
      <c r="K74" s="18" t="s">
        <v>404</v>
      </c>
      <c r="L74" s="20" t="s">
        <v>404</v>
      </c>
      <c r="M74" s="18" t="n">
        <v>0</v>
      </c>
      <c r="N74" s="20" t="n">
        <v>0</v>
      </c>
      <c r="O74" s="18" t="n">
        <v>0</v>
      </c>
      <c r="P74" s="20" t="n">
        <v>0</v>
      </c>
      <c r="Q74" s="18" t="n">
        <v>0.93927992</v>
      </c>
      <c r="R74" s="20" t="n">
        <v>0.06969415</v>
      </c>
    </row>
    <row r="75" spans="1:18">
      <c r="A75" s="15" t="s">
        <v>472</v>
      </c>
      <c r="B75" s="17" t="n">
        <v>5375</v>
      </c>
      <c r="C75" s="18">
        <f>(483.0/B75*100)</f>
        <v/>
      </c>
      <c r="D75" s="19" t="n">
        <v>4892</v>
      </c>
      <c r="E75" s="18" t="n">
        <v>72.22378661</v>
      </c>
      <c r="F75" s="20" t="n">
        <v>3.87240708</v>
      </c>
      <c r="G75" s="18" t="n">
        <v>19.55314786</v>
      </c>
      <c r="H75" s="20" t="n">
        <v>3.1479371</v>
      </c>
      <c r="I75" s="18" t="n">
        <v>0</v>
      </c>
      <c r="J75" s="20" t="n">
        <v>0</v>
      </c>
      <c r="K75" s="18" t="s">
        <v>404</v>
      </c>
      <c r="L75" s="20" t="s">
        <v>404</v>
      </c>
      <c r="M75" s="18" t="n">
        <v>0</v>
      </c>
      <c r="N75" s="20" t="n">
        <v>0</v>
      </c>
      <c r="O75" s="18" t="n">
        <v>0</v>
      </c>
      <c r="P75" s="20" t="n">
        <v>0</v>
      </c>
      <c r="Q75" s="18" t="n">
        <v>8.22306553</v>
      </c>
      <c r="R75" s="20" t="n">
        <v>2.55852678</v>
      </c>
    </row>
    <row r="76" spans="1:18">
      <c r="A76" s="15" t="s">
        <v>473</v>
      </c>
      <c r="B76" s="17" t="n">
        <v>14167</v>
      </c>
      <c r="C76" s="18">
        <f>(1400.0/B76*100)</f>
        <v/>
      </c>
      <c r="D76" s="19" t="n">
        <v>12767</v>
      </c>
      <c r="E76" s="18" t="n">
        <v>73.77277234</v>
      </c>
      <c r="F76" s="20" t="n">
        <v>2.4571263</v>
      </c>
      <c r="G76" s="18" t="n">
        <v>21.3390923</v>
      </c>
      <c r="H76" s="20" t="n">
        <v>2.09957916</v>
      </c>
      <c r="I76" s="18" t="n">
        <v>0</v>
      </c>
      <c r="J76" s="20" t="n">
        <v>0</v>
      </c>
      <c r="K76" s="18" t="s">
        <v>404</v>
      </c>
      <c r="L76" s="20" t="s">
        <v>404</v>
      </c>
      <c r="M76" s="18" t="n">
        <v>0</v>
      </c>
      <c r="N76" s="20" t="n">
        <v>0</v>
      </c>
      <c r="O76" s="18" t="n">
        <v>0</v>
      </c>
      <c r="P76" s="20" t="n">
        <v>0</v>
      </c>
      <c r="Q76" s="18" t="n">
        <v>4.88813536</v>
      </c>
      <c r="R76" s="20" t="n">
        <v>1.26321511</v>
      </c>
    </row>
    <row r="77" spans="1:18">
      <c r="A77" s="15" t="s">
        <v>474</v>
      </c>
      <c r="B77" s="17" t="n">
        <v>6062</v>
      </c>
      <c r="C77" s="18">
        <f>(0.0/B77*100)</f>
        <v/>
      </c>
      <c r="D77" s="19" t="n">
        <v>6062</v>
      </c>
      <c r="E77" s="18" t="n">
        <v>56.31856008</v>
      </c>
      <c r="F77" s="20" t="n">
        <v>3.21699316</v>
      </c>
      <c r="G77" s="18" t="n">
        <v>43.68143992</v>
      </c>
      <c r="H77" s="20" t="n">
        <v>3.21699316</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93.85240140000001</v>
      </c>
      <c r="F78" s="20" t="n">
        <v>1.65310924</v>
      </c>
      <c r="G78" s="18" t="n">
        <v>5.26729158</v>
      </c>
      <c r="H78" s="20" t="n">
        <v>1.51020326</v>
      </c>
      <c r="I78" s="18" t="n">
        <v>0</v>
      </c>
      <c r="J78" s="20" t="n">
        <v>0</v>
      </c>
      <c r="K78" s="18" t="s">
        <v>404</v>
      </c>
      <c r="L78" s="20" t="s">
        <v>404</v>
      </c>
      <c r="M78" s="18" t="n">
        <v>0</v>
      </c>
      <c r="N78" s="20" t="n">
        <v>0</v>
      </c>
      <c r="O78" s="18" t="n">
        <v>0</v>
      </c>
      <c r="P78" s="20" t="n">
        <v>0</v>
      </c>
      <c r="Q78" s="18" t="n">
        <v>0.8803070200000001</v>
      </c>
      <c r="R78" s="20" t="n">
        <v>0.69017643</v>
      </c>
    </row>
    <row customHeight="1" ht="25" r="79" spans="1:18">
      <c r="A79" s="15" t="s">
        <v>476</v>
      </c>
      <c r="B79" s="17" t="n">
        <v>1657</v>
      </c>
      <c r="C79" s="18">
        <f>(21.0/B79*100)</f>
        <v/>
      </c>
      <c r="D79" s="19" t="n">
        <v>1636</v>
      </c>
      <c r="E79" s="18" t="n">
        <v>45.27505496</v>
      </c>
      <c r="F79" s="20" t="n">
        <v>7.46134149</v>
      </c>
      <c r="G79" s="18" t="n">
        <v>50.34135314</v>
      </c>
      <c r="H79" s="20" t="n">
        <v>7.59426248</v>
      </c>
      <c r="I79" s="18" t="n">
        <v>0</v>
      </c>
      <c r="J79" s="20" t="n">
        <v>0</v>
      </c>
      <c r="K79" s="18" t="s">
        <v>404</v>
      </c>
      <c r="L79" s="20" t="s">
        <v>404</v>
      </c>
      <c r="M79" s="18" t="n">
        <v>0</v>
      </c>
      <c r="N79" s="20" t="n">
        <v>0</v>
      </c>
      <c r="O79" s="18" t="n">
        <v>0</v>
      </c>
      <c r="P79" s="20" t="n">
        <v>0</v>
      </c>
      <c r="Q79" s="18" t="n">
        <v>4.38359191</v>
      </c>
      <c r="R79" s="20" t="n">
        <v>2.77607995</v>
      </c>
    </row>
    <row r="80" spans="1:18">
      <c r="A80" s="15" t="s">
        <v>477</v>
      </c>
      <c r="B80" s="17" t="n">
        <v>7841</v>
      </c>
      <c r="C80" s="18">
        <f>(0.0/B80*100)</f>
        <v/>
      </c>
      <c r="D80" s="19" t="n">
        <v>7841</v>
      </c>
      <c r="E80" s="18" t="n">
        <v>68.21229067</v>
      </c>
      <c r="F80" s="20" t="n">
        <v>3.18066412</v>
      </c>
      <c r="G80" s="18" t="n">
        <v>31.78770933</v>
      </c>
      <c r="H80" s="20" t="n">
        <v>3.18066412</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88.55296122</v>
      </c>
      <c r="F81" s="20" t="n">
        <v>2.51316468</v>
      </c>
      <c r="G81" s="18" t="n">
        <v>10.98651742</v>
      </c>
      <c r="H81" s="20" t="n">
        <v>2.49605474</v>
      </c>
      <c r="I81" s="18" t="n">
        <v>0</v>
      </c>
      <c r="J81" s="20" t="n">
        <v>0</v>
      </c>
      <c r="K81" s="18" t="s">
        <v>404</v>
      </c>
      <c r="L81" s="20" t="s">
        <v>404</v>
      </c>
      <c r="M81" s="18" t="n">
        <v>0</v>
      </c>
      <c r="N81" s="20" t="n">
        <v>0</v>
      </c>
      <c r="O81" s="18" t="n">
        <v>0</v>
      </c>
      <c r="P81" s="20" t="n">
        <v>0</v>
      </c>
      <c r="Q81" s="18" t="n">
        <v>0.46052136</v>
      </c>
      <c r="R81" s="20" t="n">
        <v>0.28591581</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517</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66.25123419000001</v>
      </c>
      <c r="F7" s="20" t="n">
        <v>1.99150536</v>
      </c>
      <c r="G7" s="18" t="n">
        <v>29.41343168</v>
      </c>
      <c r="H7" s="20" t="n">
        <v>1.86926443</v>
      </c>
      <c r="I7" s="18" t="n">
        <v>0</v>
      </c>
      <c r="J7" s="20" t="n">
        <v>0</v>
      </c>
      <c r="K7" s="18" t="s">
        <v>404</v>
      </c>
      <c r="L7" s="20" t="s">
        <v>404</v>
      </c>
      <c r="M7" s="18" t="n">
        <v>0</v>
      </c>
      <c r="N7" s="20" t="n">
        <v>0</v>
      </c>
      <c r="O7" s="18" t="n">
        <v>0</v>
      </c>
      <c r="P7" s="20" t="n">
        <v>0</v>
      </c>
      <c r="Q7" s="18" t="n">
        <v>4.33533413</v>
      </c>
      <c r="R7" s="20" t="n">
        <v>0.88380207</v>
      </c>
    </row>
    <row r="8" spans="1:18">
      <c r="A8" s="15" t="s">
        <v>405</v>
      </c>
      <c r="B8" s="17" t="n">
        <v>7007</v>
      </c>
      <c r="C8" s="18">
        <f>(0.0/B8*100)</f>
        <v/>
      </c>
      <c r="D8" s="19" t="n">
        <v>7007</v>
      </c>
      <c r="E8" s="18" t="n">
        <v>60.89788793</v>
      </c>
      <c r="F8" s="20" t="n">
        <v>3.51717997</v>
      </c>
      <c r="G8" s="18" t="n">
        <v>32.55138098</v>
      </c>
      <c r="H8" s="20" t="n">
        <v>3.22036822</v>
      </c>
      <c r="I8" s="18" t="n">
        <v>0</v>
      </c>
      <c r="J8" s="20" t="n">
        <v>0</v>
      </c>
      <c r="K8" s="18" t="s">
        <v>404</v>
      </c>
      <c r="L8" s="20" t="s">
        <v>404</v>
      </c>
      <c r="M8" s="18" t="n">
        <v>0</v>
      </c>
      <c r="N8" s="20" t="n">
        <v>0</v>
      </c>
      <c r="O8" s="18" t="n">
        <v>0</v>
      </c>
      <c r="P8" s="20" t="n">
        <v>0</v>
      </c>
      <c r="Q8" s="18" t="n">
        <v>6.55073109</v>
      </c>
      <c r="R8" s="20" t="n">
        <v>1.90163949</v>
      </c>
    </row>
    <row r="9" spans="1:18">
      <c r="A9" s="15" t="s">
        <v>406</v>
      </c>
      <c r="B9" s="17" t="n">
        <v>9651</v>
      </c>
      <c r="C9" s="18">
        <f>(200.0/B9*100)</f>
        <v/>
      </c>
      <c r="D9" s="19" t="n">
        <v>9451</v>
      </c>
      <c r="E9" s="18" t="n">
        <v>57.10411066</v>
      </c>
      <c r="F9" s="20" t="n">
        <v>3.50599247</v>
      </c>
      <c r="G9" s="18" t="n">
        <v>32.27753656</v>
      </c>
      <c r="H9" s="20" t="n">
        <v>3.09239142</v>
      </c>
      <c r="I9" s="18" t="n">
        <v>0</v>
      </c>
      <c r="J9" s="20" t="n">
        <v>0</v>
      </c>
      <c r="K9" s="18" t="s">
        <v>404</v>
      </c>
      <c r="L9" s="20" t="s">
        <v>404</v>
      </c>
      <c r="M9" s="18" t="n">
        <v>0</v>
      </c>
      <c r="N9" s="20" t="n">
        <v>0</v>
      </c>
      <c r="O9" s="18" t="n">
        <v>0</v>
      </c>
      <c r="P9" s="20" t="n">
        <v>0</v>
      </c>
      <c r="Q9" s="18" t="n">
        <v>10.61835279</v>
      </c>
      <c r="R9" s="20" t="n">
        <v>2.32070988</v>
      </c>
    </row>
    <row r="10" spans="1:18">
      <c r="A10" s="15" t="s">
        <v>407</v>
      </c>
      <c r="B10" s="17" t="n">
        <v>20058</v>
      </c>
      <c r="C10" s="18">
        <f>(2798.0/B10*100)</f>
        <v/>
      </c>
      <c r="D10" s="19" t="n">
        <v>17260</v>
      </c>
      <c r="E10" s="18" t="n">
        <v>71.96905228</v>
      </c>
      <c r="F10" s="20" t="n">
        <v>2.69460457</v>
      </c>
      <c r="G10" s="18" t="n">
        <v>26.23013266</v>
      </c>
      <c r="H10" s="20" t="n">
        <v>2.57173817</v>
      </c>
      <c r="I10" s="18" t="n">
        <v>0</v>
      </c>
      <c r="J10" s="20" t="n">
        <v>0</v>
      </c>
      <c r="K10" s="18" t="s">
        <v>404</v>
      </c>
      <c r="L10" s="20" t="s">
        <v>404</v>
      </c>
      <c r="M10" s="18" t="n">
        <v>0</v>
      </c>
      <c r="N10" s="20" t="n">
        <v>0</v>
      </c>
      <c r="O10" s="18" t="n">
        <v>0</v>
      </c>
      <c r="P10" s="20" t="n">
        <v>0</v>
      </c>
      <c r="Q10" s="18" t="n">
        <v>1.80081507</v>
      </c>
      <c r="R10" s="20" t="n">
        <v>0.7000598</v>
      </c>
    </row>
    <row r="11" spans="1:18">
      <c r="A11" s="15" t="s">
        <v>408</v>
      </c>
      <c r="B11" s="17" t="n">
        <v>7053</v>
      </c>
      <c r="C11" s="18">
        <f>(137.0/B11*100)</f>
        <v/>
      </c>
      <c r="D11" s="19" t="n">
        <v>6916</v>
      </c>
      <c r="E11" s="18" t="n">
        <v>68.92202275</v>
      </c>
      <c r="F11" s="20" t="n">
        <v>3.66247771</v>
      </c>
      <c r="G11" s="18" t="n">
        <v>29.11370424</v>
      </c>
      <c r="H11" s="20" t="n">
        <v>3.65960817</v>
      </c>
      <c r="I11" s="18" t="n">
        <v>0</v>
      </c>
      <c r="J11" s="20" t="n">
        <v>0</v>
      </c>
      <c r="K11" s="18" t="s">
        <v>404</v>
      </c>
      <c r="L11" s="20" t="s">
        <v>404</v>
      </c>
      <c r="M11" s="18" t="n">
        <v>0</v>
      </c>
      <c r="N11" s="20" t="n">
        <v>0</v>
      </c>
      <c r="O11" s="18" t="n">
        <v>0</v>
      </c>
      <c r="P11" s="20" t="n">
        <v>0</v>
      </c>
      <c r="Q11" s="18" t="n">
        <v>1.964273</v>
      </c>
      <c r="R11" s="20" t="n">
        <v>1.26594749</v>
      </c>
    </row>
    <row r="12" spans="1:18">
      <c r="A12" s="15" t="s">
        <v>409</v>
      </c>
      <c r="B12" s="17" t="n">
        <v>6894</v>
      </c>
      <c r="C12" s="18">
        <f>(106.0/B12*100)</f>
        <v/>
      </c>
      <c r="D12" s="19" t="n">
        <v>6788</v>
      </c>
      <c r="E12" s="18" t="n">
        <v>74.35223499</v>
      </c>
      <c r="F12" s="20" t="n">
        <v>2.88209614</v>
      </c>
      <c r="G12" s="18" t="n">
        <v>24.22967047</v>
      </c>
      <c r="H12" s="20" t="n">
        <v>2.90040451</v>
      </c>
      <c r="I12" s="18" t="n">
        <v>0</v>
      </c>
      <c r="J12" s="20" t="n">
        <v>0</v>
      </c>
      <c r="K12" s="18" t="s">
        <v>404</v>
      </c>
      <c r="L12" s="20" t="s">
        <v>404</v>
      </c>
      <c r="M12" s="18" t="n">
        <v>0</v>
      </c>
      <c r="N12" s="20" t="n">
        <v>0</v>
      </c>
      <c r="O12" s="18" t="n">
        <v>0</v>
      </c>
      <c r="P12" s="20" t="n">
        <v>0</v>
      </c>
      <c r="Q12" s="18" t="n">
        <v>1.41809454</v>
      </c>
      <c r="R12" s="20" t="n">
        <v>0.63031205</v>
      </c>
    </row>
    <row r="13" spans="1:18">
      <c r="A13" s="15" t="s">
        <v>410</v>
      </c>
      <c r="B13" s="17" t="n">
        <v>7161</v>
      </c>
      <c r="C13" s="18">
        <f>(1175.0/B13*100)</f>
        <v/>
      </c>
      <c r="D13" s="19" t="n">
        <v>5986</v>
      </c>
      <c r="E13" s="18" t="n">
        <v>62.58081095</v>
      </c>
      <c r="F13" s="20" t="n">
        <v>3.43138812</v>
      </c>
      <c r="G13" s="18" t="n">
        <v>32.19546001</v>
      </c>
      <c r="H13" s="20" t="n">
        <v>3.18083913</v>
      </c>
      <c r="I13" s="18" t="n">
        <v>0</v>
      </c>
      <c r="J13" s="20" t="n">
        <v>0</v>
      </c>
      <c r="K13" s="18" t="s">
        <v>404</v>
      </c>
      <c r="L13" s="20" t="s">
        <v>404</v>
      </c>
      <c r="M13" s="18" t="n">
        <v>0</v>
      </c>
      <c r="N13" s="20" t="n">
        <v>0</v>
      </c>
      <c r="O13" s="18" t="n">
        <v>0</v>
      </c>
      <c r="P13" s="20" t="n">
        <v>0</v>
      </c>
      <c r="Q13" s="18" t="n">
        <v>5.22372905</v>
      </c>
      <c r="R13" s="20" t="n">
        <v>1.34846121</v>
      </c>
    </row>
    <row r="14" spans="1:18">
      <c r="A14" s="15" t="s">
        <v>411</v>
      </c>
      <c r="B14" s="17" t="n">
        <v>5587</v>
      </c>
      <c r="C14" s="18">
        <f>(0.0/B14*100)</f>
        <v/>
      </c>
      <c r="D14" s="19" t="n">
        <v>5587</v>
      </c>
      <c r="E14" s="18" t="n">
        <v>80.27475103</v>
      </c>
      <c r="F14" s="20" t="n">
        <v>2.27355489</v>
      </c>
      <c r="G14" s="18" t="n">
        <v>17.32823123</v>
      </c>
      <c r="H14" s="20" t="n">
        <v>2.03189849</v>
      </c>
      <c r="I14" s="18" t="n">
        <v>0</v>
      </c>
      <c r="J14" s="20" t="n">
        <v>0</v>
      </c>
      <c r="K14" s="18" t="s">
        <v>404</v>
      </c>
      <c r="L14" s="20" t="s">
        <v>404</v>
      </c>
      <c r="M14" s="18" t="n">
        <v>0</v>
      </c>
      <c r="N14" s="20" t="n">
        <v>0</v>
      </c>
      <c r="O14" s="18" t="n">
        <v>0</v>
      </c>
      <c r="P14" s="20" t="n">
        <v>0</v>
      </c>
      <c r="Q14" s="18" t="n">
        <v>2.39701773</v>
      </c>
      <c r="R14" s="20" t="n">
        <v>1.01607752</v>
      </c>
    </row>
    <row r="15" spans="1:18">
      <c r="A15" s="15" t="s">
        <v>412</v>
      </c>
      <c r="B15" s="17" t="n">
        <v>5882</v>
      </c>
      <c r="C15" s="18">
        <f>(0.0/B15*100)</f>
        <v/>
      </c>
      <c r="D15" s="19" t="n">
        <v>5882</v>
      </c>
      <c r="E15" s="18" t="n">
        <v>54.87402139</v>
      </c>
      <c r="F15" s="20" t="n">
        <v>3.56531514</v>
      </c>
      <c r="G15" s="18" t="n">
        <v>41.87764979</v>
      </c>
      <c r="H15" s="20" t="n">
        <v>3.5358778</v>
      </c>
      <c r="I15" s="18" t="n">
        <v>0</v>
      </c>
      <c r="J15" s="20" t="n">
        <v>0</v>
      </c>
      <c r="K15" s="18" t="s">
        <v>404</v>
      </c>
      <c r="L15" s="20" t="s">
        <v>404</v>
      </c>
      <c r="M15" s="18" t="n">
        <v>0</v>
      </c>
      <c r="N15" s="20" t="n">
        <v>0</v>
      </c>
      <c r="O15" s="18" t="n">
        <v>0</v>
      </c>
      <c r="P15" s="20" t="n">
        <v>0</v>
      </c>
      <c r="Q15" s="18" t="n">
        <v>3.24832882</v>
      </c>
      <c r="R15" s="20" t="n">
        <v>1.44772996</v>
      </c>
    </row>
    <row r="16" spans="1:18">
      <c r="A16" s="15" t="s">
        <v>413</v>
      </c>
      <c r="B16" s="17" t="n">
        <v>6108</v>
      </c>
      <c r="C16" s="18">
        <f>(0.0/B16*100)</f>
        <v/>
      </c>
      <c r="D16" s="19" t="n">
        <v>6108</v>
      </c>
      <c r="E16" s="18" t="n">
        <v>0</v>
      </c>
      <c r="F16" s="20" t="n">
        <v>0</v>
      </c>
      <c r="G16" s="18" t="n">
        <v>0</v>
      </c>
      <c r="H16" s="20" t="n">
        <v>0</v>
      </c>
      <c r="I16" s="18" t="n">
        <v>0</v>
      </c>
      <c r="J16" s="20" t="n">
        <v>0</v>
      </c>
      <c r="K16" s="18" t="s">
        <v>404</v>
      </c>
      <c r="L16" s="20" t="s">
        <v>404</v>
      </c>
      <c r="M16" s="18" t="n">
        <v>100</v>
      </c>
      <c r="N16" s="20" t="n">
        <v>0</v>
      </c>
      <c r="O16" s="18" t="n">
        <v>0</v>
      </c>
      <c r="P16" s="20" t="n">
        <v>0</v>
      </c>
      <c r="Q16" s="18" t="n">
        <v>0</v>
      </c>
      <c r="R16" s="20" t="n">
        <v>0</v>
      </c>
    </row>
    <row r="17" spans="1:18">
      <c r="A17" s="15" t="s">
        <v>414</v>
      </c>
      <c r="B17" s="17" t="n">
        <v>6504</v>
      </c>
      <c r="C17" s="18">
        <f>(1325.0/B17*100)</f>
        <v/>
      </c>
      <c r="D17" s="19" t="n">
        <v>5179</v>
      </c>
      <c r="E17" s="18" t="n">
        <v>44.51372388</v>
      </c>
      <c r="F17" s="20" t="n">
        <v>3.97736537</v>
      </c>
      <c r="G17" s="18" t="n">
        <v>47.95886606</v>
      </c>
      <c r="H17" s="20" t="n">
        <v>4.08102078</v>
      </c>
      <c r="I17" s="18" t="n">
        <v>0</v>
      </c>
      <c r="J17" s="20" t="n">
        <v>0</v>
      </c>
      <c r="K17" s="18" t="s">
        <v>404</v>
      </c>
      <c r="L17" s="20" t="s">
        <v>404</v>
      </c>
      <c r="M17" s="18" t="n">
        <v>0</v>
      </c>
      <c r="N17" s="20" t="n">
        <v>0</v>
      </c>
      <c r="O17" s="18" t="n">
        <v>0</v>
      </c>
      <c r="P17" s="20" t="n">
        <v>0</v>
      </c>
      <c r="Q17" s="18" t="n">
        <v>7.52741006</v>
      </c>
      <c r="R17" s="20" t="n">
        <v>2.02077967</v>
      </c>
    </row>
    <row r="18" spans="1:18">
      <c r="A18" s="15" t="s">
        <v>415</v>
      </c>
      <c r="B18" s="17" t="n">
        <v>5532</v>
      </c>
      <c r="C18" s="18">
        <f>(0.0/B18*100)</f>
        <v/>
      </c>
      <c r="D18" s="19" t="n">
        <v>5532</v>
      </c>
      <c r="E18" s="18" t="n">
        <v>87.25406071</v>
      </c>
      <c r="F18" s="20" t="n">
        <v>2.54956658</v>
      </c>
      <c r="G18" s="18" t="n">
        <v>7.48841861</v>
      </c>
      <c r="H18" s="20" t="n">
        <v>2.09200441</v>
      </c>
      <c r="I18" s="18" t="n">
        <v>0</v>
      </c>
      <c r="J18" s="20" t="n">
        <v>0</v>
      </c>
      <c r="K18" s="18" t="s">
        <v>404</v>
      </c>
      <c r="L18" s="20" t="s">
        <v>404</v>
      </c>
      <c r="M18" s="18" t="n">
        <v>0</v>
      </c>
      <c r="N18" s="20" t="n">
        <v>0</v>
      </c>
      <c r="O18" s="18" t="n">
        <v>0</v>
      </c>
      <c r="P18" s="20" t="n">
        <v>0</v>
      </c>
      <c r="Q18" s="18" t="n">
        <v>5.25752067</v>
      </c>
      <c r="R18" s="20" t="n">
        <v>1.60670754</v>
      </c>
    </row>
    <row r="19" spans="1:18">
      <c r="A19" s="15" t="s">
        <v>416</v>
      </c>
      <c r="B19" s="17" t="n">
        <v>5658</v>
      </c>
      <c r="C19" s="18">
        <f>(327.0/B19*100)</f>
        <v/>
      </c>
      <c r="D19" s="19" t="n">
        <v>5331</v>
      </c>
      <c r="E19" s="18" t="n">
        <v>83.22212038000001</v>
      </c>
      <c r="F19" s="20" t="n">
        <v>2.57570112</v>
      </c>
      <c r="G19" s="18" t="n">
        <v>15.70570062</v>
      </c>
      <c r="H19" s="20" t="n">
        <v>2.49346156</v>
      </c>
      <c r="I19" s="18" t="n">
        <v>0</v>
      </c>
      <c r="J19" s="20" t="n">
        <v>0</v>
      </c>
      <c r="K19" s="18" t="s">
        <v>404</v>
      </c>
      <c r="L19" s="20" t="s">
        <v>404</v>
      </c>
      <c r="M19" s="18" t="n">
        <v>0</v>
      </c>
      <c r="N19" s="20" t="n">
        <v>0</v>
      </c>
      <c r="O19" s="18" t="n">
        <v>0</v>
      </c>
      <c r="P19" s="20" t="n">
        <v>0</v>
      </c>
      <c r="Q19" s="18" t="n">
        <v>1.072179</v>
      </c>
      <c r="R19" s="20" t="n">
        <v>0.70976853</v>
      </c>
    </row>
    <row r="20" spans="1:18">
      <c r="A20" s="15" t="s">
        <v>417</v>
      </c>
      <c r="B20" s="17" t="n">
        <v>3371</v>
      </c>
      <c r="C20" s="18">
        <f>(24.0/B20*100)</f>
        <v/>
      </c>
      <c r="D20" s="19" t="n">
        <v>3347</v>
      </c>
      <c r="E20" s="18" t="n">
        <v>52.36630171</v>
      </c>
      <c r="F20" s="20" t="n">
        <v>0.27151421</v>
      </c>
      <c r="G20" s="18" t="n">
        <v>46.96986902</v>
      </c>
      <c r="H20" s="20" t="n">
        <v>0.28166098</v>
      </c>
      <c r="I20" s="18" t="n">
        <v>0</v>
      </c>
      <c r="J20" s="20" t="n">
        <v>0</v>
      </c>
      <c r="K20" s="18" t="s">
        <v>404</v>
      </c>
      <c r="L20" s="20" t="s">
        <v>404</v>
      </c>
      <c r="M20" s="18" t="n">
        <v>0</v>
      </c>
      <c r="N20" s="20" t="n">
        <v>0</v>
      </c>
      <c r="O20" s="18" t="n">
        <v>0</v>
      </c>
      <c r="P20" s="20" t="n">
        <v>0</v>
      </c>
      <c r="Q20" s="18" t="n">
        <v>0.66382926</v>
      </c>
      <c r="R20" s="20" t="n">
        <v>0.0912496</v>
      </c>
    </row>
    <row r="21" spans="1:18">
      <c r="A21" s="15" t="s">
        <v>418</v>
      </c>
      <c r="B21" s="17" t="n">
        <v>5741</v>
      </c>
      <c r="C21" s="18">
        <f>(0.0/B21*100)</f>
        <v/>
      </c>
      <c r="D21" s="19" t="n">
        <v>5741</v>
      </c>
      <c r="E21" s="18" t="n">
        <v>78.10653008</v>
      </c>
      <c r="F21" s="20" t="n">
        <v>3.35391941</v>
      </c>
      <c r="G21" s="18" t="n">
        <v>13.8899124</v>
      </c>
      <c r="H21" s="20" t="n">
        <v>2.80483475</v>
      </c>
      <c r="I21" s="18" t="n">
        <v>0</v>
      </c>
      <c r="J21" s="20" t="n">
        <v>0</v>
      </c>
      <c r="K21" s="18" t="s">
        <v>404</v>
      </c>
      <c r="L21" s="20" t="s">
        <v>404</v>
      </c>
      <c r="M21" s="18" t="n">
        <v>0</v>
      </c>
      <c r="N21" s="20" t="n">
        <v>0</v>
      </c>
      <c r="O21" s="18" t="n">
        <v>0</v>
      </c>
      <c r="P21" s="20" t="n">
        <v>0</v>
      </c>
      <c r="Q21" s="18" t="n">
        <v>8.003557519999999</v>
      </c>
      <c r="R21" s="20" t="n">
        <v>2.17669616</v>
      </c>
    </row>
    <row r="22" spans="1:18">
      <c r="A22" s="15" t="s">
        <v>419</v>
      </c>
      <c r="B22" s="17" t="n">
        <v>6598</v>
      </c>
      <c r="C22" s="18">
        <f>(0.0/B22*100)</f>
        <v/>
      </c>
      <c r="D22" s="19" t="n">
        <v>6598</v>
      </c>
      <c r="E22" s="18" t="n">
        <v>59.75563928</v>
      </c>
      <c r="F22" s="20" t="n">
        <v>3.65787056</v>
      </c>
      <c r="G22" s="18" t="n">
        <v>38.57616417</v>
      </c>
      <c r="H22" s="20" t="n">
        <v>3.67538157</v>
      </c>
      <c r="I22" s="18" t="n">
        <v>0</v>
      </c>
      <c r="J22" s="20" t="n">
        <v>0</v>
      </c>
      <c r="K22" s="18" t="s">
        <v>404</v>
      </c>
      <c r="L22" s="20" t="s">
        <v>404</v>
      </c>
      <c r="M22" s="18" t="n">
        <v>0</v>
      </c>
      <c r="N22" s="20" t="n">
        <v>0</v>
      </c>
      <c r="O22" s="18" t="n">
        <v>0</v>
      </c>
      <c r="P22" s="20" t="n">
        <v>0</v>
      </c>
      <c r="Q22" s="18" t="n">
        <v>1.66819655</v>
      </c>
      <c r="R22" s="20" t="n">
        <v>0.96648055</v>
      </c>
    </row>
    <row r="23" spans="1:18">
      <c r="A23" s="15" t="s">
        <v>420</v>
      </c>
      <c r="B23" s="17" t="n">
        <v>11583</v>
      </c>
      <c r="C23" s="18">
        <f>(3123.0/B23*100)</f>
        <v/>
      </c>
      <c r="D23" s="19" t="n">
        <v>8460</v>
      </c>
      <c r="E23" s="18" t="n">
        <v>50.01240813</v>
      </c>
      <c r="F23" s="20" t="n">
        <v>3.69713476</v>
      </c>
      <c r="G23" s="18" t="n">
        <v>43.97674554</v>
      </c>
      <c r="H23" s="20" t="n">
        <v>3.88702686</v>
      </c>
      <c r="I23" s="18" t="n">
        <v>0</v>
      </c>
      <c r="J23" s="20" t="n">
        <v>0</v>
      </c>
      <c r="K23" s="18" t="s">
        <v>404</v>
      </c>
      <c r="L23" s="20" t="s">
        <v>404</v>
      </c>
      <c r="M23" s="18" t="n">
        <v>0</v>
      </c>
      <c r="N23" s="20" t="n">
        <v>0</v>
      </c>
      <c r="O23" s="18" t="n">
        <v>0</v>
      </c>
      <c r="P23" s="20" t="n">
        <v>0</v>
      </c>
      <c r="Q23" s="18" t="n">
        <v>6.01084633</v>
      </c>
      <c r="R23" s="20" t="n">
        <v>1.7543997</v>
      </c>
    </row>
    <row r="24" spans="1:18">
      <c r="A24" s="15" t="s">
        <v>421</v>
      </c>
      <c r="B24" s="17" t="n">
        <v>6647</v>
      </c>
      <c r="C24" s="18">
        <f>(0.0/B24*100)</f>
        <v/>
      </c>
      <c r="D24" s="19" t="n">
        <v>6647</v>
      </c>
      <c r="E24" s="18" t="n">
        <v>21.69188436</v>
      </c>
      <c r="F24" s="20" t="n">
        <v>2.87723843</v>
      </c>
      <c r="G24" s="18" t="n">
        <v>78.30811564</v>
      </c>
      <c r="H24" s="20" t="n">
        <v>2.87723843</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75.57600476</v>
      </c>
      <c r="F25" s="20" t="n">
        <v>3.57431971</v>
      </c>
      <c r="G25" s="18" t="n">
        <v>23.15729229</v>
      </c>
      <c r="H25" s="20" t="n">
        <v>3.46527952</v>
      </c>
      <c r="I25" s="18" t="n">
        <v>0</v>
      </c>
      <c r="J25" s="20" t="n">
        <v>0</v>
      </c>
      <c r="K25" s="18" t="s">
        <v>404</v>
      </c>
      <c r="L25" s="20" t="s">
        <v>404</v>
      </c>
      <c r="M25" s="18" t="n">
        <v>0</v>
      </c>
      <c r="N25" s="20" t="n">
        <v>0</v>
      </c>
      <c r="O25" s="18" t="n">
        <v>0</v>
      </c>
      <c r="P25" s="20" t="n">
        <v>0</v>
      </c>
      <c r="Q25" s="18" t="n">
        <v>1.26670296</v>
      </c>
      <c r="R25" s="20" t="n">
        <v>0.89678028</v>
      </c>
    </row>
    <row r="26" spans="1:18">
      <c r="A26" s="15" t="s">
        <v>423</v>
      </c>
      <c r="B26" s="17" t="n">
        <v>4869</v>
      </c>
      <c r="C26" s="18">
        <f>(11.0/B26*100)</f>
        <v/>
      </c>
      <c r="D26" s="19" t="n">
        <v>4858</v>
      </c>
      <c r="E26" s="18" t="n">
        <v>71.72508148999999</v>
      </c>
      <c r="F26" s="20" t="n">
        <v>2.69009489</v>
      </c>
      <c r="G26" s="18" t="n">
        <v>26.13231469</v>
      </c>
      <c r="H26" s="20" t="n">
        <v>2.60601964</v>
      </c>
      <c r="I26" s="18" t="n">
        <v>0</v>
      </c>
      <c r="J26" s="20" t="n">
        <v>0</v>
      </c>
      <c r="K26" s="18" t="s">
        <v>404</v>
      </c>
      <c r="L26" s="20" t="s">
        <v>404</v>
      </c>
      <c r="M26" s="18" t="n">
        <v>0</v>
      </c>
      <c r="N26" s="20" t="n">
        <v>0</v>
      </c>
      <c r="O26" s="18" t="n">
        <v>0</v>
      </c>
      <c r="P26" s="20" t="n">
        <v>0</v>
      </c>
      <c r="Q26" s="18" t="n">
        <v>2.14260382</v>
      </c>
      <c r="R26" s="20" t="n">
        <v>0.8664611800000001</v>
      </c>
    </row>
    <row r="27" spans="1:18">
      <c r="A27" s="15" t="s">
        <v>424</v>
      </c>
      <c r="B27" s="17" t="n">
        <v>5299</v>
      </c>
      <c r="C27" s="18">
        <f>(0.0/B27*100)</f>
        <v/>
      </c>
      <c r="D27" s="19" t="n">
        <v>5299</v>
      </c>
      <c r="E27" s="18" t="n">
        <v>65.20976632</v>
      </c>
      <c r="F27" s="20" t="n">
        <v>0.09128215000000001</v>
      </c>
      <c r="G27" s="18" t="n">
        <v>33.22886126</v>
      </c>
      <c r="H27" s="20" t="n">
        <v>0.09267652</v>
      </c>
      <c r="I27" s="18" t="n">
        <v>0</v>
      </c>
      <c r="J27" s="20" t="n">
        <v>0</v>
      </c>
      <c r="K27" s="18" t="s">
        <v>404</v>
      </c>
      <c r="L27" s="20" t="s">
        <v>404</v>
      </c>
      <c r="M27" s="18" t="n">
        <v>0</v>
      </c>
      <c r="N27" s="20" t="n">
        <v>0</v>
      </c>
      <c r="O27" s="18" t="n">
        <v>0</v>
      </c>
      <c r="P27" s="20" t="n">
        <v>0</v>
      </c>
      <c r="Q27" s="18" t="n">
        <v>1.56137241</v>
      </c>
      <c r="R27" s="20" t="n">
        <v>0.02059454</v>
      </c>
    </row>
    <row r="28" spans="1:18">
      <c r="A28" s="15" t="s">
        <v>425</v>
      </c>
      <c r="B28" s="17" t="n">
        <v>7568</v>
      </c>
      <c r="C28" s="18">
        <f>(0.0/B28*100)</f>
        <v/>
      </c>
      <c r="D28" s="19" t="n">
        <v>7568</v>
      </c>
      <c r="E28" s="18" t="n">
        <v>61.38853204</v>
      </c>
      <c r="F28" s="20" t="n">
        <v>3.2707204</v>
      </c>
      <c r="G28" s="18" t="n">
        <v>37.8531914</v>
      </c>
      <c r="H28" s="20" t="n">
        <v>3.22311371</v>
      </c>
      <c r="I28" s="18" t="n">
        <v>0</v>
      </c>
      <c r="J28" s="20" t="n">
        <v>0</v>
      </c>
      <c r="K28" s="18" t="s">
        <v>404</v>
      </c>
      <c r="L28" s="20" t="s">
        <v>404</v>
      </c>
      <c r="M28" s="18" t="n">
        <v>0</v>
      </c>
      <c r="N28" s="20" t="n">
        <v>0</v>
      </c>
      <c r="O28" s="18" t="n">
        <v>0</v>
      </c>
      <c r="P28" s="20" t="n">
        <v>0</v>
      </c>
      <c r="Q28" s="18" t="n">
        <v>0.75827656</v>
      </c>
      <c r="R28" s="20" t="n">
        <v>0.47115518</v>
      </c>
    </row>
    <row r="29" spans="1:18">
      <c r="A29" s="15" t="s">
        <v>426</v>
      </c>
      <c r="B29" s="17" t="n">
        <v>5385</v>
      </c>
      <c r="C29" s="18">
        <f>(1123.0/B29*100)</f>
        <v/>
      </c>
      <c r="D29" s="19" t="n">
        <v>4262</v>
      </c>
      <c r="E29" s="18" t="n">
        <v>36.25384337</v>
      </c>
      <c r="F29" s="20" t="n">
        <v>4.22072927</v>
      </c>
      <c r="G29" s="18" t="n">
        <v>45.27118066</v>
      </c>
      <c r="H29" s="20" t="n">
        <v>4.08994692</v>
      </c>
      <c r="I29" s="18" t="n">
        <v>0</v>
      </c>
      <c r="J29" s="20" t="n">
        <v>0</v>
      </c>
      <c r="K29" s="18" t="s">
        <v>404</v>
      </c>
      <c r="L29" s="20" t="s">
        <v>404</v>
      </c>
      <c r="M29" s="18" t="n">
        <v>0</v>
      </c>
      <c r="N29" s="20" t="n">
        <v>0</v>
      </c>
      <c r="O29" s="18" t="n">
        <v>0</v>
      </c>
      <c r="P29" s="20" t="n">
        <v>0</v>
      </c>
      <c r="Q29" s="18" t="n">
        <v>18.47497597</v>
      </c>
      <c r="R29" s="20" t="n">
        <v>3.23240796</v>
      </c>
    </row>
    <row r="30" spans="1:18">
      <c r="A30" s="15" t="s">
        <v>427</v>
      </c>
      <c r="B30" s="17" t="n">
        <v>4520</v>
      </c>
      <c r="C30" s="18">
        <f>(929.0/B30*100)</f>
        <v/>
      </c>
      <c r="D30" s="19" t="n">
        <v>3591</v>
      </c>
      <c r="E30" s="18" t="n">
        <v>70.65879026</v>
      </c>
      <c r="F30" s="20" t="n">
        <v>3.06981288</v>
      </c>
      <c r="G30" s="18" t="n">
        <v>25.97337312</v>
      </c>
      <c r="H30" s="20" t="n">
        <v>3.14199731</v>
      </c>
      <c r="I30" s="18" t="n">
        <v>0</v>
      </c>
      <c r="J30" s="20" t="n">
        <v>0</v>
      </c>
      <c r="K30" s="18" t="s">
        <v>404</v>
      </c>
      <c r="L30" s="20" t="s">
        <v>404</v>
      </c>
      <c r="M30" s="18" t="n">
        <v>0</v>
      </c>
      <c r="N30" s="20" t="n">
        <v>0</v>
      </c>
      <c r="O30" s="18" t="n">
        <v>0</v>
      </c>
      <c r="P30" s="20" t="n">
        <v>0</v>
      </c>
      <c r="Q30" s="18" t="n">
        <v>3.36783662</v>
      </c>
      <c r="R30" s="20" t="n">
        <v>1.34955438</v>
      </c>
    </row>
    <row r="31" spans="1:18">
      <c r="A31" s="15" t="s">
        <v>428</v>
      </c>
      <c r="B31" s="17" t="n">
        <v>5456</v>
      </c>
      <c r="C31" s="18">
        <f>(502.0/B31*100)</f>
        <v/>
      </c>
      <c r="D31" s="19" t="n">
        <v>4954</v>
      </c>
      <c r="E31" s="18" t="n">
        <v>56.79699583</v>
      </c>
      <c r="F31" s="20" t="n">
        <v>3.5694943</v>
      </c>
      <c r="G31" s="18" t="n">
        <v>35.99073596</v>
      </c>
      <c r="H31" s="20" t="n">
        <v>3.56077825</v>
      </c>
      <c r="I31" s="18" t="n">
        <v>0</v>
      </c>
      <c r="J31" s="20" t="n">
        <v>0</v>
      </c>
      <c r="K31" s="18" t="s">
        <v>404</v>
      </c>
      <c r="L31" s="20" t="s">
        <v>404</v>
      </c>
      <c r="M31" s="18" t="n">
        <v>0</v>
      </c>
      <c r="N31" s="20" t="n">
        <v>0</v>
      </c>
      <c r="O31" s="18" t="n">
        <v>0</v>
      </c>
      <c r="P31" s="20" t="n">
        <v>0</v>
      </c>
      <c r="Q31" s="18" t="n">
        <v>7.21226821</v>
      </c>
      <c r="R31" s="20" t="n">
        <v>1.67208857</v>
      </c>
    </row>
    <row r="32" spans="1:18">
      <c r="A32" s="15" t="s">
        <v>429</v>
      </c>
      <c r="B32" s="17" t="n">
        <v>4478</v>
      </c>
      <c r="C32" s="18">
        <f>(0.0/B32*100)</f>
        <v/>
      </c>
      <c r="D32" s="19" t="n">
        <v>4478</v>
      </c>
      <c r="E32" s="18" t="n">
        <v>57.75549914</v>
      </c>
      <c r="F32" s="20" t="n">
        <v>4.0392442</v>
      </c>
      <c r="G32" s="18" t="n">
        <v>40.71318335</v>
      </c>
      <c r="H32" s="20" t="n">
        <v>3.93648686</v>
      </c>
      <c r="I32" s="18" t="n">
        <v>0</v>
      </c>
      <c r="J32" s="20" t="n">
        <v>0</v>
      </c>
      <c r="K32" s="18" t="s">
        <v>404</v>
      </c>
      <c r="L32" s="20" t="s">
        <v>404</v>
      </c>
      <c r="M32" s="18" t="n">
        <v>0</v>
      </c>
      <c r="N32" s="20" t="n">
        <v>0</v>
      </c>
      <c r="O32" s="18" t="n">
        <v>0</v>
      </c>
      <c r="P32" s="20" t="n">
        <v>0</v>
      </c>
      <c r="Q32" s="18" t="n">
        <v>1.53131751</v>
      </c>
      <c r="R32" s="20" t="n">
        <v>0.9406106</v>
      </c>
    </row>
    <row r="33" spans="1:18">
      <c r="A33" s="15" t="s">
        <v>430</v>
      </c>
      <c r="B33" s="17" t="n">
        <v>7325</v>
      </c>
      <c r="C33" s="18">
        <f>(29.0/B33*100)</f>
        <v/>
      </c>
      <c r="D33" s="19" t="n">
        <v>7296</v>
      </c>
      <c r="E33" s="18" t="n">
        <v>58.81306238</v>
      </c>
      <c r="F33" s="20" t="n">
        <v>3.60347929</v>
      </c>
      <c r="G33" s="18" t="n">
        <v>38.28743543</v>
      </c>
      <c r="H33" s="20" t="n">
        <v>3.50907226</v>
      </c>
      <c r="I33" s="18" t="n">
        <v>0</v>
      </c>
      <c r="J33" s="20" t="n">
        <v>0</v>
      </c>
      <c r="K33" s="18" t="s">
        <v>404</v>
      </c>
      <c r="L33" s="20" t="s">
        <v>404</v>
      </c>
      <c r="M33" s="18" t="n">
        <v>0</v>
      </c>
      <c r="N33" s="20" t="n">
        <v>0</v>
      </c>
      <c r="O33" s="18" t="n">
        <v>0</v>
      </c>
      <c r="P33" s="20" t="n">
        <v>0</v>
      </c>
      <c r="Q33" s="18" t="n">
        <v>2.89950219</v>
      </c>
      <c r="R33" s="20" t="n">
        <v>1.23521195</v>
      </c>
    </row>
    <row r="34" spans="1:18">
      <c r="A34" s="15" t="s">
        <v>431</v>
      </c>
      <c r="B34" s="17" t="n">
        <v>6350</v>
      </c>
      <c r="C34" s="18">
        <f>(0.0/B34*100)</f>
        <v/>
      </c>
      <c r="D34" s="19" t="n">
        <v>6350</v>
      </c>
      <c r="E34" s="18" t="n">
        <v>70.47658303</v>
      </c>
      <c r="F34" s="20" t="n">
        <v>2.83217545</v>
      </c>
      <c r="G34" s="18" t="n">
        <v>28.29619222</v>
      </c>
      <c r="H34" s="20" t="n">
        <v>2.86148662</v>
      </c>
      <c r="I34" s="18" t="n">
        <v>0</v>
      </c>
      <c r="J34" s="20" t="n">
        <v>0</v>
      </c>
      <c r="K34" s="18" t="s">
        <v>404</v>
      </c>
      <c r="L34" s="20" t="s">
        <v>404</v>
      </c>
      <c r="M34" s="18" t="n">
        <v>0</v>
      </c>
      <c r="N34" s="20" t="n">
        <v>0</v>
      </c>
      <c r="O34" s="18" t="n">
        <v>0</v>
      </c>
      <c r="P34" s="20" t="n">
        <v>0</v>
      </c>
      <c r="Q34" s="18" t="n">
        <v>1.22722475</v>
      </c>
      <c r="R34" s="20" t="n">
        <v>0.38600975</v>
      </c>
    </row>
    <row r="35" spans="1:18">
      <c r="A35" s="15" t="s">
        <v>432</v>
      </c>
      <c r="B35" s="17" t="n">
        <v>6406</v>
      </c>
      <c r="C35" s="18">
        <f>(443.0/B35*100)</f>
        <v/>
      </c>
      <c r="D35" s="19" t="n">
        <v>5963</v>
      </c>
      <c r="E35" s="18" t="n">
        <v>47.21796015</v>
      </c>
      <c r="F35" s="20" t="n">
        <v>0.56103467</v>
      </c>
      <c r="G35" s="18" t="n">
        <v>48.7362599</v>
      </c>
      <c r="H35" s="20" t="n">
        <v>0.54547869</v>
      </c>
      <c r="I35" s="18" t="n">
        <v>0</v>
      </c>
      <c r="J35" s="20" t="n">
        <v>0</v>
      </c>
      <c r="K35" s="18" t="s">
        <v>404</v>
      </c>
      <c r="L35" s="20" t="s">
        <v>404</v>
      </c>
      <c r="M35" s="18" t="n">
        <v>0</v>
      </c>
      <c r="N35" s="20" t="n">
        <v>0</v>
      </c>
      <c r="O35" s="18" t="n">
        <v>0</v>
      </c>
      <c r="P35" s="20" t="n">
        <v>0</v>
      </c>
      <c r="Q35" s="18" t="n">
        <v>4.04577995</v>
      </c>
      <c r="R35" s="20" t="n">
        <v>0.29920373</v>
      </c>
    </row>
    <row r="36" spans="1:18">
      <c r="A36" s="15" t="s">
        <v>433</v>
      </c>
      <c r="B36" s="17" t="n">
        <v>6736</v>
      </c>
      <c r="C36" s="18">
        <f>(10.0/B36*100)</f>
        <v/>
      </c>
      <c r="D36" s="19" t="n">
        <v>6726</v>
      </c>
      <c r="E36" s="18" t="n">
        <v>70.24666748999999</v>
      </c>
      <c r="F36" s="20" t="n">
        <v>3.41227444</v>
      </c>
      <c r="G36" s="18" t="n">
        <v>25.90302428</v>
      </c>
      <c r="H36" s="20" t="n">
        <v>3.33744361</v>
      </c>
      <c r="I36" s="18" t="n">
        <v>0</v>
      </c>
      <c r="J36" s="20" t="n">
        <v>0</v>
      </c>
      <c r="K36" s="18" t="s">
        <v>404</v>
      </c>
      <c r="L36" s="20" t="s">
        <v>404</v>
      </c>
      <c r="M36" s="18" t="n">
        <v>0</v>
      </c>
      <c r="N36" s="20" t="n">
        <v>0</v>
      </c>
      <c r="O36" s="18" t="n">
        <v>0</v>
      </c>
      <c r="P36" s="20" t="n">
        <v>0</v>
      </c>
      <c r="Q36" s="18" t="n">
        <v>3.85030822</v>
      </c>
      <c r="R36" s="20" t="n">
        <v>1.28984522</v>
      </c>
    </row>
    <row r="37" spans="1:18">
      <c r="A37" s="15" t="s">
        <v>434</v>
      </c>
      <c r="B37" s="17" t="n">
        <v>5458</v>
      </c>
      <c r="C37" s="18">
        <f>(0.0/B37*100)</f>
        <v/>
      </c>
      <c r="D37" s="19" t="n">
        <v>5458</v>
      </c>
      <c r="E37" s="18" t="n">
        <v>58.28594773</v>
      </c>
      <c r="F37" s="20" t="n">
        <v>3.98658487</v>
      </c>
      <c r="G37" s="18" t="n">
        <v>41.31930816</v>
      </c>
      <c r="H37" s="20" t="n">
        <v>4.01738655</v>
      </c>
      <c r="I37" s="18" t="n">
        <v>0</v>
      </c>
      <c r="J37" s="20" t="n">
        <v>0</v>
      </c>
      <c r="K37" s="18" t="s">
        <v>404</v>
      </c>
      <c r="L37" s="20" t="s">
        <v>404</v>
      </c>
      <c r="M37" s="18" t="n">
        <v>0</v>
      </c>
      <c r="N37" s="20" t="n">
        <v>0</v>
      </c>
      <c r="O37" s="18" t="n">
        <v>0</v>
      </c>
      <c r="P37" s="20" t="n">
        <v>0</v>
      </c>
      <c r="Q37" s="18" t="n">
        <v>0.39474411</v>
      </c>
      <c r="R37" s="20" t="n">
        <v>0.39538616</v>
      </c>
    </row>
    <row r="38" spans="1:18">
      <c r="A38" s="15" t="s">
        <v>435</v>
      </c>
      <c r="B38" s="17" t="n">
        <v>5860</v>
      </c>
      <c r="C38" s="18">
        <f>(268.0/B38*100)</f>
        <v/>
      </c>
      <c r="D38" s="19" t="n">
        <v>5592</v>
      </c>
      <c r="E38" s="18" t="n">
        <v>54.62390724</v>
      </c>
      <c r="F38" s="20" t="n">
        <v>3.8036059</v>
      </c>
      <c r="G38" s="18" t="n">
        <v>42.99388692</v>
      </c>
      <c r="H38" s="20" t="n">
        <v>3.76084302</v>
      </c>
      <c r="I38" s="18" t="n">
        <v>0</v>
      </c>
      <c r="J38" s="20" t="n">
        <v>0</v>
      </c>
      <c r="K38" s="18" t="s">
        <v>404</v>
      </c>
      <c r="L38" s="20" t="s">
        <v>404</v>
      </c>
      <c r="M38" s="18" t="n">
        <v>0</v>
      </c>
      <c r="N38" s="20" t="n">
        <v>0</v>
      </c>
      <c r="O38" s="18" t="n">
        <v>0</v>
      </c>
      <c r="P38" s="20" t="n">
        <v>0</v>
      </c>
      <c r="Q38" s="18" t="n">
        <v>2.38220584</v>
      </c>
      <c r="R38" s="20" t="n">
        <v>1.11395044</v>
      </c>
    </row>
    <row r="39" spans="1:18">
      <c r="A39" s="15" t="s">
        <v>436</v>
      </c>
      <c r="B39" s="17" t="n">
        <v>5895</v>
      </c>
      <c r="C39" s="18">
        <f>(0.0/B39*100)</f>
        <v/>
      </c>
      <c r="D39" s="19" t="n">
        <v>5895</v>
      </c>
      <c r="E39" s="18" t="n">
        <v>58.04909475</v>
      </c>
      <c r="F39" s="20" t="n">
        <v>3.84543715</v>
      </c>
      <c r="G39" s="18" t="n">
        <v>41.46225168</v>
      </c>
      <c r="H39" s="20" t="n">
        <v>3.83334509</v>
      </c>
      <c r="I39" s="18" t="n">
        <v>0</v>
      </c>
      <c r="J39" s="20" t="n">
        <v>0</v>
      </c>
      <c r="K39" s="18" t="s">
        <v>404</v>
      </c>
      <c r="L39" s="20" t="s">
        <v>404</v>
      </c>
      <c r="M39" s="18" t="n">
        <v>0</v>
      </c>
      <c r="N39" s="20" t="n">
        <v>0</v>
      </c>
      <c r="O39" s="18" t="n">
        <v>0</v>
      </c>
      <c r="P39" s="20" t="n">
        <v>0</v>
      </c>
      <c r="Q39" s="18" t="n">
        <v>0.48865357</v>
      </c>
      <c r="R39" s="20" t="n">
        <v>0.46443702</v>
      </c>
    </row>
    <row r="40" spans="1:18">
      <c r="A40" s="15" t="s">
        <v>437</v>
      </c>
      <c r="B40" s="17" t="n">
        <v>14157</v>
      </c>
      <c r="C40" s="18">
        <f>(2628.0/B40*100)</f>
        <v/>
      </c>
      <c r="D40" s="19" t="n">
        <v>11529</v>
      </c>
      <c r="E40" s="18" t="n">
        <v>63.86786238</v>
      </c>
      <c r="F40" s="20" t="n">
        <v>3.25142121</v>
      </c>
      <c r="G40" s="18" t="n">
        <v>29.33733208</v>
      </c>
      <c r="H40" s="20" t="n">
        <v>3.06937511</v>
      </c>
      <c r="I40" s="18" t="n">
        <v>0</v>
      </c>
      <c r="J40" s="20" t="n">
        <v>0</v>
      </c>
      <c r="K40" s="18" t="s">
        <v>404</v>
      </c>
      <c r="L40" s="20" t="s">
        <v>404</v>
      </c>
      <c r="M40" s="18" t="n">
        <v>0</v>
      </c>
      <c r="N40" s="20" t="n">
        <v>0</v>
      </c>
      <c r="O40" s="18" t="n">
        <v>0</v>
      </c>
      <c r="P40" s="20" t="n">
        <v>0</v>
      </c>
      <c r="Q40" s="18" t="n">
        <v>6.79480553</v>
      </c>
      <c r="R40" s="20" t="n">
        <v>1.66636749</v>
      </c>
    </row>
    <row r="41" spans="1:18">
      <c r="A41" s="15" t="s">
        <v>438</v>
      </c>
      <c r="B41" s="17" t="n">
        <v>5712</v>
      </c>
      <c r="C41" s="18">
        <f>(70.0/B41*100)</f>
        <v/>
      </c>
      <c r="D41" s="19" t="n">
        <v>5642</v>
      </c>
      <c r="E41" s="18" t="n">
        <v>84.45130284</v>
      </c>
      <c r="F41" s="20" t="n">
        <v>2.49113301</v>
      </c>
      <c r="G41" s="18" t="n">
        <v>13.89557014</v>
      </c>
      <c r="H41" s="20" t="n">
        <v>2.46141956</v>
      </c>
      <c r="I41" s="18" t="n">
        <v>0</v>
      </c>
      <c r="J41" s="20" t="n">
        <v>0</v>
      </c>
      <c r="K41" s="18" t="s">
        <v>404</v>
      </c>
      <c r="L41" s="20" t="s">
        <v>404</v>
      </c>
      <c r="M41" s="18" t="n">
        <v>0</v>
      </c>
      <c r="N41" s="20" t="n">
        <v>0</v>
      </c>
      <c r="O41" s="18" t="n">
        <v>0</v>
      </c>
      <c r="P41" s="20" t="n">
        <v>0</v>
      </c>
      <c r="Q41" s="18" t="n">
        <v>1.65312702</v>
      </c>
      <c r="R41" s="20" t="n">
        <v>0.9977076499999999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80.27597041999999</v>
      </c>
      <c r="F44" s="20" t="n">
        <v>2.70056258</v>
      </c>
      <c r="G44" s="18" t="n">
        <v>16.20626392</v>
      </c>
      <c r="H44" s="20" t="n">
        <v>2.43418909</v>
      </c>
      <c r="I44" s="18" t="n">
        <v>0</v>
      </c>
      <c r="J44" s="20" t="n">
        <v>0</v>
      </c>
      <c r="K44" s="18" t="s">
        <v>404</v>
      </c>
      <c r="L44" s="20" t="s">
        <v>404</v>
      </c>
      <c r="M44" s="18" t="n">
        <v>0</v>
      </c>
      <c r="N44" s="20" t="n">
        <v>0</v>
      </c>
      <c r="O44" s="18" t="n">
        <v>0</v>
      </c>
      <c r="P44" s="20" t="n">
        <v>0</v>
      </c>
      <c r="Q44" s="18" t="n">
        <v>3.51776565</v>
      </c>
      <c r="R44" s="20" t="n">
        <v>1.38161202</v>
      </c>
    </row>
    <row r="45" spans="1:18">
      <c r="A45" s="15" t="s">
        <v>442</v>
      </c>
      <c r="B45" s="17" t="n">
        <v>5519</v>
      </c>
      <c r="C45" s="18">
        <f>(0.0/B45*100)</f>
        <v/>
      </c>
      <c r="D45" s="19" t="n">
        <v>5519</v>
      </c>
      <c r="E45" s="18" t="n">
        <v>70.74308673</v>
      </c>
      <c r="F45" s="20" t="n">
        <v>3.95314987</v>
      </c>
      <c r="G45" s="18" t="n">
        <v>16.18224564</v>
      </c>
      <c r="H45" s="20" t="n">
        <v>3.00550167</v>
      </c>
      <c r="I45" s="18" t="n">
        <v>0</v>
      </c>
      <c r="J45" s="20" t="n">
        <v>0</v>
      </c>
      <c r="K45" s="18" t="s">
        <v>404</v>
      </c>
      <c r="L45" s="20" t="s">
        <v>404</v>
      </c>
      <c r="M45" s="18" t="n">
        <v>0</v>
      </c>
      <c r="N45" s="20" t="n">
        <v>0</v>
      </c>
      <c r="O45" s="18" t="n">
        <v>0</v>
      </c>
      <c r="P45" s="20" t="n">
        <v>0</v>
      </c>
      <c r="Q45" s="18" t="n">
        <v>13.07466764</v>
      </c>
      <c r="R45" s="20" t="n">
        <v>2.92732173</v>
      </c>
    </row>
    <row r="46" spans="1:18">
      <c r="A46" s="15" t="s">
        <v>443</v>
      </c>
      <c r="B46" s="17" t="n">
        <v>23141</v>
      </c>
      <c r="C46" s="18">
        <f>(4196.0/B46*100)</f>
        <v/>
      </c>
      <c r="D46" s="19" t="n">
        <v>18945</v>
      </c>
      <c r="E46" s="18" t="n">
        <v>57.51916488</v>
      </c>
      <c r="F46" s="20" t="n">
        <v>2.63667447</v>
      </c>
      <c r="G46" s="18" t="n">
        <v>35.60190457</v>
      </c>
      <c r="H46" s="20" t="n">
        <v>2.39224166</v>
      </c>
      <c r="I46" s="18" t="n">
        <v>0</v>
      </c>
      <c r="J46" s="20" t="n">
        <v>0</v>
      </c>
      <c r="K46" s="18" t="s">
        <v>404</v>
      </c>
      <c r="L46" s="20" t="s">
        <v>404</v>
      </c>
      <c r="M46" s="18" t="n">
        <v>0</v>
      </c>
      <c r="N46" s="20" t="n">
        <v>0</v>
      </c>
      <c r="O46" s="18" t="n">
        <v>0</v>
      </c>
      <c r="P46" s="20" t="n">
        <v>0</v>
      </c>
      <c r="Q46" s="18" t="n">
        <v>6.87893055</v>
      </c>
      <c r="R46" s="20" t="n">
        <v>1.1248615</v>
      </c>
    </row>
    <row r="47" spans="1:18">
      <c r="A47" s="15" t="s">
        <v>444</v>
      </c>
      <c r="B47" s="17" t="n">
        <v>5928</v>
      </c>
      <c r="C47" s="18">
        <f>(0.0/B47*100)</f>
        <v/>
      </c>
      <c r="D47" s="19" t="n">
        <v>5928</v>
      </c>
      <c r="E47" s="18" t="n">
        <v>88.03383113</v>
      </c>
      <c r="F47" s="20" t="n">
        <v>2.30988474</v>
      </c>
      <c r="G47" s="18" t="n">
        <v>8.20489295</v>
      </c>
      <c r="H47" s="20" t="n">
        <v>2.03425818</v>
      </c>
      <c r="I47" s="18" t="n">
        <v>0</v>
      </c>
      <c r="J47" s="20" t="n">
        <v>0</v>
      </c>
      <c r="K47" s="18" t="s">
        <v>404</v>
      </c>
      <c r="L47" s="20" t="s">
        <v>404</v>
      </c>
      <c r="M47" s="18" t="n">
        <v>0</v>
      </c>
      <c r="N47" s="20" t="n">
        <v>0</v>
      </c>
      <c r="O47" s="18" t="n">
        <v>0</v>
      </c>
      <c r="P47" s="20" t="n">
        <v>0</v>
      </c>
      <c r="Q47" s="18" t="n">
        <v>3.76127592</v>
      </c>
      <c r="R47" s="20" t="n">
        <v>1.42175195</v>
      </c>
    </row>
    <row r="48" spans="1:18">
      <c r="A48" s="15" t="s">
        <v>445</v>
      </c>
      <c r="B48" s="17" t="n">
        <v>9841</v>
      </c>
      <c r="C48" s="18">
        <f>(0.0/B48*100)</f>
        <v/>
      </c>
      <c r="D48" s="19" t="n">
        <v>9841</v>
      </c>
      <c r="E48" s="18" t="n">
        <v>52.3742479</v>
      </c>
      <c r="F48" s="20" t="n">
        <v>4.18151488</v>
      </c>
      <c r="G48" s="18" t="n">
        <v>45.81830889</v>
      </c>
      <c r="H48" s="20" t="n">
        <v>4.16959757</v>
      </c>
      <c r="I48" s="18" t="n">
        <v>0</v>
      </c>
      <c r="J48" s="20" t="n">
        <v>0</v>
      </c>
      <c r="K48" s="18" t="s">
        <v>404</v>
      </c>
      <c r="L48" s="20" t="s">
        <v>404</v>
      </c>
      <c r="M48" s="18" t="n">
        <v>0</v>
      </c>
      <c r="N48" s="20" t="n">
        <v>0</v>
      </c>
      <c r="O48" s="18" t="n">
        <v>0</v>
      </c>
      <c r="P48" s="20" t="n">
        <v>0</v>
      </c>
      <c r="Q48" s="18" t="n">
        <v>1.80744321</v>
      </c>
      <c r="R48" s="20" t="n">
        <v>0.9763014800000001</v>
      </c>
    </row>
    <row r="49" spans="1:18">
      <c r="A49" s="15" t="s">
        <v>446</v>
      </c>
      <c r="B49" s="17" t="n">
        <v>6349</v>
      </c>
      <c r="C49" s="18">
        <f>(52.0/B49*100)</f>
        <v/>
      </c>
      <c r="D49" s="19" t="n">
        <v>6297</v>
      </c>
      <c r="E49" s="18" t="n">
        <v>66.19543142000001</v>
      </c>
      <c r="F49" s="20" t="n">
        <v>4.05862093</v>
      </c>
      <c r="G49" s="18" t="n">
        <v>32.41110847</v>
      </c>
      <c r="H49" s="20" t="n">
        <v>4.06284233</v>
      </c>
      <c r="I49" s="18" t="n">
        <v>0</v>
      </c>
      <c r="J49" s="20" t="n">
        <v>0</v>
      </c>
      <c r="K49" s="18" t="s">
        <v>404</v>
      </c>
      <c r="L49" s="20" t="s">
        <v>404</v>
      </c>
      <c r="M49" s="18" t="n">
        <v>0</v>
      </c>
      <c r="N49" s="20" t="n">
        <v>0</v>
      </c>
      <c r="O49" s="18" t="n">
        <v>0</v>
      </c>
      <c r="P49" s="20" t="n">
        <v>0</v>
      </c>
      <c r="Q49" s="18" t="n">
        <v>1.39346011</v>
      </c>
      <c r="R49" s="20" t="n">
        <v>0.76561926</v>
      </c>
    </row>
    <row r="50" spans="1:18">
      <c r="A50" s="15" t="s">
        <v>447</v>
      </c>
      <c r="B50" s="17" t="n">
        <v>11795</v>
      </c>
      <c r="C50" s="18">
        <f>(1031.0/B50*100)</f>
        <v/>
      </c>
      <c r="D50" s="19" t="n">
        <v>10764</v>
      </c>
      <c r="E50" s="18" t="n">
        <v>83.10481883</v>
      </c>
      <c r="F50" s="20" t="n">
        <v>2.83395233</v>
      </c>
      <c r="G50" s="18" t="n">
        <v>11.77606716</v>
      </c>
      <c r="H50" s="20" t="n">
        <v>2.43870471</v>
      </c>
      <c r="I50" s="18" t="n">
        <v>0</v>
      </c>
      <c r="J50" s="20" t="n">
        <v>0</v>
      </c>
      <c r="K50" s="18" t="s">
        <v>404</v>
      </c>
      <c r="L50" s="20" t="s">
        <v>404</v>
      </c>
      <c r="M50" s="18" t="n">
        <v>0</v>
      </c>
      <c r="N50" s="20" t="n">
        <v>0</v>
      </c>
      <c r="O50" s="18" t="n">
        <v>0</v>
      </c>
      <c r="P50" s="20" t="n">
        <v>0</v>
      </c>
      <c r="Q50" s="18" t="n">
        <v>5.11911401</v>
      </c>
      <c r="R50" s="20" t="n">
        <v>1.53876435</v>
      </c>
    </row>
    <row r="51" spans="1:18">
      <c r="A51" s="15" t="s">
        <v>448</v>
      </c>
      <c r="B51" s="17" t="n">
        <v>6866</v>
      </c>
      <c r="C51" s="18">
        <f>(0.0/B51*100)</f>
        <v/>
      </c>
      <c r="D51" s="19" t="n">
        <v>6866</v>
      </c>
      <c r="E51" s="18" t="n">
        <v>77.28483529</v>
      </c>
      <c r="F51" s="20" t="n">
        <v>3.44508798</v>
      </c>
      <c r="G51" s="18" t="n">
        <v>21.13574325</v>
      </c>
      <c r="H51" s="20" t="n">
        <v>3.33220253</v>
      </c>
      <c r="I51" s="18" t="n">
        <v>0</v>
      </c>
      <c r="J51" s="20" t="n">
        <v>0</v>
      </c>
      <c r="K51" s="18" t="s">
        <v>404</v>
      </c>
      <c r="L51" s="20" t="s">
        <v>404</v>
      </c>
      <c r="M51" s="18" t="n">
        <v>0</v>
      </c>
      <c r="N51" s="20" t="n">
        <v>0</v>
      </c>
      <c r="O51" s="18" t="n">
        <v>0</v>
      </c>
      <c r="P51" s="20" t="n">
        <v>0</v>
      </c>
      <c r="Q51" s="18" t="n">
        <v>1.57942147</v>
      </c>
      <c r="R51" s="20" t="n">
        <v>0.90080712</v>
      </c>
    </row>
    <row r="52" spans="1:18">
      <c r="A52" s="15" t="s">
        <v>449</v>
      </c>
      <c r="B52" s="17" t="n">
        <v>5809</v>
      </c>
      <c r="C52" s="18">
        <f>(0.0/B52*100)</f>
        <v/>
      </c>
      <c r="D52" s="19" t="n">
        <v>5809</v>
      </c>
      <c r="E52" s="18" t="n">
        <v>59.53682848</v>
      </c>
      <c r="F52" s="20" t="n">
        <v>3.93879782</v>
      </c>
      <c r="G52" s="18" t="n">
        <v>37.69988915</v>
      </c>
      <c r="H52" s="20" t="n">
        <v>3.97498313</v>
      </c>
      <c r="I52" s="18" t="n">
        <v>0</v>
      </c>
      <c r="J52" s="20" t="n">
        <v>0</v>
      </c>
      <c r="K52" s="18" t="s">
        <v>404</v>
      </c>
      <c r="L52" s="20" t="s">
        <v>404</v>
      </c>
      <c r="M52" s="18" t="n">
        <v>0</v>
      </c>
      <c r="N52" s="20" t="n">
        <v>0</v>
      </c>
      <c r="O52" s="18" t="n">
        <v>0</v>
      </c>
      <c r="P52" s="20" t="n">
        <v>0</v>
      </c>
      <c r="Q52" s="18" t="n">
        <v>2.76328237</v>
      </c>
      <c r="R52" s="20" t="n">
        <v>1.35299405</v>
      </c>
    </row>
    <row r="53" spans="1:18">
      <c r="A53" s="15" t="s">
        <v>450</v>
      </c>
      <c r="B53" s="17" t="n">
        <v>5571</v>
      </c>
      <c r="C53" s="18">
        <f>(0.0/B53*100)</f>
        <v/>
      </c>
      <c r="D53" s="19" t="n">
        <v>5571</v>
      </c>
      <c r="E53" s="18" t="n">
        <v>89.259241</v>
      </c>
      <c r="F53" s="20" t="n">
        <v>0.09215046</v>
      </c>
      <c r="G53" s="18" t="n">
        <v>7.02582926</v>
      </c>
      <c r="H53" s="20" t="n">
        <v>0.08302535</v>
      </c>
      <c r="I53" s="18" t="n">
        <v>0</v>
      </c>
      <c r="J53" s="20" t="n">
        <v>0</v>
      </c>
      <c r="K53" s="18" t="s">
        <v>404</v>
      </c>
      <c r="L53" s="20" t="s">
        <v>404</v>
      </c>
      <c r="M53" s="18" t="n">
        <v>0</v>
      </c>
      <c r="N53" s="20" t="n">
        <v>0</v>
      </c>
      <c r="O53" s="18" t="n">
        <v>0</v>
      </c>
      <c r="P53" s="20" t="n">
        <v>0</v>
      </c>
      <c r="Q53" s="18" t="n">
        <v>3.71492975</v>
      </c>
      <c r="R53" s="20" t="n">
        <v>0.04029588</v>
      </c>
    </row>
    <row r="54" spans="1:18">
      <c r="A54" s="15" t="s">
        <v>451</v>
      </c>
      <c r="B54" s="17" t="n">
        <v>4740</v>
      </c>
      <c r="C54" s="18">
        <f>(199.0/B54*100)</f>
        <v/>
      </c>
      <c r="D54" s="19" t="n">
        <v>4541</v>
      </c>
      <c r="E54" s="18" t="n">
        <v>78.31484453</v>
      </c>
      <c r="F54" s="20" t="n">
        <v>3.22579408</v>
      </c>
      <c r="G54" s="18" t="n">
        <v>17.65970243</v>
      </c>
      <c r="H54" s="20" t="n">
        <v>3.017439</v>
      </c>
      <c r="I54" s="18" t="n">
        <v>0</v>
      </c>
      <c r="J54" s="20" t="n">
        <v>0</v>
      </c>
      <c r="K54" s="18" t="s">
        <v>404</v>
      </c>
      <c r="L54" s="20" t="s">
        <v>404</v>
      </c>
      <c r="M54" s="18" t="n">
        <v>0</v>
      </c>
      <c r="N54" s="20" t="n">
        <v>0</v>
      </c>
      <c r="O54" s="18" t="n">
        <v>0</v>
      </c>
      <c r="P54" s="20" t="n">
        <v>0</v>
      </c>
      <c r="Q54" s="18" t="n">
        <v>4.02545304</v>
      </c>
      <c r="R54" s="20" t="n">
        <v>1.19561512</v>
      </c>
    </row>
    <row r="55" spans="1:18">
      <c r="A55" s="15" t="s">
        <v>452</v>
      </c>
      <c r="B55" s="17" t="n">
        <v>5316</v>
      </c>
      <c r="C55" s="18">
        <f>(43.0/B55*100)</f>
        <v/>
      </c>
      <c r="D55" s="19" t="n">
        <v>5273</v>
      </c>
      <c r="E55" s="18" t="n">
        <v>72.60033866000001</v>
      </c>
      <c r="F55" s="20" t="n">
        <v>3.25889433</v>
      </c>
      <c r="G55" s="18" t="n">
        <v>25.2309244</v>
      </c>
      <c r="H55" s="20" t="n">
        <v>3.22878677</v>
      </c>
      <c r="I55" s="18" t="n">
        <v>0</v>
      </c>
      <c r="J55" s="20" t="n">
        <v>0</v>
      </c>
      <c r="K55" s="18" t="s">
        <v>404</v>
      </c>
      <c r="L55" s="20" t="s">
        <v>404</v>
      </c>
      <c r="M55" s="18" t="n">
        <v>0</v>
      </c>
      <c r="N55" s="20" t="n">
        <v>0</v>
      </c>
      <c r="O55" s="18" t="n">
        <v>0</v>
      </c>
      <c r="P55" s="20" t="n">
        <v>0</v>
      </c>
      <c r="Q55" s="18" t="n">
        <v>2.16873694</v>
      </c>
      <c r="R55" s="20" t="n">
        <v>0.9148778</v>
      </c>
    </row>
    <row r="56" spans="1:18">
      <c r="A56" s="15" t="s">
        <v>453</v>
      </c>
      <c r="B56" s="17" t="n">
        <v>5359</v>
      </c>
      <c r="C56" s="18">
        <f>(0.0/B56*100)</f>
        <v/>
      </c>
      <c r="D56" s="19" t="n">
        <v>5359</v>
      </c>
      <c r="E56" s="18" t="n">
        <v>69.10102295</v>
      </c>
      <c r="F56" s="20" t="n">
        <v>4.38169132</v>
      </c>
      <c r="G56" s="18" t="n">
        <v>24.10133618</v>
      </c>
      <c r="H56" s="20" t="n">
        <v>4.03652771</v>
      </c>
      <c r="I56" s="18" t="n">
        <v>0</v>
      </c>
      <c r="J56" s="20" t="n">
        <v>0</v>
      </c>
      <c r="K56" s="18" t="s">
        <v>404</v>
      </c>
      <c r="L56" s="20" t="s">
        <v>404</v>
      </c>
      <c r="M56" s="18" t="n">
        <v>0</v>
      </c>
      <c r="N56" s="20" t="n">
        <v>0</v>
      </c>
      <c r="O56" s="18" t="n">
        <v>0</v>
      </c>
      <c r="P56" s="20" t="n">
        <v>0</v>
      </c>
      <c r="Q56" s="18" t="n">
        <v>6.79764087</v>
      </c>
      <c r="R56" s="20" t="n">
        <v>2.15555281</v>
      </c>
    </row>
    <row r="57" spans="1:18">
      <c r="A57" s="15" t="s">
        <v>454</v>
      </c>
      <c r="B57" s="17" t="n">
        <v>6513</v>
      </c>
      <c r="C57" s="18">
        <f>(0.0/B57*100)</f>
        <v/>
      </c>
      <c r="D57" s="19" t="n">
        <v>6513</v>
      </c>
      <c r="E57" s="18" t="n">
        <v>71.19403948999999</v>
      </c>
      <c r="F57" s="20" t="n">
        <v>3.41251783</v>
      </c>
      <c r="G57" s="18" t="n">
        <v>10.40322141</v>
      </c>
      <c r="H57" s="20" t="n">
        <v>2.26737176</v>
      </c>
      <c r="I57" s="18" t="n">
        <v>0</v>
      </c>
      <c r="J57" s="20" t="n">
        <v>0</v>
      </c>
      <c r="K57" s="18" t="s">
        <v>404</v>
      </c>
      <c r="L57" s="20" t="s">
        <v>404</v>
      </c>
      <c r="M57" s="18" t="n">
        <v>0</v>
      </c>
      <c r="N57" s="20" t="n">
        <v>0</v>
      </c>
      <c r="O57" s="18" t="n">
        <v>0</v>
      </c>
      <c r="P57" s="20" t="n">
        <v>0</v>
      </c>
      <c r="Q57" s="18" t="n">
        <v>18.4027391</v>
      </c>
      <c r="R57" s="20" t="n">
        <v>2.67918422</v>
      </c>
    </row>
    <row r="58" spans="1:18">
      <c r="A58" s="15" t="s">
        <v>455</v>
      </c>
      <c r="B58" s="17" t="n">
        <v>7267</v>
      </c>
      <c r="C58" s="18">
        <f>(0.0/B58*100)</f>
        <v/>
      </c>
      <c r="D58" s="19" t="n">
        <v>7267</v>
      </c>
      <c r="E58" s="18" t="n">
        <v>64.38440792999999</v>
      </c>
      <c r="F58" s="20" t="n">
        <v>3.72202114</v>
      </c>
      <c r="G58" s="18" t="n">
        <v>35.0550331</v>
      </c>
      <c r="H58" s="20" t="n">
        <v>3.73883618</v>
      </c>
      <c r="I58" s="18" t="n">
        <v>0</v>
      </c>
      <c r="J58" s="20" t="n">
        <v>0</v>
      </c>
      <c r="K58" s="18" t="s">
        <v>404</v>
      </c>
      <c r="L58" s="20" t="s">
        <v>404</v>
      </c>
      <c r="M58" s="18" t="n">
        <v>0</v>
      </c>
      <c r="N58" s="20" t="n">
        <v>0</v>
      </c>
      <c r="O58" s="18" t="n">
        <v>0</v>
      </c>
      <c r="P58" s="20" t="n">
        <v>0</v>
      </c>
      <c r="Q58" s="18" t="n">
        <v>0.56055897</v>
      </c>
      <c r="R58" s="20" t="n">
        <v>0.39424505</v>
      </c>
    </row>
    <row r="59" spans="1:18">
      <c r="A59" s="15" t="s">
        <v>456</v>
      </c>
      <c r="B59" s="17" t="n">
        <v>4826</v>
      </c>
      <c r="C59" s="18">
        <f>(0.0/B59*100)</f>
        <v/>
      </c>
      <c r="D59" s="19" t="n">
        <v>4826</v>
      </c>
      <c r="E59" s="18" t="n">
        <v>73.81224284</v>
      </c>
      <c r="F59" s="20" t="n">
        <v>1.35575548</v>
      </c>
      <c r="G59" s="18" t="n">
        <v>23.70939253</v>
      </c>
      <c r="H59" s="20" t="n">
        <v>1.32303551</v>
      </c>
      <c r="I59" s="18" t="n">
        <v>0</v>
      </c>
      <c r="J59" s="20" t="n">
        <v>0</v>
      </c>
      <c r="K59" s="18" t="s">
        <v>404</v>
      </c>
      <c r="L59" s="20" t="s">
        <v>404</v>
      </c>
      <c r="M59" s="18" t="n">
        <v>0</v>
      </c>
      <c r="N59" s="20" t="n">
        <v>0</v>
      </c>
      <c r="O59" s="18" t="n">
        <v>0</v>
      </c>
      <c r="P59" s="20" t="n">
        <v>0</v>
      </c>
      <c r="Q59" s="18" t="n">
        <v>2.47836463</v>
      </c>
      <c r="R59" s="20" t="n">
        <v>0.53588929</v>
      </c>
    </row>
    <row r="60" spans="1:18">
      <c r="A60" s="15" t="s">
        <v>457</v>
      </c>
      <c r="B60" s="17" t="n">
        <v>4546</v>
      </c>
      <c r="C60" s="18">
        <f>(0.0/B60*100)</f>
        <v/>
      </c>
      <c r="D60" s="19" t="n">
        <v>4546</v>
      </c>
      <c r="E60" s="18" t="n">
        <v>92.4590664</v>
      </c>
      <c r="F60" s="20" t="n">
        <v>1.03576567</v>
      </c>
      <c r="G60" s="18" t="n">
        <v>4.95875445</v>
      </c>
      <c r="H60" s="20" t="n">
        <v>0.90658877</v>
      </c>
      <c r="I60" s="18" t="n">
        <v>0</v>
      </c>
      <c r="J60" s="20" t="n">
        <v>0</v>
      </c>
      <c r="K60" s="18" t="s">
        <v>404</v>
      </c>
      <c r="L60" s="20" t="s">
        <v>404</v>
      </c>
      <c r="M60" s="18" t="n">
        <v>0</v>
      </c>
      <c r="N60" s="20" t="n">
        <v>0</v>
      </c>
      <c r="O60" s="18" t="n">
        <v>0</v>
      </c>
      <c r="P60" s="20" t="n">
        <v>0</v>
      </c>
      <c r="Q60" s="18" t="n">
        <v>2.58217915</v>
      </c>
      <c r="R60" s="20" t="n">
        <v>0.87052719</v>
      </c>
    </row>
    <row r="61" spans="1:18">
      <c r="A61" s="15" t="s">
        <v>458</v>
      </c>
      <c r="B61" s="17" t="n">
        <v>6525</v>
      </c>
      <c r="C61" s="18">
        <f>(0.0/B61*100)</f>
        <v/>
      </c>
      <c r="D61" s="19" t="n">
        <v>6525</v>
      </c>
      <c r="E61" s="18" t="n">
        <v>74.01731276</v>
      </c>
      <c r="F61" s="20" t="n">
        <v>2.34230515</v>
      </c>
      <c r="G61" s="18" t="n">
        <v>25.98268724</v>
      </c>
      <c r="H61" s="20" t="n">
        <v>2.34230515</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64.2857224</v>
      </c>
      <c r="F62" s="20" t="n">
        <v>0.06639652</v>
      </c>
      <c r="G62" s="18" t="n">
        <v>34.27207865</v>
      </c>
      <c r="H62" s="20" t="n">
        <v>0.06647343999999999</v>
      </c>
      <c r="I62" s="18" t="n">
        <v>0</v>
      </c>
      <c r="J62" s="20" t="n">
        <v>0</v>
      </c>
      <c r="K62" s="18" t="s">
        <v>404</v>
      </c>
      <c r="L62" s="20" t="s">
        <v>404</v>
      </c>
      <c r="M62" s="18" t="n">
        <v>0</v>
      </c>
      <c r="N62" s="20" t="n">
        <v>0</v>
      </c>
      <c r="O62" s="18" t="n">
        <v>0</v>
      </c>
      <c r="P62" s="20" t="n">
        <v>0</v>
      </c>
      <c r="Q62" s="18" t="n">
        <v>1.44219895</v>
      </c>
      <c r="R62" s="20" t="n">
        <v>0.00163179</v>
      </c>
    </row>
    <row r="63" spans="1:18">
      <c r="A63" s="15" t="s">
        <v>460</v>
      </c>
      <c r="B63" s="17" t="n">
        <v>5324</v>
      </c>
      <c r="C63" s="18">
        <f>(0.0/B63*100)</f>
        <v/>
      </c>
      <c r="D63" s="19" t="n">
        <v>5324</v>
      </c>
      <c r="E63" s="18" t="n">
        <v>35.94282435</v>
      </c>
      <c r="F63" s="20" t="n">
        <v>0.18191675</v>
      </c>
      <c r="G63" s="18" t="n">
        <v>50.96570669</v>
      </c>
      <c r="H63" s="20" t="n">
        <v>0.183141</v>
      </c>
      <c r="I63" s="18" t="n">
        <v>0</v>
      </c>
      <c r="J63" s="20" t="n">
        <v>0</v>
      </c>
      <c r="K63" s="18" t="s">
        <v>404</v>
      </c>
      <c r="L63" s="20" t="s">
        <v>404</v>
      </c>
      <c r="M63" s="18" t="n">
        <v>0</v>
      </c>
      <c r="N63" s="20" t="n">
        <v>0</v>
      </c>
      <c r="O63" s="18" t="n">
        <v>0</v>
      </c>
      <c r="P63" s="20" t="n">
        <v>0</v>
      </c>
      <c r="Q63" s="18" t="n">
        <v>13.09146895</v>
      </c>
      <c r="R63" s="20" t="n">
        <v>0.09740635</v>
      </c>
    </row>
    <row r="64" spans="1:18">
      <c r="A64" s="15" t="s">
        <v>461</v>
      </c>
      <c r="B64" s="17" t="n">
        <v>3634</v>
      </c>
      <c r="C64" s="18">
        <f>(27.0/B64*100)</f>
        <v/>
      </c>
      <c r="D64" s="19" t="n">
        <v>3607</v>
      </c>
      <c r="E64" s="18" t="n">
        <v>85.54359052</v>
      </c>
      <c r="F64" s="20" t="n">
        <v>0.08228025999999999</v>
      </c>
      <c r="G64" s="18" t="n">
        <v>14.45640948</v>
      </c>
      <c r="H64" s="20" t="n">
        <v>0.08228025999999999</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78.36641770999999</v>
      </c>
      <c r="F65" s="20" t="n">
        <v>2.82253033</v>
      </c>
      <c r="G65" s="18" t="n">
        <v>18.18094179</v>
      </c>
      <c r="H65" s="20" t="n">
        <v>2.49531493</v>
      </c>
      <c r="I65" s="18" t="n">
        <v>0</v>
      </c>
      <c r="J65" s="20" t="n">
        <v>0</v>
      </c>
      <c r="K65" s="18" t="s">
        <v>404</v>
      </c>
      <c r="L65" s="20" t="s">
        <v>404</v>
      </c>
      <c r="M65" s="18" t="n">
        <v>0</v>
      </c>
      <c r="N65" s="20" t="n">
        <v>0</v>
      </c>
      <c r="O65" s="18" t="n">
        <v>0.7162801600000001</v>
      </c>
      <c r="P65" s="20" t="n">
        <v>0.72182331</v>
      </c>
      <c r="Q65" s="18" t="n">
        <v>2.73636034</v>
      </c>
      <c r="R65" s="20" t="n">
        <v>1.22216901</v>
      </c>
    </row>
    <row r="66" spans="1:18">
      <c r="A66" s="15" t="s">
        <v>463</v>
      </c>
      <c r="B66" s="17" t="n">
        <v>5665</v>
      </c>
      <c r="C66" s="18">
        <f>(0.0/B66*100)</f>
        <v/>
      </c>
      <c r="D66" s="19" t="n">
        <v>5665</v>
      </c>
      <c r="E66" s="18" t="n">
        <v>50.57645086</v>
      </c>
      <c r="F66" s="20" t="n">
        <v>0.44007358</v>
      </c>
      <c r="G66" s="18" t="n">
        <v>49.30595833</v>
      </c>
      <c r="H66" s="20" t="n">
        <v>0.45771286</v>
      </c>
      <c r="I66" s="18" t="n">
        <v>0</v>
      </c>
      <c r="J66" s="20" t="n">
        <v>0</v>
      </c>
      <c r="K66" s="18" t="s">
        <v>404</v>
      </c>
      <c r="L66" s="20" t="s">
        <v>404</v>
      </c>
      <c r="M66" s="18" t="n">
        <v>0</v>
      </c>
      <c r="N66" s="20" t="n">
        <v>0</v>
      </c>
      <c r="O66" s="18" t="n">
        <v>0</v>
      </c>
      <c r="P66" s="20" t="n">
        <v>0</v>
      </c>
      <c r="Q66" s="18" t="n">
        <v>0.11759081</v>
      </c>
      <c r="R66" s="20" t="n">
        <v>0.1176112</v>
      </c>
    </row>
    <row r="67" spans="1:18">
      <c r="A67" s="15" t="s">
        <v>464</v>
      </c>
      <c r="B67" s="17" t="n">
        <v>6971</v>
      </c>
      <c r="C67" s="18">
        <f>(0.0/B67*100)</f>
        <v/>
      </c>
      <c r="D67" s="19" t="n">
        <v>6971</v>
      </c>
      <c r="E67" s="18" t="n">
        <v>77.36319570000001</v>
      </c>
      <c r="F67" s="20" t="n">
        <v>2.65035728</v>
      </c>
      <c r="G67" s="18" t="n">
        <v>22.25876112</v>
      </c>
      <c r="H67" s="20" t="n">
        <v>2.63472909</v>
      </c>
      <c r="I67" s="18" t="n">
        <v>0</v>
      </c>
      <c r="J67" s="20" t="n">
        <v>0</v>
      </c>
      <c r="K67" s="18" t="s">
        <v>404</v>
      </c>
      <c r="L67" s="20" t="s">
        <v>404</v>
      </c>
      <c r="M67" s="18" t="n">
        <v>0</v>
      </c>
      <c r="N67" s="20" t="n">
        <v>0</v>
      </c>
      <c r="O67" s="18" t="n">
        <v>0</v>
      </c>
      <c r="P67" s="20" t="n">
        <v>0</v>
      </c>
      <c r="Q67" s="18" t="n">
        <v>0.37804317</v>
      </c>
      <c r="R67" s="20" t="n">
        <v>0.27349443</v>
      </c>
    </row>
    <row r="68" spans="1:18">
      <c r="A68" s="15" t="s">
        <v>465</v>
      </c>
      <c r="B68" s="17" t="n">
        <v>12083</v>
      </c>
      <c r="C68" s="18">
        <f>(0.0/B68*100)</f>
        <v/>
      </c>
      <c r="D68" s="19" t="n">
        <v>12083</v>
      </c>
      <c r="E68" s="18" t="n">
        <v>94.5290174</v>
      </c>
      <c r="F68" s="20" t="n">
        <v>0.04622402</v>
      </c>
      <c r="G68" s="18" t="n">
        <v>4.31550931</v>
      </c>
      <c r="H68" s="20" t="n">
        <v>0.03774392</v>
      </c>
      <c r="I68" s="18" t="n">
        <v>0</v>
      </c>
      <c r="J68" s="20" t="n">
        <v>0</v>
      </c>
      <c r="K68" s="18" t="s">
        <v>404</v>
      </c>
      <c r="L68" s="20" t="s">
        <v>404</v>
      </c>
      <c r="M68" s="18" t="n">
        <v>0</v>
      </c>
      <c r="N68" s="20" t="n">
        <v>0</v>
      </c>
      <c r="O68" s="18" t="n">
        <v>0</v>
      </c>
      <c r="P68" s="20" t="n">
        <v>0</v>
      </c>
      <c r="Q68" s="18" t="n">
        <v>1.15547329</v>
      </c>
      <c r="R68" s="20" t="n">
        <v>0.02758558</v>
      </c>
    </row>
    <row r="69" spans="1:18">
      <c r="A69" s="15" t="s">
        <v>466</v>
      </c>
      <c r="B69" s="17" t="n">
        <v>4876</v>
      </c>
      <c r="C69" s="18">
        <f>(0.0/B69*100)</f>
        <v/>
      </c>
      <c r="D69" s="19" t="n">
        <v>4876</v>
      </c>
      <c r="E69" s="18" t="n">
        <v>77.44614806</v>
      </c>
      <c r="F69" s="20" t="n">
        <v>3.34108694</v>
      </c>
      <c r="G69" s="18" t="n">
        <v>22.55385194</v>
      </c>
      <c r="H69" s="20" t="n">
        <v>3.34108694</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91.69000677</v>
      </c>
      <c r="F70" s="20" t="n">
        <v>1.97640758</v>
      </c>
      <c r="G70" s="18" t="n">
        <v>8.00234388</v>
      </c>
      <c r="H70" s="20" t="n">
        <v>1.96012036</v>
      </c>
      <c r="I70" s="18" t="n">
        <v>0</v>
      </c>
      <c r="J70" s="20" t="n">
        <v>0</v>
      </c>
      <c r="K70" s="18" t="s">
        <v>404</v>
      </c>
      <c r="L70" s="20" t="s">
        <v>404</v>
      </c>
      <c r="M70" s="18" t="n">
        <v>0</v>
      </c>
      <c r="N70" s="20" t="n">
        <v>0</v>
      </c>
      <c r="O70" s="18" t="n">
        <v>0</v>
      </c>
      <c r="P70" s="20" t="n">
        <v>0</v>
      </c>
      <c r="Q70" s="18" t="n">
        <v>0.30764935</v>
      </c>
      <c r="R70" s="20" t="n">
        <v>0.30600758</v>
      </c>
    </row>
    <row r="71" spans="1:18">
      <c r="A71" s="15" t="s">
        <v>468</v>
      </c>
      <c r="B71" s="17" t="n">
        <v>6115</v>
      </c>
      <c r="C71" s="18">
        <f>(0.0/B71*100)</f>
        <v/>
      </c>
      <c r="D71" s="19" t="n">
        <v>6115</v>
      </c>
      <c r="E71" s="18" t="n">
        <v>73.44439954000001</v>
      </c>
      <c r="F71" s="20" t="n">
        <v>0.23070727</v>
      </c>
      <c r="G71" s="18" t="n">
        <v>25.08749533</v>
      </c>
      <c r="H71" s="20" t="n">
        <v>0.21784338</v>
      </c>
      <c r="I71" s="18" t="n">
        <v>0</v>
      </c>
      <c r="J71" s="20" t="n">
        <v>0</v>
      </c>
      <c r="K71" s="18" t="s">
        <v>404</v>
      </c>
      <c r="L71" s="20" t="s">
        <v>404</v>
      </c>
      <c r="M71" s="18" t="n">
        <v>0</v>
      </c>
      <c r="N71" s="20" t="n">
        <v>0</v>
      </c>
      <c r="O71" s="18" t="n">
        <v>0</v>
      </c>
      <c r="P71" s="20" t="n">
        <v>0</v>
      </c>
      <c r="Q71" s="18" t="n">
        <v>1.46810513</v>
      </c>
      <c r="R71" s="20" t="n">
        <v>0.04583476</v>
      </c>
    </row>
    <row r="72" spans="1:18">
      <c r="A72" s="15" t="s">
        <v>469</v>
      </c>
      <c r="B72" s="17" t="n">
        <v>7708</v>
      </c>
      <c r="C72" s="18">
        <f>(0.0/B72*100)</f>
        <v/>
      </c>
      <c r="D72" s="19" t="n">
        <v>7708</v>
      </c>
      <c r="E72" s="18" t="n">
        <v>46.05719001</v>
      </c>
      <c r="F72" s="20" t="n">
        <v>3.7328207</v>
      </c>
      <c r="G72" s="18" t="n">
        <v>53.01023961</v>
      </c>
      <c r="H72" s="20" t="n">
        <v>3.69834597</v>
      </c>
      <c r="I72" s="18" t="n">
        <v>0</v>
      </c>
      <c r="J72" s="20" t="n">
        <v>0</v>
      </c>
      <c r="K72" s="18" t="s">
        <v>404</v>
      </c>
      <c r="L72" s="20" t="s">
        <v>404</v>
      </c>
      <c r="M72" s="18" t="n">
        <v>0</v>
      </c>
      <c r="N72" s="20" t="n">
        <v>0</v>
      </c>
      <c r="O72" s="18" t="n">
        <v>0</v>
      </c>
      <c r="P72" s="20" t="n">
        <v>0</v>
      </c>
      <c r="Q72" s="18" t="n">
        <v>0.93257038</v>
      </c>
      <c r="R72" s="20" t="n">
        <v>0.69235351</v>
      </c>
    </row>
    <row r="73" spans="1:18">
      <c r="A73" s="15" t="s">
        <v>470</v>
      </c>
      <c r="B73" s="17" t="n">
        <v>8249</v>
      </c>
      <c r="C73" s="18">
        <f>(0.0/B73*100)</f>
        <v/>
      </c>
      <c r="D73" s="19" t="n">
        <v>8249</v>
      </c>
      <c r="E73" s="18" t="n">
        <v>59.34605128</v>
      </c>
      <c r="F73" s="20" t="n">
        <v>4.11325162</v>
      </c>
      <c r="G73" s="18" t="n">
        <v>37.81049089</v>
      </c>
      <c r="H73" s="20" t="n">
        <v>3.85653869</v>
      </c>
      <c r="I73" s="18" t="n">
        <v>0</v>
      </c>
      <c r="J73" s="20" t="n">
        <v>0</v>
      </c>
      <c r="K73" s="18" t="s">
        <v>404</v>
      </c>
      <c r="L73" s="20" t="s">
        <v>404</v>
      </c>
      <c r="M73" s="18" t="n">
        <v>0</v>
      </c>
      <c r="N73" s="20" t="n">
        <v>0</v>
      </c>
      <c r="O73" s="18" t="n">
        <v>0</v>
      </c>
      <c r="P73" s="20" t="n">
        <v>0</v>
      </c>
      <c r="Q73" s="18" t="n">
        <v>2.84345783</v>
      </c>
      <c r="R73" s="20" t="n">
        <v>1.23448139</v>
      </c>
    </row>
    <row r="74" spans="1:18">
      <c r="A74" s="15" t="s">
        <v>471</v>
      </c>
      <c r="B74" s="17" t="n">
        <v>4692</v>
      </c>
      <c r="C74" s="18">
        <f>(484.0/B74*100)</f>
        <v/>
      </c>
      <c r="D74" s="19" t="n">
        <v>4208</v>
      </c>
      <c r="E74" s="18" t="n">
        <v>64.32303426</v>
      </c>
      <c r="F74" s="20" t="n">
        <v>0.30227224</v>
      </c>
      <c r="G74" s="18" t="n">
        <v>30.97565456</v>
      </c>
      <c r="H74" s="20" t="n">
        <v>0.2451213</v>
      </c>
      <c r="I74" s="18" t="n">
        <v>0</v>
      </c>
      <c r="J74" s="20" t="n">
        <v>0</v>
      </c>
      <c r="K74" s="18" t="s">
        <v>404</v>
      </c>
      <c r="L74" s="20" t="s">
        <v>404</v>
      </c>
      <c r="M74" s="18" t="n">
        <v>0</v>
      </c>
      <c r="N74" s="20" t="n">
        <v>0</v>
      </c>
      <c r="O74" s="18" t="n">
        <v>0</v>
      </c>
      <c r="P74" s="20" t="n">
        <v>0</v>
      </c>
      <c r="Q74" s="18" t="n">
        <v>4.70131118</v>
      </c>
      <c r="R74" s="20" t="n">
        <v>0.17296365</v>
      </c>
    </row>
    <row r="75" spans="1:18">
      <c r="A75" s="15" t="s">
        <v>472</v>
      </c>
      <c r="B75" s="17" t="n">
        <v>5375</v>
      </c>
      <c r="C75" s="18">
        <f>(483.0/B75*100)</f>
        <v/>
      </c>
      <c r="D75" s="19" t="n">
        <v>4892</v>
      </c>
      <c r="E75" s="18" t="n">
        <v>73.5598519</v>
      </c>
      <c r="F75" s="20" t="n">
        <v>3.63066681</v>
      </c>
      <c r="G75" s="18" t="n">
        <v>18.90513777</v>
      </c>
      <c r="H75" s="20" t="n">
        <v>3.14330415</v>
      </c>
      <c r="I75" s="18" t="n">
        <v>0</v>
      </c>
      <c r="J75" s="20" t="n">
        <v>0</v>
      </c>
      <c r="K75" s="18" t="s">
        <v>404</v>
      </c>
      <c r="L75" s="20" t="s">
        <v>404</v>
      </c>
      <c r="M75" s="18" t="n">
        <v>0</v>
      </c>
      <c r="N75" s="20" t="n">
        <v>0</v>
      </c>
      <c r="O75" s="18" t="n">
        <v>0</v>
      </c>
      <c r="P75" s="20" t="n">
        <v>0</v>
      </c>
      <c r="Q75" s="18" t="n">
        <v>7.53501033</v>
      </c>
      <c r="R75" s="20" t="n">
        <v>2.48705661</v>
      </c>
    </row>
    <row r="76" spans="1:18">
      <c r="A76" s="15" t="s">
        <v>473</v>
      </c>
      <c r="B76" s="17" t="n">
        <v>14167</v>
      </c>
      <c r="C76" s="18">
        <f>(1400.0/B76*100)</f>
        <v/>
      </c>
      <c r="D76" s="19" t="n">
        <v>12767</v>
      </c>
      <c r="E76" s="18" t="n">
        <v>82.85738395</v>
      </c>
      <c r="F76" s="20" t="n">
        <v>2.00380281</v>
      </c>
      <c r="G76" s="18" t="n">
        <v>11.9016519</v>
      </c>
      <c r="H76" s="20" t="n">
        <v>1.57736596</v>
      </c>
      <c r="I76" s="18" t="n">
        <v>0</v>
      </c>
      <c r="J76" s="20" t="n">
        <v>0</v>
      </c>
      <c r="K76" s="18" t="s">
        <v>404</v>
      </c>
      <c r="L76" s="20" t="s">
        <v>404</v>
      </c>
      <c r="M76" s="18" t="n">
        <v>0</v>
      </c>
      <c r="N76" s="20" t="n">
        <v>0</v>
      </c>
      <c r="O76" s="18" t="n">
        <v>0</v>
      </c>
      <c r="P76" s="20" t="n">
        <v>0</v>
      </c>
      <c r="Q76" s="18" t="n">
        <v>5.24096415</v>
      </c>
      <c r="R76" s="20" t="n">
        <v>1.32876582</v>
      </c>
    </row>
    <row r="77" spans="1:18">
      <c r="A77" s="15" t="s">
        <v>474</v>
      </c>
      <c r="B77" s="17" t="n">
        <v>6062</v>
      </c>
      <c r="C77" s="18">
        <f>(0.0/B77*100)</f>
        <v/>
      </c>
      <c r="D77" s="19" t="n">
        <v>6062</v>
      </c>
      <c r="E77" s="18" t="n">
        <v>81.9189978</v>
      </c>
      <c r="F77" s="20" t="n">
        <v>2.31946476</v>
      </c>
      <c r="G77" s="18" t="n">
        <v>18.0810022</v>
      </c>
      <c r="H77" s="20" t="n">
        <v>2.31946476</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70.63561541999999</v>
      </c>
      <c r="F78" s="20" t="n">
        <v>3.92138213</v>
      </c>
      <c r="G78" s="18" t="n">
        <v>27.08057156</v>
      </c>
      <c r="H78" s="20" t="n">
        <v>4.06363303</v>
      </c>
      <c r="I78" s="18" t="n">
        <v>0</v>
      </c>
      <c r="J78" s="20" t="n">
        <v>0</v>
      </c>
      <c r="K78" s="18" t="s">
        <v>404</v>
      </c>
      <c r="L78" s="20" t="s">
        <v>404</v>
      </c>
      <c r="M78" s="18" t="n">
        <v>0</v>
      </c>
      <c r="N78" s="20" t="n">
        <v>0</v>
      </c>
      <c r="O78" s="18" t="n">
        <v>0</v>
      </c>
      <c r="P78" s="20" t="n">
        <v>0</v>
      </c>
      <c r="Q78" s="18" t="n">
        <v>2.28381302</v>
      </c>
      <c r="R78" s="20" t="n">
        <v>1.35434314</v>
      </c>
    </row>
    <row customHeight="1" ht="25" r="79" spans="1:18">
      <c r="A79" s="15" t="s">
        <v>476</v>
      </c>
      <c r="B79" s="17" t="n">
        <v>1657</v>
      </c>
      <c r="C79" s="18">
        <f>(21.0/B79*100)</f>
        <v/>
      </c>
      <c r="D79" s="19" t="n">
        <v>1636</v>
      </c>
      <c r="E79" s="18" t="n">
        <v>72.5098969</v>
      </c>
      <c r="F79" s="20" t="n">
        <v>6.19714184</v>
      </c>
      <c r="G79" s="18" t="n">
        <v>26.17513912</v>
      </c>
      <c r="H79" s="20" t="n">
        <v>6.21474395</v>
      </c>
      <c r="I79" s="18" t="n">
        <v>0</v>
      </c>
      <c r="J79" s="20" t="n">
        <v>0</v>
      </c>
      <c r="K79" s="18" t="s">
        <v>404</v>
      </c>
      <c r="L79" s="20" t="s">
        <v>404</v>
      </c>
      <c r="M79" s="18" t="n">
        <v>0</v>
      </c>
      <c r="N79" s="20" t="n">
        <v>0</v>
      </c>
      <c r="O79" s="18" t="n">
        <v>0</v>
      </c>
      <c r="P79" s="20" t="n">
        <v>0</v>
      </c>
      <c r="Q79" s="18" t="n">
        <v>1.31496398</v>
      </c>
      <c r="R79" s="20" t="n">
        <v>1.00329022</v>
      </c>
    </row>
    <row r="80" spans="1:18">
      <c r="A80" s="15" t="s">
        <v>477</v>
      </c>
      <c r="B80" s="17" t="n">
        <v>7841</v>
      </c>
      <c r="C80" s="18">
        <f>(0.0/B80*100)</f>
        <v/>
      </c>
      <c r="D80" s="19" t="n">
        <v>7841</v>
      </c>
      <c r="E80" s="18" t="n">
        <v>97.62328823999999</v>
      </c>
      <c r="F80" s="20" t="n">
        <v>1.24949987</v>
      </c>
      <c r="G80" s="18" t="n">
        <v>2.37671176</v>
      </c>
      <c r="H80" s="20" t="n">
        <v>1.24949987</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93.09182</v>
      </c>
      <c r="F81" s="20" t="n">
        <v>1.91020847</v>
      </c>
      <c r="G81" s="18" t="n">
        <v>6.44765864</v>
      </c>
      <c r="H81" s="20" t="n">
        <v>1.88842755</v>
      </c>
      <c r="I81" s="18" t="n">
        <v>0</v>
      </c>
      <c r="J81" s="20" t="n">
        <v>0</v>
      </c>
      <c r="K81" s="18" t="s">
        <v>404</v>
      </c>
      <c r="L81" s="20" t="s">
        <v>404</v>
      </c>
      <c r="M81" s="18" t="n">
        <v>0</v>
      </c>
      <c r="N81" s="20" t="n">
        <v>0</v>
      </c>
      <c r="O81" s="18" t="n">
        <v>0</v>
      </c>
      <c r="P81" s="20" t="n">
        <v>0</v>
      </c>
      <c r="Q81" s="18" t="n">
        <v>0.46052136</v>
      </c>
      <c r="R81" s="20" t="n">
        <v>0.28591581</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518</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84.90440258</v>
      </c>
      <c r="F7" s="20" t="n">
        <v>1.409739</v>
      </c>
      <c r="G7" s="18" t="n">
        <v>11.88256865</v>
      </c>
      <c r="H7" s="20" t="n">
        <v>1.31513796</v>
      </c>
      <c r="I7" s="18" t="n">
        <v>0</v>
      </c>
      <c r="J7" s="20" t="n">
        <v>0</v>
      </c>
      <c r="K7" s="18" t="s">
        <v>404</v>
      </c>
      <c r="L7" s="20" t="s">
        <v>404</v>
      </c>
      <c r="M7" s="18" t="n">
        <v>0</v>
      </c>
      <c r="N7" s="20" t="n">
        <v>0</v>
      </c>
      <c r="O7" s="18" t="n">
        <v>0</v>
      </c>
      <c r="P7" s="20" t="n">
        <v>0</v>
      </c>
      <c r="Q7" s="18" t="n">
        <v>3.21302877</v>
      </c>
      <c r="R7" s="20" t="n">
        <v>0.72467009</v>
      </c>
    </row>
    <row r="8" spans="1:18">
      <c r="A8" s="15" t="s">
        <v>405</v>
      </c>
      <c r="B8" s="17" t="n">
        <v>7007</v>
      </c>
      <c r="C8" s="18">
        <f>(0.0/B8*100)</f>
        <v/>
      </c>
      <c r="D8" s="19" t="n">
        <v>7007</v>
      </c>
      <c r="E8" s="18" t="n">
        <v>47.62052879</v>
      </c>
      <c r="F8" s="20" t="n">
        <v>3.2093857</v>
      </c>
      <c r="G8" s="18" t="n">
        <v>45.91540961</v>
      </c>
      <c r="H8" s="20" t="n">
        <v>3.17278009</v>
      </c>
      <c r="I8" s="18" t="n">
        <v>0</v>
      </c>
      <c r="J8" s="20" t="n">
        <v>0</v>
      </c>
      <c r="K8" s="18" t="s">
        <v>404</v>
      </c>
      <c r="L8" s="20" t="s">
        <v>404</v>
      </c>
      <c r="M8" s="18" t="n">
        <v>0</v>
      </c>
      <c r="N8" s="20" t="n">
        <v>0</v>
      </c>
      <c r="O8" s="18" t="n">
        <v>0</v>
      </c>
      <c r="P8" s="20" t="n">
        <v>0</v>
      </c>
      <c r="Q8" s="18" t="n">
        <v>6.4640616</v>
      </c>
      <c r="R8" s="20" t="n">
        <v>1.63053374</v>
      </c>
    </row>
    <row r="9" spans="1:18">
      <c r="A9" s="15" t="s">
        <v>406</v>
      </c>
      <c r="B9" s="17" t="n">
        <v>9651</v>
      </c>
      <c r="C9" s="18">
        <f>(200.0/B9*100)</f>
        <v/>
      </c>
      <c r="D9" s="19" t="n">
        <v>9451</v>
      </c>
      <c r="E9" s="18" t="n">
        <v>70.33716223</v>
      </c>
      <c r="F9" s="20" t="n">
        <v>2.60314965</v>
      </c>
      <c r="G9" s="18" t="n">
        <v>22.53499486</v>
      </c>
      <c r="H9" s="20" t="n">
        <v>2.83637814</v>
      </c>
      <c r="I9" s="18" t="n">
        <v>0</v>
      </c>
      <c r="J9" s="20" t="n">
        <v>0</v>
      </c>
      <c r="K9" s="18" t="s">
        <v>404</v>
      </c>
      <c r="L9" s="20" t="s">
        <v>404</v>
      </c>
      <c r="M9" s="18" t="n">
        <v>0</v>
      </c>
      <c r="N9" s="20" t="n">
        <v>0</v>
      </c>
      <c r="O9" s="18" t="n">
        <v>0</v>
      </c>
      <c r="P9" s="20" t="n">
        <v>0</v>
      </c>
      <c r="Q9" s="18" t="n">
        <v>7.12784291</v>
      </c>
      <c r="R9" s="20" t="n">
        <v>1.76920116</v>
      </c>
    </row>
    <row r="10" spans="1:18">
      <c r="A10" s="15" t="s">
        <v>407</v>
      </c>
      <c r="B10" s="17" t="n">
        <v>20058</v>
      </c>
      <c r="C10" s="18">
        <f>(2798.0/B10*100)</f>
        <v/>
      </c>
      <c r="D10" s="19" t="n">
        <v>17260</v>
      </c>
      <c r="E10" s="18" t="n">
        <v>87.15231897</v>
      </c>
      <c r="F10" s="20" t="n">
        <v>2.01167536</v>
      </c>
      <c r="G10" s="18" t="n">
        <v>12.06205898</v>
      </c>
      <c r="H10" s="20" t="n">
        <v>1.96962129</v>
      </c>
      <c r="I10" s="18" t="n">
        <v>0</v>
      </c>
      <c r="J10" s="20" t="n">
        <v>0</v>
      </c>
      <c r="K10" s="18" t="s">
        <v>404</v>
      </c>
      <c r="L10" s="20" t="s">
        <v>404</v>
      </c>
      <c r="M10" s="18" t="n">
        <v>0</v>
      </c>
      <c r="N10" s="20" t="n">
        <v>0</v>
      </c>
      <c r="O10" s="18" t="n">
        <v>0</v>
      </c>
      <c r="P10" s="20" t="n">
        <v>0</v>
      </c>
      <c r="Q10" s="18" t="n">
        <v>0.78562205</v>
      </c>
      <c r="R10" s="20" t="n">
        <v>0.40199505</v>
      </c>
    </row>
    <row r="11" spans="1:18">
      <c r="A11" s="15" t="s">
        <v>408</v>
      </c>
      <c r="B11" s="17" t="n">
        <v>7053</v>
      </c>
      <c r="C11" s="18">
        <f>(137.0/B11*100)</f>
        <v/>
      </c>
      <c r="D11" s="19" t="n">
        <v>6916</v>
      </c>
      <c r="E11" s="18" t="n">
        <v>61.33997408</v>
      </c>
      <c r="F11" s="20" t="n">
        <v>3.52350469</v>
      </c>
      <c r="G11" s="18" t="n">
        <v>36.97050016</v>
      </c>
      <c r="H11" s="20" t="n">
        <v>3.34676471</v>
      </c>
      <c r="I11" s="18" t="n">
        <v>0</v>
      </c>
      <c r="J11" s="20" t="n">
        <v>0</v>
      </c>
      <c r="K11" s="18" t="s">
        <v>404</v>
      </c>
      <c r="L11" s="20" t="s">
        <v>404</v>
      </c>
      <c r="M11" s="18" t="n">
        <v>0</v>
      </c>
      <c r="N11" s="20" t="n">
        <v>0</v>
      </c>
      <c r="O11" s="18" t="n">
        <v>0</v>
      </c>
      <c r="P11" s="20" t="n">
        <v>0</v>
      </c>
      <c r="Q11" s="18" t="n">
        <v>1.68952576</v>
      </c>
      <c r="R11" s="20" t="n">
        <v>1.24996998</v>
      </c>
    </row>
    <row r="12" spans="1:18">
      <c r="A12" s="15" t="s">
        <v>409</v>
      </c>
      <c r="B12" s="17" t="n">
        <v>6894</v>
      </c>
      <c r="C12" s="18">
        <f>(106.0/B12*100)</f>
        <v/>
      </c>
      <c r="D12" s="19" t="n">
        <v>6788</v>
      </c>
      <c r="E12" s="18" t="n">
        <v>46.03832606</v>
      </c>
      <c r="F12" s="20" t="n">
        <v>3.03409631</v>
      </c>
      <c r="G12" s="18" t="n">
        <v>51.85687119</v>
      </c>
      <c r="H12" s="20" t="n">
        <v>3.12177848</v>
      </c>
      <c r="I12" s="18" t="n">
        <v>0</v>
      </c>
      <c r="J12" s="20" t="n">
        <v>0</v>
      </c>
      <c r="K12" s="18" t="s">
        <v>404</v>
      </c>
      <c r="L12" s="20" t="s">
        <v>404</v>
      </c>
      <c r="M12" s="18" t="n">
        <v>0</v>
      </c>
      <c r="N12" s="20" t="n">
        <v>0</v>
      </c>
      <c r="O12" s="18" t="n">
        <v>0</v>
      </c>
      <c r="P12" s="20" t="n">
        <v>0</v>
      </c>
      <c r="Q12" s="18" t="n">
        <v>2.10480275</v>
      </c>
      <c r="R12" s="20" t="n">
        <v>0.8489091600000001</v>
      </c>
    </row>
    <row r="13" spans="1:18">
      <c r="A13" s="15" t="s">
        <v>410</v>
      </c>
      <c r="B13" s="17" t="n">
        <v>7161</v>
      </c>
      <c r="C13" s="18">
        <f>(1175.0/B13*100)</f>
        <v/>
      </c>
      <c r="D13" s="19" t="n">
        <v>5986</v>
      </c>
      <c r="E13" s="18" t="n">
        <v>63.35423861</v>
      </c>
      <c r="F13" s="20" t="n">
        <v>3.46874258</v>
      </c>
      <c r="G13" s="18" t="n">
        <v>32.1185476</v>
      </c>
      <c r="H13" s="20" t="n">
        <v>3.47930059</v>
      </c>
      <c r="I13" s="18" t="n">
        <v>0</v>
      </c>
      <c r="J13" s="20" t="n">
        <v>0</v>
      </c>
      <c r="K13" s="18" t="s">
        <v>404</v>
      </c>
      <c r="L13" s="20" t="s">
        <v>404</v>
      </c>
      <c r="M13" s="18" t="n">
        <v>0</v>
      </c>
      <c r="N13" s="20" t="n">
        <v>0</v>
      </c>
      <c r="O13" s="18" t="n">
        <v>0</v>
      </c>
      <c r="P13" s="20" t="n">
        <v>0</v>
      </c>
      <c r="Q13" s="18" t="n">
        <v>4.52721379</v>
      </c>
      <c r="R13" s="20" t="n">
        <v>1.30703556</v>
      </c>
    </row>
    <row r="14" spans="1:18">
      <c r="A14" s="15" t="s">
        <v>411</v>
      </c>
      <c r="B14" s="17" t="n">
        <v>5587</v>
      </c>
      <c r="C14" s="18">
        <f>(0.0/B14*100)</f>
        <v/>
      </c>
      <c r="D14" s="19" t="n">
        <v>5587</v>
      </c>
      <c r="E14" s="18" t="n">
        <v>33.96766538</v>
      </c>
      <c r="F14" s="20" t="n">
        <v>2.4489629</v>
      </c>
      <c r="G14" s="18" t="n">
        <v>64.04395703</v>
      </c>
      <c r="H14" s="20" t="n">
        <v>2.59007977</v>
      </c>
      <c r="I14" s="18" t="n">
        <v>0</v>
      </c>
      <c r="J14" s="20" t="n">
        <v>0</v>
      </c>
      <c r="K14" s="18" t="s">
        <v>404</v>
      </c>
      <c r="L14" s="20" t="s">
        <v>404</v>
      </c>
      <c r="M14" s="18" t="n">
        <v>0</v>
      </c>
      <c r="N14" s="20" t="n">
        <v>0</v>
      </c>
      <c r="O14" s="18" t="n">
        <v>0</v>
      </c>
      <c r="P14" s="20" t="n">
        <v>0</v>
      </c>
      <c r="Q14" s="18" t="n">
        <v>1.98837759</v>
      </c>
      <c r="R14" s="20" t="n">
        <v>0.90342455</v>
      </c>
    </row>
    <row r="15" spans="1:18">
      <c r="A15" s="15" t="s">
        <v>412</v>
      </c>
      <c r="B15" s="17" t="n">
        <v>5882</v>
      </c>
      <c r="C15" s="18">
        <f>(0.0/B15*100)</f>
        <v/>
      </c>
      <c r="D15" s="19" t="n">
        <v>5882</v>
      </c>
      <c r="E15" s="18" t="n">
        <v>39.30840601</v>
      </c>
      <c r="F15" s="20" t="n">
        <v>3.99751497</v>
      </c>
      <c r="G15" s="18" t="n">
        <v>59.36205882</v>
      </c>
      <c r="H15" s="20" t="n">
        <v>3.90532919</v>
      </c>
      <c r="I15" s="18" t="n">
        <v>0</v>
      </c>
      <c r="J15" s="20" t="n">
        <v>0</v>
      </c>
      <c r="K15" s="18" t="s">
        <v>404</v>
      </c>
      <c r="L15" s="20" t="s">
        <v>404</v>
      </c>
      <c r="M15" s="18" t="n">
        <v>0</v>
      </c>
      <c r="N15" s="20" t="n">
        <v>0</v>
      </c>
      <c r="O15" s="18" t="n">
        <v>0</v>
      </c>
      <c r="P15" s="20" t="n">
        <v>0</v>
      </c>
      <c r="Q15" s="18" t="n">
        <v>1.32953517</v>
      </c>
      <c r="R15" s="20" t="n">
        <v>0.92454029</v>
      </c>
    </row>
    <row r="16" spans="1:18">
      <c r="A16" s="15" t="s">
        <v>413</v>
      </c>
      <c r="B16" s="17" t="n">
        <v>6108</v>
      </c>
      <c r="C16" s="18">
        <f>(339.0/B16*100)</f>
        <v/>
      </c>
      <c r="D16" s="19" t="n">
        <v>5769</v>
      </c>
      <c r="E16" s="18" t="n">
        <v>68.9386834</v>
      </c>
      <c r="F16" s="20" t="n">
        <v>3.34802204</v>
      </c>
      <c r="G16" s="18" t="n">
        <v>24.28648724</v>
      </c>
      <c r="H16" s="20" t="n">
        <v>2.90654955</v>
      </c>
      <c r="I16" s="18" t="n">
        <v>0</v>
      </c>
      <c r="J16" s="20" t="n">
        <v>0</v>
      </c>
      <c r="K16" s="18" t="s">
        <v>404</v>
      </c>
      <c r="L16" s="20" t="s">
        <v>404</v>
      </c>
      <c r="M16" s="18" t="n">
        <v>0</v>
      </c>
      <c r="N16" s="20" t="n">
        <v>0</v>
      </c>
      <c r="O16" s="18" t="n">
        <v>0</v>
      </c>
      <c r="P16" s="20" t="n">
        <v>0</v>
      </c>
      <c r="Q16" s="18" t="n">
        <v>6.77482936</v>
      </c>
      <c r="R16" s="20" t="n">
        <v>1.72002566</v>
      </c>
    </row>
    <row r="17" spans="1:18">
      <c r="A17" s="15" t="s">
        <v>414</v>
      </c>
      <c r="B17" s="17" t="n">
        <v>6504</v>
      </c>
      <c r="C17" s="18">
        <f>(1325.0/B17*100)</f>
        <v/>
      </c>
      <c r="D17" s="19" t="n">
        <v>5179</v>
      </c>
      <c r="E17" s="18" t="n">
        <v>46.61942287</v>
      </c>
      <c r="F17" s="20" t="n">
        <v>3.55674787</v>
      </c>
      <c r="G17" s="18" t="n">
        <v>50.10147095</v>
      </c>
      <c r="H17" s="20" t="n">
        <v>3.56518429</v>
      </c>
      <c r="I17" s="18" t="n">
        <v>0</v>
      </c>
      <c r="J17" s="20" t="n">
        <v>0</v>
      </c>
      <c r="K17" s="18" t="s">
        <v>404</v>
      </c>
      <c r="L17" s="20" t="s">
        <v>404</v>
      </c>
      <c r="M17" s="18" t="n">
        <v>0</v>
      </c>
      <c r="N17" s="20" t="n">
        <v>0</v>
      </c>
      <c r="O17" s="18" t="n">
        <v>0</v>
      </c>
      <c r="P17" s="20" t="n">
        <v>0</v>
      </c>
      <c r="Q17" s="18" t="n">
        <v>3.27910618</v>
      </c>
      <c r="R17" s="20" t="n">
        <v>1.19689293</v>
      </c>
    </row>
    <row r="18" spans="1:18">
      <c r="A18" s="15" t="s">
        <v>415</v>
      </c>
      <c r="B18" s="17" t="n">
        <v>5532</v>
      </c>
      <c r="C18" s="18">
        <f>(0.0/B18*100)</f>
        <v/>
      </c>
      <c r="D18" s="19" t="n">
        <v>5532</v>
      </c>
      <c r="E18" s="18" t="n">
        <v>71.92469369</v>
      </c>
      <c r="F18" s="20" t="n">
        <v>3.50685591</v>
      </c>
      <c r="G18" s="18" t="n">
        <v>23.13856773</v>
      </c>
      <c r="H18" s="20" t="n">
        <v>3.32851528</v>
      </c>
      <c r="I18" s="18" t="n">
        <v>0</v>
      </c>
      <c r="J18" s="20" t="n">
        <v>0</v>
      </c>
      <c r="K18" s="18" t="s">
        <v>404</v>
      </c>
      <c r="L18" s="20" t="s">
        <v>404</v>
      </c>
      <c r="M18" s="18" t="n">
        <v>0</v>
      </c>
      <c r="N18" s="20" t="n">
        <v>0</v>
      </c>
      <c r="O18" s="18" t="n">
        <v>0</v>
      </c>
      <c r="P18" s="20" t="n">
        <v>0</v>
      </c>
      <c r="Q18" s="18" t="n">
        <v>4.93673858</v>
      </c>
      <c r="R18" s="20" t="n">
        <v>1.67093997</v>
      </c>
    </row>
    <row r="19" spans="1:18">
      <c r="A19" s="15" t="s">
        <v>416</v>
      </c>
      <c r="B19" s="17" t="n">
        <v>5658</v>
      </c>
      <c r="C19" s="18">
        <f>(327.0/B19*100)</f>
        <v/>
      </c>
      <c r="D19" s="19" t="n">
        <v>5331</v>
      </c>
      <c r="E19" s="18" t="n">
        <v>28.84229883</v>
      </c>
      <c r="F19" s="20" t="n">
        <v>2.85333229</v>
      </c>
      <c r="G19" s="18" t="n">
        <v>69.72307709</v>
      </c>
      <c r="H19" s="20" t="n">
        <v>2.97732973</v>
      </c>
      <c r="I19" s="18" t="n">
        <v>0</v>
      </c>
      <c r="J19" s="20" t="n">
        <v>0</v>
      </c>
      <c r="K19" s="18" t="s">
        <v>404</v>
      </c>
      <c r="L19" s="20" t="s">
        <v>404</v>
      </c>
      <c r="M19" s="18" t="n">
        <v>0</v>
      </c>
      <c r="N19" s="20" t="n">
        <v>0</v>
      </c>
      <c r="O19" s="18" t="n">
        <v>0</v>
      </c>
      <c r="P19" s="20" t="n">
        <v>0</v>
      </c>
      <c r="Q19" s="18" t="n">
        <v>1.43462408</v>
      </c>
      <c r="R19" s="20" t="n">
        <v>0.79945006</v>
      </c>
    </row>
    <row r="20" spans="1:18">
      <c r="A20" s="15" t="s">
        <v>417</v>
      </c>
      <c r="B20" s="17" t="n">
        <v>3371</v>
      </c>
      <c r="C20" s="18">
        <f>(24.0/B20*100)</f>
        <v/>
      </c>
      <c r="D20" s="19" t="n">
        <v>3347</v>
      </c>
      <c r="E20" s="18" t="n">
        <v>41.33178372</v>
      </c>
      <c r="F20" s="20" t="n">
        <v>0.2390758</v>
      </c>
      <c r="G20" s="18" t="n">
        <v>57.81135148</v>
      </c>
      <c r="H20" s="20" t="n">
        <v>0.23933592</v>
      </c>
      <c r="I20" s="18" t="n">
        <v>0</v>
      </c>
      <c r="J20" s="20" t="n">
        <v>0</v>
      </c>
      <c r="K20" s="18" t="s">
        <v>404</v>
      </c>
      <c r="L20" s="20" t="s">
        <v>404</v>
      </c>
      <c r="M20" s="18" t="n">
        <v>0</v>
      </c>
      <c r="N20" s="20" t="n">
        <v>0</v>
      </c>
      <c r="O20" s="18" t="n">
        <v>0</v>
      </c>
      <c r="P20" s="20" t="n">
        <v>0</v>
      </c>
      <c r="Q20" s="18" t="n">
        <v>0.8568648</v>
      </c>
      <c r="R20" s="20" t="n">
        <v>0.09508173</v>
      </c>
    </row>
    <row r="21" spans="1:18">
      <c r="A21" s="15" t="s">
        <v>418</v>
      </c>
      <c r="B21" s="17" t="n">
        <v>5741</v>
      </c>
      <c r="C21" s="18">
        <f>(0.0/B21*100)</f>
        <v/>
      </c>
      <c r="D21" s="19" t="n">
        <v>5741</v>
      </c>
      <c r="E21" s="18" t="n">
        <v>78.47696114999999</v>
      </c>
      <c r="F21" s="20" t="n">
        <v>3.10211722</v>
      </c>
      <c r="G21" s="18" t="n">
        <v>15.06054639</v>
      </c>
      <c r="H21" s="20" t="n">
        <v>2.69906208</v>
      </c>
      <c r="I21" s="18" t="n">
        <v>0</v>
      </c>
      <c r="J21" s="20" t="n">
        <v>0</v>
      </c>
      <c r="K21" s="18" t="s">
        <v>404</v>
      </c>
      <c r="L21" s="20" t="s">
        <v>404</v>
      </c>
      <c r="M21" s="18" t="n">
        <v>0</v>
      </c>
      <c r="N21" s="20" t="n">
        <v>0</v>
      </c>
      <c r="O21" s="18" t="n">
        <v>0</v>
      </c>
      <c r="P21" s="20" t="n">
        <v>0</v>
      </c>
      <c r="Q21" s="18" t="n">
        <v>6.46249245</v>
      </c>
      <c r="R21" s="20" t="n">
        <v>1.98154126</v>
      </c>
    </row>
    <row r="22" spans="1:18">
      <c r="A22" s="15" t="s">
        <v>419</v>
      </c>
      <c r="B22" s="17" t="n">
        <v>6598</v>
      </c>
      <c r="C22" s="18">
        <f>(0.0/B22*100)</f>
        <v/>
      </c>
      <c r="D22" s="19" t="n">
        <v>6598</v>
      </c>
      <c r="E22" s="18" t="n">
        <v>57.70490862</v>
      </c>
      <c r="F22" s="20" t="n">
        <v>4.53064092</v>
      </c>
      <c r="G22" s="18" t="n">
        <v>41.2042284</v>
      </c>
      <c r="H22" s="20" t="n">
        <v>4.33516382</v>
      </c>
      <c r="I22" s="18" t="n">
        <v>0</v>
      </c>
      <c r="J22" s="20" t="n">
        <v>0</v>
      </c>
      <c r="K22" s="18" t="s">
        <v>404</v>
      </c>
      <c r="L22" s="20" t="s">
        <v>404</v>
      </c>
      <c r="M22" s="18" t="n">
        <v>0</v>
      </c>
      <c r="N22" s="20" t="n">
        <v>0</v>
      </c>
      <c r="O22" s="18" t="n">
        <v>0</v>
      </c>
      <c r="P22" s="20" t="n">
        <v>0</v>
      </c>
      <c r="Q22" s="18" t="n">
        <v>1.09086298</v>
      </c>
      <c r="R22" s="20" t="n">
        <v>0.77262931</v>
      </c>
    </row>
    <row r="23" spans="1:18">
      <c r="A23" s="15" t="s">
        <v>420</v>
      </c>
      <c r="B23" s="17" t="n">
        <v>11583</v>
      </c>
      <c r="C23" s="18">
        <f>(3123.0/B23*100)</f>
        <v/>
      </c>
      <c r="D23" s="19" t="n">
        <v>8460</v>
      </c>
      <c r="E23" s="18" t="n">
        <v>71.33492557</v>
      </c>
      <c r="F23" s="20" t="n">
        <v>3.3186485</v>
      </c>
      <c r="G23" s="18" t="n">
        <v>23.60784024</v>
      </c>
      <c r="H23" s="20" t="n">
        <v>3.0609563</v>
      </c>
      <c r="I23" s="18" t="n">
        <v>0</v>
      </c>
      <c r="J23" s="20" t="n">
        <v>0</v>
      </c>
      <c r="K23" s="18" t="s">
        <v>404</v>
      </c>
      <c r="L23" s="20" t="s">
        <v>404</v>
      </c>
      <c r="M23" s="18" t="n">
        <v>0</v>
      </c>
      <c r="N23" s="20" t="n">
        <v>0</v>
      </c>
      <c r="O23" s="18" t="n">
        <v>0</v>
      </c>
      <c r="P23" s="20" t="n">
        <v>0</v>
      </c>
      <c r="Q23" s="18" t="n">
        <v>5.0572342</v>
      </c>
      <c r="R23" s="20" t="n">
        <v>1.65543239</v>
      </c>
    </row>
    <row r="24" spans="1:18">
      <c r="A24" s="15" t="s">
        <v>421</v>
      </c>
      <c r="B24" s="17" t="n">
        <v>6647</v>
      </c>
      <c r="C24" s="18">
        <f>(0.0/B24*100)</f>
        <v/>
      </c>
      <c r="D24" s="19" t="n">
        <v>6647</v>
      </c>
      <c r="E24" s="18" t="n">
        <v>31.79053252</v>
      </c>
      <c r="F24" s="20" t="n">
        <v>3.15470005</v>
      </c>
      <c r="G24" s="18" t="n">
        <v>68.20946748</v>
      </c>
      <c r="H24" s="20" t="n">
        <v>3.15470005</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78.03024035</v>
      </c>
      <c r="F25" s="20" t="n">
        <v>3.32417343</v>
      </c>
      <c r="G25" s="18" t="n">
        <v>21.37665885</v>
      </c>
      <c r="H25" s="20" t="n">
        <v>3.27037302</v>
      </c>
      <c r="I25" s="18" t="n">
        <v>0</v>
      </c>
      <c r="J25" s="20" t="n">
        <v>0</v>
      </c>
      <c r="K25" s="18" t="s">
        <v>404</v>
      </c>
      <c r="L25" s="20" t="s">
        <v>404</v>
      </c>
      <c r="M25" s="18" t="n">
        <v>0</v>
      </c>
      <c r="N25" s="20" t="n">
        <v>0</v>
      </c>
      <c r="O25" s="18" t="n">
        <v>0</v>
      </c>
      <c r="P25" s="20" t="n">
        <v>0</v>
      </c>
      <c r="Q25" s="18" t="n">
        <v>0.5931008</v>
      </c>
      <c r="R25" s="20" t="n">
        <v>0.59330217</v>
      </c>
    </row>
    <row r="26" spans="1:18">
      <c r="A26" s="15" t="s">
        <v>423</v>
      </c>
      <c r="B26" s="17" t="n">
        <v>4869</v>
      </c>
      <c r="C26" s="18">
        <f>(11.0/B26*100)</f>
        <v/>
      </c>
      <c r="D26" s="19" t="n">
        <v>4858</v>
      </c>
      <c r="E26" s="18" t="n">
        <v>59.68522652</v>
      </c>
      <c r="F26" s="20" t="n">
        <v>2.42916827</v>
      </c>
      <c r="G26" s="18" t="n">
        <v>38.58559063</v>
      </c>
      <c r="H26" s="20" t="n">
        <v>2.51187286</v>
      </c>
      <c r="I26" s="18" t="n">
        <v>0</v>
      </c>
      <c r="J26" s="20" t="n">
        <v>0</v>
      </c>
      <c r="K26" s="18" t="s">
        <v>404</v>
      </c>
      <c r="L26" s="20" t="s">
        <v>404</v>
      </c>
      <c r="M26" s="18" t="n">
        <v>0</v>
      </c>
      <c r="N26" s="20" t="n">
        <v>0</v>
      </c>
      <c r="O26" s="18" t="n">
        <v>0</v>
      </c>
      <c r="P26" s="20" t="n">
        <v>0</v>
      </c>
      <c r="Q26" s="18" t="n">
        <v>1.72918285</v>
      </c>
      <c r="R26" s="20" t="n">
        <v>0.76030402</v>
      </c>
    </row>
    <row r="27" spans="1:18">
      <c r="A27" s="15" t="s">
        <v>424</v>
      </c>
      <c r="B27" s="17" t="n">
        <v>5299</v>
      </c>
      <c r="C27" s="18">
        <f>(0.0/B27*100)</f>
        <v/>
      </c>
      <c r="D27" s="19" t="n">
        <v>5299</v>
      </c>
      <c r="E27" s="18" t="n">
        <v>71.99066225</v>
      </c>
      <c r="F27" s="20" t="n">
        <v>0.0828219</v>
      </c>
      <c r="G27" s="18" t="n">
        <v>26.22534153</v>
      </c>
      <c r="H27" s="20" t="n">
        <v>0.07548961999999999</v>
      </c>
      <c r="I27" s="18" t="n">
        <v>0</v>
      </c>
      <c r="J27" s="20" t="n">
        <v>0</v>
      </c>
      <c r="K27" s="18" t="s">
        <v>404</v>
      </c>
      <c r="L27" s="20" t="s">
        <v>404</v>
      </c>
      <c r="M27" s="18" t="n">
        <v>0</v>
      </c>
      <c r="N27" s="20" t="n">
        <v>0</v>
      </c>
      <c r="O27" s="18" t="n">
        <v>0</v>
      </c>
      <c r="P27" s="20" t="n">
        <v>0</v>
      </c>
      <c r="Q27" s="18" t="n">
        <v>1.78399622</v>
      </c>
      <c r="R27" s="20" t="n">
        <v>0.02406485</v>
      </c>
    </row>
    <row r="28" spans="1:18">
      <c r="A28" s="15" t="s">
        <v>425</v>
      </c>
      <c r="B28" s="17" t="n">
        <v>7568</v>
      </c>
      <c r="C28" s="18">
        <f>(0.0/B28*100)</f>
        <v/>
      </c>
      <c r="D28" s="19" t="n">
        <v>7568</v>
      </c>
      <c r="E28" s="18" t="n">
        <v>40.87346766</v>
      </c>
      <c r="F28" s="20" t="n">
        <v>2.75428758</v>
      </c>
      <c r="G28" s="18" t="n">
        <v>59.12653234</v>
      </c>
      <c r="H28" s="20" t="n">
        <v>2.75428758</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(1123.0/B29*100)</f>
        <v/>
      </c>
      <c r="D29" s="19" t="n">
        <v>4262</v>
      </c>
      <c r="E29" s="18" t="n">
        <v>57.20277189</v>
      </c>
      <c r="F29" s="20" t="n">
        <v>4.44231871</v>
      </c>
      <c r="G29" s="18" t="n">
        <v>24.32225214</v>
      </c>
      <c r="H29" s="20" t="n">
        <v>3.67763208</v>
      </c>
      <c r="I29" s="18" t="n">
        <v>0</v>
      </c>
      <c r="J29" s="20" t="n">
        <v>0</v>
      </c>
      <c r="K29" s="18" t="s">
        <v>404</v>
      </c>
      <c r="L29" s="20" t="s">
        <v>404</v>
      </c>
      <c r="M29" s="18" t="n">
        <v>0</v>
      </c>
      <c r="N29" s="20" t="n">
        <v>0</v>
      </c>
      <c r="O29" s="18" t="n">
        <v>0</v>
      </c>
      <c r="P29" s="20" t="n">
        <v>0</v>
      </c>
      <c r="Q29" s="18" t="n">
        <v>18.47497597</v>
      </c>
      <c r="R29" s="20" t="n">
        <v>3.23240796</v>
      </c>
    </row>
    <row r="30" spans="1:18">
      <c r="A30" s="15" t="s">
        <v>427</v>
      </c>
      <c r="B30" s="17" t="n">
        <v>4520</v>
      </c>
      <c r="C30" s="18">
        <f>(929.0/B30*100)</f>
        <v/>
      </c>
      <c r="D30" s="19" t="n">
        <v>3591</v>
      </c>
      <c r="E30" s="18" t="n">
        <v>79.05237789</v>
      </c>
      <c r="F30" s="20" t="n">
        <v>3.18172839</v>
      </c>
      <c r="G30" s="18" t="n">
        <v>17.55937833</v>
      </c>
      <c r="H30" s="20" t="n">
        <v>3.0032991</v>
      </c>
      <c r="I30" s="18" t="n">
        <v>0</v>
      </c>
      <c r="J30" s="20" t="n">
        <v>0</v>
      </c>
      <c r="K30" s="18" t="s">
        <v>404</v>
      </c>
      <c r="L30" s="20" t="s">
        <v>404</v>
      </c>
      <c r="M30" s="18" t="n">
        <v>0</v>
      </c>
      <c r="N30" s="20" t="n">
        <v>0</v>
      </c>
      <c r="O30" s="18" t="n">
        <v>0</v>
      </c>
      <c r="P30" s="20" t="n">
        <v>0</v>
      </c>
      <c r="Q30" s="18" t="n">
        <v>3.38824378</v>
      </c>
      <c r="R30" s="20" t="n">
        <v>1.77241141</v>
      </c>
    </row>
    <row r="31" spans="1:18">
      <c r="A31" s="15" t="s">
        <v>428</v>
      </c>
      <c r="B31" s="17" t="n">
        <v>5456</v>
      </c>
      <c r="C31" s="18">
        <f>(502.0/B31*100)</f>
        <v/>
      </c>
      <c r="D31" s="19" t="n">
        <v>4954</v>
      </c>
      <c r="E31" s="18" t="n">
        <v>51.33087595</v>
      </c>
      <c r="F31" s="20" t="n">
        <v>3.54686849</v>
      </c>
      <c r="G31" s="18" t="n">
        <v>39.99472605</v>
      </c>
      <c r="H31" s="20" t="n">
        <v>3.45277463</v>
      </c>
      <c r="I31" s="18" t="n">
        <v>0</v>
      </c>
      <c r="J31" s="20" t="n">
        <v>0</v>
      </c>
      <c r="K31" s="18" t="s">
        <v>404</v>
      </c>
      <c r="L31" s="20" t="s">
        <v>404</v>
      </c>
      <c r="M31" s="18" t="n">
        <v>0</v>
      </c>
      <c r="N31" s="20" t="n">
        <v>0</v>
      </c>
      <c r="O31" s="18" t="n">
        <v>0</v>
      </c>
      <c r="P31" s="20" t="n">
        <v>0</v>
      </c>
      <c r="Q31" s="18" t="n">
        <v>8.674398</v>
      </c>
      <c r="R31" s="20" t="n">
        <v>1.86319069</v>
      </c>
    </row>
    <row r="32" spans="1:18">
      <c r="A32" s="15" t="s">
        <v>429</v>
      </c>
      <c r="B32" s="17" t="n">
        <v>4478</v>
      </c>
      <c r="C32" s="18">
        <f>(0.0/B32*100)</f>
        <v/>
      </c>
      <c r="D32" s="19" t="n">
        <v>4478</v>
      </c>
      <c r="E32" s="18" t="n">
        <v>67.45345392</v>
      </c>
      <c r="F32" s="20" t="n">
        <v>3.77104899</v>
      </c>
      <c r="G32" s="18" t="n">
        <v>30.33348033</v>
      </c>
      <c r="H32" s="20" t="n">
        <v>3.84947894</v>
      </c>
      <c r="I32" s="18" t="n">
        <v>0</v>
      </c>
      <c r="J32" s="20" t="n">
        <v>0</v>
      </c>
      <c r="K32" s="18" t="s">
        <v>404</v>
      </c>
      <c r="L32" s="20" t="s">
        <v>404</v>
      </c>
      <c r="M32" s="18" t="n">
        <v>0</v>
      </c>
      <c r="N32" s="20" t="n">
        <v>0</v>
      </c>
      <c r="O32" s="18" t="n">
        <v>0</v>
      </c>
      <c r="P32" s="20" t="n">
        <v>0</v>
      </c>
      <c r="Q32" s="18" t="n">
        <v>2.21306574</v>
      </c>
      <c r="R32" s="20" t="n">
        <v>1.14626913</v>
      </c>
    </row>
    <row r="33" spans="1:18">
      <c r="A33" s="15" t="s">
        <v>430</v>
      </c>
      <c r="B33" s="17" t="n">
        <v>7325</v>
      </c>
      <c r="C33" s="18">
        <f>(29.0/B33*100)</f>
        <v/>
      </c>
      <c r="D33" s="19" t="n">
        <v>7296</v>
      </c>
      <c r="E33" s="18" t="n">
        <v>76.47712121000001</v>
      </c>
      <c r="F33" s="20" t="n">
        <v>2.72274267</v>
      </c>
      <c r="G33" s="18" t="n">
        <v>21.74396248</v>
      </c>
      <c r="H33" s="20" t="n">
        <v>2.54349781</v>
      </c>
      <c r="I33" s="18" t="n">
        <v>0</v>
      </c>
      <c r="J33" s="20" t="n">
        <v>0</v>
      </c>
      <c r="K33" s="18" t="s">
        <v>404</v>
      </c>
      <c r="L33" s="20" t="s">
        <v>404</v>
      </c>
      <c r="M33" s="18" t="n">
        <v>0</v>
      </c>
      <c r="N33" s="20" t="n">
        <v>0</v>
      </c>
      <c r="O33" s="18" t="n">
        <v>0</v>
      </c>
      <c r="P33" s="20" t="n">
        <v>0</v>
      </c>
      <c r="Q33" s="18" t="n">
        <v>1.77891631</v>
      </c>
      <c r="R33" s="20" t="n">
        <v>0.87711631</v>
      </c>
    </row>
    <row r="34" spans="1:18">
      <c r="A34" s="15" t="s">
        <v>431</v>
      </c>
      <c r="B34" s="17" t="n">
        <v>6350</v>
      </c>
      <c r="C34" s="18">
        <f>(0.0/B34*100)</f>
        <v/>
      </c>
      <c r="D34" s="19" t="n">
        <v>6350</v>
      </c>
      <c r="E34" s="18" t="n">
        <v>35.91117021</v>
      </c>
      <c r="F34" s="20" t="n">
        <v>2.7503587</v>
      </c>
      <c r="G34" s="18" t="n">
        <v>63.8727517</v>
      </c>
      <c r="H34" s="20" t="n">
        <v>2.7718682</v>
      </c>
      <c r="I34" s="18" t="n">
        <v>0</v>
      </c>
      <c r="J34" s="20" t="n">
        <v>0</v>
      </c>
      <c r="K34" s="18" t="s">
        <v>404</v>
      </c>
      <c r="L34" s="20" t="s">
        <v>404</v>
      </c>
      <c r="M34" s="18" t="n">
        <v>0</v>
      </c>
      <c r="N34" s="20" t="n">
        <v>0</v>
      </c>
      <c r="O34" s="18" t="n">
        <v>0</v>
      </c>
      <c r="P34" s="20" t="n">
        <v>0</v>
      </c>
      <c r="Q34" s="18" t="n">
        <v>0.21607809</v>
      </c>
      <c r="R34" s="20" t="n">
        <v>0.20592039</v>
      </c>
    </row>
    <row r="35" spans="1:18">
      <c r="A35" s="15" t="s">
        <v>432</v>
      </c>
      <c r="B35" s="17" t="n">
        <v>6406</v>
      </c>
      <c r="C35" s="18">
        <f>(443.0/B35*100)</f>
        <v/>
      </c>
      <c r="D35" s="19" t="n">
        <v>5963</v>
      </c>
      <c r="E35" s="18" t="n">
        <v>78.68123511</v>
      </c>
      <c r="F35" s="20" t="n">
        <v>0.43553075</v>
      </c>
      <c r="G35" s="18" t="n">
        <v>19.10089515</v>
      </c>
      <c r="H35" s="20" t="n">
        <v>0.41607589</v>
      </c>
      <c r="I35" s="18" t="n">
        <v>0</v>
      </c>
      <c r="J35" s="20" t="n">
        <v>0</v>
      </c>
      <c r="K35" s="18" t="s">
        <v>404</v>
      </c>
      <c r="L35" s="20" t="s">
        <v>404</v>
      </c>
      <c r="M35" s="18" t="n">
        <v>0</v>
      </c>
      <c r="N35" s="20" t="n">
        <v>0</v>
      </c>
      <c r="O35" s="18" t="n">
        <v>0</v>
      </c>
      <c r="P35" s="20" t="n">
        <v>0</v>
      </c>
      <c r="Q35" s="18" t="n">
        <v>2.21786974</v>
      </c>
      <c r="R35" s="20" t="n">
        <v>0.25571475</v>
      </c>
    </row>
    <row r="36" spans="1:18">
      <c r="A36" s="15" t="s">
        <v>433</v>
      </c>
      <c r="B36" s="17" t="n">
        <v>6736</v>
      </c>
      <c r="C36" s="18">
        <f>(10.0/B36*100)</f>
        <v/>
      </c>
      <c r="D36" s="19" t="n">
        <v>6726</v>
      </c>
      <c r="E36" s="18" t="n">
        <v>68.19645163</v>
      </c>
      <c r="F36" s="20" t="n">
        <v>3.84696784</v>
      </c>
      <c r="G36" s="18" t="n">
        <v>31.11555441</v>
      </c>
      <c r="H36" s="20" t="n">
        <v>3.79359646</v>
      </c>
      <c r="I36" s="18" t="n">
        <v>0</v>
      </c>
      <c r="J36" s="20" t="n">
        <v>0</v>
      </c>
      <c r="K36" s="18" t="s">
        <v>404</v>
      </c>
      <c r="L36" s="20" t="s">
        <v>404</v>
      </c>
      <c r="M36" s="18" t="n">
        <v>0</v>
      </c>
      <c r="N36" s="20" t="n">
        <v>0</v>
      </c>
      <c r="O36" s="18" t="n">
        <v>0</v>
      </c>
      <c r="P36" s="20" t="n">
        <v>0</v>
      </c>
      <c r="Q36" s="18" t="n">
        <v>0.68799395</v>
      </c>
      <c r="R36" s="20" t="n">
        <v>0.62980883</v>
      </c>
    </row>
    <row r="37" spans="1:18">
      <c r="A37" s="15" t="s">
        <v>434</v>
      </c>
      <c r="B37" s="17" t="n">
        <v>5458</v>
      </c>
      <c r="C37" s="18">
        <f>(0.0/B37*100)</f>
        <v/>
      </c>
      <c r="D37" s="19" t="n">
        <v>5458</v>
      </c>
      <c r="E37" s="18" t="n">
        <v>59.66381654</v>
      </c>
      <c r="F37" s="20" t="n">
        <v>3.19036023</v>
      </c>
      <c r="G37" s="18" t="n">
        <v>39.5558081</v>
      </c>
      <c r="H37" s="20" t="n">
        <v>3.11292963</v>
      </c>
      <c r="I37" s="18" t="n">
        <v>0</v>
      </c>
      <c r="J37" s="20" t="n">
        <v>0</v>
      </c>
      <c r="K37" s="18" t="s">
        <v>404</v>
      </c>
      <c r="L37" s="20" t="s">
        <v>404</v>
      </c>
      <c r="M37" s="18" t="n">
        <v>0</v>
      </c>
      <c r="N37" s="20" t="n">
        <v>0</v>
      </c>
      <c r="O37" s="18" t="n">
        <v>0</v>
      </c>
      <c r="P37" s="20" t="n">
        <v>0</v>
      </c>
      <c r="Q37" s="18" t="n">
        <v>0.78037537</v>
      </c>
      <c r="R37" s="20" t="n">
        <v>0.62233878</v>
      </c>
    </row>
    <row r="38" spans="1:18">
      <c r="A38" s="15" t="s">
        <v>435</v>
      </c>
      <c r="B38" s="17" t="n">
        <v>5860</v>
      </c>
      <c r="C38" s="18">
        <f>(268.0/B38*100)</f>
        <v/>
      </c>
      <c r="D38" s="19" t="n">
        <v>5592</v>
      </c>
      <c r="E38" s="18" t="n">
        <v>62.99945516</v>
      </c>
      <c r="F38" s="20" t="n">
        <v>3.61011388</v>
      </c>
      <c r="G38" s="18" t="n">
        <v>34.80929626</v>
      </c>
      <c r="H38" s="20" t="n">
        <v>3.60124894</v>
      </c>
      <c r="I38" s="18" t="n">
        <v>0</v>
      </c>
      <c r="J38" s="20" t="n">
        <v>0</v>
      </c>
      <c r="K38" s="18" t="s">
        <v>404</v>
      </c>
      <c r="L38" s="20" t="s">
        <v>404</v>
      </c>
      <c r="M38" s="18" t="n">
        <v>0</v>
      </c>
      <c r="N38" s="20" t="n">
        <v>0</v>
      </c>
      <c r="O38" s="18" t="n">
        <v>0</v>
      </c>
      <c r="P38" s="20" t="n">
        <v>0</v>
      </c>
      <c r="Q38" s="18" t="n">
        <v>2.19124858</v>
      </c>
      <c r="R38" s="20" t="n">
        <v>1.12254146</v>
      </c>
    </row>
    <row r="39" spans="1:18">
      <c r="A39" s="15" t="s">
        <v>436</v>
      </c>
      <c r="B39" s="17" t="n">
        <v>5895</v>
      </c>
      <c r="C39" s="18">
        <f>(0.0/B39*100)</f>
        <v/>
      </c>
      <c r="D39" s="19" t="n">
        <v>5895</v>
      </c>
      <c r="E39" s="18" t="n">
        <v>32.40952318</v>
      </c>
      <c r="F39" s="20" t="n">
        <v>3.42509156</v>
      </c>
      <c r="G39" s="18" t="n">
        <v>66.13736215</v>
      </c>
      <c r="H39" s="20" t="n">
        <v>3.5163577</v>
      </c>
      <c r="I39" s="18" t="n">
        <v>0</v>
      </c>
      <c r="J39" s="20" t="n">
        <v>0</v>
      </c>
      <c r="K39" s="18" t="s">
        <v>404</v>
      </c>
      <c r="L39" s="20" t="s">
        <v>404</v>
      </c>
      <c r="M39" s="18" t="n">
        <v>0</v>
      </c>
      <c r="N39" s="20" t="n">
        <v>0</v>
      </c>
      <c r="O39" s="18" t="n">
        <v>0</v>
      </c>
      <c r="P39" s="20" t="n">
        <v>0</v>
      </c>
      <c r="Q39" s="18" t="n">
        <v>1.45311467</v>
      </c>
      <c r="R39" s="20" t="n">
        <v>0.84096969</v>
      </c>
    </row>
    <row r="40" spans="1:18">
      <c r="A40" s="15" t="s">
        <v>437</v>
      </c>
      <c r="B40" s="17" t="n">
        <v>14157</v>
      </c>
      <c r="C40" s="18">
        <f>(2628.0/B40*100)</f>
        <v/>
      </c>
      <c r="D40" s="19" t="n">
        <v>11529</v>
      </c>
      <c r="E40" s="18" t="n">
        <v>74.21291764</v>
      </c>
      <c r="F40" s="20" t="n">
        <v>3.02276528</v>
      </c>
      <c r="G40" s="18" t="n">
        <v>20.55926045</v>
      </c>
      <c r="H40" s="20" t="n">
        <v>2.88277884</v>
      </c>
      <c r="I40" s="18" t="n">
        <v>0</v>
      </c>
      <c r="J40" s="20" t="n">
        <v>0</v>
      </c>
      <c r="K40" s="18" t="s">
        <v>404</v>
      </c>
      <c r="L40" s="20" t="s">
        <v>404</v>
      </c>
      <c r="M40" s="18" t="n">
        <v>0</v>
      </c>
      <c r="N40" s="20" t="n">
        <v>0</v>
      </c>
      <c r="O40" s="18" t="n">
        <v>0</v>
      </c>
      <c r="P40" s="20" t="n">
        <v>0</v>
      </c>
      <c r="Q40" s="18" t="n">
        <v>5.22782192</v>
      </c>
      <c r="R40" s="20" t="n">
        <v>1.44183961</v>
      </c>
    </row>
    <row r="41" spans="1:18">
      <c r="A41" s="15" t="s">
        <v>438</v>
      </c>
      <c r="B41" s="17" t="n">
        <v>5712</v>
      </c>
      <c r="C41" s="18">
        <f>(70.0/B41*100)</f>
        <v/>
      </c>
      <c r="D41" s="19" t="n">
        <v>5642</v>
      </c>
      <c r="E41" s="18" t="n">
        <v>80.4465799</v>
      </c>
      <c r="F41" s="20" t="n">
        <v>2.83870997</v>
      </c>
      <c r="G41" s="18" t="n">
        <v>18.28856401</v>
      </c>
      <c r="H41" s="20" t="n">
        <v>2.71185369</v>
      </c>
      <c r="I41" s="18" t="n">
        <v>0</v>
      </c>
      <c r="J41" s="20" t="n">
        <v>0</v>
      </c>
      <c r="K41" s="18" t="s">
        <v>404</v>
      </c>
      <c r="L41" s="20" t="s">
        <v>404</v>
      </c>
      <c r="M41" s="18" t="n">
        <v>0</v>
      </c>
      <c r="N41" s="20" t="n">
        <v>0</v>
      </c>
      <c r="O41" s="18" t="n">
        <v>0</v>
      </c>
      <c r="P41" s="20" t="n">
        <v>0</v>
      </c>
      <c r="Q41" s="18" t="n">
        <v>1.26485609</v>
      </c>
      <c r="R41" s="20" t="n">
        <v>0.85717115</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31.64273032</v>
      </c>
      <c r="F44" s="20" t="n">
        <v>3.3675921</v>
      </c>
      <c r="G44" s="18" t="n">
        <v>65.96714342999999</v>
      </c>
      <c r="H44" s="20" t="n">
        <v>3.51975676</v>
      </c>
      <c r="I44" s="18" t="n">
        <v>0</v>
      </c>
      <c r="J44" s="20" t="n">
        <v>0</v>
      </c>
      <c r="K44" s="18" t="s">
        <v>404</v>
      </c>
      <c r="L44" s="20" t="s">
        <v>404</v>
      </c>
      <c r="M44" s="18" t="n">
        <v>0</v>
      </c>
      <c r="N44" s="20" t="n">
        <v>0</v>
      </c>
      <c r="O44" s="18" t="n">
        <v>0</v>
      </c>
      <c r="P44" s="20" t="n">
        <v>0</v>
      </c>
      <c r="Q44" s="18" t="n">
        <v>2.39012625</v>
      </c>
      <c r="R44" s="20" t="n">
        <v>1.07550702</v>
      </c>
    </row>
    <row r="45" spans="1:18">
      <c r="A45" s="15" t="s">
        <v>442</v>
      </c>
      <c r="B45" s="17" t="n">
        <v>5519</v>
      </c>
      <c r="C45" s="18">
        <f>(0.0/B45*100)</f>
        <v/>
      </c>
      <c r="D45" s="19" t="n">
        <v>5519</v>
      </c>
      <c r="E45" s="18" t="n">
        <v>50.90897199</v>
      </c>
      <c r="F45" s="20" t="n">
        <v>4.26240612</v>
      </c>
      <c r="G45" s="18" t="n">
        <v>33.87808415</v>
      </c>
      <c r="H45" s="20" t="n">
        <v>3.91354129</v>
      </c>
      <c r="I45" s="18" t="n">
        <v>0</v>
      </c>
      <c r="J45" s="20" t="n">
        <v>0</v>
      </c>
      <c r="K45" s="18" t="s">
        <v>404</v>
      </c>
      <c r="L45" s="20" t="s">
        <v>404</v>
      </c>
      <c r="M45" s="18" t="n">
        <v>0</v>
      </c>
      <c r="N45" s="20" t="n">
        <v>0</v>
      </c>
      <c r="O45" s="18" t="n">
        <v>0</v>
      </c>
      <c r="P45" s="20" t="n">
        <v>0</v>
      </c>
      <c r="Q45" s="18" t="n">
        <v>15.21294386</v>
      </c>
      <c r="R45" s="20" t="n">
        <v>3.07817903</v>
      </c>
    </row>
    <row r="46" spans="1:18">
      <c r="A46" s="15" t="s">
        <v>443</v>
      </c>
      <c r="B46" s="17" t="n">
        <v>23141</v>
      </c>
      <c r="C46" s="18">
        <f>(4196.0/B46*100)</f>
        <v/>
      </c>
      <c r="D46" s="19" t="n">
        <v>18945</v>
      </c>
      <c r="E46" s="18" t="n">
        <v>36.47407208</v>
      </c>
      <c r="F46" s="20" t="n">
        <v>2.83972544</v>
      </c>
      <c r="G46" s="18" t="n">
        <v>56.80475935</v>
      </c>
      <c r="H46" s="20" t="n">
        <v>2.86162766</v>
      </c>
      <c r="I46" s="18" t="n">
        <v>0</v>
      </c>
      <c r="J46" s="20" t="n">
        <v>0</v>
      </c>
      <c r="K46" s="18" t="s">
        <v>404</v>
      </c>
      <c r="L46" s="20" t="s">
        <v>404</v>
      </c>
      <c r="M46" s="18" t="n">
        <v>0</v>
      </c>
      <c r="N46" s="20" t="n">
        <v>0</v>
      </c>
      <c r="O46" s="18" t="n">
        <v>0</v>
      </c>
      <c r="P46" s="20" t="n">
        <v>0</v>
      </c>
      <c r="Q46" s="18" t="n">
        <v>6.72116857</v>
      </c>
      <c r="R46" s="20" t="n">
        <v>1.13318466</v>
      </c>
    </row>
    <row r="47" spans="1:18">
      <c r="A47" s="15" t="s">
        <v>444</v>
      </c>
      <c r="B47" s="17" t="n">
        <v>5928</v>
      </c>
      <c r="C47" s="18">
        <f>(0.0/B47*100)</f>
        <v/>
      </c>
      <c r="D47" s="19" t="n">
        <v>5928</v>
      </c>
      <c r="E47" s="18" t="n">
        <v>32.40107157</v>
      </c>
      <c r="F47" s="20" t="n">
        <v>3.82760111</v>
      </c>
      <c r="G47" s="18" t="n">
        <v>63.77353274</v>
      </c>
      <c r="H47" s="20" t="n">
        <v>3.74730938</v>
      </c>
      <c r="I47" s="18" t="n">
        <v>0</v>
      </c>
      <c r="J47" s="20" t="n">
        <v>0</v>
      </c>
      <c r="K47" s="18" t="s">
        <v>404</v>
      </c>
      <c r="L47" s="20" t="s">
        <v>404</v>
      </c>
      <c r="M47" s="18" t="n">
        <v>0</v>
      </c>
      <c r="N47" s="20" t="n">
        <v>0</v>
      </c>
      <c r="O47" s="18" t="n">
        <v>0</v>
      </c>
      <c r="P47" s="20" t="n">
        <v>0</v>
      </c>
      <c r="Q47" s="18" t="n">
        <v>3.8253957</v>
      </c>
      <c r="R47" s="20" t="n">
        <v>1.27459531</v>
      </c>
    </row>
    <row r="48" spans="1:18">
      <c r="A48" s="15" t="s">
        <v>445</v>
      </c>
      <c r="B48" s="17" t="n">
        <v>9841</v>
      </c>
      <c r="C48" s="18">
        <f>(0.0/B48*100)</f>
        <v/>
      </c>
      <c r="D48" s="19" t="n">
        <v>9841</v>
      </c>
      <c r="E48" s="18" t="n">
        <v>81.48699035</v>
      </c>
      <c r="F48" s="20" t="n">
        <v>2.69461473</v>
      </c>
      <c r="G48" s="18" t="n">
        <v>16.70556645</v>
      </c>
      <c r="H48" s="20" t="n">
        <v>2.72355637</v>
      </c>
      <c r="I48" s="18" t="n">
        <v>0</v>
      </c>
      <c r="J48" s="20" t="n">
        <v>0</v>
      </c>
      <c r="K48" s="18" t="s">
        <v>404</v>
      </c>
      <c r="L48" s="20" t="s">
        <v>404</v>
      </c>
      <c r="M48" s="18" t="n">
        <v>0</v>
      </c>
      <c r="N48" s="20" t="n">
        <v>0</v>
      </c>
      <c r="O48" s="18" t="n">
        <v>0</v>
      </c>
      <c r="P48" s="20" t="n">
        <v>0</v>
      </c>
      <c r="Q48" s="18" t="n">
        <v>1.80744321</v>
      </c>
      <c r="R48" s="20" t="n">
        <v>0.9763014800000001</v>
      </c>
    </row>
    <row r="49" spans="1:18">
      <c r="A49" s="15" t="s">
        <v>446</v>
      </c>
      <c r="B49" s="17" t="n">
        <v>6349</v>
      </c>
      <c r="C49" s="18">
        <f>(52.0/B49*100)</f>
        <v/>
      </c>
      <c r="D49" s="19" t="n">
        <v>6297</v>
      </c>
      <c r="E49" s="18" t="n">
        <v>53.08563916</v>
      </c>
      <c r="F49" s="20" t="n">
        <v>3.40884155</v>
      </c>
      <c r="G49" s="18" t="n">
        <v>46.91436084</v>
      </c>
      <c r="H49" s="20" t="n">
        <v>3.40884155</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(1031.0/B50*100)</f>
        <v/>
      </c>
      <c r="D50" s="19" t="n">
        <v>10764</v>
      </c>
      <c r="E50" s="18" t="n">
        <v>37.80931744</v>
      </c>
      <c r="F50" s="20" t="n">
        <v>3.53371323</v>
      </c>
      <c r="G50" s="18" t="n">
        <v>56.82438646</v>
      </c>
      <c r="H50" s="20" t="n">
        <v>3.75875519</v>
      </c>
      <c r="I50" s="18" t="n">
        <v>0</v>
      </c>
      <c r="J50" s="20" t="n">
        <v>0</v>
      </c>
      <c r="K50" s="18" t="s">
        <v>404</v>
      </c>
      <c r="L50" s="20" t="s">
        <v>404</v>
      </c>
      <c r="M50" s="18" t="n">
        <v>0</v>
      </c>
      <c r="N50" s="20" t="n">
        <v>0</v>
      </c>
      <c r="O50" s="18" t="n">
        <v>0</v>
      </c>
      <c r="P50" s="20" t="n">
        <v>0</v>
      </c>
      <c r="Q50" s="18" t="n">
        <v>5.3662961</v>
      </c>
      <c r="R50" s="20" t="n">
        <v>1.49507219</v>
      </c>
    </row>
    <row r="51" spans="1:18">
      <c r="A51" s="15" t="s">
        <v>448</v>
      </c>
      <c r="B51" s="17" t="n">
        <v>6866</v>
      </c>
      <c r="C51" s="18">
        <f>(0.0/B51*100)</f>
        <v/>
      </c>
      <c r="D51" s="19" t="n">
        <v>6866</v>
      </c>
      <c r="E51" s="18" t="n">
        <v>21.48578498</v>
      </c>
      <c r="F51" s="20" t="n">
        <v>3.36109868</v>
      </c>
      <c r="G51" s="18" t="n">
        <v>76.91050867</v>
      </c>
      <c r="H51" s="20" t="n">
        <v>3.28768805</v>
      </c>
      <c r="I51" s="18" t="n">
        <v>0</v>
      </c>
      <c r="J51" s="20" t="n">
        <v>0</v>
      </c>
      <c r="K51" s="18" t="s">
        <v>404</v>
      </c>
      <c r="L51" s="20" t="s">
        <v>404</v>
      </c>
      <c r="M51" s="18" t="n">
        <v>0</v>
      </c>
      <c r="N51" s="20" t="n">
        <v>0</v>
      </c>
      <c r="O51" s="18" t="n">
        <v>0</v>
      </c>
      <c r="P51" s="20" t="n">
        <v>0</v>
      </c>
      <c r="Q51" s="18" t="n">
        <v>1.60370635</v>
      </c>
      <c r="R51" s="20" t="n">
        <v>0.80340855</v>
      </c>
    </row>
    <row r="52" spans="1:18">
      <c r="A52" s="15" t="s">
        <v>449</v>
      </c>
      <c r="B52" s="17" t="n">
        <v>5809</v>
      </c>
      <c r="C52" s="18">
        <f>(0.0/B52*100)</f>
        <v/>
      </c>
      <c r="D52" s="19" t="n">
        <v>5809</v>
      </c>
      <c r="E52" s="18" t="n">
        <v>52.28679693</v>
      </c>
      <c r="F52" s="20" t="n">
        <v>3.80559081</v>
      </c>
      <c r="G52" s="18" t="n">
        <v>45.49529184</v>
      </c>
      <c r="H52" s="20" t="n">
        <v>4.0056569</v>
      </c>
      <c r="I52" s="18" t="n">
        <v>0</v>
      </c>
      <c r="J52" s="20" t="n">
        <v>0</v>
      </c>
      <c r="K52" s="18" t="s">
        <v>404</v>
      </c>
      <c r="L52" s="20" t="s">
        <v>404</v>
      </c>
      <c r="M52" s="18" t="n">
        <v>0</v>
      </c>
      <c r="N52" s="20" t="n">
        <v>0</v>
      </c>
      <c r="O52" s="18" t="n">
        <v>0</v>
      </c>
      <c r="P52" s="20" t="n">
        <v>0</v>
      </c>
      <c r="Q52" s="18" t="n">
        <v>2.21791123</v>
      </c>
      <c r="R52" s="20" t="n">
        <v>1.23162372</v>
      </c>
    </row>
    <row r="53" spans="1:18">
      <c r="A53" s="15" t="s">
        <v>450</v>
      </c>
      <c r="B53" s="17" t="n">
        <v>5571</v>
      </c>
      <c r="C53" s="18">
        <f>(0.0/B53*100)</f>
        <v/>
      </c>
      <c r="D53" s="19" t="n">
        <v>5571</v>
      </c>
      <c r="E53" s="18" t="n">
        <v>92.39740403</v>
      </c>
      <c r="F53" s="20" t="n">
        <v>0.06690666000000001</v>
      </c>
      <c r="G53" s="18" t="n">
        <v>7.49332399</v>
      </c>
      <c r="H53" s="20" t="n">
        <v>0.06397134</v>
      </c>
      <c r="I53" s="18" t="n">
        <v>0</v>
      </c>
      <c r="J53" s="20" t="n">
        <v>0</v>
      </c>
      <c r="K53" s="18" t="s">
        <v>404</v>
      </c>
      <c r="L53" s="20" t="s">
        <v>404</v>
      </c>
      <c r="M53" s="18" t="n">
        <v>0</v>
      </c>
      <c r="N53" s="20" t="n">
        <v>0</v>
      </c>
      <c r="O53" s="18" t="n">
        <v>0</v>
      </c>
      <c r="P53" s="20" t="n">
        <v>0</v>
      </c>
      <c r="Q53" s="18" t="n">
        <v>0.10927198</v>
      </c>
      <c r="R53" s="20" t="n">
        <v>0.02578596</v>
      </c>
    </row>
    <row r="54" spans="1:18">
      <c r="A54" s="15" t="s">
        <v>451</v>
      </c>
      <c r="B54" s="17" t="n">
        <v>4740</v>
      </c>
      <c r="C54" s="18">
        <f>(199.0/B54*100)</f>
        <v/>
      </c>
      <c r="D54" s="19" t="n">
        <v>4541</v>
      </c>
      <c r="E54" s="18" t="n">
        <v>37.64517268</v>
      </c>
      <c r="F54" s="20" t="n">
        <v>3.24214526</v>
      </c>
      <c r="G54" s="18" t="n">
        <v>58.08262699</v>
      </c>
      <c r="H54" s="20" t="n">
        <v>3.19255717</v>
      </c>
      <c r="I54" s="18" t="n">
        <v>0</v>
      </c>
      <c r="J54" s="20" t="n">
        <v>0</v>
      </c>
      <c r="K54" s="18" t="s">
        <v>404</v>
      </c>
      <c r="L54" s="20" t="s">
        <v>404</v>
      </c>
      <c r="M54" s="18" t="n">
        <v>0</v>
      </c>
      <c r="N54" s="20" t="n">
        <v>0</v>
      </c>
      <c r="O54" s="18" t="n">
        <v>0</v>
      </c>
      <c r="P54" s="20" t="n">
        <v>0</v>
      </c>
      <c r="Q54" s="18" t="n">
        <v>4.27220032</v>
      </c>
      <c r="R54" s="20" t="n">
        <v>1.30984534</v>
      </c>
    </row>
    <row r="55" spans="1:18">
      <c r="A55" s="15" t="s">
        <v>452</v>
      </c>
      <c r="B55" s="17" t="n">
        <v>5316</v>
      </c>
      <c r="C55" s="18">
        <f>(43.0/B55*100)</f>
        <v/>
      </c>
      <c r="D55" s="19" t="n">
        <v>5273</v>
      </c>
      <c r="E55" s="18" t="n">
        <v>50.31001661</v>
      </c>
      <c r="F55" s="20" t="n">
        <v>3.83230882</v>
      </c>
      <c r="G55" s="18" t="n">
        <v>46.85032067</v>
      </c>
      <c r="H55" s="20" t="n">
        <v>3.7221909</v>
      </c>
      <c r="I55" s="18" t="n">
        <v>0</v>
      </c>
      <c r="J55" s="20" t="n">
        <v>0</v>
      </c>
      <c r="K55" s="18" t="s">
        <v>404</v>
      </c>
      <c r="L55" s="20" t="s">
        <v>404</v>
      </c>
      <c r="M55" s="18" t="n">
        <v>0</v>
      </c>
      <c r="N55" s="20" t="n">
        <v>0</v>
      </c>
      <c r="O55" s="18" t="n">
        <v>0</v>
      </c>
      <c r="P55" s="20" t="n">
        <v>0</v>
      </c>
      <c r="Q55" s="18" t="n">
        <v>2.83966272</v>
      </c>
      <c r="R55" s="20" t="n">
        <v>1.06359964</v>
      </c>
    </row>
    <row r="56" spans="1:18">
      <c r="A56" s="15" t="s">
        <v>453</v>
      </c>
      <c r="B56" s="17" t="n">
        <v>5359</v>
      </c>
      <c r="C56" s="18">
        <f>(0.0/B56*100)</f>
        <v/>
      </c>
      <c r="D56" s="19" t="n">
        <v>5359</v>
      </c>
      <c r="E56" s="18" t="n">
        <v>71.89223097999999</v>
      </c>
      <c r="F56" s="20" t="n">
        <v>4.11943652</v>
      </c>
      <c r="G56" s="18" t="n">
        <v>22.16483852</v>
      </c>
      <c r="H56" s="20" t="n">
        <v>3.94125306</v>
      </c>
      <c r="I56" s="18" t="n">
        <v>0</v>
      </c>
      <c r="J56" s="20" t="n">
        <v>0</v>
      </c>
      <c r="K56" s="18" t="s">
        <v>404</v>
      </c>
      <c r="L56" s="20" t="s">
        <v>404</v>
      </c>
      <c r="M56" s="18" t="n">
        <v>0</v>
      </c>
      <c r="N56" s="20" t="n">
        <v>0</v>
      </c>
      <c r="O56" s="18" t="n">
        <v>0</v>
      </c>
      <c r="P56" s="20" t="n">
        <v>0</v>
      </c>
      <c r="Q56" s="18" t="n">
        <v>5.9429305</v>
      </c>
      <c r="R56" s="20" t="n">
        <v>1.98237429</v>
      </c>
    </row>
    <row r="57" spans="1:18">
      <c r="A57" s="15" t="s">
        <v>454</v>
      </c>
      <c r="B57" s="17" t="n">
        <v>6513</v>
      </c>
      <c r="C57" s="18">
        <f>(0.0/B57*100)</f>
        <v/>
      </c>
      <c r="D57" s="19" t="n">
        <v>6513</v>
      </c>
      <c r="E57" s="18" t="n">
        <v>31.36610394</v>
      </c>
      <c r="F57" s="20" t="n">
        <v>3.35126856</v>
      </c>
      <c r="G57" s="18" t="n">
        <v>50.70741622</v>
      </c>
      <c r="H57" s="20" t="n">
        <v>3.36310914</v>
      </c>
      <c r="I57" s="18" t="n">
        <v>0</v>
      </c>
      <c r="J57" s="20" t="n">
        <v>0</v>
      </c>
      <c r="K57" s="18" t="s">
        <v>404</v>
      </c>
      <c r="L57" s="20" t="s">
        <v>404</v>
      </c>
      <c r="M57" s="18" t="n">
        <v>0</v>
      </c>
      <c r="N57" s="20" t="n">
        <v>0</v>
      </c>
      <c r="O57" s="18" t="n">
        <v>0</v>
      </c>
      <c r="P57" s="20" t="n">
        <v>0</v>
      </c>
      <c r="Q57" s="18" t="n">
        <v>17.92647984</v>
      </c>
      <c r="R57" s="20" t="n">
        <v>2.78291758</v>
      </c>
    </row>
    <row r="58" spans="1:18">
      <c r="A58" s="15" t="s">
        <v>455</v>
      </c>
      <c r="B58" s="17" t="n">
        <v>7267</v>
      </c>
      <c r="C58" s="18">
        <f>(0.0/B58*100)</f>
        <v/>
      </c>
      <c r="D58" s="19" t="n">
        <v>7267</v>
      </c>
      <c r="E58" s="18" t="n">
        <v>76.94871062999999</v>
      </c>
      <c r="F58" s="20" t="n">
        <v>3.10809077</v>
      </c>
      <c r="G58" s="18" t="n">
        <v>22.91798125</v>
      </c>
      <c r="H58" s="20" t="n">
        <v>3.10686356</v>
      </c>
      <c r="I58" s="18" t="n">
        <v>0</v>
      </c>
      <c r="J58" s="20" t="n">
        <v>0</v>
      </c>
      <c r="K58" s="18" t="s">
        <v>404</v>
      </c>
      <c r="L58" s="20" t="s">
        <v>404</v>
      </c>
      <c r="M58" s="18" t="n">
        <v>0</v>
      </c>
      <c r="N58" s="20" t="n">
        <v>0</v>
      </c>
      <c r="O58" s="18" t="n">
        <v>0</v>
      </c>
      <c r="P58" s="20" t="n">
        <v>0</v>
      </c>
      <c r="Q58" s="18" t="n">
        <v>0.13330812</v>
      </c>
      <c r="R58" s="20" t="n">
        <v>0.05309299</v>
      </c>
    </row>
    <row r="59" spans="1:18">
      <c r="A59" s="15" t="s">
        <v>456</v>
      </c>
      <c r="B59" s="17" t="n">
        <v>4826</v>
      </c>
      <c r="C59" s="18">
        <f>(0.0/B59*100)</f>
        <v/>
      </c>
      <c r="D59" s="19" t="n">
        <v>4826</v>
      </c>
      <c r="E59" s="18" t="n">
        <v>26.06490981</v>
      </c>
      <c r="F59" s="20" t="n">
        <v>1.00052849</v>
      </c>
      <c r="G59" s="18" t="n">
        <v>71.07471823</v>
      </c>
      <c r="H59" s="20" t="n">
        <v>1.00214044</v>
      </c>
      <c r="I59" s="18" t="n">
        <v>0</v>
      </c>
      <c r="J59" s="20" t="n">
        <v>0</v>
      </c>
      <c r="K59" s="18" t="s">
        <v>404</v>
      </c>
      <c r="L59" s="20" t="s">
        <v>404</v>
      </c>
      <c r="M59" s="18" t="n">
        <v>0</v>
      </c>
      <c r="N59" s="20" t="n">
        <v>0</v>
      </c>
      <c r="O59" s="18" t="n">
        <v>0</v>
      </c>
      <c r="P59" s="20" t="n">
        <v>0</v>
      </c>
      <c r="Q59" s="18" t="n">
        <v>2.86037196</v>
      </c>
      <c r="R59" s="20" t="n">
        <v>0.05377381</v>
      </c>
    </row>
    <row r="60" spans="1:18">
      <c r="A60" s="15" t="s">
        <v>457</v>
      </c>
      <c r="B60" s="17" t="n">
        <v>4546</v>
      </c>
      <c r="C60" s="18">
        <f>(0.0/B60*100)</f>
        <v/>
      </c>
      <c r="D60" s="19" t="n">
        <v>4546</v>
      </c>
      <c r="E60" s="18" t="n">
        <v>68.76198513999999</v>
      </c>
      <c r="F60" s="20" t="n">
        <v>2.52223482</v>
      </c>
      <c r="G60" s="18" t="n">
        <v>26.48515165</v>
      </c>
      <c r="H60" s="20" t="n">
        <v>2.64803924</v>
      </c>
      <c r="I60" s="18" t="n">
        <v>0</v>
      </c>
      <c r="J60" s="20" t="n">
        <v>0</v>
      </c>
      <c r="K60" s="18" t="s">
        <v>404</v>
      </c>
      <c r="L60" s="20" t="s">
        <v>404</v>
      </c>
      <c r="M60" s="18" t="n">
        <v>0</v>
      </c>
      <c r="N60" s="20" t="n">
        <v>0</v>
      </c>
      <c r="O60" s="18" t="n">
        <v>0</v>
      </c>
      <c r="P60" s="20" t="n">
        <v>0</v>
      </c>
      <c r="Q60" s="18" t="n">
        <v>4.75286321</v>
      </c>
      <c r="R60" s="20" t="n">
        <v>1.21297509</v>
      </c>
    </row>
    <row r="61" spans="1:18">
      <c r="A61" s="15" t="s">
        <v>458</v>
      </c>
      <c r="B61" s="17" t="n">
        <v>6525</v>
      </c>
      <c r="C61" s="18">
        <f>(0.0/B61*100)</f>
        <v/>
      </c>
      <c r="D61" s="19" t="n">
        <v>6525</v>
      </c>
      <c r="E61" s="18" t="n">
        <v>35.83863756</v>
      </c>
      <c r="F61" s="20" t="n">
        <v>2.80320066</v>
      </c>
      <c r="G61" s="18" t="n">
        <v>63.81166103</v>
      </c>
      <c r="H61" s="20" t="n">
        <v>2.82618783</v>
      </c>
      <c r="I61" s="18" t="n">
        <v>0</v>
      </c>
      <c r="J61" s="20" t="n">
        <v>0</v>
      </c>
      <c r="K61" s="18" t="s">
        <v>404</v>
      </c>
      <c r="L61" s="20" t="s">
        <v>404</v>
      </c>
      <c r="M61" s="18" t="n">
        <v>0</v>
      </c>
      <c r="N61" s="20" t="n">
        <v>0</v>
      </c>
      <c r="O61" s="18" t="n">
        <v>0</v>
      </c>
      <c r="P61" s="20" t="n">
        <v>0</v>
      </c>
      <c r="Q61" s="18" t="n">
        <v>0.34970141</v>
      </c>
      <c r="R61" s="20" t="n">
        <v>0.35688456</v>
      </c>
    </row>
    <row r="62" spans="1:18">
      <c r="A62" s="15" t="s">
        <v>459</v>
      </c>
      <c r="B62" s="17" t="n">
        <v>4476</v>
      </c>
      <c r="C62" s="18">
        <f>(0.0/B62*100)</f>
        <v/>
      </c>
      <c r="D62" s="19" t="n">
        <v>4476</v>
      </c>
      <c r="E62" s="18" t="n">
        <v>81.78771999</v>
      </c>
      <c r="F62" s="20" t="n">
        <v>0.06653902</v>
      </c>
      <c r="G62" s="18" t="n">
        <v>18.21228001</v>
      </c>
      <c r="H62" s="20" t="n">
        <v>0.06653902</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29.78321712</v>
      </c>
      <c r="F63" s="20" t="n">
        <v>0.18748648</v>
      </c>
      <c r="G63" s="18" t="n">
        <v>60.87679418</v>
      </c>
      <c r="H63" s="20" t="n">
        <v>0.19170766</v>
      </c>
      <c r="I63" s="18" t="n">
        <v>0</v>
      </c>
      <c r="J63" s="20" t="n">
        <v>0</v>
      </c>
      <c r="K63" s="18" t="s">
        <v>404</v>
      </c>
      <c r="L63" s="20" t="s">
        <v>404</v>
      </c>
      <c r="M63" s="18" t="n">
        <v>0</v>
      </c>
      <c r="N63" s="20" t="n">
        <v>0</v>
      </c>
      <c r="O63" s="18" t="n">
        <v>0</v>
      </c>
      <c r="P63" s="20" t="n">
        <v>0</v>
      </c>
      <c r="Q63" s="18" t="n">
        <v>9.339988699999999</v>
      </c>
      <c r="R63" s="20" t="n">
        <v>0.07440234</v>
      </c>
    </row>
    <row r="64" spans="1:18">
      <c r="A64" s="15" t="s">
        <v>461</v>
      </c>
      <c r="B64" s="17" t="n">
        <v>3634</v>
      </c>
      <c r="C64" s="18">
        <f>(27.0/B64*100)</f>
        <v/>
      </c>
      <c r="D64" s="19" t="n">
        <v>3607</v>
      </c>
      <c r="E64" s="18" t="n">
        <v>89.49997843</v>
      </c>
      <c r="F64" s="20" t="n">
        <v>0.07095099000000001</v>
      </c>
      <c r="G64" s="18" t="n">
        <v>10.50002157</v>
      </c>
      <c r="H64" s="20" t="n">
        <v>0.07095099000000001</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40.25002161</v>
      </c>
      <c r="F65" s="20" t="n">
        <v>3.64587872</v>
      </c>
      <c r="G65" s="18" t="n">
        <v>56.0919033</v>
      </c>
      <c r="H65" s="20" t="n">
        <v>3.45775832</v>
      </c>
      <c r="I65" s="18" t="n">
        <v>0</v>
      </c>
      <c r="J65" s="20" t="n">
        <v>0</v>
      </c>
      <c r="K65" s="18" t="s">
        <v>404</v>
      </c>
      <c r="L65" s="20" t="s">
        <v>404</v>
      </c>
      <c r="M65" s="18" t="n">
        <v>0</v>
      </c>
      <c r="N65" s="20" t="n">
        <v>0</v>
      </c>
      <c r="O65" s="18" t="n">
        <v>0.7162801600000001</v>
      </c>
      <c r="P65" s="20" t="n">
        <v>0.72182331</v>
      </c>
      <c r="Q65" s="18" t="n">
        <v>2.94179493</v>
      </c>
      <c r="R65" s="20" t="n">
        <v>1.2230398</v>
      </c>
    </row>
    <row r="66" spans="1:18">
      <c r="A66" s="15" t="s">
        <v>463</v>
      </c>
      <c r="B66" s="17" t="n">
        <v>5665</v>
      </c>
      <c r="C66" s="18">
        <f>(0.0/B66*100)</f>
        <v/>
      </c>
      <c r="D66" s="19" t="n">
        <v>5665</v>
      </c>
      <c r="E66" s="18" t="n">
        <v>45.06963567</v>
      </c>
      <c r="F66" s="20" t="n">
        <v>0.28605937</v>
      </c>
      <c r="G66" s="18" t="n">
        <v>54.81277352</v>
      </c>
      <c r="H66" s="20" t="n">
        <v>0.25672984</v>
      </c>
      <c r="I66" s="18" t="n">
        <v>0</v>
      </c>
      <c r="J66" s="20" t="n">
        <v>0</v>
      </c>
      <c r="K66" s="18" t="s">
        <v>404</v>
      </c>
      <c r="L66" s="20" t="s">
        <v>404</v>
      </c>
      <c r="M66" s="18" t="n">
        <v>0</v>
      </c>
      <c r="N66" s="20" t="n">
        <v>0</v>
      </c>
      <c r="O66" s="18" t="n">
        <v>0</v>
      </c>
      <c r="P66" s="20" t="n">
        <v>0</v>
      </c>
      <c r="Q66" s="18" t="n">
        <v>0.11759081</v>
      </c>
      <c r="R66" s="20" t="n">
        <v>0.1176112</v>
      </c>
    </row>
    <row r="67" spans="1:18">
      <c r="A67" s="15" t="s">
        <v>464</v>
      </c>
      <c r="B67" s="17" t="n">
        <v>6971</v>
      </c>
      <c r="C67" s="18">
        <f>(0.0/B67*100)</f>
        <v/>
      </c>
      <c r="D67" s="19" t="n">
        <v>6971</v>
      </c>
      <c r="E67" s="18" t="n">
        <v>32.27647742</v>
      </c>
      <c r="F67" s="20" t="n">
        <v>3.2953989</v>
      </c>
      <c r="G67" s="18" t="n">
        <v>66.19105055999999</v>
      </c>
      <c r="H67" s="20" t="n">
        <v>3.38030824</v>
      </c>
      <c r="I67" s="18" t="n">
        <v>0</v>
      </c>
      <c r="J67" s="20" t="n">
        <v>0</v>
      </c>
      <c r="K67" s="18" t="s">
        <v>404</v>
      </c>
      <c r="L67" s="20" t="s">
        <v>404</v>
      </c>
      <c r="M67" s="18" t="n">
        <v>0</v>
      </c>
      <c r="N67" s="20" t="n">
        <v>0</v>
      </c>
      <c r="O67" s="18" t="n">
        <v>0</v>
      </c>
      <c r="P67" s="20" t="n">
        <v>0</v>
      </c>
      <c r="Q67" s="18" t="n">
        <v>1.53247201</v>
      </c>
      <c r="R67" s="20" t="n">
        <v>0.77789945</v>
      </c>
    </row>
    <row r="68" spans="1:18">
      <c r="A68" s="15" t="s">
        <v>465</v>
      </c>
      <c r="B68" s="17" t="n">
        <v>12083</v>
      </c>
      <c r="C68" s="18">
        <f>(0.0/B68*100)</f>
        <v/>
      </c>
      <c r="D68" s="19" t="n">
        <v>12083</v>
      </c>
      <c r="E68" s="18" t="n">
        <v>86.87540498</v>
      </c>
      <c r="F68" s="20" t="n">
        <v>0.06506207</v>
      </c>
      <c r="G68" s="18" t="n">
        <v>12.39378948</v>
      </c>
      <c r="H68" s="20" t="n">
        <v>0.05864409</v>
      </c>
      <c r="I68" s="18" t="n">
        <v>0</v>
      </c>
      <c r="J68" s="20" t="n">
        <v>0</v>
      </c>
      <c r="K68" s="18" t="s">
        <v>404</v>
      </c>
      <c r="L68" s="20" t="s">
        <v>404</v>
      </c>
      <c r="M68" s="18" t="n">
        <v>0</v>
      </c>
      <c r="N68" s="20" t="n">
        <v>0</v>
      </c>
      <c r="O68" s="18" t="n">
        <v>0</v>
      </c>
      <c r="P68" s="20" t="n">
        <v>0</v>
      </c>
      <c r="Q68" s="18" t="n">
        <v>0.73080554</v>
      </c>
      <c r="R68" s="20" t="n">
        <v>0.02197892</v>
      </c>
    </row>
    <row r="69" spans="1:18">
      <c r="A69" s="15" t="s">
        <v>466</v>
      </c>
      <c r="B69" s="17" t="n">
        <v>4876</v>
      </c>
      <c r="C69" s="18">
        <f>(0.0/B69*100)</f>
        <v/>
      </c>
      <c r="D69" s="19" t="n">
        <v>4876</v>
      </c>
      <c r="E69" s="18" t="n">
        <v>86.32702587</v>
      </c>
      <c r="F69" s="20" t="n">
        <v>2.48047201</v>
      </c>
      <c r="G69" s="18" t="n">
        <v>13.67297413</v>
      </c>
      <c r="H69" s="20" t="n">
        <v>2.48047201</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55.36391465</v>
      </c>
      <c r="F70" s="20" t="n">
        <v>3.84327491</v>
      </c>
      <c r="G70" s="18" t="n">
        <v>44.32843601</v>
      </c>
      <c r="H70" s="20" t="n">
        <v>3.75257349</v>
      </c>
      <c r="I70" s="18" t="n">
        <v>0</v>
      </c>
      <c r="J70" s="20" t="n">
        <v>0</v>
      </c>
      <c r="K70" s="18" t="s">
        <v>404</v>
      </c>
      <c r="L70" s="20" t="s">
        <v>404</v>
      </c>
      <c r="M70" s="18" t="n">
        <v>0</v>
      </c>
      <c r="N70" s="20" t="n">
        <v>0</v>
      </c>
      <c r="O70" s="18" t="n">
        <v>0</v>
      </c>
      <c r="P70" s="20" t="n">
        <v>0</v>
      </c>
      <c r="Q70" s="18" t="n">
        <v>0.30764935</v>
      </c>
      <c r="R70" s="20" t="n">
        <v>0.30600758</v>
      </c>
    </row>
    <row r="71" spans="1:18">
      <c r="A71" s="15" t="s">
        <v>468</v>
      </c>
      <c r="B71" s="17" t="n">
        <v>6115</v>
      </c>
      <c r="C71" s="18">
        <f>(0.0/B71*100)</f>
        <v/>
      </c>
      <c r="D71" s="19" t="n">
        <v>6115</v>
      </c>
      <c r="E71" s="18" t="n">
        <v>87.85254418</v>
      </c>
      <c r="F71" s="20" t="n">
        <v>0.12165724</v>
      </c>
      <c r="G71" s="18" t="n">
        <v>11.52083823</v>
      </c>
      <c r="H71" s="20" t="n">
        <v>0.11392115</v>
      </c>
      <c r="I71" s="18" t="n">
        <v>0</v>
      </c>
      <c r="J71" s="20" t="n">
        <v>0</v>
      </c>
      <c r="K71" s="18" t="s">
        <v>404</v>
      </c>
      <c r="L71" s="20" t="s">
        <v>404</v>
      </c>
      <c r="M71" s="18" t="n">
        <v>0</v>
      </c>
      <c r="N71" s="20" t="n">
        <v>0</v>
      </c>
      <c r="O71" s="18" t="n">
        <v>0</v>
      </c>
      <c r="P71" s="20" t="n">
        <v>0</v>
      </c>
      <c r="Q71" s="18" t="n">
        <v>0.62661758</v>
      </c>
      <c r="R71" s="20" t="n">
        <v>0.02967901</v>
      </c>
    </row>
    <row r="72" spans="1:18">
      <c r="A72" s="15" t="s">
        <v>469</v>
      </c>
      <c r="B72" s="17" t="n">
        <v>7708</v>
      </c>
      <c r="C72" s="18">
        <f>(0.0/B72*100)</f>
        <v/>
      </c>
      <c r="D72" s="19" t="n">
        <v>7708</v>
      </c>
      <c r="E72" s="18" t="n">
        <v>58.16516036</v>
      </c>
      <c r="F72" s="20" t="n">
        <v>3.49660758</v>
      </c>
      <c r="G72" s="18" t="n">
        <v>40.26150724</v>
      </c>
      <c r="H72" s="20" t="n">
        <v>3.37692548</v>
      </c>
      <c r="I72" s="18" t="n">
        <v>0</v>
      </c>
      <c r="J72" s="20" t="n">
        <v>0</v>
      </c>
      <c r="K72" s="18" t="s">
        <v>404</v>
      </c>
      <c r="L72" s="20" t="s">
        <v>404</v>
      </c>
      <c r="M72" s="18" t="n">
        <v>0</v>
      </c>
      <c r="N72" s="20" t="n">
        <v>0</v>
      </c>
      <c r="O72" s="18" t="n">
        <v>0</v>
      </c>
      <c r="P72" s="20" t="n">
        <v>0</v>
      </c>
      <c r="Q72" s="18" t="n">
        <v>1.5733324</v>
      </c>
      <c r="R72" s="20" t="n">
        <v>0.83594797</v>
      </c>
    </row>
    <row r="73" spans="1:18">
      <c r="A73" s="15" t="s">
        <v>470</v>
      </c>
      <c r="B73" s="17" t="n">
        <v>8249</v>
      </c>
      <c r="C73" s="18">
        <f>(0.0/B73*100)</f>
        <v/>
      </c>
      <c r="D73" s="19" t="n">
        <v>8249</v>
      </c>
      <c r="E73" s="18" t="n">
        <v>53.67625249</v>
      </c>
      <c r="F73" s="20" t="n">
        <v>3.54361827</v>
      </c>
      <c r="G73" s="18" t="n">
        <v>43.48028969</v>
      </c>
      <c r="H73" s="20" t="n">
        <v>3.77493817</v>
      </c>
      <c r="I73" s="18" t="n">
        <v>0</v>
      </c>
      <c r="J73" s="20" t="n">
        <v>0</v>
      </c>
      <c r="K73" s="18" t="s">
        <v>404</v>
      </c>
      <c r="L73" s="20" t="s">
        <v>404</v>
      </c>
      <c r="M73" s="18" t="n">
        <v>0</v>
      </c>
      <c r="N73" s="20" t="n">
        <v>0</v>
      </c>
      <c r="O73" s="18" t="n">
        <v>0</v>
      </c>
      <c r="P73" s="20" t="n">
        <v>0</v>
      </c>
      <c r="Q73" s="18" t="n">
        <v>2.84345783</v>
      </c>
      <c r="R73" s="20" t="n">
        <v>1.23448139</v>
      </c>
    </row>
    <row r="74" spans="1:18">
      <c r="A74" s="15" t="s">
        <v>471</v>
      </c>
      <c r="B74" s="17" t="n">
        <v>4692</v>
      </c>
      <c r="C74" s="18">
        <f>(484.0/B74*100)</f>
        <v/>
      </c>
      <c r="D74" s="19" t="n">
        <v>4208</v>
      </c>
      <c r="E74" s="18" t="n">
        <v>60.20759166</v>
      </c>
      <c r="F74" s="20" t="n">
        <v>0.27770129</v>
      </c>
      <c r="G74" s="18" t="n">
        <v>38.85312841</v>
      </c>
      <c r="H74" s="20" t="n">
        <v>0.27946703</v>
      </c>
      <c r="I74" s="18" t="n">
        <v>0</v>
      </c>
      <c r="J74" s="20" t="n">
        <v>0</v>
      </c>
      <c r="K74" s="18" t="s">
        <v>404</v>
      </c>
      <c r="L74" s="20" t="s">
        <v>404</v>
      </c>
      <c r="M74" s="18" t="n">
        <v>0</v>
      </c>
      <c r="N74" s="20" t="n">
        <v>0</v>
      </c>
      <c r="O74" s="18" t="n">
        <v>0</v>
      </c>
      <c r="P74" s="20" t="n">
        <v>0</v>
      </c>
      <c r="Q74" s="18" t="n">
        <v>0.93927992</v>
      </c>
      <c r="R74" s="20" t="n">
        <v>0.06969415</v>
      </c>
    </row>
    <row r="75" spans="1:18">
      <c r="A75" s="15" t="s">
        <v>472</v>
      </c>
      <c r="B75" s="17" t="n">
        <v>5375</v>
      </c>
      <c r="C75" s="18">
        <f>(483.0/B75*100)</f>
        <v/>
      </c>
      <c r="D75" s="19" t="n">
        <v>4892</v>
      </c>
      <c r="E75" s="18" t="n">
        <v>47.91376194</v>
      </c>
      <c r="F75" s="20" t="n">
        <v>4.21362151</v>
      </c>
      <c r="G75" s="18" t="n">
        <v>44.55122773</v>
      </c>
      <c r="H75" s="20" t="n">
        <v>4.3061057</v>
      </c>
      <c r="I75" s="18" t="n">
        <v>0</v>
      </c>
      <c r="J75" s="20" t="n">
        <v>0</v>
      </c>
      <c r="K75" s="18" t="s">
        <v>404</v>
      </c>
      <c r="L75" s="20" t="s">
        <v>404</v>
      </c>
      <c r="M75" s="18" t="n">
        <v>0</v>
      </c>
      <c r="N75" s="20" t="n">
        <v>0</v>
      </c>
      <c r="O75" s="18" t="n">
        <v>0</v>
      </c>
      <c r="P75" s="20" t="n">
        <v>0</v>
      </c>
      <c r="Q75" s="18" t="n">
        <v>7.53501033</v>
      </c>
      <c r="R75" s="20" t="n">
        <v>2.48705661</v>
      </c>
    </row>
    <row r="76" spans="1:18">
      <c r="A76" s="15" t="s">
        <v>473</v>
      </c>
      <c r="B76" s="17" t="n">
        <v>14167</v>
      </c>
      <c r="C76" s="18">
        <f>(1400.0/B76*100)</f>
        <v/>
      </c>
      <c r="D76" s="19" t="n">
        <v>12767</v>
      </c>
      <c r="E76" s="18" t="n">
        <v>86.59315633999999</v>
      </c>
      <c r="F76" s="20" t="n">
        <v>2.24897372</v>
      </c>
      <c r="G76" s="18" t="n">
        <v>8.61906767</v>
      </c>
      <c r="H76" s="20" t="n">
        <v>1.95329318</v>
      </c>
      <c r="I76" s="18" t="n">
        <v>0</v>
      </c>
      <c r="J76" s="20" t="n">
        <v>0</v>
      </c>
      <c r="K76" s="18" t="s">
        <v>404</v>
      </c>
      <c r="L76" s="20" t="s">
        <v>404</v>
      </c>
      <c r="M76" s="18" t="n">
        <v>0</v>
      </c>
      <c r="N76" s="20" t="n">
        <v>0</v>
      </c>
      <c r="O76" s="18" t="n">
        <v>0</v>
      </c>
      <c r="P76" s="20" t="n">
        <v>0</v>
      </c>
      <c r="Q76" s="18" t="n">
        <v>4.78777599</v>
      </c>
      <c r="R76" s="20" t="n">
        <v>1.2671017</v>
      </c>
    </row>
    <row r="77" spans="1:18">
      <c r="A77" s="15" t="s">
        <v>474</v>
      </c>
      <c r="B77" s="17" t="n">
        <v>6062</v>
      </c>
      <c r="C77" s="18">
        <f>(0.0/B77*100)</f>
        <v/>
      </c>
      <c r="D77" s="19" t="n">
        <v>6062</v>
      </c>
      <c r="E77" s="18" t="n">
        <v>80.07675196</v>
      </c>
      <c r="F77" s="20" t="n">
        <v>2.42348182</v>
      </c>
      <c r="G77" s="18" t="n">
        <v>19.92324804</v>
      </c>
      <c r="H77" s="20" t="n">
        <v>2.42348182</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32.57914515</v>
      </c>
      <c r="F78" s="20" t="n">
        <v>3.58240018</v>
      </c>
      <c r="G78" s="18" t="n">
        <v>66.76413233</v>
      </c>
      <c r="H78" s="20" t="n">
        <v>3.4960713</v>
      </c>
      <c r="I78" s="18" t="n">
        <v>0</v>
      </c>
      <c r="J78" s="20" t="n">
        <v>0</v>
      </c>
      <c r="K78" s="18" t="s">
        <v>404</v>
      </c>
      <c r="L78" s="20" t="s">
        <v>404</v>
      </c>
      <c r="M78" s="18" t="n">
        <v>0</v>
      </c>
      <c r="N78" s="20" t="n">
        <v>0</v>
      </c>
      <c r="O78" s="18" t="n">
        <v>0</v>
      </c>
      <c r="P78" s="20" t="n">
        <v>0</v>
      </c>
      <c r="Q78" s="18" t="n">
        <v>0.65672252</v>
      </c>
      <c r="R78" s="20" t="n">
        <v>0.65358372</v>
      </c>
    </row>
    <row customHeight="1" ht="25" r="79" spans="1:18">
      <c r="A79" s="15" t="s">
        <v>476</v>
      </c>
      <c r="B79" s="17" t="n">
        <v>1657</v>
      </c>
      <c r="C79" s="18">
        <f>(21.0/B79*100)</f>
        <v/>
      </c>
      <c r="D79" s="19" t="n">
        <v>1636</v>
      </c>
      <c r="E79" s="18" t="n">
        <v>80.29461267000001</v>
      </c>
      <c r="F79" s="20" t="n">
        <v>5.51541677</v>
      </c>
      <c r="G79" s="18" t="n">
        <v>19.70538733</v>
      </c>
      <c r="H79" s="20" t="n">
        <v>5.51541677</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67.22794426</v>
      </c>
      <c r="F80" s="20" t="n">
        <v>2.77095141</v>
      </c>
      <c r="G80" s="18" t="n">
        <v>32.77205574</v>
      </c>
      <c r="H80" s="20" t="n">
        <v>2.77095141</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56.40770343</v>
      </c>
      <c r="F81" s="20" t="n">
        <v>3.8401671</v>
      </c>
      <c r="G81" s="18" t="n">
        <v>42.49034282</v>
      </c>
      <c r="H81" s="20" t="n">
        <v>3.8868021</v>
      </c>
      <c r="I81" s="18" t="n">
        <v>0</v>
      </c>
      <c r="J81" s="20" t="n">
        <v>0</v>
      </c>
      <c r="K81" s="18" t="s">
        <v>404</v>
      </c>
      <c r="L81" s="20" t="s">
        <v>404</v>
      </c>
      <c r="M81" s="18" t="n">
        <v>0</v>
      </c>
      <c r="N81" s="20" t="n">
        <v>0</v>
      </c>
      <c r="O81" s="18" t="n">
        <v>0</v>
      </c>
      <c r="P81" s="20" t="n">
        <v>0</v>
      </c>
      <c r="Q81" s="18" t="n">
        <v>1.10195374</v>
      </c>
      <c r="R81" s="20" t="n">
        <v>0.69882957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519</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91.07564979999999</v>
      </c>
      <c r="F7" s="20" t="n">
        <v>1.10355076</v>
      </c>
      <c r="G7" s="18" t="n">
        <v>5.04996317</v>
      </c>
      <c r="H7" s="20" t="n">
        <v>0.89693411</v>
      </c>
      <c r="I7" s="18" t="n">
        <v>0</v>
      </c>
      <c r="J7" s="20" t="n">
        <v>0</v>
      </c>
      <c r="K7" s="18" t="s">
        <v>404</v>
      </c>
      <c r="L7" s="20" t="s">
        <v>404</v>
      </c>
      <c r="M7" s="18" t="n">
        <v>0</v>
      </c>
      <c r="N7" s="20" t="n">
        <v>0</v>
      </c>
      <c r="O7" s="18" t="n">
        <v>0</v>
      </c>
      <c r="P7" s="20" t="n">
        <v>0</v>
      </c>
      <c r="Q7" s="18" t="n">
        <v>3.87438703</v>
      </c>
      <c r="R7" s="20" t="n">
        <v>0.79914549</v>
      </c>
    </row>
    <row r="8" spans="1:18">
      <c r="A8" s="15" t="s">
        <v>405</v>
      </c>
      <c r="B8" s="17" t="n">
        <v>7007</v>
      </c>
      <c r="C8" s="18">
        <f>(0.0/B8*100)</f>
        <v/>
      </c>
      <c r="D8" s="19" t="n">
        <v>7007</v>
      </c>
      <c r="E8" s="18" t="n">
        <v>69.06491624</v>
      </c>
      <c r="F8" s="20" t="n">
        <v>2.76583289</v>
      </c>
      <c r="G8" s="18" t="n">
        <v>25.23749349</v>
      </c>
      <c r="H8" s="20" t="n">
        <v>2.63903444</v>
      </c>
      <c r="I8" s="18" t="n">
        <v>0</v>
      </c>
      <c r="J8" s="20" t="n">
        <v>0</v>
      </c>
      <c r="K8" s="18" t="s">
        <v>404</v>
      </c>
      <c r="L8" s="20" t="s">
        <v>404</v>
      </c>
      <c r="M8" s="18" t="n">
        <v>0</v>
      </c>
      <c r="N8" s="20" t="n">
        <v>0</v>
      </c>
      <c r="O8" s="18" t="n">
        <v>0</v>
      </c>
      <c r="P8" s="20" t="n">
        <v>0</v>
      </c>
      <c r="Q8" s="18" t="n">
        <v>5.69759027</v>
      </c>
      <c r="R8" s="20" t="n">
        <v>1.71300873</v>
      </c>
    </row>
    <row r="9" spans="1:18">
      <c r="A9" s="15" t="s">
        <v>406</v>
      </c>
      <c r="B9" s="17" t="n">
        <v>9651</v>
      </c>
      <c r="C9" s="18">
        <f>(200.0/B9*100)</f>
        <v/>
      </c>
      <c r="D9" s="19" t="n">
        <v>9451</v>
      </c>
      <c r="E9" s="18" t="n">
        <v>85.87060477999999</v>
      </c>
      <c r="F9" s="20" t="n">
        <v>2.12341142</v>
      </c>
      <c r="G9" s="18" t="n">
        <v>8.119583479999999</v>
      </c>
      <c r="H9" s="20" t="n">
        <v>1.57502572</v>
      </c>
      <c r="I9" s="18" t="n">
        <v>0</v>
      </c>
      <c r="J9" s="20" t="n">
        <v>0</v>
      </c>
      <c r="K9" s="18" t="s">
        <v>404</v>
      </c>
      <c r="L9" s="20" t="s">
        <v>404</v>
      </c>
      <c r="M9" s="18" t="n">
        <v>0</v>
      </c>
      <c r="N9" s="20" t="n">
        <v>0</v>
      </c>
      <c r="O9" s="18" t="n">
        <v>0</v>
      </c>
      <c r="P9" s="20" t="n">
        <v>0</v>
      </c>
      <c r="Q9" s="18" t="n">
        <v>6.00981174</v>
      </c>
      <c r="R9" s="20" t="n">
        <v>1.60674316</v>
      </c>
    </row>
    <row r="10" spans="1:18">
      <c r="A10" s="15" t="s">
        <v>407</v>
      </c>
      <c r="B10" s="17" t="n">
        <v>20058</v>
      </c>
      <c r="C10" s="18">
        <f>(2798.0/B10*100)</f>
        <v/>
      </c>
      <c r="D10" s="19" t="n">
        <v>17260</v>
      </c>
      <c r="E10" s="18" t="n">
        <v>92.60273848999999</v>
      </c>
      <c r="F10" s="20" t="n">
        <v>1.48477738</v>
      </c>
      <c r="G10" s="18" t="n">
        <v>6.36756247</v>
      </c>
      <c r="H10" s="20" t="n">
        <v>1.29747497</v>
      </c>
      <c r="I10" s="18" t="n">
        <v>0</v>
      </c>
      <c r="J10" s="20" t="n">
        <v>0</v>
      </c>
      <c r="K10" s="18" t="s">
        <v>404</v>
      </c>
      <c r="L10" s="20" t="s">
        <v>404</v>
      </c>
      <c r="M10" s="18" t="n">
        <v>0</v>
      </c>
      <c r="N10" s="20" t="n">
        <v>0</v>
      </c>
      <c r="O10" s="18" t="n">
        <v>0</v>
      </c>
      <c r="P10" s="20" t="n">
        <v>0</v>
      </c>
      <c r="Q10" s="18" t="n">
        <v>1.02969904</v>
      </c>
      <c r="R10" s="20" t="n">
        <v>0.48871846</v>
      </c>
    </row>
    <row r="11" spans="1:18">
      <c r="A11" s="15" t="s">
        <v>408</v>
      </c>
      <c r="B11" s="17" t="n">
        <v>7053</v>
      </c>
      <c r="C11" s="18">
        <f>(137.0/B11*100)</f>
        <v/>
      </c>
      <c r="D11" s="19" t="n">
        <v>6916</v>
      </c>
      <c r="E11" s="18" t="n">
        <v>67.09931124000001</v>
      </c>
      <c r="F11" s="20" t="n">
        <v>3.30653561</v>
      </c>
      <c r="G11" s="18" t="n">
        <v>30.57332437</v>
      </c>
      <c r="H11" s="20" t="n">
        <v>3.04690998</v>
      </c>
      <c r="I11" s="18" t="n">
        <v>0</v>
      </c>
      <c r="J11" s="20" t="n">
        <v>0</v>
      </c>
      <c r="K11" s="18" t="s">
        <v>404</v>
      </c>
      <c r="L11" s="20" t="s">
        <v>404</v>
      </c>
      <c r="M11" s="18" t="n">
        <v>0</v>
      </c>
      <c r="N11" s="20" t="n">
        <v>0</v>
      </c>
      <c r="O11" s="18" t="n">
        <v>0</v>
      </c>
      <c r="P11" s="20" t="n">
        <v>0</v>
      </c>
      <c r="Q11" s="18" t="n">
        <v>2.32736439</v>
      </c>
      <c r="R11" s="20" t="n">
        <v>1.35435083</v>
      </c>
    </row>
    <row r="12" spans="1:18">
      <c r="A12" s="15" t="s">
        <v>409</v>
      </c>
      <c r="B12" s="17" t="n">
        <v>6894</v>
      </c>
      <c r="C12" s="18">
        <f>(106.0/B12*100)</f>
        <v/>
      </c>
      <c r="D12" s="19" t="n">
        <v>6788</v>
      </c>
      <c r="E12" s="18" t="n">
        <v>72.52194222</v>
      </c>
      <c r="F12" s="20" t="n">
        <v>3.13473893</v>
      </c>
      <c r="G12" s="18" t="n">
        <v>26.05996324</v>
      </c>
      <c r="H12" s="20" t="n">
        <v>3.20698034</v>
      </c>
      <c r="I12" s="18" t="n">
        <v>0</v>
      </c>
      <c r="J12" s="20" t="n">
        <v>0</v>
      </c>
      <c r="K12" s="18" t="s">
        <v>404</v>
      </c>
      <c r="L12" s="20" t="s">
        <v>404</v>
      </c>
      <c r="M12" s="18" t="n">
        <v>0</v>
      </c>
      <c r="N12" s="20" t="n">
        <v>0</v>
      </c>
      <c r="O12" s="18" t="n">
        <v>0</v>
      </c>
      <c r="P12" s="20" t="n">
        <v>0</v>
      </c>
      <c r="Q12" s="18" t="n">
        <v>1.41809454</v>
      </c>
      <c r="R12" s="20" t="n">
        <v>0.63031205</v>
      </c>
    </row>
    <row r="13" spans="1:18">
      <c r="A13" s="15" t="s">
        <v>410</v>
      </c>
      <c r="B13" s="17" t="n">
        <v>7161</v>
      </c>
      <c r="C13" s="18">
        <f>(1175.0/B13*100)</f>
        <v/>
      </c>
      <c r="D13" s="19" t="n">
        <v>5986</v>
      </c>
      <c r="E13" s="18" t="n">
        <v>80.57214166999999</v>
      </c>
      <c r="F13" s="20" t="n">
        <v>2.6738088</v>
      </c>
      <c r="G13" s="18" t="n">
        <v>14.20057684</v>
      </c>
      <c r="H13" s="20" t="n">
        <v>2.28694614</v>
      </c>
      <c r="I13" s="18" t="n">
        <v>0</v>
      </c>
      <c r="J13" s="20" t="n">
        <v>0</v>
      </c>
      <c r="K13" s="18" t="s">
        <v>404</v>
      </c>
      <c r="L13" s="20" t="s">
        <v>404</v>
      </c>
      <c r="M13" s="18" t="n">
        <v>0</v>
      </c>
      <c r="N13" s="20" t="n">
        <v>0</v>
      </c>
      <c r="O13" s="18" t="n">
        <v>0</v>
      </c>
      <c r="P13" s="20" t="n">
        <v>0</v>
      </c>
      <c r="Q13" s="18" t="n">
        <v>5.22728149</v>
      </c>
      <c r="R13" s="20" t="n">
        <v>1.32757727</v>
      </c>
    </row>
    <row r="14" spans="1:18">
      <c r="A14" s="15" t="s">
        <v>411</v>
      </c>
      <c r="B14" s="17" t="n">
        <v>5587</v>
      </c>
      <c r="C14" s="18">
        <f>(0.0/B14*100)</f>
        <v/>
      </c>
      <c r="D14" s="19" t="n">
        <v>5587</v>
      </c>
      <c r="E14" s="18" t="n">
        <v>63.7363295</v>
      </c>
      <c r="F14" s="20" t="n">
        <v>2.7374509</v>
      </c>
      <c r="G14" s="18" t="n">
        <v>33.50116486</v>
      </c>
      <c r="H14" s="20" t="n">
        <v>2.60827766</v>
      </c>
      <c r="I14" s="18" t="n">
        <v>0</v>
      </c>
      <c r="J14" s="20" t="n">
        <v>0</v>
      </c>
      <c r="K14" s="18" t="s">
        <v>404</v>
      </c>
      <c r="L14" s="20" t="s">
        <v>404</v>
      </c>
      <c r="M14" s="18" t="n">
        <v>0</v>
      </c>
      <c r="N14" s="20" t="n">
        <v>0</v>
      </c>
      <c r="O14" s="18" t="n">
        <v>0</v>
      </c>
      <c r="P14" s="20" t="n">
        <v>0</v>
      </c>
      <c r="Q14" s="18" t="n">
        <v>2.76250564</v>
      </c>
      <c r="R14" s="20" t="n">
        <v>1.10466395</v>
      </c>
    </row>
    <row r="15" spans="1:18">
      <c r="A15" s="15" t="s">
        <v>412</v>
      </c>
      <c r="B15" s="17" t="n">
        <v>5882</v>
      </c>
      <c r="C15" s="18">
        <f>(0.0/B15*100)</f>
        <v/>
      </c>
      <c r="D15" s="19" t="n">
        <v>5882</v>
      </c>
      <c r="E15" s="18" t="n">
        <v>73.75344655000001</v>
      </c>
      <c r="F15" s="20" t="n">
        <v>3.3980762</v>
      </c>
      <c r="G15" s="18" t="n">
        <v>24.22609184</v>
      </c>
      <c r="H15" s="20" t="n">
        <v>3.19278744</v>
      </c>
      <c r="I15" s="18" t="n">
        <v>0</v>
      </c>
      <c r="J15" s="20" t="n">
        <v>0</v>
      </c>
      <c r="K15" s="18" t="s">
        <v>404</v>
      </c>
      <c r="L15" s="20" t="s">
        <v>404</v>
      </c>
      <c r="M15" s="18" t="n">
        <v>0</v>
      </c>
      <c r="N15" s="20" t="n">
        <v>0</v>
      </c>
      <c r="O15" s="18" t="n">
        <v>0</v>
      </c>
      <c r="P15" s="20" t="n">
        <v>0</v>
      </c>
      <c r="Q15" s="18" t="n">
        <v>2.02046161</v>
      </c>
      <c r="R15" s="20" t="n">
        <v>1.15321652</v>
      </c>
    </row>
    <row r="16" spans="1:18">
      <c r="A16" s="15" t="s">
        <v>413</v>
      </c>
      <c r="B16" s="17" t="n">
        <v>6108</v>
      </c>
      <c r="C16" s="18">
        <f>(339.0/B16*100)</f>
        <v/>
      </c>
      <c r="D16" s="19" t="n">
        <v>5769</v>
      </c>
      <c r="E16" s="18" t="n">
        <v>84.63422032</v>
      </c>
      <c r="F16" s="20" t="n">
        <v>2.62607709</v>
      </c>
      <c r="G16" s="18" t="n">
        <v>9.73985397</v>
      </c>
      <c r="H16" s="20" t="n">
        <v>2.13479008</v>
      </c>
      <c r="I16" s="18" t="n">
        <v>0</v>
      </c>
      <c r="J16" s="20" t="n">
        <v>0</v>
      </c>
      <c r="K16" s="18" t="s">
        <v>404</v>
      </c>
      <c r="L16" s="20" t="s">
        <v>404</v>
      </c>
      <c r="M16" s="18" t="n">
        <v>0</v>
      </c>
      <c r="N16" s="20" t="n">
        <v>0</v>
      </c>
      <c r="O16" s="18" t="n">
        <v>0</v>
      </c>
      <c r="P16" s="20" t="n">
        <v>0</v>
      </c>
      <c r="Q16" s="18" t="n">
        <v>5.6259257</v>
      </c>
      <c r="R16" s="20" t="n">
        <v>1.57532699</v>
      </c>
    </row>
    <row r="17" spans="1:18">
      <c r="A17" s="15" t="s">
        <v>414</v>
      </c>
      <c r="B17" s="17" t="n">
        <v>6504</v>
      </c>
      <c r="C17" s="18">
        <f>(1325.0/B17*100)</f>
        <v/>
      </c>
      <c r="D17" s="19" t="n">
        <v>5179</v>
      </c>
      <c r="E17" s="18" t="n">
        <v>81.91843548</v>
      </c>
      <c r="F17" s="20" t="n">
        <v>3.18383147</v>
      </c>
      <c r="G17" s="18" t="n">
        <v>14.97571202</v>
      </c>
      <c r="H17" s="20" t="n">
        <v>2.95680651</v>
      </c>
      <c r="I17" s="18" t="n">
        <v>0</v>
      </c>
      <c r="J17" s="20" t="n">
        <v>0</v>
      </c>
      <c r="K17" s="18" t="s">
        <v>404</v>
      </c>
      <c r="L17" s="20" t="s">
        <v>404</v>
      </c>
      <c r="M17" s="18" t="n">
        <v>0</v>
      </c>
      <c r="N17" s="20" t="n">
        <v>0</v>
      </c>
      <c r="O17" s="18" t="n">
        <v>0</v>
      </c>
      <c r="P17" s="20" t="n">
        <v>0</v>
      </c>
      <c r="Q17" s="18" t="n">
        <v>3.1058525</v>
      </c>
      <c r="R17" s="20" t="n">
        <v>1.13654131</v>
      </c>
    </row>
    <row r="18" spans="1:18">
      <c r="A18" s="15" t="s">
        <v>415</v>
      </c>
      <c r="B18" s="17" t="n">
        <v>5532</v>
      </c>
      <c r="C18" s="18">
        <f>(0.0/B18*100)</f>
        <v/>
      </c>
      <c r="D18" s="19" t="n">
        <v>5532</v>
      </c>
      <c r="E18" s="18" t="n">
        <v>77.0882538</v>
      </c>
      <c r="F18" s="20" t="n">
        <v>3.15166947</v>
      </c>
      <c r="G18" s="18" t="n">
        <v>19.38022792</v>
      </c>
      <c r="H18" s="20" t="n">
        <v>3.07407399</v>
      </c>
      <c r="I18" s="18" t="n">
        <v>0</v>
      </c>
      <c r="J18" s="20" t="n">
        <v>0</v>
      </c>
      <c r="K18" s="18" t="s">
        <v>404</v>
      </c>
      <c r="L18" s="20" t="s">
        <v>404</v>
      </c>
      <c r="M18" s="18" t="n">
        <v>0</v>
      </c>
      <c r="N18" s="20" t="n">
        <v>0</v>
      </c>
      <c r="O18" s="18" t="n">
        <v>0</v>
      </c>
      <c r="P18" s="20" t="n">
        <v>0</v>
      </c>
      <c r="Q18" s="18" t="n">
        <v>3.53151828</v>
      </c>
      <c r="R18" s="20" t="n">
        <v>1.34742222</v>
      </c>
    </row>
    <row r="19" spans="1:18">
      <c r="A19" s="15" t="s">
        <v>416</v>
      </c>
      <c r="B19" s="17" t="n">
        <v>5658</v>
      </c>
      <c r="C19" s="18">
        <f>(327.0/B19*100)</f>
        <v/>
      </c>
      <c r="D19" s="19" t="n">
        <v>5331</v>
      </c>
      <c r="E19" s="18" t="n">
        <v>43.74153742</v>
      </c>
      <c r="F19" s="20" t="n">
        <v>3.4860961</v>
      </c>
      <c r="G19" s="18" t="n">
        <v>55.18628357</v>
      </c>
      <c r="H19" s="20" t="n">
        <v>3.5664858</v>
      </c>
      <c r="I19" s="18" t="n">
        <v>0</v>
      </c>
      <c r="J19" s="20" t="n">
        <v>0</v>
      </c>
      <c r="K19" s="18" t="s">
        <v>404</v>
      </c>
      <c r="L19" s="20" t="s">
        <v>404</v>
      </c>
      <c r="M19" s="18" t="n">
        <v>0</v>
      </c>
      <c r="N19" s="20" t="n">
        <v>0</v>
      </c>
      <c r="O19" s="18" t="n">
        <v>0</v>
      </c>
      <c r="P19" s="20" t="n">
        <v>0</v>
      </c>
      <c r="Q19" s="18" t="n">
        <v>1.072179</v>
      </c>
      <c r="R19" s="20" t="n">
        <v>0.70976853</v>
      </c>
    </row>
    <row r="20" spans="1:18">
      <c r="A20" s="15" t="s">
        <v>417</v>
      </c>
      <c r="B20" s="17" t="n">
        <v>3371</v>
      </c>
      <c r="C20" s="18">
        <f>(24.0/B20*100)</f>
        <v/>
      </c>
      <c r="D20" s="19" t="n">
        <v>3347</v>
      </c>
      <c r="E20" s="18" t="n">
        <v>57.4867225</v>
      </c>
      <c r="F20" s="20" t="n">
        <v>0.28275632</v>
      </c>
      <c r="G20" s="18" t="n">
        <v>41.84944824</v>
      </c>
      <c r="H20" s="20" t="n">
        <v>0.28036362</v>
      </c>
      <c r="I20" s="18" t="n">
        <v>0</v>
      </c>
      <c r="J20" s="20" t="n">
        <v>0</v>
      </c>
      <c r="K20" s="18" t="s">
        <v>404</v>
      </c>
      <c r="L20" s="20" t="s">
        <v>404</v>
      </c>
      <c r="M20" s="18" t="n">
        <v>0</v>
      </c>
      <c r="N20" s="20" t="n">
        <v>0</v>
      </c>
      <c r="O20" s="18" t="n">
        <v>0</v>
      </c>
      <c r="P20" s="20" t="n">
        <v>0</v>
      </c>
      <c r="Q20" s="18" t="n">
        <v>0.66382926</v>
      </c>
      <c r="R20" s="20" t="n">
        <v>0.0912496</v>
      </c>
    </row>
    <row r="21" spans="1:18">
      <c r="A21" s="15" t="s">
        <v>418</v>
      </c>
      <c r="B21" s="17" t="n">
        <v>5741</v>
      </c>
      <c r="C21" s="18">
        <f>(0.0/B21*100)</f>
        <v/>
      </c>
      <c r="D21" s="19" t="n">
        <v>5741</v>
      </c>
      <c r="E21" s="18" t="n">
        <v>82.96448135</v>
      </c>
      <c r="F21" s="20" t="n">
        <v>3.13919553</v>
      </c>
      <c r="G21" s="18" t="n">
        <v>10.00672836</v>
      </c>
      <c r="H21" s="20" t="n">
        <v>2.49251826</v>
      </c>
      <c r="I21" s="18" t="n">
        <v>0</v>
      </c>
      <c r="J21" s="20" t="n">
        <v>0</v>
      </c>
      <c r="K21" s="18" t="s">
        <v>404</v>
      </c>
      <c r="L21" s="20" t="s">
        <v>404</v>
      </c>
      <c r="M21" s="18" t="n">
        <v>0</v>
      </c>
      <c r="N21" s="20" t="n">
        <v>0</v>
      </c>
      <c r="O21" s="18" t="n">
        <v>0</v>
      </c>
      <c r="P21" s="20" t="n">
        <v>0</v>
      </c>
      <c r="Q21" s="18" t="n">
        <v>7.02879029</v>
      </c>
      <c r="R21" s="20" t="n">
        <v>2.05809556</v>
      </c>
    </row>
    <row r="22" spans="1:18">
      <c r="A22" s="15" t="s">
        <v>419</v>
      </c>
      <c r="B22" s="17" t="n">
        <v>6598</v>
      </c>
      <c r="C22" s="18">
        <f>(0.0/B22*100)</f>
        <v/>
      </c>
      <c r="D22" s="19" t="n">
        <v>6598</v>
      </c>
      <c r="E22" s="18" t="n">
        <v>80.14542029</v>
      </c>
      <c r="F22" s="20" t="n">
        <v>3.21996739</v>
      </c>
      <c r="G22" s="18" t="n">
        <v>18.76371673</v>
      </c>
      <c r="H22" s="20" t="n">
        <v>3.1388218</v>
      </c>
      <c r="I22" s="18" t="n">
        <v>0</v>
      </c>
      <c r="J22" s="20" t="n">
        <v>0</v>
      </c>
      <c r="K22" s="18" t="s">
        <v>404</v>
      </c>
      <c r="L22" s="20" t="s">
        <v>404</v>
      </c>
      <c r="M22" s="18" t="n">
        <v>0</v>
      </c>
      <c r="N22" s="20" t="n">
        <v>0</v>
      </c>
      <c r="O22" s="18" t="n">
        <v>0</v>
      </c>
      <c r="P22" s="20" t="n">
        <v>0</v>
      </c>
      <c r="Q22" s="18" t="n">
        <v>1.09086298</v>
      </c>
      <c r="R22" s="20" t="n">
        <v>0.77262931</v>
      </c>
    </row>
    <row r="23" spans="1:18">
      <c r="A23" s="15" t="s">
        <v>420</v>
      </c>
      <c r="B23" s="17" t="n">
        <v>11583</v>
      </c>
      <c r="C23" s="18">
        <f>(3123.0/B23*100)</f>
        <v/>
      </c>
      <c r="D23" s="19" t="n">
        <v>8460</v>
      </c>
      <c r="E23" s="18" t="n">
        <v>77.20479843</v>
      </c>
      <c r="F23" s="20" t="n">
        <v>3.41250826</v>
      </c>
      <c r="G23" s="18" t="n">
        <v>18.0635556</v>
      </c>
      <c r="H23" s="20" t="n">
        <v>3.12909761</v>
      </c>
      <c r="I23" s="18" t="n">
        <v>0</v>
      </c>
      <c r="J23" s="20" t="n">
        <v>0</v>
      </c>
      <c r="K23" s="18" t="s">
        <v>404</v>
      </c>
      <c r="L23" s="20" t="s">
        <v>404</v>
      </c>
      <c r="M23" s="18" t="n">
        <v>0</v>
      </c>
      <c r="N23" s="20" t="n">
        <v>0</v>
      </c>
      <c r="O23" s="18" t="n">
        <v>0</v>
      </c>
      <c r="P23" s="20" t="n">
        <v>0</v>
      </c>
      <c r="Q23" s="18" t="n">
        <v>4.73164597</v>
      </c>
      <c r="R23" s="20" t="n">
        <v>1.52789946</v>
      </c>
    </row>
    <row r="24" spans="1:18">
      <c r="A24" s="15" t="s">
        <v>421</v>
      </c>
      <c r="B24" s="17" t="n">
        <v>6647</v>
      </c>
      <c r="C24" s="18">
        <f>(0.0/B24*100)</f>
        <v/>
      </c>
      <c r="D24" s="19" t="n">
        <v>6647</v>
      </c>
      <c r="E24" s="18" t="n">
        <v>31.44113697</v>
      </c>
      <c r="F24" s="20" t="n">
        <v>3.0615198</v>
      </c>
      <c r="G24" s="18" t="n">
        <v>68.55886303</v>
      </c>
      <c r="H24" s="20" t="n">
        <v>3.0615198</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80.72607399</v>
      </c>
      <c r="F25" s="20" t="n">
        <v>3.02306892</v>
      </c>
      <c r="G25" s="18" t="n">
        <v>18.68082521</v>
      </c>
      <c r="H25" s="20" t="n">
        <v>2.96252215</v>
      </c>
      <c r="I25" s="18" t="n">
        <v>0</v>
      </c>
      <c r="J25" s="20" t="n">
        <v>0</v>
      </c>
      <c r="K25" s="18" t="s">
        <v>404</v>
      </c>
      <c r="L25" s="20" t="s">
        <v>404</v>
      </c>
      <c r="M25" s="18" t="n">
        <v>0</v>
      </c>
      <c r="N25" s="20" t="n">
        <v>0</v>
      </c>
      <c r="O25" s="18" t="n">
        <v>0</v>
      </c>
      <c r="P25" s="20" t="n">
        <v>0</v>
      </c>
      <c r="Q25" s="18" t="n">
        <v>0.5931008</v>
      </c>
      <c r="R25" s="20" t="n">
        <v>0.59330217</v>
      </c>
    </row>
    <row r="26" spans="1:18">
      <c r="A26" s="15" t="s">
        <v>423</v>
      </c>
      <c r="B26" s="17" t="n">
        <v>4869</v>
      </c>
      <c r="C26" s="18">
        <f>(11.0/B26*100)</f>
        <v/>
      </c>
      <c r="D26" s="19" t="n">
        <v>4858</v>
      </c>
      <c r="E26" s="18" t="n">
        <v>81.94753051000001</v>
      </c>
      <c r="F26" s="20" t="n">
        <v>1.94358807</v>
      </c>
      <c r="G26" s="18" t="n">
        <v>15.88647204</v>
      </c>
      <c r="H26" s="20" t="n">
        <v>1.76062864</v>
      </c>
      <c r="I26" s="18" t="n">
        <v>0</v>
      </c>
      <c r="J26" s="20" t="n">
        <v>0</v>
      </c>
      <c r="K26" s="18" t="s">
        <v>404</v>
      </c>
      <c r="L26" s="20" t="s">
        <v>404</v>
      </c>
      <c r="M26" s="18" t="n">
        <v>0</v>
      </c>
      <c r="N26" s="20" t="n">
        <v>0</v>
      </c>
      <c r="O26" s="18" t="n">
        <v>0</v>
      </c>
      <c r="P26" s="20" t="n">
        <v>0</v>
      </c>
      <c r="Q26" s="18" t="n">
        <v>2.16599744</v>
      </c>
      <c r="R26" s="20" t="n">
        <v>0.760954</v>
      </c>
    </row>
    <row r="27" spans="1:18">
      <c r="A27" s="15" t="s">
        <v>424</v>
      </c>
      <c r="B27" s="17" t="n">
        <v>5299</v>
      </c>
      <c r="C27" s="18">
        <f>(0.0/B27*100)</f>
        <v/>
      </c>
      <c r="D27" s="19" t="n">
        <v>5299</v>
      </c>
      <c r="E27" s="18" t="n">
        <v>95.65155600999999</v>
      </c>
      <c r="F27" s="20" t="n">
        <v>0.04240188</v>
      </c>
      <c r="G27" s="18" t="n">
        <v>2.78707157</v>
      </c>
      <c r="H27" s="20" t="n">
        <v>0.0402269</v>
      </c>
      <c r="I27" s="18" t="n">
        <v>0</v>
      </c>
      <c r="J27" s="20" t="n">
        <v>0</v>
      </c>
      <c r="K27" s="18" t="s">
        <v>404</v>
      </c>
      <c r="L27" s="20" t="s">
        <v>404</v>
      </c>
      <c r="M27" s="18" t="n">
        <v>0</v>
      </c>
      <c r="N27" s="20" t="n">
        <v>0</v>
      </c>
      <c r="O27" s="18" t="n">
        <v>0</v>
      </c>
      <c r="P27" s="20" t="n">
        <v>0</v>
      </c>
      <c r="Q27" s="18" t="n">
        <v>1.56137241</v>
      </c>
      <c r="R27" s="20" t="n">
        <v>0.02059454</v>
      </c>
    </row>
    <row r="28" spans="1:18">
      <c r="A28" s="15" t="s">
        <v>425</v>
      </c>
      <c r="B28" s="17" t="n">
        <v>7568</v>
      </c>
      <c r="C28" s="18">
        <f>(0.0/B28*100)</f>
        <v/>
      </c>
      <c r="D28" s="19" t="n">
        <v>7568</v>
      </c>
      <c r="E28" s="18" t="n">
        <v>49.78144572</v>
      </c>
      <c r="F28" s="20" t="n">
        <v>2.86337167</v>
      </c>
      <c r="G28" s="18" t="n">
        <v>50.21855428</v>
      </c>
      <c r="H28" s="20" t="n">
        <v>2.86337167</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(1123.0/B29*100)</f>
        <v/>
      </c>
      <c r="D29" s="19" t="n">
        <v>4262</v>
      </c>
      <c r="E29" s="18" t="n">
        <v>64.64462577</v>
      </c>
      <c r="F29" s="20" t="n">
        <v>3.97828757</v>
      </c>
      <c r="G29" s="18" t="n">
        <v>16.1757078</v>
      </c>
      <c r="H29" s="20" t="n">
        <v>3.06274872</v>
      </c>
      <c r="I29" s="18" t="n">
        <v>0</v>
      </c>
      <c r="J29" s="20" t="n">
        <v>0</v>
      </c>
      <c r="K29" s="18" t="s">
        <v>404</v>
      </c>
      <c r="L29" s="20" t="s">
        <v>404</v>
      </c>
      <c r="M29" s="18" t="n">
        <v>0</v>
      </c>
      <c r="N29" s="20" t="n">
        <v>0</v>
      </c>
      <c r="O29" s="18" t="n">
        <v>0</v>
      </c>
      <c r="P29" s="20" t="n">
        <v>0</v>
      </c>
      <c r="Q29" s="18" t="n">
        <v>19.17966643</v>
      </c>
      <c r="R29" s="20" t="n">
        <v>3.28017282</v>
      </c>
    </row>
    <row r="30" spans="1:18">
      <c r="A30" s="15" t="s">
        <v>427</v>
      </c>
      <c r="B30" s="17" t="n">
        <v>4520</v>
      </c>
      <c r="C30" s="18">
        <f>(929.0/B30*100)</f>
        <v/>
      </c>
      <c r="D30" s="19" t="n">
        <v>3591</v>
      </c>
      <c r="E30" s="18" t="n">
        <v>87.75010681000001</v>
      </c>
      <c r="F30" s="20" t="n">
        <v>2.61148489</v>
      </c>
      <c r="G30" s="18" t="n">
        <v>8.26408868</v>
      </c>
      <c r="H30" s="20" t="n">
        <v>1.90343242</v>
      </c>
      <c r="I30" s="18" t="n">
        <v>0</v>
      </c>
      <c r="J30" s="20" t="n">
        <v>0</v>
      </c>
      <c r="K30" s="18" t="s">
        <v>404</v>
      </c>
      <c r="L30" s="20" t="s">
        <v>404</v>
      </c>
      <c r="M30" s="18" t="n">
        <v>0</v>
      </c>
      <c r="N30" s="20" t="n">
        <v>0</v>
      </c>
      <c r="O30" s="18" t="n">
        <v>0</v>
      </c>
      <c r="P30" s="20" t="n">
        <v>0</v>
      </c>
      <c r="Q30" s="18" t="n">
        <v>3.98580451</v>
      </c>
      <c r="R30" s="20" t="n">
        <v>1.60334591</v>
      </c>
    </row>
    <row r="31" spans="1:18">
      <c r="A31" s="15" t="s">
        <v>428</v>
      </c>
      <c r="B31" s="17" t="n">
        <v>5456</v>
      </c>
      <c r="C31" s="18">
        <f>(502.0/B31*100)</f>
        <v/>
      </c>
      <c r="D31" s="19" t="n">
        <v>4954</v>
      </c>
      <c r="E31" s="18" t="n">
        <v>73.24761248999999</v>
      </c>
      <c r="F31" s="20" t="n">
        <v>3.10894399</v>
      </c>
      <c r="G31" s="18" t="n">
        <v>19.53760369</v>
      </c>
      <c r="H31" s="20" t="n">
        <v>2.76920935</v>
      </c>
      <c r="I31" s="18" t="n">
        <v>0</v>
      </c>
      <c r="J31" s="20" t="n">
        <v>0</v>
      </c>
      <c r="K31" s="18" t="s">
        <v>404</v>
      </c>
      <c r="L31" s="20" t="s">
        <v>404</v>
      </c>
      <c r="M31" s="18" t="n">
        <v>0</v>
      </c>
      <c r="N31" s="20" t="n">
        <v>0</v>
      </c>
      <c r="O31" s="18" t="n">
        <v>0</v>
      </c>
      <c r="P31" s="20" t="n">
        <v>0</v>
      </c>
      <c r="Q31" s="18" t="n">
        <v>7.21478382</v>
      </c>
      <c r="R31" s="20" t="n">
        <v>1.67052863</v>
      </c>
    </row>
    <row r="32" spans="1:18">
      <c r="A32" s="15" t="s">
        <v>429</v>
      </c>
      <c r="B32" s="17" t="n">
        <v>4478</v>
      </c>
      <c r="C32" s="18">
        <f>(0.0/B32*100)</f>
        <v/>
      </c>
      <c r="D32" s="19" t="n">
        <v>4478</v>
      </c>
      <c r="E32" s="18" t="n">
        <v>87.70734259</v>
      </c>
      <c r="F32" s="20" t="n">
        <v>2.62063741</v>
      </c>
      <c r="G32" s="18" t="n">
        <v>10.07205192</v>
      </c>
      <c r="H32" s="20" t="n">
        <v>2.42258232</v>
      </c>
      <c r="I32" s="18" t="n">
        <v>0</v>
      </c>
      <c r="J32" s="20" t="n">
        <v>0</v>
      </c>
      <c r="K32" s="18" t="s">
        <v>404</v>
      </c>
      <c r="L32" s="20" t="s">
        <v>404</v>
      </c>
      <c r="M32" s="18" t="n">
        <v>0</v>
      </c>
      <c r="N32" s="20" t="n">
        <v>0</v>
      </c>
      <c r="O32" s="18" t="n">
        <v>0</v>
      </c>
      <c r="P32" s="20" t="n">
        <v>0</v>
      </c>
      <c r="Q32" s="18" t="n">
        <v>2.22060549</v>
      </c>
      <c r="R32" s="20" t="n">
        <v>1.1641905</v>
      </c>
    </row>
    <row r="33" spans="1:18">
      <c r="A33" s="15" t="s">
        <v>430</v>
      </c>
      <c r="B33" s="17" t="n">
        <v>7325</v>
      </c>
      <c r="C33" s="18">
        <f>(29.0/B33*100)</f>
        <v/>
      </c>
      <c r="D33" s="19" t="n">
        <v>7296</v>
      </c>
      <c r="E33" s="18" t="n">
        <v>88.57956704</v>
      </c>
      <c r="F33" s="20" t="n">
        <v>2.35086857</v>
      </c>
      <c r="G33" s="18" t="n">
        <v>9.02290816</v>
      </c>
      <c r="H33" s="20" t="n">
        <v>2.06528032</v>
      </c>
      <c r="I33" s="18" t="n">
        <v>0</v>
      </c>
      <c r="J33" s="20" t="n">
        <v>0</v>
      </c>
      <c r="K33" s="18" t="s">
        <v>404</v>
      </c>
      <c r="L33" s="20" t="s">
        <v>404</v>
      </c>
      <c r="M33" s="18" t="n">
        <v>0</v>
      </c>
      <c r="N33" s="20" t="n">
        <v>0</v>
      </c>
      <c r="O33" s="18" t="n">
        <v>0</v>
      </c>
      <c r="P33" s="20" t="n">
        <v>0</v>
      </c>
      <c r="Q33" s="18" t="n">
        <v>2.3975248</v>
      </c>
      <c r="R33" s="20" t="n">
        <v>1.13483753</v>
      </c>
    </row>
    <row r="34" spans="1:18">
      <c r="A34" s="15" t="s">
        <v>431</v>
      </c>
      <c r="B34" s="17" t="n">
        <v>6350</v>
      </c>
      <c r="C34" s="18">
        <f>(0.0/B34*100)</f>
        <v/>
      </c>
      <c r="D34" s="19" t="n">
        <v>6350</v>
      </c>
      <c r="E34" s="18" t="n">
        <v>64.99787911</v>
      </c>
      <c r="F34" s="20" t="n">
        <v>2.5911684</v>
      </c>
      <c r="G34" s="18" t="n">
        <v>35.00212089</v>
      </c>
      <c r="H34" s="20" t="n">
        <v>2.5911684</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(443.0/B35*100)</f>
        <v/>
      </c>
      <c r="D35" s="19" t="n">
        <v>5963</v>
      </c>
      <c r="E35" s="18" t="n">
        <v>86.1548533</v>
      </c>
      <c r="F35" s="20" t="n">
        <v>0.2729876</v>
      </c>
      <c r="G35" s="18" t="n">
        <v>11.33770669</v>
      </c>
      <c r="H35" s="20" t="n">
        <v>0.12533956</v>
      </c>
      <c r="I35" s="18" t="n">
        <v>0</v>
      </c>
      <c r="J35" s="20" t="n">
        <v>0</v>
      </c>
      <c r="K35" s="18" t="s">
        <v>404</v>
      </c>
      <c r="L35" s="20" t="s">
        <v>404</v>
      </c>
      <c r="M35" s="18" t="n">
        <v>0</v>
      </c>
      <c r="N35" s="20" t="n">
        <v>0</v>
      </c>
      <c r="O35" s="18" t="n">
        <v>0</v>
      </c>
      <c r="P35" s="20" t="n">
        <v>0</v>
      </c>
      <c r="Q35" s="18" t="n">
        <v>2.50744001</v>
      </c>
      <c r="R35" s="20" t="n">
        <v>0.25539354</v>
      </c>
    </row>
    <row r="36" spans="1:18">
      <c r="A36" s="15" t="s">
        <v>433</v>
      </c>
      <c r="B36" s="17" t="n">
        <v>6736</v>
      </c>
      <c r="C36" s="18">
        <f>(10.0/B36*100)</f>
        <v/>
      </c>
      <c r="D36" s="19" t="n">
        <v>6726</v>
      </c>
      <c r="E36" s="18" t="n">
        <v>81.65398166</v>
      </c>
      <c r="F36" s="20" t="n">
        <v>2.97535689</v>
      </c>
      <c r="G36" s="18" t="n">
        <v>17.83117117</v>
      </c>
      <c r="H36" s="20" t="n">
        <v>3.03183806</v>
      </c>
      <c r="I36" s="18" t="n">
        <v>0</v>
      </c>
      <c r="J36" s="20" t="n">
        <v>0</v>
      </c>
      <c r="K36" s="18" t="s">
        <v>404</v>
      </c>
      <c r="L36" s="20" t="s">
        <v>404</v>
      </c>
      <c r="M36" s="18" t="n">
        <v>0</v>
      </c>
      <c r="N36" s="20" t="n">
        <v>0</v>
      </c>
      <c r="O36" s="18" t="n">
        <v>0</v>
      </c>
      <c r="P36" s="20" t="n">
        <v>0</v>
      </c>
      <c r="Q36" s="18" t="n">
        <v>0.51484717</v>
      </c>
      <c r="R36" s="20" t="n">
        <v>0.47365999</v>
      </c>
    </row>
    <row r="37" spans="1:18">
      <c r="A37" s="15" t="s">
        <v>434</v>
      </c>
      <c r="B37" s="17" t="n">
        <v>5458</v>
      </c>
      <c r="C37" s="18">
        <f>(0.0/B37*100)</f>
        <v/>
      </c>
      <c r="D37" s="19" t="n">
        <v>5458</v>
      </c>
      <c r="E37" s="18" t="n">
        <v>85.23234414</v>
      </c>
      <c r="F37" s="20" t="n">
        <v>2.58961856</v>
      </c>
      <c r="G37" s="18" t="n">
        <v>14.31118063</v>
      </c>
      <c r="H37" s="20" t="n">
        <v>2.54859377</v>
      </c>
      <c r="I37" s="18" t="n">
        <v>0</v>
      </c>
      <c r="J37" s="20" t="n">
        <v>0</v>
      </c>
      <c r="K37" s="18" t="s">
        <v>404</v>
      </c>
      <c r="L37" s="20" t="s">
        <v>404</v>
      </c>
      <c r="M37" s="18" t="n">
        <v>0</v>
      </c>
      <c r="N37" s="20" t="n">
        <v>0</v>
      </c>
      <c r="O37" s="18" t="n">
        <v>0</v>
      </c>
      <c r="P37" s="20" t="n">
        <v>0</v>
      </c>
      <c r="Q37" s="18" t="n">
        <v>0.45647524</v>
      </c>
      <c r="R37" s="20" t="n">
        <v>0.45460404</v>
      </c>
    </row>
    <row r="38" spans="1:18">
      <c r="A38" s="15" t="s">
        <v>435</v>
      </c>
      <c r="B38" s="17" t="n">
        <v>5860</v>
      </c>
      <c r="C38" s="18">
        <f>(268.0/B38*100)</f>
        <v/>
      </c>
      <c r="D38" s="19" t="n">
        <v>5592</v>
      </c>
      <c r="E38" s="18" t="n">
        <v>88.96743831000001</v>
      </c>
      <c r="F38" s="20" t="n">
        <v>2.22014809</v>
      </c>
      <c r="G38" s="18" t="n">
        <v>9.98386412</v>
      </c>
      <c r="H38" s="20" t="n">
        <v>2.22714499</v>
      </c>
      <c r="I38" s="18" t="n">
        <v>0</v>
      </c>
      <c r="J38" s="20" t="n">
        <v>0</v>
      </c>
      <c r="K38" s="18" t="s">
        <v>404</v>
      </c>
      <c r="L38" s="20" t="s">
        <v>404</v>
      </c>
      <c r="M38" s="18" t="n">
        <v>0</v>
      </c>
      <c r="N38" s="20" t="n">
        <v>0</v>
      </c>
      <c r="O38" s="18" t="n">
        <v>0</v>
      </c>
      <c r="P38" s="20" t="n">
        <v>0</v>
      </c>
      <c r="Q38" s="18" t="n">
        <v>1.04869758</v>
      </c>
      <c r="R38" s="20" t="n">
        <v>0.74001081</v>
      </c>
    </row>
    <row r="39" spans="1:18">
      <c r="A39" s="15" t="s">
        <v>436</v>
      </c>
      <c r="B39" s="17" t="n">
        <v>5895</v>
      </c>
      <c r="C39" s="18">
        <f>(0.0/B39*100)</f>
        <v/>
      </c>
      <c r="D39" s="19" t="n">
        <v>5895</v>
      </c>
      <c r="E39" s="18" t="n">
        <v>37.07410892</v>
      </c>
      <c r="F39" s="20" t="n">
        <v>3.86132369</v>
      </c>
      <c r="G39" s="18" t="n">
        <v>62.13422885</v>
      </c>
      <c r="H39" s="20" t="n">
        <v>3.92095616</v>
      </c>
      <c r="I39" s="18" t="n">
        <v>0</v>
      </c>
      <c r="J39" s="20" t="n">
        <v>0</v>
      </c>
      <c r="K39" s="18" t="s">
        <v>404</v>
      </c>
      <c r="L39" s="20" t="s">
        <v>404</v>
      </c>
      <c r="M39" s="18" t="n">
        <v>0</v>
      </c>
      <c r="N39" s="20" t="n">
        <v>0</v>
      </c>
      <c r="O39" s="18" t="n">
        <v>0</v>
      </c>
      <c r="P39" s="20" t="n">
        <v>0</v>
      </c>
      <c r="Q39" s="18" t="n">
        <v>0.79166223</v>
      </c>
      <c r="R39" s="20" t="n">
        <v>0.51279045</v>
      </c>
    </row>
    <row r="40" spans="1:18">
      <c r="A40" s="15" t="s">
        <v>437</v>
      </c>
      <c r="B40" s="17" t="n">
        <v>14157</v>
      </c>
      <c r="C40" s="18">
        <f>(2628.0/B40*100)</f>
        <v/>
      </c>
      <c r="D40" s="19" t="n">
        <v>11529</v>
      </c>
      <c r="E40" s="18" t="n">
        <v>79.86114276000001</v>
      </c>
      <c r="F40" s="20" t="n">
        <v>2.9321607</v>
      </c>
      <c r="G40" s="18" t="n">
        <v>14.24301246</v>
      </c>
      <c r="H40" s="20" t="n">
        <v>2.66996926</v>
      </c>
      <c r="I40" s="18" t="n">
        <v>0</v>
      </c>
      <c r="J40" s="20" t="n">
        <v>0</v>
      </c>
      <c r="K40" s="18" t="s">
        <v>404</v>
      </c>
      <c r="L40" s="20" t="s">
        <v>404</v>
      </c>
      <c r="M40" s="18" t="n">
        <v>0</v>
      </c>
      <c r="N40" s="20" t="n">
        <v>0</v>
      </c>
      <c r="O40" s="18" t="n">
        <v>0</v>
      </c>
      <c r="P40" s="20" t="n">
        <v>0</v>
      </c>
      <c r="Q40" s="18" t="n">
        <v>5.89584478</v>
      </c>
      <c r="R40" s="20" t="n">
        <v>1.57646663</v>
      </c>
    </row>
    <row r="41" spans="1:18">
      <c r="A41" s="15" t="s">
        <v>438</v>
      </c>
      <c r="B41" s="17" t="n">
        <v>5712</v>
      </c>
      <c r="C41" s="18">
        <f>(70.0/B41*100)</f>
        <v/>
      </c>
      <c r="D41" s="19" t="n">
        <v>5642</v>
      </c>
      <c r="E41" s="18" t="n">
        <v>87.41037667000001</v>
      </c>
      <c r="F41" s="20" t="n">
        <v>2.25363277</v>
      </c>
      <c r="G41" s="18" t="n">
        <v>11.34270186</v>
      </c>
      <c r="H41" s="20" t="n">
        <v>2.08184503</v>
      </c>
      <c r="I41" s="18" t="n">
        <v>0</v>
      </c>
      <c r="J41" s="20" t="n">
        <v>0</v>
      </c>
      <c r="K41" s="18" t="s">
        <v>404</v>
      </c>
      <c r="L41" s="20" t="s">
        <v>404</v>
      </c>
      <c r="M41" s="18" t="n">
        <v>0</v>
      </c>
      <c r="N41" s="20" t="n">
        <v>0</v>
      </c>
      <c r="O41" s="18" t="n">
        <v>0</v>
      </c>
      <c r="P41" s="20" t="n">
        <v>0</v>
      </c>
      <c r="Q41" s="18" t="n">
        <v>1.24692148</v>
      </c>
      <c r="R41" s="20" t="n">
        <v>0.85691409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40.028043</v>
      </c>
      <c r="F44" s="20" t="n">
        <v>3.80437089</v>
      </c>
      <c r="G44" s="18" t="n">
        <v>57.824492</v>
      </c>
      <c r="H44" s="20" t="n">
        <v>3.93684637</v>
      </c>
      <c r="I44" s="18" t="n">
        <v>0</v>
      </c>
      <c r="J44" s="20" t="n">
        <v>0</v>
      </c>
      <c r="K44" s="18" t="s">
        <v>404</v>
      </c>
      <c r="L44" s="20" t="s">
        <v>404</v>
      </c>
      <c r="M44" s="18" t="n">
        <v>0</v>
      </c>
      <c r="N44" s="20" t="n">
        <v>0</v>
      </c>
      <c r="O44" s="18" t="n">
        <v>0</v>
      </c>
      <c r="P44" s="20" t="n">
        <v>0</v>
      </c>
      <c r="Q44" s="18" t="n">
        <v>2.147465</v>
      </c>
      <c r="R44" s="20" t="n">
        <v>0.99882379</v>
      </c>
    </row>
    <row r="45" spans="1:18">
      <c r="A45" s="15" t="s">
        <v>442</v>
      </c>
      <c r="B45" s="17" t="n">
        <v>5519</v>
      </c>
      <c r="C45" s="18">
        <f>(0.0/B45*100)</f>
        <v/>
      </c>
      <c r="D45" s="19" t="n">
        <v>5519</v>
      </c>
      <c r="E45" s="18" t="n">
        <v>77.03899832</v>
      </c>
      <c r="F45" s="20" t="n">
        <v>3.76871825</v>
      </c>
      <c r="G45" s="18" t="n">
        <v>10.0701365</v>
      </c>
      <c r="H45" s="20" t="n">
        <v>2.70627698</v>
      </c>
      <c r="I45" s="18" t="n">
        <v>0</v>
      </c>
      <c r="J45" s="20" t="n">
        <v>0</v>
      </c>
      <c r="K45" s="18" t="s">
        <v>404</v>
      </c>
      <c r="L45" s="20" t="s">
        <v>404</v>
      </c>
      <c r="M45" s="18" t="n">
        <v>0</v>
      </c>
      <c r="N45" s="20" t="n">
        <v>0</v>
      </c>
      <c r="O45" s="18" t="n">
        <v>0</v>
      </c>
      <c r="P45" s="20" t="n">
        <v>0</v>
      </c>
      <c r="Q45" s="18" t="n">
        <v>12.89086518</v>
      </c>
      <c r="R45" s="20" t="n">
        <v>2.92035615</v>
      </c>
    </row>
    <row r="46" spans="1:18">
      <c r="A46" s="15" t="s">
        <v>443</v>
      </c>
      <c r="B46" s="17" t="n">
        <v>23141</v>
      </c>
      <c r="C46" s="18">
        <f>(4196.0/B46*100)</f>
        <v/>
      </c>
      <c r="D46" s="19" t="n">
        <v>18945</v>
      </c>
      <c r="E46" s="18" t="n">
        <v>44.37298885</v>
      </c>
      <c r="F46" s="20" t="n">
        <v>2.60711625</v>
      </c>
      <c r="G46" s="18" t="n">
        <v>48.74785966</v>
      </c>
      <c r="H46" s="20" t="n">
        <v>2.56545414</v>
      </c>
      <c r="I46" s="18" t="n">
        <v>0</v>
      </c>
      <c r="J46" s="20" t="n">
        <v>0</v>
      </c>
      <c r="K46" s="18" t="s">
        <v>404</v>
      </c>
      <c r="L46" s="20" t="s">
        <v>404</v>
      </c>
      <c r="M46" s="18" t="n">
        <v>0</v>
      </c>
      <c r="N46" s="20" t="n">
        <v>0</v>
      </c>
      <c r="O46" s="18" t="n">
        <v>0</v>
      </c>
      <c r="P46" s="20" t="n">
        <v>0</v>
      </c>
      <c r="Q46" s="18" t="n">
        <v>6.87915149</v>
      </c>
      <c r="R46" s="20" t="n">
        <v>1.13572215</v>
      </c>
    </row>
    <row r="47" spans="1:18">
      <c r="A47" s="15" t="s">
        <v>444</v>
      </c>
      <c r="B47" s="17" t="n">
        <v>5928</v>
      </c>
      <c r="C47" s="18">
        <f>(0.0/B47*100)</f>
        <v/>
      </c>
      <c r="D47" s="19" t="n">
        <v>5928</v>
      </c>
      <c r="E47" s="18" t="n">
        <v>59.60649399</v>
      </c>
      <c r="F47" s="20" t="n">
        <v>3.88313027</v>
      </c>
      <c r="G47" s="18" t="n">
        <v>36.41983112</v>
      </c>
      <c r="H47" s="20" t="n">
        <v>4.03705096</v>
      </c>
      <c r="I47" s="18" t="n">
        <v>0</v>
      </c>
      <c r="J47" s="20" t="n">
        <v>0</v>
      </c>
      <c r="K47" s="18" t="s">
        <v>404</v>
      </c>
      <c r="L47" s="20" t="s">
        <v>404</v>
      </c>
      <c r="M47" s="18" t="n">
        <v>0</v>
      </c>
      <c r="N47" s="20" t="n">
        <v>0</v>
      </c>
      <c r="O47" s="18" t="n">
        <v>0</v>
      </c>
      <c r="P47" s="20" t="n">
        <v>0</v>
      </c>
      <c r="Q47" s="18" t="n">
        <v>3.97367489</v>
      </c>
      <c r="R47" s="20" t="n">
        <v>1.33540263</v>
      </c>
    </row>
    <row r="48" spans="1:18">
      <c r="A48" s="15" t="s">
        <v>445</v>
      </c>
      <c r="B48" s="17" t="n">
        <v>9841</v>
      </c>
      <c r="C48" s="18">
        <f>(0.0/B48*100)</f>
        <v/>
      </c>
      <c r="D48" s="19" t="n">
        <v>9841</v>
      </c>
      <c r="E48" s="18" t="n">
        <v>52.21670516</v>
      </c>
      <c r="F48" s="20" t="n">
        <v>3.80758673</v>
      </c>
      <c r="G48" s="18" t="n">
        <v>45.97585163</v>
      </c>
      <c r="H48" s="20" t="n">
        <v>3.91846697</v>
      </c>
      <c r="I48" s="18" t="n">
        <v>0</v>
      </c>
      <c r="J48" s="20" t="n">
        <v>0</v>
      </c>
      <c r="K48" s="18" t="s">
        <v>404</v>
      </c>
      <c r="L48" s="20" t="s">
        <v>404</v>
      </c>
      <c r="M48" s="18" t="n">
        <v>0</v>
      </c>
      <c r="N48" s="20" t="n">
        <v>0</v>
      </c>
      <c r="O48" s="18" t="n">
        <v>0</v>
      </c>
      <c r="P48" s="20" t="n">
        <v>0</v>
      </c>
      <c r="Q48" s="18" t="n">
        <v>1.80744321</v>
      </c>
      <c r="R48" s="20" t="n">
        <v>0.9763014800000001</v>
      </c>
    </row>
    <row r="49" spans="1:18">
      <c r="A49" s="15" t="s">
        <v>446</v>
      </c>
      <c r="B49" s="17" t="n">
        <v>6349</v>
      </c>
      <c r="C49" s="18">
        <f>(52.0/B49*100)</f>
        <v/>
      </c>
      <c r="D49" s="19" t="n">
        <v>6297</v>
      </c>
      <c r="E49" s="18" t="n">
        <v>65.33864603000001</v>
      </c>
      <c r="F49" s="20" t="n">
        <v>3.41297944</v>
      </c>
      <c r="G49" s="18" t="n">
        <v>34.1325021</v>
      </c>
      <c r="H49" s="20" t="n">
        <v>3.37813305</v>
      </c>
      <c r="I49" s="18" t="n">
        <v>0</v>
      </c>
      <c r="J49" s="20" t="n">
        <v>0</v>
      </c>
      <c r="K49" s="18" t="s">
        <v>404</v>
      </c>
      <c r="L49" s="20" t="s">
        <v>404</v>
      </c>
      <c r="M49" s="18" t="n">
        <v>0</v>
      </c>
      <c r="N49" s="20" t="n">
        <v>0</v>
      </c>
      <c r="O49" s="18" t="n">
        <v>0</v>
      </c>
      <c r="P49" s="20" t="n">
        <v>0</v>
      </c>
      <c r="Q49" s="18" t="n">
        <v>0.52885187</v>
      </c>
      <c r="R49" s="20" t="n">
        <v>0.5290840999999999</v>
      </c>
    </row>
    <row r="50" spans="1:18">
      <c r="A50" s="15" t="s">
        <v>447</v>
      </c>
      <c r="B50" s="17" t="n">
        <v>11795</v>
      </c>
      <c r="C50" s="18">
        <f>(1031.0/B50*100)</f>
        <v/>
      </c>
      <c r="D50" s="19" t="n">
        <v>10764</v>
      </c>
      <c r="E50" s="18" t="n">
        <v>53.56086246</v>
      </c>
      <c r="F50" s="20" t="n">
        <v>3.64965776</v>
      </c>
      <c r="G50" s="18" t="n">
        <v>41.0973914</v>
      </c>
      <c r="H50" s="20" t="n">
        <v>3.77905081</v>
      </c>
      <c r="I50" s="18" t="n">
        <v>0</v>
      </c>
      <c r="J50" s="20" t="n">
        <v>0</v>
      </c>
      <c r="K50" s="18" t="s">
        <v>404</v>
      </c>
      <c r="L50" s="20" t="s">
        <v>404</v>
      </c>
      <c r="M50" s="18" t="n">
        <v>0</v>
      </c>
      <c r="N50" s="20" t="n">
        <v>0</v>
      </c>
      <c r="O50" s="18" t="n">
        <v>0</v>
      </c>
      <c r="P50" s="20" t="n">
        <v>0</v>
      </c>
      <c r="Q50" s="18" t="n">
        <v>5.34174613</v>
      </c>
      <c r="R50" s="20" t="n">
        <v>1.61031895</v>
      </c>
    </row>
    <row r="51" spans="1:18">
      <c r="A51" s="15" t="s">
        <v>448</v>
      </c>
      <c r="B51" s="17" t="n">
        <v>6866</v>
      </c>
      <c r="C51" s="18">
        <f>(0.0/B51*100)</f>
        <v/>
      </c>
      <c r="D51" s="19" t="n">
        <v>6866</v>
      </c>
      <c r="E51" s="18" t="n">
        <v>45.11039314</v>
      </c>
      <c r="F51" s="20" t="n">
        <v>3.64075967</v>
      </c>
      <c r="G51" s="18" t="n">
        <v>53.28590051</v>
      </c>
      <c r="H51" s="20" t="n">
        <v>3.63820429</v>
      </c>
      <c r="I51" s="18" t="n">
        <v>0</v>
      </c>
      <c r="J51" s="20" t="n">
        <v>0</v>
      </c>
      <c r="K51" s="18" t="s">
        <v>404</v>
      </c>
      <c r="L51" s="20" t="s">
        <v>404</v>
      </c>
      <c r="M51" s="18" t="n">
        <v>0</v>
      </c>
      <c r="N51" s="20" t="n">
        <v>0</v>
      </c>
      <c r="O51" s="18" t="n">
        <v>0</v>
      </c>
      <c r="P51" s="20" t="n">
        <v>0</v>
      </c>
      <c r="Q51" s="18" t="n">
        <v>1.60370635</v>
      </c>
      <c r="R51" s="20" t="n">
        <v>0.80340855</v>
      </c>
    </row>
    <row r="52" spans="1:18">
      <c r="A52" s="15" t="s">
        <v>449</v>
      </c>
      <c r="B52" s="17" t="n">
        <v>5809</v>
      </c>
      <c r="C52" s="18">
        <f>(0.0/B52*100)</f>
        <v/>
      </c>
      <c r="D52" s="19" t="n">
        <v>5809</v>
      </c>
      <c r="E52" s="18" t="n">
        <v>49.21592763</v>
      </c>
      <c r="F52" s="20" t="n">
        <v>3.93948858</v>
      </c>
      <c r="G52" s="18" t="n">
        <v>48.56616114</v>
      </c>
      <c r="H52" s="20" t="n">
        <v>4.08736002</v>
      </c>
      <c r="I52" s="18" t="n">
        <v>0</v>
      </c>
      <c r="J52" s="20" t="n">
        <v>0</v>
      </c>
      <c r="K52" s="18" t="s">
        <v>404</v>
      </c>
      <c r="L52" s="20" t="s">
        <v>404</v>
      </c>
      <c r="M52" s="18" t="n">
        <v>0</v>
      </c>
      <c r="N52" s="20" t="n">
        <v>0</v>
      </c>
      <c r="O52" s="18" t="n">
        <v>0</v>
      </c>
      <c r="P52" s="20" t="n">
        <v>0</v>
      </c>
      <c r="Q52" s="18" t="n">
        <v>2.21791123</v>
      </c>
      <c r="R52" s="20" t="n">
        <v>1.23162372</v>
      </c>
    </row>
    <row r="53" spans="1:18">
      <c r="A53" s="15" t="s">
        <v>450</v>
      </c>
      <c r="B53" s="17" t="n">
        <v>5571</v>
      </c>
      <c r="C53" s="18">
        <f>(0.0/B53*100)</f>
        <v/>
      </c>
      <c r="D53" s="19" t="n">
        <v>5571</v>
      </c>
      <c r="E53" s="18" t="n">
        <v>94.89657506</v>
      </c>
      <c r="F53" s="20" t="n">
        <v>0.05844698</v>
      </c>
      <c r="G53" s="18" t="n">
        <v>3.61088064</v>
      </c>
      <c r="H53" s="20" t="n">
        <v>0.05380206</v>
      </c>
      <c r="I53" s="18" t="n">
        <v>0</v>
      </c>
      <c r="J53" s="20" t="n">
        <v>0</v>
      </c>
      <c r="K53" s="18" t="s">
        <v>404</v>
      </c>
      <c r="L53" s="20" t="s">
        <v>404</v>
      </c>
      <c r="M53" s="18" t="n">
        <v>0</v>
      </c>
      <c r="N53" s="20" t="n">
        <v>0</v>
      </c>
      <c r="O53" s="18" t="n">
        <v>0</v>
      </c>
      <c r="P53" s="20" t="n">
        <v>0</v>
      </c>
      <c r="Q53" s="18" t="n">
        <v>1.4925443</v>
      </c>
      <c r="R53" s="20" t="n">
        <v>0.03566218</v>
      </c>
    </row>
    <row r="54" spans="1:18">
      <c r="A54" s="15" t="s">
        <v>451</v>
      </c>
      <c r="B54" s="17" t="n">
        <v>4740</v>
      </c>
      <c r="C54" s="18">
        <f>(199.0/B54*100)</f>
        <v/>
      </c>
      <c r="D54" s="19" t="n">
        <v>4541</v>
      </c>
      <c r="E54" s="18" t="n">
        <v>54.86704463</v>
      </c>
      <c r="F54" s="20" t="n">
        <v>3.42531618</v>
      </c>
      <c r="G54" s="18" t="n">
        <v>41.47784068</v>
      </c>
      <c r="H54" s="20" t="n">
        <v>3.40411851</v>
      </c>
      <c r="I54" s="18" t="n">
        <v>0</v>
      </c>
      <c r="J54" s="20" t="n">
        <v>0</v>
      </c>
      <c r="K54" s="18" t="s">
        <v>404</v>
      </c>
      <c r="L54" s="20" t="s">
        <v>404</v>
      </c>
      <c r="M54" s="18" t="n">
        <v>0</v>
      </c>
      <c r="N54" s="20" t="n">
        <v>0</v>
      </c>
      <c r="O54" s="18" t="n">
        <v>0</v>
      </c>
      <c r="P54" s="20" t="n">
        <v>0</v>
      </c>
      <c r="Q54" s="18" t="n">
        <v>3.65511469</v>
      </c>
      <c r="R54" s="20" t="n">
        <v>1.13887307</v>
      </c>
    </row>
    <row r="55" spans="1:18">
      <c r="A55" s="15" t="s">
        <v>452</v>
      </c>
      <c r="B55" s="17" t="n">
        <v>5316</v>
      </c>
      <c r="C55" s="18">
        <f>(43.0/B55*100)</f>
        <v/>
      </c>
      <c r="D55" s="19" t="n">
        <v>5273</v>
      </c>
      <c r="E55" s="18" t="n">
        <v>67.00847549</v>
      </c>
      <c r="F55" s="20" t="n">
        <v>3.08844422</v>
      </c>
      <c r="G55" s="18" t="n">
        <v>31.15967251</v>
      </c>
      <c r="H55" s="20" t="n">
        <v>3.02396481</v>
      </c>
      <c r="I55" s="18" t="n">
        <v>0</v>
      </c>
      <c r="J55" s="20" t="n">
        <v>0</v>
      </c>
      <c r="K55" s="18" t="s">
        <v>404</v>
      </c>
      <c r="L55" s="20" t="s">
        <v>404</v>
      </c>
      <c r="M55" s="18" t="n">
        <v>0</v>
      </c>
      <c r="N55" s="20" t="n">
        <v>0</v>
      </c>
      <c r="O55" s="18" t="n">
        <v>0</v>
      </c>
      <c r="P55" s="20" t="n">
        <v>0</v>
      </c>
      <c r="Q55" s="18" t="n">
        <v>1.831852</v>
      </c>
      <c r="R55" s="20" t="n">
        <v>0.78020674</v>
      </c>
    </row>
    <row r="56" spans="1:18">
      <c r="A56" s="15" t="s">
        <v>453</v>
      </c>
      <c r="B56" s="17" t="n">
        <v>5359</v>
      </c>
      <c r="C56" s="18">
        <f>(0.0/B56*100)</f>
        <v/>
      </c>
      <c r="D56" s="19" t="n">
        <v>5359</v>
      </c>
      <c r="E56" s="18" t="n">
        <v>91.17151412</v>
      </c>
      <c r="F56" s="20" t="n">
        <v>2.44818828</v>
      </c>
      <c r="G56" s="18" t="n">
        <v>2.88555538</v>
      </c>
      <c r="H56" s="20" t="n">
        <v>1.47595365</v>
      </c>
      <c r="I56" s="18" t="n">
        <v>0</v>
      </c>
      <c r="J56" s="20" t="n">
        <v>0</v>
      </c>
      <c r="K56" s="18" t="s">
        <v>404</v>
      </c>
      <c r="L56" s="20" t="s">
        <v>404</v>
      </c>
      <c r="M56" s="18" t="n">
        <v>0</v>
      </c>
      <c r="N56" s="20" t="n">
        <v>0</v>
      </c>
      <c r="O56" s="18" t="n">
        <v>0</v>
      </c>
      <c r="P56" s="20" t="n">
        <v>0</v>
      </c>
      <c r="Q56" s="18" t="n">
        <v>5.9429305</v>
      </c>
      <c r="R56" s="20" t="n">
        <v>1.98237429</v>
      </c>
    </row>
    <row r="57" spans="1:18">
      <c r="A57" s="15" t="s">
        <v>454</v>
      </c>
      <c r="B57" s="17" t="n">
        <v>6513</v>
      </c>
      <c r="C57" s="18">
        <f>(0.0/B57*100)</f>
        <v/>
      </c>
      <c r="D57" s="19" t="n">
        <v>6513</v>
      </c>
      <c r="E57" s="18" t="n">
        <v>48.22785133</v>
      </c>
      <c r="F57" s="20" t="n">
        <v>3.44889695</v>
      </c>
      <c r="G57" s="18" t="n">
        <v>34.38901646</v>
      </c>
      <c r="H57" s="20" t="n">
        <v>3.40552687</v>
      </c>
      <c r="I57" s="18" t="n">
        <v>0</v>
      </c>
      <c r="J57" s="20" t="n">
        <v>0</v>
      </c>
      <c r="K57" s="18" t="s">
        <v>404</v>
      </c>
      <c r="L57" s="20" t="s">
        <v>404</v>
      </c>
      <c r="M57" s="18" t="n">
        <v>0</v>
      </c>
      <c r="N57" s="20" t="n">
        <v>0</v>
      </c>
      <c r="O57" s="18" t="n">
        <v>0</v>
      </c>
      <c r="P57" s="20" t="n">
        <v>0</v>
      </c>
      <c r="Q57" s="18" t="n">
        <v>17.38313221</v>
      </c>
      <c r="R57" s="20" t="n">
        <v>2.75251843</v>
      </c>
    </row>
    <row r="58" spans="1:18">
      <c r="A58" s="15" t="s">
        <v>455</v>
      </c>
      <c r="B58" s="17" t="n">
        <v>7267</v>
      </c>
      <c r="C58" s="18">
        <f>(0.0/B58*100)</f>
        <v/>
      </c>
      <c r="D58" s="19" t="n">
        <v>7267</v>
      </c>
      <c r="E58" s="18" t="n">
        <v>83.15730782</v>
      </c>
      <c r="F58" s="20" t="n">
        <v>2.81936673</v>
      </c>
      <c r="G58" s="18" t="n">
        <v>16.10390016</v>
      </c>
      <c r="H58" s="20" t="n">
        <v>2.8837943</v>
      </c>
      <c r="I58" s="18" t="n">
        <v>0</v>
      </c>
      <c r="J58" s="20" t="n">
        <v>0</v>
      </c>
      <c r="K58" s="18" t="s">
        <v>404</v>
      </c>
      <c r="L58" s="20" t="s">
        <v>404</v>
      </c>
      <c r="M58" s="18" t="n">
        <v>0</v>
      </c>
      <c r="N58" s="20" t="n">
        <v>0</v>
      </c>
      <c r="O58" s="18" t="n">
        <v>0</v>
      </c>
      <c r="P58" s="20" t="n">
        <v>0</v>
      </c>
      <c r="Q58" s="18" t="n">
        <v>0.73879202</v>
      </c>
      <c r="R58" s="20" t="n">
        <v>0.60641164</v>
      </c>
    </row>
    <row r="59" spans="1:18">
      <c r="A59" s="15" t="s">
        <v>456</v>
      </c>
      <c r="B59" s="17" t="n">
        <v>4826</v>
      </c>
      <c r="C59" s="18">
        <f>(0.0/B59*100)</f>
        <v/>
      </c>
      <c r="D59" s="19" t="n">
        <v>4826</v>
      </c>
      <c r="E59" s="18" t="n">
        <v>23.54010453</v>
      </c>
      <c r="F59" s="20" t="n">
        <v>1.06285386</v>
      </c>
      <c r="G59" s="18" t="n">
        <v>72.60259619</v>
      </c>
      <c r="H59" s="20" t="n">
        <v>1.07675474</v>
      </c>
      <c r="I59" s="18" t="n">
        <v>0</v>
      </c>
      <c r="J59" s="20" t="n">
        <v>0</v>
      </c>
      <c r="K59" s="18" t="s">
        <v>404</v>
      </c>
      <c r="L59" s="20" t="s">
        <v>404</v>
      </c>
      <c r="M59" s="18" t="n">
        <v>0</v>
      </c>
      <c r="N59" s="20" t="n">
        <v>0</v>
      </c>
      <c r="O59" s="18" t="n">
        <v>0</v>
      </c>
      <c r="P59" s="20" t="n">
        <v>0</v>
      </c>
      <c r="Q59" s="18" t="n">
        <v>3.85729928</v>
      </c>
      <c r="R59" s="20" t="n">
        <v>0.21214831</v>
      </c>
    </row>
    <row r="60" spans="1:18">
      <c r="A60" s="15" t="s">
        <v>457</v>
      </c>
      <c r="B60" s="17" t="n">
        <v>4546</v>
      </c>
      <c r="C60" s="18">
        <f>(0.0/B60*100)</f>
        <v/>
      </c>
      <c r="D60" s="19" t="n">
        <v>4546</v>
      </c>
      <c r="E60" s="18" t="n">
        <v>79.81543422999999</v>
      </c>
      <c r="F60" s="20" t="n">
        <v>2.30435944</v>
      </c>
      <c r="G60" s="18" t="n">
        <v>16.32845536</v>
      </c>
      <c r="H60" s="20" t="n">
        <v>2.44753831</v>
      </c>
      <c r="I60" s="18" t="n">
        <v>0</v>
      </c>
      <c r="J60" s="20" t="n">
        <v>0</v>
      </c>
      <c r="K60" s="18" t="s">
        <v>404</v>
      </c>
      <c r="L60" s="20" t="s">
        <v>404</v>
      </c>
      <c r="M60" s="18" t="n">
        <v>0</v>
      </c>
      <c r="N60" s="20" t="n">
        <v>0</v>
      </c>
      <c r="O60" s="18" t="n">
        <v>0</v>
      </c>
      <c r="P60" s="20" t="n">
        <v>0</v>
      </c>
      <c r="Q60" s="18" t="n">
        <v>3.85611041</v>
      </c>
      <c r="R60" s="20" t="n">
        <v>1.01567402</v>
      </c>
    </row>
    <row r="61" spans="1:18">
      <c r="A61" s="15" t="s">
        <v>458</v>
      </c>
      <c r="B61" s="17" t="n">
        <v>6525</v>
      </c>
      <c r="C61" s="18">
        <f>(0.0/B61*100)</f>
        <v/>
      </c>
      <c r="D61" s="19" t="n">
        <v>6525</v>
      </c>
      <c r="E61" s="18" t="n">
        <v>68.25260922</v>
      </c>
      <c r="F61" s="20" t="n">
        <v>2.64532689</v>
      </c>
      <c r="G61" s="18" t="n">
        <v>31.70732555</v>
      </c>
      <c r="H61" s="20" t="n">
        <v>2.6448542</v>
      </c>
      <c r="I61" s="18" t="n">
        <v>0</v>
      </c>
      <c r="J61" s="20" t="n">
        <v>0</v>
      </c>
      <c r="K61" s="18" t="s">
        <v>404</v>
      </c>
      <c r="L61" s="20" t="s">
        <v>404</v>
      </c>
      <c r="M61" s="18" t="n">
        <v>0</v>
      </c>
      <c r="N61" s="20" t="n">
        <v>0</v>
      </c>
      <c r="O61" s="18" t="n">
        <v>0</v>
      </c>
      <c r="P61" s="20" t="n">
        <v>0</v>
      </c>
      <c r="Q61" s="18" t="n">
        <v>0.04006523</v>
      </c>
      <c r="R61" s="20" t="n">
        <v>0.0049247</v>
      </c>
    </row>
    <row r="62" spans="1:18">
      <c r="A62" s="15" t="s">
        <v>459</v>
      </c>
      <c r="B62" s="17" t="n">
        <v>4476</v>
      </c>
      <c r="C62" s="18">
        <f>(0.0/B62*100)</f>
        <v/>
      </c>
      <c r="D62" s="19" t="n">
        <v>4476</v>
      </c>
      <c r="E62" s="18" t="n">
        <v>93.52205135</v>
      </c>
      <c r="F62" s="20" t="n">
        <v>0.0289618</v>
      </c>
      <c r="G62" s="18" t="n">
        <v>6.47794865</v>
      </c>
      <c r="H62" s="20" t="n">
        <v>0.0289618</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55.92095076</v>
      </c>
      <c r="F63" s="20" t="n">
        <v>0.17933429</v>
      </c>
      <c r="G63" s="18" t="n">
        <v>32.77891693</v>
      </c>
      <c r="H63" s="20" t="n">
        <v>0.14944998</v>
      </c>
      <c r="I63" s="18" t="n">
        <v>0</v>
      </c>
      <c r="J63" s="20" t="n">
        <v>0</v>
      </c>
      <c r="K63" s="18" t="s">
        <v>404</v>
      </c>
      <c r="L63" s="20" t="s">
        <v>404</v>
      </c>
      <c r="M63" s="18" t="n">
        <v>0</v>
      </c>
      <c r="N63" s="20" t="n">
        <v>0</v>
      </c>
      <c r="O63" s="18" t="n">
        <v>0</v>
      </c>
      <c r="P63" s="20" t="n">
        <v>0</v>
      </c>
      <c r="Q63" s="18" t="n">
        <v>11.30013231</v>
      </c>
      <c r="R63" s="20" t="n">
        <v>0.07977094999999999</v>
      </c>
    </row>
    <row r="64" spans="1:18">
      <c r="A64" s="15" t="s">
        <v>461</v>
      </c>
      <c r="B64" s="17" t="n">
        <v>3634</v>
      </c>
      <c r="C64" s="18">
        <f>(27.0/B64*100)</f>
        <v/>
      </c>
      <c r="D64" s="19" t="n">
        <v>3607</v>
      </c>
      <c r="E64" s="18" t="n">
        <v>97.9424774</v>
      </c>
      <c r="F64" s="20" t="n">
        <v>0.04847299</v>
      </c>
      <c r="G64" s="18" t="n">
        <v>2.0575226</v>
      </c>
      <c r="H64" s="20" t="n">
        <v>0.04847299</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71.97518402</v>
      </c>
      <c r="F65" s="20" t="n">
        <v>2.63928745</v>
      </c>
      <c r="G65" s="18" t="n">
        <v>27.31430316</v>
      </c>
      <c r="H65" s="20" t="n">
        <v>2.5959547</v>
      </c>
      <c r="I65" s="18" t="n">
        <v>0</v>
      </c>
      <c r="J65" s="20" t="n">
        <v>0</v>
      </c>
      <c r="K65" s="18" t="s">
        <v>404</v>
      </c>
      <c r="L65" s="20" t="s">
        <v>404</v>
      </c>
      <c r="M65" s="18" t="n">
        <v>0</v>
      </c>
      <c r="N65" s="20" t="n">
        <v>0</v>
      </c>
      <c r="O65" s="18" t="n">
        <v>0</v>
      </c>
      <c r="P65" s="20" t="n">
        <v>0</v>
      </c>
      <c r="Q65" s="18" t="n">
        <v>0.71051282</v>
      </c>
      <c r="R65" s="20" t="n">
        <v>0.60060144</v>
      </c>
    </row>
    <row r="66" spans="1:18">
      <c r="A66" s="15" t="s">
        <v>463</v>
      </c>
      <c r="B66" s="17" t="n">
        <v>5665</v>
      </c>
      <c r="C66" s="18">
        <f>(0.0/B66*100)</f>
        <v/>
      </c>
      <c r="D66" s="19" t="n">
        <v>5665</v>
      </c>
      <c r="E66" s="18" t="n">
        <v>57.80474434</v>
      </c>
      <c r="F66" s="20" t="n">
        <v>0.30729932</v>
      </c>
      <c r="G66" s="18" t="n">
        <v>42.19525566</v>
      </c>
      <c r="H66" s="20" t="n">
        <v>0.30729932</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45.79212333</v>
      </c>
      <c r="F67" s="20" t="n">
        <v>2.8940023</v>
      </c>
      <c r="G67" s="18" t="n">
        <v>53.29105553</v>
      </c>
      <c r="H67" s="20" t="n">
        <v>2.78424731</v>
      </c>
      <c r="I67" s="18" t="n">
        <v>0</v>
      </c>
      <c r="J67" s="20" t="n">
        <v>0</v>
      </c>
      <c r="K67" s="18" t="s">
        <v>404</v>
      </c>
      <c r="L67" s="20" t="s">
        <v>404</v>
      </c>
      <c r="M67" s="18" t="n">
        <v>0</v>
      </c>
      <c r="N67" s="20" t="n">
        <v>0</v>
      </c>
      <c r="O67" s="18" t="n">
        <v>0</v>
      </c>
      <c r="P67" s="20" t="n">
        <v>0</v>
      </c>
      <c r="Q67" s="18" t="n">
        <v>0.91682115</v>
      </c>
      <c r="R67" s="20" t="n">
        <v>0.5668646899999999</v>
      </c>
    </row>
    <row r="68" spans="1:18">
      <c r="A68" s="15" t="s">
        <v>465</v>
      </c>
      <c r="B68" s="17" t="n">
        <v>12083</v>
      </c>
      <c r="C68" s="18">
        <f>(0.0/B68*100)</f>
        <v/>
      </c>
      <c r="D68" s="19" t="n">
        <v>12083</v>
      </c>
      <c r="E68" s="18" t="n">
        <v>93.30101977</v>
      </c>
      <c r="F68" s="20" t="n">
        <v>0.06325499</v>
      </c>
      <c r="G68" s="18" t="n">
        <v>5.96817468</v>
      </c>
      <c r="H68" s="20" t="n">
        <v>0.05732475</v>
      </c>
      <c r="I68" s="18" t="n">
        <v>0</v>
      </c>
      <c r="J68" s="20" t="n">
        <v>0</v>
      </c>
      <c r="K68" s="18" t="s">
        <v>404</v>
      </c>
      <c r="L68" s="20" t="s">
        <v>404</v>
      </c>
      <c r="M68" s="18" t="n">
        <v>0</v>
      </c>
      <c r="N68" s="20" t="n">
        <v>0</v>
      </c>
      <c r="O68" s="18" t="n">
        <v>0</v>
      </c>
      <c r="P68" s="20" t="n">
        <v>0</v>
      </c>
      <c r="Q68" s="18" t="n">
        <v>0.73080554</v>
      </c>
      <c r="R68" s="20" t="n">
        <v>0.02197892</v>
      </c>
    </row>
    <row r="69" spans="1:18">
      <c r="A69" s="15" t="s">
        <v>466</v>
      </c>
      <c r="B69" s="17" t="n">
        <v>4876</v>
      </c>
      <c r="C69" s="18">
        <f>(0.0/B69*100)</f>
        <v/>
      </c>
      <c r="D69" s="19" t="n">
        <v>4876</v>
      </c>
      <c r="E69" s="18" t="n">
        <v>64.12888235</v>
      </c>
      <c r="F69" s="20" t="n">
        <v>4.01211008</v>
      </c>
      <c r="G69" s="18" t="n">
        <v>35.87111765</v>
      </c>
      <c r="H69" s="20" t="n">
        <v>4.01211008</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87.42364418</v>
      </c>
      <c r="F70" s="20" t="n">
        <v>1.85895777</v>
      </c>
      <c r="G70" s="18" t="n">
        <v>12.26870648</v>
      </c>
      <c r="H70" s="20" t="n">
        <v>1.83169998</v>
      </c>
      <c r="I70" s="18" t="n">
        <v>0</v>
      </c>
      <c r="J70" s="20" t="n">
        <v>0</v>
      </c>
      <c r="K70" s="18" t="s">
        <v>404</v>
      </c>
      <c r="L70" s="20" t="s">
        <v>404</v>
      </c>
      <c r="M70" s="18" t="n">
        <v>0</v>
      </c>
      <c r="N70" s="20" t="n">
        <v>0</v>
      </c>
      <c r="O70" s="18" t="n">
        <v>0</v>
      </c>
      <c r="P70" s="20" t="n">
        <v>0</v>
      </c>
      <c r="Q70" s="18" t="n">
        <v>0.30764935</v>
      </c>
      <c r="R70" s="20" t="n">
        <v>0.30600758</v>
      </c>
    </row>
    <row r="71" spans="1:18">
      <c r="A71" s="15" t="s">
        <v>468</v>
      </c>
      <c r="B71" s="17" t="n">
        <v>6115</v>
      </c>
      <c r="C71" s="18">
        <f>(0.0/B71*100)</f>
        <v/>
      </c>
      <c r="D71" s="19" t="n">
        <v>6115</v>
      </c>
      <c r="E71" s="18" t="n">
        <v>97.11896292</v>
      </c>
      <c r="F71" s="20" t="n">
        <v>0.0721609</v>
      </c>
      <c r="G71" s="18" t="n">
        <v>1.30094579</v>
      </c>
      <c r="H71" s="20" t="n">
        <v>0.03831703</v>
      </c>
      <c r="I71" s="18" t="n">
        <v>0</v>
      </c>
      <c r="J71" s="20" t="n">
        <v>0</v>
      </c>
      <c r="K71" s="18" t="s">
        <v>404</v>
      </c>
      <c r="L71" s="20" t="s">
        <v>404</v>
      </c>
      <c r="M71" s="18" t="n">
        <v>0</v>
      </c>
      <c r="N71" s="20" t="n">
        <v>0</v>
      </c>
      <c r="O71" s="18" t="n">
        <v>0</v>
      </c>
      <c r="P71" s="20" t="n">
        <v>0</v>
      </c>
      <c r="Q71" s="18" t="n">
        <v>1.58009129</v>
      </c>
      <c r="R71" s="20" t="n">
        <v>0.0523747</v>
      </c>
    </row>
    <row r="72" spans="1:18">
      <c r="A72" s="15" t="s">
        <v>469</v>
      </c>
      <c r="B72" s="17" t="n">
        <v>7708</v>
      </c>
      <c r="C72" s="18">
        <f>(0.0/B72*100)</f>
        <v/>
      </c>
      <c r="D72" s="19" t="n">
        <v>7708</v>
      </c>
      <c r="E72" s="18" t="n">
        <v>81.15380029000001</v>
      </c>
      <c r="F72" s="20" t="n">
        <v>2.22141914</v>
      </c>
      <c r="G72" s="18" t="n">
        <v>17.4404909</v>
      </c>
      <c r="H72" s="20" t="n">
        <v>2.05775823</v>
      </c>
      <c r="I72" s="18" t="n">
        <v>0</v>
      </c>
      <c r="J72" s="20" t="n">
        <v>0</v>
      </c>
      <c r="K72" s="18" t="s">
        <v>404</v>
      </c>
      <c r="L72" s="20" t="s">
        <v>404</v>
      </c>
      <c r="M72" s="18" t="n">
        <v>0</v>
      </c>
      <c r="N72" s="20" t="n">
        <v>0</v>
      </c>
      <c r="O72" s="18" t="n">
        <v>0</v>
      </c>
      <c r="P72" s="20" t="n">
        <v>0</v>
      </c>
      <c r="Q72" s="18" t="n">
        <v>1.40570881</v>
      </c>
      <c r="R72" s="20" t="n">
        <v>0.83880413</v>
      </c>
    </row>
    <row r="73" spans="1:18">
      <c r="A73" s="15" t="s">
        <v>470</v>
      </c>
      <c r="B73" s="17" t="n">
        <v>8249</v>
      </c>
      <c r="C73" s="18">
        <f>(0.0/B73*100)</f>
        <v/>
      </c>
      <c r="D73" s="19" t="n">
        <v>8249</v>
      </c>
      <c r="E73" s="18" t="n">
        <v>57.27173101</v>
      </c>
      <c r="F73" s="20" t="n">
        <v>3.29027912</v>
      </c>
      <c r="G73" s="18" t="n">
        <v>39.88481117</v>
      </c>
      <c r="H73" s="20" t="n">
        <v>3.48219868</v>
      </c>
      <c r="I73" s="18" t="n">
        <v>0</v>
      </c>
      <c r="J73" s="20" t="n">
        <v>0</v>
      </c>
      <c r="K73" s="18" t="s">
        <v>404</v>
      </c>
      <c r="L73" s="20" t="s">
        <v>404</v>
      </c>
      <c r="M73" s="18" t="n">
        <v>0</v>
      </c>
      <c r="N73" s="20" t="n">
        <v>0</v>
      </c>
      <c r="O73" s="18" t="n">
        <v>0</v>
      </c>
      <c r="P73" s="20" t="n">
        <v>0</v>
      </c>
      <c r="Q73" s="18" t="n">
        <v>2.84345783</v>
      </c>
      <c r="R73" s="20" t="n">
        <v>1.23448139</v>
      </c>
    </row>
    <row r="74" spans="1:18">
      <c r="A74" s="15" t="s">
        <v>471</v>
      </c>
      <c r="B74" s="17" t="n">
        <v>4692</v>
      </c>
      <c r="C74" s="18">
        <f>(484.0/B74*100)</f>
        <v/>
      </c>
      <c r="D74" s="19" t="n">
        <v>4208</v>
      </c>
      <c r="E74" s="18" t="n">
        <v>68.53411128</v>
      </c>
      <c r="F74" s="20" t="n">
        <v>0.31277879</v>
      </c>
      <c r="G74" s="18" t="n">
        <v>29.03643956</v>
      </c>
      <c r="H74" s="20" t="n">
        <v>0.26890509</v>
      </c>
      <c r="I74" s="18" t="n">
        <v>0</v>
      </c>
      <c r="J74" s="20" t="n">
        <v>0</v>
      </c>
      <c r="K74" s="18" t="s">
        <v>404</v>
      </c>
      <c r="L74" s="20" t="s">
        <v>404</v>
      </c>
      <c r="M74" s="18" t="n">
        <v>0</v>
      </c>
      <c r="N74" s="20" t="n">
        <v>0</v>
      </c>
      <c r="O74" s="18" t="n">
        <v>0</v>
      </c>
      <c r="P74" s="20" t="n">
        <v>0</v>
      </c>
      <c r="Q74" s="18" t="n">
        <v>2.42944916</v>
      </c>
      <c r="R74" s="20" t="n">
        <v>0.1603865</v>
      </c>
    </row>
    <row r="75" spans="1:18">
      <c r="A75" s="15" t="s">
        <v>472</v>
      </c>
      <c r="B75" s="17" t="n">
        <v>5375</v>
      </c>
      <c r="C75" s="18">
        <f>(483.0/B75*100)</f>
        <v/>
      </c>
      <c r="D75" s="19" t="n">
        <v>4892</v>
      </c>
      <c r="E75" s="18" t="n">
        <v>43.84794731</v>
      </c>
      <c r="F75" s="20" t="n">
        <v>4.20107161</v>
      </c>
      <c r="G75" s="18" t="n">
        <v>48.61704236</v>
      </c>
      <c r="H75" s="20" t="n">
        <v>4.03339625</v>
      </c>
      <c r="I75" s="18" t="n">
        <v>0</v>
      </c>
      <c r="J75" s="20" t="n">
        <v>0</v>
      </c>
      <c r="K75" s="18" t="s">
        <v>404</v>
      </c>
      <c r="L75" s="20" t="s">
        <v>404</v>
      </c>
      <c r="M75" s="18" t="n">
        <v>0</v>
      </c>
      <c r="N75" s="20" t="n">
        <v>0</v>
      </c>
      <c r="O75" s="18" t="n">
        <v>0</v>
      </c>
      <c r="P75" s="20" t="n">
        <v>0</v>
      </c>
      <c r="Q75" s="18" t="n">
        <v>7.53501033</v>
      </c>
      <c r="R75" s="20" t="n">
        <v>2.48705661</v>
      </c>
    </row>
    <row r="76" spans="1:18">
      <c r="A76" s="15" t="s">
        <v>473</v>
      </c>
      <c r="B76" s="17" t="n">
        <v>14167</v>
      </c>
      <c r="C76" s="18">
        <f>(1400.0/B76*100)</f>
        <v/>
      </c>
      <c r="D76" s="19" t="n">
        <v>12767</v>
      </c>
      <c r="E76" s="18" t="n">
        <v>89.46350428</v>
      </c>
      <c r="F76" s="20" t="n">
        <v>1.79379727</v>
      </c>
      <c r="G76" s="18" t="n">
        <v>6.28717492</v>
      </c>
      <c r="H76" s="20" t="n">
        <v>1.35553661</v>
      </c>
      <c r="I76" s="18" t="n">
        <v>0</v>
      </c>
      <c r="J76" s="20" t="n">
        <v>0</v>
      </c>
      <c r="K76" s="18" t="s">
        <v>404</v>
      </c>
      <c r="L76" s="20" t="s">
        <v>404</v>
      </c>
      <c r="M76" s="18" t="n">
        <v>0</v>
      </c>
      <c r="N76" s="20" t="n">
        <v>0</v>
      </c>
      <c r="O76" s="18" t="n">
        <v>0</v>
      </c>
      <c r="P76" s="20" t="n">
        <v>0</v>
      </c>
      <c r="Q76" s="18" t="n">
        <v>4.2493208</v>
      </c>
      <c r="R76" s="20" t="n">
        <v>1.17039568</v>
      </c>
    </row>
    <row r="77" spans="1:18">
      <c r="A77" s="15" t="s">
        <v>474</v>
      </c>
      <c r="B77" s="17" t="n">
        <v>6062</v>
      </c>
      <c r="C77" s="18">
        <f>(0.0/B77*100)</f>
        <v/>
      </c>
      <c r="D77" s="19" t="n">
        <v>6062</v>
      </c>
      <c r="E77" s="18" t="n">
        <v>88.00211151000001</v>
      </c>
      <c r="F77" s="20" t="n">
        <v>1.83332727</v>
      </c>
      <c r="G77" s="18" t="n">
        <v>11.99788849</v>
      </c>
      <c r="H77" s="20" t="n">
        <v>1.83332727</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39.36932261</v>
      </c>
      <c r="F78" s="20" t="n">
        <v>3.90548195</v>
      </c>
      <c r="G78" s="18" t="n">
        <v>59.2224706</v>
      </c>
      <c r="H78" s="20" t="n">
        <v>3.83831571</v>
      </c>
      <c r="I78" s="18" t="n">
        <v>0</v>
      </c>
      <c r="J78" s="20" t="n">
        <v>0</v>
      </c>
      <c r="K78" s="18" t="s">
        <v>404</v>
      </c>
      <c r="L78" s="20" t="s">
        <v>404</v>
      </c>
      <c r="M78" s="18" t="n">
        <v>0</v>
      </c>
      <c r="N78" s="20" t="n">
        <v>0</v>
      </c>
      <c r="O78" s="18" t="n">
        <v>0</v>
      </c>
      <c r="P78" s="20" t="n">
        <v>0</v>
      </c>
      <c r="Q78" s="18" t="n">
        <v>1.40820679</v>
      </c>
      <c r="R78" s="20" t="n">
        <v>0.86492523</v>
      </c>
    </row>
    <row customHeight="1" ht="25" r="79" spans="1:18">
      <c r="A79" s="15" t="s">
        <v>476</v>
      </c>
      <c r="B79" s="17" t="n">
        <v>1657</v>
      </c>
      <c r="C79" s="18">
        <f>(21.0/B79*100)</f>
        <v/>
      </c>
      <c r="D79" s="19" t="n">
        <v>1636</v>
      </c>
      <c r="E79" s="18" t="n">
        <v>93.68061365</v>
      </c>
      <c r="F79" s="20" t="n">
        <v>3.49207499</v>
      </c>
      <c r="G79" s="18" t="n">
        <v>6.31938635</v>
      </c>
      <c r="H79" s="20" t="n">
        <v>3.49207499</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87.34995365</v>
      </c>
      <c r="F80" s="20" t="n">
        <v>2.36249963</v>
      </c>
      <c r="G80" s="18" t="n">
        <v>12.65004635</v>
      </c>
      <c r="H80" s="20" t="n">
        <v>2.36249963</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84.46614683999999</v>
      </c>
      <c r="F81" s="20" t="n">
        <v>2.84042659</v>
      </c>
      <c r="G81" s="18" t="n">
        <v>15.0733318</v>
      </c>
      <c r="H81" s="20" t="n">
        <v>2.82551891</v>
      </c>
      <c r="I81" s="18" t="n">
        <v>0</v>
      </c>
      <c r="J81" s="20" t="n">
        <v>0</v>
      </c>
      <c r="K81" s="18" t="s">
        <v>404</v>
      </c>
      <c r="L81" s="20" t="s">
        <v>404</v>
      </c>
      <c r="M81" s="18" t="n">
        <v>0</v>
      </c>
      <c r="N81" s="20" t="n">
        <v>0</v>
      </c>
      <c r="O81" s="18" t="n">
        <v>0</v>
      </c>
      <c r="P81" s="20" t="n">
        <v>0</v>
      </c>
      <c r="Q81" s="18" t="n">
        <v>0.46052136</v>
      </c>
      <c r="R81" s="20" t="n">
        <v>0.28591581</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520</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88.31840232</v>
      </c>
      <c r="F7" s="20" t="n">
        <v>1.49731993</v>
      </c>
      <c r="G7" s="18" t="n">
        <v>8.04414132</v>
      </c>
      <c r="H7" s="20" t="n">
        <v>1.3629181</v>
      </c>
      <c r="I7" s="18" t="n">
        <v>0</v>
      </c>
      <c r="J7" s="20" t="n">
        <v>0</v>
      </c>
      <c r="K7" s="18" t="s">
        <v>404</v>
      </c>
      <c r="L7" s="20" t="s">
        <v>404</v>
      </c>
      <c r="M7" s="18" t="n">
        <v>0</v>
      </c>
      <c r="N7" s="20" t="n">
        <v>0</v>
      </c>
      <c r="O7" s="18" t="n">
        <v>0</v>
      </c>
      <c r="P7" s="20" t="n">
        <v>0</v>
      </c>
      <c r="Q7" s="18" t="n">
        <v>3.63745635</v>
      </c>
      <c r="R7" s="20" t="n">
        <v>0.7442102</v>
      </c>
    </row>
    <row r="8" spans="1:18">
      <c r="A8" s="15" t="s">
        <v>405</v>
      </c>
      <c r="B8" s="17" t="n">
        <v>7007</v>
      </c>
      <c r="C8" s="18">
        <f>(0.0/B8*100)</f>
        <v/>
      </c>
      <c r="D8" s="19" t="n">
        <v>7007</v>
      </c>
      <c r="E8" s="18" t="n">
        <v>48.22055172</v>
      </c>
      <c r="F8" s="20" t="n">
        <v>3.29125627</v>
      </c>
      <c r="G8" s="18" t="n">
        <v>46.37376457</v>
      </c>
      <c r="H8" s="20" t="n">
        <v>3.37225174</v>
      </c>
      <c r="I8" s="18" t="n">
        <v>0</v>
      </c>
      <c r="J8" s="20" t="n">
        <v>0</v>
      </c>
      <c r="K8" s="18" t="s">
        <v>404</v>
      </c>
      <c r="L8" s="20" t="s">
        <v>404</v>
      </c>
      <c r="M8" s="18" t="n">
        <v>0</v>
      </c>
      <c r="N8" s="20" t="n">
        <v>0</v>
      </c>
      <c r="O8" s="18" t="n">
        <v>0</v>
      </c>
      <c r="P8" s="20" t="n">
        <v>0</v>
      </c>
      <c r="Q8" s="18" t="n">
        <v>5.40568371</v>
      </c>
      <c r="R8" s="20" t="n">
        <v>1.61206117</v>
      </c>
    </row>
    <row r="9" spans="1:18">
      <c r="A9" s="15" t="s">
        <v>406</v>
      </c>
      <c r="B9" s="17" t="n">
        <v>9651</v>
      </c>
      <c r="C9" s="18">
        <f>(200.0/B9*100)</f>
        <v/>
      </c>
      <c r="D9" s="19" t="n">
        <v>9451</v>
      </c>
      <c r="E9" s="18" t="n">
        <v>71.30519511999999</v>
      </c>
      <c r="F9" s="20" t="n">
        <v>2.77558845</v>
      </c>
      <c r="G9" s="18" t="n">
        <v>22.44542882</v>
      </c>
      <c r="H9" s="20" t="n">
        <v>2.59744439</v>
      </c>
      <c r="I9" s="18" t="n">
        <v>0</v>
      </c>
      <c r="J9" s="20" t="n">
        <v>0</v>
      </c>
      <c r="K9" s="18" t="s">
        <v>404</v>
      </c>
      <c r="L9" s="20" t="s">
        <v>404</v>
      </c>
      <c r="M9" s="18" t="n">
        <v>0</v>
      </c>
      <c r="N9" s="20" t="n">
        <v>0</v>
      </c>
      <c r="O9" s="18" t="n">
        <v>0</v>
      </c>
      <c r="P9" s="20" t="n">
        <v>0</v>
      </c>
      <c r="Q9" s="18" t="n">
        <v>6.24937606</v>
      </c>
      <c r="R9" s="20" t="n">
        <v>1.63831936</v>
      </c>
    </row>
    <row r="10" spans="1:18">
      <c r="A10" s="15" t="s">
        <v>407</v>
      </c>
      <c r="B10" s="17" t="n">
        <v>20058</v>
      </c>
      <c r="C10" s="18">
        <f>(2798.0/B10*100)</f>
        <v/>
      </c>
      <c r="D10" s="19" t="n">
        <v>17260</v>
      </c>
      <c r="E10" s="18" t="n">
        <v>88.46271381</v>
      </c>
      <c r="F10" s="20" t="n">
        <v>1.7199918</v>
      </c>
      <c r="G10" s="18" t="n">
        <v>10.07155818</v>
      </c>
      <c r="H10" s="20" t="n">
        <v>1.45007897</v>
      </c>
      <c r="I10" s="18" t="n">
        <v>0</v>
      </c>
      <c r="J10" s="20" t="n">
        <v>0</v>
      </c>
      <c r="K10" s="18" t="s">
        <v>404</v>
      </c>
      <c r="L10" s="20" t="s">
        <v>404</v>
      </c>
      <c r="M10" s="18" t="n">
        <v>0</v>
      </c>
      <c r="N10" s="20" t="n">
        <v>0</v>
      </c>
      <c r="O10" s="18" t="n">
        <v>0</v>
      </c>
      <c r="P10" s="20" t="n">
        <v>0</v>
      </c>
      <c r="Q10" s="18" t="n">
        <v>1.465728</v>
      </c>
      <c r="R10" s="20" t="n">
        <v>0.64661392</v>
      </c>
    </row>
    <row r="11" spans="1:18">
      <c r="A11" s="15" t="s">
        <v>408</v>
      </c>
      <c r="B11" s="17" t="n">
        <v>7053</v>
      </c>
      <c r="C11" s="18">
        <f>(137.0/B11*100)</f>
        <v/>
      </c>
      <c r="D11" s="19" t="n">
        <v>6916</v>
      </c>
      <c r="E11" s="18" t="n">
        <v>47.08814693</v>
      </c>
      <c r="F11" s="20" t="n">
        <v>3.64692848</v>
      </c>
      <c r="G11" s="18" t="n">
        <v>50.5057744</v>
      </c>
      <c r="H11" s="20" t="n">
        <v>3.43923709</v>
      </c>
      <c r="I11" s="18" t="n">
        <v>0</v>
      </c>
      <c r="J11" s="20" t="n">
        <v>0</v>
      </c>
      <c r="K11" s="18" t="s">
        <v>404</v>
      </c>
      <c r="L11" s="20" t="s">
        <v>404</v>
      </c>
      <c r="M11" s="18" t="n">
        <v>0</v>
      </c>
      <c r="N11" s="20" t="n">
        <v>0</v>
      </c>
      <c r="O11" s="18" t="n">
        <v>0</v>
      </c>
      <c r="P11" s="20" t="n">
        <v>0</v>
      </c>
      <c r="Q11" s="18" t="n">
        <v>2.40607867</v>
      </c>
      <c r="R11" s="20" t="n">
        <v>1.43817796</v>
      </c>
    </row>
    <row r="12" spans="1:18">
      <c r="A12" s="15" t="s">
        <v>409</v>
      </c>
      <c r="B12" s="17" t="n">
        <v>6894</v>
      </c>
      <c r="C12" s="18">
        <f>(106.0/B12*100)</f>
        <v/>
      </c>
      <c r="D12" s="19" t="n">
        <v>6788</v>
      </c>
      <c r="E12" s="18" t="n">
        <v>47.35468521</v>
      </c>
      <c r="F12" s="20" t="n">
        <v>3.02061163</v>
      </c>
      <c r="G12" s="18" t="n">
        <v>50.77003376</v>
      </c>
      <c r="H12" s="20" t="n">
        <v>3.17118522</v>
      </c>
      <c r="I12" s="18" t="n">
        <v>0</v>
      </c>
      <c r="J12" s="20" t="n">
        <v>0</v>
      </c>
      <c r="K12" s="18" t="s">
        <v>404</v>
      </c>
      <c r="L12" s="20" t="s">
        <v>404</v>
      </c>
      <c r="M12" s="18" t="n">
        <v>0</v>
      </c>
      <c r="N12" s="20" t="n">
        <v>0</v>
      </c>
      <c r="O12" s="18" t="n">
        <v>0</v>
      </c>
      <c r="P12" s="20" t="n">
        <v>0</v>
      </c>
      <c r="Q12" s="18" t="n">
        <v>1.87528103</v>
      </c>
      <c r="R12" s="20" t="n">
        <v>0.72094881</v>
      </c>
    </row>
    <row r="13" spans="1:18">
      <c r="A13" s="15" t="s">
        <v>410</v>
      </c>
      <c r="B13" s="17" t="n">
        <v>7161</v>
      </c>
      <c r="C13" s="18">
        <f>(1175.0/B13*100)</f>
        <v/>
      </c>
      <c r="D13" s="19" t="n">
        <v>5986</v>
      </c>
      <c r="E13" s="18" t="n">
        <v>83.66007449</v>
      </c>
      <c r="F13" s="20" t="n">
        <v>2.64048566</v>
      </c>
      <c r="G13" s="18" t="n">
        <v>11.98553115</v>
      </c>
      <c r="H13" s="20" t="n">
        <v>2.43536143</v>
      </c>
      <c r="I13" s="18" t="n">
        <v>0</v>
      </c>
      <c r="J13" s="20" t="n">
        <v>0</v>
      </c>
      <c r="K13" s="18" t="s">
        <v>404</v>
      </c>
      <c r="L13" s="20" t="s">
        <v>404</v>
      </c>
      <c r="M13" s="18" t="n">
        <v>0</v>
      </c>
      <c r="N13" s="20" t="n">
        <v>0</v>
      </c>
      <c r="O13" s="18" t="n">
        <v>0</v>
      </c>
      <c r="P13" s="20" t="n">
        <v>0</v>
      </c>
      <c r="Q13" s="18" t="n">
        <v>4.35439436</v>
      </c>
      <c r="R13" s="20" t="n">
        <v>1.1736112</v>
      </c>
    </row>
    <row r="14" spans="1:18">
      <c r="A14" s="15" t="s">
        <v>411</v>
      </c>
      <c r="B14" s="17" t="n">
        <v>5587</v>
      </c>
      <c r="C14" s="18">
        <f>(0.0/B14*100)</f>
        <v/>
      </c>
      <c r="D14" s="19" t="n">
        <v>5587</v>
      </c>
      <c r="E14" s="18" t="n">
        <v>41.01357654</v>
      </c>
      <c r="F14" s="20" t="n">
        <v>2.56974228</v>
      </c>
      <c r="G14" s="18" t="n">
        <v>55.48904301</v>
      </c>
      <c r="H14" s="20" t="n">
        <v>2.51924126</v>
      </c>
      <c r="I14" s="18" t="n">
        <v>0</v>
      </c>
      <c r="J14" s="20" t="n">
        <v>0</v>
      </c>
      <c r="K14" s="18" t="s">
        <v>404</v>
      </c>
      <c r="L14" s="20" t="s">
        <v>404</v>
      </c>
      <c r="M14" s="18" t="n">
        <v>0</v>
      </c>
      <c r="N14" s="20" t="n">
        <v>0</v>
      </c>
      <c r="O14" s="18" t="n">
        <v>0</v>
      </c>
      <c r="P14" s="20" t="n">
        <v>0</v>
      </c>
      <c r="Q14" s="18" t="n">
        <v>3.49738045</v>
      </c>
      <c r="R14" s="20" t="n">
        <v>1.19936276</v>
      </c>
    </row>
    <row r="15" spans="1:18">
      <c r="A15" s="15" t="s">
        <v>412</v>
      </c>
      <c r="B15" s="17" t="n">
        <v>5882</v>
      </c>
      <c r="C15" s="18">
        <f>(0.0/B15*100)</f>
        <v/>
      </c>
      <c r="D15" s="19" t="n">
        <v>5882</v>
      </c>
      <c r="E15" s="18" t="n">
        <v>76.45429452</v>
      </c>
      <c r="F15" s="20" t="n">
        <v>3.69018411</v>
      </c>
      <c r="G15" s="18" t="n">
        <v>22.21617031</v>
      </c>
      <c r="H15" s="20" t="n">
        <v>3.58057763</v>
      </c>
      <c r="I15" s="18" t="n">
        <v>0</v>
      </c>
      <c r="J15" s="20" t="n">
        <v>0</v>
      </c>
      <c r="K15" s="18" t="s">
        <v>404</v>
      </c>
      <c r="L15" s="20" t="s">
        <v>404</v>
      </c>
      <c r="M15" s="18" t="n">
        <v>0</v>
      </c>
      <c r="N15" s="20" t="n">
        <v>0</v>
      </c>
      <c r="O15" s="18" t="n">
        <v>0</v>
      </c>
      <c r="P15" s="20" t="n">
        <v>0</v>
      </c>
      <c r="Q15" s="18" t="n">
        <v>1.32953517</v>
      </c>
      <c r="R15" s="20" t="n">
        <v>0.92454029</v>
      </c>
    </row>
    <row r="16" spans="1:18">
      <c r="A16" s="15" t="s">
        <v>413</v>
      </c>
      <c r="B16" s="17" t="n">
        <v>6108</v>
      </c>
      <c r="C16" s="18">
        <f>(339.0/B16*100)</f>
        <v/>
      </c>
      <c r="D16" s="19" t="n">
        <v>5769</v>
      </c>
      <c r="E16" s="18" t="n">
        <v>77.05863970999999</v>
      </c>
      <c r="F16" s="20" t="n">
        <v>2.94013697</v>
      </c>
      <c r="G16" s="18" t="n">
        <v>17.8067817</v>
      </c>
      <c r="H16" s="20" t="n">
        <v>2.71284112</v>
      </c>
      <c r="I16" s="18" t="n">
        <v>0</v>
      </c>
      <c r="J16" s="20" t="n">
        <v>0</v>
      </c>
      <c r="K16" s="18" t="s">
        <v>404</v>
      </c>
      <c r="L16" s="20" t="s">
        <v>404</v>
      </c>
      <c r="M16" s="18" t="n">
        <v>0</v>
      </c>
      <c r="N16" s="20" t="n">
        <v>0</v>
      </c>
      <c r="O16" s="18" t="n">
        <v>0</v>
      </c>
      <c r="P16" s="20" t="n">
        <v>0</v>
      </c>
      <c r="Q16" s="18" t="n">
        <v>5.13457859</v>
      </c>
      <c r="R16" s="20" t="n">
        <v>1.48004402</v>
      </c>
    </row>
    <row r="17" spans="1:18">
      <c r="A17" s="15" t="s">
        <v>414</v>
      </c>
      <c r="B17" s="17" t="n">
        <v>6504</v>
      </c>
      <c r="C17" s="18">
        <f>(1325.0/B17*100)</f>
        <v/>
      </c>
      <c r="D17" s="19" t="n">
        <v>5179</v>
      </c>
      <c r="E17" s="18" t="n">
        <v>73.85305193000001</v>
      </c>
      <c r="F17" s="20" t="n">
        <v>3.47083018</v>
      </c>
      <c r="G17" s="18" t="n">
        <v>22.74261144</v>
      </c>
      <c r="H17" s="20" t="n">
        <v>3.30102354</v>
      </c>
      <c r="I17" s="18" t="n">
        <v>0</v>
      </c>
      <c r="J17" s="20" t="n">
        <v>0</v>
      </c>
      <c r="K17" s="18" t="s">
        <v>404</v>
      </c>
      <c r="L17" s="20" t="s">
        <v>404</v>
      </c>
      <c r="M17" s="18" t="n">
        <v>0</v>
      </c>
      <c r="N17" s="20" t="n">
        <v>0</v>
      </c>
      <c r="O17" s="18" t="n">
        <v>0</v>
      </c>
      <c r="P17" s="20" t="n">
        <v>0</v>
      </c>
      <c r="Q17" s="18" t="n">
        <v>3.40433663</v>
      </c>
      <c r="R17" s="20" t="n">
        <v>1.24759456</v>
      </c>
    </row>
    <row r="18" spans="1:18">
      <c r="A18" s="15" t="s">
        <v>415</v>
      </c>
      <c r="B18" s="17" t="n">
        <v>5532</v>
      </c>
      <c r="C18" s="18">
        <f>(0.0/B18*100)</f>
        <v/>
      </c>
      <c r="D18" s="19" t="n">
        <v>5532</v>
      </c>
      <c r="E18" s="18" t="n">
        <v>47.92268773</v>
      </c>
      <c r="F18" s="20" t="n">
        <v>3.77697251</v>
      </c>
      <c r="G18" s="18" t="n">
        <v>47.76806233</v>
      </c>
      <c r="H18" s="20" t="n">
        <v>3.69893873</v>
      </c>
      <c r="I18" s="18" t="n">
        <v>0</v>
      </c>
      <c r="J18" s="20" t="n">
        <v>0</v>
      </c>
      <c r="K18" s="18" t="s">
        <v>404</v>
      </c>
      <c r="L18" s="20" t="s">
        <v>404</v>
      </c>
      <c r="M18" s="18" t="n">
        <v>0</v>
      </c>
      <c r="N18" s="20" t="n">
        <v>0</v>
      </c>
      <c r="O18" s="18" t="n">
        <v>0</v>
      </c>
      <c r="P18" s="20" t="n">
        <v>0</v>
      </c>
      <c r="Q18" s="18" t="n">
        <v>4.30924994</v>
      </c>
      <c r="R18" s="20" t="n">
        <v>1.45519059</v>
      </c>
    </row>
    <row r="19" spans="1:18">
      <c r="A19" s="15" t="s">
        <v>416</v>
      </c>
      <c r="B19" s="17" t="n">
        <v>5658</v>
      </c>
      <c r="C19" s="18">
        <f>(327.0/B19*100)</f>
        <v/>
      </c>
      <c r="D19" s="19" t="n">
        <v>5331</v>
      </c>
      <c r="E19" s="18" t="n">
        <v>23.72323991</v>
      </c>
      <c r="F19" s="20" t="n">
        <v>2.6904349</v>
      </c>
      <c r="G19" s="18" t="n">
        <v>75.20458109</v>
      </c>
      <c r="H19" s="20" t="n">
        <v>2.79707244</v>
      </c>
      <c r="I19" s="18" t="n">
        <v>0</v>
      </c>
      <c r="J19" s="20" t="n">
        <v>0</v>
      </c>
      <c r="K19" s="18" t="s">
        <v>404</v>
      </c>
      <c r="L19" s="20" t="s">
        <v>404</v>
      </c>
      <c r="M19" s="18" t="n">
        <v>0</v>
      </c>
      <c r="N19" s="20" t="n">
        <v>0</v>
      </c>
      <c r="O19" s="18" t="n">
        <v>0</v>
      </c>
      <c r="P19" s="20" t="n">
        <v>0</v>
      </c>
      <c r="Q19" s="18" t="n">
        <v>1.072179</v>
      </c>
      <c r="R19" s="20" t="n">
        <v>0.70976853</v>
      </c>
    </row>
    <row r="20" spans="1:18">
      <c r="A20" s="15" t="s">
        <v>417</v>
      </c>
      <c r="B20" s="17" t="n">
        <v>3371</v>
      </c>
      <c r="C20" s="18">
        <f>(24.0/B20*100)</f>
        <v/>
      </c>
      <c r="D20" s="19" t="n">
        <v>3347</v>
      </c>
      <c r="E20" s="18" t="n">
        <v>58.46656718</v>
      </c>
      <c r="F20" s="20" t="n">
        <v>0.262159</v>
      </c>
      <c r="G20" s="18" t="n">
        <v>38.75587924</v>
      </c>
      <c r="H20" s="20" t="n">
        <v>0.24951595</v>
      </c>
      <c r="I20" s="18" t="n">
        <v>0</v>
      </c>
      <c r="J20" s="20" t="n">
        <v>0</v>
      </c>
      <c r="K20" s="18" t="s">
        <v>404</v>
      </c>
      <c r="L20" s="20" t="s">
        <v>404</v>
      </c>
      <c r="M20" s="18" t="n">
        <v>0</v>
      </c>
      <c r="N20" s="20" t="n">
        <v>0</v>
      </c>
      <c r="O20" s="18" t="n">
        <v>0</v>
      </c>
      <c r="P20" s="20" t="n">
        <v>0</v>
      </c>
      <c r="Q20" s="18" t="n">
        <v>2.77755358</v>
      </c>
      <c r="R20" s="20" t="n">
        <v>0.10281975</v>
      </c>
    </row>
    <row r="21" spans="1:18">
      <c r="A21" s="15" t="s">
        <v>418</v>
      </c>
      <c r="B21" s="17" t="n">
        <v>5741</v>
      </c>
      <c r="C21" s="18">
        <f>(0.0/B21*100)</f>
        <v/>
      </c>
      <c r="D21" s="19" t="n">
        <v>5741</v>
      </c>
      <c r="E21" s="18" t="n">
        <v>75.83262994</v>
      </c>
      <c r="F21" s="20" t="n">
        <v>3.58608948</v>
      </c>
      <c r="G21" s="18" t="n">
        <v>17.13857976</v>
      </c>
      <c r="H21" s="20" t="n">
        <v>3.07975896</v>
      </c>
      <c r="I21" s="18" t="n">
        <v>0</v>
      </c>
      <c r="J21" s="20" t="n">
        <v>0</v>
      </c>
      <c r="K21" s="18" t="s">
        <v>404</v>
      </c>
      <c r="L21" s="20" t="s">
        <v>404</v>
      </c>
      <c r="M21" s="18" t="n">
        <v>0</v>
      </c>
      <c r="N21" s="20" t="n">
        <v>0</v>
      </c>
      <c r="O21" s="18" t="n">
        <v>0</v>
      </c>
      <c r="P21" s="20" t="n">
        <v>0</v>
      </c>
      <c r="Q21" s="18" t="n">
        <v>7.02879029</v>
      </c>
      <c r="R21" s="20" t="n">
        <v>2.05809556</v>
      </c>
    </row>
    <row r="22" spans="1:18">
      <c r="A22" s="15" t="s">
        <v>419</v>
      </c>
      <c r="B22" s="17" t="n">
        <v>6598</v>
      </c>
      <c r="C22" s="18">
        <f>(0.0/B22*100)</f>
        <v/>
      </c>
      <c r="D22" s="19" t="n">
        <v>6598</v>
      </c>
      <c r="E22" s="18" t="n">
        <v>59.88704467</v>
      </c>
      <c r="F22" s="20" t="n">
        <v>3.97770202</v>
      </c>
      <c r="G22" s="18" t="n">
        <v>39.02209235</v>
      </c>
      <c r="H22" s="20" t="n">
        <v>3.91151279</v>
      </c>
      <c r="I22" s="18" t="n">
        <v>0</v>
      </c>
      <c r="J22" s="20" t="n">
        <v>0</v>
      </c>
      <c r="K22" s="18" t="s">
        <v>404</v>
      </c>
      <c r="L22" s="20" t="s">
        <v>404</v>
      </c>
      <c r="M22" s="18" t="n">
        <v>0</v>
      </c>
      <c r="N22" s="20" t="n">
        <v>0</v>
      </c>
      <c r="O22" s="18" t="n">
        <v>0</v>
      </c>
      <c r="P22" s="20" t="n">
        <v>0</v>
      </c>
      <c r="Q22" s="18" t="n">
        <v>1.09086298</v>
      </c>
      <c r="R22" s="20" t="n">
        <v>0.77262931</v>
      </c>
    </row>
    <row r="23" spans="1:18">
      <c r="A23" s="15" t="s">
        <v>420</v>
      </c>
      <c r="B23" s="17" t="n">
        <v>11583</v>
      </c>
      <c r="C23" s="18">
        <f>(3123.0/B23*100)</f>
        <v/>
      </c>
      <c r="D23" s="19" t="n">
        <v>8460</v>
      </c>
      <c r="E23" s="18" t="n">
        <v>59.79248176</v>
      </c>
      <c r="F23" s="20" t="n">
        <v>3.8675102</v>
      </c>
      <c r="G23" s="18" t="n">
        <v>35.27097763</v>
      </c>
      <c r="H23" s="20" t="n">
        <v>3.7926812</v>
      </c>
      <c r="I23" s="18" t="n">
        <v>0</v>
      </c>
      <c r="J23" s="20" t="n">
        <v>0</v>
      </c>
      <c r="K23" s="18" t="s">
        <v>404</v>
      </c>
      <c r="L23" s="20" t="s">
        <v>404</v>
      </c>
      <c r="M23" s="18" t="n">
        <v>0</v>
      </c>
      <c r="N23" s="20" t="n">
        <v>0</v>
      </c>
      <c r="O23" s="18" t="n">
        <v>0</v>
      </c>
      <c r="P23" s="20" t="n">
        <v>0</v>
      </c>
      <c r="Q23" s="18" t="n">
        <v>4.93654061</v>
      </c>
      <c r="R23" s="20" t="n">
        <v>1.54197898</v>
      </c>
    </row>
    <row r="24" spans="1:18">
      <c r="A24" s="15" t="s">
        <v>421</v>
      </c>
      <c r="B24" s="17" t="n">
        <v>6647</v>
      </c>
      <c r="C24" s="18">
        <f>(0.0/B24*100)</f>
        <v/>
      </c>
      <c r="D24" s="19" t="n">
        <v>6647</v>
      </c>
      <c r="E24" s="18" t="n">
        <v>29.7383533</v>
      </c>
      <c r="F24" s="20" t="n">
        <v>3.35989345</v>
      </c>
      <c r="G24" s="18" t="n">
        <v>70.2616467</v>
      </c>
      <c r="H24" s="20" t="n">
        <v>3.35989345</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63.77362338</v>
      </c>
      <c r="F25" s="20" t="n">
        <v>3.855995</v>
      </c>
      <c r="G25" s="18" t="n">
        <v>35.63327582</v>
      </c>
      <c r="H25" s="20" t="n">
        <v>3.80969139</v>
      </c>
      <c r="I25" s="18" t="n">
        <v>0</v>
      </c>
      <c r="J25" s="20" t="n">
        <v>0</v>
      </c>
      <c r="K25" s="18" t="s">
        <v>404</v>
      </c>
      <c r="L25" s="20" t="s">
        <v>404</v>
      </c>
      <c r="M25" s="18" t="n">
        <v>0</v>
      </c>
      <c r="N25" s="20" t="n">
        <v>0</v>
      </c>
      <c r="O25" s="18" t="n">
        <v>0</v>
      </c>
      <c r="P25" s="20" t="n">
        <v>0</v>
      </c>
      <c r="Q25" s="18" t="n">
        <v>0.5931008</v>
      </c>
      <c r="R25" s="20" t="n">
        <v>0.59330217</v>
      </c>
    </row>
    <row r="26" spans="1:18">
      <c r="A26" s="15" t="s">
        <v>423</v>
      </c>
      <c r="B26" s="17" t="n">
        <v>4869</v>
      </c>
      <c r="C26" s="18">
        <f>(11.0/B26*100)</f>
        <v/>
      </c>
      <c r="D26" s="19" t="n">
        <v>4858</v>
      </c>
      <c r="E26" s="18" t="n">
        <v>67.03011453000001</v>
      </c>
      <c r="F26" s="20" t="n">
        <v>2.38425597</v>
      </c>
      <c r="G26" s="18" t="n">
        <v>30.85123886</v>
      </c>
      <c r="H26" s="20" t="n">
        <v>2.28689778</v>
      </c>
      <c r="I26" s="18" t="n">
        <v>0</v>
      </c>
      <c r="J26" s="20" t="n">
        <v>0</v>
      </c>
      <c r="K26" s="18" t="s">
        <v>404</v>
      </c>
      <c r="L26" s="20" t="s">
        <v>404</v>
      </c>
      <c r="M26" s="18" t="n">
        <v>0</v>
      </c>
      <c r="N26" s="20" t="n">
        <v>0</v>
      </c>
      <c r="O26" s="18" t="n">
        <v>0</v>
      </c>
      <c r="P26" s="20" t="n">
        <v>0</v>
      </c>
      <c r="Q26" s="18" t="n">
        <v>2.11864661</v>
      </c>
      <c r="R26" s="20" t="n">
        <v>0.8502784799999999</v>
      </c>
    </row>
    <row r="27" spans="1:18">
      <c r="A27" s="15" t="s">
        <v>424</v>
      </c>
      <c r="B27" s="17" t="n">
        <v>5299</v>
      </c>
      <c r="C27" s="18">
        <f>(0.0/B27*100)</f>
        <v/>
      </c>
      <c r="D27" s="19" t="n">
        <v>5299</v>
      </c>
      <c r="E27" s="18" t="n">
        <v>93.44764702000001</v>
      </c>
      <c r="F27" s="20" t="n">
        <v>0.0399222</v>
      </c>
      <c r="G27" s="18" t="n">
        <v>4.99098057</v>
      </c>
      <c r="H27" s="20" t="n">
        <v>0.03630343</v>
      </c>
      <c r="I27" s="18" t="n">
        <v>0</v>
      </c>
      <c r="J27" s="20" t="n">
        <v>0</v>
      </c>
      <c r="K27" s="18" t="s">
        <v>404</v>
      </c>
      <c r="L27" s="20" t="s">
        <v>404</v>
      </c>
      <c r="M27" s="18" t="n">
        <v>0</v>
      </c>
      <c r="N27" s="20" t="n">
        <v>0</v>
      </c>
      <c r="O27" s="18" t="n">
        <v>0</v>
      </c>
      <c r="P27" s="20" t="n">
        <v>0</v>
      </c>
      <c r="Q27" s="18" t="n">
        <v>1.56137241</v>
      </c>
      <c r="R27" s="20" t="n">
        <v>0.02059454</v>
      </c>
    </row>
    <row r="28" spans="1:18">
      <c r="A28" s="15" t="s">
        <v>425</v>
      </c>
      <c r="B28" s="17" t="n">
        <v>7568</v>
      </c>
      <c r="C28" s="18">
        <f>(0.0/B28*100)</f>
        <v/>
      </c>
      <c r="D28" s="19" t="n">
        <v>7568</v>
      </c>
      <c r="E28" s="18" t="n">
        <v>35.76660862</v>
      </c>
      <c r="F28" s="20" t="n">
        <v>2.66658359</v>
      </c>
      <c r="G28" s="18" t="n">
        <v>64.23339138</v>
      </c>
      <c r="H28" s="20" t="n">
        <v>2.66658359</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(1123.0/B29*100)</f>
        <v/>
      </c>
      <c r="D29" s="19" t="n">
        <v>4262</v>
      </c>
      <c r="E29" s="18" t="n">
        <v>64.28115916</v>
      </c>
      <c r="F29" s="20" t="n">
        <v>3.90722528</v>
      </c>
      <c r="G29" s="18" t="n">
        <v>17.24386487</v>
      </c>
      <c r="H29" s="20" t="n">
        <v>2.9687084</v>
      </c>
      <c r="I29" s="18" t="n">
        <v>0</v>
      </c>
      <c r="J29" s="20" t="n">
        <v>0</v>
      </c>
      <c r="K29" s="18" t="s">
        <v>404</v>
      </c>
      <c r="L29" s="20" t="s">
        <v>404</v>
      </c>
      <c r="M29" s="18" t="n">
        <v>0</v>
      </c>
      <c r="N29" s="20" t="n">
        <v>0</v>
      </c>
      <c r="O29" s="18" t="n">
        <v>0</v>
      </c>
      <c r="P29" s="20" t="n">
        <v>0</v>
      </c>
      <c r="Q29" s="18" t="n">
        <v>18.47497597</v>
      </c>
      <c r="R29" s="20" t="n">
        <v>3.23240796</v>
      </c>
    </row>
    <row r="30" spans="1:18">
      <c r="A30" s="15" t="s">
        <v>427</v>
      </c>
      <c r="B30" s="17" t="n">
        <v>4520</v>
      </c>
      <c r="C30" s="18">
        <f>(929.0/B30*100)</f>
        <v/>
      </c>
      <c r="D30" s="19" t="n">
        <v>3591</v>
      </c>
      <c r="E30" s="18" t="n">
        <v>86.10747589</v>
      </c>
      <c r="F30" s="20" t="n">
        <v>2.69025053</v>
      </c>
      <c r="G30" s="18" t="n">
        <v>10.88625229</v>
      </c>
      <c r="H30" s="20" t="n">
        <v>2.6271284</v>
      </c>
      <c r="I30" s="18" t="n">
        <v>0</v>
      </c>
      <c r="J30" s="20" t="n">
        <v>0</v>
      </c>
      <c r="K30" s="18" t="s">
        <v>404</v>
      </c>
      <c r="L30" s="20" t="s">
        <v>404</v>
      </c>
      <c r="M30" s="18" t="n">
        <v>0</v>
      </c>
      <c r="N30" s="20" t="n">
        <v>0</v>
      </c>
      <c r="O30" s="18" t="n">
        <v>0</v>
      </c>
      <c r="P30" s="20" t="n">
        <v>0</v>
      </c>
      <c r="Q30" s="18" t="n">
        <v>3.00627182</v>
      </c>
      <c r="R30" s="20" t="n">
        <v>1.33387327</v>
      </c>
    </row>
    <row r="31" spans="1:18">
      <c r="A31" s="15" t="s">
        <v>428</v>
      </c>
      <c r="B31" s="17" t="n">
        <v>5456</v>
      </c>
      <c r="C31" s="18">
        <f>(502.0/B31*100)</f>
        <v/>
      </c>
      <c r="D31" s="19" t="n">
        <v>4954</v>
      </c>
      <c r="E31" s="18" t="n">
        <v>69.5756506</v>
      </c>
      <c r="F31" s="20" t="n">
        <v>3.38353867</v>
      </c>
      <c r="G31" s="18" t="n">
        <v>23.71186184</v>
      </c>
      <c r="H31" s="20" t="n">
        <v>3.02939281</v>
      </c>
      <c r="I31" s="18" t="n">
        <v>0</v>
      </c>
      <c r="J31" s="20" t="n">
        <v>0</v>
      </c>
      <c r="K31" s="18" t="s">
        <v>404</v>
      </c>
      <c r="L31" s="20" t="s">
        <v>404</v>
      </c>
      <c r="M31" s="18" t="n">
        <v>0</v>
      </c>
      <c r="N31" s="20" t="n">
        <v>0</v>
      </c>
      <c r="O31" s="18" t="n">
        <v>0</v>
      </c>
      <c r="P31" s="20" t="n">
        <v>0</v>
      </c>
      <c r="Q31" s="18" t="n">
        <v>6.71248757</v>
      </c>
      <c r="R31" s="20" t="n">
        <v>1.59522421</v>
      </c>
    </row>
    <row r="32" spans="1:18">
      <c r="A32" s="15" t="s">
        <v>429</v>
      </c>
      <c r="B32" s="17" t="n">
        <v>4478</v>
      </c>
      <c r="C32" s="18">
        <f>(0.0/B32*100)</f>
        <v/>
      </c>
      <c r="D32" s="19" t="n">
        <v>4478</v>
      </c>
      <c r="E32" s="18" t="n">
        <v>52.37881101</v>
      </c>
      <c r="F32" s="20" t="n">
        <v>3.95589058</v>
      </c>
      <c r="G32" s="18" t="n">
        <v>45.89206459</v>
      </c>
      <c r="H32" s="20" t="n">
        <v>3.94073421</v>
      </c>
      <c r="I32" s="18" t="n">
        <v>0</v>
      </c>
      <c r="J32" s="20" t="n">
        <v>0</v>
      </c>
      <c r="K32" s="18" t="s">
        <v>404</v>
      </c>
      <c r="L32" s="20" t="s">
        <v>404</v>
      </c>
      <c r="M32" s="18" t="n">
        <v>0</v>
      </c>
      <c r="N32" s="20" t="n">
        <v>0</v>
      </c>
      <c r="O32" s="18" t="n">
        <v>0</v>
      </c>
      <c r="P32" s="20" t="n">
        <v>0</v>
      </c>
      <c r="Q32" s="18" t="n">
        <v>1.7291244</v>
      </c>
      <c r="R32" s="20" t="n">
        <v>0.96420494</v>
      </c>
    </row>
    <row r="33" spans="1:18">
      <c r="A33" s="15" t="s">
        <v>430</v>
      </c>
      <c r="B33" s="17" t="n">
        <v>7325</v>
      </c>
      <c r="C33" s="18">
        <f>(29.0/B33*100)</f>
        <v/>
      </c>
      <c r="D33" s="19" t="n">
        <v>7296</v>
      </c>
      <c r="E33" s="18" t="n">
        <v>75.34670104999999</v>
      </c>
      <c r="F33" s="20" t="n">
        <v>3.08149583</v>
      </c>
      <c r="G33" s="18" t="n">
        <v>23.11826392</v>
      </c>
      <c r="H33" s="20" t="n">
        <v>2.95778331</v>
      </c>
      <c r="I33" s="18" t="n">
        <v>0</v>
      </c>
      <c r="J33" s="20" t="n">
        <v>0</v>
      </c>
      <c r="K33" s="18" t="s">
        <v>404</v>
      </c>
      <c r="L33" s="20" t="s">
        <v>404</v>
      </c>
      <c r="M33" s="18" t="n">
        <v>0</v>
      </c>
      <c r="N33" s="20" t="n">
        <v>0</v>
      </c>
      <c r="O33" s="18" t="n">
        <v>0</v>
      </c>
      <c r="P33" s="20" t="n">
        <v>0</v>
      </c>
      <c r="Q33" s="18" t="n">
        <v>1.53503503</v>
      </c>
      <c r="R33" s="20" t="n">
        <v>0.84761562</v>
      </c>
    </row>
    <row r="34" spans="1:18">
      <c r="A34" s="15" t="s">
        <v>431</v>
      </c>
      <c r="B34" s="17" t="n">
        <v>6350</v>
      </c>
      <c r="C34" s="18">
        <f>(0.0/B34*100)</f>
        <v/>
      </c>
      <c r="D34" s="19" t="n">
        <v>6350</v>
      </c>
      <c r="E34" s="18" t="n">
        <v>33.62952656</v>
      </c>
      <c r="F34" s="20" t="n">
        <v>3.12508862</v>
      </c>
      <c r="G34" s="18" t="n">
        <v>65.58860943000001</v>
      </c>
      <c r="H34" s="20" t="n">
        <v>3.1558334</v>
      </c>
      <c r="I34" s="18" t="n">
        <v>0</v>
      </c>
      <c r="J34" s="20" t="n">
        <v>0</v>
      </c>
      <c r="K34" s="18" t="s">
        <v>404</v>
      </c>
      <c r="L34" s="20" t="s">
        <v>404</v>
      </c>
      <c r="M34" s="18" t="n">
        <v>0</v>
      </c>
      <c r="N34" s="20" t="n">
        <v>0</v>
      </c>
      <c r="O34" s="18" t="n">
        <v>0</v>
      </c>
      <c r="P34" s="20" t="n">
        <v>0</v>
      </c>
      <c r="Q34" s="18" t="n">
        <v>0.7818640100000001</v>
      </c>
      <c r="R34" s="20" t="n">
        <v>0.63735921</v>
      </c>
    </row>
    <row r="35" spans="1:18">
      <c r="A35" s="15" t="s">
        <v>432</v>
      </c>
      <c r="B35" s="17" t="n">
        <v>6406</v>
      </c>
      <c r="C35" s="18">
        <f>(443.0/B35*100)</f>
        <v/>
      </c>
      <c r="D35" s="19" t="n">
        <v>5963</v>
      </c>
      <c r="E35" s="18" t="n">
        <v>83.18862771000001</v>
      </c>
      <c r="F35" s="20" t="n">
        <v>0.2887499</v>
      </c>
      <c r="G35" s="18" t="n">
        <v>14.46480734</v>
      </c>
      <c r="H35" s="20" t="n">
        <v>0.27185763</v>
      </c>
      <c r="I35" s="18" t="n">
        <v>0</v>
      </c>
      <c r="J35" s="20" t="n">
        <v>0</v>
      </c>
      <c r="K35" s="18" t="s">
        <v>404</v>
      </c>
      <c r="L35" s="20" t="s">
        <v>404</v>
      </c>
      <c r="M35" s="18" t="n">
        <v>0</v>
      </c>
      <c r="N35" s="20" t="n">
        <v>0</v>
      </c>
      <c r="O35" s="18" t="n">
        <v>0</v>
      </c>
      <c r="P35" s="20" t="n">
        <v>0</v>
      </c>
      <c r="Q35" s="18" t="n">
        <v>2.34656495</v>
      </c>
      <c r="R35" s="20" t="n">
        <v>0.24456646</v>
      </c>
    </row>
    <row r="36" spans="1:18">
      <c r="A36" s="15" t="s">
        <v>433</v>
      </c>
      <c r="B36" s="17" t="n">
        <v>6736</v>
      </c>
      <c r="C36" s="18">
        <f>(10.0/B36*100)</f>
        <v/>
      </c>
      <c r="D36" s="19" t="n">
        <v>6726</v>
      </c>
      <c r="E36" s="18" t="n">
        <v>50.05413738</v>
      </c>
      <c r="F36" s="20" t="n">
        <v>3.65754538</v>
      </c>
      <c r="G36" s="18" t="n">
        <v>49.89094223</v>
      </c>
      <c r="H36" s="20" t="n">
        <v>3.64735307</v>
      </c>
      <c r="I36" s="18" t="n">
        <v>0</v>
      </c>
      <c r="J36" s="20" t="n">
        <v>0</v>
      </c>
      <c r="K36" s="18" t="s">
        <v>404</v>
      </c>
      <c r="L36" s="20" t="s">
        <v>404</v>
      </c>
      <c r="M36" s="18" t="n">
        <v>0</v>
      </c>
      <c r="N36" s="20" t="n">
        <v>0</v>
      </c>
      <c r="O36" s="18" t="n">
        <v>0</v>
      </c>
      <c r="P36" s="20" t="n">
        <v>0</v>
      </c>
      <c r="Q36" s="18" t="n">
        <v>0.05492039</v>
      </c>
      <c r="R36" s="20" t="n">
        <v>0.05474321</v>
      </c>
    </row>
    <row r="37" spans="1:18">
      <c r="A37" s="15" t="s">
        <v>434</v>
      </c>
      <c r="B37" s="17" t="n">
        <v>5458</v>
      </c>
      <c r="C37" s="18">
        <f>(0.0/B37*100)</f>
        <v/>
      </c>
      <c r="D37" s="19" t="n">
        <v>5458</v>
      </c>
      <c r="E37" s="18" t="n">
        <v>82.81884057000001</v>
      </c>
      <c r="F37" s="20" t="n">
        <v>2.63459961</v>
      </c>
      <c r="G37" s="18" t="n">
        <v>16.61919426</v>
      </c>
      <c r="H37" s="20" t="n">
        <v>2.6688012</v>
      </c>
      <c r="I37" s="18" t="n">
        <v>0</v>
      </c>
      <c r="J37" s="20" t="n">
        <v>0</v>
      </c>
      <c r="K37" s="18" t="s">
        <v>404</v>
      </c>
      <c r="L37" s="20" t="s">
        <v>404</v>
      </c>
      <c r="M37" s="18" t="n">
        <v>0</v>
      </c>
      <c r="N37" s="20" t="n">
        <v>0</v>
      </c>
      <c r="O37" s="18" t="n">
        <v>0</v>
      </c>
      <c r="P37" s="20" t="n">
        <v>0</v>
      </c>
      <c r="Q37" s="18" t="n">
        <v>0.56196517</v>
      </c>
      <c r="R37" s="20" t="n">
        <v>0.5605192</v>
      </c>
    </row>
    <row r="38" spans="1:18">
      <c r="A38" s="15" t="s">
        <v>435</v>
      </c>
      <c r="B38" s="17" t="n">
        <v>5860</v>
      </c>
      <c r="C38" s="18">
        <f>(268.0/B38*100)</f>
        <v/>
      </c>
      <c r="D38" s="19" t="n">
        <v>5592</v>
      </c>
      <c r="E38" s="18" t="n">
        <v>75.39224474</v>
      </c>
      <c r="F38" s="20" t="n">
        <v>3.1643566</v>
      </c>
      <c r="G38" s="18" t="n">
        <v>21.69505601</v>
      </c>
      <c r="H38" s="20" t="n">
        <v>3.02084517</v>
      </c>
      <c r="I38" s="18" t="n">
        <v>0</v>
      </c>
      <c r="J38" s="20" t="n">
        <v>0</v>
      </c>
      <c r="K38" s="18" t="s">
        <v>404</v>
      </c>
      <c r="L38" s="20" t="s">
        <v>404</v>
      </c>
      <c r="M38" s="18" t="n">
        <v>0</v>
      </c>
      <c r="N38" s="20" t="n">
        <v>0</v>
      </c>
      <c r="O38" s="18" t="n">
        <v>0</v>
      </c>
      <c r="P38" s="20" t="n">
        <v>0</v>
      </c>
      <c r="Q38" s="18" t="n">
        <v>2.91269925</v>
      </c>
      <c r="R38" s="20" t="n">
        <v>1.51263498</v>
      </c>
    </row>
    <row r="39" spans="1:18">
      <c r="A39" s="15" t="s">
        <v>436</v>
      </c>
      <c r="B39" s="17" t="n">
        <v>5895</v>
      </c>
      <c r="C39" s="18">
        <f>(0.0/B39*100)</f>
        <v/>
      </c>
      <c r="D39" s="19" t="n">
        <v>5895</v>
      </c>
      <c r="E39" s="18" t="n">
        <v>29.13300238</v>
      </c>
      <c r="F39" s="20" t="n">
        <v>3.71245109</v>
      </c>
      <c r="G39" s="18" t="n">
        <v>69.41388295</v>
      </c>
      <c r="H39" s="20" t="n">
        <v>3.67000512</v>
      </c>
      <c r="I39" s="18" t="n">
        <v>0</v>
      </c>
      <c r="J39" s="20" t="n">
        <v>0</v>
      </c>
      <c r="K39" s="18" t="s">
        <v>404</v>
      </c>
      <c r="L39" s="20" t="s">
        <v>404</v>
      </c>
      <c r="M39" s="18" t="n">
        <v>0</v>
      </c>
      <c r="N39" s="20" t="n">
        <v>0</v>
      </c>
      <c r="O39" s="18" t="n">
        <v>0</v>
      </c>
      <c r="P39" s="20" t="n">
        <v>0</v>
      </c>
      <c r="Q39" s="18" t="n">
        <v>1.45311467</v>
      </c>
      <c r="R39" s="20" t="n">
        <v>0.84096969</v>
      </c>
    </row>
    <row r="40" spans="1:18">
      <c r="A40" s="15" t="s">
        <v>437</v>
      </c>
      <c r="B40" s="17" t="n">
        <v>14157</v>
      </c>
      <c r="C40" s="18">
        <f>(2628.0/B40*100)</f>
        <v/>
      </c>
      <c r="D40" s="19" t="n">
        <v>11529</v>
      </c>
      <c r="E40" s="18" t="n">
        <v>84.58511162000001</v>
      </c>
      <c r="F40" s="20" t="n">
        <v>2.48114982</v>
      </c>
      <c r="G40" s="18" t="n">
        <v>8.106023520000001</v>
      </c>
      <c r="H40" s="20" t="n">
        <v>1.69070756</v>
      </c>
      <c r="I40" s="18" t="n">
        <v>0</v>
      </c>
      <c r="J40" s="20" t="n">
        <v>0</v>
      </c>
      <c r="K40" s="18" t="s">
        <v>404</v>
      </c>
      <c r="L40" s="20" t="s">
        <v>404</v>
      </c>
      <c r="M40" s="18" t="n">
        <v>0</v>
      </c>
      <c r="N40" s="20" t="n">
        <v>0</v>
      </c>
      <c r="O40" s="18" t="n">
        <v>0</v>
      </c>
      <c r="P40" s="20" t="n">
        <v>0</v>
      </c>
      <c r="Q40" s="18" t="n">
        <v>7.30886486</v>
      </c>
      <c r="R40" s="20" t="n">
        <v>1.86744434</v>
      </c>
    </row>
    <row r="41" spans="1:18">
      <c r="A41" s="15" t="s">
        <v>438</v>
      </c>
      <c r="B41" s="17" t="n">
        <v>5712</v>
      </c>
      <c r="C41" s="18">
        <f>(70.0/B41*100)</f>
        <v/>
      </c>
      <c r="D41" s="19" t="n">
        <v>5642</v>
      </c>
      <c r="E41" s="18" t="n">
        <v>78.24511698000001</v>
      </c>
      <c r="F41" s="20" t="n">
        <v>3.1290656</v>
      </c>
      <c r="G41" s="18" t="n">
        <v>18.99495497</v>
      </c>
      <c r="H41" s="20" t="n">
        <v>2.87637035</v>
      </c>
      <c r="I41" s="18" t="n">
        <v>0</v>
      </c>
      <c r="J41" s="20" t="n">
        <v>0</v>
      </c>
      <c r="K41" s="18" t="s">
        <v>404</v>
      </c>
      <c r="L41" s="20" t="s">
        <v>404</v>
      </c>
      <c r="M41" s="18" t="n">
        <v>0</v>
      </c>
      <c r="N41" s="20" t="n">
        <v>0</v>
      </c>
      <c r="O41" s="18" t="n">
        <v>0</v>
      </c>
      <c r="P41" s="20" t="n">
        <v>0</v>
      </c>
      <c r="Q41" s="18" t="n">
        <v>2.75992806</v>
      </c>
      <c r="R41" s="20" t="n">
        <v>1.21701892</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17.19699622</v>
      </c>
      <c r="F44" s="20" t="n">
        <v>2.66063442</v>
      </c>
      <c r="G44" s="18" t="n">
        <v>80.63308828</v>
      </c>
      <c r="H44" s="20" t="n">
        <v>3.07361248</v>
      </c>
      <c r="I44" s="18" t="n">
        <v>0</v>
      </c>
      <c r="J44" s="20" t="n">
        <v>0</v>
      </c>
      <c r="K44" s="18" t="s">
        <v>404</v>
      </c>
      <c r="L44" s="20" t="s">
        <v>404</v>
      </c>
      <c r="M44" s="18" t="n">
        <v>0</v>
      </c>
      <c r="N44" s="20" t="n">
        <v>0</v>
      </c>
      <c r="O44" s="18" t="n">
        <v>0</v>
      </c>
      <c r="P44" s="20" t="n">
        <v>0</v>
      </c>
      <c r="Q44" s="18" t="n">
        <v>2.16991551</v>
      </c>
      <c r="R44" s="20" t="n">
        <v>1.0804273</v>
      </c>
    </row>
    <row r="45" spans="1:18">
      <c r="A45" s="15" t="s">
        <v>442</v>
      </c>
      <c r="B45" s="17" t="n">
        <v>5519</v>
      </c>
      <c r="C45" s="18">
        <f>(0.0/B45*100)</f>
        <v/>
      </c>
      <c r="D45" s="19" t="n">
        <v>5519</v>
      </c>
      <c r="E45" s="18" t="n">
        <v>68.79416938999999</v>
      </c>
      <c r="F45" s="20" t="n">
        <v>3.82008739</v>
      </c>
      <c r="G45" s="18" t="n">
        <v>19.05944211</v>
      </c>
      <c r="H45" s="20" t="n">
        <v>3.13413462</v>
      </c>
      <c r="I45" s="18" t="n">
        <v>0</v>
      </c>
      <c r="J45" s="20" t="n">
        <v>0</v>
      </c>
      <c r="K45" s="18" t="s">
        <v>404</v>
      </c>
      <c r="L45" s="20" t="s">
        <v>404</v>
      </c>
      <c r="M45" s="18" t="n">
        <v>0</v>
      </c>
      <c r="N45" s="20" t="n">
        <v>0</v>
      </c>
      <c r="O45" s="18" t="n">
        <v>0</v>
      </c>
      <c r="P45" s="20" t="n">
        <v>0</v>
      </c>
      <c r="Q45" s="18" t="n">
        <v>12.1463885</v>
      </c>
      <c r="R45" s="20" t="n">
        <v>2.851832</v>
      </c>
    </row>
    <row r="46" spans="1:18">
      <c r="A46" s="15" t="s">
        <v>443</v>
      </c>
      <c r="B46" s="17" t="n">
        <v>23141</v>
      </c>
      <c r="C46" s="18">
        <f>(4196.0/B46*100)</f>
        <v/>
      </c>
      <c r="D46" s="19" t="n">
        <v>18945</v>
      </c>
      <c r="E46" s="18" t="n">
        <v>23.34118561</v>
      </c>
      <c r="F46" s="20" t="n">
        <v>2.20148878</v>
      </c>
      <c r="G46" s="18" t="n">
        <v>69.7771994</v>
      </c>
      <c r="H46" s="20" t="n">
        <v>2.18754146</v>
      </c>
      <c r="I46" s="18" t="n">
        <v>0</v>
      </c>
      <c r="J46" s="20" t="n">
        <v>0</v>
      </c>
      <c r="K46" s="18" t="s">
        <v>404</v>
      </c>
      <c r="L46" s="20" t="s">
        <v>404</v>
      </c>
      <c r="M46" s="18" t="n">
        <v>0</v>
      </c>
      <c r="N46" s="20" t="n">
        <v>0</v>
      </c>
      <c r="O46" s="18" t="n">
        <v>0</v>
      </c>
      <c r="P46" s="20" t="n">
        <v>0</v>
      </c>
      <c r="Q46" s="18" t="n">
        <v>6.88161499</v>
      </c>
      <c r="R46" s="20" t="n">
        <v>1.15968669</v>
      </c>
    </row>
    <row r="47" spans="1:18">
      <c r="A47" s="15" t="s">
        <v>444</v>
      </c>
      <c r="B47" s="17" t="n">
        <v>5928</v>
      </c>
      <c r="C47" s="18">
        <f>(0.0/B47*100)</f>
        <v/>
      </c>
      <c r="D47" s="19" t="n">
        <v>5928</v>
      </c>
      <c r="E47" s="18" t="n">
        <v>34.63848402</v>
      </c>
      <c r="F47" s="20" t="n">
        <v>3.69719534</v>
      </c>
      <c r="G47" s="18" t="n">
        <v>61.38784109</v>
      </c>
      <c r="H47" s="20" t="n">
        <v>3.78940495</v>
      </c>
      <c r="I47" s="18" t="n">
        <v>0</v>
      </c>
      <c r="J47" s="20" t="n">
        <v>0</v>
      </c>
      <c r="K47" s="18" t="s">
        <v>404</v>
      </c>
      <c r="L47" s="20" t="s">
        <v>404</v>
      </c>
      <c r="M47" s="18" t="n">
        <v>0</v>
      </c>
      <c r="N47" s="20" t="n">
        <v>0</v>
      </c>
      <c r="O47" s="18" t="n">
        <v>0</v>
      </c>
      <c r="P47" s="20" t="n">
        <v>0</v>
      </c>
      <c r="Q47" s="18" t="n">
        <v>3.97367489</v>
      </c>
      <c r="R47" s="20" t="n">
        <v>1.33540263</v>
      </c>
    </row>
    <row r="48" spans="1:18">
      <c r="A48" s="15" t="s">
        <v>445</v>
      </c>
      <c r="B48" s="17" t="n">
        <v>9841</v>
      </c>
      <c r="C48" s="18">
        <f>(0.0/B48*100)</f>
        <v/>
      </c>
      <c r="D48" s="19" t="n">
        <v>9841</v>
      </c>
      <c r="E48" s="18" t="n">
        <v>70.33073611</v>
      </c>
      <c r="F48" s="20" t="n">
        <v>3.75409884</v>
      </c>
      <c r="G48" s="18" t="n">
        <v>27.86182068</v>
      </c>
      <c r="H48" s="20" t="n">
        <v>3.78014667</v>
      </c>
      <c r="I48" s="18" t="n">
        <v>0</v>
      </c>
      <c r="J48" s="20" t="n">
        <v>0</v>
      </c>
      <c r="K48" s="18" t="s">
        <v>404</v>
      </c>
      <c r="L48" s="20" t="s">
        <v>404</v>
      </c>
      <c r="M48" s="18" t="n">
        <v>0</v>
      </c>
      <c r="N48" s="20" t="n">
        <v>0</v>
      </c>
      <c r="O48" s="18" t="n">
        <v>0</v>
      </c>
      <c r="P48" s="20" t="n">
        <v>0</v>
      </c>
      <c r="Q48" s="18" t="n">
        <v>1.80744321</v>
      </c>
      <c r="R48" s="20" t="n">
        <v>0.9763014800000001</v>
      </c>
    </row>
    <row r="49" spans="1:18">
      <c r="A49" s="15" t="s">
        <v>446</v>
      </c>
      <c r="B49" s="17" t="n">
        <v>6349</v>
      </c>
      <c r="C49" s="18">
        <f>(52.0/B49*100)</f>
        <v/>
      </c>
      <c r="D49" s="19" t="n">
        <v>6297</v>
      </c>
      <c r="E49" s="18" t="n">
        <v>39.13534978</v>
      </c>
      <c r="F49" s="20" t="n">
        <v>3.43903749</v>
      </c>
      <c r="G49" s="18" t="n">
        <v>60.86465022</v>
      </c>
      <c r="H49" s="20" t="n">
        <v>3.43903749</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(1031.0/B50*100)</f>
        <v/>
      </c>
      <c r="D50" s="19" t="n">
        <v>10764</v>
      </c>
      <c r="E50" s="18" t="n">
        <v>25.85699059</v>
      </c>
      <c r="F50" s="20" t="n">
        <v>2.8953127</v>
      </c>
      <c r="G50" s="18" t="n">
        <v>68.80126327000001</v>
      </c>
      <c r="H50" s="20" t="n">
        <v>3.15620973</v>
      </c>
      <c r="I50" s="18" t="n">
        <v>0</v>
      </c>
      <c r="J50" s="20" t="n">
        <v>0</v>
      </c>
      <c r="K50" s="18" t="s">
        <v>404</v>
      </c>
      <c r="L50" s="20" t="s">
        <v>404</v>
      </c>
      <c r="M50" s="18" t="n">
        <v>0</v>
      </c>
      <c r="N50" s="20" t="n">
        <v>0</v>
      </c>
      <c r="O50" s="18" t="n">
        <v>0</v>
      </c>
      <c r="P50" s="20" t="n">
        <v>0</v>
      </c>
      <c r="Q50" s="18" t="n">
        <v>5.34174613</v>
      </c>
      <c r="R50" s="20" t="n">
        <v>1.61031895</v>
      </c>
    </row>
    <row r="51" spans="1:18">
      <c r="A51" s="15" t="s">
        <v>448</v>
      </c>
      <c r="B51" s="17" t="n">
        <v>6866</v>
      </c>
      <c r="C51" s="18">
        <f>(0.0/B51*100)</f>
        <v/>
      </c>
      <c r="D51" s="19" t="n">
        <v>6866</v>
      </c>
      <c r="E51" s="18" t="n">
        <v>15.44194874</v>
      </c>
      <c r="F51" s="20" t="n">
        <v>2.93287509</v>
      </c>
      <c r="G51" s="18" t="n">
        <v>82.95434492</v>
      </c>
      <c r="H51" s="20" t="n">
        <v>2.84621175</v>
      </c>
      <c r="I51" s="18" t="n">
        <v>0</v>
      </c>
      <c r="J51" s="20" t="n">
        <v>0</v>
      </c>
      <c r="K51" s="18" t="s">
        <v>404</v>
      </c>
      <c r="L51" s="20" t="s">
        <v>404</v>
      </c>
      <c r="M51" s="18" t="n">
        <v>0</v>
      </c>
      <c r="N51" s="20" t="n">
        <v>0</v>
      </c>
      <c r="O51" s="18" t="n">
        <v>0</v>
      </c>
      <c r="P51" s="20" t="n">
        <v>0</v>
      </c>
      <c r="Q51" s="18" t="n">
        <v>1.60370635</v>
      </c>
      <c r="R51" s="20" t="n">
        <v>0.80340855</v>
      </c>
    </row>
    <row r="52" spans="1:18">
      <c r="A52" s="15" t="s">
        <v>449</v>
      </c>
      <c r="B52" s="17" t="n">
        <v>5809</v>
      </c>
      <c r="C52" s="18">
        <f>(0.0/B52*100)</f>
        <v/>
      </c>
      <c r="D52" s="19" t="n">
        <v>5809</v>
      </c>
      <c r="E52" s="18" t="n">
        <v>36.03490613</v>
      </c>
      <c r="F52" s="20" t="n">
        <v>4.00877247</v>
      </c>
      <c r="G52" s="18" t="n">
        <v>61.10974002</v>
      </c>
      <c r="H52" s="20" t="n">
        <v>4.17843144</v>
      </c>
      <c r="I52" s="18" t="n">
        <v>0</v>
      </c>
      <c r="J52" s="20" t="n">
        <v>0</v>
      </c>
      <c r="K52" s="18" t="s">
        <v>404</v>
      </c>
      <c r="L52" s="20" t="s">
        <v>404</v>
      </c>
      <c r="M52" s="18" t="n">
        <v>0</v>
      </c>
      <c r="N52" s="20" t="n">
        <v>0</v>
      </c>
      <c r="O52" s="18" t="n">
        <v>0</v>
      </c>
      <c r="P52" s="20" t="n">
        <v>0</v>
      </c>
      <c r="Q52" s="18" t="n">
        <v>2.85535385</v>
      </c>
      <c r="R52" s="20" t="n">
        <v>1.38467083</v>
      </c>
    </row>
    <row r="53" spans="1:18">
      <c r="A53" s="15" t="s">
        <v>450</v>
      </c>
      <c r="B53" s="17" t="n">
        <v>5571</v>
      </c>
      <c r="C53" s="18">
        <f>(0.0/B53*100)</f>
        <v/>
      </c>
      <c r="D53" s="19" t="n">
        <v>5571</v>
      </c>
      <c r="E53" s="18" t="n">
        <v>83.05534829</v>
      </c>
      <c r="F53" s="20" t="n">
        <v>0.10130819</v>
      </c>
      <c r="G53" s="18" t="n">
        <v>14.89010815</v>
      </c>
      <c r="H53" s="20" t="n">
        <v>0.09015238</v>
      </c>
      <c r="I53" s="18" t="n">
        <v>0</v>
      </c>
      <c r="J53" s="20" t="n">
        <v>0</v>
      </c>
      <c r="K53" s="18" t="s">
        <v>404</v>
      </c>
      <c r="L53" s="20" t="s">
        <v>404</v>
      </c>
      <c r="M53" s="18" t="n">
        <v>0</v>
      </c>
      <c r="N53" s="20" t="n">
        <v>0</v>
      </c>
      <c r="O53" s="18" t="n">
        <v>0</v>
      </c>
      <c r="P53" s="20" t="n">
        <v>0</v>
      </c>
      <c r="Q53" s="18" t="n">
        <v>2.05454356</v>
      </c>
      <c r="R53" s="20" t="n">
        <v>0.06356731</v>
      </c>
    </row>
    <row r="54" spans="1:18">
      <c r="A54" s="15" t="s">
        <v>451</v>
      </c>
      <c r="B54" s="17" t="n">
        <v>4740</v>
      </c>
      <c r="C54" s="18">
        <f>(199.0/B54*100)</f>
        <v/>
      </c>
      <c r="D54" s="19" t="n">
        <v>4541</v>
      </c>
      <c r="E54" s="18" t="n">
        <v>30.35463233</v>
      </c>
      <c r="F54" s="20" t="n">
        <v>3.43723373</v>
      </c>
      <c r="G54" s="18" t="n">
        <v>65.37316735</v>
      </c>
      <c r="H54" s="20" t="n">
        <v>3.49787329</v>
      </c>
      <c r="I54" s="18" t="n">
        <v>0</v>
      </c>
      <c r="J54" s="20" t="n">
        <v>0</v>
      </c>
      <c r="K54" s="18" t="s">
        <v>404</v>
      </c>
      <c r="L54" s="20" t="s">
        <v>404</v>
      </c>
      <c r="M54" s="18" t="n">
        <v>0</v>
      </c>
      <c r="N54" s="20" t="n">
        <v>0</v>
      </c>
      <c r="O54" s="18" t="n">
        <v>0</v>
      </c>
      <c r="P54" s="20" t="n">
        <v>0</v>
      </c>
      <c r="Q54" s="18" t="n">
        <v>4.27220032</v>
      </c>
      <c r="R54" s="20" t="n">
        <v>1.30984534</v>
      </c>
    </row>
    <row r="55" spans="1:18">
      <c r="A55" s="15" t="s">
        <v>452</v>
      </c>
      <c r="B55" s="17" t="n">
        <v>5316</v>
      </c>
      <c r="C55" s="18">
        <f>(43.0/B55*100)</f>
        <v/>
      </c>
      <c r="D55" s="19" t="n">
        <v>5273</v>
      </c>
      <c r="E55" s="18" t="n">
        <v>34.47812496</v>
      </c>
      <c r="F55" s="20" t="n">
        <v>2.97481674</v>
      </c>
      <c r="G55" s="18" t="n">
        <v>63.61620891</v>
      </c>
      <c r="H55" s="20" t="n">
        <v>3.03909806</v>
      </c>
      <c r="I55" s="18" t="n">
        <v>0</v>
      </c>
      <c r="J55" s="20" t="n">
        <v>0</v>
      </c>
      <c r="K55" s="18" t="s">
        <v>404</v>
      </c>
      <c r="L55" s="20" t="s">
        <v>404</v>
      </c>
      <c r="M55" s="18" t="n">
        <v>0</v>
      </c>
      <c r="N55" s="20" t="n">
        <v>0</v>
      </c>
      <c r="O55" s="18" t="n">
        <v>0.38265871</v>
      </c>
      <c r="P55" s="20" t="n">
        <v>0.37384275</v>
      </c>
      <c r="Q55" s="18" t="n">
        <v>1.52300741</v>
      </c>
      <c r="R55" s="20" t="n">
        <v>0.71838622</v>
      </c>
    </row>
    <row r="56" spans="1:18">
      <c r="A56" s="15" t="s">
        <v>453</v>
      </c>
      <c r="B56" s="17" t="n">
        <v>5359</v>
      </c>
      <c r="C56" s="18">
        <f>(0.0/B56*100)</f>
        <v/>
      </c>
      <c r="D56" s="19" t="n">
        <v>5359</v>
      </c>
      <c r="E56" s="18" t="n">
        <v>91.92795861</v>
      </c>
      <c r="F56" s="20" t="n">
        <v>2.29805988</v>
      </c>
      <c r="G56" s="18" t="n">
        <v>2.12911089</v>
      </c>
      <c r="H56" s="20" t="n">
        <v>1.16008518</v>
      </c>
      <c r="I56" s="18" t="n">
        <v>0</v>
      </c>
      <c r="J56" s="20" t="n">
        <v>0</v>
      </c>
      <c r="K56" s="18" t="s">
        <v>404</v>
      </c>
      <c r="L56" s="20" t="s">
        <v>404</v>
      </c>
      <c r="M56" s="18" t="n">
        <v>0</v>
      </c>
      <c r="N56" s="20" t="n">
        <v>0</v>
      </c>
      <c r="O56" s="18" t="n">
        <v>0</v>
      </c>
      <c r="P56" s="20" t="n">
        <v>0</v>
      </c>
      <c r="Q56" s="18" t="n">
        <v>5.9429305</v>
      </c>
      <c r="R56" s="20" t="n">
        <v>1.98237429</v>
      </c>
    </row>
    <row r="57" spans="1:18">
      <c r="A57" s="15" t="s">
        <v>454</v>
      </c>
      <c r="B57" s="17" t="n">
        <v>6513</v>
      </c>
      <c r="C57" s="18">
        <f>(0.0/B57*100)</f>
        <v/>
      </c>
      <c r="D57" s="19" t="n">
        <v>6513</v>
      </c>
      <c r="E57" s="18" t="n">
        <v>37.37419213</v>
      </c>
      <c r="F57" s="20" t="n">
        <v>3.56872081</v>
      </c>
      <c r="G57" s="18" t="n">
        <v>43.64558174</v>
      </c>
      <c r="H57" s="20" t="n">
        <v>3.30846412</v>
      </c>
      <c r="I57" s="18" t="n">
        <v>0</v>
      </c>
      <c r="J57" s="20" t="n">
        <v>0</v>
      </c>
      <c r="K57" s="18" t="s">
        <v>404</v>
      </c>
      <c r="L57" s="20" t="s">
        <v>404</v>
      </c>
      <c r="M57" s="18" t="n">
        <v>0</v>
      </c>
      <c r="N57" s="20" t="n">
        <v>0</v>
      </c>
      <c r="O57" s="18" t="n">
        <v>0</v>
      </c>
      <c r="P57" s="20" t="n">
        <v>0</v>
      </c>
      <c r="Q57" s="18" t="n">
        <v>18.98022614</v>
      </c>
      <c r="R57" s="20" t="n">
        <v>2.88322925</v>
      </c>
    </row>
    <row r="58" spans="1:18">
      <c r="A58" s="15" t="s">
        <v>455</v>
      </c>
      <c r="B58" s="17" t="n">
        <v>7267</v>
      </c>
      <c r="C58" s="18">
        <f>(0.0/B58*100)</f>
        <v/>
      </c>
      <c r="D58" s="19" t="n">
        <v>7267</v>
      </c>
      <c r="E58" s="18" t="n">
        <v>69.32129008</v>
      </c>
      <c r="F58" s="20" t="n">
        <v>3.3536928</v>
      </c>
      <c r="G58" s="18" t="n">
        <v>29.29345988</v>
      </c>
      <c r="H58" s="20" t="n">
        <v>3.20683996</v>
      </c>
      <c r="I58" s="18" t="n">
        <v>0</v>
      </c>
      <c r="J58" s="20" t="n">
        <v>0</v>
      </c>
      <c r="K58" s="18" t="s">
        <v>404</v>
      </c>
      <c r="L58" s="20" t="s">
        <v>404</v>
      </c>
      <c r="M58" s="18" t="n">
        <v>0</v>
      </c>
      <c r="N58" s="20" t="n">
        <v>0</v>
      </c>
      <c r="O58" s="18" t="n">
        <v>0.61630878</v>
      </c>
      <c r="P58" s="20" t="n">
        <v>0.61598318</v>
      </c>
      <c r="Q58" s="18" t="n">
        <v>0.76894127</v>
      </c>
      <c r="R58" s="20" t="n">
        <v>0.64134402</v>
      </c>
    </row>
    <row r="59" spans="1:18">
      <c r="A59" s="15" t="s">
        <v>456</v>
      </c>
      <c r="B59" s="17" t="n">
        <v>4826</v>
      </c>
      <c r="C59" s="18">
        <f>(0.0/B59*100)</f>
        <v/>
      </c>
      <c r="D59" s="19" t="n">
        <v>4826</v>
      </c>
      <c r="E59" s="18" t="n">
        <v>12.40623109</v>
      </c>
      <c r="F59" s="20" t="n">
        <v>0.92694856</v>
      </c>
      <c r="G59" s="18" t="n">
        <v>83.60948768</v>
      </c>
      <c r="H59" s="20" t="n">
        <v>0.9207854599999999</v>
      </c>
      <c r="I59" s="18" t="n">
        <v>0</v>
      </c>
      <c r="J59" s="20" t="n">
        <v>0</v>
      </c>
      <c r="K59" s="18" t="s">
        <v>404</v>
      </c>
      <c r="L59" s="20" t="s">
        <v>404</v>
      </c>
      <c r="M59" s="18" t="n">
        <v>0</v>
      </c>
      <c r="N59" s="20" t="n">
        <v>0</v>
      </c>
      <c r="O59" s="18" t="n">
        <v>0</v>
      </c>
      <c r="P59" s="20" t="n">
        <v>0</v>
      </c>
      <c r="Q59" s="18" t="n">
        <v>3.98428122</v>
      </c>
      <c r="R59" s="20" t="n">
        <v>0.05721002</v>
      </c>
    </row>
    <row r="60" spans="1:18">
      <c r="A60" s="15" t="s">
        <v>457</v>
      </c>
      <c r="B60" s="17" t="n">
        <v>4546</v>
      </c>
      <c r="C60" s="18">
        <f>(0.0/B60*100)</f>
        <v/>
      </c>
      <c r="D60" s="19" t="n">
        <v>4546</v>
      </c>
      <c r="E60" s="18" t="n">
        <v>62.77647682</v>
      </c>
      <c r="F60" s="20" t="n">
        <v>3.01490255</v>
      </c>
      <c r="G60" s="18" t="n">
        <v>30.9747111</v>
      </c>
      <c r="H60" s="20" t="n">
        <v>2.77144775</v>
      </c>
      <c r="I60" s="18" t="n">
        <v>0</v>
      </c>
      <c r="J60" s="20" t="n">
        <v>0</v>
      </c>
      <c r="K60" s="18" t="s">
        <v>404</v>
      </c>
      <c r="L60" s="20" t="s">
        <v>404</v>
      </c>
      <c r="M60" s="18" t="n">
        <v>0</v>
      </c>
      <c r="N60" s="20" t="n">
        <v>0</v>
      </c>
      <c r="O60" s="18" t="n">
        <v>0</v>
      </c>
      <c r="P60" s="20" t="n">
        <v>0</v>
      </c>
      <c r="Q60" s="18" t="n">
        <v>6.24881207</v>
      </c>
      <c r="R60" s="20" t="n">
        <v>1.37114662</v>
      </c>
    </row>
    <row r="61" spans="1:18">
      <c r="A61" s="15" t="s">
        <v>458</v>
      </c>
      <c r="B61" s="17" t="n">
        <v>6525</v>
      </c>
      <c r="C61" s="18">
        <f>(0.0/B61*100)</f>
        <v/>
      </c>
      <c r="D61" s="19" t="n">
        <v>6525</v>
      </c>
      <c r="E61" s="18" t="n">
        <v>32.89642356</v>
      </c>
      <c r="F61" s="20" t="n">
        <v>2.77333142</v>
      </c>
      <c r="G61" s="18" t="n">
        <v>67.10357644</v>
      </c>
      <c r="H61" s="20" t="n">
        <v>2.77333142</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88.48544387</v>
      </c>
      <c r="F62" s="20" t="n">
        <v>0.03098596</v>
      </c>
      <c r="G62" s="18" t="n">
        <v>11.51455613</v>
      </c>
      <c r="H62" s="20" t="n">
        <v>0.03098596</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25.79340061</v>
      </c>
      <c r="F63" s="20" t="n">
        <v>0.20311478</v>
      </c>
      <c r="G63" s="18" t="n">
        <v>64.76021769</v>
      </c>
      <c r="H63" s="20" t="n">
        <v>0.20585626</v>
      </c>
      <c r="I63" s="18" t="n">
        <v>0</v>
      </c>
      <c r="J63" s="20" t="n">
        <v>0</v>
      </c>
      <c r="K63" s="18" t="s">
        <v>404</v>
      </c>
      <c r="L63" s="20" t="s">
        <v>404</v>
      </c>
      <c r="M63" s="18" t="n">
        <v>0</v>
      </c>
      <c r="N63" s="20" t="n">
        <v>0</v>
      </c>
      <c r="O63" s="18" t="n">
        <v>0</v>
      </c>
      <c r="P63" s="20" t="n">
        <v>0</v>
      </c>
      <c r="Q63" s="18" t="n">
        <v>9.446381710000001</v>
      </c>
      <c r="R63" s="20" t="n">
        <v>0.0922814</v>
      </c>
    </row>
    <row r="64" spans="1:18">
      <c r="A64" s="15" t="s">
        <v>461</v>
      </c>
      <c r="B64" s="17" t="n">
        <v>3634</v>
      </c>
      <c r="C64" s="18">
        <f>(27.0/B64*100)</f>
        <v/>
      </c>
      <c r="D64" s="19" t="n">
        <v>3607</v>
      </c>
      <c r="E64" s="18" t="n">
        <v>95.08578545</v>
      </c>
      <c r="F64" s="20" t="n">
        <v>0.06922995999999999</v>
      </c>
      <c r="G64" s="18" t="n">
        <v>4.91421455</v>
      </c>
      <c r="H64" s="20" t="n">
        <v>0.06922995999999999</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25.37088573</v>
      </c>
      <c r="F65" s="20" t="n">
        <v>3.34884735</v>
      </c>
      <c r="G65" s="18" t="n">
        <v>72.26595451999999</v>
      </c>
      <c r="H65" s="20" t="n">
        <v>3.40987172</v>
      </c>
      <c r="I65" s="18" t="n">
        <v>0</v>
      </c>
      <c r="J65" s="20" t="n">
        <v>0</v>
      </c>
      <c r="K65" s="18" t="s">
        <v>404</v>
      </c>
      <c r="L65" s="20" t="s">
        <v>404</v>
      </c>
      <c r="M65" s="18" t="n">
        <v>0</v>
      </c>
      <c r="N65" s="20" t="n">
        <v>0</v>
      </c>
      <c r="O65" s="18" t="n">
        <v>0</v>
      </c>
      <c r="P65" s="20" t="n">
        <v>0</v>
      </c>
      <c r="Q65" s="18" t="n">
        <v>2.36315975</v>
      </c>
      <c r="R65" s="20" t="n">
        <v>1.08010554</v>
      </c>
    </row>
    <row r="66" spans="1:18">
      <c r="A66" s="15" t="s">
        <v>463</v>
      </c>
      <c r="B66" s="17" t="n">
        <v>5665</v>
      </c>
      <c r="C66" s="18">
        <f>(0.0/B66*100)</f>
        <v/>
      </c>
      <c r="D66" s="19" t="n">
        <v>5665</v>
      </c>
      <c r="E66" s="18" t="n">
        <v>30.42911004</v>
      </c>
      <c r="F66" s="20" t="n">
        <v>0.30693243</v>
      </c>
      <c r="G66" s="18" t="n">
        <v>66.30191584000001</v>
      </c>
      <c r="H66" s="20" t="n">
        <v>0.28801016</v>
      </c>
      <c r="I66" s="18" t="n">
        <v>0</v>
      </c>
      <c r="J66" s="20" t="n">
        <v>0</v>
      </c>
      <c r="K66" s="18" t="s">
        <v>404</v>
      </c>
      <c r="L66" s="20" t="s">
        <v>404</v>
      </c>
      <c r="M66" s="18" t="n">
        <v>0</v>
      </c>
      <c r="N66" s="20" t="n">
        <v>0</v>
      </c>
      <c r="O66" s="18" t="n">
        <v>0</v>
      </c>
      <c r="P66" s="20" t="n">
        <v>0</v>
      </c>
      <c r="Q66" s="18" t="n">
        <v>3.26897412</v>
      </c>
      <c r="R66" s="20" t="n">
        <v>0.12151071</v>
      </c>
    </row>
    <row r="67" spans="1:18">
      <c r="A67" s="15" t="s">
        <v>464</v>
      </c>
      <c r="B67" s="17" t="n">
        <v>6971</v>
      </c>
      <c r="C67" s="18">
        <f>(0.0/B67*100)</f>
        <v/>
      </c>
      <c r="D67" s="19" t="n">
        <v>6971</v>
      </c>
      <c r="E67" s="18" t="n">
        <v>18.90133456</v>
      </c>
      <c r="F67" s="20" t="n">
        <v>2.77792094</v>
      </c>
      <c r="G67" s="18" t="n">
        <v>80.10156911</v>
      </c>
      <c r="H67" s="20" t="n">
        <v>2.88055959</v>
      </c>
      <c r="I67" s="18" t="n">
        <v>0</v>
      </c>
      <c r="J67" s="20" t="n">
        <v>0</v>
      </c>
      <c r="K67" s="18" t="s">
        <v>404</v>
      </c>
      <c r="L67" s="20" t="s">
        <v>404</v>
      </c>
      <c r="M67" s="18" t="n">
        <v>0</v>
      </c>
      <c r="N67" s="20" t="n">
        <v>0</v>
      </c>
      <c r="O67" s="18" t="n">
        <v>0</v>
      </c>
      <c r="P67" s="20" t="n">
        <v>0</v>
      </c>
      <c r="Q67" s="18" t="n">
        <v>0.99709632</v>
      </c>
      <c r="R67" s="20" t="n">
        <v>0.56594568</v>
      </c>
    </row>
    <row r="68" spans="1:18">
      <c r="A68" s="15" t="s">
        <v>465</v>
      </c>
      <c r="B68" s="17" t="n">
        <v>12083</v>
      </c>
      <c r="C68" s="18">
        <f>(0.0/B68*100)</f>
        <v/>
      </c>
      <c r="D68" s="19" t="n">
        <v>12083</v>
      </c>
      <c r="E68" s="18" t="n">
        <v>88.30072807000001</v>
      </c>
      <c r="F68" s="20" t="n">
        <v>0.06623200999999999</v>
      </c>
      <c r="G68" s="18" t="n">
        <v>10.96846638</v>
      </c>
      <c r="H68" s="20" t="n">
        <v>0.05886938</v>
      </c>
      <c r="I68" s="18" t="n">
        <v>0</v>
      </c>
      <c r="J68" s="20" t="n">
        <v>0</v>
      </c>
      <c r="K68" s="18" t="s">
        <v>404</v>
      </c>
      <c r="L68" s="20" t="s">
        <v>404</v>
      </c>
      <c r="M68" s="18" t="n">
        <v>0</v>
      </c>
      <c r="N68" s="20" t="n">
        <v>0</v>
      </c>
      <c r="O68" s="18" t="n">
        <v>0</v>
      </c>
      <c r="P68" s="20" t="n">
        <v>0</v>
      </c>
      <c r="Q68" s="18" t="n">
        <v>0.73080554</v>
      </c>
      <c r="R68" s="20" t="n">
        <v>0.02197892</v>
      </c>
    </row>
    <row r="69" spans="1:18">
      <c r="A69" s="15" t="s">
        <v>466</v>
      </c>
      <c r="B69" s="17" t="n">
        <v>4876</v>
      </c>
      <c r="C69" s="18">
        <f>(0.0/B69*100)</f>
        <v/>
      </c>
      <c r="D69" s="19" t="n">
        <v>4876</v>
      </c>
      <c r="E69" s="18" t="n">
        <v>64.42151843000001</v>
      </c>
      <c r="F69" s="20" t="n">
        <v>3.84360467</v>
      </c>
      <c r="G69" s="18" t="n">
        <v>35.57848157</v>
      </c>
      <c r="H69" s="20" t="n">
        <v>3.84360467</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64.79358999</v>
      </c>
      <c r="F70" s="20" t="n">
        <v>4.28650182</v>
      </c>
      <c r="G70" s="18" t="n">
        <v>33.72013705</v>
      </c>
      <c r="H70" s="20" t="n">
        <v>4.15602982</v>
      </c>
      <c r="I70" s="18" t="n">
        <v>0</v>
      </c>
      <c r="J70" s="20" t="n">
        <v>0</v>
      </c>
      <c r="K70" s="18" t="s">
        <v>404</v>
      </c>
      <c r="L70" s="20" t="s">
        <v>404</v>
      </c>
      <c r="M70" s="18" t="n">
        <v>0</v>
      </c>
      <c r="N70" s="20" t="n">
        <v>0</v>
      </c>
      <c r="O70" s="18" t="n">
        <v>0</v>
      </c>
      <c r="P70" s="20" t="n">
        <v>0</v>
      </c>
      <c r="Q70" s="18" t="n">
        <v>1.48627295</v>
      </c>
      <c r="R70" s="20" t="n">
        <v>0.91946757</v>
      </c>
    </row>
    <row r="71" spans="1:18">
      <c r="A71" s="15" t="s">
        <v>468</v>
      </c>
      <c r="B71" s="17" t="n">
        <v>6115</v>
      </c>
      <c r="C71" s="18">
        <f>(0.0/B71*100)</f>
        <v/>
      </c>
      <c r="D71" s="19" t="n">
        <v>6115</v>
      </c>
      <c r="E71" s="18" t="n">
        <v>99.37338242</v>
      </c>
      <c r="F71" s="20" t="n">
        <v>0.02967901</v>
      </c>
      <c r="G71" s="18" t="n">
        <v>0</v>
      </c>
      <c r="H71" s="20" t="n">
        <v>0</v>
      </c>
      <c r="I71" s="18" t="n">
        <v>0</v>
      </c>
      <c r="J71" s="20" t="n">
        <v>0</v>
      </c>
      <c r="K71" s="18" t="s">
        <v>404</v>
      </c>
      <c r="L71" s="20" t="s">
        <v>404</v>
      </c>
      <c r="M71" s="18" t="n">
        <v>0</v>
      </c>
      <c r="N71" s="20" t="n">
        <v>0</v>
      </c>
      <c r="O71" s="18" t="n">
        <v>0</v>
      </c>
      <c r="P71" s="20" t="n">
        <v>0</v>
      </c>
      <c r="Q71" s="18" t="n">
        <v>0.62661758</v>
      </c>
      <c r="R71" s="20" t="n">
        <v>0.02967901</v>
      </c>
    </row>
    <row r="72" spans="1:18">
      <c r="A72" s="15" t="s">
        <v>469</v>
      </c>
      <c r="B72" s="17" t="n">
        <v>7708</v>
      </c>
      <c r="C72" s="18">
        <f>(0.0/B72*100)</f>
        <v/>
      </c>
      <c r="D72" s="19" t="n">
        <v>7708</v>
      </c>
      <c r="E72" s="18" t="n">
        <v>73.65653062</v>
      </c>
      <c r="F72" s="20" t="n">
        <v>2.88342486</v>
      </c>
      <c r="G72" s="18" t="n">
        <v>24.78059633</v>
      </c>
      <c r="H72" s="20" t="n">
        <v>2.72533917</v>
      </c>
      <c r="I72" s="18" t="n">
        <v>0</v>
      </c>
      <c r="J72" s="20" t="n">
        <v>0</v>
      </c>
      <c r="K72" s="18" t="s">
        <v>404</v>
      </c>
      <c r="L72" s="20" t="s">
        <v>404</v>
      </c>
      <c r="M72" s="18" t="n">
        <v>0</v>
      </c>
      <c r="N72" s="20" t="n">
        <v>0</v>
      </c>
      <c r="O72" s="18" t="n">
        <v>0</v>
      </c>
      <c r="P72" s="20" t="n">
        <v>0</v>
      </c>
      <c r="Q72" s="18" t="n">
        <v>1.56287305</v>
      </c>
      <c r="R72" s="20" t="n">
        <v>0.93786949</v>
      </c>
    </row>
    <row r="73" spans="1:18">
      <c r="A73" s="15" t="s">
        <v>470</v>
      </c>
      <c r="B73" s="17" t="n">
        <v>8249</v>
      </c>
      <c r="C73" s="18">
        <f>(0.0/B73*100)</f>
        <v/>
      </c>
      <c r="D73" s="19" t="n">
        <v>8249</v>
      </c>
      <c r="E73" s="18" t="n">
        <v>43.32181984</v>
      </c>
      <c r="F73" s="20" t="n">
        <v>3.67864999</v>
      </c>
      <c r="G73" s="18" t="n">
        <v>53.83472233</v>
      </c>
      <c r="H73" s="20" t="n">
        <v>3.94589554</v>
      </c>
      <c r="I73" s="18" t="n">
        <v>0</v>
      </c>
      <c r="J73" s="20" t="n">
        <v>0</v>
      </c>
      <c r="K73" s="18" t="s">
        <v>404</v>
      </c>
      <c r="L73" s="20" t="s">
        <v>404</v>
      </c>
      <c r="M73" s="18" t="n">
        <v>0</v>
      </c>
      <c r="N73" s="20" t="n">
        <v>0</v>
      </c>
      <c r="O73" s="18" t="n">
        <v>0</v>
      </c>
      <c r="P73" s="20" t="n">
        <v>0</v>
      </c>
      <c r="Q73" s="18" t="n">
        <v>2.84345783</v>
      </c>
      <c r="R73" s="20" t="n">
        <v>1.23448139</v>
      </c>
    </row>
    <row r="74" spans="1:18">
      <c r="A74" s="15" t="s">
        <v>471</v>
      </c>
      <c r="B74" s="17" t="n">
        <v>4692</v>
      </c>
      <c r="C74" s="18">
        <f>(484.0/B74*100)</f>
        <v/>
      </c>
      <c r="D74" s="19" t="n">
        <v>4208</v>
      </c>
      <c r="E74" s="18" t="n">
        <v>63.78644305</v>
      </c>
      <c r="F74" s="20" t="n">
        <v>0.26547522</v>
      </c>
      <c r="G74" s="18" t="n">
        <v>34.13018638</v>
      </c>
      <c r="H74" s="20" t="n">
        <v>0.22963543</v>
      </c>
      <c r="I74" s="18" t="n">
        <v>0</v>
      </c>
      <c r="J74" s="20" t="n">
        <v>0</v>
      </c>
      <c r="K74" s="18" t="s">
        <v>404</v>
      </c>
      <c r="L74" s="20" t="s">
        <v>404</v>
      </c>
      <c r="M74" s="18" t="n">
        <v>0</v>
      </c>
      <c r="N74" s="20" t="n">
        <v>0</v>
      </c>
      <c r="O74" s="18" t="n">
        <v>0</v>
      </c>
      <c r="P74" s="20" t="n">
        <v>0</v>
      </c>
      <c r="Q74" s="18" t="n">
        <v>2.08337057</v>
      </c>
      <c r="R74" s="20" t="n">
        <v>0.11167155</v>
      </c>
    </row>
    <row r="75" spans="1:18">
      <c r="A75" s="15" t="s">
        <v>472</v>
      </c>
      <c r="B75" s="17" t="n">
        <v>5375</v>
      </c>
      <c r="C75" s="18">
        <f>(483.0/B75*100)</f>
        <v/>
      </c>
      <c r="D75" s="19" t="n">
        <v>4892</v>
      </c>
      <c r="E75" s="18" t="n">
        <v>25.26100651</v>
      </c>
      <c r="F75" s="20" t="n">
        <v>3.44847467</v>
      </c>
      <c r="G75" s="18" t="n">
        <v>67.20398316000001</v>
      </c>
      <c r="H75" s="20" t="n">
        <v>3.79121928</v>
      </c>
      <c r="I75" s="18" t="n">
        <v>0</v>
      </c>
      <c r="J75" s="20" t="n">
        <v>0</v>
      </c>
      <c r="K75" s="18" t="s">
        <v>404</v>
      </c>
      <c r="L75" s="20" t="s">
        <v>404</v>
      </c>
      <c r="M75" s="18" t="n">
        <v>0</v>
      </c>
      <c r="N75" s="20" t="n">
        <v>0</v>
      </c>
      <c r="O75" s="18" t="n">
        <v>0</v>
      </c>
      <c r="P75" s="20" t="n">
        <v>0</v>
      </c>
      <c r="Q75" s="18" t="n">
        <v>7.53501033</v>
      </c>
      <c r="R75" s="20" t="n">
        <v>2.48705661</v>
      </c>
    </row>
    <row r="76" spans="1:18">
      <c r="A76" s="15" t="s">
        <v>473</v>
      </c>
      <c r="B76" s="17" t="n">
        <v>14167</v>
      </c>
      <c r="C76" s="18">
        <f>(1400.0/B76*100)</f>
        <v/>
      </c>
      <c r="D76" s="19" t="n">
        <v>12767</v>
      </c>
      <c r="E76" s="18" t="n">
        <v>83.65698313</v>
      </c>
      <c r="F76" s="20" t="n">
        <v>2.23010531</v>
      </c>
      <c r="G76" s="18" t="n">
        <v>11.60025847</v>
      </c>
      <c r="H76" s="20" t="n">
        <v>1.94826698</v>
      </c>
      <c r="I76" s="18" t="n">
        <v>0</v>
      </c>
      <c r="J76" s="20" t="n">
        <v>0</v>
      </c>
      <c r="K76" s="18" t="s">
        <v>404</v>
      </c>
      <c r="L76" s="20" t="s">
        <v>404</v>
      </c>
      <c r="M76" s="18" t="n">
        <v>0</v>
      </c>
      <c r="N76" s="20" t="n">
        <v>0</v>
      </c>
      <c r="O76" s="18" t="n">
        <v>0</v>
      </c>
      <c r="P76" s="20" t="n">
        <v>0</v>
      </c>
      <c r="Q76" s="18" t="n">
        <v>4.7427584</v>
      </c>
      <c r="R76" s="20" t="n">
        <v>1.26546202</v>
      </c>
    </row>
    <row r="77" spans="1:18">
      <c r="A77" s="15" t="s">
        <v>474</v>
      </c>
      <c r="B77" s="17" t="n">
        <v>6062</v>
      </c>
      <c r="C77" s="18">
        <f>(0.0/B77*100)</f>
        <v/>
      </c>
      <c r="D77" s="19" t="n">
        <v>6062</v>
      </c>
      <c r="E77" s="18" t="n">
        <v>72.16354604999999</v>
      </c>
      <c r="F77" s="20" t="n">
        <v>2.78014966</v>
      </c>
      <c r="G77" s="18" t="n">
        <v>27.83645395</v>
      </c>
      <c r="H77" s="20" t="n">
        <v>2.78014966</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43.95340293</v>
      </c>
      <c r="F78" s="20" t="n">
        <v>4.02845146</v>
      </c>
      <c r="G78" s="18" t="n">
        <v>55.38987455</v>
      </c>
      <c r="H78" s="20" t="n">
        <v>3.94750871</v>
      </c>
      <c r="I78" s="18" t="n">
        <v>0</v>
      </c>
      <c r="J78" s="20" t="n">
        <v>0</v>
      </c>
      <c r="K78" s="18" t="s">
        <v>404</v>
      </c>
      <c r="L78" s="20" t="s">
        <v>404</v>
      </c>
      <c r="M78" s="18" t="n">
        <v>0</v>
      </c>
      <c r="N78" s="20" t="n">
        <v>0</v>
      </c>
      <c r="O78" s="18" t="n">
        <v>0</v>
      </c>
      <c r="P78" s="20" t="n">
        <v>0</v>
      </c>
      <c r="Q78" s="18" t="n">
        <v>0.65672252</v>
      </c>
      <c r="R78" s="20" t="n">
        <v>0.65358372</v>
      </c>
    </row>
    <row customHeight="1" ht="25" r="79" spans="1:18">
      <c r="A79" s="15" t="s">
        <v>476</v>
      </c>
      <c r="B79" s="17" t="n">
        <v>1657</v>
      </c>
      <c r="C79" s="18">
        <f>(21.0/B79*100)</f>
        <v/>
      </c>
      <c r="D79" s="19" t="n">
        <v>1636</v>
      </c>
      <c r="E79" s="18" t="n">
        <v>69.04345986</v>
      </c>
      <c r="F79" s="20" t="n">
        <v>5.64551154</v>
      </c>
      <c r="G79" s="18" t="n">
        <v>30.95654014</v>
      </c>
      <c r="H79" s="20" t="n">
        <v>5.64551154</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66.01259645</v>
      </c>
      <c r="F80" s="20" t="n">
        <v>3.19262424</v>
      </c>
      <c r="G80" s="18" t="n">
        <v>33.98740355</v>
      </c>
      <c r="H80" s="20" t="n">
        <v>3.19262424</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70.42934828</v>
      </c>
      <c r="F81" s="20" t="n">
        <v>3.71404492</v>
      </c>
      <c r="G81" s="18" t="n">
        <v>28.46869798</v>
      </c>
      <c r="H81" s="20" t="n">
        <v>3.65234068</v>
      </c>
      <c r="I81" s="18" t="n">
        <v>0</v>
      </c>
      <c r="J81" s="20" t="n">
        <v>0</v>
      </c>
      <c r="K81" s="18" t="s">
        <v>404</v>
      </c>
      <c r="L81" s="20" t="s">
        <v>404</v>
      </c>
      <c r="M81" s="18" t="n">
        <v>0</v>
      </c>
      <c r="N81" s="20" t="n">
        <v>0</v>
      </c>
      <c r="O81" s="18" t="n">
        <v>0</v>
      </c>
      <c r="P81" s="20" t="n">
        <v>0</v>
      </c>
      <c r="Q81" s="18" t="n">
        <v>1.10195374</v>
      </c>
      <c r="R81" s="20" t="n">
        <v>0.69882957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521</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91.91228081</v>
      </c>
      <c r="F7" s="20" t="n">
        <v>1.12264127</v>
      </c>
      <c r="G7" s="18" t="n">
        <v>5.02964812</v>
      </c>
      <c r="H7" s="20" t="n">
        <v>0.95056673</v>
      </c>
      <c r="I7" s="18" t="n">
        <v>0</v>
      </c>
      <c r="J7" s="20" t="n">
        <v>0</v>
      </c>
      <c r="K7" s="18" t="s">
        <v>404</v>
      </c>
      <c r="L7" s="20" t="s">
        <v>404</v>
      </c>
      <c r="M7" s="18" t="n">
        <v>0</v>
      </c>
      <c r="N7" s="20" t="n">
        <v>0</v>
      </c>
      <c r="O7" s="18" t="n">
        <v>0</v>
      </c>
      <c r="P7" s="20" t="n">
        <v>0</v>
      </c>
      <c r="Q7" s="18" t="n">
        <v>3.05807106</v>
      </c>
      <c r="R7" s="20" t="n">
        <v>0.7014787</v>
      </c>
    </row>
    <row r="8" spans="1:18">
      <c r="A8" s="15" t="s">
        <v>405</v>
      </c>
      <c r="B8" s="17" t="n">
        <v>7007</v>
      </c>
      <c r="C8" s="18">
        <f>(0.0/B8*100)</f>
        <v/>
      </c>
      <c r="D8" s="19" t="n">
        <v>7007</v>
      </c>
      <c r="E8" s="18" t="n">
        <v>6.43252311</v>
      </c>
      <c r="F8" s="20" t="n">
        <v>1.43681983</v>
      </c>
      <c r="G8" s="18" t="n">
        <v>88.16179318</v>
      </c>
      <c r="H8" s="20" t="n">
        <v>1.95987306</v>
      </c>
      <c r="I8" s="18" t="n">
        <v>0</v>
      </c>
      <c r="J8" s="20" t="n">
        <v>0</v>
      </c>
      <c r="K8" s="18" t="s">
        <v>404</v>
      </c>
      <c r="L8" s="20" t="s">
        <v>404</v>
      </c>
      <c r="M8" s="18" t="n">
        <v>0</v>
      </c>
      <c r="N8" s="20" t="n">
        <v>0</v>
      </c>
      <c r="O8" s="18" t="n">
        <v>0</v>
      </c>
      <c r="P8" s="20" t="n">
        <v>0</v>
      </c>
      <c r="Q8" s="18" t="n">
        <v>5.40568371</v>
      </c>
      <c r="R8" s="20" t="n">
        <v>1.61206117</v>
      </c>
    </row>
    <row r="9" spans="1:18">
      <c r="A9" s="15" t="s">
        <v>406</v>
      </c>
      <c r="B9" s="17" t="n">
        <v>9651</v>
      </c>
      <c r="C9" s="18">
        <f>(200.0/B9*100)</f>
        <v/>
      </c>
      <c r="D9" s="19" t="n">
        <v>9451</v>
      </c>
      <c r="E9" s="18" t="n">
        <v>11.08579324</v>
      </c>
      <c r="F9" s="20" t="n">
        <v>2.16163008</v>
      </c>
      <c r="G9" s="18" t="n">
        <v>82.52725726</v>
      </c>
      <c r="H9" s="20" t="n">
        <v>2.50954815</v>
      </c>
      <c r="I9" s="18" t="n">
        <v>0</v>
      </c>
      <c r="J9" s="20" t="n">
        <v>0</v>
      </c>
      <c r="K9" s="18" t="s">
        <v>404</v>
      </c>
      <c r="L9" s="20" t="s">
        <v>404</v>
      </c>
      <c r="M9" s="18" t="n">
        <v>0</v>
      </c>
      <c r="N9" s="20" t="n">
        <v>0</v>
      </c>
      <c r="O9" s="18" t="n">
        <v>0</v>
      </c>
      <c r="P9" s="20" t="n">
        <v>0</v>
      </c>
      <c r="Q9" s="18" t="n">
        <v>6.3869495</v>
      </c>
      <c r="R9" s="20" t="n">
        <v>1.67128069</v>
      </c>
    </row>
    <row r="10" spans="1:18">
      <c r="A10" s="15" t="s">
        <v>407</v>
      </c>
      <c r="B10" s="17" t="n">
        <v>20058</v>
      </c>
      <c r="C10" s="18">
        <f>(2798.0/B10*100)</f>
        <v/>
      </c>
      <c r="D10" s="19" t="n">
        <v>17260</v>
      </c>
      <c r="E10" s="18" t="n">
        <v>38.00226644</v>
      </c>
      <c r="F10" s="20" t="n">
        <v>1.83468817</v>
      </c>
      <c r="G10" s="18" t="n">
        <v>60.34745213</v>
      </c>
      <c r="H10" s="20" t="n">
        <v>1.9303888</v>
      </c>
      <c r="I10" s="18" t="n">
        <v>0</v>
      </c>
      <c r="J10" s="20" t="n">
        <v>0</v>
      </c>
      <c r="K10" s="18" t="s">
        <v>404</v>
      </c>
      <c r="L10" s="20" t="s">
        <v>404</v>
      </c>
      <c r="M10" s="18" t="n">
        <v>0</v>
      </c>
      <c r="N10" s="20" t="n">
        <v>0</v>
      </c>
      <c r="O10" s="18" t="n">
        <v>0</v>
      </c>
      <c r="P10" s="20" t="n">
        <v>0</v>
      </c>
      <c r="Q10" s="18" t="n">
        <v>1.65028143</v>
      </c>
      <c r="R10" s="20" t="n">
        <v>0.7559837</v>
      </c>
    </row>
    <row r="11" spans="1:18">
      <c r="A11" s="15" t="s">
        <v>408</v>
      </c>
      <c r="B11" s="17" t="n">
        <v>7053</v>
      </c>
      <c r="C11" s="18">
        <f>(137.0/B11*100)</f>
        <v/>
      </c>
      <c r="D11" s="19" t="n">
        <v>6916</v>
      </c>
      <c r="E11" s="18" t="n">
        <v>17.58973649</v>
      </c>
      <c r="F11" s="20" t="n">
        <v>2.79482598</v>
      </c>
      <c r="G11" s="18" t="n">
        <v>80.72073775</v>
      </c>
      <c r="H11" s="20" t="n">
        <v>3.03850814</v>
      </c>
      <c r="I11" s="18" t="n">
        <v>0</v>
      </c>
      <c r="J11" s="20" t="n">
        <v>0</v>
      </c>
      <c r="K11" s="18" t="s">
        <v>404</v>
      </c>
      <c r="L11" s="20" t="s">
        <v>404</v>
      </c>
      <c r="M11" s="18" t="n">
        <v>0</v>
      </c>
      <c r="N11" s="20" t="n">
        <v>0</v>
      </c>
      <c r="O11" s="18" t="n">
        <v>0</v>
      </c>
      <c r="P11" s="20" t="n">
        <v>0</v>
      </c>
      <c r="Q11" s="18" t="n">
        <v>1.68952576</v>
      </c>
      <c r="R11" s="20" t="n">
        <v>1.24996998</v>
      </c>
    </row>
    <row r="12" spans="1:18">
      <c r="A12" s="15" t="s">
        <v>409</v>
      </c>
      <c r="B12" s="17" t="n">
        <v>6894</v>
      </c>
      <c r="C12" s="18">
        <f>(106.0/B12*100)</f>
        <v/>
      </c>
      <c r="D12" s="19" t="n">
        <v>6788</v>
      </c>
      <c r="E12" s="18" t="n">
        <v>0</v>
      </c>
      <c r="F12" s="20" t="n">
        <v>0</v>
      </c>
      <c r="G12" s="18" t="n">
        <v>97.86114221</v>
      </c>
      <c r="H12" s="20" t="n">
        <v>0.85453526</v>
      </c>
      <c r="I12" s="18" t="n">
        <v>0</v>
      </c>
      <c r="J12" s="20" t="n">
        <v>0</v>
      </c>
      <c r="K12" s="18" t="s">
        <v>404</v>
      </c>
      <c r="L12" s="20" t="s">
        <v>404</v>
      </c>
      <c r="M12" s="18" t="n">
        <v>0</v>
      </c>
      <c r="N12" s="20" t="n">
        <v>0</v>
      </c>
      <c r="O12" s="18" t="n">
        <v>0</v>
      </c>
      <c r="P12" s="20" t="n">
        <v>0</v>
      </c>
      <c r="Q12" s="18" t="n">
        <v>2.13885779</v>
      </c>
      <c r="R12" s="20" t="n">
        <v>0.85453526</v>
      </c>
    </row>
    <row r="13" spans="1:18">
      <c r="A13" s="15" t="s">
        <v>410</v>
      </c>
      <c r="B13" s="17" t="n">
        <v>7161</v>
      </c>
      <c r="C13" s="18">
        <f>(1175.0/B13*100)</f>
        <v/>
      </c>
      <c r="D13" s="19" t="n">
        <v>5986</v>
      </c>
      <c r="E13" s="18" t="n">
        <v>7.97405017</v>
      </c>
      <c r="F13" s="20" t="n">
        <v>1.89320505</v>
      </c>
      <c r="G13" s="18" t="n">
        <v>86.60575548</v>
      </c>
      <c r="H13" s="20" t="n">
        <v>2.33873443</v>
      </c>
      <c r="I13" s="18" t="n">
        <v>0</v>
      </c>
      <c r="J13" s="20" t="n">
        <v>0</v>
      </c>
      <c r="K13" s="18" t="s">
        <v>404</v>
      </c>
      <c r="L13" s="20" t="s">
        <v>404</v>
      </c>
      <c r="M13" s="18" t="n">
        <v>0</v>
      </c>
      <c r="N13" s="20" t="n">
        <v>0</v>
      </c>
      <c r="O13" s="18" t="n">
        <v>0</v>
      </c>
      <c r="P13" s="20" t="n">
        <v>0</v>
      </c>
      <c r="Q13" s="18" t="n">
        <v>5.42019435</v>
      </c>
      <c r="R13" s="20" t="n">
        <v>1.34043745</v>
      </c>
    </row>
    <row r="14" spans="1:18">
      <c r="A14" s="15" t="s">
        <v>411</v>
      </c>
      <c r="B14" s="17" t="n">
        <v>5587</v>
      </c>
      <c r="C14" s="18">
        <f>(0.0/B14*100)</f>
        <v/>
      </c>
      <c r="D14" s="19" t="n">
        <v>5587</v>
      </c>
      <c r="E14" s="18" t="n">
        <v>16.67217865</v>
      </c>
      <c r="F14" s="20" t="n">
        <v>2.03133534</v>
      </c>
      <c r="G14" s="18" t="n">
        <v>80.53935731</v>
      </c>
      <c r="H14" s="20" t="n">
        <v>2.15559231</v>
      </c>
      <c r="I14" s="18" t="n">
        <v>0</v>
      </c>
      <c r="J14" s="20" t="n">
        <v>0</v>
      </c>
      <c r="K14" s="18" t="s">
        <v>404</v>
      </c>
      <c r="L14" s="20" t="s">
        <v>404</v>
      </c>
      <c r="M14" s="18" t="n">
        <v>0</v>
      </c>
      <c r="N14" s="20" t="n">
        <v>0</v>
      </c>
      <c r="O14" s="18" t="n">
        <v>0</v>
      </c>
      <c r="P14" s="20" t="n">
        <v>0</v>
      </c>
      <c r="Q14" s="18" t="n">
        <v>2.78846405</v>
      </c>
      <c r="R14" s="20" t="n">
        <v>1.17619298</v>
      </c>
    </row>
    <row r="15" spans="1:18">
      <c r="A15" s="15" t="s">
        <v>412</v>
      </c>
      <c r="B15" s="17" t="n">
        <v>5882</v>
      </c>
      <c r="C15" s="18">
        <f>(0.0/B15*100)</f>
        <v/>
      </c>
      <c r="D15" s="19" t="n">
        <v>5882</v>
      </c>
      <c r="E15" s="18" t="n">
        <v>2.97697264</v>
      </c>
      <c r="F15" s="20" t="n">
        <v>1.51051264</v>
      </c>
      <c r="G15" s="18" t="n">
        <v>95.69349219999999</v>
      </c>
      <c r="H15" s="20" t="n">
        <v>1.76541838</v>
      </c>
      <c r="I15" s="18" t="n">
        <v>0</v>
      </c>
      <c r="J15" s="20" t="n">
        <v>0</v>
      </c>
      <c r="K15" s="18" t="s">
        <v>404</v>
      </c>
      <c r="L15" s="20" t="s">
        <v>404</v>
      </c>
      <c r="M15" s="18" t="n">
        <v>0</v>
      </c>
      <c r="N15" s="20" t="n">
        <v>0</v>
      </c>
      <c r="O15" s="18" t="n">
        <v>0</v>
      </c>
      <c r="P15" s="20" t="n">
        <v>0</v>
      </c>
      <c r="Q15" s="18" t="n">
        <v>1.32953517</v>
      </c>
      <c r="R15" s="20" t="n">
        <v>0.92454029</v>
      </c>
    </row>
    <row r="16" spans="1:18">
      <c r="A16" s="15" t="s">
        <v>413</v>
      </c>
      <c r="B16" s="17" t="n">
        <v>6108</v>
      </c>
      <c r="C16" s="18">
        <f>(339.0/B16*100)</f>
        <v/>
      </c>
      <c r="D16" s="19" t="n">
        <v>5769</v>
      </c>
      <c r="E16" s="18" t="n">
        <v>64.91940695</v>
      </c>
      <c r="F16" s="20" t="n">
        <v>2.36279802</v>
      </c>
      <c r="G16" s="18" t="n">
        <v>30.39862008</v>
      </c>
      <c r="H16" s="20" t="n">
        <v>2.21436711</v>
      </c>
      <c r="I16" s="18" t="n">
        <v>0</v>
      </c>
      <c r="J16" s="20" t="n">
        <v>0</v>
      </c>
      <c r="K16" s="18" t="s">
        <v>404</v>
      </c>
      <c r="L16" s="20" t="s">
        <v>404</v>
      </c>
      <c r="M16" s="18" t="n">
        <v>0</v>
      </c>
      <c r="N16" s="20" t="n">
        <v>0</v>
      </c>
      <c r="O16" s="18" t="n">
        <v>0</v>
      </c>
      <c r="P16" s="20" t="n">
        <v>0</v>
      </c>
      <c r="Q16" s="18" t="n">
        <v>4.68197297</v>
      </c>
      <c r="R16" s="20" t="n">
        <v>1.49633769</v>
      </c>
    </row>
    <row r="17" spans="1:18">
      <c r="A17" s="15" t="s">
        <v>414</v>
      </c>
      <c r="B17" s="17" t="n">
        <v>6504</v>
      </c>
      <c r="C17" s="18">
        <f>(1325.0/B17*100)</f>
        <v/>
      </c>
      <c r="D17" s="19" t="n">
        <v>5179</v>
      </c>
      <c r="E17" s="18" t="n">
        <v>3.93735866</v>
      </c>
      <c r="F17" s="20" t="n">
        <v>1.29313352</v>
      </c>
      <c r="G17" s="18" t="n">
        <v>92.14390435</v>
      </c>
      <c r="H17" s="20" t="n">
        <v>1.80723479</v>
      </c>
      <c r="I17" s="18" t="n">
        <v>0</v>
      </c>
      <c r="J17" s="20" t="n">
        <v>0</v>
      </c>
      <c r="K17" s="18" t="s">
        <v>404</v>
      </c>
      <c r="L17" s="20" t="s">
        <v>404</v>
      </c>
      <c r="M17" s="18" t="n">
        <v>0</v>
      </c>
      <c r="N17" s="20" t="n">
        <v>0</v>
      </c>
      <c r="O17" s="18" t="n">
        <v>0</v>
      </c>
      <c r="P17" s="20" t="n">
        <v>0</v>
      </c>
      <c r="Q17" s="18" t="n">
        <v>3.91873699</v>
      </c>
      <c r="R17" s="20" t="n">
        <v>1.34353876</v>
      </c>
    </row>
    <row r="18" spans="1:18">
      <c r="A18" s="15" t="s">
        <v>415</v>
      </c>
      <c r="B18" s="17" t="n">
        <v>5532</v>
      </c>
      <c r="C18" s="18">
        <f>(0.0/B18*100)</f>
        <v/>
      </c>
      <c r="D18" s="19" t="n">
        <v>5532</v>
      </c>
      <c r="E18" s="18" t="n">
        <v>2.24310171</v>
      </c>
      <c r="F18" s="20" t="n">
        <v>1.12168398</v>
      </c>
      <c r="G18" s="18" t="n">
        <v>92.01354262</v>
      </c>
      <c r="H18" s="20" t="n">
        <v>2.02458302</v>
      </c>
      <c r="I18" s="18" t="n">
        <v>0</v>
      </c>
      <c r="J18" s="20" t="n">
        <v>0</v>
      </c>
      <c r="K18" s="18" t="s">
        <v>404</v>
      </c>
      <c r="L18" s="20" t="s">
        <v>404</v>
      </c>
      <c r="M18" s="18" t="n">
        <v>0</v>
      </c>
      <c r="N18" s="20" t="n">
        <v>0</v>
      </c>
      <c r="O18" s="18" t="n">
        <v>0</v>
      </c>
      <c r="P18" s="20" t="n">
        <v>0</v>
      </c>
      <c r="Q18" s="18" t="n">
        <v>5.74335567</v>
      </c>
      <c r="R18" s="20" t="n">
        <v>1.78391787</v>
      </c>
    </row>
    <row r="19" spans="1:18">
      <c r="A19" s="15" t="s">
        <v>416</v>
      </c>
      <c r="B19" s="17" t="n">
        <v>5658</v>
      </c>
      <c r="C19" s="18">
        <f>(327.0/B19*100)</f>
        <v/>
      </c>
      <c r="D19" s="19" t="n">
        <v>5331</v>
      </c>
      <c r="E19" s="18" t="n">
        <v>26.43498946</v>
      </c>
      <c r="F19" s="20" t="n">
        <v>2.83985985</v>
      </c>
      <c r="G19" s="18" t="n">
        <v>72.49283153</v>
      </c>
      <c r="H19" s="20" t="n">
        <v>2.92757208</v>
      </c>
      <c r="I19" s="18" t="n">
        <v>0</v>
      </c>
      <c r="J19" s="20" t="n">
        <v>0</v>
      </c>
      <c r="K19" s="18" t="s">
        <v>404</v>
      </c>
      <c r="L19" s="20" t="s">
        <v>404</v>
      </c>
      <c r="M19" s="18" t="n">
        <v>0</v>
      </c>
      <c r="N19" s="20" t="n">
        <v>0</v>
      </c>
      <c r="O19" s="18" t="n">
        <v>0</v>
      </c>
      <c r="P19" s="20" t="n">
        <v>0</v>
      </c>
      <c r="Q19" s="18" t="n">
        <v>1.072179</v>
      </c>
      <c r="R19" s="20" t="n">
        <v>0.70976853</v>
      </c>
    </row>
    <row r="20" spans="1:18">
      <c r="A20" s="15" t="s">
        <v>417</v>
      </c>
      <c r="B20" s="17" t="n">
        <v>3371</v>
      </c>
      <c r="C20" s="18">
        <f>(24.0/B20*100)</f>
        <v/>
      </c>
      <c r="D20" s="19" t="n">
        <v>3347</v>
      </c>
      <c r="E20" s="18" t="n">
        <v>6.53657393</v>
      </c>
      <c r="F20" s="20" t="n">
        <v>0.16396272</v>
      </c>
      <c r="G20" s="18" t="n">
        <v>92.32441272</v>
      </c>
      <c r="H20" s="20" t="n">
        <v>0.20425269</v>
      </c>
      <c r="I20" s="18" t="n">
        <v>0</v>
      </c>
      <c r="J20" s="20" t="n">
        <v>0</v>
      </c>
      <c r="K20" s="18" t="s">
        <v>404</v>
      </c>
      <c r="L20" s="20" t="s">
        <v>404</v>
      </c>
      <c r="M20" s="18" t="n">
        <v>0</v>
      </c>
      <c r="N20" s="20" t="n">
        <v>0</v>
      </c>
      <c r="O20" s="18" t="n">
        <v>0</v>
      </c>
      <c r="P20" s="20" t="n">
        <v>0</v>
      </c>
      <c r="Q20" s="18" t="n">
        <v>1.13901336</v>
      </c>
      <c r="R20" s="20" t="n">
        <v>0.12176408</v>
      </c>
    </row>
    <row r="21" spans="1:18">
      <c r="A21" s="15" t="s">
        <v>418</v>
      </c>
      <c r="B21" s="17" t="n">
        <v>5741</v>
      </c>
      <c r="C21" s="18">
        <f>(0.0/B21*100)</f>
        <v/>
      </c>
      <c r="D21" s="19" t="n">
        <v>5741</v>
      </c>
      <c r="E21" s="18" t="n">
        <v>19.608171</v>
      </c>
      <c r="F21" s="20" t="n">
        <v>3.38855207</v>
      </c>
      <c r="G21" s="18" t="n">
        <v>72.19735527</v>
      </c>
      <c r="H21" s="20" t="n">
        <v>3.50048233</v>
      </c>
      <c r="I21" s="18" t="n">
        <v>0</v>
      </c>
      <c r="J21" s="20" t="n">
        <v>0</v>
      </c>
      <c r="K21" s="18" t="s">
        <v>404</v>
      </c>
      <c r="L21" s="20" t="s">
        <v>404</v>
      </c>
      <c r="M21" s="18" t="n">
        <v>0</v>
      </c>
      <c r="N21" s="20" t="n">
        <v>0</v>
      </c>
      <c r="O21" s="18" t="n">
        <v>0</v>
      </c>
      <c r="P21" s="20" t="n">
        <v>0</v>
      </c>
      <c r="Q21" s="18" t="n">
        <v>8.19447372</v>
      </c>
      <c r="R21" s="20" t="n">
        <v>2.22823917</v>
      </c>
    </row>
    <row r="22" spans="1:18">
      <c r="A22" s="15" t="s">
        <v>419</v>
      </c>
      <c r="B22" s="17" t="n">
        <v>6598</v>
      </c>
      <c r="C22" s="18">
        <f>(0.0/B22*100)</f>
        <v/>
      </c>
      <c r="D22" s="19" t="n">
        <v>6598</v>
      </c>
      <c r="E22" s="18" t="n">
        <v>71.65496089</v>
      </c>
      <c r="F22" s="20" t="n">
        <v>3.32237634</v>
      </c>
      <c r="G22" s="18" t="n">
        <v>26.92162479</v>
      </c>
      <c r="H22" s="20" t="n">
        <v>3.11929456</v>
      </c>
      <c r="I22" s="18" t="n">
        <v>0</v>
      </c>
      <c r="J22" s="20" t="n">
        <v>0</v>
      </c>
      <c r="K22" s="18" t="s">
        <v>404</v>
      </c>
      <c r="L22" s="20" t="s">
        <v>404</v>
      </c>
      <c r="M22" s="18" t="n">
        <v>0</v>
      </c>
      <c r="N22" s="20" t="n">
        <v>0</v>
      </c>
      <c r="O22" s="18" t="n">
        <v>0</v>
      </c>
      <c r="P22" s="20" t="n">
        <v>0</v>
      </c>
      <c r="Q22" s="18" t="n">
        <v>1.42341432</v>
      </c>
      <c r="R22" s="20" t="n">
        <v>0.84136076</v>
      </c>
    </row>
    <row r="23" spans="1:18">
      <c r="A23" s="15" t="s">
        <v>420</v>
      </c>
      <c r="B23" s="17" t="n">
        <v>11583</v>
      </c>
      <c r="C23" s="18">
        <f>(3123.0/B23*100)</f>
        <v/>
      </c>
      <c r="D23" s="19" t="n">
        <v>8460</v>
      </c>
      <c r="E23" s="18" t="n">
        <v>69.58883021</v>
      </c>
      <c r="F23" s="20" t="n">
        <v>3.25587966</v>
      </c>
      <c r="G23" s="18" t="n">
        <v>25.43480204</v>
      </c>
      <c r="H23" s="20" t="n">
        <v>3.11437978</v>
      </c>
      <c r="I23" s="18" t="n">
        <v>0</v>
      </c>
      <c r="J23" s="20" t="n">
        <v>0</v>
      </c>
      <c r="K23" s="18" t="s">
        <v>404</v>
      </c>
      <c r="L23" s="20" t="s">
        <v>404</v>
      </c>
      <c r="M23" s="18" t="n">
        <v>0</v>
      </c>
      <c r="N23" s="20" t="n">
        <v>0</v>
      </c>
      <c r="O23" s="18" t="n">
        <v>0</v>
      </c>
      <c r="P23" s="20" t="n">
        <v>0</v>
      </c>
      <c r="Q23" s="18" t="n">
        <v>4.97636775</v>
      </c>
      <c r="R23" s="20" t="n">
        <v>1.5710794</v>
      </c>
    </row>
    <row r="24" spans="1:18">
      <c r="A24" s="15" t="s">
        <v>421</v>
      </c>
      <c r="B24" s="17" t="n">
        <v>6647</v>
      </c>
      <c r="C24" s="18">
        <f>(0.0/B24*100)</f>
        <v/>
      </c>
      <c r="D24" s="19" t="n">
        <v>6647</v>
      </c>
      <c r="E24" s="18" t="n">
        <v>62.97818403</v>
      </c>
      <c r="F24" s="20" t="n">
        <v>3.24539034</v>
      </c>
      <c r="G24" s="18" t="n">
        <v>37.02181597</v>
      </c>
      <c r="H24" s="20" t="n">
        <v>3.24539034</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25.6547702</v>
      </c>
      <c r="F25" s="20" t="n">
        <v>2.9501601</v>
      </c>
      <c r="G25" s="18" t="n">
        <v>73.752129</v>
      </c>
      <c r="H25" s="20" t="n">
        <v>3.01165023</v>
      </c>
      <c r="I25" s="18" t="n">
        <v>0</v>
      </c>
      <c r="J25" s="20" t="n">
        <v>0</v>
      </c>
      <c r="K25" s="18" t="s">
        <v>404</v>
      </c>
      <c r="L25" s="20" t="s">
        <v>404</v>
      </c>
      <c r="M25" s="18" t="n">
        <v>0</v>
      </c>
      <c r="N25" s="20" t="n">
        <v>0</v>
      </c>
      <c r="O25" s="18" t="n">
        <v>0</v>
      </c>
      <c r="P25" s="20" t="n">
        <v>0</v>
      </c>
      <c r="Q25" s="18" t="n">
        <v>0.5931008</v>
      </c>
      <c r="R25" s="20" t="n">
        <v>0.59330217</v>
      </c>
    </row>
    <row r="26" spans="1:18">
      <c r="A26" s="15" t="s">
        <v>423</v>
      </c>
      <c r="B26" s="17" t="n">
        <v>4869</v>
      </c>
      <c r="C26" s="18">
        <f>(11.0/B26*100)</f>
        <v/>
      </c>
      <c r="D26" s="19" t="n">
        <v>4858</v>
      </c>
      <c r="E26" s="18" t="n">
        <v>61.03248186</v>
      </c>
      <c r="F26" s="20" t="n">
        <v>2.392437</v>
      </c>
      <c r="G26" s="18" t="n">
        <v>37.23833529</v>
      </c>
      <c r="H26" s="20" t="n">
        <v>2.39863263</v>
      </c>
      <c r="I26" s="18" t="n">
        <v>0</v>
      </c>
      <c r="J26" s="20" t="n">
        <v>0</v>
      </c>
      <c r="K26" s="18" t="s">
        <v>404</v>
      </c>
      <c r="L26" s="20" t="s">
        <v>404</v>
      </c>
      <c r="M26" s="18" t="n">
        <v>0</v>
      </c>
      <c r="N26" s="20" t="n">
        <v>0</v>
      </c>
      <c r="O26" s="18" t="n">
        <v>0</v>
      </c>
      <c r="P26" s="20" t="n">
        <v>0</v>
      </c>
      <c r="Q26" s="18" t="n">
        <v>1.72918285</v>
      </c>
      <c r="R26" s="20" t="n">
        <v>0.76030402</v>
      </c>
    </row>
    <row r="27" spans="1:18">
      <c r="A27" s="15" t="s">
        <v>424</v>
      </c>
      <c r="B27" s="17" t="n">
        <v>5299</v>
      </c>
      <c r="C27" s="18">
        <f>(0.0/B27*100)</f>
        <v/>
      </c>
      <c r="D27" s="19" t="n">
        <v>5299</v>
      </c>
      <c r="E27" s="18" t="n">
        <v>75.3813547</v>
      </c>
      <c r="F27" s="20" t="n">
        <v>0.09160194000000001</v>
      </c>
      <c r="G27" s="18" t="n">
        <v>21.72407969</v>
      </c>
      <c r="H27" s="20" t="n">
        <v>0.09029708</v>
      </c>
      <c r="I27" s="18" t="n">
        <v>0</v>
      </c>
      <c r="J27" s="20" t="n">
        <v>0</v>
      </c>
      <c r="K27" s="18" t="s">
        <v>404</v>
      </c>
      <c r="L27" s="20" t="s">
        <v>404</v>
      </c>
      <c r="M27" s="18" t="n">
        <v>0</v>
      </c>
      <c r="N27" s="20" t="n">
        <v>0</v>
      </c>
      <c r="O27" s="18" t="n">
        <v>0</v>
      </c>
      <c r="P27" s="20" t="n">
        <v>0</v>
      </c>
      <c r="Q27" s="18" t="n">
        <v>2.89456561</v>
      </c>
      <c r="R27" s="20" t="n">
        <v>0.03318192</v>
      </c>
    </row>
    <row r="28" spans="1:18">
      <c r="A28" s="15" t="s">
        <v>425</v>
      </c>
      <c r="B28" s="17" t="n">
        <v>7568</v>
      </c>
      <c r="C28" s="18">
        <f>(0.0/B28*100)</f>
        <v/>
      </c>
      <c r="D28" s="19" t="n">
        <v>7568</v>
      </c>
      <c r="E28" s="18" t="n">
        <v>34.17314757</v>
      </c>
      <c r="F28" s="20" t="n">
        <v>2.78350292</v>
      </c>
      <c r="G28" s="18" t="n">
        <v>65.33262902</v>
      </c>
      <c r="H28" s="20" t="n">
        <v>2.81240446</v>
      </c>
      <c r="I28" s="18" t="n">
        <v>0</v>
      </c>
      <c r="J28" s="20" t="n">
        <v>0</v>
      </c>
      <c r="K28" s="18" t="s">
        <v>404</v>
      </c>
      <c r="L28" s="20" t="s">
        <v>404</v>
      </c>
      <c r="M28" s="18" t="n">
        <v>0</v>
      </c>
      <c r="N28" s="20" t="n">
        <v>0</v>
      </c>
      <c r="O28" s="18" t="n">
        <v>0</v>
      </c>
      <c r="P28" s="20" t="n">
        <v>0</v>
      </c>
      <c r="Q28" s="18" t="n">
        <v>0.49422341</v>
      </c>
      <c r="R28" s="20" t="n">
        <v>0.49296517</v>
      </c>
    </row>
    <row r="29" spans="1:18">
      <c r="A29" s="15" t="s">
        <v>426</v>
      </c>
      <c r="B29" s="17" t="n">
        <v>5385</v>
      </c>
      <c r="C29" s="18">
        <f>(1123.0/B29*100)</f>
        <v/>
      </c>
      <c r="D29" s="19" t="n">
        <v>4262</v>
      </c>
      <c r="E29" s="18" t="n">
        <v>49.12313753</v>
      </c>
      <c r="F29" s="20" t="n">
        <v>4.09453519</v>
      </c>
      <c r="G29" s="18" t="n">
        <v>31.81489609</v>
      </c>
      <c r="H29" s="20" t="n">
        <v>3.55690587</v>
      </c>
      <c r="I29" s="18" t="n">
        <v>0</v>
      </c>
      <c r="J29" s="20" t="n">
        <v>0</v>
      </c>
      <c r="K29" s="18" t="s">
        <v>404</v>
      </c>
      <c r="L29" s="20" t="s">
        <v>404</v>
      </c>
      <c r="M29" s="18" t="n">
        <v>0</v>
      </c>
      <c r="N29" s="20" t="n">
        <v>0</v>
      </c>
      <c r="O29" s="18" t="n">
        <v>0</v>
      </c>
      <c r="P29" s="20" t="n">
        <v>0</v>
      </c>
      <c r="Q29" s="18" t="n">
        <v>19.06196637</v>
      </c>
      <c r="R29" s="20" t="n">
        <v>3.29226495</v>
      </c>
    </row>
    <row r="30" spans="1:18">
      <c r="A30" s="15" t="s">
        <v>427</v>
      </c>
      <c r="B30" s="17" t="n">
        <v>4520</v>
      </c>
      <c r="C30" s="18">
        <f>(929.0/B30*100)</f>
        <v/>
      </c>
      <c r="D30" s="19" t="n">
        <v>3591</v>
      </c>
      <c r="E30" s="18" t="n">
        <v>90.50239449999999</v>
      </c>
      <c r="F30" s="20" t="n">
        <v>2.50951859</v>
      </c>
      <c r="G30" s="18" t="n">
        <v>6.70166486</v>
      </c>
      <c r="H30" s="20" t="n">
        <v>2.20099222</v>
      </c>
      <c r="I30" s="18" t="n">
        <v>0</v>
      </c>
      <c r="J30" s="20" t="n">
        <v>0</v>
      </c>
      <c r="K30" s="18" t="s">
        <v>404</v>
      </c>
      <c r="L30" s="20" t="s">
        <v>404</v>
      </c>
      <c r="M30" s="18" t="n">
        <v>0</v>
      </c>
      <c r="N30" s="20" t="n">
        <v>0</v>
      </c>
      <c r="O30" s="18" t="n">
        <v>0</v>
      </c>
      <c r="P30" s="20" t="n">
        <v>0</v>
      </c>
      <c r="Q30" s="18" t="n">
        <v>2.79594063</v>
      </c>
      <c r="R30" s="20" t="n">
        <v>1.26786176</v>
      </c>
    </row>
    <row r="31" spans="1:18">
      <c r="A31" s="15" t="s">
        <v>428</v>
      </c>
      <c r="B31" s="17" t="n">
        <v>5456</v>
      </c>
      <c r="C31" s="18">
        <f>(502.0/B31*100)</f>
        <v/>
      </c>
      <c r="D31" s="19" t="n">
        <v>4954</v>
      </c>
      <c r="E31" s="18" t="n">
        <v>8.053058569999999</v>
      </c>
      <c r="F31" s="20" t="n">
        <v>2.06598099</v>
      </c>
      <c r="G31" s="18" t="n">
        <v>84.49806304000001</v>
      </c>
      <c r="H31" s="20" t="n">
        <v>2.42014352</v>
      </c>
      <c r="I31" s="18" t="n">
        <v>0</v>
      </c>
      <c r="J31" s="20" t="n">
        <v>0</v>
      </c>
      <c r="K31" s="18" t="s">
        <v>404</v>
      </c>
      <c r="L31" s="20" t="s">
        <v>404</v>
      </c>
      <c r="M31" s="18" t="n">
        <v>0</v>
      </c>
      <c r="N31" s="20" t="n">
        <v>0</v>
      </c>
      <c r="O31" s="18" t="n">
        <v>0</v>
      </c>
      <c r="P31" s="20" t="n">
        <v>0</v>
      </c>
      <c r="Q31" s="18" t="n">
        <v>7.44887838</v>
      </c>
      <c r="R31" s="20" t="n">
        <v>1.68243105</v>
      </c>
    </row>
    <row r="32" spans="1:18">
      <c r="A32" s="15" t="s">
        <v>429</v>
      </c>
      <c r="B32" s="17" t="n">
        <v>4478</v>
      </c>
      <c r="C32" s="18">
        <f>(0.0/B32*100)</f>
        <v/>
      </c>
      <c r="D32" s="19" t="n">
        <v>4478</v>
      </c>
      <c r="E32" s="18" t="n">
        <v>7.82819854</v>
      </c>
      <c r="F32" s="20" t="n">
        <v>2.28167016</v>
      </c>
      <c r="G32" s="18" t="n">
        <v>90.64048395</v>
      </c>
      <c r="H32" s="20" t="n">
        <v>2.4673827</v>
      </c>
      <c r="I32" s="18" t="n">
        <v>0</v>
      </c>
      <c r="J32" s="20" t="n">
        <v>0</v>
      </c>
      <c r="K32" s="18" t="s">
        <v>404</v>
      </c>
      <c r="L32" s="20" t="s">
        <v>404</v>
      </c>
      <c r="M32" s="18" t="n">
        <v>0</v>
      </c>
      <c r="N32" s="20" t="n">
        <v>0</v>
      </c>
      <c r="O32" s="18" t="n">
        <v>0</v>
      </c>
      <c r="P32" s="20" t="n">
        <v>0</v>
      </c>
      <c r="Q32" s="18" t="n">
        <v>1.53131751</v>
      </c>
      <c r="R32" s="20" t="n">
        <v>0.9406106</v>
      </c>
    </row>
    <row r="33" spans="1:18">
      <c r="A33" s="15" t="s">
        <v>430</v>
      </c>
      <c r="B33" s="17" t="n">
        <v>7325</v>
      </c>
      <c r="C33" s="18">
        <f>(29.0/B33*100)</f>
        <v/>
      </c>
      <c r="D33" s="19" t="n">
        <v>7296</v>
      </c>
      <c r="E33" s="18" t="n">
        <v>27.78031493</v>
      </c>
      <c r="F33" s="20" t="n">
        <v>2.81127062</v>
      </c>
      <c r="G33" s="18" t="n">
        <v>70.298419</v>
      </c>
      <c r="H33" s="20" t="n">
        <v>2.94655928</v>
      </c>
      <c r="I33" s="18" t="n">
        <v>0</v>
      </c>
      <c r="J33" s="20" t="n">
        <v>0</v>
      </c>
      <c r="K33" s="18" t="s">
        <v>404</v>
      </c>
      <c r="L33" s="20" t="s">
        <v>404</v>
      </c>
      <c r="M33" s="18" t="n">
        <v>0</v>
      </c>
      <c r="N33" s="20" t="n">
        <v>0</v>
      </c>
      <c r="O33" s="18" t="n">
        <v>0</v>
      </c>
      <c r="P33" s="20" t="n">
        <v>0</v>
      </c>
      <c r="Q33" s="18" t="n">
        <v>1.92126606</v>
      </c>
      <c r="R33" s="20" t="n">
        <v>0.92908242</v>
      </c>
    </row>
    <row r="34" spans="1:18">
      <c r="A34" s="15" t="s">
        <v>431</v>
      </c>
      <c r="B34" s="17" t="n">
        <v>6350</v>
      </c>
      <c r="C34" s="18">
        <f>(0.0/B34*100)</f>
        <v/>
      </c>
      <c r="D34" s="19" t="n">
        <v>6350</v>
      </c>
      <c r="E34" s="18" t="n">
        <v>3.09648985</v>
      </c>
      <c r="F34" s="20" t="n">
        <v>0.81939133</v>
      </c>
      <c r="G34" s="18" t="n">
        <v>95.44403111</v>
      </c>
      <c r="H34" s="20" t="n">
        <v>1.11872342</v>
      </c>
      <c r="I34" s="18" t="n">
        <v>0</v>
      </c>
      <c r="J34" s="20" t="n">
        <v>0</v>
      </c>
      <c r="K34" s="18" t="s">
        <v>404</v>
      </c>
      <c r="L34" s="20" t="s">
        <v>404</v>
      </c>
      <c r="M34" s="18" t="n">
        <v>0</v>
      </c>
      <c r="N34" s="20" t="n">
        <v>0</v>
      </c>
      <c r="O34" s="18" t="n">
        <v>0</v>
      </c>
      <c r="P34" s="20" t="n">
        <v>0</v>
      </c>
      <c r="Q34" s="18" t="n">
        <v>1.45947904</v>
      </c>
      <c r="R34" s="20" t="n">
        <v>0.7689452</v>
      </c>
    </row>
    <row r="35" spans="1:18">
      <c r="A35" s="15" t="s">
        <v>432</v>
      </c>
      <c r="B35" s="17" t="n">
        <v>6406</v>
      </c>
      <c r="C35" s="18">
        <f>(443.0/B35*100)</f>
        <v/>
      </c>
      <c r="D35" s="19" t="n">
        <v>5963</v>
      </c>
      <c r="E35" s="18" t="n">
        <v>73.91586182</v>
      </c>
      <c r="F35" s="20" t="n">
        <v>0.5555975</v>
      </c>
      <c r="G35" s="18" t="n">
        <v>21.24083103</v>
      </c>
      <c r="H35" s="20" t="n">
        <v>0.5662126200000001</v>
      </c>
      <c r="I35" s="18" t="n">
        <v>0</v>
      </c>
      <c r="J35" s="20" t="n">
        <v>0</v>
      </c>
      <c r="K35" s="18" t="s">
        <v>404</v>
      </c>
      <c r="L35" s="20" t="s">
        <v>404</v>
      </c>
      <c r="M35" s="18" t="n">
        <v>0</v>
      </c>
      <c r="N35" s="20" t="n">
        <v>0</v>
      </c>
      <c r="O35" s="18" t="n">
        <v>0</v>
      </c>
      <c r="P35" s="20" t="n">
        <v>0</v>
      </c>
      <c r="Q35" s="18" t="n">
        <v>4.84330715</v>
      </c>
      <c r="R35" s="20" t="n">
        <v>0.27440612</v>
      </c>
    </row>
    <row r="36" spans="1:18">
      <c r="A36" s="15" t="s">
        <v>433</v>
      </c>
      <c r="B36" s="17" t="n">
        <v>6736</v>
      </c>
      <c r="C36" s="18">
        <f>(10.0/B36*100)</f>
        <v/>
      </c>
      <c r="D36" s="19" t="n">
        <v>6726</v>
      </c>
      <c r="E36" s="18" t="n">
        <v>6.97905929</v>
      </c>
      <c r="F36" s="20" t="n">
        <v>1.6278352</v>
      </c>
      <c r="G36" s="18" t="n">
        <v>92.13930697000001</v>
      </c>
      <c r="H36" s="20" t="n">
        <v>1.72620216</v>
      </c>
      <c r="I36" s="18" t="n">
        <v>0</v>
      </c>
      <c r="J36" s="20" t="n">
        <v>0</v>
      </c>
      <c r="K36" s="18" t="s">
        <v>404</v>
      </c>
      <c r="L36" s="20" t="s">
        <v>404</v>
      </c>
      <c r="M36" s="18" t="n">
        <v>0</v>
      </c>
      <c r="N36" s="20" t="n">
        <v>0</v>
      </c>
      <c r="O36" s="18" t="n">
        <v>0</v>
      </c>
      <c r="P36" s="20" t="n">
        <v>0</v>
      </c>
      <c r="Q36" s="18" t="n">
        <v>0.8816337400000001</v>
      </c>
      <c r="R36" s="20" t="n">
        <v>0.57829564</v>
      </c>
    </row>
    <row r="37" spans="1:18">
      <c r="A37" s="15" t="s">
        <v>434</v>
      </c>
      <c r="B37" s="17" t="n">
        <v>5458</v>
      </c>
      <c r="C37" s="18">
        <f>(0.0/B37*100)</f>
        <v/>
      </c>
      <c r="D37" s="19" t="n">
        <v>5458</v>
      </c>
      <c r="E37" s="18" t="n">
        <v>10.87541209</v>
      </c>
      <c r="F37" s="20" t="n">
        <v>2.03947563</v>
      </c>
      <c r="G37" s="18" t="n">
        <v>89.09349383</v>
      </c>
      <c r="H37" s="20" t="n">
        <v>2.04054968</v>
      </c>
      <c r="I37" s="18" t="n">
        <v>0</v>
      </c>
      <c r="J37" s="20" t="n">
        <v>0</v>
      </c>
      <c r="K37" s="18" t="s">
        <v>404</v>
      </c>
      <c r="L37" s="20" t="s">
        <v>404</v>
      </c>
      <c r="M37" s="18" t="n">
        <v>0</v>
      </c>
      <c r="N37" s="20" t="n">
        <v>0</v>
      </c>
      <c r="O37" s="18" t="n">
        <v>0</v>
      </c>
      <c r="P37" s="20" t="n">
        <v>0</v>
      </c>
      <c r="Q37" s="18" t="n">
        <v>0.03109409</v>
      </c>
      <c r="R37" s="20" t="n">
        <v>0.03128721</v>
      </c>
    </row>
    <row r="38" spans="1:18">
      <c r="A38" s="15" t="s">
        <v>435</v>
      </c>
      <c r="B38" s="17" t="n">
        <v>5860</v>
      </c>
      <c r="C38" s="18">
        <f>(268.0/B38*100)</f>
        <v/>
      </c>
      <c r="D38" s="19" t="n">
        <v>5592</v>
      </c>
      <c r="E38" s="18" t="n">
        <v>21.8984212</v>
      </c>
      <c r="F38" s="20" t="n">
        <v>2.51615274</v>
      </c>
      <c r="G38" s="18" t="n">
        <v>77.05288122</v>
      </c>
      <c r="H38" s="20" t="n">
        <v>2.63172246</v>
      </c>
      <c r="I38" s="18" t="n">
        <v>0</v>
      </c>
      <c r="J38" s="20" t="n">
        <v>0</v>
      </c>
      <c r="K38" s="18" t="s">
        <v>404</v>
      </c>
      <c r="L38" s="20" t="s">
        <v>404</v>
      </c>
      <c r="M38" s="18" t="n">
        <v>0</v>
      </c>
      <c r="N38" s="20" t="n">
        <v>0</v>
      </c>
      <c r="O38" s="18" t="n">
        <v>0</v>
      </c>
      <c r="P38" s="20" t="n">
        <v>0</v>
      </c>
      <c r="Q38" s="18" t="n">
        <v>1.04869758</v>
      </c>
      <c r="R38" s="20" t="n">
        <v>0.74001081</v>
      </c>
    </row>
    <row r="39" spans="1:18">
      <c r="A39" s="15" t="s">
        <v>436</v>
      </c>
      <c r="B39" s="17" t="n">
        <v>5895</v>
      </c>
      <c r="C39" s="18">
        <f>(0.0/B39*100)</f>
        <v/>
      </c>
      <c r="D39" s="19" t="n">
        <v>5895</v>
      </c>
      <c r="E39" s="18" t="n">
        <v>21.95201881</v>
      </c>
      <c r="F39" s="20" t="n">
        <v>3.45366674</v>
      </c>
      <c r="G39" s="18" t="n">
        <v>76.59486652</v>
      </c>
      <c r="H39" s="20" t="n">
        <v>3.55437242</v>
      </c>
      <c r="I39" s="18" t="n">
        <v>0</v>
      </c>
      <c r="J39" s="20" t="n">
        <v>0</v>
      </c>
      <c r="K39" s="18" t="s">
        <v>404</v>
      </c>
      <c r="L39" s="20" t="s">
        <v>404</v>
      </c>
      <c r="M39" s="18" t="n">
        <v>0</v>
      </c>
      <c r="N39" s="20" t="n">
        <v>0</v>
      </c>
      <c r="O39" s="18" t="n">
        <v>0</v>
      </c>
      <c r="P39" s="20" t="n">
        <v>0</v>
      </c>
      <c r="Q39" s="18" t="n">
        <v>1.45311467</v>
      </c>
      <c r="R39" s="20" t="n">
        <v>0.84096969</v>
      </c>
    </row>
    <row r="40" spans="1:18">
      <c r="A40" s="15" t="s">
        <v>437</v>
      </c>
      <c r="B40" s="17" t="n">
        <v>14157</v>
      </c>
      <c r="C40" s="18">
        <f>(2628.0/B40*100)</f>
        <v/>
      </c>
      <c r="D40" s="19" t="n">
        <v>11529</v>
      </c>
      <c r="E40" s="18" t="n">
        <v>84.98343523</v>
      </c>
      <c r="F40" s="20" t="n">
        <v>2.58641399</v>
      </c>
      <c r="G40" s="18" t="n">
        <v>8.7883227</v>
      </c>
      <c r="H40" s="20" t="n">
        <v>2.02591781</v>
      </c>
      <c r="I40" s="18" t="n">
        <v>0</v>
      </c>
      <c r="J40" s="20" t="n">
        <v>0</v>
      </c>
      <c r="K40" s="18" t="s">
        <v>404</v>
      </c>
      <c r="L40" s="20" t="s">
        <v>404</v>
      </c>
      <c r="M40" s="18" t="n">
        <v>0</v>
      </c>
      <c r="N40" s="20" t="n">
        <v>0</v>
      </c>
      <c r="O40" s="18" t="n">
        <v>0</v>
      </c>
      <c r="P40" s="20" t="n">
        <v>0</v>
      </c>
      <c r="Q40" s="18" t="n">
        <v>6.22824207</v>
      </c>
      <c r="R40" s="20" t="n">
        <v>1.6386769</v>
      </c>
    </row>
    <row r="41" spans="1:18">
      <c r="A41" s="15" t="s">
        <v>438</v>
      </c>
      <c r="B41" s="17" t="n">
        <v>5712</v>
      </c>
      <c r="C41" s="18">
        <f>(70.0/B41*100)</f>
        <v/>
      </c>
      <c r="D41" s="19" t="n">
        <v>5642</v>
      </c>
      <c r="E41" s="18" t="n">
        <v>22.68698446</v>
      </c>
      <c r="F41" s="20" t="n">
        <v>3.3676593</v>
      </c>
      <c r="G41" s="18" t="n">
        <v>74.88110374</v>
      </c>
      <c r="H41" s="20" t="n">
        <v>3.41844629</v>
      </c>
      <c r="I41" s="18" t="n">
        <v>0</v>
      </c>
      <c r="J41" s="20" t="n">
        <v>0</v>
      </c>
      <c r="K41" s="18" t="s">
        <v>404</v>
      </c>
      <c r="L41" s="20" t="s">
        <v>404</v>
      </c>
      <c r="M41" s="18" t="n">
        <v>0</v>
      </c>
      <c r="N41" s="20" t="n">
        <v>0</v>
      </c>
      <c r="O41" s="18" t="n">
        <v>0</v>
      </c>
      <c r="P41" s="20" t="n">
        <v>0</v>
      </c>
      <c r="Q41" s="18" t="n">
        <v>2.4319118</v>
      </c>
      <c r="R41" s="20" t="n">
        <v>1.22584885</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7.6646963</v>
      </c>
      <c r="F44" s="20" t="n">
        <v>1.90989482</v>
      </c>
      <c r="G44" s="18" t="n">
        <v>90.4180645</v>
      </c>
      <c r="H44" s="20" t="n">
        <v>2.19371045</v>
      </c>
      <c r="I44" s="18" t="n">
        <v>0</v>
      </c>
      <c r="J44" s="20" t="n">
        <v>0</v>
      </c>
      <c r="K44" s="18" t="s">
        <v>404</v>
      </c>
      <c r="L44" s="20" t="s">
        <v>404</v>
      </c>
      <c r="M44" s="18" t="n">
        <v>0</v>
      </c>
      <c r="N44" s="20" t="n">
        <v>0</v>
      </c>
      <c r="O44" s="18" t="n">
        <v>0</v>
      </c>
      <c r="P44" s="20" t="n">
        <v>0</v>
      </c>
      <c r="Q44" s="18" t="n">
        <v>1.9172392</v>
      </c>
      <c r="R44" s="20" t="n">
        <v>0.97168812</v>
      </c>
    </row>
    <row r="45" spans="1:18">
      <c r="A45" s="15" t="s">
        <v>442</v>
      </c>
      <c r="B45" s="17" t="n">
        <v>5519</v>
      </c>
      <c r="C45" s="18">
        <f>(0.0/B45*100)</f>
        <v/>
      </c>
      <c r="D45" s="19" t="n">
        <v>5519</v>
      </c>
      <c r="E45" s="18" t="n">
        <v>17.26850821</v>
      </c>
      <c r="F45" s="20" t="n">
        <v>3.60776186</v>
      </c>
      <c r="G45" s="18" t="n">
        <v>70.11539663000001</v>
      </c>
      <c r="H45" s="20" t="n">
        <v>4.44124428</v>
      </c>
      <c r="I45" s="18" t="n">
        <v>0</v>
      </c>
      <c r="J45" s="20" t="n">
        <v>0</v>
      </c>
      <c r="K45" s="18" t="s">
        <v>404</v>
      </c>
      <c r="L45" s="20" t="s">
        <v>404</v>
      </c>
      <c r="M45" s="18" t="n">
        <v>0</v>
      </c>
      <c r="N45" s="20" t="n">
        <v>0</v>
      </c>
      <c r="O45" s="18" t="n">
        <v>0</v>
      </c>
      <c r="P45" s="20" t="n">
        <v>0</v>
      </c>
      <c r="Q45" s="18" t="n">
        <v>12.61609515</v>
      </c>
      <c r="R45" s="20" t="n">
        <v>2.87485787</v>
      </c>
    </row>
    <row r="46" spans="1:18">
      <c r="A46" s="15" t="s">
        <v>443</v>
      </c>
      <c r="B46" s="17" t="n">
        <v>23141</v>
      </c>
      <c r="C46" s="18">
        <f>(4196.0/B46*100)</f>
        <v/>
      </c>
      <c r="D46" s="19" t="n">
        <v>18945</v>
      </c>
      <c r="E46" s="18" t="n">
        <v>9.968047200000001</v>
      </c>
      <c r="F46" s="20" t="n">
        <v>1.48478479</v>
      </c>
      <c r="G46" s="18" t="n">
        <v>83.16755659</v>
      </c>
      <c r="H46" s="20" t="n">
        <v>1.78770017</v>
      </c>
      <c r="I46" s="18" t="n">
        <v>0</v>
      </c>
      <c r="J46" s="20" t="n">
        <v>0</v>
      </c>
      <c r="K46" s="18" t="s">
        <v>404</v>
      </c>
      <c r="L46" s="20" t="s">
        <v>404</v>
      </c>
      <c r="M46" s="18" t="n">
        <v>0</v>
      </c>
      <c r="N46" s="20" t="n">
        <v>0</v>
      </c>
      <c r="O46" s="18" t="n">
        <v>0</v>
      </c>
      <c r="P46" s="20" t="n">
        <v>0</v>
      </c>
      <c r="Q46" s="18" t="n">
        <v>6.86439621</v>
      </c>
      <c r="R46" s="20" t="n">
        <v>1.1586705</v>
      </c>
    </row>
    <row r="47" spans="1:18">
      <c r="A47" s="15" t="s">
        <v>444</v>
      </c>
      <c r="B47" s="17" t="n">
        <v>5928</v>
      </c>
      <c r="C47" s="18">
        <f>(0.0/B47*100)</f>
        <v/>
      </c>
      <c r="D47" s="19" t="n">
        <v>5928</v>
      </c>
      <c r="E47" s="18" t="n">
        <v>3.93836201</v>
      </c>
      <c r="F47" s="20" t="n">
        <v>1.51183297</v>
      </c>
      <c r="G47" s="18" t="n">
        <v>92.66730355</v>
      </c>
      <c r="H47" s="20" t="n">
        <v>1.9301462</v>
      </c>
      <c r="I47" s="18" t="n">
        <v>0</v>
      </c>
      <c r="J47" s="20" t="n">
        <v>0</v>
      </c>
      <c r="K47" s="18" t="s">
        <v>404</v>
      </c>
      <c r="L47" s="20" t="s">
        <v>404</v>
      </c>
      <c r="M47" s="18" t="n">
        <v>0</v>
      </c>
      <c r="N47" s="20" t="n">
        <v>0</v>
      </c>
      <c r="O47" s="18" t="n">
        <v>0</v>
      </c>
      <c r="P47" s="20" t="n">
        <v>0</v>
      </c>
      <c r="Q47" s="18" t="n">
        <v>3.39433443</v>
      </c>
      <c r="R47" s="20" t="n">
        <v>1.19346987</v>
      </c>
    </row>
    <row r="48" spans="1:18">
      <c r="A48" s="15" t="s">
        <v>445</v>
      </c>
      <c r="B48" s="17" t="n">
        <v>9841</v>
      </c>
      <c r="C48" s="18">
        <f>(0.0/B48*100)</f>
        <v/>
      </c>
      <c r="D48" s="19" t="n">
        <v>9841</v>
      </c>
      <c r="E48" s="18" t="n">
        <v>51.58104593</v>
      </c>
      <c r="F48" s="20" t="n">
        <v>3.76216671</v>
      </c>
      <c r="G48" s="18" t="n">
        <v>46.61151086</v>
      </c>
      <c r="H48" s="20" t="n">
        <v>3.85838956</v>
      </c>
      <c r="I48" s="18" t="n">
        <v>0</v>
      </c>
      <c r="J48" s="20" t="n">
        <v>0</v>
      </c>
      <c r="K48" s="18" t="s">
        <v>404</v>
      </c>
      <c r="L48" s="20" t="s">
        <v>404</v>
      </c>
      <c r="M48" s="18" t="n">
        <v>0</v>
      </c>
      <c r="N48" s="20" t="n">
        <v>0</v>
      </c>
      <c r="O48" s="18" t="n">
        <v>0</v>
      </c>
      <c r="P48" s="20" t="n">
        <v>0</v>
      </c>
      <c r="Q48" s="18" t="n">
        <v>1.80744321</v>
      </c>
      <c r="R48" s="20" t="n">
        <v>0.9763014800000001</v>
      </c>
    </row>
    <row r="49" spans="1:18">
      <c r="A49" s="15" t="s">
        <v>446</v>
      </c>
      <c r="B49" s="17" t="n">
        <v>6349</v>
      </c>
      <c r="C49" s="18">
        <f>(52.0/B49*100)</f>
        <v/>
      </c>
      <c r="D49" s="19" t="n">
        <v>6297</v>
      </c>
      <c r="E49" s="18" t="n">
        <v>42.62509956</v>
      </c>
      <c r="F49" s="20" t="n">
        <v>3.27846454</v>
      </c>
      <c r="G49" s="18" t="n">
        <v>57.37490044</v>
      </c>
      <c r="H49" s="20" t="n">
        <v>3.27846454</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(1031.0/B50*100)</f>
        <v/>
      </c>
      <c r="D50" s="19" t="n">
        <v>10764</v>
      </c>
      <c r="E50" s="18" t="n">
        <v>7.28510297</v>
      </c>
      <c r="F50" s="20" t="n">
        <v>1.62935822</v>
      </c>
      <c r="G50" s="18" t="n">
        <v>87.37315089000001</v>
      </c>
      <c r="H50" s="20" t="n">
        <v>2.25686421</v>
      </c>
      <c r="I50" s="18" t="n">
        <v>0</v>
      </c>
      <c r="J50" s="20" t="n">
        <v>0</v>
      </c>
      <c r="K50" s="18" t="s">
        <v>404</v>
      </c>
      <c r="L50" s="20" t="s">
        <v>404</v>
      </c>
      <c r="M50" s="18" t="n">
        <v>0</v>
      </c>
      <c r="N50" s="20" t="n">
        <v>0</v>
      </c>
      <c r="O50" s="18" t="n">
        <v>0</v>
      </c>
      <c r="P50" s="20" t="n">
        <v>0</v>
      </c>
      <c r="Q50" s="18" t="n">
        <v>5.34174613</v>
      </c>
      <c r="R50" s="20" t="n">
        <v>1.61031895</v>
      </c>
    </row>
    <row r="51" spans="1:18">
      <c r="A51" s="15" t="s">
        <v>448</v>
      </c>
      <c r="B51" s="17" t="n">
        <v>6866</v>
      </c>
      <c r="C51" s="18">
        <f>(0.0/B51*100)</f>
        <v/>
      </c>
      <c r="D51" s="19" t="n">
        <v>6866</v>
      </c>
      <c r="E51" s="18" t="n">
        <v>5.69067799</v>
      </c>
      <c r="F51" s="20" t="n">
        <v>1.66329648</v>
      </c>
      <c r="G51" s="18" t="n">
        <v>91.17963342</v>
      </c>
      <c r="H51" s="20" t="n">
        <v>2.33698814</v>
      </c>
      <c r="I51" s="18" t="n">
        <v>0</v>
      </c>
      <c r="J51" s="20" t="n">
        <v>0</v>
      </c>
      <c r="K51" s="18" t="s">
        <v>404</v>
      </c>
      <c r="L51" s="20" t="s">
        <v>404</v>
      </c>
      <c r="M51" s="18" t="n">
        <v>0</v>
      </c>
      <c r="N51" s="20" t="n">
        <v>0</v>
      </c>
      <c r="O51" s="18" t="n">
        <v>0</v>
      </c>
      <c r="P51" s="20" t="n">
        <v>0</v>
      </c>
      <c r="Q51" s="18" t="n">
        <v>3.12968859</v>
      </c>
      <c r="R51" s="20" t="n">
        <v>1.30123064</v>
      </c>
    </row>
    <row r="52" spans="1:18">
      <c r="A52" s="15" t="s">
        <v>449</v>
      </c>
      <c r="B52" s="17" t="n">
        <v>5809</v>
      </c>
      <c r="C52" s="18">
        <f>(0.0/B52*100)</f>
        <v/>
      </c>
      <c r="D52" s="19" t="n">
        <v>5809</v>
      </c>
      <c r="E52" s="18" t="n">
        <v>6.41516395</v>
      </c>
      <c r="F52" s="20" t="n">
        <v>1.54523704</v>
      </c>
      <c r="G52" s="18" t="n">
        <v>91.36692481999999</v>
      </c>
      <c r="H52" s="20" t="n">
        <v>1.97705908</v>
      </c>
      <c r="I52" s="18" t="n">
        <v>0</v>
      </c>
      <c r="J52" s="20" t="n">
        <v>0</v>
      </c>
      <c r="K52" s="18" t="s">
        <v>404</v>
      </c>
      <c r="L52" s="20" t="s">
        <v>404</v>
      </c>
      <c r="M52" s="18" t="n">
        <v>0</v>
      </c>
      <c r="N52" s="20" t="n">
        <v>0</v>
      </c>
      <c r="O52" s="18" t="n">
        <v>0</v>
      </c>
      <c r="P52" s="20" t="n">
        <v>0</v>
      </c>
      <c r="Q52" s="18" t="n">
        <v>2.21791123</v>
      </c>
      <c r="R52" s="20" t="n">
        <v>1.23162372</v>
      </c>
    </row>
    <row r="53" spans="1:18">
      <c r="A53" s="15" t="s">
        <v>450</v>
      </c>
      <c r="B53" s="17" t="n">
        <v>5571</v>
      </c>
      <c r="C53" s="18">
        <f>(0.0/B53*100)</f>
        <v/>
      </c>
      <c r="D53" s="19" t="n">
        <v>5571</v>
      </c>
      <c r="E53" s="18" t="n">
        <v>11.73435468</v>
      </c>
      <c r="F53" s="20" t="n">
        <v>0.07425493</v>
      </c>
      <c r="G53" s="18" t="n">
        <v>87.08005507</v>
      </c>
      <c r="H53" s="20" t="n">
        <v>0.08374156000000001</v>
      </c>
      <c r="I53" s="18" t="n">
        <v>0</v>
      </c>
      <c r="J53" s="20" t="n">
        <v>0</v>
      </c>
      <c r="K53" s="18" t="s">
        <v>404</v>
      </c>
      <c r="L53" s="20" t="s">
        <v>404</v>
      </c>
      <c r="M53" s="18" t="n">
        <v>0</v>
      </c>
      <c r="N53" s="20" t="n">
        <v>0</v>
      </c>
      <c r="O53" s="18" t="n">
        <v>0</v>
      </c>
      <c r="P53" s="20" t="n">
        <v>0</v>
      </c>
      <c r="Q53" s="18" t="n">
        <v>1.18559025</v>
      </c>
      <c r="R53" s="20" t="n">
        <v>0.02937528</v>
      </c>
    </row>
    <row r="54" spans="1:18">
      <c r="A54" s="15" t="s">
        <v>451</v>
      </c>
      <c r="B54" s="17" t="n">
        <v>4740</v>
      </c>
      <c r="C54" s="18">
        <f>(199.0/B54*100)</f>
        <v/>
      </c>
      <c r="D54" s="19" t="n">
        <v>4541</v>
      </c>
      <c r="E54" s="18" t="n">
        <v>19.57611234</v>
      </c>
      <c r="F54" s="20" t="n">
        <v>3.09287392</v>
      </c>
      <c r="G54" s="18" t="n">
        <v>76.15168734</v>
      </c>
      <c r="H54" s="20" t="n">
        <v>3.2570908</v>
      </c>
      <c r="I54" s="18" t="n">
        <v>0</v>
      </c>
      <c r="J54" s="20" t="n">
        <v>0</v>
      </c>
      <c r="K54" s="18" t="s">
        <v>404</v>
      </c>
      <c r="L54" s="20" t="s">
        <v>404</v>
      </c>
      <c r="M54" s="18" t="n">
        <v>0</v>
      </c>
      <c r="N54" s="20" t="n">
        <v>0</v>
      </c>
      <c r="O54" s="18" t="n">
        <v>0</v>
      </c>
      <c r="P54" s="20" t="n">
        <v>0</v>
      </c>
      <c r="Q54" s="18" t="n">
        <v>4.27220032</v>
      </c>
      <c r="R54" s="20" t="n">
        <v>1.30984534</v>
      </c>
    </row>
    <row r="55" spans="1:18">
      <c r="A55" s="15" t="s">
        <v>452</v>
      </c>
      <c r="B55" s="17" t="n">
        <v>5316</v>
      </c>
      <c r="C55" s="18">
        <f>(43.0/B55*100)</f>
        <v/>
      </c>
      <c r="D55" s="19" t="n">
        <v>5273</v>
      </c>
      <c r="E55" s="18" t="n">
        <v>15.03239671</v>
      </c>
      <c r="F55" s="20" t="n">
        <v>2.48559539</v>
      </c>
      <c r="G55" s="18" t="n">
        <v>82.3509895</v>
      </c>
      <c r="H55" s="20" t="n">
        <v>2.61769527</v>
      </c>
      <c r="I55" s="18" t="n">
        <v>0</v>
      </c>
      <c r="J55" s="20" t="n">
        <v>0</v>
      </c>
      <c r="K55" s="18" t="s">
        <v>404</v>
      </c>
      <c r="L55" s="20" t="s">
        <v>404</v>
      </c>
      <c r="M55" s="18" t="n">
        <v>0</v>
      </c>
      <c r="N55" s="20" t="n">
        <v>0</v>
      </c>
      <c r="O55" s="18" t="n">
        <v>0</v>
      </c>
      <c r="P55" s="20" t="n">
        <v>0</v>
      </c>
      <c r="Q55" s="18" t="n">
        <v>2.61661379</v>
      </c>
      <c r="R55" s="20" t="n">
        <v>1.05429423</v>
      </c>
    </row>
    <row r="56" spans="1:18">
      <c r="A56" s="15" t="s">
        <v>453</v>
      </c>
      <c r="B56" s="17" t="n">
        <v>5359</v>
      </c>
      <c r="C56" s="18">
        <f>(0.0/B56*100)</f>
        <v/>
      </c>
      <c r="D56" s="19" t="n">
        <v>5359</v>
      </c>
      <c r="E56" s="18" t="n">
        <v>69.284066</v>
      </c>
      <c r="F56" s="20" t="n">
        <v>4.13016178</v>
      </c>
      <c r="G56" s="18" t="n">
        <v>23.32227069</v>
      </c>
      <c r="H56" s="20" t="n">
        <v>3.70659499</v>
      </c>
      <c r="I56" s="18" t="n">
        <v>0</v>
      </c>
      <c r="J56" s="20" t="n">
        <v>0</v>
      </c>
      <c r="K56" s="18" t="s">
        <v>404</v>
      </c>
      <c r="L56" s="20" t="s">
        <v>404</v>
      </c>
      <c r="M56" s="18" t="n">
        <v>0</v>
      </c>
      <c r="N56" s="20" t="n">
        <v>0</v>
      </c>
      <c r="O56" s="18" t="n">
        <v>0</v>
      </c>
      <c r="P56" s="20" t="n">
        <v>0</v>
      </c>
      <c r="Q56" s="18" t="n">
        <v>7.39366331</v>
      </c>
      <c r="R56" s="20" t="n">
        <v>2.22513945</v>
      </c>
    </row>
    <row r="57" spans="1:18">
      <c r="A57" s="15" t="s">
        <v>454</v>
      </c>
      <c r="B57" s="17" t="n">
        <v>6513</v>
      </c>
      <c r="C57" s="18">
        <f>(0.0/B57*100)</f>
        <v/>
      </c>
      <c r="D57" s="19" t="n">
        <v>6513</v>
      </c>
      <c r="E57" s="18" t="n">
        <v>24.10862118</v>
      </c>
      <c r="F57" s="20" t="n">
        <v>2.71867689</v>
      </c>
      <c r="G57" s="18" t="n">
        <v>56.91115269</v>
      </c>
      <c r="H57" s="20" t="n">
        <v>3.44138698</v>
      </c>
      <c r="I57" s="18" t="n">
        <v>0</v>
      </c>
      <c r="J57" s="20" t="n">
        <v>0</v>
      </c>
      <c r="K57" s="18" t="s">
        <v>404</v>
      </c>
      <c r="L57" s="20" t="s">
        <v>404</v>
      </c>
      <c r="M57" s="18" t="n">
        <v>0</v>
      </c>
      <c r="N57" s="20" t="n">
        <v>0</v>
      </c>
      <c r="O57" s="18" t="n">
        <v>0</v>
      </c>
      <c r="P57" s="20" t="n">
        <v>0</v>
      </c>
      <c r="Q57" s="18" t="n">
        <v>18.98022614</v>
      </c>
      <c r="R57" s="20" t="n">
        <v>2.88322925</v>
      </c>
    </row>
    <row r="58" spans="1:18">
      <c r="A58" s="15" t="s">
        <v>455</v>
      </c>
      <c r="B58" s="17" t="n">
        <v>7267</v>
      </c>
      <c r="C58" s="18">
        <f>(0.0/B58*100)</f>
        <v/>
      </c>
      <c r="D58" s="19" t="n">
        <v>7267</v>
      </c>
      <c r="E58" s="18" t="n">
        <v>71.81267522</v>
      </c>
      <c r="F58" s="20" t="n">
        <v>2.70355713</v>
      </c>
      <c r="G58" s="18" t="n">
        <v>27.89160114</v>
      </c>
      <c r="H58" s="20" t="n">
        <v>2.73393511</v>
      </c>
      <c r="I58" s="18" t="n">
        <v>0</v>
      </c>
      <c r="J58" s="20" t="n">
        <v>0</v>
      </c>
      <c r="K58" s="18" t="s">
        <v>404</v>
      </c>
      <c r="L58" s="20" t="s">
        <v>404</v>
      </c>
      <c r="M58" s="18" t="n">
        <v>0</v>
      </c>
      <c r="N58" s="20" t="n">
        <v>0</v>
      </c>
      <c r="O58" s="18" t="n">
        <v>0</v>
      </c>
      <c r="P58" s="20" t="n">
        <v>0</v>
      </c>
      <c r="Q58" s="18" t="n">
        <v>0.29572364</v>
      </c>
      <c r="R58" s="20" t="n">
        <v>0.24854939</v>
      </c>
    </row>
    <row r="59" spans="1:18">
      <c r="A59" s="15" t="s">
        <v>456</v>
      </c>
      <c r="B59" s="17" t="n">
        <v>4826</v>
      </c>
      <c r="C59" s="18">
        <f>(0.0/B59*100)</f>
        <v/>
      </c>
      <c r="D59" s="19" t="n">
        <v>4826</v>
      </c>
      <c r="E59" s="18" t="n">
        <v>7.46171348</v>
      </c>
      <c r="F59" s="20" t="n">
        <v>0.4607039</v>
      </c>
      <c r="G59" s="18" t="n">
        <v>89.36006991000001</v>
      </c>
      <c r="H59" s="20" t="n">
        <v>0.65687092</v>
      </c>
      <c r="I59" s="18" t="n">
        <v>0</v>
      </c>
      <c r="J59" s="20" t="n">
        <v>0</v>
      </c>
      <c r="K59" s="18" t="s">
        <v>404</v>
      </c>
      <c r="L59" s="20" t="s">
        <v>404</v>
      </c>
      <c r="M59" s="18" t="n">
        <v>0</v>
      </c>
      <c r="N59" s="20" t="n">
        <v>0</v>
      </c>
      <c r="O59" s="18" t="n">
        <v>0</v>
      </c>
      <c r="P59" s="20" t="n">
        <v>0</v>
      </c>
      <c r="Q59" s="18" t="n">
        <v>3.17821661</v>
      </c>
      <c r="R59" s="20" t="n">
        <v>0.45716672</v>
      </c>
    </row>
    <row r="60" spans="1:18">
      <c r="A60" s="15" t="s">
        <v>457</v>
      </c>
      <c r="B60" s="17" t="n">
        <v>4546</v>
      </c>
      <c r="C60" s="18">
        <f>(0.0/B60*100)</f>
        <v/>
      </c>
      <c r="D60" s="19" t="n">
        <v>4546</v>
      </c>
      <c r="E60" s="18" t="n">
        <v>47.49399204</v>
      </c>
      <c r="F60" s="20" t="n">
        <v>3.29968858</v>
      </c>
      <c r="G60" s="18" t="n">
        <v>47.3840772</v>
      </c>
      <c r="H60" s="20" t="n">
        <v>3.19528615</v>
      </c>
      <c r="I60" s="18" t="n">
        <v>0</v>
      </c>
      <c r="J60" s="20" t="n">
        <v>0</v>
      </c>
      <c r="K60" s="18" t="s">
        <v>404</v>
      </c>
      <c r="L60" s="20" t="s">
        <v>404</v>
      </c>
      <c r="M60" s="18" t="n">
        <v>0</v>
      </c>
      <c r="N60" s="20" t="n">
        <v>0</v>
      </c>
      <c r="O60" s="18" t="n">
        <v>0</v>
      </c>
      <c r="P60" s="20" t="n">
        <v>0</v>
      </c>
      <c r="Q60" s="18" t="n">
        <v>5.12193076</v>
      </c>
      <c r="R60" s="20" t="n">
        <v>1.30864226</v>
      </c>
    </row>
    <row r="61" spans="1:18">
      <c r="A61" s="15" t="s">
        <v>458</v>
      </c>
      <c r="B61" s="17" t="n">
        <v>6525</v>
      </c>
      <c r="C61" s="18">
        <f>(0.0/B61*100)</f>
        <v/>
      </c>
      <c r="D61" s="19" t="n">
        <v>6525</v>
      </c>
      <c r="E61" s="18" t="n">
        <v>19.68748463</v>
      </c>
      <c r="F61" s="20" t="n">
        <v>2.28198673</v>
      </c>
      <c r="G61" s="18" t="n">
        <v>80.31251537</v>
      </c>
      <c r="H61" s="20" t="n">
        <v>2.28198673</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86.87607075</v>
      </c>
      <c r="F62" s="20" t="n">
        <v>0.05657634</v>
      </c>
      <c r="G62" s="18" t="n">
        <v>9.59608562</v>
      </c>
      <c r="H62" s="20" t="n">
        <v>0.0568729</v>
      </c>
      <c r="I62" s="18" t="n">
        <v>0</v>
      </c>
      <c r="J62" s="20" t="n">
        <v>0</v>
      </c>
      <c r="K62" s="18" t="s">
        <v>404</v>
      </c>
      <c r="L62" s="20" t="s">
        <v>404</v>
      </c>
      <c r="M62" s="18" t="n">
        <v>0</v>
      </c>
      <c r="N62" s="20" t="n">
        <v>0</v>
      </c>
      <c r="O62" s="18" t="n">
        <v>0</v>
      </c>
      <c r="P62" s="20" t="n">
        <v>0</v>
      </c>
      <c r="Q62" s="18" t="n">
        <v>3.52784363</v>
      </c>
      <c r="R62" s="20" t="n">
        <v>0.00399206</v>
      </c>
    </row>
    <row r="63" spans="1:18">
      <c r="A63" s="15" t="s">
        <v>460</v>
      </c>
      <c r="B63" s="17" t="n">
        <v>5324</v>
      </c>
      <c r="C63" s="18">
        <f>(0.0/B63*100)</f>
        <v/>
      </c>
      <c r="D63" s="19" t="n">
        <v>5324</v>
      </c>
      <c r="E63" s="18" t="n">
        <v>15.08496255</v>
      </c>
      <c r="F63" s="20" t="n">
        <v>0.12496271</v>
      </c>
      <c r="G63" s="18" t="n">
        <v>76.51945886</v>
      </c>
      <c r="H63" s="20" t="n">
        <v>0.13440335</v>
      </c>
      <c r="I63" s="18" t="n">
        <v>0</v>
      </c>
      <c r="J63" s="20" t="n">
        <v>0</v>
      </c>
      <c r="K63" s="18" t="s">
        <v>404</v>
      </c>
      <c r="L63" s="20" t="s">
        <v>404</v>
      </c>
      <c r="M63" s="18" t="n">
        <v>0</v>
      </c>
      <c r="N63" s="20" t="n">
        <v>0</v>
      </c>
      <c r="O63" s="18" t="n">
        <v>0</v>
      </c>
      <c r="P63" s="20" t="n">
        <v>0</v>
      </c>
      <c r="Q63" s="18" t="n">
        <v>8.39557859</v>
      </c>
      <c r="R63" s="20" t="n">
        <v>0.07368149</v>
      </c>
    </row>
    <row r="64" spans="1:18">
      <c r="A64" s="15" t="s">
        <v>461</v>
      </c>
      <c r="B64" s="17" t="n">
        <v>3634</v>
      </c>
      <c r="C64" s="18">
        <f>(27.0/B64*100)</f>
        <v/>
      </c>
      <c r="D64" s="19" t="n">
        <v>3607</v>
      </c>
      <c r="E64" s="18" t="n">
        <v>81.22002696</v>
      </c>
      <c r="F64" s="20" t="n">
        <v>0.10728459</v>
      </c>
      <c r="G64" s="18" t="n">
        <v>18.77997304</v>
      </c>
      <c r="H64" s="20" t="n">
        <v>0.10728459</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37.98113766</v>
      </c>
      <c r="F65" s="20" t="n">
        <v>3.58523237</v>
      </c>
      <c r="G65" s="18" t="n">
        <v>60.85752718</v>
      </c>
      <c r="H65" s="20" t="n">
        <v>3.56935338</v>
      </c>
      <c r="I65" s="18" t="n">
        <v>0</v>
      </c>
      <c r="J65" s="20" t="n">
        <v>0</v>
      </c>
      <c r="K65" s="18" t="s">
        <v>404</v>
      </c>
      <c r="L65" s="20" t="s">
        <v>404</v>
      </c>
      <c r="M65" s="18" t="n">
        <v>0</v>
      </c>
      <c r="N65" s="20" t="n">
        <v>0</v>
      </c>
      <c r="O65" s="18" t="n">
        <v>0</v>
      </c>
      <c r="P65" s="20" t="n">
        <v>0</v>
      </c>
      <c r="Q65" s="18" t="n">
        <v>1.16133516</v>
      </c>
      <c r="R65" s="20" t="n">
        <v>0.81667079</v>
      </c>
    </row>
    <row r="66" spans="1:18">
      <c r="A66" s="15" t="s">
        <v>463</v>
      </c>
      <c r="B66" s="17" t="n">
        <v>5665</v>
      </c>
      <c r="C66" s="18">
        <f>(0.0/B66*100)</f>
        <v/>
      </c>
      <c r="D66" s="19" t="n">
        <v>5665</v>
      </c>
      <c r="E66" s="18" t="n">
        <v>11.11751522</v>
      </c>
      <c r="F66" s="20" t="n">
        <v>0.06409998</v>
      </c>
      <c r="G66" s="18" t="n">
        <v>87.32693294000001</v>
      </c>
      <c r="H66" s="20" t="n">
        <v>0.14051287</v>
      </c>
      <c r="I66" s="18" t="n">
        <v>0</v>
      </c>
      <c r="J66" s="20" t="n">
        <v>0</v>
      </c>
      <c r="K66" s="18" t="s">
        <v>404</v>
      </c>
      <c r="L66" s="20" t="s">
        <v>404</v>
      </c>
      <c r="M66" s="18" t="n">
        <v>0</v>
      </c>
      <c r="N66" s="20" t="n">
        <v>0</v>
      </c>
      <c r="O66" s="18" t="n">
        <v>0</v>
      </c>
      <c r="P66" s="20" t="n">
        <v>0</v>
      </c>
      <c r="Q66" s="18" t="n">
        <v>1.55555184</v>
      </c>
      <c r="R66" s="20" t="n">
        <v>0.1198616</v>
      </c>
    </row>
    <row r="67" spans="1:18">
      <c r="A67" s="15" t="s">
        <v>464</v>
      </c>
      <c r="B67" s="17" t="n">
        <v>6971</v>
      </c>
      <c r="C67" s="18">
        <f>(0.0/B67*100)</f>
        <v/>
      </c>
      <c r="D67" s="19" t="n">
        <v>6971</v>
      </c>
      <c r="E67" s="18" t="n">
        <v>25.68645352</v>
      </c>
      <c r="F67" s="20" t="n">
        <v>2.72011149</v>
      </c>
      <c r="G67" s="18" t="n">
        <v>73.31645014999999</v>
      </c>
      <c r="H67" s="20" t="n">
        <v>2.72765388</v>
      </c>
      <c r="I67" s="18" t="n">
        <v>0</v>
      </c>
      <c r="J67" s="20" t="n">
        <v>0</v>
      </c>
      <c r="K67" s="18" t="s">
        <v>404</v>
      </c>
      <c r="L67" s="20" t="s">
        <v>404</v>
      </c>
      <c r="M67" s="18" t="n">
        <v>0</v>
      </c>
      <c r="N67" s="20" t="n">
        <v>0</v>
      </c>
      <c r="O67" s="18" t="n">
        <v>0</v>
      </c>
      <c r="P67" s="20" t="n">
        <v>0</v>
      </c>
      <c r="Q67" s="18" t="n">
        <v>0.99709632</v>
      </c>
      <c r="R67" s="20" t="n">
        <v>0.56594568</v>
      </c>
    </row>
    <row r="68" spans="1:18">
      <c r="A68" s="15" t="s">
        <v>465</v>
      </c>
      <c r="B68" s="17" t="n">
        <v>12083</v>
      </c>
      <c r="C68" s="18">
        <f>(0.0/B68*100)</f>
        <v/>
      </c>
      <c r="D68" s="19" t="n">
        <v>12083</v>
      </c>
      <c r="E68" s="18" t="n">
        <v>73.25320124</v>
      </c>
      <c r="F68" s="20" t="n">
        <v>0.08760503</v>
      </c>
      <c r="G68" s="18" t="n">
        <v>26.01599322</v>
      </c>
      <c r="H68" s="20" t="n">
        <v>0.08457381999999999</v>
      </c>
      <c r="I68" s="18" t="n">
        <v>0</v>
      </c>
      <c r="J68" s="20" t="n">
        <v>0</v>
      </c>
      <c r="K68" s="18" t="s">
        <v>404</v>
      </c>
      <c r="L68" s="20" t="s">
        <v>404</v>
      </c>
      <c r="M68" s="18" t="n">
        <v>0</v>
      </c>
      <c r="N68" s="20" t="n">
        <v>0</v>
      </c>
      <c r="O68" s="18" t="n">
        <v>0</v>
      </c>
      <c r="P68" s="20" t="n">
        <v>0</v>
      </c>
      <c r="Q68" s="18" t="n">
        <v>0.73080554</v>
      </c>
      <c r="R68" s="20" t="n">
        <v>0.02197892</v>
      </c>
    </row>
    <row r="69" spans="1:18">
      <c r="A69" s="15" t="s">
        <v>466</v>
      </c>
      <c r="B69" s="17" t="n">
        <v>4876</v>
      </c>
      <c r="C69" s="18">
        <f>(0.0/B69*100)</f>
        <v/>
      </c>
      <c r="D69" s="19" t="n">
        <v>4876</v>
      </c>
      <c r="E69" s="18" t="n">
        <v>49.9207915</v>
      </c>
      <c r="F69" s="20" t="n">
        <v>3.92408548</v>
      </c>
      <c r="G69" s="18" t="n">
        <v>50.0792085</v>
      </c>
      <c r="H69" s="20" t="n">
        <v>3.92408548</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42.92474587</v>
      </c>
      <c r="F70" s="20" t="n">
        <v>3.70871382</v>
      </c>
      <c r="G70" s="18" t="n">
        <v>56.76760478</v>
      </c>
      <c r="H70" s="20" t="n">
        <v>3.63145339</v>
      </c>
      <c r="I70" s="18" t="n">
        <v>0</v>
      </c>
      <c r="J70" s="20" t="n">
        <v>0</v>
      </c>
      <c r="K70" s="18" t="s">
        <v>404</v>
      </c>
      <c r="L70" s="20" t="s">
        <v>404</v>
      </c>
      <c r="M70" s="18" t="n">
        <v>0</v>
      </c>
      <c r="N70" s="20" t="n">
        <v>0</v>
      </c>
      <c r="O70" s="18" t="n">
        <v>0</v>
      </c>
      <c r="P70" s="20" t="n">
        <v>0</v>
      </c>
      <c r="Q70" s="18" t="n">
        <v>0.30764935</v>
      </c>
      <c r="R70" s="20" t="n">
        <v>0.30600758</v>
      </c>
    </row>
    <row r="71" spans="1:18">
      <c r="A71" s="15" t="s">
        <v>468</v>
      </c>
      <c r="B71" s="17" t="n">
        <v>6115</v>
      </c>
      <c r="C71" s="18">
        <f>(0.0/B71*100)</f>
        <v/>
      </c>
      <c r="D71" s="19" t="n">
        <v>6115</v>
      </c>
      <c r="E71" s="18" t="n">
        <v>74.54340354</v>
      </c>
      <c r="F71" s="20" t="n">
        <v>0.20756621</v>
      </c>
      <c r="G71" s="18" t="n">
        <v>24.82997888</v>
      </c>
      <c r="H71" s="20" t="n">
        <v>0.19919122</v>
      </c>
      <c r="I71" s="18" t="n">
        <v>0</v>
      </c>
      <c r="J71" s="20" t="n">
        <v>0</v>
      </c>
      <c r="K71" s="18" t="s">
        <v>404</v>
      </c>
      <c r="L71" s="20" t="s">
        <v>404</v>
      </c>
      <c r="M71" s="18" t="n">
        <v>0</v>
      </c>
      <c r="N71" s="20" t="n">
        <v>0</v>
      </c>
      <c r="O71" s="18" t="n">
        <v>0</v>
      </c>
      <c r="P71" s="20" t="n">
        <v>0</v>
      </c>
      <c r="Q71" s="18" t="n">
        <v>0.62661758</v>
      </c>
      <c r="R71" s="20" t="n">
        <v>0.02967901</v>
      </c>
    </row>
    <row r="72" spans="1:18">
      <c r="A72" s="15" t="s">
        <v>469</v>
      </c>
      <c r="B72" s="17" t="n">
        <v>7708</v>
      </c>
      <c r="C72" s="18">
        <f>(0.0/B72*100)</f>
        <v/>
      </c>
      <c r="D72" s="19" t="n">
        <v>7708</v>
      </c>
      <c r="E72" s="18" t="n">
        <v>28.32100115</v>
      </c>
      <c r="F72" s="20" t="n">
        <v>3.00424316</v>
      </c>
      <c r="G72" s="18" t="n">
        <v>70.22746459</v>
      </c>
      <c r="H72" s="20" t="n">
        <v>2.89416056</v>
      </c>
      <c r="I72" s="18" t="n">
        <v>0</v>
      </c>
      <c r="J72" s="20" t="n">
        <v>0</v>
      </c>
      <c r="K72" s="18" t="s">
        <v>404</v>
      </c>
      <c r="L72" s="20" t="s">
        <v>404</v>
      </c>
      <c r="M72" s="18" t="n">
        <v>0</v>
      </c>
      <c r="N72" s="20" t="n">
        <v>0</v>
      </c>
      <c r="O72" s="18" t="n">
        <v>0</v>
      </c>
      <c r="P72" s="20" t="n">
        <v>0</v>
      </c>
      <c r="Q72" s="18" t="n">
        <v>1.45153426</v>
      </c>
      <c r="R72" s="20" t="n">
        <v>0.86801118</v>
      </c>
    </row>
    <row r="73" spans="1:18">
      <c r="A73" s="15" t="s">
        <v>470</v>
      </c>
      <c r="B73" s="17" t="n">
        <v>8249</v>
      </c>
      <c r="C73" s="18">
        <f>(0.0/B73*100)</f>
        <v/>
      </c>
      <c r="D73" s="19" t="n">
        <v>8249</v>
      </c>
      <c r="E73" s="18" t="n">
        <v>28.56496184</v>
      </c>
      <c r="F73" s="20" t="n">
        <v>3.5224054</v>
      </c>
      <c r="G73" s="18" t="n">
        <v>68.59158033999999</v>
      </c>
      <c r="H73" s="20" t="n">
        <v>3.64613033</v>
      </c>
      <c r="I73" s="18" t="n">
        <v>0</v>
      </c>
      <c r="J73" s="20" t="n">
        <v>0</v>
      </c>
      <c r="K73" s="18" t="s">
        <v>404</v>
      </c>
      <c r="L73" s="20" t="s">
        <v>404</v>
      </c>
      <c r="M73" s="18" t="n">
        <v>0</v>
      </c>
      <c r="N73" s="20" t="n">
        <v>0</v>
      </c>
      <c r="O73" s="18" t="n">
        <v>0</v>
      </c>
      <c r="P73" s="20" t="n">
        <v>0</v>
      </c>
      <c r="Q73" s="18" t="n">
        <v>2.84345783</v>
      </c>
      <c r="R73" s="20" t="n">
        <v>1.23448139</v>
      </c>
    </row>
    <row r="74" spans="1:18">
      <c r="A74" s="15" t="s">
        <v>471</v>
      </c>
      <c r="B74" s="17" t="n">
        <v>4692</v>
      </c>
      <c r="C74" s="18">
        <f>(484.0/B74*100)</f>
        <v/>
      </c>
      <c r="D74" s="19" t="n">
        <v>4208</v>
      </c>
      <c r="E74" s="18" t="n">
        <v>52.82021547</v>
      </c>
      <c r="F74" s="20" t="n">
        <v>0.29869672</v>
      </c>
      <c r="G74" s="18" t="n">
        <v>46.2405046</v>
      </c>
      <c r="H74" s="20" t="n">
        <v>0.29735193</v>
      </c>
      <c r="I74" s="18" t="n">
        <v>0</v>
      </c>
      <c r="J74" s="20" t="n">
        <v>0</v>
      </c>
      <c r="K74" s="18" t="s">
        <v>404</v>
      </c>
      <c r="L74" s="20" t="s">
        <v>404</v>
      </c>
      <c r="M74" s="18" t="n">
        <v>0</v>
      </c>
      <c r="N74" s="20" t="n">
        <v>0</v>
      </c>
      <c r="O74" s="18" t="n">
        <v>0</v>
      </c>
      <c r="P74" s="20" t="n">
        <v>0</v>
      </c>
      <c r="Q74" s="18" t="n">
        <v>0.93927992</v>
      </c>
      <c r="R74" s="20" t="n">
        <v>0.06969415</v>
      </c>
    </row>
    <row r="75" spans="1:18">
      <c r="A75" s="15" t="s">
        <v>472</v>
      </c>
      <c r="B75" s="17" t="n">
        <v>5375</v>
      </c>
      <c r="C75" s="18">
        <f>(483.0/B75*100)</f>
        <v/>
      </c>
      <c r="D75" s="19" t="n">
        <v>4892</v>
      </c>
      <c r="E75" s="18" t="n">
        <v>27.11755452</v>
      </c>
      <c r="F75" s="20" t="n">
        <v>3.61299338</v>
      </c>
      <c r="G75" s="18" t="n">
        <v>64.54691093</v>
      </c>
      <c r="H75" s="20" t="n">
        <v>3.85145244</v>
      </c>
      <c r="I75" s="18" t="n">
        <v>0</v>
      </c>
      <c r="J75" s="20" t="n">
        <v>0</v>
      </c>
      <c r="K75" s="18" t="s">
        <v>404</v>
      </c>
      <c r="L75" s="20" t="s">
        <v>404</v>
      </c>
      <c r="M75" s="18" t="n">
        <v>0</v>
      </c>
      <c r="N75" s="20" t="n">
        <v>0</v>
      </c>
      <c r="O75" s="18" t="n">
        <v>0</v>
      </c>
      <c r="P75" s="20" t="n">
        <v>0</v>
      </c>
      <c r="Q75" s="18" t="n">
        <v>8.335534539999999</v>
      </c>
      <c r="R75" s="20" t="n">
        <v>2.60704478</v>
      </c>
    </row>
    <row r="76" spans="1:18">
      <c r="A76" s="15" t="s">
        <v>473</v>
      </c>
      <c r="B76" s="17" t="n">
        <v>14167</v>
      </c>
      <c r="C76" s="18">
        <f>(1400.0/B76*100)</f>
        <v/>
      </c>
      <c r="D76" s="19" t="n">
        <v>12767</v>
      </c>
      <c r="E76" s="18" t="n">
        <v>74.63400701</v>
      </c>
      <c r="F76" s="20" t="n">
        <v>2.39273121</v>
      </c>
      <c r="G76" s="18" t="n">
        <v>20.86455231</v>
      </c>
      <c r="H76" s="20" t="n">
        <v>1.98317598</v>
      </c>
      <c r="I76" s="18" t="n">
        <v>0</v>
      </c>
      <c r="J76" s="20" t="n">
        <v>0</v>
      </c>
      <c r="K76" s="18" t="s">
        <v>404</v>
      </c>
      <c r="L76" s="20" t="s">
        <v>404</v>
      </c>
      <c r="M76" s="18" t="n">
        <v>0</v>
      </c>
      <c r="N76" s="20" t="n">
        <v>0</v>
      </c>
      <c r="O76" s="18" t="n">
        <v>0</v>
      </c>
      <c r="P76" s="20" t="n">
        <v>0</v>
      </c>
      <c r="Q76" s="18" t="n">
        <v>4.50144067</v>
      </c>
      <c r="R76" s="20" t="n">
        <v>1.17093976</v>
      </c>
    </row>
    <row r="77" spans="1:18">
      <c r="A77" s="15" t="s">
        <v>474</v>
      </c>
      <c r="B77" s="17" t="n">
        <v>6062</v>
      </c>
      <c r="C77" s="18">
        <f>(0.0/B77*100)</f>
        <v/>
      </c>
      <c r="D77" s="19" t="n">
        <v>6062</v>
      </c>
      <c r="E77" s="18" t="n">
        <v>61.7134559</v>
      </c>
      <c r="F77" s="20" t="n">
        <v>2.84091412</v>
      </c>
      <c r="G77" s="18" t="n">
        <v>38.2865441</v>
      </c>
      <c r="H77" s="20" t="n">
        <v>2.84091412</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69.68506648</v>
      </c>
      <c r="F78" s="20" t="n">
        <v>4.02385543</v>
      </c>
      <c r="G78" s="18" t="n">
        <v>29.13031123</v>
      </c>
      <c r="H78" s="20" t="n">
        <v>3.93349667</v>
      </c>
      <c r="I78" s="18" t="n">
        <v>0</v>
      </c>
      <c r="J78" s="20" t="n">
        <v>0</v>
      </c>
      <c r="K78" s="18" t="s">
        <v>404</v>
      </c>
      <c r="L78" s="20" t="s">
        <v>404</v>
      </c>
      <c r="M78" s="18" t="n">
        <v>0</v>
      </c>
      <c r="N78" s="20" t="n">
        <v>0</v>
      </c>
      <c r="O78" s="18" t="n">
        <v>0</v>
      </c>
      <c r="P78" s="20" t="n">
        <v>0</v>
      </c>
      <c r="Q78" s="18" t="n">
        <v>1.18462229</v>
      </c>
      <c r="R78" s="20" t="n">
        <v>0.83648438</v>
      </c>
    </row>
    <row customHeight="1" ht="25" r="79" spans="1:18">
      <c r="A79" s="15" t="s">
        <v>476</v>
      </c>
      <c r="B79" s="17" t="n">
        <v>1657</v>
      </c>
      <c r="C79" s="18">
        <f>(21.0/B79*100)</f>
        <v/>
      </c>
      <c r="D79" s="19" t="n">
        <v>1636</v>
      </c>
      <c r="E79" s="18" t="n">
        <v>94.00957029999999</v>
      </c>
      <c r="F79" s="20" t="n">
        <v>2.94068592</v>
      </c>
      <c r="G79" s="18" t="n">
        <v>5.9904297</v>
      </c>
      <c r="H79" s="20" t="n">
        <v>2.94068592</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81.23959331</v>
      </c>
      <c r="F80" s="20" t="n">
        <v>2.5359221</v>
      </c>
      <c r="G80" s="18" t="n">
        <v>18.76040669</v>
      </c>
      <c r="H80" s="20" t="n">
        <v>2.5359221</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64.59511547</v>
      </c>
      <c r="F81" s="20" t="n">
        <v>3.79374046</v>
      </c>
      <c r="G81" s="18" t="n">
        <v>34.30293079</v>
      </c>
      <c r="H81" s="20" t="n">
        <v>3.83824976</v>
      </c>
      <c r="I81" s="18" t="n">
        <v>0</v>
      </c>
      <c r="J81" s="20" t="n">
        <v>0</v>
      </c>
      <c r="K81" s="18" t="s">
        <v>404</v>
      </c>
      <c r="L81" s="20" t="s">
        <v>404</v>
      </c>
      <c r="M81" s="18" t="n">
        <v>0</v>
      </c>
      <c r="N81" s="20" t="n">
        <v>0</v>
      </c>
      <c r="O81" s="18" t="n">
        <v>0</v>
      </c>
      <c r="P81" s="20" t="n">
        <v>0</v>
      </c>
      <c r="Q81" s="18" t="n">
        <v>1.10195374</v>
      </c>
      <c r="R81" s="20" t="n">
        <v>0.69882957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522</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66.87196960999999</v>
      </c>
      <c r="F7" s="20" t="n">
        <v>1.95846059</v>
      </c>
      <c r="G7" s="18" t="n">
        <v>29.87808728</v>
      </c>
      <c r="H7" s="20" t="n">
        <v>1.75200581</v>
      </c>
      <c r="I7" s="18" t="n">
        <v>0</v>
      </c>
      <c r="J7" s="20" t="n">
        <v>0</v>
      </c>
      <c r="K7" s="18" t="s">
        <v>404</v>
      </c>
      <c r="L7" s="20" t="s">
        <v>404</v>
      </c>
      <c r="M7" s="18" t="n">
        <v>0</v>
      </c>
      <c r="N7" s="20" t="n">
        <v>0</v>
      </c>
      <c r="O7" s="18" t="n">
        <v>0</v>
      </c>
      <c r="P7" s="20" t="n">
        <v>0</v>
      </c>
      <c r="Q7" s="18" t="n">
        <v>3.24994312</v>
      </c>
      <c r="R7" s="20" t="n">
        <v>0.7248601</v>
      </c>
    </row>
    <row r="8" spans="1:18">
      <c r="A8" s="15" t="s">
        <v>405</v>
      </c>
      <c r="B8" s="17" t="n">
        <v>7007</v>
      </c>
      <c r="C8" s="18">
        <f>(0.0/B8*100)</f>
        <v/>
      </c>
      <c r="D8" s="19" t="n">
        <v>7007</v>
      </c>
      <c r="E8" s="18" t="n">
        <v>36.2548655</v>
      </c>
      <c r="F8" s="20" t="n">
        <v>3.6375332</v>
      </c>
      <c r="G8" s="18" t="n">
        <v>57.27806178</v>
      </c>
      <c r="H8" s="20" t="n">
        <v>3.54011515</v>
      </c>
      <c r="I8" s="18" t="n">
        <v>0</v>
      </c>
      <c r="J8" s="20" t="n">
        <v>0</v>
      </c>
      <c r="K8" s="18" t="s">
        <v>404</v>
      </c>
      <c r="L8" s="20" t="s">
        <v>404</v>
      </c>
      <c r="M8" s="18" t="n">
        <v>0</v>
      </c>
      <c r="N8" s="20" t="n">
        <v>0</v>
      </c>
      <c r="O8" s="18" t="n">
        <v>0</v>
      </c>
      <c r="P8" s="20" t="n">
        <v>0</v>
      </c>
      <c r="Q8" s="18" t="n">
        <v>6.46707272</v>
      </c>
      <c r="R8" s="20" t="n">
        <v>1.68358951</v>
      </c>
    </row>
    <row r="9" spans="1:18">
      <c r="A9" s="15" t="s">
        <v>406</v>
      </c>
      <c r="B9" s="17" t="n">
        <v>9651</v>
      </c>
      <c r="C9" s="18">
        <f>(200.0/B9*100)</f>
        <v/>
      </c>
      <c r="D9" s="19" t="n">
        <v>9451</v>
      </c>
      <c r="E9" s="18" t="n">
        <v>68.49698189</v>
      </c>
      <c r="F9" s="20" t="n">
        <v>2.79792931</v>
      </c>
      <c r="G9" s="18" t="n">
        <v>25.19093578</v>
      </c>
      <c r="H9" s="20" t="n">
        <v>2.61509893</v>
      </c>
      <c r="I9" s="18" t="n">
        <v>0</v>
      </c>
      <c r="J9" s="20" t="n">
        <v>0</v>
      </c>
      <c r="K9" s="18" t="s">
        <v>404</v>
      </c>
      <c r="L9" s="20" t="s">
        <v>404</v>
      </c>
      <c r="M9" s="18" t="n">
        <v>0</v>
      </c>
      <c r="N9" s="20" t="n">
        <v>0</v>
      </c>
      <c r="O9" s="18" t="n">
        <v>0</v>
      </c>
      <c r="P9" s="20" t="n">
        <v>0</v>
      </c>
      <c r="Q9" s="18" t="n">
        <v>6.31208234</v>
      </c>
      <c r="R9" s="20" t="n">
        <v>1.64687476</v>
      </c>
    </row>
    <row r="10" spans="1:18">
      <c r="A10" s="15" t="s">
        <v>407</v>
      </c>
      <c r="B10" s="17" t="n">
        <v>20058</v>
      </c>
      <c r="C10" s="18">
        <f>(2798.0/B10*100)</f>
        <v/>
      </c>
      <c r="D10" s="19" t="n">
        <v>17260</v>
      </c>
      <c r="E10" s="18" t="n">
        <v>50.80338681</v>
      </c>
      <c r="F10" s="20" t="n">
        <v>2.5768119</v>
      </c>
      <c r="G10" s="18" t="n">
        <v>47.45811997</v>
      </c>
      <c r="H10" s="20" t="n">
        <v>2.63126957</v>
      </c>
      <c r="I10" s="18" t="n">
        <v>0</v>
      </c>
      <c r="J10" s="20" t="n">
        <v>0</v>
      </c>
      <c r="K10" s="18" t="s">
        <v>404</v>
      </c>
      <c r="L10" s="20" t="s">
        <v>404</v>
      </c>
      <c r="M10" s="18" t="n">
        <v>0</v>
      </c>
      <c r="N10" s="20" t="n">
        <v>0</v>
      </c>
      <c r="O10" s="18" t="n">
        <v>0</v>
      </c>
      <c r="P10" s="20" t="n">
        <v>0</v>
      </c>
      <c r="Q10" s="18" t="n">
        <v>1.73849322</v>
      </c>
      <c r="R10" s="20" t="n">
        <v>0.80967132</v>
      </c>
    </row>
    <row r="11" spans="1:18">
      <c r="A11" s="15" t="s">
        <v>408</v>
      </c>
      <c r="B11" s="17" t="n">
        <v>7053</v>
      </c>
      <c r="C11" s="18">
        <f>(137.0/B11*100)</f>
        <v/>
      </c>
      <c r="D11" s="19" t="n">
        <v>6916</v>
      </c>
      <c r="E11" s="18" t="n">
        <v>34.73859208</v>
      </c>
      <c r="F11" s="20" t="n">
        <v>4.08173516</v>
      </c>
      <c r="G11" s="18" t="n">
        <v>63.43811886</v>
      </c>
      <c r="H11" s="20" t="n">
        <v>3.95229221</v>
      </c>
      <c r="I11" s="18" t="n">
        <v>0</v>
      </c>
      <c r="J11" s="20" t="n">
        <v>0</v>
      </c>
      <c r="K11" s="18" t="s">
        <v>404</v>
      </c>
      <c r="L11" s="20" t="s">
        <v>404</v>
      </c>
      <c r="M11" s="18" t="n">
        <v>0</v>
      </c>
      <c r="N11" s="20" t="n">
        <v>0</v>
      </c>
      <c r="O11" s="18" t="n">
        <v>0</v>
      </c>
      <c r="P11" s="20" t="n">
        <v>0</v>
      </c>
      <c r="Q11" s="18" t="n">
        <v>1.82328906</v>
      </c>
      <c r="R11" s="20" t="n">
        <v>1.25709164</v>
      </c>
    </row>
    <row r="12" spans="1:18">
      <c r="A12" s="15" t="s">
        <v>409</v>
      </c>
      <c r="B12" s="17" t="n">
        <v>6894</v>
      </c>
      <c r="C12" s="18">
        <f>(106.0/B12*100)</f>
        <v/>
      </c>
      <c r="D12" s="19" t="n">
        <v>6788</v>
      </c>
      <c r="E12" s="18" t="n">
        <v>39.14186253</v>
      </c>
      <c r="F12" s="20" t="n">
        <v>3.06551042</v>
      </c>
      <c r="G12" s="18" t="n">
        <v>58.74515102</v>
      </c>
      <c r="H12" s="20" t="n">
        <v>2.91918707</v>
      </c>
      <c r="I12" s="18" t="n">
        <v>0</v>
      </c>
      <c r="J12" s="20" t="n">
        <v>0</v>
      </c>
      <c r="K12" s="18" t="s">
        <v>404</v>
      </c>
      <c r="L12" s="20" t="s">
        <v>404</v>
      </c>
      <c r="M12" s="18" t="n">
        <v>0</v>
      </c>
      <c r="N12" s="20" t="n">
        <v>0</v>
      </c>
      <c r="O12" s="18" t="n">
        <v>0</v>
      </c>
      <c r="P12" s="20" t="n">
        <v>0</v>
      </c>
      <c r="Q12" s="18" t="n">
        <v>2.11298645</v>
      </c>
      <c r="R12" s="20" t="n">
        <v>0.85213258</v>
      </c>
    </row>
    <row r="13" spans="1:18">
      <c r="A13" s="15" t="s">
        <v>410</v>
      </c>
      <c r="B13" s="17" t="n">
        <v>7161</v>
      </c>
      <c r="C13" s="18">
        <f>(1175.0/B13*100)</f>
        <v/>
      </c>
      <c r="D13" s="19" t="n">
        <v>5986</v>
      </c>
      <c r="E13" s="18" t="n">
        <v>27.38404048</v>
      </c>
      <c r="F13" s="20" t="n">
        <v>3.26509103</v>
      </c>
      <c r="G13" s="18" t="n">
        <v>67.82257134</v>
      </c>
      <c r="H13" s="20" t="n">
        <v>3.16511587</v>
      </c>
      <c r="I13" s="18" t="n">
        <v>0</v>
      </c>
      <c r="J13" s="20" t="n">
        <v>0</v>
      </c>
      <c r="K13" s="18" t="s">
        <v>404</v>
      </c>
      <c r="L13" s="20" t="s">
        <v>404</v>
      </c>
      <c r="M13" s="18" t="n">
        <v>0</v>
      </c>
      <c r="N13" s="20" t="n">
        <v>0</v>
      </c>
      <c r="O13" s="18" t="n">
        <v>0</v>
      </c>
      <c r="P13" s="20" t="n">
        <v>0</v>
      </c>
      <c r="Q13" s="18" t="n">
        <v>4.79338818</v>
      </c>
      <c r="R13" s="20" t="n">
        <v>1.26067087</v>
      </c>
    </row>
    <row r="14" spans="1:18">
      <c r="A14" s="15" t="s">
        <v>411</v>
      </c>
      <c r="B14" s="17" t="n">
        <v>5587</v>
      </c>
      <c r="C14" s="18">
        <f>(0.0/B14*100)</f>
        <v/>
      </c>
      <c r="D14" s="19" t="n">
        <v>5587</v>
      </c>
      <c r="E14" s="18" t="n">
        <v>45.01847232</v>
      </c>
      <c r="F14" s="20" t="n">
        <v>2.81445524</v>
      </c>
      <c r="G14" s="18" t="n">
        <v>52.38313868</v>
      </c>
      <c r="H14" s="20" t="n">
        <v>2.83720652</v>
      </c>
      <c r="I14" s="18" t="n">
        <v>0</v>
      </c>
      <c r="J14" s="20" t="n">
        <v>0</v>
      </c>
      <c r="K14" s="18" t="s">
        <v>404</v>
      </c>
      <c r="L14" s="20" t="s">
        <v>404</v>
      </c>
      <c r="M14" s="18" t="n">
        <v>0</v>
      </c>
      <c r="N14" s="20" t="n">
        <v>0</v>
      </c>
      <c r="O14" s="18" t="n">
        <v>0</v>
      </c>
      <c r="P14" s="20" t="n">
        <v>0</v>
      </c>
      <c r="Q14" s="18" t="n">
        <v>2.598389</v>
      </c>
      <c r="R14" s="20" t="n">
        <v>1.09035116</v>
      </c>
    </row>
    <row r="15" spans="1:18">
      <c r="A15" s="15" t="s">
        <v>412</v>
      </c>
      <c r="B15" s="17" t="n">
        <v>5882</v>
      </c>
      <c r="C15" s="18">
        <f>(0.0/B15*100)</f>
        <v/>
      </c>
      <c r="D15" s="19" t="n">
        <v>5882</v>
      </c>
      <c r="E15" s="18" t="n">
        <v>23.90166401</v>
      </c>
      <c r="F15" s="20" t="n">
        <v>3.36765365</v>
      </c>
      <c r="G15" s="18" t="n">
        <v>74.76880082</v>
      </c>
      <c r="H15" s="20" t="n">
        <v>3.37685766</v>
      </c>
      <c r="I15" s="18" t="n">
        <v>0</v>
      </c>
      <c r="J15" s="20" t="n">
        <v>0</v>
      </c>
      <c r="K15" s="18" t="s">
        <v>404</v>
      </c>
      <c r="L15" s="20" t="s">
        <v>404</v>
      </c>
      <c r="M15" s="18" t="n">
        <v>0</v>
      </c>
      <c r="N15" s="20" t="n">
        <v>0</v>
      </c>
      <c r="O15" s="18" t="n">
        <v>0</v>
      </c>
      <c r="P15" s="20" t="n">
        <v>0</v>
      </c>
      <c r="Q15" s="18" t="n">
        <v>1.32953517</v>
      </c>
      <c r="R15" s="20" t="n">
        <v>0.92454029</v>
      </c>
    </row>
    <row r="16" spans="1:18">
      <c r="A16" s="15" t="s">
        <v>413</v>
      </c>
      <c r="B16" s="17" t="n">
        <v>6108</v>
      </c>
      <c r="C16" s="18">
        <f>(339.0/B16*100)</f>
        <v/>
      </c>
      <c r="D16" s="19" t="n">
        <v>5769</v>
      </c>
      <c r="E16" s="18" t="n">
        <v>66.06284853</v>
      </c>
      <c r="F16" s="20" t="n">
        <v>2.98007981</v>
      </c>
      <c r="G16" s="18" t="n">
        <v>29.04745176</v>
      </c>
      <c r="H16" s="20" t="n">
        <v>2.68289808</v>
      </c>
      <c r="I16" s="18" t="n">
        <v>0</v>
      </c>
      <c r="J16" s="20" t="n">
        <v>0</v>
      </c>
      <c r="K16" s="18" t="s">
        <v>404</v>
      </c>
      <c r="L16" s="20" t="s">
        <v>404</v>
      </c>
      <c r="M16" s="18" t="n">
        <v>0</v>
      </c>
      <c r="N16" s="20" t="n">
        <v>0</v>
      </c>
      <c r="O16" s="18" t="n">
        <v>0</v>
      </c>
      <c r="P16" s="20" t="n">
        <v>0</v>
      </c>
      <c r="Q16" s="18" t="n">
        <v>4.88969971</v>
      </c>
      <c r="R16" s="20" t="n">
        <v>1.46115067</v>
      </c>
    </row>
    <row r="17" spans="1:18">
      <c r="A17" s="15" t="s">
        <v>414</v>
      </c>
      <c r="B17" s="17" t="n">
        <v>6504</v>
      </c>
      <c r="C17" s="18">
        <f>(1325.0/B17*100)</f>
        <v/>
      </c>
      <c r="D17" s="19" t="n">
        <v>5179</v>
      </c>
      <c r="E17" s="18" t="n">
        <v>50.46229862</v>
      </c>
      <c r="F17" s="20" t="n">
        <v>3.81381132</v>
      </c>
      <c r="G17" s="18" t="n">
        <v>45.16532947</v>
      </c>
      <c r="H17" s="20" t="n">
        <v>3.49568927</v>
      </c>
      <c r="I17" s="18" t="n">
        <v>0</v>
      </c>
      <c r="J17" s="20" t="n">
        <v>0</v>
      </c>
      <c r="K17" s="18" t="s">
        <v>404</v>
      </c>
      <c r="L17" s="20" t="s">
        <v>404</v>
      </c>
      <c r="M17" s="18" t="n">
        <v>0</v>
      </c>
      <c r="N17" s="20" t="n">
        <v>0</v>
      </c>
      <c r="O17" s="18" t="n">
        <v>0</v>
      </c>
      <c r="P17" s="20" t="n">
        <v>0</v>
      </c>
      <c r="Q17" s="18" t="n">
        <v>4.37237191</v>
      </c>
      <c r="R17" s="20" t="n">
        <v>1.44076466</v>
      </c>
    </row>
    <row r="18" spans="1:18">
      <c r="A18" s="15" t="s">
        <v>415</v>
      </c>
      <c r="B18" s="17" t="n">
        <v>5532</v>
      </c>
      <c r="C18" s="18">
        <f>(0.0/B18*100)</f>
        <v/>
      </c>
      <c r="D18" s="19" t="n">
        <v>5532</v>
      </c>
      <c r="E18" s="18" t="n">
        <v>31.93587743</v>
      </c>
      <c r="F18" s="20" t="n">
        <v>3.43686179</v>
      </c>
      <c r="G18" s="18" t="n">
        <v>62.56883749</v>
      </c>
      <c r="H18" s="20" t="n">
        <v>3.52429781</v>
      </c>
      <c r="I18" s="18" t="n">
        <v>0</v>
      </c>
      <c r="J18" s="20" t="n">
        <v>0</v>
      </c>
      <c r="K18" s="18" t="s">
        <v>404</v>
      </c>
      <c r="L18" s="20" t="s">
        <v>404</v>
      </c>
      <c r="M18" s="18" t="n">
        <v>0</v>
      </c>
      <c r="N18" s="20" t="n">
        <v>0</v>
      </c>
      <c r="O18" s="18" t="n">
        <v>0</v>
      </c>
      <c r="P18" s="20" t="n">
        <v>0</v>
      </c>
      <c r="Q18" s="18" t="n">
        <v>5.49528509</v>
      </c>
      <c r="R18" s="20" t="n">
        <v>1.65947976</v>
      </c>
    </row>
    <row r="19" spans="1:18">
      <c r="A19" s="15" t="s">
        <v>416</v>
      </c>
      <c r="B19" s="17" t="n">
        <v>5658</v>
      </c>
      <c r="C19" s="18">
        <f>(327.0/B19*100)</f>
        <v/>
      </c>
      <c r="D19" s="19" t="n">
        <v>5331</v>
      </c>
      <c r="E19" s="18" t="n">
        <v>10.65093819</v>
      </c>
      <c r="F19" s="20" t="n">
        <v>1.7063835</v>
      </c>
      <c r="G19" s="18" t="n">
        <v>87.91443773</v>
      </c>
      <c r="H19" s="20" t="n">
        <v>1.87966556</v>
      </c>
      <c r="I19" s="18" t="n">
        <v>0</v>
      </c>
      <c r="J19" s="20" t="n">
        <v>0</v>
      </c>
      <c r="K19" s="18" t="s">
        <v>404</v>
      </c>
      <c r="L19" s="20" t="s">
        <v>404</v>
      </c>
      <c r="M19" s="18" t="n">
        <v>0</v>
      </c>
      <c r="N19" s="20" t="n">
        <v>0</v>
      </c>
      <c r="O19" s="18" t="n">
        <v>0</v>
      </c>
      <c r="P19" s="20" t="n">
        <v>0</v>
      </c>
      <c r="Q19" s="18" t="n">
        <v>1.43462408</v>
      </c>
      <c r="R19" s="20" t="n">
        <v>0.79945006</v>
      </c>
    </row>
    <row r="20" spans="1:18">
      <c r="A20" s="15" t="s">
        <v>417</v>
      </c>
      <c r="B20" s="17" t="n">
        <v>3371</v>
      </c>
      <c r="C20" s="18">
        <f>(24.0/B20*100)</f>
        <v/>
      </c>
      <c r="D20" s="19" t="n">
        <v>3347</v>
      </c>
      <c r="E20" s="18" t="n">
        <v>29.77121415</v>
      </c>
      <c r="F20" s="20" t="n">
        <v>0.22007436</v>
      </c>
      <c r="G20" s="18" t="n">
        <v>69.56495658999999</v>
      </c>
      <c r="H20" s="20" t="n">
        <v>0.24540688</v>
      </c>
      <c r="I20" s="18" t="n">
        <v>0</v>
      </c>
      <c r="J20" s="20" t="n">
        <v>0</v>
      </c>
      <c r="K20" s="18" t="s">
        <v>404</v>
      </c>
      <c r="L20" s="20" t="s">
        <v>404</v>
      </c>
      <c r="M20" s="18" t="n">
        <v>0</v>
      </c>
      <c r="N20" s="20" t="n">
        <v>0</v>
      </c>
      <c r="O20" s="18" t="n">
        <v>0</v>
      </c>
      <c r="P20" s="20" t="n">
        <v>0</v>
      </c>
      <c r="Q20" s="18" t="n">
        <v>0.66382926</v>
      </c>
      <c r="R20" s="20" t="n">
        <v>0.0912496</v>
      </c>
    </row>
    <row r="21" spans="1:18">
      <c r="A21" s="15" t="s">
        <v>418</v>
      </c>
      <c r="B21" s="17" t="n">
        <v>5741</v>
      </c>
      <c r="C21" s="18">
        <f>(0.0/B21*100)</f>
        <v/>
      </c>
      <c r="D21" s="19" t="n">
        <v>5741</v>
      </c>
      <c r="E21" s="18" t="n">
        <v>62.38914337</v>
      </c>
      <c r="F21" s="20" t="n">
        <v>3.8139126</v>
      </c>
      <c r="G21" s="18" t="n">
        <v>30.69461064</v>
      </c>
      <c r="H21" s="20" t="n">
        <v>3.67717303</v>
      </c>
      <c r="I21" s="18" t="n">
        <v>0</v>
      </c>
      <c r="J21" s="20" t="n">
        <v>0</v>
      </c>
      <c r="K21" s="18" t="s">
        <v>404</v>
      </c>
      <c r="L21" s="20" t="s">
        <v>404</v>
      </c>
      <c r="M21" s="18" t="n">
        <v>0</v>
      </c>
      <c r="N21" s="20" t="n">
        <v>0</v>
      </c>
      <c r="O21" s="18" t="n">
        <v>0</v>
      </c>
      <c r="P21" s="20" t="n">
        <v>0</v>
      </c>
      <c r="Q21" s="18" t="n">
        <v>6.91624598</v>
      </c>
      <c r="R21" s="20" t="n">
        <v>2.03401592</v>
      </c>
    </row>
    <row r="22" spans="1:18">
      <c r="A22" s="15" t="s">
        <v>419</v>
      </c>
      <c r="B22" s="17" t="n">
        <v>6598</v>
      </c>
      <c r="C22" s="18">
        <f>(0.0/B22*100)</f>
        <v/>
      </c>
      <c r="D22" s="19" t="n">
        <v>6598</v>
      </c>
      <c r="E22" s="18" t="n">
        <v>59.40362794</v>
      </c>
      <c r="F22" s="20" t="n">
        <v>3.93972642</v>
      </c>
      <c r="G22" s="18" t="n">
        <v>38.0816296</v>
      </c>
      <c r="H22" s="20" t="n">
        <v>3.76775861</v>
      </c>
      <c r="I22" s="18" t="n">
        <v>0</v>
      </c>
      <c r="J22" s="20" t="n">
        <v>0</v>
      </c>
      <c r="K22" s="18" t="s">
        <v>404</v>
      </c>
      <c r="L22" s="20" t="s">
        <v>404</v>
      </c>
      <c r="M22" s="18" t="n">
        <v>0</v>
      </c>
      <c r="N22" s="20" t="n">
        <v>0</v>
      </c>
      <c r="O22" s="18" t="n">
        <v>0</v>
      </c>
      <c r="P22" s="20" t="n">
        <v>0</v>
      </c>
      <c r="Q22" s="18" t="n">
        <v>2.51474246</v>
      </c>
      <c r="R22" s="20" t="n">
        <v>0.8777988799999999</v>
      </c>
    </row>
    <row r="23" spans="1:18">
      <c r="A23" s="15" t="s">
        <v>420</v>
      </c>
      <c r="B23" s="17" t="n">
        <v>11583</v>
      </c>
      <c r="C23" s="18">
        <f>(3123.0/B23*100)</f>
        <v/>
      </c>
      <c r="D23" s="19" t="n">
        <v>8460</v>
      </c>
      <c r="E23" s="18" t="n">
        <v>56.53024127</v>
      </c>
      <c r="F23" s="20" t="n">
        <v>3.78718808</v>
      </c>
      <c r="G23" s="18" t="n">
        <v>38.7331343</v>
      </c>
      <c r="H23" s="20" t="n">
        <v>3.78358746</v>
      </c>
      <c r="I23" s="18" t="n">
        <v>0</v>
      </c>
      <c r="J23" s="20" t="n">
        <v>0</v>
      </c>
      <c r="K23" s="18" t="s">
        <v>404</v>
      </c>
      <c r="L23" s="20" t="s">
        <v>404</v>
      </c>
      <c r="M23" s="18" t="n">
        <v>0</v>
      </c>
      <c r="N23" s="20" t="n">
        <v>0</v>
      </c>
      <c r="O23" s="18" t="n">
        <v>0</v>
      </c>
      <c r="P23" s="20" t="n">
        <v>0</v>
      </c>
      <c r="Q23" s="18" t="n">
        <v>4.73662443</v>
      </c>
      <c r="R23" s="20" t="n">
        <v>1.53766543</v>
      </c>
    </row>
    <row r="24" spans="1:18">
      <c r="A24" s="15" t="s">
        <v>421</v>
      </c>
      <c r="B24" s="17" t="n">
        <v>6647</v>
      </c>
      <c r="C24" s="18">
        <f>(0.0/B24*100)</f>
        <v/>
      </c>
      <c r="D24" s="19" t="n">
        <v>6647</v>
      </c>
      <c r="E24" s="18" t="n">
        <v>8.501194979999999</v>
      </c>
      <c r="F24" s="20" t="n">
        <v>2.3454072</v>
      </c>
      <c r="G24" s="18" t="n">
        <v>91.49880502000001</v>
      </c>
      <c r="H24" s="20" t="n">
        <v>2.3454072</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56.89775496</v>
      </c>
      <c r="F25" s="20" t="n">
        <v>3.76515568</v>
      </c>
      <c r="G25" s="18" t="n">
        <v>42.50914424</v>
      </c>
      <c r="H25" s="20" t="n">
        <v>3.81520366</v>
      </c>
      <c r="I25" s="18" t="n">
        <v>0</v>
      </c>
      <c r="J25" s="20" t="n">
        <v>0</v>
      </c>
      <c r="K25" s="18" t="s">
        <v>404</v>
      </c>
      <c r="L25" s="20" t="s">
        <v>404</v>
      </c>
      <c r="M25" s="18" t="n">
        <v>0</v>
      </c>
      <c r="N25" s="20" t="n">
        <v>0</v>
      </c>
      <c r="O25" s="18" t="n">
        <v>0</v>
      </c>
      <c r="P25" s="20" t="n">
        <v>0</v>
      </c>
      <c r="Q25" s="18" t="n">
        <v>0.5931008</v>
      </c>
      <c r="R25" s="20" t="n">
        <v>0.59330217</v>
      </c>
    </row>
    <row r="26" spans="1:18">
      <c r="A26" s="15" t="s">
        <v>423</v>
      </c>
      <c r="B26" s="17" t="n">
        <v>4869</v>
      </c>
      <c r="C26" s="18">
        <f>(11.0/B26*100)</f>
        <v/>
      </c>
      <c r="D26" s="19" t="n">
        <v>4858</v>
      </c>
      <c r="E26" s="18" t="n">
        <v>57.59621856</v>
      </c>
      <c r="F26" s="20" t="n">
        <v>2.86489466</v>
      </c>
      <c r="G26" s="18" t="n">
        <v>40.67459859</v>
      </c>
      <c r="H26" s="20" t="n">
        <v>2.8798526</v>
      </c>
      <c r="I26" s="18" t="n">
        <v>0</v>
      </c>
      <c r="J26" s="20" t="n">
        <v>0</v>
      </c>
      <c r="K26" s="18" t="s">
        <v>404</v>
      </c>
      <c r="L26" s="20" t="s">
        <v>404</v>
      </c>
      <c r="M26" s="18" t="n">
        <v>0</v>
      </c>
      <c r="N26" s="20" t="n">
        <v>0</v>
      </c>
      <c r="O26" s="18" t="n">
        <v>0</v>
      </c>
      <c r="P26" s="20" t="n">
        <v>0</v>
      </c>
      <c r="Q26" s="18" t="n">
        <v>1.72918285</v>
      </c>
      <c r="R26" s="20" t="n">
        <v>0.76030402</v>
      </c>
    </row>
    <row r="27" spans="1:18">
      <c r="A27" s="15" t="s">
        <v>424</v>
      </c>
      <c r="B27" s="17" t="n">
        <v>5299</v>
      </c>
      <c r="C27" s="18">
        <f>(0.0/B27*100)</f>
        <v/>
      </c>
      <c r="D27" s="19" t="n">
        <v>5299</v>
      </c>
      <c r="E27" s="18" t="n">
        <v>81.26461858</v>
      </c>
      <c r="F27" s="20" t="n">
        <v>0.08082828</v>
      </c>
      <c r="G27" s="18" t="n">
        <v>16.9513852</v>
      </c>
      <c r="H27" s="20" t="n">
        <v>0.08113898999999999</v>
      </c>
      <c r="I27" s="18" t="n">
        <v>0</v>
      </c>
      <c r="J27" s="20" t="n">
        <v>0</v>
      </c>
      <c r="K27" s="18" t="s">
        <v>404</v>
      </c>
      <c r="L27" s="20" t="s">
        <v>404</v>
      </c>
      <c r="M27" s="18" t="n">
        <v>0</v>
      </c>
      <c r="N27" s="20" t="n">
        <v>0</v>
      </c>
      <c r="O27" s="18" t="n">
        <v>0</v>
      </c>
      <c r="P27" s="20" t="n">
        <v>0</v>
      </c>
      <c r="Q27" s="18" t="n">
        <v>1.78399622</v>
      </c>
      <c r="R27" s="20" t="n">
        <v>0.02406485</v>
      </c>
    </row>
    <row r="28" spans="1:18">
      <c r="A28" s="15" t="s">
        <v>425</v>
      </c>
      <c r="B28" s="17" t="n">
        <v>7568</v>
      </c>
      <c r="C28" s="18">
        <f>(0.0/B28*100)</f>
        <v/>
      </c>
      <c r="D28" s="19" t="n">
        <v>7568</v>
      </c>
      <c r="E28" s="18" t="n">
        <v>25.16537897</v>
      </c>
      <c r="F28" s="20" t="n">
        <v>2.96587841</v>
      </c>
      <c r="G28" s="18" t="n">
        <v>73.32878261</v>
      </c>
      <c r="H28" s="20" t="n">
        <v>3.07208587</v>
      </c>
      <c r="I28" s="18" t="n">
        <v>0</v>
      </c>
      <c r="J28" s="20" t="n">
        <v>0</v>
      </c>
      <c r="K28" s="18" t="s">
        <v>404</v>
      </c>
      <c r="L28" s="20" t="s">
        <v>404</v>
      </c>
      <c r="M28" s="18" t="n">
        <v>0</v>
      </c>
      <c r="N28" s="20" t="n">
        <v>0</v>
      </c>
      <c r="O28" s="18" t="n">
        <v>0</v>
      </c>
      <c r="P28" s="20" t="n">
        <v>0</v>
      </c>
      <c r="Q28" s="18" t="n">
        <v>1.50583842</v>
      </c>
      <c r="R28" s="20" t="n">
        <v>0.96127884</v>
      </c>
    </row>
    <row r="29" spans="1:18">
      <c r="A29" s="15" t="s">
        <v>426</v>
      </c>
      <c r="B29" s="17" t="n">
        <v>5385</v>
      </c>
      <c r="C29" s="18">
        <f>(1123.0/B29*100)</f>
        <v/>
      </c>
      <c r="D29" s="19" t="n">
        <v>4262</v>
      </c>
      <c r="E29" s="18" t="n">
        <v>31.8393754</v>
      </c>
      <c r="F29" s="20" t="n">
        <v>4.08791094</v>
      </c>
      <c r="G29" s="18" t="n">
        <v>49.68564863</v>
      </c>
      <c r="H29" s="20" t="n">
        <v>4.19297467</v>
      </c>
      <c r="I29" s="18" t="n">
        <v>0</v>
      </c>
      <c r="J29" s="20" t="n">
        <v>0</v>
      </c>
      <c r="K29" s="18" t="s">
        <v>404</v>
      </c>
      <c r="L29" s="20" t="s">
        <v>404</v>
      </c>
      <c r="M29" s="18" t="n">
        <v>0</v>
      </c>
      <c r="N29" s="20" t="n">
        <v>0</v>
      </c>
      <c r="O29" s="18" t="n">
        <v>0</v>
      </c>
      <c r="P29" s="20" t="n">
        <v>0</v>
      </c>
      <c r="Q29" s="18" t="n">
        <v>18.47497597</v>
      </c>
      <c r="R29" s="20" t="n">
        <v>3.23240796</v>
      </c>
    </row>
    <row r="30" spans="1:18">
      <c r="A30" s="15" t="s">
        <v>427</v>
      </c>
      <c r="B30" s="17" t="n">
        <v>4520</v>
      </c>
      <c r="C30" s="18">
        <f>(929.0/B30*100)</f>
        <v/>
      </c>
      <c r="D30" s="19" t="n">
        <v>3591</v>
      </c>
      <c r="E30" s="18" t="n">
        <v>62.06188325</v>
      </c>
      <c r="F30" s="20" t="n">
        <v>3.77119249</v>
      </c>
      <c r="G30" s="18" t="n">
        <v>35.53876037</v>
      </c>
      <c r="H30" s="20" t="n">
        <v>3.82714259</v>
      </c>
      <c r="I30" s="18" t="n">
        <v>0</v>
      </c>
      <c r="J30" s="20" t="n">
        <v>0</v>
      </c>
      <c r="K30" s="18" t="s">
        <v>404</v>
      </c>
      <c r="L30" s="20" t="s">
        <v>404</v>
      </c>
      <c r="M30" s="18" t="n">
        <v>0</v>
      </c>
      <c r="N30" s="20" t="n">
        <v>0</v>
      </c>
      <c r="O30" s="18" t="n">
        <v>0</v>
      </c>
      <c r="P30" s="20" t="n">
        <v>0</v>
      </c>
      <c r="Q30" s="18" t="n">
        <v>2.39935638</v>
      </c>
      <c r="R30" s="20" t="n">
        <v>1.20559062</v>
      </c>
    </row>
    <row r="31" spans="1:18">
      <c r="A31" s="15" t="s">
        <v>428</v>
      </c>
      <c r="B31" s="17" t="n">
        <v>5456</v>
      </c>
      <c r="C31" s="18">
        <f>(502.0/B31*100)</f>
        <v/>
      </c>
      <c r="D31" s="19" t="n">
        <v>4954</v>
      </c>
      <c r="E31" s="18" t="n">
        <v>28.9960244</v>
      </c>
      <c r="F31" s="20" t="n">
        <v>3.43766163</v>
      </c>
      <c r="G31" s="18" t="n">
        <v>63.25288559</v>
      </c>
      <c r="H31" s="20" t="n">
        <v>3.81024357</v>
      </c>
      <c r="I31" s="18" t="n">
        <v>0</v>
      </c>
      <c r="J31" s="20" t="n">
        <v>0</v>
      </c>
      <c r="K31" s="18" t="s">
        <v>404</v>
      </c>
      <c r="L31" s="20" t="s">
        <v>404</v>
      </c>
      <c r="M31" s="18" t="n">
        <v>0</v>
      </c>
      <c r="N31" s="20" t="n">
        <v>0</v>
      </c>
      <c r="O31" s="18" t="n">
        <v>0</v>
      </c>
      <c r="P31" s="20" t="n">
        <v>0</v>
      </c>
      <c r="Q31" s="18" t="n">
        <v>7.75109001</v>
      </c>
      <c r="R31" s="20" t="n">
        <v>1.7390578</v>
      </c>
    </row>
    <row r="32" spans="1:18">
      <c r="A32" s="15" t="s">
        <v>429</v>
      </c>
      <c r="B32" s="17" t="n">
        <v>4478</v>
      </c>
      <c r="C32" s="18">
        <f>(0.0/B32*100)</f>
        <v/>
      </c>
      <c r="D32" s="19" t="n">
        <v>4478</v>
      </c>
      <c r="E32" s="18" t="n">
        <v>68.69277322000001</v>
      </c>
      <c r="F32" s="20" t="n">
        <v>3.4794702</v>
      </c>
      <c r="G32" s="18" t="n">
        <v>29.77590927</v>
      </c>
      <c r="H32" s="20" t="n">
        <v>3.43520835</v>
      </c>
      <c r="I32" s="18" t="n">
        <v>0</v>
      </c>
      <c r="J32" s="20" t="n">
        <v>0</v>
      </c>
      <c r="K32" s="18" t="s">
        <v>404</v>
      </c>
      <c r="L32" s="20" t="s">
        <v>404</v>
      </c>
      <c r="M32" s="18" t="n">
        <v>0</v>
      </c>
      <c r="N32" s="20" t="n">
        <v>0</v>
      </c>
      <c r="O32" s="18" t="n">
        <v>0</v>
      </c>
      <c r="P32" s="20" t="n">
        <v>0</v>
      </c>
      <c r="Q32" s="18" t="n">
        <v>1.53131751</v>
      </c>
      <c r="R32" s="20" t="n">
        <v>0.9406106</v>
      </c>
    </row>
    <row r="33" spans="1:18">
      <c r="A33" s="15" t="s">
        <v>430</v>
      </c>
      <c r="B33" s="17" t="n">
        <v>7325</v>
      </c>
      <c r="C33" s="18">
        <f>(29.0/B33*100)</f>
        <v/>
      </c>
      <c r="D33" s="19" t="n">
        <v>7296</v>
      </c>
      <c r="E33" s="18" t="n">
        <v>75.03041455</v>
      </c>
      <c r="F33" s="20" t="n">
        <v>3.42880389</v>
      </c>
      <c r="G33" s="18" t="n">
        <v>23.42980174</v>
      </c>
      <c r="H33" s="20" t="n">
        <v>3.24725915</v>
      </c>
      <c r="I33" s="18" t="n">
        <v>0</v>
      </c>
      <c r="J33" s="20" t="n">
        <v>0</v>
      </c>
      <c r="K33" s="18" t="s">
        <v>404</v>
      </c>
      <c r="L33" s="20" t="s">
        <v>404</v>
      </c>
      <c r="M33" s="18" t="n">
        <v>0</v>
      </c>
      <c r="N33" s="20" t="n">
        <v>0</v>
      </c>
      <c r="O33" s="18" t="n">
        <v>0</v>
      </c>
      <c r="P33" s="20" t="n">
        <v>0</v>
      </c>
      <c r="Q33" s="18" t="n">
        <v>1.53978371</v>
      </c>
      <c r="R33" s="20" t="n">
        <v>0.84761734</v>
      </c>
    </row>
    <row r="34" spans="1:18">
      <c r="A34" s="15" t="s">
        <v>431</v>
      </c>
      <c r="B34" s="17" t="n">
        <v>6350</v>
      </c>
      <c r="C34" s="18">
        <f>(0.0/B34*100)</f>
        <v/>
      </c>
      <c r="D34" s="19" t="n">
        <v>6350</v>
      </c>
      <c r="E34" s="18" t="n">
        <v>63.98392601</v>
      </c>
      <c r="F34" s="20" t="n">
        <v>2.77519442</v>
      </c>
      <c r="G34" s="18" t="n">
        <v>36.01607399</v>
      </c>
      <c r="H34" s="20" t="n">
        <v>2.77519442</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(443.0/B35*100)</f>
        <v/>
      </c>
      <c r="D35" s="19" t="n">
        <v>5963</v>
      </c>
      <c r="E35" s="18" t="n">
        <v>62.86990959</v>
      </c>
      <c r="F35" s="20" t="n">
        <v>0.68293204</v>
      </c>
      <c r="G35" s="18" t="n">
        <v>34.45313348</v>
      </c>
      <c r="H35" s="20" t="n">
        <v>0.6931161</v>
      </c>
      <c r="I35" s="18" t="n">
        <v>0</v>
      </c>
      <c r="J35" s="20" t="n">
        <v>0</v>
      </c>
      <c r="K35" s="18" t="s">
        <v>404</v>
      </c>
      <c r="L35" s="20" t="s">
        <v>404</v>
      </c>
      <c r="M35" s="18" t="n">
        <v>0</v>
      </c>
      <c r="N35" s="20" t="n">
        <v>0</v>
      </c>
      <c r="O35" s="18" t="n">
        <v>0</v>
      </c>
      <c r="P35" s="20" t="n">
        <v>0</v>
      </c>
      <c r="Q35" s="18" t="n">
        <v>2.67695692</v>
      </c>
      <c r="R35" s="20" t="n">
        <v>0.24354579</v>
      </c>
    </row>
    <row r="36" spans="1:18">
      <c r="A36" s="15" t="s">
        <v>433</v>
      </c>
      <c r="B36" s="17" t="n">
        <v>6736</v>
      </c>
      <c r="C36" s="18">
        <f>(10.0/B36*100)</f>
        <v/>
      </c>
      <c r="D36" s="19" t="n">
        <v>6726</v>
      </c>
      <c r="E36" s="18" t="n">
        <v>42.91977927</v>
      </c>
      <c r="F36" s="20" t="n">
        <v>3.35265422</v>
      </c>
      <c r="G36" s="18" t="n">
        <v>55.66747988</v>
      </c>
      <c r="H36" s="20" t="n">
        <v>3.36629571</v>
      </c>
      <c r="I36" s="18" t="n">
        <v>0</v>
      </c>
      <c r="J36" s="20" t="n">
        <v>0</v>
      </c>
      <c r="K36" s="18" t="s">
        <v>404</v>
      </c>
      <c r="L36" s="20" t="s">
        <v>404</v>
      </c>
      <c r="M36" s="18" t="n">
        <v>0</v>
      </c>
      <c r="N36" s="20" t="n">
        <v>0</v>
      </c>
      <c r="O36" s="18" t="n">
        <v>0</v>
      </c>
      <c r="P36" s="20" t="n">
        <v>0</v>
      </c>
      <c r="Q36" s="18" t="n">
        <v>1.41274085</v>
      </c>
      <c r="R36" s="20" t="n">
        <v>0.71756458</v>
      </c>
    </row>
    <row r="37" spans="1:18">
      <c r="A37" s="15" t="s">
        <v>434</v>
      </c>
      <c r="B37" s="17" t="n">
        <v>5458</v>
      </c>
      <c r="C37" s="18">
        <f>(0.0/B37*100)</f>
        <v/>
      </c>
      <c r="D37" s="19" t="n">
        <v>5458</v>
      </c>
      <c r="E37" s="18" t="n">
        <v>32.5157522</v>
      </c>
      <c r="F37" s="20" t="n">
        <v>3.44068263</v>
      </c>
      <c r="G37" s="18" t="n">
        <v>67.1574251</v>
      </c>
      <c r="H37" s="20" t="n">
        <v>3.39998775</v>
      </c>
      <c r="I37" s="18" t="n">
        <v>0</v>
      </c>
      <c r="J37" s="20" t="n">
        <v>0</v>
      </c>
      <c r="K37" s="18" t="s">
        <v>404</v>
      </c>
      <c r="L37" s="20" t="s">
        <v>404</v>
      </c>
      <c r="M37" s="18" t="n">
        <v>0</v>
      </c>
      <c r="N37" s="20" t="n">
        <v>0</v>
      </c>
      <c r="O37" s="18" t="n">
        <v>0</v>
      </c>
      <c r="P37" s="20" t="n">
        <v>0</v>
      </c>
      <c r="Q37" s="18" t="n">
        <v>0.32682269</v>
      </c>
      <c r="R37" s="20" t="n">
        <v>0.30060324</v>
      </c>
    </row>
    <row r="38" spans="1:18">
      <c r="A38" s="15" t="s">
        <v>435</v>
      </c>
      <c r="B38" s="17" t="n">
        <v>5860</v>
      </c>
      <c r="C38" s="18">
        <f>(268.0/B38*100)</f>
        <v/>
      </c>
      <c r="D38" s="19" t="n">
        <v>5592</v>
      </c>
      <c r="E38" s="18" t="n">
        <v>39.77630551</v>
      </c>
      <c r="F38" s="20" t="n">
        <v>2.92198806</v>
      </c>
      <c r="G38" s="18" t="n">
        <v>58.50717539</v>
      </c>
      <c r="H38" s="20" t="n">
        <v>2.93172059</v>
      </c>
      <c r="I38" s="18" t="n">
        <v>0</v>
      </c>
      <c r="J38" s="20" t="n">
        <v>0</v>
      </c>
      <c r="K38" s="18" t="s">
        <v>404</v>
      </c>
      <c r="L38" s="20" t="s">
        <v>404</v>
      </c>
      <c r="M38" s="18" t="n">
        <v>0</v>
      </c>
      <c r="N38" s="20" t="n">
        <v>0</v>
      </c>
      <c r="O38" s="18" t="n">
        <v>0</v>
      </c>
      <c r="P38" s="20" t="n">
        <v>0</v>
      </c>
      <c r="Q38" s="18" t="n">
        <v>1.7165191</v>
      </c>
      <c r="R38" s="20" t="n">
        <v>0.98946166</v>
      </c>
    </row>
    <row r="39" spans="1:18">
      <c r="A39" s="15" t="s">
        <v>436</v>
      </c>
      <c r="B39" s="17" t="n">
        <v>5895</v>
      </c>
      <c r="C39" s="18">
        <f>(0.0/B39*100)</f>
        <v/>
      </c>
      <c r="D39" s="19" t="n">
        <v>5895</v>
      </c>
      <c r="E39" s="18" t="n">
        <v>23.73170945</v>
      </c>
      <c r="F39" s="20" t="n">
        <v>3.85878121</v>
      </c>
      <c r="G39" s="18" t="n">
        <v>74.43392021</v>
      </c>
      <c r="H39" s="20" t="n">
        <v>3.9270762</v>
      </c>
      <c r="I39" s="18" t="n">
        <v>0</v>
      </c>
      <c r="J39" s="20" t="n">
        <v>0</v>
      </c>
      <c r="K39" s="18" t="s">
        <v>404</v>
      </c>
      <c r="L39" s="20" t="s">
        <v>404</v>
      </c>
      <c r="M39" s="18" t="n">
        <v>0</v>
      </c>
      <c r="N39" s="20" t="n">
        <v>0</v>
      </c>
      <c r="O39" s="18" t="n">
        <v>0</v>
      </c>
      <c r="P39" s="20" t="n">
        <v>0</v>
      </c>
      <c r="Q39" s="18" t="n">
        <v>1.83437034</v>
      </c>
      <c r="R39" s="20" t="n">
        <v>1.00626972</v>
      </c>
    </row>
    <row r="40" spans="1:18">
      <c r="A40" s="15" t="s">
        <v>437</v>
      </c>
      <c r="B40" s="17" t="n">
        <v>14157</v>
      </c>
      <c r="C40" s="18">
        <f>(2628.0/B40*100)</f>
        <v/>
      </c>
      <c r="D40" s="19" t="n">
        <v>11529</v>
      </c>
      <c r="E40" s="18" t="n">
        <v>52.69963361</v>
      </c>
      <c r="F40" s="20" t="n">
        <v>3.45145623</v>
      </c>
      <c r="G40" s="18" t="n">
        <v>40.20119304</v>
      </c>
      <c r="H40" s="20" t="n">
        <v>3.27941018</v>
      </c>
      <c r="I40" s="18" t="n">
        <v>0</v>
      </c>
      <c r="J40" s="20" t="n">
        <v>0</v>
      </c>
      <c r="K40" s="18" t="s">
        <v>404</v>
      </c>
      <c r="L40" s="20" t="s">
        <v>404</v>
      </c>
      <c r="M40" s="18" t="n">
        <v>0</v>
      </c>
      <c r="N40" s="20" t="n">
        <v>0</v>
      </c>
      <c r="O40" s="18" t="n">
        <v>0</v>
      </c>
      <c r="P40" s="20" t="n">
        <v>0</v>
      </c>
      <c r="Q40" s="18" t="n">
        <v>7.09917335</v>
      </c>
      <c r="R40" s="20" t="n">
        <v>1.742387</v>
      </c>
    </row>
    <row r="41" spans="1:18">
      <c r="A41" s="15" t="s">
        <v>438</v>
      </c>
      <c r="B41" s="17" t="n">
        <v>5712</v>
      </c>
      <c r="C41" s="18">
        <f>(70.0/B41*100)</f>
        <v/>
      </c>
      <c r="D41" s="19" t="n">
        <v>5642</v>
      </c>
      <c r="E41" s="18" t="n">
        <v>54.75902502</v>
      </c>
      <c r="F41" s="20" t="n">
        <v>4.21181009</v>
      </c>
      <c r="G41" s="18" t="n">
        <v>43.54049119</v>
      </c>
      <c r="H41" s="20" t="n">
        <v>4.29692448</v>
      </c>
      <c r="I41" s="18" t="n">
        <v>0</v>
      </c>
      <c r="J41" s="20" t="n">
        <v>0</v>
      </c>
      <c r="K41" s="18" t="s">
        <v>404</v>
      </c>
      <c r="L41" s="20" t="s">
        <v>404</v>
      </c>
      <c r="M41" s="18" t="n">
        <v>0</v>
      </c>
      <c r="N41" s="20" t="n">
        <v>0</v>
      </c>
      <c r="O41" s="18" t="n">
        <v>0</v>
      </c>
      <c r="P41" s="20" t="n">
        <v>0</v>
      </c>
      <c r="Q41" s="18" t="n">
        <v>1.70048379</v>
      </c>
      <c r="R41" s="20" t="n">
        <v>0.97066069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16.02746605</v>
      </c>
      <c r="F44" s="20" t="n">
        <v>2.37340172</v>
      </c>
      <c r="G44" s="18" t="n">
        <v>81.5824077</v>
      </c>
      <c r="H44" s="20" t="n">
        <v>2.60560545</v>
      </c>
      <c r="I44" s="18" t="n">
        <v>0</v>
      </c>
      <c r="J44" s="20" t="n">
        <v>0</v>
      </c>
      <c r="K44" s="18" t="s">
        <v>404</v>
      </c>
      <c r="L44" s="20" t="s">
        <v>404</v>
      </c>
      <c r="M44" s="18" t="n">
        <v>0</v>
      </c>
      <c r="N44" s="20" t="n">
        <v>0</v>
      </c>
      <c r="O44" s="18" t="n">
        <v>0</v>
      </c>
      <c r="P44" s="20" t="n">
        <v>0</v>
      </c>
      <c r="Q44" s="18" t="n">
        <v>2.39012625</v>
      </c>
      <c r="R44" s="20" t="n">
        <v>1.07550702</v>
      </c>
    </row>
    <row r="45" spans="1:18">
      <c r="A45" s="15" t="s">
        <v>442</v>
      </c>
      <c r="B45" s="17" t="n">
        <v>5519</v>
      </c>
      <c r="C45" s="18">
        <f>(0.0/B45*100)</f>
        <v/>
      </c>
      <c r="D45" s="19" t="n">
        <v>5519</v>
      </c>
      <c r="E45" s="18" t="n">
        <v>49.64522526</v>
      </c>
      <c r="F45" s="20" t="n">
        <v>4.08478911</v>
      </c>
      <c r="G45" s="18" t="n">
        <v>37.93804033</v>
      </c>
      <c r="H45" s="20" t="n">
        <v>3.7964725</v>
      </c>
      <c r="I45" s="18" t="n">
        <v>0</v>
      </c>
      <c r="J45" s="20" t="n">
        <v>0</v>
      </c>
      <c r="K45" s="18" t="s">
        <v>404</v>
      </c>
      <c r="L45" s="20" t="s">
        <v>404</v>
      </c>
      <c r="M45" s="18" t="n">
        <v>0</v>
      </c>
      <c r="N45" s="20" t="n">
        <v>0</v>
      </c>
      <c r="O45" s="18" t="n">
        <v>0</v>
      </c>
      <c r="P45" s="20" t="n">
        <v>0</v>
      </c>
      <c r="Q45" s="18" t="n">
        <v>12.41673441</v>
      </c>
      <c r="R45" s="20" t="n">
        <v>2.86365289</v>
      </c>
    </row>
    <row r="46" spans="1:18">
      <c r="A46" s="15" t="s">
        <v>443</v>
      </c>
      <c r="B46" s="17" t="n">
        <v>23141</v>
      </c>
      <c r="C46" s="18">
        <f>(4196.0/B46*100)</f>
        <v/>
      </c>
      <c r="D46" s="19" t="n">
        <v>18945</v>
      </c>
      <c r="E46" s="18" t="n">
        <v>15.97141982</v>
      </c>
      <c r="F46" s="20" t="n">
        <v>1.81881775</v>
      </c>
      <c r="G46" s="18" t="n">
        <v>77.18541795</v>
      </c>
      <c r="H46" s="20" t="n">
        <v>2.04119829</v>
      </c>
      <c r="I46" s="18" t="n">
        <v>0</v>
      </c>
      <c r="J46" s="20" t="n">
        <v>0</v>
      </c>
      <c r="K46" s="18" t="s">
        <v>404</v>
      </c>
      <c r="L46" s="20" t="s">
        <v>404</v>
      </c>
      <c r="M46" s="18" t="n">
        <v>0</v>
      </c>
      <c r="N46" s="20" t="n">
        <v>0</v>
      </c>
      <c r="O46" s="18" t="n">
        <v>0</v>
      </c>
      <c r="P46" s="20" t="n">
        <v>0</v>
      </c>
      <c r="Q46" s="18" t="n">
        <v>6.84316223</v>
      </c>
      <c r="R46" s="20" t="n">
        <v>1.15884129</v>
      </c>
    </row>
    <row r="47" spans="1:18">
      <c r="A47" s="15" t="s">
        <v>444</v>
      </c>
      <c r="B47" s="17" t="n">
        <v>5928</v>
      </c>
      <c r="C47" s="18">
        <f>(0.0/B47*100)</f>
        <v/>
      </c>
      <c r="D47" s="19" t="n">
        <v>5928</v>
      </c>
      <c r="E47" s="18" t="n">
        <v>57.86747075</v>
      </c>
      <c r="F47" s="20" t="n">
        <v>3.53715711</v>
      </c>
      <c r="G47" s="18" t="n">
        <v>39.35205213</v>
      </c>
      <c r="H47" s="20" t="n">
        <v>3.30370426</v>
      </c>
      <c r="I47" s="18" t="n">
        <v>0</v>
      </c>
      <c r="J47" s="20" t="n">
        <v>0</v>
      </c>
      <c r="K47" s="18" t="s">
        <v>404</v>
      </c>
      <c r="L47" s="20" t="s">
        <v>404</v>
      </c>
      <c r="M47" s="18" t="n">
        <v>0</v>
      </c>
      <c r="N47" s="20" t="n">
        <v>0</v>
      </c>
      <c r="O47" s="18" t="n">
        <v>0</v>
      </c>
      <c r="P47" s="20" t="n">
        <v>0</v>
      </c>
      <c r="Q47" s="18" t="n">
        <v>2.78047712</v>
      </c>
      <c r="R47" s="20" t="n">
        <v>1.25005845</v>
      </c>
    </row>
    <row r="48" spans="1:18">
      <c r="A48" s="15" t="s">
        <v>445</v>
      </c>
      <c r="B48" s="17" t="n">
        <v>9841</v>
      </c>
      <c r="C48" s="18">
        <f>(0.0/B48*100)</f>
        <v/>
      </c>
      <c r="D48" s="19" t="n">
        <v>9841</v>
      </c>
      <c r="E48" s="18" t="n">
        <v>38.38968972</v>
      </c>
      <c r="F48" s="20" t="n">
        <v>3.74994189</v>
      </c>
      <c r="G48" s="18" t="n">
        <v>59.08206168</v>
      </c>
      <c r="H48" s="20" t="n">
        <v>3.93227637</v>
      </c>
      <c r="I48" s="18" t="n">
        <v>0</v>
      </c>
      <c r="J48" s="20" t="n">
        <v>0</v>
      </c>
      <c r="K48" s="18" t="s">
        <v>404</v>
      </c>
      <c r="L48" s="20" t="s">
        <v>404</v>
      </c>
      <c r="M48" s="18" t="n">
        <v>0</v>
      </c>
      <c r="N48" s="20" t="n">
        <v>0</v>
      </c>
      <c r="O48" s="18" t="n">
        <v>0</v>
      </c>
      <c r="P48" s="20" t="n">
        <v>0</v>
      </c>
      <c r="Q48" s="18" t="n">
        <v>2.5282486</v>
      </c>
      <c r="R48" s="20" t="n">
        <v>1.22143469</v>
      </c>
    </row>
    <row r="49" spans="1:18">
      <c r="A49" s="15" t="s">
        <v>446</v>
      </c>
      <c r="B49" s="17" t="n">
        <v>6349</v>
      </c>
      <c r="C49" s="18">
        <f>(52.0/B49*100)</f>
        <v/>
      </c>
      <c r="D49" s="19" t="n">
        <v>6297</v>
      </c>
      <c r="E49" s="18" t="n">
        <v>40.17330938</v>
      </c>
      <c r="F49" s="20" t="n">
        <v>3.67406653</v>
      </c>
      <c r="G49" s="18" t="n">
        <v>59.58903737</v>
      </c>
      <c r="H49" s="20" t="n">
        <v>3.67749572</v>
      </c>
      <c r="I49" s="18" t="n">
        <v>0</v>
      </c>
      <c r="J49" s="20" t="n">
        <v>0</v>
      </c>
      <c r="K49" s="18" t="s">
        <v>404</v>
      </c>
      <c r="L49" s="20" t="s">
        <v>404</v>
      </c>
      <c r="M49" s="18" t="n">
        <v>0</v>
      </c>
      <c r="N49" s="20" t="n">
        <v>0</v>
      </c>
      <c r="O49" s="18" t="n">
        <v>0</v>
      </c>
      <c r="P49" s="20" t="n">
        <v>0</v>
      </c>
      <c r="Q49" s="18" t="n">
        <v>0.23765325</v>
      </c>
      <c r="R49" s="20" t="n">
        <v>0.18210822</v>
      </c>
    </row>
    <row r="50" spans="1:18">
      <c r="A50" s="15" t="s">
        <v>447</v>
      </c>
      <c r="B50" s="17" t="n">
        <v>11795</v>
      </c>
      <c r="C50" s="18">
        <f>(1031.0/B50*100)</f>
        <v/>
      </c>
      <c r="D50" s="19" t="n">
        <v>10764</v>
      </c>
      <c r="E50" s="18" t="n">
        <v>46.55798318</v>
      </c>
      <c r="F50" s="20" t="n">
        <v>3.27660751</v>
      </c>
      <c r="G50" s="18" t="n">
        <v>48.10027069</v>
      </c>
      <c r="H50" s="20" t="n">
        <v>3.42878978</v>
      </c>
      <c r="I50" s="18" t="n">
        <v>0</v>
      </c>
      <c r="J50" s="20" t="n">
        <v>0</v>
      </c>
      <c r="K50" s="18" t="s">
        <v>404</v>
      </c>
      <c r="L50" s="20" t="s">
        <v>404</v>
      </c>
      <c r="M50" s="18" t="n">
        <v>0</v>
      </c>
      <c r="N50" s="20" t="n">
        <v>0</v>
      </c>
      <c r="O50" s="18" t="n">
        <v>0</v>
      </c>
      <c r="P50" s="20" t="n">
        <v>0</v>
      </c>
      <c r="Q50" s="18" t="n">
        <v>5.34174613</v>
      </c>
      <c r="R50" s="20" t="n">
        <v>1.61031895</v>
      </c>
    </row>
    <row r="51" spans="1:18">
      <c r="A51" s="15" t="s">
        <v>448</v>
      </c>
      <c r="B51" s="17" t="n">
        <v>6866</v>
      </c>
      <c r="C51" s="18">
        <f>(0.0/B51*100)</f>
        <v/>
      </c>
      <c r="D51" s="19" t="n">
        <v>6866</v>
      </c>
      <c r="E51" s="18" t="n">
        <v>22.83813602</v>
      </c>
      <c r="F51" s="20" t="n">
        <v>3.33315375</v>
      </c>
      <c r="G51" s="18" t="n">
        <v>75.55815763</v>
      </c>
      <c r="H51" s="20" t="n">
        <v>3.35597836</v>
      </c>
      <c r="I51" s="18" t="n">
        <v>0</v>
      </c>
      <c r="J51" s="20" t="n">
        <v>0</v>
      </c>
      <c r="K51" s="18" t="s">
        <v>404</v>
      </c>
      <c r="L51" s="20" t="s">
        <v>404</v>
      </c>
      <c r="M51" s="18" t="n">
        <v>0</v>
      </c>
      <c r="N51" s="20" t="n">
        <v>0</v>
      </c>
      <c r="O51" s="18" t="n">
        <v>0</v>
      </c>
      <c r="P51" s="20" t="n">
        <v>0</v>
      </c>
      <c r="Q51" s="18" t="n">
        <v>1.60370635</v>
      </c>
      <c r="R51" s="20" t="n">
        <v>0.80340855</v>
      </c>
    </row>
    <row r="52" spans="1:18">
      <c r="A52" s="15" t="s">
        <v>449</v>
      </c>
      <c r="B52" s="17" t="n">
        <v>5809</v>
      </c>
      <c r="C52" s="18">
        <f>(0.0/B52*100)</f>
        <v/>
      </c>
      <c r="D52" s="19" t="n">
        <v>5809</v>
      </c>
      <c r="E52" s="18" t="n">
        <v>41.89292834</v>
      </c>
      <c r="F52" s="20" t="n">
        <v>3.65800138</v>
      </c>
      <c r="G52" s="18" t="n">
        <v>55.88916043</v>
      </c>
      <c r="H52" s="20" t="n">
        <v>3.74391432</v>
      </c>
      <c r="I52" s="18" t="n">
        <v>0</v>
      </c>
      <c r="J52" s="20" t="n">
        <v>0</v>
      </c>
      <c r="K52" s="18" t="s">
        <v>404</v>
      </c>
      <c r="L52" s="20" t="s">
        <v>404</v>
      </c>
      <c r="M52" s="18" t="n">
        <v>0</v>
      </c>
      <c r="N52" s="20" t="n">
        <v>0</v>
      </c>
      <c r="O52" s="18" t="n">
        <v>0</v>
      </c>
      <c r="P52" s="20" t="n">
        <v>0</v>
      </c>
      <c r="Q52" s="18" t="n">
        <v>2.21791123</v>
      </c>
      <c r="R52" s="20" t="n">
        <v>1.23162372</v>
      </c>
    </row>
    <row r="53" spans="1:18">
      <c r="A53" s="15" t="s">
        <v>450</v>
      </c>
      <c r="B53" s="17" t="n">
        <v>5571</v>
      </c>
      <c r="C53" s="18">
        <f>(0.0/B53*100)</f>
        <v/>
      </c>
      <c r="D53" s="19" t="n">
        <v>5571</v>
      </c>
      <c r="E53" s="18" t="n">
        <v>46.56328606</v>
      </c>
      <c r="F53" s="20" t="n">
        <v>0.12847949</v>
      </c>
      <c r="G53" s="18" t="n">
        <v>51.24946179</v>
      </c>
      <c r="H53" s="20" t="n">
        <v>0.13308616</v>
      </c>
      <c r="I53" s="18" t="n">
        <v>0</v>
      </c>
      <c r="J53" s="20" t="n">
        <v>0</v>
      </c>
      <c r="K53" s="18" t="s">
        <v>404</v>
      </c>
      <c r="L53" s="20" t="s">
        <v>404</v>
      </c>
      <c r="M53" s="18" t="n">
        <v>0</v>
      </c>
      <c r="N53" s="20" t="n">
        <v>0</v>
      </c>
      <c r="O53" s="18" t="n">
        <v>0</v>
      </c>
      <c r="P53" s="20" t="n">
        <v>0</v>
      </c>
      <c r="Q53" s="18" t="n">
        <v>2.18725215</v>
      </c>
      <c r="R53" s="20" t="n">
        <v>0.02952559</v>
      </c>
    </row>
    <row r="54" spans="1:18">
      <c r="A54" s="15" t="s">
        <v>451</v>
      </c>
      <c r="B54" s="17" t="n">
        <v>4740</v>
      </c>
      <c r="C54" s="18">
        <f>(199.0/B54*100)</f>
        <v/>
      </c>
      <c r="D54" s="19" t="n">
        <v>4541</v>
      </c>
      <c r="E54" s="18" t="n">
        <v>37.04503862</v>
      </c>
      <c r="F54" s="20" t="n">
        <v>3.72557574</v>
      </c>
      <c r="G54" s="18" t="n">
        <v>59.29984669</v>
      </c>
      <c r="H54" s="20" t="n">
        <v>3.82425622</v>
      </c>
      <c r="I54" s="18" t="n">
        <v>0</v>
      </c>
      <c r="J54" s="20" t="n">
        <v>0</v>
      </c>
      <c r="K54" s="18" t="s">
        <v>404</v>
      </c>
      <c r="L54" s="20" t="s">
        <v>404</v>
      </c>
      <c r="M54" s="18" t="n">
        <v>0</v>
      </c>
      <c r="N54" s="20" t="n">
        <v>0</v>
      </c>
      <c r="O54" s="18" t="n">
        <v>0</v>
      </c>
      <c r="P54" s="20" t="n">
        <v>0</v>
      </c>
      <c r="Q54" s="18" t="n">
        <v>3.65511469</v>
      </c>
      <c r="R54" s="20" t="n">
        <v>1.13887307</v>
      </c>
    </row>
    <row r="55" spans="1:18">
      <c r="A55" s="15" t="s">
        <v>452</v>
      </c>
      <c r="B55" s="17" t="n">
        <v>5316</v>
      </c>
      <c r="C55" s="18">
        <f>(43.0/B55*100)</f>
        <v/>
      </c>
      <c r="D55" s="19" t="n">
        <v>5273</v>
      </c>
      <c r="E55" s="18" t="n">
        <v>41.64332635</v>
      </c>
      <c r="F55" s="20" t="n">
        <v>3.29347907</v>
      </c>
      <c r="G55" s="18" t="n">
        <v>55.21921659</v>
      </c>
      <c r="H55" s="20" t="n">
        <v>3.47469489</v>
      </c>
      <c r="I55" s="18" t="n">
        <v>0</v>
      </c>
      <c r="J55" s="20" t="n">
        <v>0</v>
      </c>
      <c r="K55" s="18" t="s">
        <v>404</v>
      </c>
      <c r="L55" s="20" t="s">
        <v>404</v>
      </c>
      <c r="M55" s="18" t="n">
        <v>0</v>
      </c>
      <c r="N55" s="20" t="n">
        <v>0</v>
      </c>
      <c r="O55" s="18" t="n">
        <v>0</v>
      </c>
      <c r="P55" s="20" t="n">
        <v>0</v>
      </c>
      <c r="Q55" s="18" t="n">
        <v>3.13745707</v>
      </c>
      <c r="R55" s="20" t="n">
        <v>1.22890278</v>
      </c>
    </row>
    <row r="56" spans="1:18">
      <c r="A56" s="15" t="s">
        <v>453</v>
      </c>
      <c r="B56" s="17" t="n">
        <v>5359</v>
      </c>
      <c r="C56" s="18">
        <f>(0.0/B56*100)</f>
        <v/>
      </c>
      <c r="D56" s="19" t="n">
        <v>5359</v>
      </c>
      <c r="E56" s="18" t="n">
        <v>64.25558347</v>
      </c>
      <c r="F56" s="20" t="n">
        <v>4.05944341</v>
      </c>
      <c r="G56" s="18" t="n">
        <v>29.11401858</v>
      </c>
      <c r="H56" s="20" t="n">
        <v>3.78133242</v>
      </c>
      <c r="I56" s="18" t="n">
        <v>0</v>
      </c>
      <c r="J56" s="20" t="n">
        <v>0</v>
      </c>
      <c r="K56" s="18" t="s">
        <v>404</v>
      </c>
      <c r="L56" s="20" t="s">
        <v>404</v>
      </c>
      <c r="M56" s="18" t="n">
        <v>0</v>
      </c>
      <c r="N56" s="20" t="n">
        <v>0</v>
      </c>
      <c r="O56" s="18" t="n">
        <v>0</v>
      </c>
      <c r="P56" s="20" t="n">
        <v>0</v>
      </c>
      <c r="Q56" s="18" t="n">
        <v>6.63039795</v>
      </c>
      <c r="R56" s="20" t="n">
        <v>2.09644569</v>
      </c>
    </row>
    <row r="57" spans="1:18">
      <c r="A57" s="15" t="s">
        <v>454</v>
      </c>
      <c r="B57" s="17" t="n">
        <v>6513</v>
      </c>
      <c r="C57" s="18">
        <f>(0.0/B57*100)</f>
        <v/>
      </c>
      <c r="D57" s="19" t="n">
        <v>6513</v>
      </c>
      <c r="E57" s="18" t="n">
        <v>15.60331528</v>
      </c>
      <c r="F57" s="20" t="n">
        <v>2.21901243</v>
      </c>
      <c r="G57" s="18" t="n">
        <v>65.04393534</v>
      </c>
      <c r="H57" s="20" t="n">
        <v>3.47695695</v>
      </c>
      <c r="I57" s="18" t="n">
        <v>0</v>
      </c>
      <c r="J57" s="20" t="n">
        <v>0</v>
      </c>
      <c r="K57" s="18" t="s">
        <v>404</v>
      </c>
      <c r="L57" s="20" t="s">
        <v>404</v>
      </c>
      <c r="M57" s="18" t="n">
        <v>0</v>
      </c>
      <c r="N57" s="20" t="n">
        <v>0</v>
      </c>
      <c r="O57" s="18" t="n">
        <v>0</v>
      </c>
      <c r="P57" s="20" t="n">
        <v>0</v>
      </c>
      <c r="Q57" s="18" t="n">
        <v>19.35274938</v>
      </c>
      <c r="R57" s="20" t="n">
        <v>2.91318137</v>
      </c>
    </row>
    <row r="58" spans="1:18">
      <c r="A58" s="15" t="s">
        <v>455</v>
      </c>
      <c r="B58" s="17" t="n">
        <v>7267</v>
      </c>
      <c r="C58" s="18">
        <f>(0.0/B58*100)</f>
        <v/>
      </c>
      <c r="D58" s="19" t="n">
        <v>7267</v>
      </c>
      <c r="E58" s="18" t="n">
        <v>47.86924852</v>
      </c>
      <c r="F58" s="20" t="n">
        <v>3.88456343</v>
      </c>
      <c r="G58" s="18" t="n">
        <v>52.02885342</v>
      </c>
      <c r="H58" s="20" t="n">
        <v>3.88627269</v>
      </c>
      <c r="I58" s="18" t="n">
        <v>0</v>
      </c>
      <c r="J58" s="20" t="n">
        <v>0</v>
      </c>
      <c r="K58" s="18" t="s">
        <v>404</v>
      </c>
      <c r="L58" s="20" t="s">
        <v>404</v>
      </c>
      <c r="M58" s="18" t="n">
        <v>0</v>
      </c>
      <c r="N58" s="20" t="n">
        <v>0</v>
      </c>
      <c r="O58" s="18" t="n">
        <v>0</v>
      </c>
      <c r="P58" s="20" t="n">
        <v>0</v>
      </c>
      <c r="Q58" s="18" t="n">
        <v>0.10189806</v>
      </c>
      <c r="R58" s="20" t="n">
        <v>0.05309254</v>
      </c>
    </row>
    <row r="59" spans="1:18">
      <c r="A59" s="15" t="s">
        <v>456</v>
      </c>
      <c r="B59" s="17" t="n">
        <v>4826</v>
      </c>
      <c r="C59" s="18">
        <f>(0.0/B59*100)</f>
        <v/>
      </c>
      <c r="D59" s="19" t="n">
        <v>4826</v>
      </c>
      <c r="E59" s="18" t="n">
        <v>13.02727505</v>
      </c>
      <c r="F59" s="20" t="n">
        <v>0.77083446</v>
      </c>
      <c r="G59" s="18" t="n">
        <v>84.86921681</v>
      </c>
      <c r="H59" s="20" t="n">
        <v>0.77478669</v>
      </c>
      <c r="I59" s="18" t="n">
        <v>0</v>
      </c>
      <c r="J59" s="20" t="n">
        <v>0</v>
      </c>
      <c r="K59" s="18" t="s">
        <v>404</v>
      </c>
      <c r="L59" s="20" t="s">
        <v>404</v>
      </c>
      <c r="M59" s="18" t="n">
        <v>0</v>
      </c>
      <c r="N59" s="20" t="n">
        <v>0</v>
      </c>
      <c r="O59" s="18" t="n">
        <v>0</v>
      </c>
      <c r="P59" s="20" t="n">
        <v>0</v>
      </c>
      <c r="Q59" s="18" t="n">
        <v>2.10350814</v>
      </c>
      <c r="R59" s="20" t="n">
        <v>0.04928981</v>
      </c>
    </row>
    <row r="60" spans="1:18">
      <c r="A60" s="15" t="s">
        <v>457</v>
      </c>
      <c r="B60" s="17" t="n">
        <v>4546</v>
      </c>
      <c r="C60" s="18">
        <f>(0.0/B60*100)</f>
        <v/>
      </c>
      <c r="D60" s="19" t="n">
        <v>4546</v>
      </c>
      <c r="E60" s="18" t="n">
        <v>63.08853841</v>
      </c>
      <c r="F60" s="20" t="n">
        <v>3.33468862</v>
      </c>
      <c r="G60" s="18" t="n">
        <v>30.94981671</v>
      </c>
      <c r="H60" s="20" t="n">
        <v>3.22449575</v>
      </c>
      <c r="I60" s="18" t="n">
        <v>0</v>
      </c>
      <c r="J60" s="20" t="n">
        <v>0</v>
      </c>
      <c r="K60" s="18" t="s">
        <v>404</v>
      </c>
      <c r="L60" s="20" t="s">
        <v>404</v>
      </c>
      <c r="M60" s="18" t="n">
        <v>0</v>
      </c>
      <c r="N60" s="20" t="n">
        <v>0</v>
      </c>
      <c r="O60" s="18" t="n">
        <v>0</v>
      </c>
      <c r="P60" s="20" t="n">
        <v>0</v>
      </c>
      <c r="Q60" s="18" t="n">
        <v>5.96164488</v>
      </c>
      <c r="R60" s="20" t="n">
        <v>1.03273665</v>
      </c>
    </row>
    <row r="61" spans="1:18">
      <c r="A61" s="15" t="s">
        <v>458</v>
      </c>
      <c r="B61" s="17" t="n">
        <v>6525</v>
      </c>
      <c r="C61" s="18">
        <f>(0.0/B61*100)</f>
        <v/>
      </c>
      <c r="D61" s="19" t="n">
        <v>6525</v>
      </c>
      <c r="E61" s="18" t="n">
        <v>64.94686788</v>
      </c>
      <c r="F61" s="20" t="n">
        <v>2.66668451</v>
      </c>
      <c r="G61" s="18" t="n">
        <v>35.05313212</v>
      </c>
      <c r="H61" s="20" t="n">
        <v>2.66668451</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63.73523807</v>
      </c>
      <c r="F62" s="20" t="n">
        <v>0.06192672</v>
      </c>
      <c r="G62" s="18" t="n">
        <v>36.26476193</v>
      </c>
      <c r="H62" s="20" t="n">
        <v>0.06192672</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29.86104876</v>
      </c>
      <c r="F63" s="20" t="n">
        <v>0.1868353</v>
      </c>
      <c r="G63" s="18" t="n">
        <v>60.60467581</v>
      </c>
      <c r="H63" s="20" t="n">
        <v>0.18946179</v>
      </c>
      <c r="I63" s="18" t="n">
        <v>0</v>
      </c>
      <c r="J63" s="20" t="n">
        <v>0</v>
      </c>
      <c r="K63" s="18" t="s">
        <v>404</v>
      </c>
      <c r="L63" s="20" t="s">
        <v>404</v>
      </c>
      <c r="M63" s="18" t="n">
        <v>0</v>
      </c>
      <c r="N63" s="20" t="n">
        <v>0</v>
      </c>
      <c r="O63" s="18" t="n">
        <v>0</v>
      </c>
      <c r="P63" s="20" t="n">
        <v>0</v>
      </c>
      <c r="Q63" s="18" t="n">
        <v>9.534275429999999</v>
      </c>
      <c r="R63" s="20" t="n">
        <v>0.07533768</v>
      </c>
    </row>
    <row r="64" spans="1:18">
      <c r="A64" s="15" t="s">
        <v>461</v>
      </c>
      <c r="B64" s="17" t="n">
        <v>3634</v>
      </c>
      <c r="C64" s="18">
        <f>(27.0/B64*100)</f>
        <v/>
      </c>
      <c r="D64" s="19" t="n">
        <v>3607</v>
      </c>
      <c r="E64" s="18" t="n">
        <v>66.26973602</v>
      </c>
      <c r="F64" s="20" t="n">
        <v>0.12495758</v>
      </c>
      <c r="G64" s="18" t="n">
        <v>33.73026398</v>
      </c>
      <c r="H64" s="20" t="n">
        <v>0.12495758</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48.47919658</v>
      </c>
      <c r="F65" s="20" t="n">
        <v>3.0509215</v>
      </c>
      <c r="G65" s="18" t="n">
        <v>50.86681567</v>
      </c>
      <c r="H65" s="20" t="n">
        <v>3.00142423</v>
      </c>
      <c r="I65" s="18" t="n">
        <v>0</v>
      </c>
      <c r="J65" s="20" t="n">
        <v>0</v>
      </c>
      <c r="K65" s="18" t="s">
        <v>404</v>
      </c>
      <c r="L65" s="20" t="s">
        <v>404</v>
      </c>
      <c r="M65" s="18" t="n">
        <v>0</v>
      </c>
      <c r="N65" s="20" t="n">
        <v>0</v>
      </c>
      <c r="O65" s="18" t="n">
        <v>0</v>
      </c>
      <c r="P65" s="20" t="n">
        <v>0</v>
      </c>
      <c r="Q65" s="18" t="n">
        <v>0.65398775</v>
      </c>
      <c r="R65" s="20" t="n">
        <v>0.55236698</v>
      </c>
    </row>
    <row r="66" spans="1:18">
      <c r="A66" s="15" t="s">
        <v>463</v>
      </c>
      <c r="B66" s="17" t="n">
        <v>5665</v>
      </c>
      <c r="C66" s="18">
        <f>(0.0/B66*100)</f>
        <v/>
      </c>
      <c r="D66" s="19" t="n">
        <v>5665</v>
      </c>
      <c r="E66" s="18" t="n">
        <v>23.55943744</v>
      </c>
      <c r="F66" s="20" t="n">
        <v>0.41042264</v>
      </c>
      <c r="G66" s="18" t="n">
        <v>76.32297174999999</v>
      </c>
      <c r="H66" s="20" t="n">
        <v>0.42527747</v>
      </c>
      <c r="I66" s="18" t="n">
        <v>0</v>
      </c>
      <c r="J66" s="20" t="n">
        <v>0</v>
      </c>
      <c r="K66" s="18" t="s">
        <v>404</v>
      </c>
      <c r="L66" s="20" t="s">
        <v>404</v>
      </c>
      <c r="M66" s="18" t="n">
        <v>0</v>
      </c>
      <c r="N66" s="20" t="n">
        <v>0</v>
      </c>
      <c r="O66" s="18" t="n">
        <v>0</v>
      </c>
      <c r="P66" s="20" t="n">
        <v>0</v>
      </c>
      <c r="Q66" s="18" t="n">
        <v>0.11759081</v>
      </c>
      <c r="R66" s="20" t="n">
        <v>0.1176112</v>
      </c>
    </row>
    <row r="67" spans="1:18">
      <c r="A67" s="15" t="s">
        <v>464</v>
      </c>
      <c r="B67" s="17" t="n">
        <v>6971</v>
      </c>
      <c r="C67" s="18">
        <f>(0.0/B67*100)</f>
        <v/>
      </c>
      <c r="D67" s="19" t="n">
        <v>6971</v>
      </c>
      <c r="E67" s="18" t="n">
        <v>20.98726518</v>
      </c>
      <c r="F67" s="20" t="n">
        <v>2.5764612</v>
      </c>
      <c r="G67" s="18" t="n">
        <v>78.01563849999999</v>
      </c>
      <c r="H67" s="20" t="n">
        <v>2.66961435</v>
      </c>
      <c r="I67" s="18" t="n">
        <v>0</v>
      </c>
      <c r="J67" s="20" t="n">
        <v>0</v>
      </c>
      <c r="K67" s="18" t="s">
        <v>404</v>
      </c>
      <c r="L67" s="20" t="s">
        <v>404</v>
      </c>
      <c r="M67" s="18" t="n">
        <v>0</v>
      </c>
      <c r="N67" s="20" t="n">
        <v>0</v>
      </c>
      <c r="O67" s="18" t="n">
        <v>0</v>
      </c>
      <c r="P67" s="20" t="n">
        <v>0</v>
      </c>
      <c r="Q67" s="18" t="n">
        <v>0.99709632</v>
      </c>
      <c r="R67" s="20" t="n">
        <v>0.56594568</v>
      </c>
    </row>
    <row r="68" spans="1:18">
      <c r="A68" s="15" t="s">
        <v>465</v>
      </c>
      <c r="B68" s="17" t="n">
        <v>12083</v>
      </c>
      <c r="C68" s="18">
        <f>(0.0/B68*100)</f>
        <v/>
      </c>
      <c r="D68" s="19" t="n">
        <v>12083</v>
      </c>
      <c r="E68" s="18" t="n">
        <v>81.29994514000001</v>
      </c>
      <c r="F68" s="20" t="n">
        <v>0.09020619000000001</v>
      </c>
      <c r="G68" s="18" t="n">
        <v>17.75133898</v>
      </c>
      <c r="H68" s="20" t="n">
        <v>0.08942827</v>
      </c>
      <c r="I68" s="18" t="n">
        <v>0</v>
      </c>
      <c r="J68" s="20" t="n">
        <v>0</v>
      </c>
      <c r="K68" s="18" t="s">
        <v>404</v>
      </c>
      <c r="L68" s="20" t="s">
        <v>404</v>
      </c>
      <c r="M68" s="18" t="n">
        <v>0</v>
      </c>
      <c r="N68" s="20" t="n">
        <v>0</v>
      </c>
      <c r="O68" s="18" t="n">
        <v>0</v>
      </c>
      <c r="P68" s="20" t="n">
        <v>0</v>
      </c>
      <c r="Q68" s="18" t="n">
        <v>0.94871588</v>
      </c>
      <c r="R68" s="20" t="n">
        <v>0.02532439</v>
      </c>
    </row>
    <row r="69" spans="1:18">
      <c r="A69" s="15" t="s">
        <v>466</v>
      </c>
      <c r="B69" s="17" t="n">
        <v>4876</v>
      </c>
      <c r="C69" s="18">
        <f>(0.0/B69*100)</f>
        <v/>
      </c>
      <c r="D69" s="19" t="n">
        <v>4876</v>
      </c>
      <c r="E69" s="18" t="n">
        <v>52.54326816</v>
      </c>
      <c r="F69" s="20" t="n">
        <v>4.35119941</v>
      </c>
      <c r="G69" s="18" t="n">
        <v>47.45673184</v>
      </c>
      <c r="H69" s="20" t="n">
        <v>4.35119941</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42.40081601</v>
      </c>
      <c r="F70" s="20" t="n">
        <v>4.1352749</v>
      </c>
      <c r="G70" s="18" t="n">
        <v>57.29153465</v>
      </c>
      <c r="H70" s="20" t="n">
        <v>4.19004348</v>
      </c>
      <c r="I70" s="18" t="n">
        <v>0</v>
      </c>
      <c r="J70" s="20" t="n">
        <v>0</v>
      </c>
      <c r="K70" s="18" t="s">
        <v>404</v>
      </c>
      <c r="L70" s="20" t="s">
        <v>404</v>
      </c>
      <c r="M70" s="18" t="n">
        <v>0</v>
      </c>
      <c r="N70" s="20" t="n">
        <v>0</v>
      </c>
      <c r="O70" s="18" t="n">
        <v>0</v>
      </c>
      <c r="P70" s="20" t="n">
        <v>0</v>
      </c>
      <c r="Q70" s="18" t="n">
        <v>0.30764935</v>
      </c>
      <c r="R70" s="20" t="n">
        <v>0.30600758</v>
      </c>
    </row>
    <row r="71" spans="1:18">
      <c r="A71" s="15" t="s">
        <v>468</v>
      </c>
      <c r="B71" s="17" t="n">
        <v>6115</v>
      </c>
      <c r="C71" s="18">
        <f>(0.0/B71*100)</f>
        <v/>
      </c>
      <c r="D71" s="19" t="n">
        <v>6115</v>
      </c>
      <c r="E71" s="18" t="n">
        <v>68.72488179</v>
      </c>
      <c r="F71" s="20" t="n">
        <v>0.26603608</v>
      </c>
      <c r="G71" s="18" t="n">
        <v>30.64850062</v>
      </c>
      <c r="H71" s="20" t="n">
        <v>0.26114464</v>
      </c>
      <c r="I71" s="18" t="n">
        <v>0</v>
      </c>
      <c r="J71" s="20" t="n">
        <v>0</v>
      </c>
      <c r="K71" s="18" t="s">
        <v>404</v>
      </c>
      <c r="L71" s="20" t="s">
        <v>404</v>
      </c>
      <c r="M71" s="18" t="n">
        <v>0</v>
      </c>
      <c r="N71" s="20" t="n">
        <v>0</v>
      </c>
      <c r="O71" s="18" t="n">
        <v>0</v>
      </c>
      <c r="P71" s="20" t="n">
        <v>0</v>
      </c>
      <c r="Q71" s="18" t="n">
        <v>0.62661758</v>
      </c>
      <c r="R71" s="20" t="n">
        <v>0.02967901</v>
      </c>
    </row>
    <row r="72" spans="1:18">
      <c r="A72" s="15" t="s">
        <v>469</v>
      </c>
      <c r="B72" s="17" t="n">
        <v>7708</v>
      </c>
      <c r="C72" s="18">
        <f>(0.0/B72*100)</f>
        <v/>
      </c>
      <c r="D72" s="19" t="n">
        <v>7708</v>
      </c>
      <c r="E72" s="18" t="n">
        <v>58.66079022</v>
      </c>
      <c r="F72" s="20" t="n">
        <v>3.72891336</v>
      </c>
      <c r="G72" s="18" t="n">
        <v>39.97750996</v>
      </c>
      <c r="H72" s="20" t="n">
        <v>3.67948895</v>
      </c>
      <c r="I72" s="18" t="n">
        <v>0</v>
      </c>
      <c r="J72" s="20" t="n">
        <v>0</v>
      </c>
      <c r="K72" s="18" t="s">
        <v>404</v>
      </c>
      <c r="L72" s="20" t="s">
        <v>404</v>
      </c>
      <c r="M72" s="18" t="n">
        <v>0</v>
      </c>
      <c r="N72" s="20" t="n">
        <v>0</v>
      </c>
      <c r="O72" s="18" t="n">
        <v>0</v>
      </c>
      <c r="P72" s="20" t="n">
        <v>0</v>
      </c>
      <c r="Q72" s="18" t="n">
        <v>1.36169981</v>
      </c>
      <c r="R72" s="20" t="n">
        <v>0.8138702799999999</v>
      </c>
    </row>
    <row r="73" spans="1:18">
      <c r="A73" s="15" t="s">
        <v>470</v>
      </c>
      <c r="B73" s="17" t="n">
        <v>8249</v>
      </c>
      <c r="C73" s="18">
        <f>(0.0/B73*100)</f>
        <v/>
      </c>
      <c r="D73" s="19" t="n">
        <v>8249</v>
      </c>
      <c r="E73" s="18" t="n">
        <v>27.0811489</v>
      </c>
      <c r="F73" s="20" t="n">
        <v>3.36529329</v>
      </c>
      <c r="G73" s="18" t="n">
        <v>69.38945966999999</v>
      </c>
      <c r="H73" s="20" t="n">
        <v>3.68688159</v>
      </c>
      <c r="I73" s="18" t="n">
        <v>0</v>
      </c>
      <c r="J73" s="20" t="n">
        <v>0</v>
      </c>
      <c r="K73" s="18" t="s">
        <v>404</v>
      </c>
      <c r="L73" s="20" t="s">
        <v>404</v>
      </c>
      <c r="M73" s="18" t="n">
        <v>0</v>
      </c>
      <c r="N73" s="20" t="n">
        <v>0</v>
      </c>
      <c r="O73" s="18" t="n">
        <v>0</v>
      </c>
      <c r="P73" s="20" t="n">
        <v>0</v>
      </c>
      <c r="Q73" s="18" t="n">
        <v>3.52939143</v>
      </c>
      <c r="R73" s="20" t="n">
        <v>1.64116447</v>
      </c>
    </row>
    <row r="74" spans="1:18">
      <c r="A74" s="15" t="s">
        <v>471</v>
      </c>
      <c r="B74" s="17" t="n">
        <v>4692</v>
      </c>
      <c r="C74" s="18">
        <f>(484.0/B74*100)</f>
        <v/>
      </c>
      <c r="D74" s="19" t="n">
        <v>4208</v>
      </c>
      <c r="E74" s="18" t="n">
        <v>46.73351253</v>
      </c>
      <c r="F74" s="20" t="n">
        <v>0.32130314</v>
      </c>
      <c r="G74" s="18" t="n">
        <v>51.63331316</v>
      </c>
      <c r="H74" s="20" t="n">
        <v>0.33393073</v>
      </c>
      <c r="I74" s="18" t="n">
        <v>0</v>
      </c>
      <c r="J74" s="20" t="n">
        <v>0</v>
      </c>
      <c r="K74" s="18" t="s">
        <v>404</v>
      </c>
      <c r="L74" s="20" t="s">
        <v>404</v>
      </c>
      <c r="M74" s="18" t="n">
        <v>0</v>
      </c>
      <c r="N74" s="20" t="n">
        <v>0</v>
      </c>
      <c r="O74" s="18" t="n">
        <v>0.69389438</v>
      </c>
      <c r="P74" s="20" t="n">
        <v>0.03742046</v>
      </c>
      <c r="Q74" s="18" t="n">
        <v>0.93927992</v>
      </c>
      <c r="R74" s="20" t="n">
        <v>0.06969415</v>
      </c>
    </row>
    <row r="75" spans="1:18">
      <c r="A75" s="15" t="s">
        <v>472</v>
      </c>
      <c r="B75" s="17" t="n">
        <v>5375</v>
      </c>
      <c r="C75" s="18">
        <f>(483.0/B75*100)</f>
        <v/>
      </c>
      <c r="D75" s="19" t="n">
        <v>4892</v>
      </c>
      <c r="E75" s="18" t="n">
        <v>21.01367202</v>
      </c>
      <c r="F75" s="20" t="n">
        <v>3.33847884</v>
      </c>
      <c r="G75" s="18" t="n">
        <v>71.45131764999999</v>
      </c>
      <c r="H75" s="20" t="n">
        <v>3.89217989</v>
      </c>
      <c r="I75" s="18" t="n">
        <v>0</v>
      </c>
      <c r="J75" s="20" t="n">
        <v>0</v>
      </c>
      <c r="K75" s="18" t="s">
        <v>404</v>
      </c>
      <c r="L75" s="20" t="s">
        <v>404</v>
      </c>
      <c r="M75" s="18" t="n">
        <v>0</v>
      </c>
      <c r="N75" s="20" t="n">
        <v>0</v>
      </c>
      <c r="O75" s="18" t="n">
        <v>0</v>
      </c>
      <c r="P75" s="20" t="n">
        <v>0</v>
      </c>
      <c r="Q75" s="18" t="n">
        <v>7.53501033</v>
      </c>
      <c r="R75" s="20" t="n">
        <v>2.48705661</v>
      </c>
    </row>
    <row r="76" spans="1:18">
      <c r="A76" s="15" t="s">
        <v>473</v>
      </c>
      <c r="B76" s="17" t="n">
        <v>14167</v>
      </c>
      <c r="C76" s="18">
        <f>(1400.0/B76*100)</f>
        <v/>
      </c>
      <c r="D76" s="19" t="n">
        <v>12767</v>
      </c>
      <c r="E76" s="18" t="n">
        <v>76.22306282</v>
      </c>
      <c r="F76" s="20" t="n">
        <v>2.45379313</v>
      </c>
      <c r="G76" s="18" t="n">
        <v>19.39873841</v>
      </c>
      <c r="H76" s="20" t="n">
        <v>2.25145737</v>
      </c>
      <c r="I76" s="18" t="n">
        <v>0</v>
      </c>
      <c r="J76" s="20" t="n">
        <v>0</v>
      </c>
      <c r="K76" s="18" t="s">
        <v>404</v>
      </c>
      <c r="L76" s="20" t="s">
        <v>404</v>
      </c>
      <c r="M76" s="18" t="n">
        <v>0</v>
      </c>
      <c r="N76" s="20" t="n">
        <v>0</v>
      </c>
      <c r="O76" s="18" t="n">
        <v>0</v>
      </c>
      <c r="P76" s="20" t="n">
        <v>0</v>
      </c>
      <c r="Q76" s="18" t="n">
        <v>4.37819877</v>
      </c>
      <c r="R76" s="20" t="n">
        <v>1.17065982</v>
      </c>
    </row>
    <row r="77" spans="1:18">
      <c r="A77" s="15" t="s">
        <v>474</v>
      </c>
      <c r="B77" s="17" t="n">
        <v>6062</v>
      </c>
      <c r="C77" s="18">
        <f>(0.0/B77*100)</f>
        <v/>
      </c>
      <c r="D77" s="19" t="n">
        <v>6062</v>
      </c>
      <c r="E77" s="18" t="n">
        <v>57.36662856</v>
      </c>
      <c r="F77" s="20" t="n">
        <v>2.71724559</v>
      </c>
      <c r="G77" s="18" t="n">
        <v>42.63337144</v>
      </c>
      <c r="H77" s="20" t="n">
        <v>2.71724559</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61.37064388</v>
      </c>
      <c r="F78" s="20" t="n">
        <v>3.4587286</v>
      </c>
      <c r="G78" s="18" t="n">
        <v>37.44473383</v>
      </c>
      <c r="H78" s="20" t="n">
        <v>3.58923693</v>
      </c>
      <c r="I78" s="18" t="n">
        <v>0</v>
      </c>
      <c r="J78" s="20" t="n">
        <v>0</v>
      </c>
      <c r="K78" s="18" t="s">
        <v>404</v>
      </c>
      <c r="L78" s="20" t="s">
        <v>404</v>
      </c>
      <c r="M78" s="18" t="n">
        <v>0</v>
      </c>
      <c r="N78" s="20" t="n">
        <v>0</v>
      </c>
      <c r="O78" s="18" t="n">
        <v>0</v>
      </c>
      <c r="P78" s="20" t="n">
        <v>0</v>
      </c>
      <c r="Q78" s="18" t="n">
        <v>1.18462229</v>
      </c>
      <c r="R78" s="20" t="n">
        <v>0.83648438</v>
      </c>
    </row>
    <row customHeight="1" ht="25" r="79" spans="1:18">
      <c r="A79" s="15" t="s">
        <v>476</v>
      </c>
      <c r="B79" s="17" t="n">
        <v>1657</v>
      </c>
      <c r="C79" s="18">
        <f>(21.0/B79*100)</f>
        <v/>
      </c>
      <c r="D79" s="19" t="n">
        <v>1636</v>
      </c>
      <c r="E79" s="18" t="n">
        <v>61.97339472</v>
      </c>
      <c r="F79" s="20" t="n">
        <v>5.64664749</v>
      </c>
      <c r="G79" s="18" t="n">
        <v>35.08746391</v>
      </c>
      <c r="H79" s="20" t="n">
        <v>5.25138294</v>
      </c>
      <c r="I79" s="18" t="n">
        <v>0</v>
      </c>
      <c r="J79" s="20" t="n">
        <v>0</v>
      </c>
      <c r="K79" s="18" t="s">
        <v>404</v>
      </c>
      <c r="L79" s="20" t="s">
        <v>404</v>
      </c>
      <c r="M79" s="18" t="n">
        <v>0</v>
      </c>
      <c r="N79" s="20" t="n">
        <v>0</v>
      </c>
      <c r="O79" s="18" t="n">
        <v>0</v>
      </c>
      <c r="P79" s="20" t="n">
        <v>0</v>
      </c>
      <c r="Q79" s="18" t="n">
        <v>2.93914137</v>
      </c>
      <c r="R79" s="20" t="n">
        <v>2.25183258</v>
      </c>
    </row>
    <row r="80" spans="1:18">
      <c r="A80" s="15" t="s">
        <v>477</v>
      </c>
      <c r="B80" s="17" t="n">
        <v>7841</v>
      </c>
      <c r="C80" s="18">
        <f>(0.0/B80*100)</f>
        <v/>
      </c>
      <c r="D80" s="19" t="n">
        <v>7841</v>
      </c>
      <c r="E80" s="18" t="n">
        <v>50.84579891</v>
      </c>
      <c r="F80" s="20" t="n">
        <v>3.45080368</v>
      </c>
      <c r="G80" s="18" t="n">
        <v>49.15420109</v>
      </c>
      <c r="H80" s="20" t="n">
        <v>3.45080368</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59.09753172</v>
      </c>
      <c r="F81" s="20" t="n">
        <v>4.34183845</v>
      </c>
      <c r="G81" s="18" t="n">
        <v>39.64785682</v>
      </c>
      <c r="H81" s="20" t="n">
        <v>4.26662357</v>
      </c>
      <c r="I81" s="18" t="n">
        <v>0</v>
      </c>
      <c r="J81" s="20" t="n">
        <v>0</v>
      </c>
      <c r="K81" s="18" t="s">
        <v>404</v>
      </c>
      <c r="L81" s="20" t="s">
        <v>404</v>
      </c>
      <c r="M81" s="18" t="n">
        <v>0</v>
      </c>
      <c r="N81" s="20" t="n">
        <v>0</v>
      </c>
      <c r="O81" s="18" t="n">
        <v>0</v>
      </c>
      <c r="P81" s="20" t="n">
        <v>0</v>
      </c>
      <c r="Q81" s="18" t="n">
        <v>1.25461147</v>
      </c>
      <c r="R81" s="20" t="n">
        <v>0.77493453</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523</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(1302.0/B7*100)</f>
        <v/>
      </c>
      <c r="D7" s="19" t="n">
        <v>13228</v>
      </c>
      <c r="E7" s="18" t="n">
        <v>84.4018399</v>
      </c>
      <c r="F7" s="20" t="n">
        <v>1.3544788</v>
      </c>
      <c r="G7" s="18" t="n">
        <v>12.71187268</v>
      </c>
      <c r="H7" s="20" t="n">
        <v>1.21606517</v>
      </c>
      <c r="I7" s="18" t="n">
        <v>0</v>
      </c>
      <c r="J7" s="20" t="n">
        <v>0</v>
      </c>
      <c r="K7" s="18" t="s">
        <v>404</v>
      </c>
      <c r="L7" s="20" t="s">
        <v>404</v>
      </c>
      <c r="M7" s="18" t="n">
        <v>0</v>
      </c>
      <c r="N7" s="20" t="n">
        <v>0</v>
      </c>
      <c r="O7" s="18" t="n">
        <v>0</v>
      </c>
      <c r="P7" s="20" t="n">
        <v>0</v>
      </c>
      <c r="Q7" s="18" t="n">
        <v>2.88628742</v>
      </c>
      <c r="R7" s="20" t="n">
        <v>0.67968732</v>
      </c>
    </row>
    <row r="8" spans="1:18">
      <c r="A8" s="15" t="s">
        <v>405</v>
      </c>
      <c r="B8" s="17" t="n">
        <v>7007</v>
      </c>
      <c r="C8" s="18">
        <f>(0.0/B8*100)</f>
        <v/>
      </c>
      <c r="D8" s="19" t="n">
        <v>7007</v>
      </c>
      <c r="E8" s="18" t="n">
        <v>65.47655908</v>
      </c>
      <c r="F8" s="20" t="n">
        <v>3.54167346</v>
      </c>
      <c r="G8" s="18" t="n">
        <v>33.7341284</v>
      </c>
      <c r="H8" s="20" t="n">
        <v>3.46250242</v>
      </c>
      <c r="I8" s="18" t="n">
        <v>0</v>
      </c>
      <c r="J8" s="20" t="n">
        <v>0</v>
      </c>
      <c r="K8" s="18" t="s">
        <v>404</v>
      </c>
      <c r="L8" s="20" t="s">
        <v>404</v>
      </c>
      <c r="M8" s="18" t="n">
        <v>0</v>
      </c>
      <c r="N8" s="20" t="n">
        <v>0</v>
      </c>
      <c r="O8" s="18" t="n">
        <v>0</v>
      </c>
      <c r="P8" s="20" t="n">
        <v>0</v>
      </c>
      <c r="Q8" s="18" t="n">
        <v>0.78931252</v>
      </c>
      <c r="R8" s="20" t="n">
        <v>0.7480473</v>
      </c>
    </row>
    <row r="9" spans="1:18">
      <c r="A9" s="15" t="s">
        <v>406</v>
      </c>
      <c r="B9" s="17" t="n">
        <v>9651</v>
      </c>
      <c r="C9" s="18">
        <f>(200.0/B9*100)</f>
        <v/>
      </c>
      <c r="D9" s="19" t="n">
        <v>9451</v>
      </c>
      <c r="E9" s="18" t="n">
        <v>82.90233961</v>
      </c>
      <c r="F9" s="20" t="n">
        <v>2.17820133</v>
      </c>
      <c r="G9" s="18" t="n">
        <v>12.79673008</v>
      </c>
      <c r="H9" s="20" t="n">
        <v>2.07929943</v>
      </c>
      <c r="I9" s="18" t="n">
        <v>0</v>
      </c>
      <c r="J9" s="20" t="n">
        <v>0</v>
      </c>
      <c r="K9" s="18" t="s">
        <v>404</v>
      </c>
      <c r="L9" s="20" t="s">
        <v>404</v>
      </c>
      <c r="M9" s="18" t="n">
        <v>0</v>
      </c>
      <c r="N9" s="20" t="n">
        <v>0</v>
      </c>
      <c r="O9" s="18" t="n">
        <v>0</v>
      </c>
      <c r="P9" s="20" t="n">
        <v>0</v>
      </c>
      <c r="Q9" s="18" t="n">
        <v>4.30093031</v>
      </c>
      <c r="R9" s="20" t="n">
        <v>1.3832541</v>
      </c>
    </row>
    <row r="10" spans="1:18">
      <c r="A10" s="15" t="s">
        <v>407</v>
      </c>
      <c r="B10" s="17" t="n">
        <v>20058</v>
      </c>
      <c r="C10" s="18">
        <f>(2798.0/B10*100)</f>
        <v/>
      </c>
      <c r="D10" s="19" t="n">
        <v>17260</v>
      </c>
      <c r="E10" s="18" t="n">
        <v>88.64753157</v>
      </c>
      <c r="F10" s="20" t="n">
        <v>2.0701376</v>
      </c>
      <c r="G10" s="18" t="n">
        <v>9.870214369999999</v>
      </c>
      <c r="H10" s="20" t="n">
        <v>1.94871372</v>
      </c>
      <c r="I10" s="18" t="n">
        <v>0</v>
      </c>
      <c r="J10" s="20" t="n">
        <v>0</v>
      </c>
      <c r="K10" s="18" t="s">
        <v>404</v>
      </c>
      <c r="L10" s="20" t="s">
        <v>404</v>
      </c>
      <c r="M10" s="18" t="n">
        <v>0</v>
      </c>
      <c r="N10" s="20" t="n">
        <v>0</v>
      </c>
      <c r="O10" s="18" t="n">
        <v>0</v>
      </c>
      <c r="P10" s="20" t="n">
        <v>0</v>
      </c>
      <c r="Q10" s="18" t="n">
        <v>1.48225406</v>
      </c>
      <c r="R10" s="20" t="n">
        <v>0.58697582</v>
      </c>
    </row>
    <row r="11" spans="1:18">
      <c r="A11" s="15" t="s">
        <v>408</v>
      </c>
      <c r="B11" s="17" t="n">
        <v>7053</v>
      </c>
      <c r="C11" s="18">
        <f>(137.0/B11*100)</f>
        <v/>
      </c>
      <c r="D11" s="19" t="n">
        <v>6916</v>
      </c>
      <c r="E11" s="18" t="n">
        <v>76.08474077</v>
      </c>
      <c r="F11" s="20" t="n">
        <v>3.49993112</v>
      </c>
      <c r="G11" s="18" t="n">
        <v>22.22573347</v>
      </c>
      <c r="H11" s="20" t="n">
        <v>3.30225462</v>
      </c>
      <c r="I11" s="18" t="n">
        <v>0</v>
      </c>
      <c r="J11" s="20" t="n">
        <v>0</v>
      </c>
      <c r="K11" s="18" t="s">
        <v>404</v>
      </c>
      <c r="L11" s="20" t="s">
        <v>404</v>
      </c>
      <c r="M11" s="18" t="n">
        <v>0</v>
      </c>
      <c r="N11" s="20" t="n">
        <v>0</v>
      </c>
      <c r="O11" s="18" t="n">
        <v>0</v>
      </c>
      <c r="P11" s="20" t="n">
        <v>0</v>
      </c>
      <c r="Q11" s="18" t="n">
        <v>1.68952576</v>
      </c>
      <c r="R11" s="20" t="n">
        <v>1.24996998</v>
      </c>
    </row>
    <row r="12" spans="1:18">
      <c r="A12" s="15" t="s">
        <v>409</v>
      </c>
      <c r="B12" s="17" t="n">
        <v>6894</v>
      </c>
      <c r="C12" s="18">
        <f>(106.0/B12*100)</f>
        <v/>
      </c>
      <c r="D12" s="19" t="n">
        <v>6788</v>
      </c>
      <c r="E12" s="18" t="n">
        <v>52.787713</v>
      </c>
      <c r="F12" s="20" t="n">
        <v>3.22823898</v>
      </c>
      <c r="G12" s="18" t="n">
        <v>46.05770966</v>
      </c>
      <c r="H12" s="20" t="n">
        <v>3.21048705</v>
      </c>
      <c r="I12" s="18" t="n">
        <v>0</v>
      </c>
      <c r="J12" s="20" t="n">
        <v>0</v>
      </c>
      <c r="K12" s="18" t="s">
        <v>404</v>
      </c>
      <c r="L12" s="20" t="s">
        <v>404</v>
      </c>
      <c r="M12" s="18" t="n">
        <v>0</v>
      </c>
      <c r="N12" s="20" t="n">
        <v>0</v>
      </c>
      <c r="O12" s="18" t="n">
        <v>0</v>
      </c>
      <c r="P12" s="20" t="n">
        <v>0</v>
      </c>
      <c r="Q12" s="18" t="n">
        <v>1.15457734</v>
      </c>
      <c r="R12" s="20" t="n">
        <v>0.55486417</v>
      </c>
    </row>
    <row r="13" spans="1:18">
      <c r="A13" s="15" t="s">
        <v>410</v>
      </c>
      <c r="B13" s="17" t="n">
        <v>7161</v>
      </c>
      <c r="C13" s="18">
        <f>(1175.0/B13*100)</f>
        <v/>
      </c>
      <c r="D13" s="19" t="n">
        <v>5986</v>
      </c>
      <c r="E13" s="18" t="n">
        <v>88.99880869</v>
      </c>
      <c r="F13" s="20" t="n">
        <v>2.23736556</v>
      </c>
      <c r="G13" s="18" t="n">
        <v>7.1294754</v>
      </c>
      <c r="H13" s="20" t="n">
        <v>1.79569109</v>
      </c>
      <c r="I13" s="18" t="n">
        <v>0</v>
      </c>
      <c r="J13" s="20" t="n">
        <v>0</v>
      </c>
      <c r="K13" s="18" t="s">
        <v>404</v>
      </c>
      <c r="L13" s="20" t="s">
        <v>404</v>
      </c>
      <c r="M13" s="18" t="n">
        <v>0</v>
      </c>
      <c r="N13" s="20" t="n">
        <v>0</v>
      </c>
      <c r="O13" s="18" t="n">
        <v>0</v>
      </c>
      <c r="P13" s="20" t="n">
        <v>0</v>
      </c>
      <c r="Q13" s="18" t="n">
        <v>3.8717159</v>
      </c>
      <c r="R13" s="20" t="n">
        <v>1.19838274</v>
      </c>
    </row>
    <row r="14" spans="1:18">
      <c r="A14" s="15" t="s">
        <v>411</v>
      </c>
      <c r="B14" s="17" t="n">
        <v>5587</v>
      </c>
      <c r="C14" s="18">
        <f>(0.0/B14*100)</f>
        <v/>
      </c>
      <c r="D14" s="19" t="n">
        <v>5587</v>
      </c>
      <c r="E14" s="18" t="n">
        <v>61.99457739</v>
      </c>
      <c r="F14" s="20" t="n">
        <v>2.81345398</v>
      </c>
      <c r="G14" s="18" t="n">
        <v>37.36974253</v>
      </c>
      <c r="H14" s="20" t="n">
        <v>2.77531907</v>
      </c>
      <c r="I14" s="18" t="n">
        <v>0</v>
      </c>
      <c r="J14" s="20" t="n">
        <v>0</v>
      </c>
      <c r="K14" s="18" t="s">
        <v>404</v>
      </c>
      <c r="L14" s="20" t="s">
        <v>404</v>
      </c>
      <c r="M14" s="18" t="n">
        <v>0</v>
      </c>
      <c r="N14" s="20" t="n">
        <v>0</v>
      </c>
      <c r="O14" s="18" t="n">
        <v>0</v>
      </c>
      <c r="P14" s="20" t="n">
        <v>0</v>
      </c>
      <c r="Q14" s="18" t="n">
        <v>0.63568008</v>
      </c>
      <c r="R14" s="20" t="n">
        <v>0.46008759</v>
      </c>
    </row>
    <row r="15" spans="1:18">
      <c r="A15" s="15" t="s">
        <v>412</v>
      </c>
      <c r="B15" s="17" t="n">
        <v>5882</v>
      </c>
      <c r="C15" s="18">
        <f>(0.0/B15*100)</f>
        <v/>
      </c>
      <c r="D15" s="19" t="n">
        <v>5882</v>
      </c>
      <c r="E15" s="18" t="n">
        <v>51.57862807</v>
      </c>
      <c r="F15" s="20" t="n">
        <v>3.99395339</v>
      </c>
      <c r="G15" s="18" t="n">
        <v>46.96333261</v>
      </c>
      <c r="H15" s="20" t="n">
        <v>3.91288049</v>
      </c>
      <c r="I15" s="18" t="n">
        <v>0</v>
      </c>
      <c r="J15" s="20" t="n">
        <v>0</v>
      </c>
      <c r="K15" s="18" t="s">
        <v>404</v>
      </c>
      <c r="L15" s="20" t="s">
        <v>404</v>
      </c>
      <c r="M15" s="18" t="n">
        <v>0</v>
      </c>
      <c r="N15" s="20" t="n">
        <v>0</v>
      </c>
      <c r="O15" s="18" t="n">
        <v>0</v>
      </c>
      <c r="P15" s="20" t="n">
        <v>0</v>
      </c>
      <c r="Q15" s="18" t="n">
        <v>1.45803932</v>
      </c>
      <c r="R15" s="20" t="n">
        <v>0.9291599</v>
      </c>
    </row>
    <row r="16" spans="1:18">
      <c r="A16" s="15" t="s">
        <v>413</v>
      </c>
      <c r="B16" s="17" t="n">
        <v>6108</v>
      </c>
      <c r="C16" s="18">
        <f>(339.0/B16*100)</f>
        <v/>
      </c>
      <c r="D16" s="19" t="n">
        <v>5769</v>
      </c>
      <c r="E16" s="18" t="n">
        <v>88.27609762</v>
      </c>
      <c r="F16" s="20" t="n">
        <v>2.25398065</v>
      </c>
      <c r="G16" s="18" t="n">
        <v>8.912387150000001</v>
      </c>
      <c r="H16" s="20" t="n">
        <v>2.0668167</v>
      </c>
      <c r="I16" s="18" t="n">
        <v>0</v>
      </c>
      <c r="J16" s="20" t="n">
        <v>0</v>
      </c>
      <c r="K16" s="18" t="s">
        <v>404</v>
      </c>
      <c r="L16" s="20" t="s">
        <v>404</v>
      </c>
      <c r="M16" s="18" t="n">
        <v>0</v>
      </c>
      <c r="N16" s="20" t="n">
        <v>0</v>
      </c>
      <c r="O16" s="18" t="n">
        <v>0</v>
      </c>
      <c r="P16" s="20" t="n">
        <v>0</v>
      </c>
      <c r="Q16" s="18" t="n">
        <v>2.81151524</v>
      </c>
      <c r="R16" s="20" t="n">
        <v>1.14379234</v>
      </c>
    </row>
    <row r="17" spans="1:18">
      <c r="A17" s="15" t="s">
        <v>414</v>
      </c>
      <c r="B17" s="17" t="n">
        <v>6504</v>
      </c>
      <c r="C17" s="18">
        <f>(1325.0/B17*100)</f>
        <v/>
      </c>
      <c r="D17" s="19" t="n">
        <v>5179</v>
      </c>
      <c r="E17" s="18" t="n">
        <v>68.50309251</v>
      </c>
      <c r="F17" s="20" t="n">
        <v>2.99230247</v>
      </c>
      <c r="G17" s="18" t="n">
        <v>28.80606033</v>
      </c>
      <c r="H17" s="20" t="n">
        <v>3.09567476</v>
      </c>
      <c r="I17" s="18" t="n">
        <v>0</v>
      </c>
      <c r="J17" s="20" t="n">
        <v>0</v>
      </c>
      <c r="K17" s="18" t="s">
        <v>404</v>
      </c>
      <c r="L17" s="20" t="s">
        <v>404</v>
      </c>
      <c r="M17" s="18" t="n">
        <v>0</v>
      </c>
      <c r="N17" s="20" t="n">
        <v>0</v>
      </c>
      <c r="O17" s="18" t="n">
        <v>0</v>
      </c>
      <c r="P17" s="20" t="n">
        <v>0</v>
      </c>
      <c r="Q17" s="18" t="n">
        <v>2.69084715</v>
      </c>
      <c r="R17" s="20" t="n">
        <v>1.10641345</v>
      </c>
    </row>
    <row r="18" spans="1:18">
      <c r="A18" s="15" t="s">
        <v>415</v>
      </c>
      <c r="B18" s="17" t="n">
        <v>5532</v>
      </c>
      <c r="C18" s="18">
        <f>(0.0/B18*100)</f>
        <v/>
      </c>
      <c r="D18" s="19" t="n">
        <v>5532</v>
      </c>
      <c r="E18" s="18" t="n">
        <v>35.24347534</v>
      </c>
      <c r="F18" s="20" t="n">
        <v>3.72864364</v>
      </c>
      <c r="G18" s="18" t="n">
        <v>61.26893112</v>
      </c>
      <c r="H18" s="20" t="n">
        <v>3.92378136</v>
      </c>
      <c r="I18" s="18" t="n">
        <v>0</v>
      </c>
      <c r="J18" s="20" t="n">
        <v>0</v>
      </c>
      <c r="K18" s="18" t="s">
        <v>404</v>
      </c>
      <c r="L18" s="20" t="s">
        <v>404</v>
      </c>
      <c r="M18" s="18" t="n">
        <v>0</v>
      </c>
      <c r="N18" s="20" t="n">
        <v>0</v>
      </c>
      <c r="O18" s="18" t="n">
        <v>0</v>
      </c>
      <c r="P18" s="20" t="n">
        <v>0</v>
      </c>
      <c r="Q18" s="18" t="n">
        <v>3.48759354</v>
      </c>
      <c r="R18" s="20" t="n">
        <v>1.32090542</v>
      </c>
    </row>
    <row r="19" spans="1:18">
      <c r="A19" s="15" t="s">
        <v>416</v>
      </c>
      <c r="B19" s="17" t="n">
        <v>5658</v>
      </c>
      <c r="C19" s="18">
        <f>(327.0/B19*100)</f>
        <v/>
      </c>
      <c r="D19" s="19" t="n">
        <v>5331</v>
      </c>
      <c r="E19" s="18" t="n">
        <v>63.09679509</v>
      </c>
      <c r="F19" s="20" t="n">
        <v>3.02082689</v>
      </c>
      <c r="G19" s="18" t="n">
        <v>36.05997281</v>
      </c>
      <c r="H19" s="20" t="n">
        <v>2.94534487</v>
      </c>
      <c r="I19" s="18" t="n">
        <v>0</v>
      </c>
      <c r="J19" s="20" t="n">
        <v>0</v>
      </c>
      <c r="K19" s="18" t="s">
        <v>404</v>
      </c>
      <c r="L19" s="20" t="s">
        <v>404</v>
      </c>
      <c r="M19" s="18" t="n">
        <v>0</v>
      </c>
      <c r="N19" s="20" t="n">
        <v>0</v>
      </c>
      <c r="O19" s="18" t="n">
        <v>0</v>
      </c>
      <c r="P19" s="20" t="n">
        <v>0</v>
      </c>
      <c r="Q19" s="18" t="n">
        <v>0.8432321</v>
      </c>
      <c r="R19" s="20" t="n">
        <v>0.67096987</v>
      </c>
    </row>
    <row r="20" spans="1:18">
      <c r="A20" s="15" t="s">
        <v>417</v>
      </c>
      <c r="B20" s="17" t="n">
        <v>3371</v>
      </c>
      <c r="C20" s="18">
        <f>(24.0/B20*100)</f>
        <v/>
      </c>
      <c r="D20" s="19" t="n">
        <v>3347</v>
      </c>
      <c r="E20" s="18" t="n">
        <v>73.42123857</v>
      </c>
      <c r="F20" s="20" t="n">
        <v>0.24899238</v>
      </c>
      <c r="G20" s="18" t="n">
        <v>25.91493217</v>
      </c>
      <c r="H20" s="20" t="n">
        <v>0.23513584</v>
      </c>
      <c r="I20" s="18" t="n">
        <v>0</v>
      </c>
      <c r="J20" s="20" t="n">
        <v>0</v>
      </c>
      <c r="K20" s="18" t="s">
        <v>404</v>
      </c>
      <c r="L20" s="20" t="s">
        <v>404</v>
      </c>
      <c r="M20" s="18" t="n">
        <v>0</v>
      </c>
      <c r="N20" s="20" t="n">
        <v>0</v>
      </c>
      <c r="O20" s="18" t="n">
        <v>0</v>
      </c>
      <c r="P20" s="20" t="n">
        <v>0</v>
      </c>
      <c r="Q20" s="18" t="n">
        <v>0.66382926</v>
      </c>
      <c r="R20" s="20" t="n">
        <v>0.0912496</v>
      </c>
    </row>
    <row r="21" spans="1:18">
      <c r="A21" s="15" t="s">
        <v>418</v>
      </c>
      <c r="B21" s="17" t="n">
        <v>5741</v>
      </c>
      <c r="C21" s="18">
        <f>(0.0/B21*100)</f>
        <v/>
      </c>
      <c r="D21" s="19" t="n">
        <v>5741</v>
      </c>
      <c r="E21" s="18" t="n">
        <v>80.91076058</v>
      </c>
      <c r="F21" s="20" t="n">
        <v>2.93545947</v>
      </c>
      <c r="G21" s="18" t="n">
        <v>12.62674696</v>
      </c>
      <c r="H21" s="20" t="n">
        <v>2.45619985</v>
      </c>
      <c r="I21" s="18" t="n">
        <v>0</v>
      </c>
      <c r="J21" s="20" t="n">
        <v>0</v>
      </c>
      <c r="K21" s="18" t="s">
        <v>404</v>
      </c>
      <c r="L21" s="20" t="s">
        <v>404</v>
      </c>
      <c r="M21" s="18" t="n">
        <v>0</v>
      </c>
      <c r="N21" s="20" t="n">
        <v>0</v>
      </c>
      <c r="O21" s="18" t="n">
        <v>0</v>
      </c>
      <c r="P21" s="20" t="n">
        <v>0</v>
      </c>
      <c r="Q21" s="18" t="n">
        <v>6.46249245</v>
      </c>
      <c r="R21" s="20" t="n">
        <v>1.98154126</v>
      </c>
    </row>
    <row r="22" spans="1:18">
      <c r="A22" s="15" t="s">
        <v>419</v>
      </c>
      <c r="B22" s="17" t="n">
        <v>6598</v>
      </c>
      <c r="C22" s="18">
        <f>(0.0/B22*100)</f>
        <v/>
      </c>
      <c r="D22" s="19" t="n">
        <v>6598</v>
      </c>
      <c r="E22" s="18" t="n">
        <v>50.68131306</v>
      </c>
      <c r="F22" s="20" t="n">
        <v>3.61590654</v>
      </c>
      <c r="G22" s="18" t="n">
        <v>48.18203338</v>
      </c>
      <c r="H22" s="20" t="n">
        <v>3.63409682</v>
      </c>
      <c r="I22" s="18" t="n">
        <v>0</v>
      </c>
      <c r="J22" s="20" t="n">
        <v>0</v>
      </c>
      <c r="K22" s="18" t="s">
        <v>404</v>
      </c>
      <c r="L22" s="20" t="s">
        <v>404</v>
      </c>
      <c r="M22" s="18" t="n">
        <v>0</v>
      </c>
      <c r="N22" s="20" t="n">
        <v>0</v>
      </c>
      <c r="O22" s="18" t="n">
        <v>0</v>
      </c>
      <c r="P22" s="20" t="n">
        <v>0</v>
      </c>
      <c r="Q22" s="18" t="n">
        <v>1.13665356</v>
      </c>
      <c r="R22" s="20" t="n">
        <v>0.10851237</v>
      </c>
    </row>
    <row r="23" spans="1:18">
      <c r="A23" s="15" t="s">
        <v>420</v>
      </c>
      <c r="B23" s="17" t="n">
        <v>11583</v>
      </c>
      <c r="C23" s="18">
        <f>(3123.0/B23*100)</f>
        <v/>
      </c>
      <c r="D23" s="19" t="n">
        <v>8460</v>
      </c>
      <c r="E23" s="18" t="n">
        <v>51.13031174</v>
      </c>
      <c r="F23" s="20" t="n">
        <v>3.2291744</v>
      </c>
      <c r="G23" s="18" t="n">
        <v>45.92455591</v>
      </c>
      <c r="H23" s="20" t="n">
        <v>3.31083044</v>
      </c>
      <c r="I23" s="18" t="n">
        <v>0</v>
      </c>
      <c r="J23" s="20" t="n">
        <v>0</v>
      </c>
      <c r="K23" s="18" t="s">
        <v>404</v>
      </c>
      <c r="L23" s="20" t="s">
        <v>404</v>
      </c>
      <c r="M23" s="18" t="n">
        <v>0</v>
      </c>
      <c r="N23" s="20" t="n">
        <v>0</v>
      </c>
      <c r="O23" s="18" t="n">
        <v>0</v>
      </c>
      <c r="P23" s="20" t="n">
        <v>0</v>
      </c>
      <c r="Q23" s="18" t="n">
        <v>2.94513235</v>
      </c>
      <c r="R23" s="20" t="n">
        <v>1.24342024</v>
      </c>
    </row>
    <row r="24" spans="1:18">
      <c r="A24" s="15" t="s">
        <v>421</v>
      </c>
      <c r="B24" s="17" t="n">
        <v>6647</v>
      </c>
      <c r="C24" s="18">
        <f>(0.0/B24*100)</f>
        <v/>
      </c>
      <c r="D24" s="19" t="n">
        <v>6647</v>
      </c>
      <c r="E24" s="18" t="n">
        <v>95.78551716</v>
      </c>
      <c r="F24" s="20" t="n">
        <v>1.27410454</v>
      </c>
      <c r="G24" s="18" t="n">
        <v>4.21448284</v>
      </c>
      <c r="H24" s="20" t="n">
        <v>1.27410454</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81.6504475</v>
      </c>
      <c r="F25" s="20" t="n">
        <v>3.10337691</v>
      </c>
      <c r="G25" s="18" t="n">
        <v>18.3495525</v>
      </c>
      <c r="H25" s="20" t="n">
        <v>3.10337691</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65.18505261999999</v>
      </c>
      <c r="F26" s="20" t="n">
        <v>2.70823579</v>
      </c>
      <c r="G26" s="18" t="n">
        <v>33.52083322</v>
      </c>
      <c r="H26" s="20" t="n">
        <v>2.55865846</v>
      </c>
      <c r="I26" s="18" t="n">
        <v>0</v>
      </c>
      <c r="J26" s="20" t="n">
        <v>0</v>
      </c>
      <c r="K26" s="18" t="s">
        <v>404</v>
      </c>
      <c r="L26" s="20" t="s">
        <v>404</v>
      </c>
      <c r="M26" s="18" t="n">
        <v>0</v>
      </c>
      <c r="N26" s="20" t="n">
        <v>0</v>
      </c>
      <c r="O26" s="18" t="n">
        <v>0</v>
      </c>
      <c r="P26" s="20" t="n">
        <v>0</v>
      </c>
      <c r="Q26" s="18" t="n">
        <v>1.29411416</v>
      </c>
      <c r="R26" s="20" t="n">
        <v>0.66999963</v>
      </c>
    </row>
    <row r="27" spans="1:18">
      <c r="A27" s="15" t="s">
        <v>424</v>
      </c>
      <c r="B27" s="17" t="n">
        <v>5299</v>
      </c>
      <c r="C27" s="18">
        <f>(0.0/B27*100)</f>
        <v/>
      </c>
      <c r="D27" s="19" t="n">
        <v>5299</v>
      </c>
      <c r="E27" s="18" t="n">
        <v>98.36842849999999</v>
      </c>
      <c r="F27" s="20" t="n">
        <v>0.04424171</v>
      </c>
      <c r="G27" s="18" t="n">
        <v>1.48014697</v>
      </c>
      <c r="H27" s="20" t="n">
        <v>0.04374026</v>
      </c>
      <c r="I27" s="18" t="n">
        <v>0</v>
      </c>
      <c r="J27" s="20" t="n">
        <v>0</v>
      </c>
      <c r="K27" s="18" t="s">
        <v>404</v>
      </c>
      <c r="L27" s="20" t="s">
        <v>404</v>
      </c>
      <c r="M27" s="18" t="n">
        <v>0</v>
      </c>
      <c r="N27" s="20" t="n">
        <v>0</v>
      </c>
      <c r="O27" s="18" t="n">
        <v>0</v>
      </c>
      <c r="P27" s="20" t="n">
        <v>0</v>
      </c>
      <c r="Q27" s="18" t="n">
        <v>0.15142453</v>
      </c>
      <c r="R27" s="20" t="n">
        <v>0.00743274</v>
      </c>
    </row>
    <row r="28" spans="1:18">
      <c r="A28" s="15" t="s">
        <v>425</v>
      </c>
      <c r="B28" s="17" t="n">
        <v>7568</v>
      </c>
      <c r="C28" s="18">
        <f>(0.0/B28*100)</f>
        <v/>
      </c>
      <c r="D28" s="19" t="n">
        <v>7568</v>
      </c>
      <c r="E28" s="18" t="n">
        <v>43.93898149</v>
      </c>
      <c r="F28" s="20" t="n">
        <v>3.35746513</v>
      </c>
      <c r="G28" s="18" t="n">
        <v>55.24521349</v>
      </c>
      <c r="H28" s="20" t="n">
        <v>3.35574947</v>
      </c>
      <c r="I28" s="18" t="n">
        <v>0</v>
      </c>
      <c r="J28" s="20" t="n">
        <v>0</v>
      </c>
      <c r="K28" s="18" t="s">
        <v>404</v>
      </c>
      <c r="L28" s="20" t="s">
        <v>404</v>
      </c>
      <c r="M28" s="18" t="n">
        <v>0</v>
      </c>
      <c r="N28" s="20" t="n">
        <v>0</v>
      </c>
      <c r="O28" s="18" t="n">
        <v>0</v>
      </c>
      <c r="P28" s="20" t="n">
        <v>0</v>
      </c>
      <c r="Q28" s="18" t="n">
        <v>0.81580502</v>
      </c>
      <c r="R28" s="20" t="n">
        <v>0.56809174</v>
      </c>
    </row>
    <row r="29" spans="1:18">
      <c r="A29" s="15" t="s">
        <v>426</v>
      </c>
      <c r="B29" s="17" t="n">
        <v>5385</v>
      </c>
      <c r="C29" s="18">
        <f>(1123.0/B29*100)</f>
        <v/>
      </c>
      <c r="D29" s="19" t="n">
        <v>4262</v>
      </c>
      <c r="E29" s="18" t="n">
        <v>70.20341156000001</v>
      </c>
      <c r="F29" s="20" t="n">
        <v>3.35687981</v>
      </c>
      <c r="G29" s="18" t="n">
        <v>13.41731547</v>
      </c>
      <c r="H29" s="20" t="n">
        <v>2.37241442</v>
      </c>
      <c r="I29" s="18" t="n">
        <v>0</v>
      </c>
      <c r="J29" s="20" t="n">
        <v>0</v>
      </c>
      <c r="K29" s="18" t="s">
        <v>404</v>
      </c>
      <c r="L29" s="20" t="s">
        <v>404</v>
      </c>
      <c r="M29" s="18" t="n">
        <v>0</v>
      </c>
      <c r="N29" s="20" t="n">
        <v>0</v>
      </c>
      <c r="O29" s="18" t="n">
        <v>0</v>
      </c>
      <c r="P29" s="20" t="n">
        <v>0</v>
      </c>
      <c r="Q29" s="18" t="n">
        <v>16.37927297</v>
      </c>
      <c r="R29" s="20" t="n">
        <v>3.15624393</v>
      </c>
    </row>
    <row r="30" spans="1:18">
      <c r="A30" s="15" t="s">
        <v>427</v>
      </c>
      <c r="B30" s="17" t="n">
        <v>4520</v>
      </c>
      <c r="C30" s="18">
        <f>(929.0/B30*100)</f>
        <v/>
      </c>
      <c r="D30" s="19" t="n">
        <v>3591</v>
      </c>
      <c r="E30" s="18" t="n">
        <v>91.88284847</v>
      </c>
      <c r="F30" s="20" t="n">
        <v>1.84146847</v>
      </c>
      <c r="G30" s="18" t="n">
        <v>7.92755709</v>
      </c>
      <c r="H30" s="20" t="n">
        <v>1.84529888</v>
      </c>
      <c r="I30" s="18" t="n">
        <v>0</v>
      </c>
      <c r="J30" s="20" t="n">
        <v>0</v>
      </c>
      <c r="K30" s="18" t="s">
        <v>404</v>
      </c>
      <c r="L30" s="20" t="s">
        <v>404</v>
      </c>
      <c r="M30" s="18" t="n">
        <v>0</v>
      </c>
      <c r="N30" s="20" t="n">
        <v>0</v>
      </c>
      <c r="O30" s="18" t="n">
        <v>0</v>
      </c>
      <c r="P30" s="20" t="n">
        <v>0</v>
      </c>
      <c r="Q30" s="18" t="n">
        <v>0.18959444</v>
      </c>
      <c r="R30" s="20" t="n">
        <v>0.18100612</v>
      </c>
    </row>
    <row r="31" spans="1:18">
      <c r="A31" s="15" t="s">
        <v>428</v>
      </c>
      <c r="B31" s="17" t="n">
        <v>5456</v>
      </c>
      <c r="C31" s="18">
        <f>(502.0/B31*100)</f>
        <v/>
      </c>
      <c r="D31" s="19" t="n">
        <v>4954</v>
      </c>
      <c r="E31" s="18" t="n">
        <v>59.83385644</v>
      </c>
      <c r="F31" s="20" t="n">
        <v>3.07138973</v>
      </c>
      <c r="G31" s="18" t="n">
        <v>33.94858007</v>
      </c>
      <c r="H31" s="20" t="n">
        <v>3.07346082</v>
      </c>
      <c r="I31" s="18" t="n">
        <v>0</v>
      </c>
      <c r="J31" s="20" t="n">
        <v>0</v>
      </c>
      <c r="K31" s="18" t="s">
        <v>404</v>
      </c>
      <c r="L31" s="20" t="s">
        <v>404</v>
      </c>
      <c r="M31" s="18" t="n">
        <v>0</v>
      </c>
      <c r="N31" s="20" t="n">
        <v>0</v>
      </c>
      <c r="O31" s="18" t="n">
        <v>0</v>
      </c>
      <c r="P31" s="20" t="n">
        <v>0</v>
      </c>
      <c r="Q31" s="18" t="n">
        <v>6.21756349</v>
      </c>
      <c r="R31" s="20" t="n">
        <v>1.65676504</v>
      </c>
    </row>
    <row r="32" spans="1:18">
      <c r="A32" s="15" t="s">
        <v>429</v>
      </c>
      <c r="B32" s="17" t="n">
        <v>4478</v>
      </c>
      <c r="C32" s="18">
        <f>(0.0/B32*100)</f>
        <v/>
      </c>
      <c r="D32" s="19" t="n">
        <v>4478</v>
      </c>
      <c r="E32" s="18" t="n">
        <v>76.14895894</v>
      </c>
      <c r="F32" s="20" t="n">
        <v>3.3507012</v>
      </c>
      <c r="G32" s="18" t="n">
        <v>22.63397268</v>
      </c>
      <c r="H32" s="20" t="n">
        <v>3.31551557</v>
      </c>
      <c r="I32" s="18" t="n">
        <v>0</v>
      </c>
      <c r="J32" s="20" t="n">
        <v>0</v>
      </c>
      <c r="K32" s="18" t="s">
        <v>404</v>
      </c>
      <c r="L32" s="20" t="s">
        <v>404</v>
      </c>
      <c r="M32" s="18" t="n">
        <v>0</v>
      </c>
      <c r="N32" s="20" t="n">
        <v>0</v>
      </c>
      <c r="O32" s="18" t="n">
        <v>0</v>
      </c>
      <c r="P32" s="20" t="n">
        <v>0</v>
      </c>
      <c r="Q32" s="18" t="n">
        <v>1.21706838</v>
      </c>
      <c r="R32" s="20" t="n">
        <v>0.88177919</v>
      </c>
    </row>
    <row r="33" spans="1:18">
      <c r="A33" s="15" t="s">
        <v>430</v>
      </c>
      <c r="B33" s="17" t="n">
        <v>7325</v>
      </c>
      <c r="C33" s="18">
        <f>(29.0/B33*100)</f>
        <v/>
      </c>
      <c r="D33" s="19" t="n">
        <v>7296</v>
      </c>
      <c r="E33" s="18" t="n">
        <v>81.77473286999999</v>
      </c>
      <c r="F33" s="20" t="n">
        <v>2.72057601</v>
      </c>
      <c r="G33" s="18" t="n">
        <v>16.52004414</v>
      </c>
      <c r="H33" s="20" t="n">
        <v>2.73461274</v>
      </c>
      <c r="I33" s="18" t="n">
        <v>0</v>
      </c>
      <c r="J33" s="20" t="n">
        <v>0</v>
      </c>
      <c r="K33" s="18" t="s">
        <v>404</v>
      </c>
      <c r="L33" s="20" t="s">
        <v>404</v>
      </c>
      <c r="M33" s="18" t="n">
        <v>0</v>
      </c>
      <c r="N33" s="20" t="n">
        <v>0</v>
      </c>
      <c r="O33" s="18" t="n">
        <v>0</v>
      </c>
      <c r="P33" s="20" t="n">
        <v>0</v>
      </c>
      <c r="Q33" s="18" t="n">
        <v>1.70522299</v>
      </c>
      <c r="R33" s="20" t="n">
        <v>0.84731142</v>
      </c>
    </row>
    <row r="34" spans="1:18">
      <c r="A34" s="15" t="s">
        <v>431</v>
      </c>
      <c r="B34" s="17" t="n">
        <v>6350</v>
      </c>
      <c r="C34" s="18">
        <f>(0.0/B34*100)</f>
        <v/>
      </c>
      <c r="D34" s="19" t="n">
        <v>6350</v>
      </c>
      <c r="E34" s="18" t="n">
        <v>41.32106145</v>
      </c>
      <c r="F34" s="20" t="n">
        <v>3.27577573</v>
      </c>
      <c r="G34" s="18" t="n">
        <v>58.31223584</v>
      </c>
      <c r="H34" s="20" t="n">
        <v>3.25938127</v>
      </c>
      <c r="I34" s="18" t="n">
        <v>0</v>
      </c>
      <c r="J34" s="20" t="n">
        <v>0</v>
      </c>
      <c r="K34" s="18" t="s">
        <v>404</v>
      </c>
      <c r="L34" s="20" t="s">
        <v>404</v>
      </c>
      <c r="M34" s="18" t="n">
        <v>0</v>
      </c>
      <c r="N34" s="20" t="n">
        <v>0</v>
      </c>
      <c r="O34" s="18" t="n">
        <v>0</v>
      </c>
      <c r="P34" s="20" t="n">
        <v>0</v>
      </c>
      <c r="Q34" s="18" t="n">
        <v>0.36670271</v>
      </c>
      <c r="R34" s="20" t="n">
        <v>0.25779921</v>
      </c>
    </row>
    <row r="35" spans="1:18">
      <c r="A35" s="15" t="s">
        <v>432</v>
      </c>
      <c r="B35" s="17" t="n">
        <v>6406</v>
      </c>
      <c r="C35" s="18">
        <f>(443.0/B35*100)</f>
        <v/>
      </c>
      <c r="D35" s="19" t="n">
        <v>5963</v>
      </c>
      <c r="E35" s="18" t="n">
        <v>84.85048131000001</v>
      </c>
      <c r="F35" s="20" t="n">
        <v>0.24517525</v>
      </c>
      <c r="G35" s="18" t="n">
        <v>14.4500237</v>
      </c>
      <c r="H35" s="20" t="n">
        <v>0.19163444</v>
      </c>
      <c r="I35" s="18" t="n">
        <v>0</v>
      </c>
      <c r="J35" s="20" t="n">
        <v>0</v>
      </c>
      <c r="K35" s="18" t="s">
        <v>404</v>
      </c>
      <c r="L35" s="20" t="s">
        <v>404</v>
      </c>
      <c r="M35" s="18" t="n">
        <v>0</v>
      </c>
      <c r="N35" s="20" t="n">
        <v>0</v>
      </c>
      <c r="O35" s="18" t="n">
        <v>0</v>
      </c>
      <c r="P35" s="20" t="n">
        <v>0</v>
      </c>
      <c r="Q35" s="18" t="n">
        <v>0.699495</v>
      </c>
      <c r="R35" s="20" t="n">
        <v>0.15618193</v>
      </c>
    </row>
    <row r="36" spans="1:18">
      <c r="A36" s="15" t="s">
        <v>433</v>
      </c>
      <c r="B36" s="17" t="n">
        <v>6736</v>
      </c>
      <c r="C36" s="18">
        <f>(10.0/B36*100)</f>
        <v/>
      </c>
      <c r="D36" s="19" t="n">
        <v>6726</v>
      </c>
      <c r="E36" s="18" t="n">
        <v>67.98084535</v>
      </c>
      <c r="F36" s="20" t="n">
        <v>3.70565965</v>
      </c>
      <c r="G36" s="18" t="n">
        <v>31.17375004</v>
      </c>
      <c r="H36" s="20" t="n">
        <v>3.62056731</v>
      </c>
      <c r="I36" s="18" t="n">
        <v>0</v>
      </c>
      <c r="J36" s="20" t="n">
        <v>0</v>
      </c>
      <c r="K36" s="18" t="s">
        <v>404</v>
      </c>
      <c r="L36" s="20" t="s">
        <v>404</v>
      </c>
      <c r="M36" s="18" t="n">
        <v>0</v>
      </c>
      <c r="N36" s="20" t="n">
        <v>0</v>
      </c>
      <c r="O36" s="18" t="n">
        <v>0</v>
      </c>
      <c r="P36" s="20" t="n">
        <v>0</v>
      </c>
      <c r="Q36" s="18" t="n">
        <v>0.8454046</v>
      </c>
      <c r="R36" s="20" t="n">
        <v>0.65900211</v>
      </c>
    </row>
    <row r="37" spans="1:18">
      <c r="A37" s="15" t="s">
        <v>434</v>
      </c>
      <c r="B37" s="17" t="n">
        <v>5458</v>
      </c>
      <c r="C37" s="18">
        <f>(0.0/B37*100)</f>
        <v/>
      </c>
      <c r="D37" s="19" t="n">
        <v>5458</v>
      </c>
      <c r="E37" s="18" t="n">
        <v>90.35265498</v>
      </c>
      <c r="F37" s="20" t="n">
        <v>2.13047734</v>
      </c>
      <c r="G37" s="18" t="n">
        <v>9.647345019999999</v>
      </c>
      <c r="H37" s="20" t="n">
        <v>2.13047734</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(268.0/B38*100)</f>
        <v/>
      </c>
      <c r="D38" s="19" t="n">
        <v>5592</v>
      </c>
      <c r="E38" s="18" t="n">
        <v>77.28544728</v>
      </c>
      <c r="F38" s="20" t="n">
        <v>3.04236156</v>
      </c>
      <c r="G38" s="18" t="n">
        <v>22.24577492</v>
      </c>
      <c r="H38" s="20" t="n">
        <v>3.014453</v>
      </c>
      <c r="I38" s="18" t="n">
        <v>0</v>
      </c>
      <c r="J38" s="20" t="n">
        <v>0</v>
      </c>
      <c r="K38" s="18" t="s">
        <v>404</v>
      </c>
      <c r="L38" s="20" t="s">
        <v>404</v>
      </c>
      <c r="M38" s="18" t="n">
        <v>0</v>
      </c>
      <c r="N38" s="20" t="n">
        <v>0</v>
      </c>
      <c r="O38" s="18" t="n">
        <v>0</v>
      </c>
      <c r="P38" s="20" t="n">
        <v>0</v>
      </c>
      <c r="Q38" s="18" t="n">
        <v>0.4687778</v>
      </c>
      <c r="R38" s="20" t="n">
        <v>0.40180376</v>
      </c>
    </row>
    <row r="39" spans="1:18">
      <c r="A39" s="15" t="s">
        <v>436</v>
      </c>
      <c r="B39" s="17" t="n">
        <v>5895</v>
      </c>
      <c r="C39" s="18">
        <f>(0.0/B39*100)</f>
        <v/>
      </c>
      <c r="D39" s="19" t="n">
        <v>5895</v>
      </c>
      <c r="E39" s="18" t="n">
        <v>50.8601893</v>
      </c>
      <c r="F39" s="20" t="n">
        <v>4.36109757</v>
      </c>
      <c r="G39" s="18" t="n">
        <v>48.37395509</v>
      </c>
      <c r="H39" s="20" t="n">
        <v>4.32765535</v>
      </c>
      <c r="I39" s="18" t="n">
        <v>0</v>
      </c>
      <c r="J39" s="20" t="n">
        <v>0</v>
      </c>
      <c r="K39" s="18" t="s">
        <v>404</v>
      </c>
      <c r="L39" s="20" t="s">
        <v>404</v>
      </c>
      <c r="M39" s="18" t="n">
        <v>0</v>
      </c>
      <c r="N39" s="20" t="n">
        <v>0</v>
      </c>
      <c r="O39" s="18" t="n">
        <v>0</v>
      </c>
      <c r="P39" s="20" t="n">
        <v>0</v>
      </c>
      <c r="Q39" s="18" t="n">
        <v>0.76585561</v>
      </c>
      <c r="R39" s="20" t="n">
        <v>0.51162031</v>
      </c>
    </row>
    <row r="40" spans="1:18">
      <c r="A40" s="15" t="s">
        <v>437</v>
      </c>
      <c r="B40" s="17" t="n">
        <v>14157</v>
      </c>
      <c r="C40" s="18">
        <f>(2650.0/B40*100)</f>
        <v/>
      </c>
      <c r="D40" s="19" t="n">
        <v>11507</v>
      </c>
      <c r="E40" s="18" t="n">
        <v>93.70070016</v>
      </c>
      <c r="F40" s="20" t="n">
        <v>1.54300713</v>
      </c>
      <c r="G40" s="18" t="n">
        <v>3.04053175</v>
      </c>
      <c r="H40" s="20" t="n">
        <v>0.95661398</v>
      </c>
      <c r="I40" s="18" t="n">
        <v>0</v>
      </c>
      <c r="J40" s="20" t="n">
        <v>0</v>
      </c>
      <c r="K40" s="18" t="s">
        <v>404</v>
      </c>
      <c r="L40" s="20" t="s">
        <v>404</v>
      </c>
      <c r="M40" s="18" t="n">
        <v>0</v>
      </c>
      <c r="N40" s="20" t="n">
        <v>0</v>
      </c>
      <c r="O40" s="18" t="n">
        <v>0</v>
      </c>
      <c r="P40" s="20" t="n">
        <v>0</v>
      </c>
      <c r="Q40" s="18" t="n">
        <v>3.25876809</v>
      </c>
      <c r="R40" s="20" t="n">
        <v>1.17942136</v>
      </c>
    </row>
    <row r="41" spans="1:18">
      <c r="A41" s="15" t="s">
        <v>438</v>
      </c>
      <c r="B41" s="17" t="n">
        <v>5712</v>
      </c>
      <c r="C41" s="18">
        <f>(70.0/B41*100)</f>
        <v/>
      </c>
      <c r="D41" s="19" t="n">
        <v>5642</v>
      </c>
      <c r="E41" s="18" t="n">
        <v>80.25583521999999</v>
      </c>
      <c r="F41" s="20" t="n">
        <v>3.24427966</v>
      </c>
      <c r="G41" s="18" t="n">
        <v>19.16285094</v>
      </c>
      <c r="H41" s="20" t="n">
        <v>3.19582602</v>
      </c>
      <c r="I41" s="18" t="n">
        <v>0</v>
      </c>
      <c r="J41" s="20" t="n">
        <v>0</v>
      </c>
      <c r="K41" s="18" t="s">
        <v>404</v>
      </c>
      <c r="L41" s="20" t="s">
        <v>404</v>
      </c>
      <c r="M41" s="18" t="n">
        <v>0</v>
      </c>
      <c r="N41" s="20" t="n">
        <v>0</v>
      </c>
      <c r="O41" s="18" t="n">
        <v>0</v>
      </c>
      <c r="P41" s="20" t="n">
        <v>0</v>
      </c>
      <c r="Q41" s="18" t="n">
        <v>0.58131384</v>
      </c>
      <c r="R41" s="20" t="n">
        <v>0.61527114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30.00039644</v>
      </c>
      <c r="F44" s="20" t="n">
        <v>3.40942681</v>
      </c>
      <c r="G44" s="18" t="n">
        <v>69.09895451</v>
      </c>
      <c r="H44" s="20" t="n">
        <v>3.45636351</v>
      </c>
      <c r="I44" s="18" t="n">
        <v>0</v>
      </c>
      <c r="J44" s="20" t="n">
        <v>0</v>
      </c>
      <c r="K44" s="18" t="s">
        <v>404</v>
      </c>
      <c r="L44" s="20" t="s">
        <v>404</v>
      </c>
      <c r="M44" s="18" t="n">
        <v>0</v>
      </c>
      <c r="N44" s="20" t="n">
        <v>0</v>
      </c>
      <c r="O44" s="18" t="n">
        <v>0</v>
      </c>
      <c r="P44" s="20" t="n">
        <v>0</v>
      </c>
      <c r="Q44" s="18" t="n">
        <v>0.90064906</v>
      </c>
      <c r="R44" s="20" t="n">
        <v>0.52880545</v>
      </c>
    </row>
    <row r="45" spans="1:18">
      <c r="A45" s="15" t="s">
        <v>442</v>
      </c>
      <c r="B45" s="17" t="n">
        <v>5519</v>
      </c>
      <c r="C45" s="18">
        <f>(0.0/B45*100)</f>
        <v/>
      </c>
      <c r="D45" s="19" t="n">
        <v>5519</v>
      </c>
      <c r="E45" s="18" t="n">
        <v>56.01095911</v>
      </c>
      <c r="F45" s="20" t="n">
        <v>3.84358451</v>
      </c>
      <c r="G45" s="18" t="n">
        <v>40.48883577</v>
      </c>
      <c r="H45" s="20" t="n">
        <v>3.89305599</v>
      </c>
      <c r="I45" s="18" t="n">
        <v>0</v>
      </c>
      <c r="J45" s="20" t="n">
        <v>0</v>
      </c>
      <c r="K45" s="18" t="s">
        <v>404</v>
      </c>
      <c r="L45" s="20" t="s">
        <v>404</v>
      </c>
      <c r="M45" s="18" t="n">
        <v>0</v>
      </c>
      <c r="N45" s="20" t="n">
        <v>0</v>
      </c>
      <c r="O45" s="18" t="n">
        <v>0</v>
      </c>
      <c r="P45" s="20" t="n">
        <v>0</v>
      </c>
      <c r="Q45" s="18" t="n">
        <v>3.50020512</v>
      </c>
      <c r="R45" s="20" t="n">
        <v>1.50539223</v>
      </c>
    </row>
    <row r="46" spans="1:18">
      <c r="A46" s="15" t="s">
        <v>443</v>
      </c>
      <c r="B46" s="17" t="n">
        <v>23141</v>
      </c>
      <c r="C46" s="18">
        <f>(4196.0/B46*100)</f>
        <v/>
      </c>
      <c r="D46" s="19" t="n">
        <v>18945</v>
      </c>
      <c r="E46" s="18" t="n">
        <v>52.31611015</v>
      </c>
      <c r="F46" s="20" t="n">
        <v>2.85748291</v>
      </c>
      <c r="G46" s="18" t="n">
        <v>34.70244774</v>
      </c>
      <c r="H46" s="20" t="n">
        <v>2.77846897</v>
      </c>
      <c r="I46" s="18" t="n">
        <v>0</v>
      </c>
      <c r="J46" s="20" t="n">
        <v>0</v>
      </c>
      <c r="K46" s="18" t="s">
        <v>404</v>
      </c>
      <c r="L46" s="20" t="s">
        <v>404</v>
      </c>
      <c r="M46" s="18" t="n">
        <v>0</v>
      </c>
      <c r="N46" s="20" t="n">
        <v>0</v>
      </c>
      <c r="O46" s="18" t="n">
        <v>0</v>
      </c>
      <c r="P46" s="20" t="n">
        <v>0</v>
      </c>
      <c r="Q46" s="18" t="n">
        <v>12.98144211</v>
      </c>
      <c r="R46" s="20" t="n">
        <v>1.4005954</v>
      </c>
    </row>
    <row r="47" spans="1:18">
      <c r="A47" s="15" t="s">
        <v>444</v>
      </c>
      <c r="B47" s="17" t="n">
        <v>5928</v>
      </c>
      <c r="C47" s="18">
        <f>(0.0/B47*100)</f>
        <v/>
      </c>
      <c r="D47" s="19" t="n">
        <v>5928</v>
      </c>
      <c r="E47" s="18" t="n">
        <v>36.36470891</v>
      </c>
      <c r="F47" s="20" t="n">
        <v>3.14931095</v>
      </c>
      <c r="G47" s="18" t="n">
        <v>60.91894559</v>
      </c>
      <c r="H47" s="20" t="n">
        <v>3.34354496</v>
      </c>
      <c r="I47" s="18" t="n">
        <v>0</v>
      </c>
      <c r="J47" s="20" t="n">
        <v>0</v>
      </c>
      <c r="K47" s="18" t="s">
        <v>404</v>
      </c>
      <c r="L47" s="20" t="s">
        <v>404</v>
      </c>
      <c r="M47" s="18" t="n">
        <v>0</v>
      </c>
      <c r="N47" s="20" t="n">
        <v>0</v>
      </c>
      <c r="O47" s="18" t="n">
        <v>0</v>
      </c>
      <c r="P47" s="20" t="n">
        <v>0</v>
      </c>
      <c r="Q47" s="18" t="n">
        <v>2.71634549</v>
      </c>
      <c r="R47" s="20" t="n">
        <v>1.04414529</v>
      </c>
    </row>
    <row r="48" spans="1:18">
      <c r="A48" s="15" t="s">
        <v>445</v>
      </c>
      <c r="B48" s="17" t="n">
        <v>9841</v>
      </c>
      <c r="C48" s="18">
        <f>(0.0/B48*100)</f>
        <v/>
      </c>
      <c r="D48" s="19" t="n">
        <v>9841</v>
      </c>
      <c r="E48" s="18" t="n">
        <v>35.92895101</v>
      </c>
      <c r="F48" s="20" t="n">
        <v>3.5852436</v>
      </c>
      <c r="G48" s="18" t="n">
        <v>63.91435019</v>
      </c>
      <c r="H48" s="20" t="n">
        <v>3.59109032</v>
      </c>
      <c r="I48" s="18" t="n">
        <v>0</v>
      </c>
      <c r="J48" s="20" t="n">
        <v>0</v>
      </c>
      <c r="K48" s="18" t="s">
        <v>404</v>
      </c>
      <c r="L48" s="20" t="s">
        <v>404</v>
      </c>
      <c r="M48" s="18" t="n">
        <v>0</v>
      </c>
      <c r="N48" s="20" t="n">
        <v>0</v>
      </c>
      <c r="O48" s="18" t="n">
        <v>0</v>
      </c>
      <c r="P48" s="20" t="n">
        <v>0</v>
      </c>
      <c r="Q48" s="18" t="n">
        <v>0.1566988</v>
      </c>
      <c r="R48" s="20" t="n">
        <v>0.10871072</v>
      </c>
    </row>
    <row r="49" spans="1:18">
      <c r="A49" s="15" t="s">
        <v>446</v>
      </c>
      <c r="B49" s="17" t="n">
        <v>6349</v>
      </c>
      <c r="C49" s="18">
        <f>(52.0/B49*100)</f>
        <v/>
      </c>
      <c r="D49" s="19" t="n">
        <v>6297</v>
      </c>
      <c r="E49" s="18" t="n">
        <v>42.3853539</v>
      </c>
      <c r="F49" s="20" t="n">
        <v>3.42675487</v>
      </c>
      <c r="G49" s="18" t="n">
        <v>57.43345798</v>
      </c>
      <c r="H49" s="20" t="n">
        <v>3.43971551</v>
      </c>
      <c r="I49" s="18" t="n">
        <v>0</v>
      </c>
      <c r="J49" s="20" t="n">
        <v>0</v>
      </c>
      <c r="K49" s="18" t="s">
        <v>404</v>
      </c>
      <c r="L49" s="20" t="s">
        <v>404</v>
      </c>
      <c r="M49" s="18" t="n">
        <v>0</v>
      </c>
      <c r="N49" s="20" t="n">
        <v>0</v>
      </c>
      <c r="O49" s="18" t="n">
        <v>0</v>
      </c>
      <c r="P49" s="20" t="n">
        <v>0</v>
      </c>
      <c r="Q49" s="18" t="n">
        <v>0.18118812</v>
      </c>
      <c r="R49" s="20" t="n">
        <v>0.18385259</v>
      </c>
    </row>
    <row r="50" spans="1:18">
      <c r="A50" s="15" t="s">
        <v>447</v>
      </c>
      <c r="B50" s="17" t="n">
        <v>11795</v>
      </c>
      <c r="C50" s="18">
        <f>(1031.0/B50*100)</f>
        <v/>
      </c>
      <c r="D50" s="19" t="n">
        <v>10764</v>
      </c>
      <c r="E50" s="18" t="n">
        <v>44.40094898</v>
      </c>
      <c r="F50" s="20" t="n">
        <v>3.64044411</v>
      </c>
      <c r="G50" s="18" t="n">
        <v>50.5786169</v>
      </c>
      <c r="H50" s="20" t="n">
        <v>3.55248681</v>
      </c>
      <c r="I50" s="18" t="n">
        <v>0</v>
      </c>
      <c r="J50" s="20" t="n">
        <v>0</v>
      </c>
      <c r="K50" s="18" t="s">
        <v>404</v>
      </c>
      <c r="L50" s="20" t="s">
        <v>404</v>
      </c>
      <c r="M50" s="18" t="n">
        <v>0</v>
      </c>
      <c r="N50" s="20" t="n">
        <v>0</v>
      </c>
      <c r="O50" s="18" t="n">
        <v>0</v>
      </c>
      <c r="P50" s="20" t="n">
        <v>0</v>
      </c>
      <c r="Q50" s="18" t="n">
        <v>5.02043412</v>
      </c>
      <c r="R50" s="20" t="n">
        <v>1.53543622</v>
      </c>
    </row>
    <row r="51" spans="1:18">
      <c r="A51" s="15" t="s">
        <v>448</v>
      </c>
      <c r="B51" s="17" t="n">
        <v>6866</v>
      </c>
      <c r="C51" s="18">
        <f>(0.0/B51*100)</f>
        <v/>
      </c>
      <c r="D51" s="19" t="n">
        <v>6866</v>
      </c>
      <c r="E51" s="18" t="n">
        <v>50.0114006</v>
      </c>
      <c r="F51" s="20" t="n">
        <v>4.21598637</v>
      </c>
      <c r="G51" s="18" t="n">
        <v>47.5322396</v>
      </c>
      <c r="H51" s="20" t="n">
        <v>4.19934501</v>
      </c>
      <c r="I51" s="18" t="n">
        <v>0</v>
      </c>
      <c r="J51" s="20" t="n">
        <v>0</v>
      </c>
      <c r="K51" s="18" t="s">
        <v>404</v>
      </c>
      <c r="L51" s="20" t="s">
        <v>404</v>
      </c>
      <c r="M51" s="18" t="n">
        <v>0</v>
      </c>
      <c r="N51" s="20" t="n">
        <v>0</v>
      </c>
      <c r="O51" s="18" t="n">
        <v>0</v>
      </c>
      <c r="P51" s="20" t="n">
        <v>0</v>
      </c>
      <c r="Q51" s="18" t="n">
        <v>2.4563598</v>
      </c>
      <c r="R51" s="20" t="n">
        <v>1.01159025</v>
      </c>
    </row>
    <row r="52" spans="1:18">
      <c r="A52" s="15" t="s">
        <v>449</v>
      </c>
      <c r="B52" s="17" t="n">
        <v>5809</v>
      </c>
      <c r="C52" s="18">
        <f>(0.0/B52*100)</f>
        <v/>
      </c>
      <c r="D52" s="19" t="n">
        <v>5809</v>
      </c>
      <c r="E52" s="18" t="n">
        <v>60.71539403</v>
      </c>
      <c r="F52" s="20" t="n">
        <v>3.82353136</v>
      </c>
      <c r="G52" s="18" t="n">
        <v>39.28460597</v>
      </c>
      <c r="H52" s="20" t="n">
        <v>3.82353136</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38.61252869</v>
      </c>
      <c r="F53" s="20" t="n">
        <v>0.12062386</v>
      </c>
      <c r="G53" s="18" t="n">
        <v>60.4586613</v>
      </c>
      <c r="H53" s="20" t="n">
        <v>0.12061816</v>
      </c>
      <c r="I53" s="18" t="n">
        <v>0</v>
      </c>
      <c r="J53" s="20" t="n">
        <v>0</v>
      </c>
      <c r="K53" s="18" t="s">
        <v>404</v>
      </c>
      <c r="L53" s="20" t="s">
        <v>404</v>
      </c>
      <c r="M53" s="18" t="n">
        <v>0</v>
      </c>
      <c r="N53" s="20" t="n">
        <v>0</v>
      </c>
      <c r="O53" s="18" t="n">
        <v>0</v>
      </c>
      <c r="P53" s="20" t="n">
        <v>0</v>
      </c>
      <c r="Q53" s="18" t="n">
        <v>0.92881001</v>
      </c>
      <c r="R53" s="20" t="n">
        <v>0.02783399</v>
      </c>
    </row>
    <row r="54" spans="1:18">
      <c r="A54" s="15" t="s">
        <v>451</v>
      </c>
      <c r="B54" s="17" t="n">
        <v>4740</v>
      </c>
      <c r="C54" s="18">
        <f>(199.0/B54*100)</f>
        <v/>
      </c>
      <c r="D54" s="19" t="n">
        <v>4541</v>
      </c>
      <c r="E54" s="18" t="n">
        <v>42.51744913</v>
      </c>
      <c r="F54" s="20" t="n">
        <v>3.56492961</v>
      </c>
      <c r="G54" s="18" t="n">
        <v>55.12563171</v>
      </c>
      <c r="H54" s="20" t="n">
        <v>3.61129186</v>
      </c>
      <c r="I54" s="18" t="n">
        <v>0</v>
      </c>
      <c r="J54" s="20" t="n">
        <v>0</v>
      </c>
      <c r="K54" s="18" t="s">
        <v>404</v>
      </c>
      <c r="L54" s="20" t="s">
        <v>404</v>
      </c>
      <c r="M54" s="18" t="n">
        <v>0</v>
      </c>
      <c r="N54" s="20" t="n">
        <v>0</v>
      </c>
      <c r="O54" s="18" t="n">
        <v>0</v>
      </c>
      <c r="P54" s="20" t="n">
        <v>0</v>
      </c>
      <c r="Q54" s="18" t="n">
        <v>2.35691916</v>
      </c>
      <c r="R54" s="20" t="n">
        <v>1.00904244</v>
      </c>
    </row>
    <row r="55" spans="1:18">
      <c r="A55" s="15" t="s">
        <v>452</v>
      </c>
      <c r="B55" s="17" t="n">
        <v>5316</v>
      </c>
      <c r="C55" s="18">
        <f>(43.0/B55*100)</f>
        <v/>
      </c>
      <c r="D55" s="19" t="n">
        <v>5273</v>
      </c>
      <c r="E55" s="18" t="n">
        <v>42.50337301</v>
      </c>
      <c r="F55" s="20" t="n">
        <v>3.65832516</v>
      </c>
      <c r="G55" s="18" t="n">
        <v>55.81828502</v>
      </c>
      <c r="H55" s="20" t="n">
        <v>3.71489146</v>
      </c>
      <c r="I55" s="18" t="n">
        <v>0</v>
      </c>
      <c r="J55" s="20" t="n">
        <v>0</v>
      </c>
      <c r="K55" s="18" t="s">
        <v>404</v>
      </c>
      <c r="L55" s="20" t="s">
        <v>404</v>
      </c>
      <c r="M55" s="18" t="n">
        <v>0</v>
      </c>
      <c r="N55" s="20" t="n">
        <v>0</v>
      </c>
      <c r="O55" s="18" t="n">
        <v>0</v>
      </c>
      <c r="P55" s="20" t="n">
        <v>0</v>
      </c>
      <c r="Q55" s="18" t="n">
        <v>1.67834197</v>
      </c>
      <c r="R55" s="20" t="n">
        <v>0.75620415</v>
      </c>
    </row>
    <row r="56" spans="1:18">
      <c r="A56" s="15" t="s">
        <v>453</v>
      </c>
      <c r="B56" s="17" t="n">
        <v>5359</v>
      </c>
      <c r="C56" s="18">
        <f>(0.0/B56*100)</f>
        <v/>
      </c>
      <c r="D56" s="19" t="n">
        <v>5359</v>
      </c>
      <c r="E56" s="18" t="n">
        <v>82.85936244</v>
      </c>
      <c r="F56" s="20" t="n">
        <v>3.62675533</v>
      </c>
      <c r="G56" s="18" t="n">
        <v>11.2970569</v>
      </c>
      <c r="H56" s="20" t="n">
        <v>3.12032347</v>
      </c>
      <c r="I56" s="18" t="n">
        <v>0</v>
      </c>
      <c r="J56" s="20" t="n">
        <v>0</v>
      </c>
      <c r="K56" s="18" t="s">
        <v>404</v>
      </c>
      <c r="L56" s="20" t="s">
        <v>404</v>
      </c>
      <c r="M56" s="18" t="n">
        <v>0</v>
      </c>
      <c r="N56" s="20" t="n">
        <v>0</v>
      </c>
      <c r="O56" s="18" t="n">
        <v>0</v>
      </c>
      <c r="P56" s="20" t="n">
        <v>0</v>
      </c>
      <c r="Q56" s="18" t="n">
        <v>5.84358066</v>
      </c>
      <c r="R56" s="20" t="n">
        <v>1.94452516</v>
      </c>
    </row>
    <row r="57" spans="1:18">
      <c r="A57" s="15" t="s">
        <v>454</v>
      </c>
      <c r="B57" s="17" t="n">
        <v>6513</v>
      </c>
      <c r="C57" s="18">
        <f>(0.0/B57*100)</f>
        <v/>
      </c>
      <c r="D57" s="19" t="n">
        <v>6513</v>
      </c>
      <c r="E57" s="18" t="n">
        <v>41.56513173</v>
      </c>
      <c r="F57" s="20" t="n">
        <v>3.26596176</v>
      </c>
      <c r="G57" s="18" t="n">
        <v>57.07660034</v>
      </c>
      <c r="H57" s="20" t="n">
        <v>3.19029843</v>
      </c>
      <c r="I57" s="18" t="n">
        <v>0</v>
      </c>
      <c r="J57" s="20" t="n">
        <v>0</v>
      </c>
      <c r="K57" s="18" t="s">
        <v>404</v>
      </c>
      <c r="L57" s="20" t="s">
        <v>404</v>
      </c>
      <c r="M57" s="18" t="n">
        <v>0</v>
      </c>
      <c r="N57" s="20" t="n">
        <v>0</v>
      </c>
      <c r="O57" s="18" t="n">
        <v>0</v>
      </c>
      <c r="P57" s="20" t="n">
        <v>0</v>
      </c>
      <c r="Q57" s="18" t="n">
        <v>1.35826793</v>
      </c>
      <c r="R57" s="20" t="n">
        <v>0.81066288</v>
      </c>
    </row>
    <row r="58" spans="1:18">
      <c r="A58" s="15" t="s">
        <v>455</v>
      </c>
      <c r="B58" s="17" t="n">
        <v>7267</v>
      </c>
      <c r="C58" s="18">
        <f>(0.0/B58*100)</f>
        <v/>
      </c>
      <c r="D58" s="19" t="n">
        <v>7267</v>
      </c>
      <c r="E58" s="18" t="n">
        <v>18.65843477</v>
      </c>
      <c r="F58" s="20" t="n">
        <v>3.05543329</v>
      </c>
      <c r="G58" s="18" t="n">
        <v>81.05324143</v>
      </c>
      <c r="H58" s="20" t="n">
        <v>3.06340178</v>
      </c>
      <c r="I58" s="18" t="n">
        <v>0</v>
      </c>
      <c r="J58" s="20" t="n">
        <v>0</v>
      </c>
      <c r="K58" s="18" t="s">
        <v>404</v>
      </c>
      <c r="L58" s="20" t="s">
        <v>404</v>
      </c>
      <c r="M58" s="18" t="n">
        <v>0</v>
      </c>
      <c r="N58" s="20" t="n">
        <v>0</v>
      </c>
      <c r="O58" s="18" t="n">
        <v>0</v>
      </c>
      <c r="P58" s="20" t="n">
        <v>0</v>
      </c>
      <c r="Q58" s="18" t="n">
        <v>0.2883238</v>
      </c>
      <c r="R58" s="20" t="n">
        <v>0.22766759</v>
      </c>
    </row>
    <row r="59" spans="1:18">
      <c r="A59" s="15" t="s">
        <v>456</v>
      </c>
      <c r="B59" s="17" t="n">
        <v>4826</v>
      </c>
      <c r="C59" s="18">
        <f>(0.0/B59*100)</f>
        <v/>
      </c>
      <c r="D59" s="19" t="n">
        <v>4826</v>
      </c>
      <c r="E59" s="18" t="n">
        <v>18.89444803</v>
      </c>
      <c r="F59" s="20" t="n">
        <v>1.19907069</v>
      </c>
      <c r="G59" s="18" t="n">
        <v>80.71679792</v>
      </c>
      <c r="H59" s="20" t="n">
        <v>1.17537143</v>
      </c>
      <c r="I59" s="18" t="n">
        <v>0</v>
      </c>
      <c r="J59" s="20" t="n">
        <v>0</v>
      </c>
      <c r="K59" s="18" t="s">
        <v>404</v>
      </c>
      <c r="L59" s="20" t="s">
        <v>404</v>
      </c>
      <c r="M59" s="18" t="n">
        <v>0</v>
      </c>
      <c r="N59" s="20" t="n">
        <v>0</v>
      </c>
      <c r="O59" s="18" t="n">
        <v>0</v>
      </c>
      <c r="P59" s="20" t="n">
        <v>0</v>
      </c>
      <c r="Q59" s="18" t="n">
        <v>0.38875405</v>
      </c>
      <c r="R59" s="20" t="n">
        <v>0.38842744</v>
      </c>
    </row>
    <row r="60" spans="1:18">
      <c r="A60" s="15" t="s">
        <v>457</v>
      </c>
      <c r="B60" s="17" t="n">
        <v>4546</v>
      </c>
      <c r="C60" s="18">
        <f>(0.0/B60*100)</f>
        <v/>
      </c>
      <c r="D60" s="19" t="n">
        <v>4546</v>
      </c>
      <c r="E60" s="18" t="n">
        <v>26.79018584</v>
      </c>
      <c r="F60" s="20" t="n">
        <v>3.29322557</v>
      </c>
      <c r="G60" s="18" t="n">
        <v>70.78094633000001</v>
      </c>
      <c r="H60" s="20" t="n">
        <v>2.97426427</v>
      </c>
      <c r="I60" s="18" t="n">
        <v>0</v>
      </c>
      <c r="J60" s="20" t="n">
        <v>0</v>
      </c>
      <c r="K60" s="18" t="s">
        <v>404</v>
      </c>
      <c r="L60" s="20" t="s">
        <v>404</v>
      </c>
      <c r="M60" s="18" t="n">
        <v>0</v>
      </c>
      <c r="N60" s="20" t="n">
        <v>0</v>
      </c>
      <c r="O60" s="18" t="n">
        <v>0</v>
      </c>
      <c r="P60" s="20" t="n">
        <v>0</v>
      </c>
      <c r="Q60" s="18" t="n">
        <v>2.42886783</v>
      </c>
      <c r="R60" s="20" t="n">
        <v>0.84257206</v>
      </c>
    </row>
    <row r="61" spans="1:18">
      <c r="A61" s="15" t="s">
        <v>458</v>
      </c>
      <c r="B61" s="17" t="n">
        <v>6525</v>
      </c>
      <c r="C61" s="18">
        <f>(0.0/B61*100)</f>
        <v/>
      </c>
      <c r="D61" s="19" t="n">
        <v>6525</v>
      </c>
      <c r="E61" s="18" t="n">
        <v>77.96014205</v>
      </c>
      <c r="F61" s="20" t="n">
        <v>2.40696688</v>
      </c>
      <c r="G61" s="18" t="n">
        <v>21.31366025</v>
      </c>
      <c r="H61" s="20" t="n">
        <v>2.39208594</v>
      </c>
      <c r="I61" s="18" t="n">
        <v>0</v>
      </c>
      <c r="J61" s="20" t="n">
        <v>0</v>
      </c>
      <c r="K61" s="18" t="s">
        <v>404</v>
      </c>
      <c r="L61" s="20" t="s">
        <v>404</v>
      </c>
      <c r="M61" s="18" t="n">
        <v>0</v>
      </c>
      <c r="N61" s="20" t="n">
        <v>0</v>
      </c>
      <c r="O61" s="18" t="n">
        <v>0</v>
      </c>
      <c r="P61" s="20" t="n">
        <v>0</v>
      </c>
      <c r="Q61" s="18" t="n">
        <v>0.7261976999999999</v>
      </c>
      <c r="R61" s="20" t="n">
        <v>0.55231084</v>
      </c>
    </row>
    <row r="62" spans="1:18">
      <c r="A62" s="15" t="s">
        <v>459</v>
      </c>
      <c r="B62" s="17" t="n">
        <v>4476</v>
      </c>
      <c r="C62" s="18">
        <f>(0.0/B62*100)</f>
        <v/>
      </c>
      <c r="D62" s="19" t="n">
        <v>4476</v>
      </c>
      <c r="E62" s="18" t="n">
        <v>91.81521629</v>
      </c>
      <c r="F62" s="20" t="n">
        <v>0.04645884</v>
      </c>
      <c r="G62" s="18" t="n">
        <v>8.18478371</v>
      </c>
      <c r="H62" s="20" t="n">
        <v>0.04645884</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34.87898199</v>
      </c>
      <c r="F63" s="20" t="n">
        <v>0.14085338</v>
      </c>
      <c r="G63" s="18" t="n">
        <v>56.62172119</v>
      </c>
      <c r="H63" s="20" t="n">
        <v>0.17370241</v>
      </c>
      <c r="I63" s="18" t="n">
        <v>0</v>
      </c>
      <c r="J63" s="20" t="n">
        <v>0</v>
      </c>
      <c r="K63" s="18" t="s">
        <v>404</v>
      </c>
      <c r="L63" s="20" t="s">
        <v>404</v>
      </c>
      <c r="M63" s="18" t="n">
        <v>0</v>
      </c>
      <c r="N63" s="20" t="n">
        <v>0</v>
      </c>
      <c r="O63" s="18" t="n">
        <v>0</v>
      </c>
      <c r="P63" s="20" t="n">
        <v>0</v>
      </c>
      <c r="Q63" s="18" t="n">
        <v>8.49929682</v>
      </c>
      <c r="R63" s="20" t="n">
        <v>0.17054544</v>
      </c>
    </row>
    <row r="64" spans="1:18">
      <c r="A64" s="15" t="s">
        <v>461</v>
      </c>
      <c r="B64" s="17" t="n">
        <v>3634</v>
      </c>
      <c r="C64" s="18">
        <f>(27.0/B64*100)</f>
        <v/>
      </c>
      <c r="D64" s="19" t="n">
        <v>3607</v>
      </c>
      <c r="E64" s="18" t="n">
        <v>37.43105512</v>
      </c>
      <c r="F64" s="20" t="n">
        <v>0.13020068</v>
      </c>
      <c r="G64" s="18" t="n">
        <v>62.56894488</v>
      </c>
      <c r="H64" s="20" t="n">
        <v>0.13020068</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55.74717692</v>
      </c>
      <c r="F65" s="20" t="n">
        <v>3.4698007</v>
      </c>
      <c r="G65" s="18" t="n">
        <v>43.58496603</v>
      </c>
      <c r="H65" s="20" t="n">
        <v>3.43214774</v>
      </c>
      <c r="I65" s="18" t="n">
        <v>0</v>
      </c>
      <c r="J65" s="20" t="n">
        <v>0</v>
      </c>
      <c r="K65" s="18" t="s">
        <v>404</v>
      </c>
      <c r="L65" s="20" t="s">
        <v>404</v>
      </c>
      <c r="M65" s="18" t="n">
        <v>0</v>
      </c>
      <c r="N65" s="20" t="n">
        <v>0</v>
      </c>
      <c r="O65" s="18" t="n">
        <v>0</v>
      </c>
      <c r="P65" s="20" t="n">
        <v>0</v>
      </c>
      <c r="Q65" s="18" t="n">
        <v>0.66785705</v>
      </c>
      <c r="R65" s="20" t="n">
        <v>0.49628516</v>
      </c>
    </row>
    <row r="66" spans="1:18">
      <c r="A66" s="15" t="s">
        <v>463</v>
      </c>
      <c r="B66" s="17" t="n">
        <v>5665</v>
      </c>
      <c r="C66" s="18">
        <f>(0.0/B66*100)</f>
        <v/>
      </c>
      <c r="D66" s="19" t="n">
        <v>5665</v>
      </c>
      <c r="E66" s="18" t="n">
        <v>39.86313107</v>
      </c>
      <c r="F66" s="20" t="n">
        <v>0.24112689</v>
      </c>
      <c r="G66" s="18" t="n">
        <v>60.13686893</v>
      </c>
      <c r="H66" s="20" t="n">
        <v>0.24112689</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64.39022588</v>
      </c>
      <c r="F67" s="20" t="n">
        <v>2.82051406</v>
      </c>
      <c r="G67" s="18" t="n">
        <v>35.1200841</v>
      </c>
      <c r="H67" s="20" t="n">
        <v>2.75627872</v>
      </c>
      <c r="I67" s="18" t="n">
        <v>0</v>
      </c>
      <c r="J67" s="20" t="n">
        <v>0</v>
      </c>
      <c r="K67" s="18" t="s">
        <v>404</v>
      </c>
      <c r="L67" s="20" t="s">
        <v>404</v>
      </c>
      <c r="M67" s="18" t="n">
        <v>0</v>
      </c>
      <c r="N67" s="20" t="n">
        <v>0</v>
      </c>
      <c r="O67" s="18" t="n">
        <v>0</v>
      </c>
      <c r="P67" s="20" t="n">
        <v>0</v>
      </c>
      <c r="Q67" s="18" t="n">
        <v>0.48969003</v>
      </c>
      <c r="R67" s="20" t="n">
        <v>0.35595687</v>
      </c>
    </row>
    <row r="68" spans="1:18">
      <c r="A68" s="15" t="s">
        <v>465</v>
      </c>
      <c r="B68" s="17" t="n">
        <v>12083</v>
      </c>
      <c r="C68" s="18">
        <f>(0.0/B68*100)</f>
        <v/>
      </c>
      <c r="D68" s="19" t="n">
        <v>12083</v>
      </c>
      <c r="E68" s="18" t="n">
        <v>32.08218888</v>
      </c>
      <c r="F68" s="20" t="n">
        <v>0.08045489</v>
      </c>
      <c r="G68" s="18" t="n">
        <v>67.18700557</v>
      </c>
      <c r="H68" s="20" t="n">
        <v>0.07961221</v>
      </c>
      <c r="I68" s="18" t="n">
        <v>0</v>
      </c>
      <c r="J68" s="20" t="n">
        <v>0</v>
      </c>
      <c r="K68" s="18" t="s">
        <v>404</v>
      </c>
      <c r="L68" s="20" t="s">
        <v>404</v>
      </c>
      <c r="M68" s="18" t="n">
        <v>0</v>
      </c>
      <c r="N68" s="20" t="n">
        <v>0</v>
      </c>
      <c r="O68" s="18" t="n">
        <v>0</v>
      </c>
      <c r="P68" s="20" t="n">
        <v>0</v>
      </c>
      <c r="Q68" s="18" t="n">
        <v>0.73080554</v>
      </c>
      <c r="R68" s="20" t="n">
        <v>0.02197892</v>
      </c>
    </row>
    <row r="69" spans="1:18">
      <c r="A69" s="15" t="s">
        <v>466</v>
      </c>
      <c r="B69" s="17" t="n">
        <v>4876</v>
      </c>
      <c r="C69" s="18">
        <f>(0.0/B69*100)</f>
        <v/>
      </c>
      <c r="D69" s="19" t="n">
        <v>4876</v>
      </c>
      <c r="E69" s="18" t="n">
        <v>61.74304819</v>
      </c>
      <c r="F69" s="20" t="n">
        <v>4.0697875</v>
      </c>
      <c r="G69" s="18" t="n">
        <v>37.71334888</v>
      </c>
      <c r="H69" s="20" t="n">
        <v>4.0251598</v>
      </c>
      <c r="I69" s="18" t="n">
        <v>0</v>
      </c>
      <c r="J69" s="20" t="n">
        <v>0</v>
      </c>
      <c r="K69" s="18" t="s">
        <v>404</v>
      </c>
      <c r="L69" s="20" t="s">
        <v>404</v>
      </c>
      <c r="M69" s="18" t="n">
        <v>0</v>
      </c>
      <c r="N69" s="20" t="n">
        <v>0</v>
      </c>
      <c r="O69" s="18" t="n">
        <v>0</v>
      </c>
      <c r="P69" s="20" t="n">
        <v>0</v>
      </c>
      <c r="Q69" s="18" t="n">
        <v>0.54360292</v>
      </c>
      <c r="R69" s="20" t="n">
        <v>0.54292233</v>
      </c>
    </row>
    <row r="70" spans="1:18">
      <c r="A70" s="15" t="s">
        <v>467</v>
      </c>
      <c r="B70" s="17" t="n">
        <v>6036</v>
      </c>
      <c r="C70" s="18">
        <f>(0.0/B70*100)</f>
        <v/>
      </c>
      <c r="D70" s="19" t="n">
        <v>6036</v>
      </c>
      <c r="E70" s="18" t="n">
        <v>48.42317659</v>
      </c>
      <c r="F70" s="20" t="n">
        <v>4.46246068</v>
      </c>
      <c r="G70" s="18" t="n">
        <v>51.26917406</v>
      </c>
      <c r="H70" s="20" t="n">
        <v>4.43256106</v>
      </c>
      <c r="I70" s="18" t="n">
        <v>0</v>
      </c>
      <c r="J70" s="20" t="n">
        <v>0</v>
      </c>
      <c r="K70" s="18" t="s">
        <v>404</v>
      </c>
      <c r="L70" s="20" t="s">
        <v>404</v>
      </c>
      <c r="M70" s="18" t="n">
        <v>0</v>
      </c>
      <c r="N70" s="20" t="n">
        <v>0</v>
      </c>
      <c r="O70" s="18" t="n">
        <v>0</v>
      </c>
      <c r="P70" s="20" t="n">
        <v>0</v>
      </c>
      <c r="Q70" s="18" t="n">
        <v>0.30764935</v>
      </c>
      <c r="R70" s="20" t="n">
        <v>0.30600758</v>
      </c>
    </row>
    <row r="71" spans="1:18">
      <c r="A71" s="15" t="s">
        <v>468</v>
      </c>
      <c r="B71" s="17" t="n">
        <v>6115</v>
      </c>
      <c r="C71" s="18">
        <f>(0.0/B71*100)</f>
        <v/>
      </c>
      <c r="D71" s="19" t="n">
        <v>6115</v>
      </c>
      <c r="E71" s="18" t="n">
        <v>93.46186374</v>
      </c>
      <c r="F71" s="20" t="n">
        <v>0.09570006</v>
      </c>
      <c r="G71" s="18" t="n">
        <v>5.91151867</v>
      </c>
      <c r="H71" s="20" t="n">
        <v>0.08634940000000001</v>
      </c>
      <c r="I71" s="18" t="n">
        <v>0</v>
      </c>
      <c r="J71" s="20" t="n">
        <v>0</v>
      </c>
      <c r="K71" s="18" t="s">
        <v>404</v>
      </c>
      <c r="L71" s="20" t="s">
        <v>404</v>
      </c>
      <c r="M71" s="18" t="n">
        <v>0</v>
      </c>
      <c r="N71" s="20" t="n">
        <v>0</v>
      </c>
      <c r="O71" s="18" t="n">
        <v>0</v>
      </c>
      <c r="P71" s="20" t="n">
        <v>0</v>
      </c>
      <c r="Q71" s="18" t="n">
        <v>0.62661758</v>
      </c>
      <c r="R71" s="20" t="n">
        <v>0.02967901</v>
      </c>
    </row>
    <row r="72" spans="1:18">
      <c r="A72" s="15" t="s">
        <v>469</v>
      </c>
      <c r="B72" s="17" t="n">
        <v>7708</v>
      </c>
      <c r="C72" s="18">
        <f>(0.0/B72*100)</f>
        <v/>
      </c>
      <c r="D72" s="19" t="n">
        <v>7708</v>
      </c>
      <c r="E72" s="18" t="n">
        <v>94.23624732</v>
      </c>
      <c r="F72" s="20" t="n">
        <v>1.62366031</v>
      </c>
      <c r="G72" s="18" t="n">
        <v>4.8311823</v>
      </c>
      <c r="H72" s="20" t="n">
        <v>1.46824913</v>
      </c>
      <c r="I72" s="18" t="n">
        <v>0</v>
      </c>
      <c r="J72" s="20" t="n">
        <v>0</v>
      </c>
      <c r="K72" s="18" t="s">
        <v>404</v>
      </c>
      <c r="L72" s="20" t="s">
        <v>404</v>
      </c>
      <c r="M72" s="18" t="n">
        <v>0</v>
      </c>
      <c r="N72" s="20" t="n">
        <v>0</v>
      </c>
      <c r="O72" s="18" t="n">
        <v>0</v>
      </c>
      <c r="P72" s="20" t="n">
        <v>0</v>
      </c>
      <c r="Q72" s="18" t="n">
        <v>0.93257038</v>
      </c>
      <c r="R72" s="20" t="n">
        <v>0.69235351</v>
      </c>
    </row>
    <row r="73" spans="1:18">
      <c r="A73" s="15" t="s">
        <v>470</v>
      </c>
      <c r="B73" s="17" t="n">
        <v>8249</v>
      </c>
      <c r="C73" s="18">
        <f>(0.0/B73*100)</f>
        <v/>
      </c>
      <c r="D73" s="19" t="n">
        <v>8249</v>
      </c>
      <c r="E73" s="18" t="n">
        <v>73.92488623</v>
      </c>
      <c r="F73" s="20" t="n">
        <v>2.82120984</v>
      </c>
      <c r="G73" s="18" t="n">
        <v>23.25750755</v>
      </c>
      <c r="H73" s="20" t="n">
        <v>2.8101994</v>
      </c>
      <c r="I73" s="18" t="n">
        <v>0</v>
      </c>
      <c r="J73" s="20" t="n">
        <v>0</v>
      </c>
      <c r="K73" s="18" t="s">
        <v>404</v>
      </c>
      <c r="L73" s="20" t="s">
        <v>404</v>
      </c>
      <c r="M73" s="18" t="n">
        <v>0</v>
      </c>
      <c r="N73" s="20" t="n">
        <v>0</v>
      </c>
      <c r="O73" s="18" t="n">
        <v>0</v>
      </c>
      <c r="P73" s="20" t="n">
        <v>0</v>
      </c>
      <c r="Q73" s="18" t="n">
        <v>2.81760622</v>
      </c>
      <c r="R73" s="20" t="n">
        <v>1.23418287</v>
      </c>
    </row>
    <row r="74" spans="1:18">
      <c r="A74" s="15" t="s">
        <v>471</v>
      </c>
      <c r="B74" s="17" t="n">
        <v>4692</v>
      </c>
      <c r="C74" s="18">
        <f>(484.0/B74*100)</f>
        <v/>
      </c>
      <c r="D74" s="19" t="n">
        <v>4208</v>
      </c>
      <c r="E74" s="18" t="n">
        <v>43.93419551</v>
      </c>
      <c r="F74" s="20" t="n">
        <v>0.3100272</v>
      </c>
      <c r="G74" s="18" t="n">
        <v>55.3991611</v>
      </c>
      <c r="H74" s="20" t="n">
        <v>0.30962798</v>
      </c>
      <c r="I74" s="18" t="n">
        <v>0</v>
      </c>
      <c r="J74" s="20" t="n">
        <v>0</v>
      </c>
      <c r="K74" s="18" t="s">
        <v>404</v>
      </c>
      <c r="L74" s="20" t="s">
        <v>404</v>
      </c>
      <c r="M74" s="18" t="n">
        <v>0</v>
      </c>
      <c r="N74" s="20" t="n">
        <v>0</v>
      </c>
      <c r="O74" s="18" t="n">
        <v>0</v>
      </c>
      <c r="P74" s="20" t="n">
        <v>0</v>
      </c>
      <c r="Q74" s="18" t="n">
        <v>0.6666433899999999</v>
      </c>
      <c r="R74" s="20" t="n">
        <v>0.05318434</v>
      </c>
    </row>
    <row r="75" spans="1:18">
      <c r="A75" s="15" t="s">
        <v>472</v>
      </c>
      <c r="B75" s="17" t="n">
        <v>5375</v>
      </c>
      <c r="C75" s="18">
        <f>(483.0/B75*100)</f>
        <v/>
      </c>
      <c r="D75" s="19" t="n">
        <v>4892</v>
      </c>
      <c r="E75" s="18" t="n">
        <v>60.23649294</v>
      </c>
      <c r="F75" s="20" t="n">
        <v>3.84232176</v>
      </c>
      <c r="G75" s="18" t="n">
        <v>32.22577774</v>
      </c>
      <c r="H75" s="20" t="n">
        <v>3.84894494</v>
      </c>
      <c r="I75" s="18" t="n">
        <v>0</v>
      </c>
      <c r="J75" s="20" t="n">
        <v>0</v>
      </c>
      <c r="K75" s="18" t="s">
        <v>404</v>
      </c>
      <c r="L75" s="20" t="s">
        <v>404</v>
      </c>
      <c r="M75" s="18" t="n">
        <v>0</v>
      </c>
      <c r="N75" s="20" t="n">
        <v>0</v>
      </c>
      <c r="O75" s="18" t="n">
        <v>0</v>
      </c>
      <c r="P75" s="20" t="n">
        <v>0</v>
      </c>
      <c r="Q75" s="18" t="n">
        <v>7.53772932</v>
      </c>
      <c r="R75" s="20" t="n">
        <v>2.46891506</v>
      </c>
    </row>
    <row r="76" spans="1:18">
      <c r="A76" s="15" t="s">
        <v>473</v>
      </c>
      <c r="B76" s="17" t="n">
        <v>14167</v>
      </c>
      <c r="C76" s="18">
        <f>(1400.0/B76*100)</f>
        <v/>
      </c>
      <c r="D76" s="19" t="n">
        <v>12767</v>
      </c>
      <c r="E76" s="18" t="n">
        <v>34.2636827</v>
      </c>
      <c r="F76" s="20" t="n">
        <v>2.18557012</v>
      </c>
      <c r="G76" s="18" t="n">
        <v>60.755831</v>
      </c>
      <c r="H76" s="20" t="n">
        <v>2.07809643</v>
      </c>
      <c r="I76" s="18" t="n">
        <v>0</v>
      </c>
      <c r="J76" s="20" t="n">
        <v>0</v>
      </c>
      <c r="K76" s="18" t="s">
        <v>404</v>
      </c>
      <c r="L76" s="20" t="s">
        <v>404</v>
      </c>
      <c r="M76" s="18" t="n">
        <v>0</v>
      </c>
      <c r="N76" s="20" t="n">
        <v>0</v>
      </c>
      <c r="O76" s="18" t="n">
        <v>0</v>
      </c>
      <c r="P76" s="20" t="n">
        <v>0</v>
      </c>
      <c r="Q76" s="18" t="n">
        <v>4.9804863</v>
      </c>
      <c r="R76" s="20" t="n">
        <v>1.24002204</v>
      </c>
    </row>
    <row r="77" spans="1:18">
      <c r="A77" s="15" t="s">
        <v>474</v>
      </c>
      <c r="B77" s="17" t="n">
        <v>6062</v>
      </c>
      <c r="C77" s="18">
        <f>(0.0/B77*100)</f>
        <v/>
      </c>
      <c r="D77" s="19" t="n">
        <v>6062</v>
      </c>
      <c r="E77" s="18" t="n">
        <v>69.30130308</v>
      </c>
      <c r="F77" s="20" t="n">
        <v>2.95707677</v>
      </c>
      <c r="G77" s="18" t="n">
        <v>30.69869692</v>
      </c>
      <c r="H77" s="20" t="n">
        <v>2.95707677</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41.45330036</v>
      </c>
      <c r="F78" s="20" t="n">
        <v>3.68797558</v>
      </c>
      <c r="G78" s="18" t="n">
        <v>57.88997712</v>
      </c>
      <c r="H78" s="20" t="n">
        <v>3.73832576</v>
      </c>
      <c r="I78" s="18" t="n">
        <v>0</v>
      </c>
      <c r="J78" s="20" t="n">
        <v>0</v>
      </c>
      <c r="K78" s="18" t="s">
        <v>404</v>
      </c>
      <c r="L78" s="20" t="s">
        <v>404</v>
      </c>
      <c r="M78" s="18" t="n">
        <v>0</v>
      </c>
      <c r="N78" s="20" t="n">
        <v>0</v>
      </c>
      <c r="O78" s="18" t="n">
        <v>0</v>
      </c>
      <c r="P78" s="20" t="n">
        <v>0</v>
      </c>
      <c r="Q78" s="18" t="n">
        <v>0.65672252</v>
      </c>
      <c r="R78" s="20" t="n">
        <v>0.65358372</v>
      </c>
    </row>
    <row customHeight="1" ht="25" r="79" spans="1:18">
      <c r="A79" s="15" t="s">
        <v>476</v>
      </c>
      <c r="B79" s="17" t="n">
        <v>1657</v>
      </c>
      <c r="C79" s="18">
        <f>(21.0/B79*100)</f>
        <v/>
      </c>
      <c r="D79" s="19" t="n">
        <v>1636</v>
      </c>
      <c r="E79" s="18" t="n">
        <v>39.89829794</v>
      </c>
      <c r="F79" s="20" t="n">
        <v>6.40677836</v>
      </c>
      <c r="G79" s="18" t="n">
        <v>60.10170206</v>
      </c>
      <c r="H79" s="20" t="n">
        <v>6.40677836</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56.68904549</v>
      </c>
      <c r="F80" s="20" t="n">
        <v>3.62916776</v>
      </c>
      <c r="G80" s="18" t="n">
        <v>43.31095451</v>
      </c>
      <c r="H80" s="20" t="n">
        <v>3.62916776</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57.98734304</v>
      </c>
      <c r="F81" s="20" t="n">
        <v>4.08421669</v>
      </c>
      <c r="G81" s="18" t="n">
        <v>41.5521356</v>
      </c>
      <c r="H81" s="20" t="n">
        <v>4.04890357</v>
      </c>
      <c r="I81" s="18" t="n">
        <v>0</v>
      </c>
      <c r="J81" s="20" t="n">
        <v>0</v>
      </c>
      <c r="K81" s="18" t="s">
        <v>404</v>
      </c>
      <c r="L81" s="20" t="s">
        <v>404</v>
      </c>
      <c r="M81" s="18" t="n">
        <v>0</v>
      </c>
      <c r="N81" s="20" t="n">
        <v>0</v>
      </c>
      <c r="O81" s="18" t="n">
        <v>0</v>
      </c>
      <c r="P81" s="20" t="n">
        <v>0</v>
      </c>
      <c r="Q81" s="18" t="n">
        <v>0.46052136</v>
      </c>
      <c r="R81" s="20" t="n">
        <v>0.28591581</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524</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(1302.0/B7*100)</f>
        <v/>
      </c>
      <c r="D7" s="19" t="n">
        <v>13228</v>
      </c>
      <c r="E7" s="18" t="n">
        <v>87.04454846</v>
      </c>
      <c r="F7" s="20" t="n">
        <v>1.46018467</v>
      </c>
      <c r="G7" s="18" t="n">
        <v>9.734557840000001</v>
      </c>
      <c r="H7" s="20" t="n">
        <v>1.26702229</v>
      </c>
      <c r="I7" s="18" t="n">
        <v>0</v>
      </c>
      <c r="J7" s="20" t="n">
        <v>0</v>
      </c>
      <c r="K7" s="18" t="s">
        <v>404</v>
      </c>
      <c r="L7" s="20" t="s">
        <v>404</v>
      </c>
      <c r="M7" s="18" t="n">
        <v>0</v>
      </c>
      <c r="N7" s="20" t="n">
        <v>0</v>
      </c>
      <c r="O7" s="18" t="n">
        <v>0</v>
      </c>
      <c r="P7" s="20" t="n">
        <v>0</v>
      </c>
      <c r="Q7" s="18" t="n">
        <v>3.2208937</v>
      </c>
      <c r="R7" s="20" t="n">
        <v>0.73298997</v>
      </c>
    </row>
    <row r="8" spans="1:18">
      <c r="A8" s="15" t="s">
        <v>405</v>
      </c>
      <c r="B8" s="17" t="n">
        <v>7007</v>
      </c>
      <c r="C8" s="18">
        <f>(0.0/B8*100)</f>
        <v/>
      </c>
      <c r="D8" s="19" t="n">
        <v>7007</v>
      </c>
      <c r="E8" s="18" t="n">
        <v>26.42027747</v>
      </c>
      <c r="F8" s="20" t="n">
        <v>2.60913357</v>
      </c>
      <c r="G8" s="18" t="n">
        <v>71.30327804</v>
      </c>
      <c r="H8" s="20" t="n">
        <v>2.62715666</v>
      </c>
      <c r="I8" s="18" t="n">
        <v>0</v>
      </c>
      <c r="J8" s="20" t="n">
        <v>0</v>
      </c>
      <c r="K8" s="18" t="s">
        <v>404</v>
      </c>
      <c r="L8" s="20" t="s">
        <v>404</v>
      </c>
      <c r="M8" s="18" t="n">
        <v>0</v>
      </c>
      <c r="N8" s="20" t="n">
        <v>0</v>
      </c>
      <c r="O8" s="18" t="n">
        <v>0</v>
      </c>
      <c r="P8" s="20" t="n">
        <v>0</v>
      </c>
      <c r="Q8" s="18" t="n">
        <v>2.27644449</v>
      </c>
      <c r="R8" s="20" t="n">
        <v>0.46168254</v>
      </c>
    </row>
    <row r="9" spans="1:18">
      <c r="A9" s="15" t="s">
        <v>406</v>
      </c>
      <c r="B9" s="17" t="n">
        <v>9651</v>
      </c>
      <c r="C9" s="18">
        <f>(200.0/B9*100)</f>
        <v/>
      </c>
      <c r="D9" s="19" t="n">
        <v>9451</v>
      </c>
      <c r="E9" s="18" t="n">
        <v>45.1563638</v>
      </c>
      <c r="F9" s="20" t="n">
        <v>2.94468679</v>
      </c>
      <c r="G9" s="18" t="n">
        <v>50.5315736</v>
      </c>
      <c r="H9" s="20" t="n">
        <v>2.96434639</v>
      </c>
      <c r="I9" s="18" t="n">
        <v>0</v>
      </c>
      <c r="J9" s="20" t="n">
        <v>0</v>
      </c>
      <c r="K9" s="18" t="s">
        <v>404</v>
      </c>
      <c r="L9" s="20" t="s">
        <v>404</v>
      </c>
      <c r="M9" s="18" t="n">
        <v>0</v>
      </c>
      <c r="N9" s="20" t="n">
        <v>0</v>
      </c>
      <c r="O9" s="18" t="n">
        <v>0</v>
      </c>
      <c r="P9" s="20" t="n">
        <v>0</v>
      </c>
      <c r="Q9" s="18" t="n">
        <v>4.31206259</v>
      </c>
      <c r="R9" s="20" t="n">
        <v>1.45213032</v>
      </c>
    </row>
    <row r="10" spans="1:18">
      <c r="A10" s="15" t="s">
        <v>407</v>
      </c>
      <c r="B10" s="17" t="n">
        <v>20058</v>
      </c>
      <c r="C10" s="18">
        <f>(2798.0/B10*100)</f>
        <v/>
      </c>
      <c r="D10" s="19" t="n">
        <v>17260</v>
      </c>
      <c r="E10" s="18" t="n">
        <v>87.15805358999999</v>
      </c>
      <c r="F10" s="20" t="n">
        <v>1.66297229</v>
      </c>
      <c r="G10" s="18" t="n">
        <v>11.94555077</v>
      </c>
      <c r="H10" s="20" t="n">
        <v>1.57616402</v>
      </c>
      <c r="I10" s="18" t="n">
        <v>0</v>
      </c>
      <c r="J10" s="20" t="n">
        <v>0</v>
      </c>
      <c r="K10" s="18" t="s">
        <v>404</v>
      </c>
      <c r="L10" s="20" t="s">
        <v>404</v>
      </c>
      <c r="M10" s="18" t="n">
        <v>0</v>
      </c>
      <c r="N10" s="20" t="n">
        <v>0</v>
      </c>
      <c r="O10" s="18" t="n">
        <v>0</v>
      </c>
      <c r="P10" s="20" t="n">
        <v>0</v>
      </c>
      <c r="Q10" s="18" t="n">
        <v>0.89639564</v>
      </c>
      <c r="R10" s="20" t="n">
        <v>0.49383551</v>
      </c>
    </row>
    <row r="11" spans="1:18">
      <c r="A11" s="15" t="s">
        <v>408</v>
      </c>
      <c r="B11" s="17" t="n">
        <v>7053</v>
      </c>
      <c r="C11" s="18">
        <f>(137.0/B11*100)</f>
        <v/>
      </c>
      <c r="D11" s="19" t="n">
        <v>6916</v>
      </c>
      <c r="E11" s="18" t="n">
        <v>34.16991352</v>
      </c>
      <c r="F11" s="20" t="n">
        <v>3.66461657</v>
      </c>
      <c r="G11" s="18" t="n">
        <v>63.3643225</v>
      </c>
      <c r="H11" s="20" t="n">
        <v>3.76992727</v>
      </c>
      <c r="I11" s="18" t="n">
        <v>0</v>
      </c>
      <c r="J11" s="20" t="n">
        <v>0</v>
      </c>
      <c r="K11" s="18" t="s">
        <v>404</v>
      </c>
      <c r="L11" s="20" t="s">
        <v>404</v>
      </c>
      <c r="M11" s="18" t="n">
        <v>0</v>
      </c>
      <c r="N11" s="20" t="n">
        <v>0</v>
      </c>
      <c r="O11" s="18" t="n">
        <v>0</v>
      </c>
      <c r="P11" s="20" t="n">
        <v>0</v>
      </c>
      <c r="Q11" s="18" t="n">
        <v>2.46576398</v>
      </c>
      <c r="R11" s="20" t="n">
        <v>1.4731823</v>
      </c>
    </row>
    <row r="12" spans="1:18">
      <c r="A12" s="15" t="s">
        <v>409</v>
      </c>
      <c r="B12" s="17" t="n">
        <v>6894</v>
      </c>
      <c r="C12" s="18">
        <f>(106.0/B12*100)</f>
        <v/>
      </c>
      <c r="D12" s="19" t="n">
        <v>6788</v>
      </c>
      <c r="E12" s="18" t="n">
        <v>57.51172235</v>
      </c>
      <c r="F12" s="20" t="n">
        <v>3.17403538</v>
      </c>
      <c r="G12" s="18" t="n">
        <v>41.33370031</v>
      </c>
      <c r="H12" s="20" t="n">
        <v>3.10114099</v>
      </c>
      <c r="I12" s="18" t="n">
        <v>0</v>
      </c>
      <c r="J12" s="20" t="n">
        <v>0</v>
      </c>
      <c r="K12" s="18" t="s">
        <v>404</v>
      </c>
      <c r="L12" s="20" t="s">
        <v>404</v>
      </c>
      <c r="M12" s="18" t="n">
        <v>0</v>
      </c>
      <c r="N12" s="20" t="n">
        <v>0</v>
      </c>
      <c r="O12" s="18" t="n">
        <v>0</v>
      </c>
      <c r="P12" s="20" t="n">
        <v>0</v>
      </c>
      <c r="Q12" s="18" t="n">
        <v>1.15457734</v>
      </c>
      <c r="R12" s="20" t="n">
        <v>0.55486417</v>
      </c>
    </row>
    <row r="13" spans="1:18">
      <c r="A13" s="15" t="s">
        <v>410</v>
      </c>
      <c r="B13" s="17" t="n">
        <v>7161</v>
      </c>
      <c r="C13" s="18">
        <f>(1175.0/B13*100)</f>
        <v/>
      </c>
      <c r="D13" s="19" t="n">
        <v>5986</v>
      </c>
      <c r="E13" s="18" t="n">
        <v>92.44678421</v>
      </c>
      <c r="F13" s="20" t="n">
        <v>1.71469487</v>
      </c>
      <c r="G13" s="18" t="n">
        <v>4.10630345</v>
      </c>
      <c r="H13" s="20" t="n">
        <v>1.44058124</v>
      </c>
      <c r="I13" s="18" t="n">
        <v>0</v>
      </c>
      <c r="J13" s="20" t="n">
        <v>0</v>
      </c>
      <c r="K13" s="18" t="s">
        <v>404</v>
      </c>
      <c r="L13" s="20" t="s">
        <v>404</v>
      </c>
      <c r="M13" s="18" t="n">
        <v>0</v>
      </c>
      <c r="N13" s="20" t="n">
        <v>0</v>
      </c>
      <c r="O13" s="18" t="n">
        <v>0</v>
      </c>
      <c r="P13" s="20" t="n">
        <v>0</v>
      </c>
      <c r="Q13" s="18" t="n">
        <v>3.44691234</v>
      </c>
      <c r="R13" s="20" t="n">
        <v>1.11862032</v>
      </c>
    </row>
    <row r="14" spans="1:18">
      <c r="A14" s="15" t="s">
        <v>411</v>
      </c>
      <c r="B14" s="17" t="n">
        <v>5587</v>
      </c>
      <c r="C14" s="18">
        <f>(0.0/B14*100)</f>
        <v/>
      </c>
      <c r="D14" s="19" t="n">
        <v>5587</v>
      </c>
      <c r="E14" s="18" t="n">
        <v>54.14587867</v>
      </c>
      <c r="F14" s="20" t="n">
        <v>2.73816181</v>
      </c>
      <c r="G14" s="18" t="n">
        <v>43.90957789</v>
      </c>
      <c r="H14" s="20" t="n">
        <v>2.74466053</v>
      </c>
      <c r="I14" s="18" t="n">
        <v>0</v>
      </c>
      <c r="J14" s="20" t="n">
        <v>0</v>
      </c>
      <c r="K14" s="18" t="s">
        <v>404</v>
      </c>
      <c r="L14" s="20" t="s">
        <v>404</v>
      </c>
      <c r="M14" s="18" t="n">
        <v>0</v>
      </c>
      <c r="N14" s="20" t="n">
        <v>0</v>
      </c>
      <c r="O14" s="18" t="n">
        <v>0</v>
      </c>
      <c r="P14" s="20" t="n">
        <v>0</v>
      </c>
      <c r="Q14" s="18" t="n">
        <v>1.94454344</v>
      </c>
      <c r="R14" s="20" t="n">
        <v>0.46594915</v>
      </c>
    </row>
    <row r="15" spans="1:18">
      <c r="A15" s="15" t="s">
        <v>412</v>
      </c>
      <c r="B15" s="17" t="n">
        <v>5882</v>
      </c>
      <c r="C15" s="18">
        <f>(0.0/B15*100)</f>
        <v/>
      </c>
      <c r="D15" s="19" t="n">
        <v>5882</v>
      </c>
      <c r="E15" s="18" t="n">
        <v>61.28557287</v>
      </c>
      <c r="F15" s="20" t="n">
        <v>3.97352602</v>
      </c>
      <c r="G15" s="18" t="n">
        <v>37.25638781</v>
      </c>
      <c r="H15" s="20" t="n">
        <v>3.8725884</v>
      </c>
      <c r="I15" s="18" t="n">
        <v>0</v>
      </c>
      <c r="J15" s="20" t="n">
        <v>0</v>
      </c>
      <c r="K15" s="18" t="s">
        <v>404</v>
      </c>
      <c r="L15" s="20" t="s">
        <v>404</v>
      </c>
      <c r="M15" s="18" t="n">
        <v>0</v>
      </c>
      <c r="N15" s="20" t="n">
        <v>0</v>
      </c>
      <c r="O15" s="18" t="n">
        <v>0</v>
      </c>
      <c r="P15" s="20" t="n">
        <v>0</v>
      </c>
      <c r="Q15" s="18" t="n">
        <v>1.45803932</v>
      </c>
      <c r="R15" s="20" t="n">
        <v>0.9291599</v>
      </c>
    </row>
    <row r="16" spans="1:18">
      <c r="A16" s="15" t="s">
        <v>413</v>
      </c>
      <c r="B16" s="17" t="n">
        <v>6108</v>
      </c>
      <c r="C16" s="18">
        <f>(339.0/B16*100)</f>
        <v/>
      </c>
      <c r="D16" s="19" t="n">
        <v>5769</v>
      </c>
      <c r="E16" s="18" t="n">
        <v>57.77233068</v>
      </c>
      <c r="F16" s="20" t="n">
        <v>2.89494482</v>
      </c>
      <c r="G16" s="18" t="n">
        <v>39.92851176</v>
      </c>
      <c r="H16" s="20" t="n">
        <v>3.01771622</v>
      </c>
      <c r="I16" s="18" t="n">
        <v>0</v>
      </c>
      <c r="J16" s="20" t="n">
        <v>0</v>
      </c>
      <c r="K16" s="18" t="s">
        <v>404</v>
      </c>
      <c r="L16" s="20" t="s">
        <v>404</v>
      </c>
      <c r="M16" s="18" t="n">
        <v>0</v>
      </c>
      <c r="N16" s="20" t="n">
        <v>0</v>
      </c>
      <c r="O16" s="18" t="n">
        <v>0</v>
      </c>
      <c r="P16" s="20" t="n">
        <v>0</v>
      </c>
      <c r="Q16" s="18" t="n">
        <v>2.29915756</v>
      </c>
      <c r="R16" s="20" t="n">
        <v>1.10904896</v>
      </c>
    </row>
    <row r="17" spans="1:18">
      <c r="A17" s="15" t="s">
        <v>414</v>
      </c>
      <c r="B17" s="17" t="n">
        <v>6504</v>
      </c>
      <c r="C17" s="18">
        <f>(1325.0/B17*100)</f>
        <v/>
      </c>
      <c r="D17" s="19" t="n">
        <v>5179</v>
      </c>
      <c r="E17" s="18" t="n">
        <v>46.69273231</v>
      </c>
      <c r="F17" s="20" t="n">
        <v>3.51354449</v>
      </c>
      <c r="G17" s="18" t="n">
        <v>50.49893801</v>
      </c>
      <c r="H17" s="20" t="n">
        <v>3.60115409</v>
      </c>
      <c r="I17" s="18" t="n">
        <v>0</v>
      </c>
      <c r="J17" s="20" t="n">
        <v>0</v>
      </c>
      <c r="K17" s="18" t="s">
        <v>404</v>
      </c>
      <c r="L17" s="20" t="s">
        <v>404</v>
      </c>
      <c r="M17" s="18" t="n">
        <v>0</v>
      </c>
      <c r="N17" s="20" t="n">
        <v>0</v>
      </c>
      <c r="O17" s="18" t="n">
        <v>0</v>
      </c>
      <c r="P17" s="20" t="n">
        <v>0</v>
      </c>
      <c r="Q17" s="18" t="n">
        <v>2.80832968</v>
      </c>
      <c r="R17" s="20" t="n">
        <v>1.11337475</v>
      </c>
    </row>
    <row r="18" spans="1:18">
      <c r="A18" s="15" t="s">
        <v>415</v>
      </c>
      <c r="B18" s="17" t="n">
        <v>5532</v>
      </c>
      <c r="C18" s="18">
        <f>(0.0/B18*100)</f>
        <v/>
      </c>
      <c r="D18" s="19" t="n">
        <v>5532</v>
      </c>
      <c r="E18" s="18" t="n">
        <v>45.24069911</v>
      </c>
      <c r="F18" s="20" t="n">
        <v>4.07717929</v>
      </c>
      <c r="G18" s="18" t="n">
        <v>52.42539046</v>
      </c>
      <c r="H18" s="20" t="n">
        <v>4.08462155</v>
      </c>
      <c r="I18" s="18" t="n">
        <v>0</v>
      </c>
      <c r="J18" s="20" t="n">
        <v>0</v>
      </c>
      <c r="K18" s="18" t="s">
        <v>404</v>
      </c>
      <c r="L18" s="20" t="s">
        <v>404</v>
      </c>
      <c r="M18" s="18" t="n">
        <v>0</v>
      </c>
      <c r="N18" s="20" t="n">
        <v>0</v>
      </c>
      <c r="O18" s="18" t="n">
        <v>0</v>
      </c>
      <c r="P18" s="20" t="n">
        <v>0</v>
      </c>
      <c r="Q18" s="18" t="n">
        <v>2.33391043</v>
      </c>
      <c r="R18" s="20" t="n">
        <v>1.03649993</v>
      </c>
    </row>
    <row r="19" spans="1:18">
      <c r="A19" s="15" t="s">
        <v>416</v>
      </c>
      <c r="B19" s="17" t="n">
        <v>5658</v>
      </c>
      <c r="C19" s="18">
        <f>(327.0/B19*100)</f>
        <v/>
      </c>
      <c r="D19" s="19" t="n">
        <v>5331</v>
      </c>
      <c r="E19" s="18" t="n">
        <v>57.30018684</v>
      </c>
      <c r="F19" s="20" t="n">
        <v>3.37960137</v>
      </c>
      <c r="G19" s="18" t="n">
        <v>41.85658106</v>
      </c>
      <c r="H19" s="20" t="n">
        <v>3.32050273</v>
      </c>
      <c r="I19" s="18" t="n">
        <v>0</v>
      </c>
      <c r="J19" s="20" t="n">
        <v>0</v>
      </c>
      <c r="K19" s="18" t="s">
        <v>404</v>
      </c>
      <c r="L19" s="20" t="s">
        <v>404</v>
      </c>
      <c r="M19" s="18" t="n">
        <v>0</v>
      </c>
      <c r="N19" s="20" t="n">
        <v>0</v>
      </c>
      <c r="O19" s="18" t="n">
        <v>0</v>
      </c>
      <c r="P19" s="20" t="n">
        <v>0</v>
      </c>
      <c r="Q19" s="18" t="n">
        <v>0.8432321</v>
      </c>
      <c r="R19" s="20" t="n">
        <v>0.67096987</v>
      </c>
    </row>
    <row r="20" spans="1:18">
      <c r="A20" s="15" t="s">
        <v>417</v>
      </c>
      <c r="B20" s="17" t="n">
        <v>3371</v>
      </c>
      <c r="C20" s="18">
        <f>(24.0/B20*100)</f>
        <v/>
      </c>
      <c r="D20" s="19" t="n">
        <v>3347</v>
      </c>
      <c r="E20" s="18" t="n">
        <v>71.6599956</v>
      </c>
      <c r="F20" s="20" t="n">
        <v>0.26300582</v>
      </c>
      <c r="G20" s="18" t="n">
        <v>27.67617514</v>
      </c>
      <c r="H20" s="20" t="n">
        <v>0.2574734</v>
      </c>
      <c r="I20" s="18" t="n">
        <v>0</v>
      </c>
      <c r="J20" s="20" t="n">
        <v>0</v>
      </c>
      <c r="K20" s="18" t="s">
        <v>404</v>
      </c>
      <c r="L20" s="20" t="s">
        <v>404</v>
      </c>
      <c r="M20" s="18" t="n">
        <v>0</v>
      </c>
      <c r="N20" s="20" t="n">
        <v>0</v>
      </c>
      <c r="O20" s="18" t="n">
        <v>0</v>
      </c>
      <c r="P20" s="20" t="n">
        <v>0</v>
      </c>
      <c r="Q20" s="18" t="n">
        <v>0.66382926</v>
      </c>
      <c r="R20" s="20" t="n">
        <v>0.0912496</v>
      </c>
    </row>
    <row r="21" spans="1:18">
      <c r="A21" s="15" t="s">
        <v>418</v>
      </c>
      <c r="B21" s="17" t="n">
        <v>5741</v>
      </c>
      <c r="C21" s="18">
        <f>(0.0/B21*100)</f>
        <v/>
      </c>
      <c r="D21" s="19" t="n">
        <v>5741</v>
      </c>
      <c r="E21" s="18" t="n">
        <v>41.9870108</v>
      </c>
      <c r="F21" s="20" t="n">
        <v>3.73734991</v>
      </c>
      <c r="G21" s="18" t="n">
        <v>51.55049674</v>
      </c>
      <c r="H21" s="20" t="n">
        <v>3.49151269</v>
      </c>
      <c r="I21" s="18" t="n">
        <v>0</v>
      </c>
      <c r="J21" s="20" t="n">
        <v>0</v>
      </c>
      <c r="K21" s="18" t="s">
        <v>404</v>
      </c>
      <c r="L21" s="20" t="s">
        <v>404</v>
      </c>
      <c r="M21" s="18" t="n">
        <v>0</v>
      </c>
      <c r="N21" s="20" t="n">
        <v>0</v>
      </c>
      <c r="O21" s="18" t="n">
        <v>0</v>
      </c>
      <c r="P21" s="20" t="n">
        <v>0</v>
      </c>
      <c r="Q21" s="18" t="n">
        <v>6.46249245</v>
      </c>
      <c r="R21" s="20" t="n">
        <v>1.98154126</v>
      </c>
    </row>
    <row r="22" spans="1:18">
      <c r="A22" s="15" t="s">
        <v>419</v>
      </c>
      <c r="B22" s="17" t="n">
        <v>6598</v>
      </c>
      <c r="C22" s="18">
        <f>(0.0/B22*100)</f>
        <v/>
      </c>
      <c r="D22" s="19" t="n">
        <v>6598</v>
      </c>
      <c r="E22" s="18" t="n">
        <v>57.43214549</v>
      </c>
      <c r="F22" s="20" t="n">
        <v>4.04527725</v>
      </c>
      <c r="G22" s="18" t="n">
        <v>40.3403302</v>
      </c>
      <c r="H22" s="20" t="n">
        <v>4.05152593</v>
      </c>
      <c r="I22" s="18" t="n">
        <v>0</v>
      </c>
      <c r="J22" s="20" t="n">
        <v>0</v>
      </c>
      <c r="K22" s="18" t="s">
        <v>404</v>
      </c>
      <c r="L22" s="20" t="s">
        <v>404</v>
      </c>
      <c r="M22" s="18" t="n">
        <v>0</v>
      </c>
      <c r="N22" s="20" t="n">
        <v>0</v>
      </c>
      <c r="O22" s="18" t="n">
        <v>0</v>
      </c>
      <c r="P22" s="20" t="n">
        <v>0</v>
      </c>
      <c r="Q22" s="18" t="n">
        <v>2.22752431</v>
      </c>
      <c r="R22" s="20" t="n">
        <v>0.78241613</v>
      </c>
    </row>
    <row r="23" spans="1:18">
      <c r="A23" s="15" t="s">
        <v>420</v>
      </c>
      <c r="B23" s="17" t="n">
        <v>11583</v>
      </c>
      <c r="C23" s="18">
        <f>(3123.0/B23*100)</f>
        <v/>
      </c>
      <c r="D23" s="19" t="n">
        <v>8460</v>
      </c>
      <c r="E23" s="18" t="n">
        <v>27.22588069</v>
      </c>
      <c r="F23" s="20" t="n">
        <v>2.99540814</v>
      </c>
      <c r="G23" s="18" t="n">
        <v>69.85016464</v>
      </c>
      <c r="H23" s="20" t="n">
        <v>3.10291506</v>
      </c>
      <c r="I23" s="18" t="n">
        <v>0</v>
      </c>
      <c r="J23" s="20" t="n">
        <v>0</v>
      </c>
      <c r="K23" s="18" t="s">
        <v>404</v>
      </c>
      <c r="L23" s="20" t="s">
        <v>404</v>
      </c>
      <c r="M23" s="18" t="n">
        <v>0</v>
      </c>
      <c r="N23" s="20" t="n">
        <v>0</v>
      </c>
      <c r="O23" s="18" t="n">
        <v>0</v>
      </c>
      <c r="P23" s="20" t="n">
        <v>0</v>
      </c>
      <c r="Q23" s="18" t="n">
        <v>2.92395467</v>
      </c>
      <c r="R23" s="20" t="n">
        <v>1.24348022</v>
      </c>
    </row>
    <row r="24" spans="1:18">
      <c r="A24" s="15" t="s">
        <v>421</v>
      </c>
      <c r="B24" s="17" t="n">
        <v>6647</v>
      </c>
      <c r="C24" s="18">
        <f>(0.0/B24*100)</f>
        <v/>
      </c>
      <c r="D24" s="19" t="n">
        <v>6647</v>
      </c>
      <c r="E24" s="18" t="n">
        <v>79.97870675999999</v>
      </c>
      <c r="F24" s="20" t="n">
        <v>2.92676094</v>
      </c>
      <c r="G24" s="18" t="n">
        <v>20.02129324</v>
      </c>
      <c r="H24" s="20" t="n">
        <v>2.92676094</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40.66875432</v>
      </c>
      <c r="F25" s="20" t="n">
        <v>4.21909499</v>
      </c>
      <c r="G25" s="18" t="n">
        <v>58.12898829</v>
      </c>
      <c r="H25" s="20" t="n">
        <v>4.30108827</v>
      </c>
      <c r="I25" s="18" t="n">
        <v>0</v>
      </c>
      <c r="J25" s="20" t="n">
        <v>0</v>
      </c>
      <c r="K25" s="18" t="s">
        <v>404</v>
      </c>
      <c r="L25" s="20" t="s">
        <v>404</v>
      </c>
      <c r="M25" s="18" t="n">
        <v>0</v>
      </c>
      <c r="N25" s="20" t="n">
        <v>0</v>
      </c>
      <c r="O25" s="18" t="n">
        <v>0</v>
      </c>
      <c r="P25" s="20" t="n">
        <v>0</v>
      </c>
      <c r="Q25" s="18" t="n">
        <v>1.20225739</v>
      </c>
      <c r="R25" s="20" t="n">
        <v>0.85008781</v>
      </c>
    </row>
    <row r="26" spans="1:18">
      <c r="A26" s="15" t="s">
        <v>423</v>
      </c>
      <c r="B26" s="17" t="n">
        <v>4869</v>
      </c>
      <c r="C26" s="18">
        <f>(11.0/B26*100)</f>
        <v/>
      </c>
      <c r="D26" s="19" t="n">
        <v>4858</v>
      </c>
      <c r="E26" s="18" t="n">
        <v>67.32174683</v>
      </c>
      <c r="F26" s="20" t="n">
        <v>2.92502304</v>
      </c>
      <c r="G26" s="18" t="n">
        <v>30.88568011</v>
      </c>
      <c r="H26" s="20" t="n">
        <v>2.72677385</v>
      </c>
      <c r="I26" s="18" t="n">
        <v>0</v>
      </c>
      <c r="J26" s="20" t="n">
        <v>0</v>
      </c>
      <c r="K26" s="18" t="s">
        <v>404</v>
      </c>
      <c r="L26" s="20" t="s">
        <v>404</v>
      </c>
      <c r="M26" s="18" t="n">
        <v>0</v>
      </c>
      <c r="N26" s="20" t="n">
        <v>0</v>
      </c>
      <c r="O26" s="18" t="n">
        <v>0</v>
      </c>
      <c r="P26" s="20" t="n">
        <v>0</v>
      </c>
      <c r="Q26" s="18" t="n">
        <v>1.79257306</v>
      </c>
      <c r="R26" s="20" t="n">
        <v>0.83575829</v>
      </c>
    </row>
    <row r="27" spans="1:18">
      <c r="A27" s="15" t="s">
        <v>424</v>
      </c>
      <c r="B27" s="17" t="n">
        <v>5299</v>
      </c>
      <c r="C27" s="18">
        <f>(0.0/B27*100)</f>
        <v/>
      </c>
      <c r="D27" s="19" t="n">
        <v>5299</v>
      </c>
      <c r="E27" s="18" t="n">
        <v>93.93648343</v>
      </c>
      <c r="F27" s="20" t="n">
        <v>0.05583566</v>
      </c>
      <c r="G27" s="18" t="n">
        <v>5.68946823</v>
      </c>
      <c r="H27" s="20" t="n">
        <v>0.05459878</v>
      </c>
      <c r="I27" s="18" t="n">
        <v>0</v>
      </c>
      <c r="J27" s="20" t="n">
        <v>0</v>
      </c>
      <c r="K27" s="18" t="s">
        <v>404</v>
      </c>
      <c r="L27" s="20" t="s">
        <v>404</v>
      </c>
      <c r="M27" s="18" t="n">
        <v>0</v>
      </c>
      <c r="N27" s="20" t="n">
        <v>0</v>
      </c>
      <c r="O27" s="18" t="n">
        <v>0</v>
      </c>
      <c r="P27" s="20" t="n">
        <v>0</v>
      </c>
      <c r="Q27" s="18" t="n">
        <v>0.37404834</v>
      </c>
      <c r="R27" s="20" t="n">
        <v>0.01373342</v>
      </c>
    </row>
    <row r="28" spans="1:18">
      <c r="A28" s="15" t="s">
        <v>425</v>
      </c>
      <c r="B28" s="17" t="n">
        <v>7568</v>
      </c>
      <c r="C28" s="18">
        <f>(0.0/B28*100)</f>
        <v/>
      </c>
      <c r="D28" s="19" t="n">
        <v>7568</v>
      </c>
      <c r="E28" s="18" t="n">
        <v>32.96484375</v>
      </c>
      <c r="F28" s="20" t="n">
        <v>2.81473674</v>
      </c>
      <c r="G28" s="18" t="n">
        <v>64.11207822</v>
      </c>
      <c r="H28" s="20" t="n">
        <v>2.69412156</v>
      </c>
      <c r="I28" s="18" t="n">
        <v>0</v>
      </c>
      <c r="J28" s="20" t="n">
        <v>0</v>
      </c>
      <c r="K28" s="18" t="s">
        <v>404</v>
      </c>
      <c r="L28" s="20" t="s">
        <v>404</v>
      </c>
      <c r="M28" s="18" t="n">
        <v>0</v>
      </c>
      <c r="N28" s="20" t="n">
        <v>0</v>
      </c>
      <c r="O28" s="18" t="n">
        <v>0</v>
      </c>
      <c r="P28" s="20" t="n">
        <v>0</v>
      </c>
      <c r="Q28" s="18" t="n">
        <v>2.92307803</v>
      </c>
      <c r="R28" s="20" t="n">
        <v>1.45200133</v>
      </c>
    </row>
    <row r="29" spans="1:18">
      <c r="A29" s="15" t="s">
        <v>426</v>
      </c>
      <c r="B29" s="17" t="n">
        <v>5385</v>
      </c>
      <c r="C29" s="18">
        <f>(1123.0/B29*100)</f>
        <v/>
      </c>
      <c r="D29" s="19" t="n">
        <v>4262</v>
      </c>
      <c r="E29" s="18" t="n">
        <v>44.97720504</v>
      </c>
      <c r="F29" s="20" t="n">
        <v>3.878439</v>
      </c>
      <c r="G29" s="18" t="n">
        <v>37.94545015</v>
      </c>
      <c r="H29" s="20" t="n">
        <v>3.98171016</v>
      </c>
      <c r="I29" s="18" t="n">
        <v>0</v>
      </c>
      <c r="J29" s="20" t="n">
        <v>0</v>
      </c>
      <c r="K29" s="18" t="s">
        <v>404</v>
      </c>
      <c r="L29" s="20" t="s">
        <v>404</v>
      </c>
      <c r="M29" s="18" t="n">
        <v>0</v>
      </c>
      <c r="N29" s="20" t="n">
        <v>0</v>
      </c>
      <c r="O29" s="18" t="n">
        <v>0</v>
      </c>
      <c r="P29" s="20" t="n">
        <v>0</v>
      </c>
      <c r="Q29" s="18" t="n">
        <v>17.07734481</v>
      </c>
      <c r="R29" s="20" t="n">
        <v>3.21858793</v>
      </c>
    </row>
    <row r="30" spans="1:18">
      <c r="A30" s="15" t="s">
        <v>427</v>
      </c>
      <c r="B30" s="17" t="n">
        <v>4520</v>
      </c>
      <c r="C30" s="18">
        <f>(929.0/B30*100)</f>
        <v/>
      </c>
      <c r="D30" s="19" t="n">
        <v>3591</v>
      </c>
      <c r="E30" s="18" t="n">
        <v>82.64949356</v>
      </c>
      <c r="F30" s="20" t="n">
        <v>2.7051554</v>
      </c>
      <c r="G30" s="18" t="n">
        <v>16.64140839</v>
      </c>
      <c r="H30" s="20" t="n">
        <v>2.63827042</v>
      </c>
      <c r="I30" s="18" t="n">
        <v>0</v>
      </c>
      <c r="J30" s="20" t="n">
        <v>0</v>
      </c>
      <c r="K30" s="18" t="s">
        <v>404</v>
      </c>
      <c r="L30" s="20" t="s">
        <v>404</v>
      </c>
      <c r="M30" s="18" t="n">
        <v>0</v>
      </c>
      <c r="N30" s="20" t="n">
        <v>0</v>
      </c>
      <c r="O30" s="18" t="n">
        <v>0</v>
      </c>
      <c r="P30" s="20" t="n">
        <v>0</v>
      </c>
      <c r="Q30" s="18" t="n">
        <v>0.70909805</v>
      </c>
      <c r="R30" s="20" t="n">
        <v>0.5690899699999999</v>
      </c>
    </row>
    <row r="31" spans="1:18">
      <c r="A31" s="15" t="s">
        <v>428</v>
      </c>
      <c r="B31" s="17" t="n">
        <v>5456</v>
      </c>
      <c r="C31" s="18">
        <f>(502.0/B31*100)</f>
        <v/>
      </c>
      <c r="D31" s="19" t="n">
        <v>4954</v>
      </c>
      <c r="E31" s="18" t="n">
        <v>37.11410736</v>
      </c>
      <c r="F31" s="20" t="n">
        <v>3.51562688</v>
      </c>
      <c r="G31" s="18" t="n">
        <v>55.75700464</v>
      </c>
      <c r="H31" s="20" t="n">
        <v>3.56640552</v>
      </c>
      <c r="I31" s="18" t="n">
        <v>0</v>
      </c>
      <c r="J31" s="20" t="n">
        <v>0</v>
      </c>
      <c r="K31" s="18" t="s">
        <v>404</v>
      </c>
      <c r="L31" s="20" t="s">
        <v>404</v>
      </c>
      <c r="M31" s="18" t="n">
        <v>0</v>
      </c>
      <c r="N31" s="20" t="n">
        <v>0</v>
      </c>
      <c r="O31" s="18" t="n">
        <v>0</v>
      </c>
      <c r="P31" s="20" t="n">
        <v>0</v>
      </c>
      <c r="Q31" s="18" t="n">
        <v>7.128888</v>
      </c>
      <c r="R31" s="20" t="n">
        <v>1.78545878</v>
      </c>
    </row>
    <row r="32" spans="1:18">
      <c r="A32" s="15" t="s">
        <v>429</v>
      </c>
      <c r="B32" s="17" t="n">
        <v>4478</v>
      </c>
      <c r="C32" s="18">
        <f>(0.0/B32*100)</f>
        <v/>
      </c>
      <c r="D32" s="19" t="n">
        <v>4478</v>
      </c>
      <c r="E32" s="18" t="n">
        <v>67.74822002000001</v>
      </c>
      <c r="F32" s="20" t="n">
        <v>3.84523918</v>
      </c>
      <c r="G32" s="18" t="n">
        <v>31.03471159</v>
      </c>
      <c r="H32" s="20" t="n">
        <v>3.74103833</v>
      </c>
      <c r="I32" s="18" t="n">
        <v>0</v>
      </c>
      <c r="J32" s="20" t="n">
        <v>0</v>
      </c>
      <c r="K32" s="18" t="s">
        <v>404</v>
      </c>
      <c r="L32" s="20" t="s">
        <v>404</v>
      </c>
      <c r="M32" s="18" t="n">
        <v>0</v>
      </c>
      <c r="N32" s="20" t="n">
        <v>0</v>
      </c>
      <c r="O32" s="18" t="n">
        <v>0</v>
      </c>
      <c r="P32" s="20" t="n">
        <v>0</v>
      </c>
      <c r="Q32" s="18" t="n">
        <v>1.21706838</v>
      </c>
      <c r="R32" s="20" t="n">
        <v>0.88177919</v>
      </c>
    </row>
    <row r="33" spans="1:18">
      <c r="A33" s="15" t="s">
        <v>430</v>
      </c>
      <c r="B33" s="17" t="n">
        <v>7325</v>
      </c>
      <c r="C33" s="18">
        <f>(29.0/B33*100)</f>
        <v/>
      </c>
      <c r="D33" s="19" t="n">
        <v>7296</v>
      </c>
      <c r="E33" s="18" t="n">
        <v>68.02111042999999</v>
      </c>
      <c r="F33" s="20" t="n">
        <v>3.25907538</v>
      </c>
      <c r="G33" s="18" t="n">
        <v>29.86673239</v>
      </c>
      <c r="H33" s="20" t="n">
        <v>3.15521701</v>
      </c>
      <c r="I33" s="18" t="n">
        <v>0</v>
      </c>
      <c r="J33" s="20" t="n">
        <v>0</v>
      </c>
      <c r="K33" s="18" t="s">
        <v>404</v>
      </c>
      <c r="L33" s="20" t="s">
        <v>404</v>
      </c>
      <c r="M33" s="18" t="n">
        <v>0</v>
      </c>
      <c r="N33" s="20" t="n">
        <v>0</v>
      </c>
      <c r="O33" s="18" t="n">
        <v>0</v>
      </c>
      <c r="P33" s="20" t="n">
        <v>0</v>
      </c>
      <c r="Q33" s="18" t="n">
        <v>2.11215718</v>
      </c>
      <c r="R33" s="20" t="n">
        <v>1.15822062</v>
      </c>
    </row>
    <row r="34" spans="1:18">
      <c r="A34" s="15" t="s">
        <v>431</v>
      </c>
      <c r="B34" s="17" t="n">
        <v>6350</v>
      </c>
      <c r="C34" s="18">
        <f>(0.0/B34*100)</f>
        <v/>
      </c>
      <c r="D34" s="19" t="n">
        <v>6350</v>
      </c>
      <c r="E34" s="18" t="n">
        <v>55.15764989</v>
      </c>
      <c r="F34" s="20" t="n">
        <v>3.47671775</v>
      </c>
      <c r="G34" s="18" t="n">
        <v>44.65302422</v>
      </c>
      <c r="H34" s="20" t="n">
        <v>3.48199313</v>
      </c>
      <c r="I34" s="18" t="n">
        <v>0</v>
      </c>
      <c r="J34" s="20" t="n">
        <v>0</v>
      </c>
      <c r="K34" s="18" t="s">
        <v>404</v>
      </c>
      <c r="L34" s="20" t="s">
        <v>404</v>
      </c>
      <c r="M34" s="18" t="n">
        <v>0</v>
      </c>
      <c r="N34" s="20" t="n">
        <v>0</v>
      </c>
      <c r="O34" s="18" t="n">
        <v>0</v>
      </c>
      <c r="P34" s="20" t="n">
        <v>0</v>
      </c>
      <c r="Q34" s="18" t="n">
        <v>0.18932589</v>
      </c>
      <c r="R34" s="20" t="n">
        <v>0.18557099</v>
      </c>
    </row>
    <row r="35" spans="1:18">
      <c r="A35" s="15" t="s">
        <v>432</v>
      </c>
      <c r="B35" s="17" t="n">
        <v>6406</v>
      </c>
      <c r="C35" s="18">
        <f>(443.0/B35*100)</f>
        <v/>
      </c>
      <c r="D35" s="19" t="n">
        <v>5963</v>
      </c>
      <c r="E35" s="18" t="n">
        <v>48.52651207</v>
      </c>
      <c r="F35" s="20" t="n">
        <v>0.62751123</v>
      </c>
      <c r="G35" s="18" t="n">
        <v>51.13512007</v>
      </c>
      <c r="H35" s="20" t="n">
        <v>0.62684284</v>
      </c>
      <c r="I35" s="18" t="n">
        <v>0</v>
      </c>
      <c r="J35" s="20" t="n">
        <v>0</v>
      </c>
      <c r="K35" s="18" t="s">
        <v>404</v>
      </c>
      <c r="L35" s="20" t="s">
        <v>404</v>
      </c>
      <c r="M35" s="18" t="n">
        <v>0</v>
      </c>
      <c r="N35" s="20" t="n">
        <v>0</v>
      </c>
      <c r="O35" s="18" t="n">
        <v>0</v>
      </c>
      <c r="P35" s="20" t="n">
        <v>0</v>
      </c>
      <c r="Q35" s="18" t="n">
        <v>0.33836786</v>
      </c>
      <c r="R35" s="20" t="n">
        <v>0.02531037</v>
      </c>
    </row>
    <row r="36" spans="1:18">
      <c r="A36" s="15" t="s">
        <v>433</v>
      </c>
      <c r="B36" s="17" t="n">
        <v>6736</v>
      </c>
      <c r="C36" s="18">
        <f>(10.0/B36*100)</f>
        <v/>
      </c>
      <c r="D36" s="19" t="n">
        <v>6726</v>
      </c>
      <c r="E36" s="18" t="n">
        <v>34.90779212</v>
      </c>
      <c r="F36" s="20" t="n">
        <v>3.17392582</v>
      </c>
      <c r="G36" s="18" t="n">
        <v>64.2084606</v>
      </c>
      <c r="H36" s="20" t="n">
        <v>3.28824271</v>
      </c>
      <c r="I36" s="18" t="n">
        <v>0</v>
      </c>
      <c r="J36" s="20" t="n">
        <v>0</v>
      </c>
      <c r="K36" s="18" t="s">
        <v>404</v>
      </c>
      <c r="L36" s="20" t="s">
        <v>404</v>
      </c>
      <c r="M36" s="18" t="n">
        <v>0</v>
      </c>
      <c r="N36" s="20" t="n">
        <v>0</v>
      </c>
      <c r="O36" s="18" t="n">
        <v>0</v>
      </c>
      <c r="P36" s="20" t="n">
        <v>0</v>
      </c>
      <c r="Q36" s="18" t="n">
        <v>0.88374727</v>
      </c>
      <c r="R36" s="20" t="n">
        <v>0.87062032</v>
      </c>
    </row>
    <row r="37" spans="1:18">
      <c r="A37" s="15" t="s">
        <v>434</v>
      </c>
      <c r="B37" s="17" t="n">
        <v>5458</v>
      </c>
      <c r="C37" s="18">
        <f>(0.0/B37*100)</f>
        <v/>
      </c>
      <c r="D37" s="19" t="n">
        <v>5458</v>
      </c>
      <c r="E37" s="18" t="n">
        <v>91.00495305</v>
      </c>
      <c r="F37" s="20" t="n">
        <v>2.04105362</v>
      </c>
      <c r="G37" s="18" t="n">
        <v>8.995046950000001</v>
      </c>
      <c r="H37" s="20" t="n">
        <v>2.04105362</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(268.0/B38*100)</f>
        <v/>
      </c>
      <c r="D38" s="19" t="n">
        <v>5592</v>
      </c>
      <c r="E38" s="18" t="n">
        <v>49.03695916</v>
      </c>
      <c r="F38" s="20" t="n">
        <v>3.65497806</v>
      </c>
      <c r="G38" s="18" t="n">
        <v>50.49426303</v>
      </c>
      <c r="H38" s="20" t="n">
        <v>3.63161912</v>
      </c>
      <c r="I38" s="18" t="n">
        <v>0</v>
      </c>
      <c r="J38" s="20" t="n">
        <v>0</v>
      </c>
      <c r="K38" s="18" t="s">
        <v>404</v>
      </c>
      <c r="L38" s="20" t="s">
        <v>404</v>
      </c>
      <c r="M38" s="18" t="n">
        <v>0</v>
      </c>
      <c r="N38" s="20" t="n">
        <v>0</v>
      </c>
      <c r="O38" s="18" t="n">
        <v>0</v>
      </c>
      <c r="P38" s="20" t="n">
        <v>0</v>
      </c>
      <c r="Q38" s="18" t="n">
        <v>0.4687778</v>
      </c>
      <c r="R38" s="20" t="n">
        <v>0.40180376</v>
      </c>
    </row>
    <row r="39" spans="1:18">
      <c r="A39" s="15" t="s">
        <v>436</v>
      </c>
      <c r="B39" s="17" t="n">
        <v>5895</v>
      </c>
      <c r="C39" s="18">
        <f>(0.0/B39*100)</f>
        <v/>
      </c>
      <c r="D39" s="19" t="n">
        <v>5895</v>
      </c>
      <c r="E39" s="18" t="n">
        <v>36.86566629</v>
      </c>
      <c r="F39" s="20" t="n">
        <v>3.75611245</v>
      </c>
      <c r="G39" s="18" t="n">
        <v>62.67148676</v>
      </c>
      <c r="H39" s="20" t="n">
        <v>3.77126803</v>
      </c>
      <c r="I39" s="18" t="n">
        <v>0</v>
      </c>
      <c r="J39" s="20" t="n">
        <v>0</v>
      </c>
      <c r="K39" s="18" t="s">
        <v>404</v>
      </c>
      <c r="L39" s="20" t="s">
        <v>404</v>
      </c>
      <c r="M39" s="18" t="n">
        <v>0</v>
      </c>
      <c r="N39" s="20" t="n">
        <v>0</v>
      </c>
      <c r="O39" s="18" t="n">
        <v>0</v>
      </c>
      <c r="P39" s="20" t="n">
        <v>0</v>
      </c>
      <c r="Q39" s="18" t="n">
        <v>0.46284695</v>
      </c>
      <c r="R39" s="20" t="n">
        <v>0.46314284</v>
      </c>
    </row>
    <row r="40" spans="1:18">
      <c r="A40" s="15" t="s">
        <v>437</v>
      </c>
      <c r="B40" s="17" t="n">
        <v>14157</v>
      </c>
      <c r="C40" s="18">
        <f>(2650.0/B40*100)</f>
        <v/>
      </c>
      <c r="D40" s="19" t="n">
        <v>11507</v>
      </c>
      <c r="E40" s="18" t="n">
        <v>91.05762536</v>
      </c>
      <c r="F40" s="20" t="n">
        <v>1.96631448</v>
      </c>
      <c r="G40" s="18" t="n">
        <v>6.51594322</v>
      </c>
      <c r="H40" s="20" t="n">
        <v>1.75077567</v>
      </c>
      <c r="I40" s="18" t="n">
        <v>0</v>
      </c>
      <c r="J40" s="20" t="n">
        <v>0</v>
      </c>
      <c r="K40" s="18" t="s">
        <v>404</v>
      </c>
      <c r="L40" s="20" t="s">
        <v>404</v>
      </c>
      <c r="M40" s="18" t="n">
        <v>0</v>
      </c>
      <c r="N40" s="20" t="n">
        <v>0</v>
      </c>
      <c r="O40" s="18" t="n">
        <v>0</v>
      </c>
      <c r="P40" s="20" t="n">
        <v>0</v>
      </c>
      <c r="Q40" s="18" t="n">
        <v>2.42643142</v>
      </c>
      <c r="R40" s="20" t="n">
        <v>0.93462703</v>
      </c>
    </row>
    <row r="41" spans="1:18">
      <c r="A41" s="15" t="s">
        <v>438</v>
      </c>
      <c r="B41" s="17" t="n">
        <v>5712</v>
      </c>
      <c r="C41" s="18">
        <f>(70.0/B41*100)</f>
        <v/>
      </c>
      <c r="D41" s="19" t="n">
        <v>5642</v>
      </c>
      <c r="E41" s="18" t="n">
        <v>90.24336407</v>
      </c>
      <c r="F41" s="20" t="n">
        <v>2.24908343</v>
      </c>
      <c r="G41" s="18" t="n">
        <v>7.83041782</v>
      </c>
      <c r="H41" s="20" t="n">
        <v>1.92923139</v>
      </c>
      <c r="I41" s="18" t="n">
        <v>0</v>
      </c>
      <c r="J41" s="20" t="n">
        <v>0</v>
      </c>
      <c r="K41" s="18" t="s">
        <v>404</v>
      </c>
      <c r="L41" s="20" t="s">
        <v>404</v>
      </c>
      <c r="M41" s="18" t="n">
        <v>0</v>
      </c>
      <c r="N41" s="20" t="n">
        <v>0</v>
      </c>
      <c r="O41" s="18" t="n">
        <v>0</v>
      </c>
      <c r="P41" s="20" t="n">
        <v>0</v>
      </c>
      <c r="Q41" s="18" t="n">
        <v>1.92621811</v>
      </c>
      <c r="R41" s="20" t="n">
        <v>1.12136781</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55.51881015</v>
      </c>
      <c r="F44" s="20" t="n">
        <v>3.66899821</v>
      </c>
      <c r="G44" s="18" t="n">
        <v>43.38272713</v>
      </c>
      <c r="H44" s="20" t="n">
        <v>3.64761599</v>
      </c>
      <c r="I44" s="18" t="n">
        <v>0</v>
      </c>
      <c r="J44" s="20" t="n">
        <v>0</v>
      </c>
      <c r="K44" s="18" t="s">
        <v>404</v>
      </c>
      <c r="L44" s="20" t="s">
        <v>404</v>
      </c>
      <c r="M44" s="18" t="n">
        <v>0</v>
      </c>
      <c r="N44" s="20" t="n">
        <v>0</v>
      </c>
      <c r="O44" s="18" t="n">
        <v>0</v>
      </c>
      <c r="P44" s="20" t="n">
        <v>0</v>
      </c>
      <c r="Q44" s="18" t="n">
        <v>1.09846272</v>
      </c>
      <c r="R44" s="20" t="n">
        <v>0.5910522</v>
      </c>
    </row>
    <row r="45" spans="1:18">
      <c r="A45" s="15" t="s">
        <v>442</v>
      </c>
      <c r="B45" s="17" t="n">
        <v>5519</v>
      </c>
      <c r="C45" s="18">
        <f>(0.0/B45*100)</f>
        <v/>
      </c>
      <c r="D45" s="19" t="n">
        <v>5519</v>
      </c>
      <c r="E45" s="18" t="n">
        <v>64.18220365000001</v>
      </c>
      <c r="F45" s="20" t="n">
        <v>3.73294635</v>
      </c>
      <c r="G45" s="18" t="n">
        <v>34.64915751</v>
      </c>
      <c r="H45" s="20" t="n">
        <v>3.77954314</v>
      </c>
      <c r="I45" s="18" t="n">
        <v>0</v>
      </c>
      <c r="J45" s="20" t="n">
        <v>0</v>
      </c>
      <c r="K45" s="18" t="s">
        <v>404</v>
      </c>
      <c r="L45" s="20" t="s">
        <v>404</v>
      </c>
      <c r="M45" s="18" t="n">
        <v>0</v>
      </c>
      <c r="N45" s="20" t="n">
        <v>0</v>
      </c>
      <c r="O45" s="18" t="n">
        <v>0</v>
      </c>
      <c r="P45" s="20" t="n">
        <v>0</v>
      </c>
      <c r="Q45" s="18" t="n">
        <v>1.16863883</v>
      </c>
      <c r="R45" s="20" t="n">
        <v>0.83642319</v>
      </c>
    </row>
    <row r="46" spans="1:18">
      <c r="A46" s="15" t="s">
        <v>443</v>
      </c>
      <c r="B46" s="17" t="n">
        <v>23141</v>
      </c>
      <c r="C46" s="18">
        <f>(4196.0/B46*100)</f>
        <v/>
      </c>
      <c r="D46" s="19" t="n">
        <v>18945</v>
      </c>
      <c r="E46" s="18" t="n">
        <v>15.71004864</v>
      </c>
      <c r="F46" s="20" t="n">
        <v>2.23467816</v>
      </c>
      <c r="G46" s="18" t="n">
        <v>71.7848639</v>
      </c>
      <c r="H46" s="20" t="n">
        <v>2.37274097</v>
      </c>
      <c r="I46" s="18" t="n">
        <v>0</v>
      </c>
      <c r="J46" s="20" t="n">
        <v>0</v>
      </c>
      <c r="K46" s="18" t="s">
        <v>404</v>
      </c>
      <c r="L46" s="20" t="s">
        <v>404</v>
      </c>
      <c r="M46" s="18" t="n">
        <v>0</v>
      </c>
      <c r="N46" s="20" t="n">
        <v>0</v>
      </c>
      <c r="O46" s="18" t="n">
        <v>0</v>
      </c>
      <c r="P46" s="20" t="n">
        <v>0</v>
      </c>
      <c r="Q46" s="18" t="n">
        <v>12.50508746</v>
      </c>
      <c r="R46" s="20" t="n">
        <v>1.26449166</v>
      </c>
    </row>
    <row r="47" spans="1:18">
      <c r="A47" s="15" t="s">
        <v>444</v>
      </c>
      <c r="B47" s="17" t="n">
        <v>5928</v>
      </c>
      <c r="C47" s="18">
        <f>(0.0/B47*100)</f>
        <v/>
      </c>
      <c r="D47" s="19" t="n">
        <v>5928</v>
      </c>
      <c r="E47" s="18" t="n">
        <v>26.66369591</v>
      </c>
      <c r="F47" s="20" t="n">
        <v>2.57204186</v>
      </c>
      <c r="G47" s="18" t="n">
        <v>70.61995859</v>
      </c>
      <c r="H47" s="20" t="n">
        <v>2.81311338</v>
      </c>
      <c r="I47" s="18" t="n">
        <v>0</v>
      </c>
      <c r="J47" s="20" t="n">
        <v>0</v>
      </c>
      <c r="K47" s="18" t="s">
        <v>404</v>
      </c>
      <c r="L47" s="20" t="s">
        <v>404</v>
      </c>
      <c r="M47" s="18" t="n">
        <v>0</v>
      </c>
      <c r="N47" s="20" t="n">
        <v>0</v>
      </c>
      <c r="O47" s="18" t="n">
        <v>0</v>
      </c>
      <c r="P47" s="20" t="n">
        <v>0</v>
      </c>
      <c r="Q47" s="18" t="n">
        <v>2.71634549</v>
      </c>
      <c r="R47" s="20" t="n">
        <v>1.04414529</v>
      </c>
    </row>
    <row r="48" spans="1:18">
      <c r="A48" s="15" t="s">
        <v>445</v>
      </c>
      <c r="B48" s="17" t="n">
        <v>9841</v>
      </c>
      <c r="C48" s="18">
        <f>(0.0/B48*100)</f>
        <v/>
      </c>
      <c r="D48" s="19" t="n">
        <v>9841</v>
      </c>
      <c r="E48" s="18" t="n">
        <v>69.9660516</v>
      </c>
      <c r="F48" s="20" t="n">
        <v>3.92719641</v>
      </c>
      <c r="G48" s="18" t="n">
        <v>29.8772496</v>
      </c>
      <c r="H48" s="20" t="n">
        <v>3.91219716</v>
      </c>
      <c r="I48" s="18" t="n">
        <v>0</v>
      </c>
      <c r="J48" s="20" t="n">
        <v>0</v>
      </c>
      <c r="K48" s="18" t="s">
        <v>404</v>
      </c>
      <c r="L48" s="20" t="s">
        <v>404</v>
      </c>
      <c r="M48" s="18" t="n">
        <v>0</v>
      </c>
      <c r="N48" s="20" t="n">
        <v>0</v>
      </c>
      <c r="O48" s="18" t="n">
        <v>0</v>
      </c>
      <c r="P48" s="20" t="n">
        <v>0</v>
      </c>
      <c r="Q48" s="18" t="n">
        <v>0.1566988</v>
      </c>
      <c r="R48" s="20" t="n">
        <v>0.10871072</v>
      </c>
    </row>
    <row r="49" spans="1:18">
      <c r="A49" s="15" t="s">
        <v>446</v>
      </c>
      <c r="B49" s="17" t="n">
        <v>6349</v>
      </c>
      <c r="C49" s="18">
        <f>(52.0/B49*100)</f>
        <v/>
      </c>
      <c r="D49" s="19" t="n">
        <v>6297</v>
      </c>
      <c r="E49" s="18" t="n">
        <v>61.51707479</v>
      </c>
      <c r="F49" s="20" t="n">
        <v>3.54095678</v>
      </c>
      <c r="G49" s="18" t="n">
        <v>37.98692505</v>
      </c>
      <c r="H49" s="20" t="n">
        <v>3.52060108</v>
      </c>
      <c r="I49" s="18" t="n">
        <v>0</v>
      </c>
      <c r="J49" s="20" t="n">
        <v>0</v>
      </c>
      <c r="K49" s="18" t="s">
        <v>404</v>
      </c>
      <c r="L49" s="20" t="s">
        <v>404</v>
      </c>
      <c r="M49" s="18" t="n">
        <v>0</v>
      </c>
      <c r="N49" s="20" t="n">
        <v>0</v>
      </c>
      <c r="O49" s="18" t="n">
        <v>0</v>
      </c>
      <c r="P49" s="20" t="n">
        <v>0</v>
      </c>
      <c r="Q49" s="18" t="n">
        <v>0.49600016</v>
      </c>
      <c r="R49" s="20" t="n">
        <v>0.37868262</v>
      </c>
    </row>
    <row r="50" spans="1:18">
      <c r="A50" s="15" t="s">
        <v>447</v>
      </c>
      <c r="B50" s="17" t="n">
        <v>11795</v>
      </c>
      <c r="C50" s="18">
        <f>(1031.0/B50*100)</f>
        <v/>
      </c>
      <c r="D50" s="19" t="n">
        <v>10764</v>
      </c>
      <c r="E50" s="18" t="n">
        <v>17.82572393</v>
      </c>
      <c r="F50" s="20" t="n">
        <v>2.31199222</v>
      </c>
      <c r="G50" s="18" t="n">
        <v>77.1199977</v>
      </c>
      <c r="H50" s="20" t="n">
        <v>2.73413966</v>
      </c>
      <c r="I50" s="18" t="n">
        <v>0</v>
      </c>
      <c r="J50" s="20" t="n">
        <v>0</v>
      </c>
      <c r="K50" s="18" t="s">
        <v>404</v>
      </c>
      <c r="L50" s="20" t="s">
        <v>404</v>
      </c>
      <c r="M50" s="18" t="n">
        <v>0</v>
      </c>
      <c r="N50" s="20" t="n">
        <v>0</v>
      </c>
      <c r="O50" s="18" t="n">
        <v>0</v>
      </c>
      <c r="P50" s="20" t="n">
        <v>0</v>
      </c>
      <c r="Q50" s="18" t="n">
        <v>5.05427838</v>
      </c>
      <c r="R50" s="20" t="n">
        <v>1.53559558</v>
      </c>
    </row>
    <row r="51" spans="1:18">
      <c r="A51" s="15" t="s">
        <v>448</v>
      </c>
      <c r="B51" s="17" t="n">
        <v>6866</v>
      </c>
      <c r="C51" s="18">
        <f>(0.0/B51*100)</f>
        <v/>
      </c>
      <c r="D51" s="19" t="n">
        <v>6866</v>
      </c>
      <c r="E51" s="18" t="n">
        <v>26.42688229</v>
      </c>
      <c r="F51" s="20" t="n">
        <v>2.86604613</v>
      </c>
      <c r="G51" s="18" t="n">
        <v>70.53969298</v>
      </c>
      <c r="H51" s="20" t="n">
        <v>2.87514964</v>
      </c>
      <c r="I51" s="18" t="n">
        <v>0</v>
      </c>
      <c r="J51" s="20" t="n">
        <v>0</v>
      </c>
      <c r="K51" s="18" t="s">
        <v>404</v>
      </c>
      <c r="L51" s="20" t="s">
        <v>404</v>
      </c>
      <c r="M51" s="18" t="n">
        <v>0</v>
      </c>
      <c r="N51" s="20" t="n">
        <v>0</v>
      </c>
      <c r="O51" s="18" t="n">
        <v>0</v>
      </c>
      <c r="P51" s="20" t="n">
        <v>0</v>
      </c>
      <c r="Q51" s="18" t="n">
        <v>3.03342473</v>
      </c>
      <c r="R51" s="20" t="n">
        <v>1.16293363</v>
      </c>
    </row>
    <row r="52" spans="1:18">
      <c r="A52" s="15" t="s">
        <v>449</v>
      </c>
      <c r="B52" s="17" t="n">
        <v>5809</v>
      </c>
      <c r="C52" s="18">
        <f>(0.0/B52*100)</f>
        <v/>
      </c>
      <c r="D52" s="19" t="n">
        <v>5809</v>
      </c>
      <c r="E52" s="18" t="n">
        <v>14.96753417</v>
      </c>
      <c r="F52" s="20" t="n">
        <v>2.4321422</v>
      </c>
      <c r="G52" s="18" t="n">
        <v>83.69123834</v>
      </c>
      <c r="H52" s="20" t="n">
        <v>2.62157515</v>
      </c>
      <c r="I52" s="18" t="n">
        <v>0</v>
      </c>
      <c r="J52" s="20" t="n">
        <v>0</v>
      </c>
      <c r="K52" s="18" t="s">
        <v>404</v>
      </c>
      <c r="L52" s="20" t="s">
        <v>404</v>
      </c>
      <c r="M52" s="18" t="n">
        <v>0</v>
      </c>
      <c r="N52" s="20" t="n">
        <v>0</v>
      </c>
      <c r="O52" s="18" t="n">
        <v>0</v>
      </c>
      <c r="P52" s="20" t="n">
        <v>0</v>
      </c>
      <c r="Q52" s="18" t="n">
        <v>1.34122749</v>
      </c>
      <c r="R52" s="20" t="n">
        <v>0.94127463</v>
      </c>
    </row>
    <row r="53" spans="1:18">
      <c r="A53" s="15" t="s">
        <v>450</v>
      </c>
      <c r="B53" s="17" t="n">
        <v>5571</v>
      </c>
      <c r="C53" s="18">
        <f>(0.0/B53*100)</f>
        <v/>
      </c>
      <c r="D53" s="19" t="n">
        <v>5571</v>
      </c>
      <c r="E53" s="18" t="n">
        <v>47.27112217</v>
      </c>
      <c r="F53" s="20" t="n">
        <v>0.13192866</v>
      </c>
      <c r="G53" s="18" t="n">
        <v>52.52080943</v>
      </c>
      <c r="H53" s="20" t="n">
        <v>0.13428722</v>
      </c>
      <c r="I53" s="18" t="n">
        <v>0</v>
      </c>
      <c r="J53" s="20" t="n">
        <v>0</v>
      </c>
      <c r="K53" s="18" t="s">
        <v>404</v>
      </c>
      <c r="L53" s="20" t="s">
        <v>404</v>
      </c>
      <c r="M53" s="18" t="n">
        <v>0</v>
      </c>
      <c r="N53" s="20" t="n">
        <v>0</v>
      </c>
      <c r="O53" s="18" t="n">
        <v>0</v>
      </c>
      <c r="P53" s="20" t="n">
        <v>0</v>
      </c>
      <c r="Q53" s="18" t="n">
        <v>0.2080684</v>
      </c>
      <c r="R53" s="20" t="n">
        <v>0.02612189</v>
      </c>
    </row>
    <row r="54" spans="1:18">
      <c r="A54" s="15" t="s">
        <v>451</v>
      </c>
      <c r="B54" s="17" t="n">
        <v>4740</v>
      </c>
      <c r="C54" s="18">
        <f>(199.0/B54*100)</f>
        <v/>
      </c>
      <c r="D54" s="19" t="n">
        <v>4541</v>
      </c>
      <c r="E54" s="18" t="n">
        <v>34.86209594</v>
      </c>
      <c r="F54" s="20" t="n">
        <v>4.08636216</v>
      </c>
      <c r="G54" s="18" t="n">
        <v>62.45106735</v>
      </c>
      <c r="H54" s="20" t="n">
        <v>4.13877102</v>
      </c>
      <c r="I54" s="18" t="n">
        <v>0</v>
      </c>
      <c r="J54" s="20" t="n">
        <v>0</v>
      </c>
      <c r="K54" s="18" t="s">
        <v>404</v>
      </c>
      <c r="L54" s="20" t="s">
        <v>404</v>
      </c>
      <c r="M54" s="18" t="n">
        <v>0</v>
      </c>
      <c r="N54" s="20" t="n">
        <v>0</v>
      </c>
      <c r="O54" s="18" t="n">
        <v>0</v>
      </c>
      <c r="P54" s="20" t="n">
        <v>0</v>
      </c>
      <c r="Q54" s="18" t="n">
        <v>2.68683671</v>
      </c>
      <c r="R54" s="20" t="n">
        <v>1.11347375</v>
      </c>
    </row>
    <row r="55" spans="1:18">
      <c r="A55" s="15" t="s">
        <v>452</v>
      </c>
      <c r="B55" s="17" t="n">
        <v>5316</v>
      </c>
      <c r="C55" s="18">
        <f>(43.0/B55*100)</f>
        <v/>
      </c>
      <c r="D55" s="19" t="n">
        <v>5273</v>
      </c>
      <c r="E55" s="18" t="n">
        <v>65.79229346</v>
      </c>
      <c r="F55" s="20" t="n">
        <v>2.97838592</v>
      </c>
      <c r="G55" s="18" t="n">
        <v>32.67455504</v>
      </c>
      <c r="H55" s="20" t="n">
        <v>3.02668627</v>
      </c>
      <c r="I55" s="18" t="n">
        <v>0</v>
      </c>
      <c r="J55" s="20" t="n">
        <v>0</v>
      </c>
      <c r="K55" s="18" t="s">
        <v>404</v>
      </c>
      <c r="L55" s="20" t="s">
        <v>404</v>
      </c>
      <c r="M55" s="18" t="n">
        <v>0</v>
      </c>
      <c r="N55" s="20" t="n">
        <v>0</v>
      </c>
      <c r="O55" s="18" t="n">
        <v>0</v>
      </c>
      <c r="P55" s="20" t="n">
        <v>0</v>
      </c>
      <c r="Q55" s="18" t="n">
        <v>1.5331515</v>
      </c>
      <c r="R55" s="20" t="n">
        <v>0.71258633</v>
      </c>
    </row>
    <row r="56" spans="1:18">
      <c r="A56" s="15" t="s">
        <v>453</v>
      </c>
      <c r="B56" s="17" t="n">
        <v>5359</v>
      </c>
      <c r="C56" s="18">
        <f>(0.0/B56*100)</f>
        <v/>
      </c>
      <c r="D56" s="19" t="n">
        <v>5359</v>
      </c>
      <c r="E56" s="18" t="n">
        <v>71.76872861</v>
      </c>
      <c r="F56" s="20" t="n">
        <v>3.9830815</v>
      </c>
      <c r="G56" s="18" t="n">
        <v>22.24957353</v>
      </c>
      <c r="H56" s="20" t="n">
        <v>3.68336785</v>
      </c>
      <c r="I56" s="18" t="n">
        <v>0</v>
      </c>
      <c r="J56" s="20" t="n">
        <v>0</v>
      </c>
      <c r="K56" s="18" t="s">
        <v>404</v>
      </c>
      <c r="L56" s="20" t="s">
        <v>404</v>
      </c>
      <c r="M56" s="18" t="n">
        <v>0</v>
      </c>
      <c r="N56" s="20" t="n">
        <v>0</v>
      </c>
      <c r="O56" s="18" t="n">
        <v>0</v>
      </c>
      <c r="P56" s="20" t="n">
        <v>0</v>
      </c>
      <c r="Q56" s="18" t="n">
        <v>5.98169786</v>
      </c>
      <c r="R56" s="20" t="n">
        <v>1.99813285</v>
      </c>
    </row>
    <row r="57" spans="1:18">
      <c r="A57" s="15" t="s">
        <v>454</v>
      </c>
      <c r="B57" s="17" t="n">
        <v>6513</v>
      </c>
      <c r="C57" s="18">
        <f>(0.0/B57*100)</f>
        <v/>
      </c>
      <c r="D57" s="19" t="n">
        <v>6513</v>
      </c>
      <c r="E57" s="18" t="n">
        <v>46.9037143</v>
      </c>
      <c r="F57" s="20" t="n">
        <v>3.62768655</v>
      </c>
      <c r="G57" s="18" t="n">
        <v>49.92758248</v>
      </c>
      <c r="H57" s="20" t="n">
        <v>3.64154309</v>
      </c>
      <c r="I57" s="18" t="n">
        <v>0</v>
      </c>
      <c r="J57" s="20" t="n">
        <v>0</v>
      </c>
      <c r="K57" s="18" t="s">
        <v>404</v>
      </c>
      <c r="L57" s="20" t="s">
        <v>404</v>
      </c>
      <c r="M57" s="18" t="n">
        <v>0</v>
      </c>
      <c r="N57" s="20" t="n">
        <v>0</v>
      </c>
      <c r="O57" s="18" t="n">
        <v>0</v>
      </c>
      <c r="P57" s="20" t="n">
        <v>0</v>
      </c>
      <c r="Q57" s="18" t="n">
        <v>3.16870321</v>
      </c>
      <c r="R57" s="20" t="n">
        <v>1.2500476</v>
      </c>
    </row>
    <row r="58" spans="1:18">
      <c r="A58" s="15" t="s">
        <v>455</v>
      </c>
      <c r="B58" s="17" t="n">
        <v>7267</v>
      </c>
      <c r="C58" s="18">
        <f>(0.0/B58*100)</f>
        <v/>
      </c>
      <c r="D58" s="19" t="n">
        <v>7267</v>
      </c>
      <c r="E58" s="18" t="n">
        <v>66.65603865</v>
      </c>
      <c r="F58" s="20" t="n">
        <v>3.25013446</v>
      </c>
      <c r="G58" s="18" t="n">
        <v>32.66346875</v>
      </c>
      <c r="H58" s="20" t="n">
        <v>3.19884801</v>
      </c>
      <c r="I58" s="18" t="n">
        <v>0</v>
      </c>
      <c r="J58" s="20" t="n">
        <v>0</v>
      </c>
      <c r="K58" s="18" t="s">
        <v>404</v>
      </c>
      <c r="L58" s="20" t="s">
        <v>404</v>
      </c>
      <c r="M58" s="18" t="n">
        <v>0</v>
      </c>
      <c r="N58" s="20" t="n">
        <v>0</v>
      </c>
      <c r="O58" s="18" t="n">
        <v>0</v>
      </c>
      <c r="P58" s="20" t="n">
        <v>0</v>
      </c>
      <c r="Q58" s="18" t="n">
        <v>0.6804926</v>
      </c>
      <c r="R58" s="20" t="n">
        <v>0.61483283</v>
      </c>
    </row>
    <row r="59" spans="1:18">
      <c r="A59" s="15" t="s">
        <v>456</v>
      </c>
      <c r="B59" s="17" t="n">
        <v>4826</v>
      </c>
      <c r="C59" s="18">
        <f>(0.0/B59*100)</f>
        <v/>
      </c>
      <c r="D59" s="19" t="n">
        <v>4826</v>
      </c>
      <c r="E59" s="18" t="n">
        <v>28.82009896</v>
      </c>
      <c r="F59" s="20" t="n">
        <v>1.22989706</v>
      </c>
      <c r="G59" s="18" t="n">
        <v>70.73879208</v>
      </c>
      <c r="H59" s="20" t="n">
        <v>1.19336394</v>
      </c>
      <c r="I59" s="18" t="n">
        <v>0</v>
      </c>
      <c r="J59" s="20" t="n">
        <v>0</v>
      </c>
      <c r="K59" s="18" t="s">
        <v>404</v>
      </c>
      <c r="L59" s="20" t="s">
        <v>404</v>
      </c>
      <c r="M59" s="18" t="n">
        <v>0</v>
      </c>
      <c r="N59" s="20" t="n">
        <v>0</v>
      </c>
      <c r="O59" s="18" t="n">
        <v>0</v>
      </c>
      <c r="P59" s="20" t="n">
        <v>0</v>
      </c>
      <c r="Q59" s="18" t="n">
        <v>0.44110896</v>
      </c>
      <c r="R59" s="20" t="n">
        <v>0.39014464</v>
      </c>
    </row>
    <row r="60" spans="1:18">
      <c r="A60" s="15" t="s">
        <v>457</v>
      </c>
      <c r="B60" s="17" t="n">
        <v>4546</v>
      </c>
      <c r="C60" s="18">
        <f>(0.0/B60*100)</f>
        <v/>
      </c>
      <c r="D60" s="19" t="n">
        <v>4546</v>
      </c>
      <c r="E60" s="18" t="n">
        <v>23.87419162</v>
      </c>
      <c r="F60" s="20" t="n">
        <v>2.77349523</v>
      </c>
      <c r="G60" s="18" t="n">
        <v>72.36435851</v>
      </c>
      <c r="H60" s="20" t="n">
        <v>2.74013363</v>
      </c>
      <c r="I60" s="18" t="n">
        <v>0</v>
      </c>
      <c r="J60" s="20" t="n">
        <v>0</v>
      </c>
      <c r="K60" s="18" t="s">
        <v>404</v>
      </c>
      <c r="L60" s="20" t="s">
        <v>404</v>
      </c>
      <c r="M60" s="18" t="n">
        <v>0</v>
      </c>
      <c r="N60" s="20" t="n">
        <v>0</v>
      </c>
      <c r="O60" s="18" t="n">
        <v>0</v>
      </c>
      <c r="P60" s="20" t="n">
        <v>0</v>
      </c>
      <c r="Q60" s="18" t="n">
        <v>3.76144987</v>
      </c>
      <c r="R60" s="20" t="n">
        <v>0.85670845</v>
      </c>
    </row>
    <row r="61" spans="1:18">
      <c r="A61" s="15" t="s">
        <v>458</v>
      </c>
      <c r="B61" s="17" t="n">
        <v>6525</v>
      </c>
      <c r="C61" s="18">
        <f>(0.0/B61*100)</f>
        <v/>
      </c>
      <c r="D61" s="19" t="n">
        <v>6525</v>
      </c>
      <c r="E61" s="18" t="n">
        <v>73.57314415</v>
      </c>
      <c r="F61" s="20" t="n">
        <v>2.75836805</v>
      </c>
      <c r="G61" s="18" t="n">
        <v>26.42685585</v>
      </c>
      <c r="H61" s="20" t="n">
        <v>2.75836805</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58.37952189</v>
      </c>
      <c r="F62" s="20" t="n">
        <v>0.06902390999999999</v>
      </c>
      <c r="G62" s="18" t="n">
        <v>41.62047811</v>
      </c>
      <c r="H62" s="20" t="n">
        <v>0.06902390999999999</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53.44110883</v>
      </c>
      <c r="F63" s="20" t="n">
        <v>0.16523407</v>
      </c>
      <c r="G63" s="18" t="n">
        <v>36.68073131</v>
      </c>
      <c r="H63" s="20" t="n">
        <v>0.180211</v>
      </c>
      <c r="I63" s="18" t="n">
        <v>0</v>
      </c>
      <c r="J63" s="20" t="n">
        <v>0</v>
      </c>
      <c r="K63" s="18" t="s">
        <v>404</v>
      </c>
      <c r="L63" s="20" t="s">
        <v>404</v>
      </c>
      <c r="M63" s="18" t="n">
        <v>0</v>
      </c>
      <c r="N63" s="20" t="n">
        <v>0</v>
      </c>
      <c r="O63" s="18" t="n">
        <v>0</v>
      </c>
      <c r="P63" s="20" t="n">
        <v>0</v>
      </c>
      <c r="Q63" s="18" t="n">
        <v>9.87815986</v>
      </c>
      <c r="R63" s="20" t="n">
        <v>0.1717307</v>
      </c>
    </row>
    <row r="64" spans="1:18">
      <c r="A64" s="15" t="s">
        <v>461</v>
      </c>
      <c r="B64" s="17" t="n">
        <v>3634</v>
      </c>
      <c r="C64" s="18">
        <f>(27.0/B64*100)</f>
        <v/>
      </c>
      <c r="D64" s="19" t="n">
        <v>3607</v>
      </c>
      <c r="E64" s="18" t="n">
        <v>32.63730766</v>
      </c>
      <c r="F64" s="20" t="n">
        <v>0.11613783</v>
      </c>
      <c r="G64" s="18" t="n">
        <v>67.36269234</v>
      </c>
      <c r="H64" s="20" t="n">
        <v>0.11613783</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46.72935927</v>
      </c>
      <c r="F65" s="20" t="n">
        <v>3.51278655</v>
      </c>
      <c r="G65" s="18" t="n">
        <v>52.05037863</v>
      </c>
      <c r="H65" s="20" t="n">
        <v>3.56644034</v>
      </c>
      <c r="I65" s="18" t="n">
        <v>0</v>
      </c>
      <c r="J65" s="20" t="n">
        <v>0</v>
      </c>
      <c r="K65" s="18" t="s">
        <v>404</v>
      </c>
      <c r="L65" s="20" t="s">
        <v>404</v>
      </c>
      <c r="M65" s="18" t="n">
        <v>0</v>
      </c>
      <c r="N65" s="20" t="n">
        <v>0</v>
      </c>
      <c r="O65" s="18" t="n">
        <v>0</v>
      </c>
      <c r="P65" s="20" t="n">
        <v>0</v>
      </c>
      <c r="Q65" s="18" t="n">
        <v>1.2202621</v>
      </c>
      <c r="R65" s="20" t="n">
        <v>0.7423469</v>
      </c>
    </row>
    <row r="66" spans="1:18">
      <c r="A66" s="15" t="s">
        <v>463</v>
      </c>
      <c r="B66" s="17" t="n">
        <v>5665</v>
      </c>
      <c r="C66" s="18">
        <f>(0.0/B66*100)</f>
        <v/>
      </c>
      <c r="D66" s="19" t="n">
        <v>5665</v>
      </c>
      <c r="E66" s="18" t="n">
        <v>14.95858445</v>
      </c>
      <c r="F66" s="20" t="n">
        <v>0.46687698</v>
      </c>
      <c r="G66" s="18" t="n">
        <v>85.04141555</v>
      </c>
      <c r="H66" s="20" t="n">
        <v>0.46687698</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30.26894253</v>
      </c>
      <c r="F67" s="20" t="n">
        <v>2.63102548</v>
      </c>
      <c r="G67" s="18" t="n">
        <v>68.55883753000001</v>
      </c>
      <c r="H67" s="20" t="n">
        <v>2.63003591</v>
      </c>
      <c r="I67" s="18" t="n">
        <v>0</v>
      </c>
      <c r="J67" s="20" t="n">
        <v>0</v>
      </c>
      <c r="K67" s="18" t="s">
        <v>404</v>
      </c>
      <c r="L67" s="20" t="s">
        <v>404</v>
      </c>
      <c r="M67" s="18" t="n">
        <v>0</v>
      </c>
      <c r="N67" s="20" t="n">
        <v>0</v>
      </c>
      <c r="O67" s="18" t="n">
        <v>0</v>
      </c>
      <c r="P67" s="20" t="n">
        <v>0</v>
      </c>
      <c r="Q67" s="18" t="n">
        <v>1.17221994</v>
      </c>
      <c r="R67" s="20" t="n">
        <v>0.64639423</v>
      </c>
    </row>
    <row r="68" spans="1:18">
      <c r="A68" s="15" t="s">
        <v>465</v>
      </c>
      <c r="B68" s="17" t="n">
        <v>12083</v>
      </c>
      <c r="C68" s="18">
        <f>(0.0/B68*100)</f>
        <v/>
      </c>
      <c r="D68" s="19" t="n">
        <v>12083</v>
      </c>
      <c r="E68" s="18" t="n">
        <v>77.99252101</v>
      </c>
      <c r="F68" s="20" t="n">
        <v>0.08404723</v>
      </c>
      <c r="G68" s="18" t="n">
        <v>21.27667345</v>
      </c>
      <c r="H68" s="20" t="n">
        <v>0.08201427999999999</v>
      </c>
      <c r="I68" s="18" t="n">
        <v>0</v>
      </c>
      <c r="J68" s="20" t="n">
        <v>0</v>
      </c>
      <c r="K68" s="18" t="s">
        <v>404</v>
      </c>
      <c r="L68" s="20" t="s">
        <v>404</v>
      </c>
      <c r="M68" s="18" t="n">
        <v>0</v>
      </c>
      <c r="N68" s="20" t="n">
        <v>0</v>
      </c>
      <c r="O68" s="18" t="n">
        <v>0</v>
      </c>
      <c r="P68" s="20" t="n">
        <v>0</v>
      </c>
      <c r="Q68" s="18" t="n">
        <v>0.73080554</v>
      </c>
      <c r="R68" s="20" t="n">
        <v>0.02197892</v>
      </c>
    </row>
    <row r="69" spans="1:18">
      <c r="A69" s="15" t="s">
        <v>466</v>
      </c>
      <c r="B69" s="17" t="n">
        <v>4876</v>
      </c>
      <c r="C69" s="18">
        <f>(0.0/B69*100)</f>
        <v/>
      </c>
      <c r="D69" s="19" t="n">
        <v>4876</v>
      </c>
      <c r="E69" s="18" t="n">
        <v>60.39987803</v>
      </c>
      <c r="F69" s="20" t="n">
        <v>4.36841064</v>
      </c>
      <c r="G69" s="18" t="n">
        <v>39.60012197</v>
      </c>
      <c r="H69" s="20" t="n">
        <v>4.36841064</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67.66564113</v>
      </c>
      <c r="F70" s="20" t="n">
        <v>4.02576204</v>
      </c>
      <c r="G70" s="18" t="n">
        <v>32.02670952</v>
      </c>
      <c r="H70" s="20" t="n">
        <v>3.95319021</v>
      </c>
      <c r="I70" s="18" t="n">
        <v>0</v>
      </c>
      <c r="J70" s="20" t="n">
        <v>0</v>
      </c>
      <c r="K70" s="18" t="s">
        <v>404</v>
      </c>
      <c r="L70" s="20" t="s">
        <v>404</v>
      </c>
      <c r="M70" s="18" t="n">
        <v>0</v>
      </c>
      <c r="N70" s="20" t="n">
        <v>0</v>
      </c>
      <c r="O70" s="18" t="n">
        <v>0</v>
      </c>
      <c r="P70" s="20" t="n">
        <v>0</v>
      </c>
      <c r="Q70" s="18" t="n">
        <v>0.30764935</v>
      </c>
      <c r="R70" s="20" t="n">
        <v>0.30600758</v>
      </c>
    </row>
    <row r="71" spans="1:18">
      <c r="A71" s="15" t="s">
        <v>468</v>
      </c>
      <c r="B71" s="17" t="n">
        <v>6115</v>
      </c>
      <c r="C71" s="18">
        <f>(0.0/B71*100)</f>
        <v/>
      </c>
      <c r="D71" s="19" t="n">
        <v>6115</v>
      </c>
      <c r="E71" s="18" t="n">
        <v>84.88492578</v>
      </c>
      <c r="F71" s="20" t="n">
        <v>1.26775447</v>
      </c>
      <c r="G71" s="18" t="n">
        <v>13.94682425</v>
      </c>
      <c r="H71" s="20" t="n">
        <v>1.58893242</v>
      </c>
      <c r="I71" s="18" t="n">
        <v>0</v>
      </c>
      <c r="J71" s="20" t="n">
        <v>0</v>
      </c>
      <c r="K71" s="18" t="s">
        <v>404</v>
      </c>
      <c r="L71" s="20" t="s">
        <v>404</v>
      </c>
      <c r="M71" s="18" t="n">
        <v>0</v>
      </c>
      <c r="N71" s="20" t="n">
        <v>0</v>
      </c>
      <c r="O71" s="18" t="n">
        <v>0</v>
      </c>
      <c r="P71" s="20" t="n">
        <v>0</v>
      </c>
      <c r="Q71" s="18" t="n">
        <v>1.16824997</v>
      </c>
      <c r="R71" s="20" t="n">
        <v>0.39032344</v>
      </c>
    </row>
    <row r="72" spans="1:18">
      <c r="A72" s="15" t="s">
        <v>469</v>
      </c>
      <c r="B72" s="17" t="n">
        <v>7708</v>
      </c>
      <c r="C72" s="18">
        <f>(0.0/B72*100)</f>
        <v/>
      </c>
      <c r="D72" s="19" t="n">
        <v>7708</v>
      </c>
      <c r="E72" s="18" t="n">
        <v>62.29236334</v>
      </c>
      <c r="F72" s="20" t="n">
        <v>3.61437514</v>
      </c>
      <c r="G72" s="18" t="n">
        <v>36.77506628</v>
      </c>
      <c r="H72" s="20" t="n">
        <v>3.56743946</v>
      </c>
      <c r="I72" s="18" t="n">
        <v>0</v>
      </c>
      <c r="J72" s="20" t="n">
        <v>0</v>
      </c>
      <c r="K72" s="18" t="s">
        <v>404</v>
      </c>
      <c r="L72" s="20" t="s">
        <v>404</v>
      </c>
      <c r="M72" s="18" t="n">
        <v>0</v>
      </c>
      <c r="N72" s="20" t="n">
        <v>0</v>
      </c>
      <c r="O72" s="18" t="n">
        <v>0</v>
      </c>
      <c r="P72" s="20" t="n">
        <v>0</v>
      </c>
      <c r="Q72" s="18" t="n">
        <v>0.93257038</v>
      </c>
      <c r="R72" s="20" t="n">
        <v>0.69235351</v>
      </c>
    </row>
    <row r="73" spans="1:18">
      <c r="A73" s="15" t="s">
        <v>470</v>
      </c>
      <c r="B73" s="17" t="n">
        <v>8249</v>
      </c>
      <c r="C73" s="18">
        <f>(0.0/B73*100)</f>
        <v/>
      </c>
      <c r="D73" s="19" t="n">
        <v>8249</v>
      </c>
      <c r="E73" s="18" t="n">
        <v>56.07224661</v>
      </c>
      <c r="F73" s="20" t="n">
        <v>3.61957344</v>
      </c>
      <c r="G73" s="18" t="n">
        <v>41.11014718</v>
      </c>
      <c r="H73" s="20" t="n">
        <v>3.72118455</v>
      </c>
      <c r="I73" s="18" t="n">
        <v>0</v>
      </c>
      <c r="J73" s="20" t="n">
        <v>0</v>
      </c>
      <c r="K73" s="18" t="s">
        <v>404</v>
      </c>
      <c r="L73" s="20" t="s">
        <v>404</v>
      </c>
      <c r="M73" s="18" t="n">
        <v>0</v>
      </c>
      <c r="N73" s="20" t="n">
        <v>0</v>
      </c>
      <c r="O73" s="18" t="n">
        <v>0</v>
      </c>
      <c r="P73" s="20" t="n">
        <v>0</v>
      </c>
      <c r="Q73" s="18" t="n">
        <v>2.81760622</v>
      </c>
      <c r="R73" s="20" t="n">
        <v>1.23418287</v>
      </c>
    </row>
    <row r="74" spans="1:18">
      <c r="A74" s="15" t="s">
        <v>471</v>
      </c>
      <c r="B74" s="17" t="n">
        <v>4692</v>
      </c>
      <c r="C74" s="18">
        <f>(484.0/B74*100)</f>
        <v/>
      </c>
      <c r="D74" s="19" t="n">
        <v>4208</v>
      </c>
      <c r="E74" s="18" t="n">
        <v>53.43432615</v>
      </c>
      <c r="F74" s="20" t="n">
        <v>0.34144246</v>
      </c>
      <c r="G74" s="18" t="n">
        <v>45.89903046</v>
      </c>
      <c r="H74" s="20" t="n">
        <v>0.34161312</v>
      </c>
      <c r="I74" s="18" t="n">
        <v>0</v>
      </c>
      <c r="J74" s="20" t="n">
        <v>0</v>
      </c>
      <c r="K74" s="18" t="s">
        <v>404</v>
      </c>
      <c r="L74" s="20" t="s">
        <v>404</v>
      </c>
      <c r="M74" s="18" t="n">
        <v>0</v>
      </c>
      <c r="N74" s="20" t="n">
        <v>0</v>
      </c>
      <c r="O74" s="18" t="n">
        <v>0</v>
      </c>
      <c r="P74" s="20" t="n">
        <v>0</v>
      </c>
      <c r="Q74" s="18" t="n">
        <v>0.6666433899999999</v>
      </c>
      <c r="R74" s="20" t="n">
        <v>0.05318434</v>
      </c>
    </row>
    <row r="75" spans="1:18">
      <c r="A75" s="15" t="s">
        <v>472</v>
      </c>
      <c r="B75" s="17" t="n">
        <v>5375</v>
      </c>
      <c r="C75" s="18">
        <f>(483.0/B75*100)</f>
        <v/>
      </c>
      <c r="D75" s="19" t="n">
        <v>4892</v>
      </c>
      <c r="E75" s="18" t="n">
        <v>47.93091168</v>
      </c>
      <c r="F75" s="20" t="n">
        <v>4.29548737</v>
      </c>
      <c r="G75" s="18" t="n">
        <v>44.53914955</v>
      </c>
      <c r="H75" s="20" t="n">
        <v>4.42731404</v>
      </c>
      <c r="I75" s="18" t="n">
        <v>0</v>
      </c>
      <c r="J75" s="20" t="n">
        <v>0</v>
      </c>
      <c r="K75" s="18" t="s">
        <v>404</v>
      </c>
      <c r="L75" s="20" t="s">
        <v>404</v>
      </c>
      <c r="M75" s="18" t="n">
        <v>0</v>
      </c>
      <c r="N75" s="20" t="n">
        <v>0</v>
      </c>
      <c r="O75" s="18" t="n">
        <v>0</v>
      </c>
      <c r="P75" s="20" t="n">
        <v>0</v>
      </c>
      <c r="Q75" s="18" t="n">
        <v>7.52993878</v>
      </c>
      <c r="R75" s="20" t="n">
        <v>2.46308234</v>
      </c>
    </row>
    <row r="76" spans="1:18">
      <c r="A76" s="15" t="s">
        <v>473</v>
      </c>
      <c r="B76" s="17" t="n">
        <v>14167</v>
      </c>
      <c r="C76" s="18">
        <f>(1400.0/B76*100)</f>
        <v/>
      </c>
      <c r="D76" s="19" t="n">
        <v>12767</v>
      </c>
      <c r="E76" s="18" t="n">
        <v>46.74355218</v>
      </c>
      <c r="F76" s="20" t="n">
        <v>2.2180345</v>
      </c>
      <c r="G76" s="18" t="n">
        <v>47.92765488</v>
      </c>
      <c r="H76" s="20" t="n">
        <v>1.98053835</v>
      </c>
      <c r="I76" s="18" t="n">
        <v>0</v>
      </c>
      <c r="J76" s="20" t="n">
        <v>0</v>
      </c>
      <c r="K76" s="18" t="s">
        <v>404</v>
      </c>
      <c r="L76" s="20" t="s">
        <v>404</v>
      </c>
      <c r="M76" s="18" t="n">
        <v>0</v>
      </c>
      <c r="N76" s="20" t="n">
        <v>0</v>
      </c>
      <c r="O76" s="18" t="n">
        <v>0</v>
      </c>
      <c r="P76" s="20" t="n">
        <v>0</v>
      </c>
      <c r="Q76" s="18" t="n">
        <v>5.32879294</v>
      </c>
      <c r="R76" s="20" t="n">
        <v>1.16932027</v>
      </c>
    </row>
    <row r="77" spans="1:18">
      <c r="A77" s="15" t="s">
        <v>474</v>
      </c>
      <c r="B77" s="17" t="n">
        <v>6062</v>
      </c>
      <c r="C77" s="18">
        <f>(0.0/B77*100)</f>
        <v/>
      </c>
      <c r="D77" s="19" t="n">
        <v>6062</v>
      </c>
      <c r="E77" s="18" t="n">
        <v>52.33465132</v>
      </c>
      <c r="F77" s="20" t="n">
        <v>3.27281162</v>
      </c>
      <c r="G77" s="18" t="n">
        <v>47.66534868</v>
      </c>
      <c r="H77" s="20" t="n">
        <v>3.27281162</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49.78649226</v>
      </c>
      <c r="F78" s="20" t="n">
        <v>3.79259908</v>
      </c>
      <c r="G78" s="18" t="n">
        <v>49.55678522</v>
      </c>
      <c r="H78" s="20" t="n">
        <v>3.84197147</v>
      </c>
      <c r="I78" s="18" t="n">
        <v>0</v>
      </c>
      <c r="J78" s="20" t="n">
        <v>0</v>
      </c>
      <c r="K78" s="18" t="s">
        <v>404</v>
      </c>
      <c r="L78" s="20" t="s">
        <v>404</v>
      </c>
      <c r="M78" s="18" t="n">
        <v>0</v>
      </c>
      <c r="N78" s="20" t="n">
        <v>0</v>
      </c>
      <c r="O78" s="18" t="n">
        <v>0</v>
      </c>
      <c r="P78" s="20" t="n">
        <v>0</v>
      </c>
      <c r="Q78" s="18" t="n">
        <v>0.65672252</v>
      </c>
      <c r="R78" s="20" t="n">
        <v>0.65358372</v>
      </c>
    </row>
    <row customHeight="1" ht="25" r="79" spans="1:18">
      <c r="A79" s="15" t="s">
        <v>476</v>
      </c>
      <c r="B79" s="17" t="n">
        <v>1657</v>
      </c>
      <c r="C79" s="18">
        <f>(21.0/B79*100)</f>
        <v/>
      </c>
      <c r="D79" s="19" t="n">
        <v>1636</v>
      </c>
      <c r="E79" s="18" t="n">
        <v>40.54149443</v>
      </c>
      <c r="F79" s="20" t="n">
        <v>6.43425124</v>
      </c>
      <c r="G79" s="18" t="n">
        <v>59.45850557</v>
      </c>
      <c r="H79" s="20" t="n">
        <v>6.43425124</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92.68961516</v>
      </c>
      <c r="F80" s="20" t="n">
        <v>2.21105251</v>
      </c>
      <c r="G80" s="18" t="n">
        <v>7.31038484</v>
      </c>
      <c r="H80" s="20" t="n">
        <v>2.21105251</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41.44470556</v>
      </c>
      <c r="F81" s="20" t="n">
        <v>4.16515927</v>
      </c>
      <c r="G81" s="18" t="n">
        <v>58.06868511</v>
      </c>
      <c r="H81" s="20" t="n">
        <v>4.17592281</v>
      </c>
      <c r="I81" s="18" t="n">
        <v>0</v>
      </c>
      <c r="J81" s="20" t="n">
        <v>0</v>
      </c>
      <c r="K81" s="18" t="s">
        <v>404</v>
      </c>
      <c r="L81" s="20" t="s">
        <v>404</v>
      </c>
      <c r="M81" s="18" t="n">
        <v>0</v>
      </c>
      <c r="N81" s="20" t="n">
        <v>0</v>
      </c>
      <c r="O81" s="18" t="n">
        <v>0</v>
      </c>
      <c r="P81" s="20" t="n">
        <v>0</v>
      </c>
      <c r="Q81" s="18" t="n">
        <v>0.48660933</v>
      </c>
      <c r="R81" s="20" t="n">
        <v>0.28593687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525</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0.16917523</v>
      </c>
      <c r="F7" s="20" t="n">
        <v>0.04160017</v>
      </c>
      <c r="G7" s="18" t="n">
        <v>17.03985204</v>
      </c>
      <c r="H7" s="20" t="n">
        <v>1.73169233</v>
      </c>
      <c r="I7" s="18" t="n">
        <v>43.01577142</v>
      </c>
      <c r="J7" s="20" t="n">
        <v>2.18789343</v>
      </c>
      <c r="K7" s="18" t="n">
        <v>18.51745071</v>
      </c>
      <c r="L7" s="20" t="n">
        <v>2.07119114</v>
      </c>
      <c r="M7" s="18" t="n">
        <v>7.47792157</v>
      </c>
      <c r="N7" s="20" t="n">
        <v>1.0249687</v>
      </c>
      <c r="O7" s="18" t="n">
        <v>9.01763431</v>
      </c>
      <c r="P7" s="20" t="n">
        <v>1.23498766</v>
      </c>
      <c r="Q7" s="18" t="n">
        <v>0</v>
      </c>
      <c r="R7" s="20" t="n">
        <v>0</v>
      </c>
      <c r="S7" s="18" t="s">
        <v>404</v>
      </c>
      <c r="T7" s="20" t="s">
        <v>404</v>
      </c>
      <c r="U7" s="18" t="n">
        <v>0</v>
      </c>
      <c r="V7" s="20" t="n">
        <v>0</v>
      </c>
      <c r="W7" s="18" t="n">
        <v>0</v>
      </c>
      <c r="X7" s="20" t="n">
        <v>0</v>
      </c>
      <c r="Y7" s="18" t="n">
        <v>4.76219472</v>
      </c>
      <c r="Z7" s="20" t="n">
        <v>0.82225459</v>
      </c>
    </row>
    <row r="8" spans="1:26">
      <c r="A8" s="15" t="s">
        <v>405</v>
      </c>
      <c r="B8" s="17" t="n">
        <v>7007</v>
      </c>
      <c r="C8" s="18">
        <f>(0.0/B8*100)</f>
        <v/>
      </c>
      <c r="D8" s="19" t="n">
        <v>7007</v>
      </c>
      <c r="E8" s="18" t="n">
        <v>5.73567984</v>
      </c>
      <c r="F8" s="20" t="n">
        <v>1.88450013</v>
      </c>
      <c r="G8" s="18" t="n">
        <v>47.94652461</v>
      </c>
      <c r="H8" s="20" t="n">
        <v>3.72646482</v>
      </c>
      <c r="I8" s="18" t="n">
        <v>28.25556054</v>
      </c>
      <c r="J8" s="20" t="n">
        <v>3.46198555</v>
      </c>
      <c r="K8" s="18" t="n">
        <v>10.16882735</v>
      </c>
      <c r="L8" s="20" t="n">
        <v>2.46017642</v>
      </c>
      <c r="M8" s="18" t="n">
        <v>3.41434485</v>
      </c>
      <c r="N8" s="20" t="n">
        <v>1.30763727</v>
      </c>
      <c r="O8" s="18" t="n">
        <v>1.10180209</v>
      </c>
      <c r="P8" s="20" t="n">
        <v>0.67871151</v>
      </c>
      <c r="Q8" s="18" t="n">
        <v>0</v>
      </c>
      <c r="R8" s="20" t="n">
        <v>0</v>
      </c>
      <c r="S8" s="18" t="s">
        <v>404</v>
      </c>
      <c r="T8" s="20" t="s">
        <v>404</v>
      </c>
      <c r="U8" s="18" t="n">
        <v>0</v>
      </c>
      <c r="V8" s="20" t="n">
        <v>0</v>
      </c>
      <c r="W8" s="18" t="n">
        <v>0</v>
      </c>
      <c r="X8" s="20" t="n">
        <v>0</v>
      </c>
      <c r="Y8" s="18" t="n">
        <v>3.37726072</v>
      </c>
      <c r="Z8" s="20" t="n">
        <v>1.30505334</v>
      </c>
    </row>
    <row r="9" spans="1:26">
      <c r="A9" s="15" t="s">
        <v>406</v>
      </c>
      <c r="B9" s="17" t="n">
        <v>9651</v>
      </c>
      <c r="C9" s="18">
        <f>(200.0/B9*100)</f>
        <v/>
      </c>
      <c r="D9" s="19" t="n">
        <v>9451</v>
      </c>
      <c r="E9" s="18" t="n">
        <v>12.82240967</v>
      </c>
      <c r="F9" s="20" t="n">
        <v>2.25487328</v>
      </c>
      <c r="G9" s="18" t="n">
        <v>48.84784552</v>
      </c>
      <c r="H9" s="20" t="n">
        <v>3.47023638</v>
      </c>
      <c r="I9" s="18" t="n">
        <v>23.00531516</v>
      </c>
      <c r="J9" s="20" t="n">
        <v>2.44117413</v>
      </c>
      <c r="K9" s="18" t="n">
        <v>4.6593069</v>
      </c>
      <c r="L9" s="20" t="n">
        <v>1.26826614</v>
      </c>
      <c r="M9" s="18" t="n">
        <v>0.36032991</v>
      </c>
      <c r="N9" s="20" t="n">
        <v>0.28246021</v>
      </c>
      <c r="O9" s="18" t="n">
        <v>1.66169427</v>
      </c>
      <c r="P9" s="20" t="n">
        <v>0.95139937</v>
      </c>
      <c r="Q9" s="18" t="n">
        <v>0</v>
      </c>
      <c r="R9" s="20" t="n">
        <v>0</v>
      </c>
      <c r="S9" s="18" t="s">
        <v>404</v>
      </c>
      <c r="T9" s="20" t="s">
        <v>404</v>
      </c>
      <c r="U9" s="18" t="n">
        <v>0</v>
      </c>
      <c r="V9" s="20" t="n">
        <v>0</v>
      </c>
      <c r="W9" s="18" t="n">
        <v>0</v>
      </c>
      <c r="X9" s="20" t="n">
        <v>0</v>
      </c>
      <c r="Y9" s="18" t="n">
        <v>8.64309856</v>
      </c>
      <c r="Z9" s="20" t="n">
        <v>2.03497704</v>
      </c>
    </row>
    <row r="10" spans="1:26">
      <c r="A10" s="15" t="s">
        <v>407</v>
      </c>
      <c r="B10" s="17" t="n">
        <v>20058</v>
      </c>
      <c r="C10" s="18">
        <f>(2798.0/B10*100)</f>
        <v/>
      </c>
      <c r="D10" s="19" t="n">
        <v>17260</v>
      </c>
      <c r="E10" s="18" t="n">
        <v>0.50327894</v>
      </c>
      <c r="F10" s="20" t="n">
        <v>0.2265394</v>
      </c>
      <c r="G10" s="18" t="n">
        <v>24.43554037</v>
      </c>
      <c r="H10" s="20" t="n">
        <v>2.1502946</v>
      </c>
      <c r="I10" s="18" t="n">
        <v>45.57838238</v>
      </c>
      <c r="J10" s="20" t="n">
        <v>2.41247916</v>
      </c>
      <c r="K10" s="18" t="n">
        <v>17.04060153</v>
      </c>
      <c r="L10" s="20" t="n">
        <v>2.32956507</v>
      </c>
      <c r="M10" s="18" t="n">
        <v>3.85427267</v>
      </c>
      <c r="N10" s="20" t="n">
        <v>1.07254171</v>
      </c>
      <c r="O10" s="18" t="n">
        <v>4.96791287</v>
      </c>
      <c r="P10" s="20" t="n">
        <v>1.26321547</v>
      </c>
      <c r="Q10" s="18" t="n">
        <v>0</v>
      </c>
      <c r="R10" s="20" t="n">
        <v>0</v>
      </c>
      <c r="S10" s="18" t="s">
        <v>404</v>
      </c>
      <c r="T10" s="20" t="s">
        <v>404</v>
      </c>
      <c r="U10" s="18" t="n">
        <v>0</v>
      </c>
      <c r="V10" s="20" t="n">
        <v>0</v>
      </c>
      <c r="W10" s="18" t="n">
        <v>0</v>
      </c>
      <c r="X10" s="20" t="n">
        <v>0</v>
      </c>
      <c r="Y10" s="18" t="n">
        <v>3.62001125</v>
      </c>
      <c r="Z10" s="20" t="n">
        <v>0.9720452000000001</v>
      </c>
    </row>
    <row r="11" spans="1:26">
      <c r="A11" s="15" t="s">
        <v>408</v>
      </c>
      <c r="B11" s="17" t="n">
        <v>7053</v>
      </c>
      <c r="C11" s="18">
        <f>(137.0/B11*100)</f>
        <v/>
      </c>
      <c r="D11" s="19" t="n">
        <v>6916</v>
      </c>
      <c r="E11" s="18" t="n">
        <v>2.95336839</v>
      </c>
      <c r="F11" s="20" t="n">
        <v>1.42689155</v>
      </c>
      <c r="G11" s="18" t="n">
        <v>22.51491618</v>
      </c>
      <c r="H11" s="20" t="n">
        <v>3.25489545</v>
      </c>
      <c r="I11" s="18" t="n">
        <v>33.10647485</v>
      </c>
      <c r="J11" s="20" t="n">
        <v>3.90979603</v>
      </c>
      <c r="K11" s="18" t="n">
        <v>24.39342249</v>
      </c>
      <c r="L11" s="20" t="n">
        <v>3.54552248</v>
      </c>
      <c r="M11" s="18" t="n">
        <v>8.508618</v>
      </c>
      <c r="N11" s="20" t="n">
        <v>2.31655369</v>
      </c>
      <c r="O11" s="18" t="n">
        <v>5.75808182</v>
      </c>
      <c r="P11" s="20" t="n">
        <v>1.92771636</v>
      </c>
      <c r="Q11" s="18" t="n">
        <v>0</v>
      </c>
      <c r="R11" s="20" t="n">
        <v>0</v>
      </c>
      <c r="S11" s="18" t="s">
        <v>404</v>
      </c>
      <c r="T11" s="20" t="s">
        <v>404</v>
      </c>
      <c r="U11" s="18" t="n">
        <v>0</v>
      </c>
      <c r="V11" s="20" t="n">
        <v>0</v>
      </c>
      <c r="W11" s="18" t="n">
        <v>0</v>
      </c>
      <c r="X11" s="20" t="n">
        <v>0</v>
      </c>
      <c r="Y11" s="18" t="n">
        <v>2.76511828</v>
      </c>
      <c r="Z11" s="20" t="n">
        <v>1.47253973</v>
      </c>
    </row>
    <row r="12" spans="1:26">
      <c r="A12" s="15" t="s">
        <v>409</v>
      </c>
      <c r="B12" s="17" t="n">
        <v>6894</v>
      </c>
      <c r="C12" s="18">
        <f>(106.0/B12*100)</f>
        <v/>
      </c>
      <c r="D12" s="19" t="n">
        <v>6788</v>
      </c>
      <c r="E12" s="18" t="n">
        <v>1.7681825</v>
      </c>
      <c r="F12" s="20" t="n">
        <v>0.7748230699999999</v>
      </c>
      <c r="G12" s="18" t="n">
        <v>38.76512759</v>
      </c>
      <c r="H12" s="20" t="n">
        <v>2.8467818</v>
      </c>
      <c r="I12" s="18" t="n">
        <v>45.76083863</v>
      </c>
      <c r="J12" s="20" t="n">
        <v>2.79986476</v>
      </c>
      <c r="K12" s="18" t="n">
        <v>8.93686802</v>
      </c>
      <c r="L12" s="20" t="n">
        <v>1.99994126</v>
      </c>
      <c r="M12" s="18" t="n">
        <v>2.86299742</v>
      </c>
      <c r="N12" s="20" t="n">
        <v>1.043273</v>
      </c>
      <c r="O12" s="18" t="n">
        <v>0.44023874</v>
      </c>
      <c r="P12" s="20" t="n">
        <v>0.32423946</v>
      </c>
      <c r="Q12" s="18" t="n">
        <v>0</v>
      </c>
      <c r="R12" s="20" t="n">
        <v>0</v>
      </c>
      <c r="S12" s="18" t="s">
        <v>404</v>
      </c>
      <c r="T12" s="20" t="s">
        <v>404</v>
      </c>
      <c r="U12" s="18" t="n">
        <v>0</v>
      </c>
      <c r="V12" s="20" t="n">
        <v>0</v>
      </c>
      <c r="W12" s="18" t="n">
        <v>0</v>
      </c>
      <c r="X12" s="20" t="n">
        <v>0</v>
      </c>
      <c r="Y12" s="18" t="n">
        <v>1.4657471</v>
      </c>
      <c r="Z12" s="20" t="n">
        <v>0.63911323</v>
      </c>
    </row>
    <row r="13" spans="1:26">
      <c r="A13" s="15" t="s">
        <v>410</v>
      </c>
      <c r="B13" s="17" t="n">
        <v>7161</v>
      </c>
      <c r="C13" s="18">
        <f>(1175.0/B13*100)</f>
        <v/>
      </c>
      <c r="D13" s="19" t="n">
        <v>5986</v>
      </c>
      <c r="E13" s="18" t="n">
        <v>5.4074347</v>
      </c>
      <c r="F13" s="20" t="n">
        <v>1.41978349</v>
      </c>
      <c r="G13" s="18" t="n">
        <v>47.62011206</v>
      </c>
      <c r="H13" s="20" t="n">
        <v>3.41430203</v>
      </c>
      <c r="I13" s="18" t="n">
        <v>32.49825336</v>
      </c>
      <c r="J13" s="20" t="n">
        <v>3.31860231</v>
      </c>
      <c r="K13" s="18" t="n">
        <v>7.22484652</v>
      </c>
      <c r="L13" s="20" t="n">
        <v>1.72620676</v>
      </c>
      <c r="M13" s="18" t="n">
        <v>1.05085061</v>
      </c>
      <c r="N13" s="20" t="n">
        <v>0.75912607</v>
      </c>
      <c r="O13" s="18" t="n">
        <v>0.7563568000000001</v>
      </c>
      <c r="P13" s="20" t="n">
        <v>0.56226638</v>
      </c>
      <c r="Q13" s="18" t="n">
        <v>0</v>
      </c>
      <c r="R13" s="20" t="n">
        <v>0</v>
      </c>
      <c r="S13" s="18" t="s">
        <v>404</v>
      </c>
      <c r="T13" s="20" t="s">
        <v>404</v>
      </c>
      <c r="U13" s="18" t="n">
        <v>0</v>
      </c>
      <c r="V13" s="20" t="n">
        <v>0</v>
      </c>
      <c r="W13" s="18" t="n">
        <v>0</v>
      </c>
      <c r="X13" s="20" t="n">
        <v>0</v>
      </c>
      <c r="Y13" s="18" t="n">
        <v>5.44214594</v>
      </c>
      <c r="Z13" s="20" t="n">
        <v>1.47060796</v>
      </c>
    </row>
    <row r="14" spans="1:26">
      <c r="A14" s="15" t="s">
        <v>411</v>
      </c>
      <c r="B14" s="17" t="n">
        <v>5587</v>
      </c>
      <c r="C14" s="18">
        <f>(0.0/B14*100)</f>
        <v/>
      </c>
      <c r="D14" s="19" t="n">
        <v>5587</v>
      </c>
      <c r="E14" s="18" t="n">
        <v>1.40354944</v>
      </c>
      <c r="F14" s="20" t="n">
        <v>0.64274698</v>
      </c>
      <c r="G14" s="18" t="n">
        <v>24.54681501</v>
      </c>
      <c r="H14" s="20" t="n">
        <v>2.51011542</v>
      </c>
      <c r="I14" s="18" t="n">
        <v>49.90826216</v>
      </c>
      <c r="J14" s="20" t="n">
        <v>2.7170763</v>
      </c>
      <c r="K14" s="18" t="n">
        <v>13.45408123</v>
      </c>
      <c r="L14" s="20" t="n">
        <v>1.95905217</v>
      </c>
      <c r="M14" s="18" t="n">
        <v>6.38287172</v>
      </c>
      <c r="N14" s="20" t="n">
        <v>1.44853941</v>
      </c>
      <c r="O14" s="18" t="n">
        <v>1.78250949</v>
      </c>
      <c r="P14" s="20" t="n">
        <v>0.49876541</v>
      </c>
      <c r="Q14" s="18" t="n">
        <v>0</v>
      </c>
      <c r="R14" s="20" t="n">
        <v>0</v>
      </c>
      <c r="S14" s="18" t="s">
        <v>404</v>
      </c>
      <c r="T14" s="20" t="s">
        <v>404</v>
      </c>
      <c r="U14" s="18" t="n">
        <v>0</v>
      </c>
      <c r="V14" s="20" t="n">
        <v>0</v>
      </c>
      <c r="W14" s="18" t="n">
        <v>0</v>
      </c>
      <c r="X14" s="20" t="n">
        <v>0</v>
      </c>
      <c r="Y14" s="18" t="n">
        <v>2.52191095</v>
      </c>
      <c r="Z14" s="20" t="n">
        <v>0.80905217</v>
      </c>
    </row>
    <row r="15" spans="1:26">
      <c r="A15" s="15" t="s">
        <v>412</v>
      </c>
      <c r="B15" s="17" t="n">
        <v>5882</v>
      </c>
      <c r="C15" s="18">
        <f>(0.0/B15*100)</f>
        <v/>
      </c>
      <c r="D15" s="19" t="n">
        <v>5882</v>
      </c>
      <c r="E15" s="18" t="n">
        <v>6.24543279</v>
      </c>
      <c r="F15" s="20" t="n">
        <v>1.75854898</v>
      </c>
      <c r="G15" s="18" t="n">
        <v>52.17255616</v>
      </c>
      <c r="H15" s="20" t="n">
        <v>3.88780448</v>
      </c>
      <c r="I15" s="18" t="n">
        <v>29.27892657</v>
      </c>
      <c r="J15" s="20" t="n">
        <v>3.68080202</v>
      </c>
      <c r="K15" s="18" t="n">
        <v>7.90732503</v>
      </c>
      <c r="L15" s="20" t="n">
        <v>2.27549872</v>
      </c>
      <c r="M15" s="18" t="n">
        <v>1.83996729</v>
      </c>
      <c r="N15" s="20" t="n">
        <v>1.05558818</v>
      </c>
      <c r="O15" s="18" t="n">
        <v>0.66646371</v>
      </c>
      <c r="P15" s="20" t="n">
        <v>0.67140624</v>
      </c>
      <c r="Q15" s="18" t="n">
        <v>0</v>
      </c>
      <c r="R15" s="20" t="n">
        <v>0</v>
      </c>
      <c r="S15" s="18" t="s">
        <v>404</v>
      </c>
      <c r="T15" s="20" t="s">
        <v>404</v>
      </c>
      <c r="U15" s="18" t="n">
        <v>0</v>
      </c>
      <c r="V15" s="20" t="n">
        <v>0</v>
      </c>
      <c r="W15" s="18" t="n">
        <v>0</v>
      </c>
      <c r="X15" s="20" t="n">
        <v>0</v>
      </c>
      <c r="Y15" s="18" t="n">
        <v>1.88932844</v>
      </c>
      <c r="Z15" s="20" t="n">
        <v>1.08172292</v>
      </c>
    </row>
    <row r="16" spans="1:26">
      <c r="A16" s="15" t="s">
        <v>413</v>
      </c>
      <c r="B16" s="17" t="n">
        <v>6108</v>
      </c>
      <c r="C16" s="18">
        <f>(364.0/B16*100)</f>
        <v/>
      </c>
      <c r="D16" s="19" t="n">
        <v>5744</v>
      </c>
      <c r="E16" s="18" t="n">
        <v>3.10360339</v>
      </c>
      <c r="F16" s="20" t="n">
        <v>0.89831679</v>
      </c>
      <c r="G16" s="18" t="n">
        <v>33.41545039</v>
      </c>
      <c r="H16" s="20" t="n">
        <v>3.5331385</v>
      </c>
      <c r="I16" s="18" t="n">
        <v>41.44669401</v>
      </c>
      <c r="J16" s="20" t="n">
        <v>3.16431454</v>
      </c>
      <c r="K16" s="18" t="n">
        <v>10.92282201</v>
      </c>
      <c r="L16" s="20" t="n">
        <v>1.93995915</v>
      </c>
      <c r="M16" s="18" t="n">
        <v>1.72766645</v>
      </c>
      <c r="N16" s="20" t="n">
        <v>0.89997417</v>
      </c>
      <c r="O16" s="18" t="n">
        <v>3.66634629</v>
      </c>
      <c r="P16" s="20" t="n">
        <v>1.31115832</v>
      </c>
      <c r="Q16" s="18" t="n">
        <v>0</v>
      </c>
      <c r="R16" s="20" t="n">
        <v>0</v>
      </c>
      <c r="S16" s="18" t="s">
        <v>404</v>
      </c>
      <c r="T16" s="20" t="s">
        <v>404</v>
      </c>
      <c r="U16" s="18" t="n">
        <v>0</v>
      </c>
      <c r="V16" s="20" t="n">
        <v>0</v>
      </c>
      <c r="W16" s="18" t="n">
        <v>0</v>
      </c>
      <c r="X16" s="20" t="n">
        <v>0</v>
      </c>
      <c r="Y16" s="18" t="n">
        <v>5.71741747</v>
      </c>
      <c r="Z16" s="20" t="n">
        <v>1.69533793</v>
      </c>
    </row>
    <row r="17" spans="1:26">
      <c r="A17" s="15" t="s">
        <v>414</v>
      </c>
      <c r="B17" s="17" t="n">
        <v>6504</v>
      </c>
      <c r="C17" s="18">
        <f>(1325.0/B17*100)</f>
        <v/>
      </c>
      <c r="D17" s="19" t="n">
        <v>5179</v>
      </c>
      <c r="E17" s="18" t="n">
        <v>8.512791930000001</v>
      </c>
      <c r="F17" s="20" t="n">
        <v>2.1591396</v>
      </c>
      <c r="G17" s="18" t="n">
        <v>46.31754019</v>
      </c>
      <c r="H17" s="20" t="n">
        <v>3.65722603</v>
      </c>
      <c r="I17" s="18" t="n">
        <v>27.75809594</v>
      </c>
      <c r="J17" s="20" t="n">
        <v>3.31514304</v>
      </c>
      <c r="K17" s="18" t="n">
        <v>9.375239179999999</v>
      </c>
      <c r="L17" s="20" t="n">
        <v>1.96554379</v>
      </c>
      <c r="M17" s="18" t="n">
        <v>3.45138024</v>
      </c>
      <c r="N17" s="20" t="n">
        <v>1.53922861</v>
      </c>
      <c r="O17" s="18" t="n">
        <v>1.44188568</v>
      </c>
      <c r="P17" s="20" t="n">
        <v>0.84641913</v>
      </c>
      <c r="Q17" s="18" t="n">
        <v>0</v>
      </c>
      <c r="R17" s="20" t="n">
        <v>0</v>
      </c>
      <c r="S17" s="18" t="s">
        <v>404</v>
      </c>
      <c r="T17" s="20" t="s">
        <v>404</v>
      </c>
      <c r="U17" s="18" t="n">
        <v>0</v>
      </c>
      <c r="V17" s="20" t="n">
        <v>0</v>
      </c>
      <c r="W17" s="18" t="n">
        <v>0</v>
      </c>
      <c r="X17" s="20" t="n">
        <v>0</v>
      </c>
      <c r="Y17" s="18" t="n">
        <v>3.14306684</v>
      </c>
      <c r="Z17" s="20" t="n">
        <v>1.06173822</v>
      </c>
    </row>
    <row r="18" spans="1:26">
      <c r="A18" s="15" t="s">
        <v>415</v>
      </c>
      <c r="B18" s="17" t="n">
        <v>5532</v>
      </c>
      <c r="C18" s="18">
        <f>(0.0/B18*100)</f>
        <v/>
      </c>
      <c r="D18" s="19" t="n">
        <v>5532</v>
      </c>
      <c r="E18" s="18" t="n">
        <v>2.80943193</v>
      </c>
      <c r="F18" s="20" t="n">
        <v>1.23180278</v>
      </c>
      <c r="G18" s="18" t="n">
        <v>49.09653521</v>
      </c>
      <c r="H18" s="20" t="n">
        <v>3.58126886</v>
      </c>
      <c r="I18" s="18" t="n">
        <v>31.22447215</v>
      </c>
      <c r="J18" s="20" t="n">
        <v>2.85348654</v>
      </c>
      <c r="K18" s="18" t="n">
        <v>11.3547883</v>
      </c>
      <c r="L18" s="20" t="n">
        <v>2.40098538</v>
      </c>
      <c r="M18" s="18" t="n">
        <v>2.20508275</v>
      </c>
      <c r="N18" s="20" t="n">
        <v>1.3052524</v>
      </c>
      <c r="O18" s="18" t="n">
        <v>1.40675305</v>
      </c>
      <c r="P18" s="20" t="n">
        <v>0.8273715699999999</v>
      </c>
      <c r="Q18" s="18" t="n">
        <v>0</v>
      </c>
      <c r="R18" s="20" t="n">
        <v>0</v>
      </c>
      <c r="S18" s="18" t="s">
        <v>404</v>
      </c>
      <c r="T18" s="20" t="s">
        <v>404</v>
      </c>
      <c r="U18" s="18" t="n">
        <v>0</v>
      </c>
      <c r="V18" s="20" t="n">
        <v>0</v>
      </c>
      <c r="W18" s="18" t="n">
        <v>0</v>
      </c>
      <c r="X18" s="20" t="n">
        <v>0</v>
      </c>
      <c r="Y18" s="18" t="n">
        <v>1.90293661</v>
      </c>
      <c r="Z18" s="20" t="n">
        <v>0.94135444</v>
      </c>
    </row>
    <row r="19" spans="1:26">
      <c r="A19" s="15" t="s">
        <v>416</v>
      </c>
      <c r="B19" s="17" t="n">
        <v>5658</v>
      </c>
      <c r="C19" s="18">
        <f>(327.0/B19*100)</f>
        <v/>
      </c>
      <c r="D19" s="19" t="n">
        <v>5331</v>
      </c>
      <c r="E19" s="18" t="n">
        <v>3.20470716</v>
      </c>
      <c r="F19" s="20" t="n">
        <v>1.18621615</v>
      </c>
      <c r="G19" s="18" t="n">
        <v>36.19146024</v>
      </c>
      <c r="H19" s="20" t="n">
        <v>3.51715044</v>
      </c>
      <c r="I19" s="18" t="n">
        <v>35.44916783</v>
      </c>
      <c r="J19" s="20" t="n">
        <v>3.59237594</v>
      </c>
      <c r="K19" s="18" t="n">
        <v>13.15320135</v>
      </c>
      <c r="L19" s="20" t="n">
        <v>2.53822986</v>
      </c>
      <c r="M19" s="18" t="n">
        <v>3.0346978</v>
      </c>
      <c r="N19" s="20" t="n">
        <v>1.24992591</v>
      </c>
      <c r="O19" s="18" t="n">
        <v>5.42348267</v>
      </c>
      <c r="P19" s="20" t="n">
        <v>1.70277626</v>
      </c>
      <c r="Q19" s="18" t="n">
        <v>0</v>
      </c>
      <c r="R19" s="20" t="n">
        <v>0</v>
      </c>
      <c r="S19" s="18" t="s">
        <v>404</v>
      </c>
      <c r="T19" s="20" t="s">
        <v>404</v>
      </c>
      <c r="U19" s="18" t="n">
        <v>0</v>
      </c>
      <c r="V19" s="20" t="n">
        <v>0</v>
      </c>
      <c r="W19" s="18" t="n">
        <v>0</v>
      </c>
      <c r="X19" s="20" t="n">
        <v>0</v>
      </c>
      <c r="Y19" s="18" t="n">
        <v>3.54328294</v>
      </c>
      <c r="Z19" s="20" t="n">
        <v>1.31653122</v>
      </c>
    </row>
    <row r="20" spans="1:26">
      <c r="A20" s="15" t="s">
        <v>417</v>
      </c>
      <c r="B20" s="17" t="n">
        <v>3371</v>
      </c>
      <c r="C20" s="18">
        <f>(24.0/B20*100)</f>
        <v/>
      </c>
      <c r="D20" s="19" t="n">
        <v>3347</v>
      </c>
      <c r="E20" s="18" t="n">
        <v>0.22159308</v>
      </c>
      <c r="F20" s="20" t="n">
        <v>0.02959779</v>
      </c>
      <c r="G20" s="18" t="n">
        <v>30.30649387</v>
      </c>
      <c r="H20" s="20" t="n">
        <v>0.26524031</v>
      </c>
      <c r="I20" s="18" t="n">
        <v>41.68664298</v>
      </c>
      <c r="J20" s="20" t="n">
        <v>0.22794237</v>
      </c>
      <c r="K20" s="18" t="n">
        <v>19.66940691</v>
      </c>
      <c r="L20" s="20" t="n">
        <v>0.22566072</v>
      </c>
      <c r="M20" s="18" t="n">
        <v>3.86124393</v>
      </c>
      <c r="N20" s="20" t="n">
        <v>0.10708623</v>
      </c>
      <c r="O20" s="18" t="n">
        <v>0.49974139</v>
      </c>
      <c r="P20" s="20" t="n">
        <v>0.07280365</v>
      </c>
      <c r="Q20" s="18" t="n">
        <v>0</v>
      </c>
      <c r="R20" s="20" t="n">
        <v>0</v>
      </c>
      <c r="S20" s="18" t="s">
        <v>404</v>
      </c>
      <c r="T20" s="20" t="s">
        <v>404</v>
      </c>
      <c r="U20" s="18" t="n">
        <v>0</v>
      </c>
      <c r="V20" s="20" t="n">
        <v>0</v>
      </c>
      <c r="W20" s="18" t="n">
        <v>0</v>
      </c>
      <c r="X20" s="20" t="n">
        <v>0</v>
      </c>
      <c r="Y20" s="18" t="n">
        <v>3.75487784</v>
      </c>
      <c r="Z20" s="20" t="n">
        <v>0.13915205</v>
      </c>
    </row>
    <row r="21" spans="1:26">
      <c r="A21" s="15" t="s">
        <v>418</v>
      </c>
      <c r="B21" s="17" t="n">
        <v>5741</v>
      </c>
      <c r="C21" s="18">
        <f>(0.0/B21*100)</f>
        <v/>
      </c>
      <c r="D21" s="19" t="n">
        <v>5741</v>
      </c>
      <c r="E21" s="18" t="n">
        <v>1.40273783</v>
      </c>
      <c r="F21" s="20" t="n">
        <v>0.98006179</v>
      </c>
      <c r="G21" s="18" t="n">
        <v>43.31673205</v>
      </c>
      <c r="H21" s="20" t="n">
        <v>4.13635847</v>
      </c>
      <c r="I21" s="18" t="n">
        <v>36.56315477</v>
      </c>
      <c r="J21" s="20" t="n">
        <v>3.81498634</v>
      </c>
      <c r="K21" s="18" t="n">
        <v>6.79471614</v>
      </c>
      <c r="L21" s="20" t="n">
        <v>2.07392437</v>
      </c>
      <c r="M21" s="18" t="n">
        <v>2.99582522</v>
      </c>
      <c r="N21" s="20" t="n">
        <v>1.28096637</v>
      </c>
      <c r="O21" s="18" t="n">
        <v>1.31903808</v>
      </c>
      <c r="P21" s="20" t="n">
        <v>0.9415007399999999</v>
      </c>
      <c r="Q21" s="18" t="n">
        <v>0</v>
      </c>
      <c r="R21" s="20" t="n">
        <v>0</v>
      </c>
      <c r="S21" s="18" t="s">
        <v>404</v>
      </c>
      <c r="T21" s="20" t="s">
        <v>404</v>
      </c>
      <c r="U21" s="18" t="n">
        <v>0</v>
      </c>
      <c r="V21" s="20" t="n">
        <v>0</v>
      </c>
      <c r="W21" s="18" t="n">
        <v>0</v>
      </c>
      <c r="X21" s="20" t="n">
        <v>0</v>
      </c>
      <c r="Y21" s="18" t="n">
        <v>7.60779591</v>
      </c>
      <c r="Z21" s="20" t="n">
        <v>2.19587278</v>
      </c>
    </row>
    <row r="22" spans="1:26">
      <c r="A22" s="15" t="s">
        <v>419</v>
      </c>
      <c r="B22" s="17" t="n">
        <v>6598</v>
      </c>
      <c r="C22" s="18">
        <f>(0.0/B22*100)</f>
        <v/>
      </c>
      <c r="D22" s="19" t="n">
        <v>6598</v>
      </c>
      <c r="E22" s="18" t="n">
        <v>1.10199012</v>
      </c>
      <c r="F22" s="20" t="n">
        <v>0.777457</v>
      </c>
      <c r="G22" s="18" t="n">
        <v>20.60482752</v>
      </c>
      <c r="H22" s="20" t="n">
        <v>3.39414234</v>
      </c>
      <c r="I22" s="18" t="n">
        <v>44.06166392</v>
      </c>
      <c r="J22" s="20" t="n">
        <v>4.1181755</v>
      </c>
      <c r="K22" s="18" t="n">
        <v>26.19528578</v>
      </c>
      <c r="L22" s="20" t="n">
        <v>3.47428263</v>
      </c>
      <c r="M22" s="18" t="n">
        <v>3.79653551</v>
      </c>
      <c r="N22" s="20" t="n">
        <v>1.44600818</v>
      </c>
      <c r="O22" s="18" t="n">
        <v>2.66079189</v>
      </c>
      <c r="P22" s="20" t="n">
        <v>1.73472557</v>
      </c>
      <c r="Q22" s="18" t="n">
        <v>0</v>
      </c>
      <c r="R22" s="20" t="n">
        <v>0</v>
      </c>
      <c r="S22" s="18" t="s">
        <v>404</v>
      </c>
      <c r="T22" s="20" t="s">
        <v>404</v>
      </c>
      <c r="U22" s="18" t="n">
        <v>0</v>
      </c>
      <c r="V22" s="20" t="n">
        <v>0</v>
      </c>
      <c r="W22" s="18" t="n">
        <v>0</v>
      </c>
      <c r="X22" s="20" t="n">
        <v>0</v>
      </c>
      <c r="Y22" s="18" t="n">
        <v>1.57890526</v>
      </c>
      <c r="Z22" s="20" t="n">
        <v>0.91639184</v>
      </c>
    </row>
    <row r="23" spans="1:26">
      <c r="A23" s="15" t="s">
        <v>420</v>
      </c>
      <c r="B23" s="17" t="n">
        <v>11583</v>
      </c>
      <c r="C23" s="18">
        <f>(3123.0/B23*100)</f>
        <v/>
      </c>
      <c r="D23" s="19" t="n">
        <v>8460</v>
      </c>
      <c r="E23" s="18" t="n">
        <v>0.46788707</v>
      </c>
      <c r="F23" s="20" t="n">
        <v>0.29427733</v>
      </c>
      <c r="G23" s="18" t="n">
        <v>47.75445032</v>
      </c>
      <c r="H23" s="20" t="n">
        <v>3.98916471</v>
      </c>
      <c r="I23" s="18" t="n">
        <v>35.70819347</v>
      </c>
      <c r="J23" s="20" t="n">
        <v>4.08189136</v>
      </c>
      <c r="K23" s="18" t="n">
        <v>7.81053689</v>
      </c>
      <c r="L23" s="20" t="n">
        <v>1.90504301</v>
      </c>
      <c r="M23" s="18" t="n">
        <v>1.3806188</v>
      </c>
      <c r="N23" s="20" t="n">
        <v>1.03439789</v>
      </c>
      <c r="O23" s="18" t="n">
        <v>1.15874238</v>
      </c>
      <c r="P23" s="20" t="n">
        <v>0.76500473</v>
      </c>
      <c r="Q23" s="18" t="n">
        <v>0</v>
      </c>
      <c r="R23" s="20" t="n">
        <v>0</v>
      </c>
      <c r="S23" s="18" t="s">
        <v>404</v>
      </c>
      <c r="T23" s="20" t="s">
        <v>404</v>
      </c>
      <c r="U23" s="18" t="n">
        <v>0</v>
      </c>
      <c r="V23" s="20" t="n">
        <v>0</v>
      </c>
      <c r="W23" s="18" t="n">
        <v>0</v>
      </c>
      <c r="X23" s="20" t="n">
        <v>0</v>
      </c>
      <c r="Y23" s="18" t="n">
        <v>5.71957106</v>
      </c>
      <c r="Z23" s="20" t="n">
        <v>1.73915684</v>
      </c>
    </row>
    <row r="24" spans="1:26">
      <c r="A24" s="15" t="s">
        <v>421</v>
      </c>
      <c r="B24" s="17" t="n">
        <v>6647</v>
      </c>
      <c r="C24" s="18">
        <f>(0.0/B24*100)</f>
        <v/>
      </c>
      <c r="D24" s="19" t="n">
        <v>6647</v>
      </c>
      <c r="E24" s="18" t="n">
        <v>7.9569053</v>
      </c>
      <c r="F24" s="20" t="n">
        <v>1.71128173</v>
      </c>
      <c r="G24" s="18" t="n">
        <v>71.45771118</v>
      </c>
      <c r="H24" s="20" t="n">
        <v>3.23304387</v>
      </c>
      <c r="I24" s="18" t="n">
        <v>17.67129673</v>
      </c>
      <c r="J24" s="20" t="n">
        <v>2.91664802</v>
      </c>
      <c r="K24" s="18" t="n">
        <v>2.44766539</v>
      </c>
      <c r="L24" s="20" t="n">
        <v>1.09223757</v>
      </c>
      <c r="M24" s="18" t="n">
        <v>0.46642141</v>
      </c>
      <c r="N24" s="20" t="n">
        <v>0.43633045</v>
      </c>
      <c r="O24" s="18" t="n">
        <v>0</v>
      </c>
      <c r="P24" s="20" t="n">
        <v>0</v>
      </c>
      <c r="Q24" s="18" t="n">
        <v>0</v>
      </c>
      <c r="R24" s="20" t="n">
        <v>0</v>
      </c>
      <c r="S24" s="18" t="s">
        <v>404</v>
      </c>
      <c r="T24" s="20" t="s">
        <v>404</v>
      </c>
      <c r="U24" s="18" t="n">
        <v>0</v>
      </c>
      <c r="V24" s="20" t="n">
        <v>0</v>
      </c>
      <c r="W24" s="18" t="n">
        <v>0</v>
      </c>
      <c r="X24" s="20" t="n">
        <v>0</v>
      </c>
      <c r="Y24" s="18" t="n">
        <v>0</v>
      </c>
      <c r="Z24" s="20" t="n">
        <v>0</v>
      </c>
    </row>
    <row r="25" spans="1:26">
      <c r="A25" s="15" t="s">
        <v>422</v>
      </c>
      <c r="B25" s="17" t="n">
        <v>5581</v>
      </c>
      <c r="C25" s="18">
        <f>(0.0/B25*100)</f>
        <v/>
      </c>
      <c r="D25" s="19" t="n">
        <v>5581</v>
      </c>
      <c r="E25" s="18" t="n">
        <v>0.57243582</v>
      </c>
      <c r="F25" s="20" t="n">
        <v>0.59157161</v>
      </c>
      <c r="G25" s="18" t="n">
        <v>36.92346252</v>
      </c>
      <c r="H25" s="20" t="n">
        <v>3.61057484</v>
      </c>
      <c r="I25" s="18" t="n">
        <v>48.72595767</v>
      </c>
      <c r="J25" s="20" t="n">
        <v>3.84180891</v>
      </c>
      <c r="K25" s="18" t="n">
        <v>11.0872136</v>
      </c>
      <c r="L25" s="20" t="n">
        <v>2.59926447</v>
      </c>
      <c r="M25" s="18" t="n">
        <v>0.64115909</v>
      </c>
      <c r="N25" s="20" t="n">
        <v>0.64122979</v>
      </c>
      <c r="O25" s="18" t="n">
        <v>2.0497713</v>
      </c>
      <c r="P25" s="20" t="n">
        <v>1.1896388</v>
      </c>
      <c r="Q25" s="18" t="n">
        <v>0</v>
      </c>
      <c r="R25" s="20" t="n">
        <v>0</v>
      </c>
      <c r="S25" s="18" t="s">
        <v>404</v>
      </c>
      <c r="T25" s="20" t="s">
        <v>404</v>
      </c>
      <c r="U25" s="18" t="n">
        <v>0</v>
      </c>
      <c r="V25" s="20" t="n">
        <v>0</v>
      </c>
      <c r="W25" s="18" t="n">
        <v>0</v>
      </c>
      <c r="X25" s="20" t="n">
        <v>0</v>
      </c>
      <c r="Y25" s="18" t="n">
        <v>0</v>
      </c>
      <c r="Z25" s="20" t="n">
        <v>0</v>
      </c>
    </row>
    <row r="26" spans="1:26">
      <c r="A26" s="15" t="s">
        <v>423</v>
      </c>
      <c r="B26" s="17" t="n">
        <v>4869</v>
      </c>
      <c r="C26" s="18">
        <f>(11.0/B26*100)</f>
        <v/>
      </c>
      <c r="D26" s="19" t="n">
        <v>4858</v>
      </c>
      <c r="E26" s="18" t="n">
        <v>0</v>
      </c>
      <c r="F26" s="20" t="n">
        <v>0</v>
      </c>
      <c r="G26" s="18" t="n">
        <v>37.66343957</v>
      </c>
      <c r="H26" s="20" t="n">
        <v>2.41172174</v>
      </c>
      <c r="I26" s="18" t="n">
        <v>35.8252077</v>
      </c>
      <c r="J26" s="20" t="n">
        <v>2.755264</v>
      </c>
      <c r="K26" s="18" t="n">
        <v>19.51841327</v>
      </c>
      <c r="L26" s="20" t="n">
        <v>2.34110181</v>
      </c>
      <c r="M26" s="18" t="n">
        <v>3.53780702</v>
      </c>
      <c r="N26" s="20" t="n">
        <v>1.09717304</v>
      </c>
      <c r="O26" s="18" t="n">
        <v>2.20105105</v>
      </c>
      <c r="P26" s="20" t="n">
        <v>0.7544096</v>
      </c>
      <c r="Q26" s="18" t="n">
        <v>0</v>
      </c>
      <c r="R26" s="20" t="n">
        <v>0</v>
      </c>
      <c r="S26" s="18" t="s">
        <v>404</v>
      </c>
      <c r="T26" s="20" t="s">
        <v>404</v>
      </c>
      <c r="U26" s="18" t="n">
        <v>0</v>
      </c>
      <c r="V26" s="20" t="n">
        <v>0</v>
      </c>
      <c r="W26" s="18" t="n">
        <v>0</v>
      </c>
      <c r="X26" s="20" t="n">
        <v>0</v>
      </c>
      <c r="Y26" s="18" t="n">
        <v>1.25408139</v>
      </c>
      <c r="Z26" s="20" t="n">
        <v>0.53206707</v>
      </c>
    </row>
    <row r="27" spans="1:26">
      <c r="A27" s="15" t="s">
        <v>424</v>
      </c>
      <c r="B27" s="17" t="n">
        <v>5299</v>
      </c>
      <c r="C27" s="18">
        <f>(0.0/B27*100)</f>
        <v/>
      </c>
      <c r="D27" s="19" t="n">
        <v>5299</v>
      </c>
      <c r="E27" s="18" t="n">
        <v>4.85560134</v>
      </c>
      <c r="F27" s="20" t="n">
        <v>0.03446482</v>
      </c>
      <c r="G27" s="18" t="n">
        <v>50.88316878</v>
      </c>
      <c r="H27" s="20" t="n">
        <v>0.10851286</v>
      </c>
      <c r="I27" s="18" t="n">
        <v>28.74276259</v>
      </c>
      <c r="J27" s="20" t="n">
        <v>0.08877174</v>
      </c>
      <c r="K27" s="18" t="n">
        <v>11.58770701</v>
      </c>
      <c r="L27" s="20" t="n">
        <v>0.0642226</v>
      </c>
      <c r="M27" s="18" t="n">
        <v>0.3291895</v>
      </c>
      <c r="N27" s="20" t="n">
        <v>0.03627724</v>
      </c>
      <c r="O27" s="18" t="n">
        <v>0.43670736</v>
      </c>
      <c r="P27" s="20" t="n">
        <v>0.0287842</v>
      </c>
      <c r="Q27" s="18" t="n">
        <v>0</v>
      </c>
      <c r="R27" s="20" t="n">
        <v>0</v>
      </c>
      <c r="S27" s="18" t="s">
        <v>404</v>
      </c>
      <c r="T27" s="20" t="s">
        <v>404</v>
      </c>
      <c r="U27" s="18" t="n">
        <v>0</v>
      </c>
      <c r="V27" s="20" t="n">
        <v>0</v>
      </c>
      <c r="W27" s="18" t="n">
        <v>0</v>
      </c>
      <c r="X27" s="20" t="n">
        <v>0</v>
      </c>
      <c r="Y27" s="18" t="n">
        <v>3.16486342</v>
      </c>
      <c r="Z27" s="20" t="n">
        <v>0.00761712</v>
      </c>
    </row>
    <row r="28" spans="1:26">
      <c r="A28" s="15" t="s">
        <v>425</v>
      </c>
      <c r="B28" s="17" t="n">
        <v>7568</v>
      </c>
      <c r="C28" s="18">
        <f>(0.0/B28*100)</f>
        <v/>
      </c>
      <c r="D28" s="19" t="n">
        <v>7568</v>
      </c>
      <c r="E28" s="18" t="n">
        <v>0.35333929</v>
      </c>
      <c r="F28" s="20" t="n">
        <v>0.35244877</v>
      </c>
      <c r="G28" s="18" t="n">
        <v>14.02664929</v>
      </c>
      <c r="H28" s="20" t="n">
        <v>2.43551903</v>
      </c>
      <c r="I28" s="18" t="n">
        <v>35.12191106</v>
      </c>
      <c r="J28" s="20" t="n">
        <v>3.43229244</v>
      </c>
      <c r="K28" s="18" t="n">
        <v>35.50540996</v>
      </c>
      <c r="L28" s="20" t="n">
        <v>3.01749381</v>
      </c>
      <c r="M28" s="18" t="n">
        <v>5.31577162</v>
      </c>
      <c r="N28" s="20" t="n">
        <v>1.31531289</v>
      </c>
      <c r="O28" s="18" t="n">
        <v>9.67691879</v>
      </c>
      <c r="P28" s="20" t="n">
        <v>2.15358648</v>
      </c>
      <c r="Q28" s="18" t="n">
        <v>0</v>
      </c>
      <c r="R28" s="20" t="n">
        <v>0</v>
      </c>
      <c r="S28" s="18" t="s">
        <v>404</v>
      </c>
      <c r="T28" s="20" t="s">
        <v>404</v>
      </c>
      <c r="U28" s="18" t="n">
        <v>0</v>
      </c>
      <c r="V28" s="20" t="n">
        <v>0</v>
      </c>
      <c r="W28" s="18" t="n">
        <v>0</v>
      </c>
      <c r="X28" s="20" t="n">
        <v>0</v>
      </c>
      <c r="Y28" s="18" t="n">
        <v>0</v>
      </c>
      <c r="Z28" s="20" t="n">
        <v>0</v>
      </c>
    </row>
    <row r="29" spans="1:26">
      <c r="A29" s="15" t="s">
        <v>426</v>
      </c>
      <c r="B29" s="17" t="n">
        <v>5385</v>
      </c>
      <c r="C29" s="18">
        <f>(1123.0/B29*100)</f>
        <v/>
      </c>
      <c r="D29" s="19" t="n">
        <v>4262</v>
      </c>
      <c r="E29" s="18" t="n">
        <v>0.55295479</v>
      </c>
      <c r="F29" s="20" t="n">
        <v>0.52954105</v>
      </c>
      <c r="G29" s="18" t="n">
        <v>20.85620765</v>
      </c>
      <c r="H29" s="20" t="n">
        <v>4.1056995</v>
      </c>
      <c r="I29" s="18" t="n">
        <v>35.88486283</v>
      </c>
      <c r="J29" s="20" t="n">
        <v>4.26421755</v>
      </c>
      <c r="K29" s="18" t="n">
        <v>17.74756363</v>
      </c>
      <c r="L29" s="20" t="n">
        <v>3.39350589</v>
      </c>
      <c r="M29" s="18" t="n">
        <v>6.7912599</v>
      </c>
      <c r="N29" s="20" t="n">
        <v>1.87805268</v>
      </c>
      <c r="O29" s="18" t="n">
        <v>0</v>
      </c>
      <c r="P29" s="20" t="n">
        <v>0</v>
      </c>
      <c r="Q29" s="18" t="n">
        <v>0</v>
      </c>
      <c r="R29" s="20" t="n">
        <v>0</v>
      </c>
      <c r="S29" s="18" t="s">
        <v>404</v>
      </c>
      <c r="T29" s="20" t="s">
        <v>404</v>
      </c>
      <c r="U29" s="18" t="n">
        <v>0</v>
      </c>
      <c r="V29" s="20" t="n">
        <v>0</v>
      </c>
      <c r="W29" s="18" t="n">
        <v>0</v>
      </c>
      <c r="X29" s="20" t="n">
        <v>0</v>
      </c>
      <c r="Y29" s="18" t="n">
        <v>18.1671512</v>
      </c>
      <c r="Z29" s="20" t="n">
        <v>3.19223449</v>
      </c>
    </row>
    <row r="30" spans="1:26">
      <c r="A30" s="15" t="s">
        <v>427</v>
      </c>
      <c r="B30" s="17" t="n">
        <v>4520</v>
      </c>
      <c r="C30" s="18">
        <f>(945.0/B30*100)</f>
        <v/>
      </c>
      <c r="D30" s="19" t="n">
        <v>3575</v>
      </c>
      <c r="E30" s="18" t="n">
        <v>0</v>
      </c>
      <c r="F30" s="20" t="n">
        <v>0</v>
      </c>
      <c r="G30" s="18" t="n">
        <v>25.46059696</v>
      </c>
      <c r="H30" s="20" t="n">
        <v>2.9169204</v>
      </c>
      <c r="I30" s="18" t="n">
        <v>33.38303967</v>
      </c>
      <c r="J30" s="20" t="n">
        <v>3.999474</v>
      </c>
      <c r="K30" s="18" t="n">
        <v>23.86254083</v>
      </c>
      <c r="L30" s="20" t="n">
        <v>3.2245285</v>
      </c>
      <c r="M30" s="18" t="n">
        <v>7.99378792</v>
      </c>
      <c r="N30" s="20" t="n">
        <v>2.03702563</v>
      </c>
      <c r="O30" s="18" t="n">
        <v>5.3802187</v>
      </c>
      <c r="P30" s="20" t="n">
        <v>2.11257248</v>
      </c>
      <c r="Q30" s="18" t="n">
        <v>0</v>
      </c>
      <c r="R30" s="20" t="n">
        <v>0</v>
      </c>
      <c r="S30" s="18" t="s">
        <v>404</v>
      </c>
      <c r="T30" s="20" t="s">
        <v>404</v>
      </c>
      <c r="U30" s="18" t="n">
        <v>0</v>
      </c>
      <c r="V30" s="20" t="n">
        <v>0</v>
      </c>
      <c r="W30" s="18" t="n">
        <v>0</v>
      </c>
      <c r="X30" s="20" t="n">
        <v>0</v>
      </c>
      <c r="Y30" s="18" t="n">
        <v>3.91981591</v>
      </c>
      <c r="Z30" s="20" t="n">
        <v>1.2476055</v>
      </c>
    </row>
    <row r="31" spans="1:26">
      <c r="A31" s="15" t="s">
        <v>428</v>
      </c>
      <c r="B31" s="17" t="n">
        <v>5456</v>
      </c>
      <c r="C31" s="18">
        <f>(502.0/B31*100)</f>
        <v/>
      </c>
      <c r="D31" s="19" t="n">
        <v>4954</v>
      </c>
      <c r="E31" s="18" t="n">
        <v>0.43375445</v>
      </c>
      <c r="F31" s="20" t="n">
        <v>0.34807121</v>
      </c>
      <c r="G31" s="18" t="n">
        <v>27.12623546</v>
      </c>
      <c r="H31" s="20" t="n">
        <v>3.11065165</v>
      </c>
      <c r="I31" s="18" t="n">
        <v>44.18579934</v>
      </c>
      <c r="J31" s="20" t="n">
        <v>3.5933834</v>
      </c>
      <c r="K31" s="18" t="n">
        <v>12.61394731</v>
      </c>
      <c r="L31" s="20" t="n">
        <v>1.91835607</v>
      </c>
      <c r="M31" s="18" t="n">
        <v>3.59165357</v>
      </c>
      <c r="N31" s="20" t="n">
        <v>1.3162303</v>
      </c>
      <c r="O31" s="18" t="n">
        <v>3.26491306</v>
      </c>
      <c r="P31" s="20" t="n">
        <v>1.32059972</v>
      </c>
      <c r="Q31" s="18" t="n">
        <v>0</v>
      </c>
      <c r="R31" s="20" t="n">
        <v>0</v>
      </c>
      <c r="S31" s="18" t="s">
        <v>404</v>
      </c>
      <c r="T31" s="20" t="s">
        <v>404</v>
      </c>
      <c r="U31" s="18" t="n">
        <v>0</v>
      </c>
      <c r="V31" s="20" t="n">
        <v>0</v>
      </c>
      <c r="W31" s="18" t="n">
        <v>0</v>
      </c>
      <c r="X31" s="20" t="n">
        <v>0</v>
      </c>
      <c r="Y31" s="18" t="n">
        <v>8.78369681</v>
      </c>
      <c r="Z31" s="20" t="n">
        <v>1.90476577</v>
      </c>
    </row>
    <row r="32" spans="1:26">
      <c r="A32" s="15" t="s">
        <v>429</v>
      </c>
      <c r="B32" s="17" t="n">
        <v>4478</v>
      </c>
      <c r="C32" s="18">
        <f>(0.0/B32*100)</f>
        <v/>
      </c>
      <c r="D32" s="19" t="n">
        <v>4478</v>
      </c>
      <c r="E32" s="18" t="n">
        <v>0</v>
      </c>
      <c r="F32" s="20" t="n">
        <v>0</v>
      </c>
      <c r="G32" s="18" t="n">
        <v>48.20094843</v>
      </c>
      <c r="H32" s="20" t="n">
        <v>3.91490634</v>
      </c>
      <c r="I32" s="18" t="n">
        <v>40.97739116</v>
      </c>
      <c r="J32" s="20" t="n">
        <v>3.78589507</v>
      </c>
      <c r="K32" s="18" t="n">
        <v>7.41700996</v>
      </c>
      <c r="L32" s="20" t="n">
        <v>1.94970387</v>
      </c>
      <c r="M32" s="18" t="n">
        <v>1.44255422</v>
      </c>
      <c r="N32" s="20" t="n">
        <v>0.94895076</v>
      </c>
      <c r="O32" s="18" t="n">
        <v>0</v>
      </c>
      <c r="P32" s="20" t="n">
        <v>0</v>
      </c>
      <c r="Q32" s="18" t="n">
        <v>0</v>
      </c>
      <c r="R32" s="20" t="n">
        <v>0</v>
      </c>
      <c r="S32" s="18" t="s">
        <v>404</v>
      </c>
      <c r="T32" s="20" t="s">
        <v>404</v>
      </c>
      <c r="U32" s="18" t="n">
        <v>0</v>
      </c>
      <c r="V32" s="20" t="n">
        <v>0</v>
      </c>
      <c r="W32" s="18" t="n">
        <v>0</v>
      </c>
      <c r="X32" s="20" t="n">
        <v>0</v>
      </c>
      <c r="Y32" s="18" t="n">
        <v>1.96209623</v>
      </c>
      <c r="Z32" s="20" t="n">
        <v>1.0998172</v>
      </c>
    </row>
    <row r="33" spans="1:26">
      <c r="A33" s="15" t="s">
        <v>430</v>
      </c>
      <c r="B33" s="17" t="n">
        <v>7325</v>
      </c>
      <c r="C33" s="18">
        <f>(29.0/B33*100)</f>
        <v/>
      </c>
      <c r="D33" s="19" t="n">
        <v>7296</v>
      </c>
      <c r="E33" s="18" t="n">
        <v>0.30475331</v>
      </c>
      <c r="F33" s="20" t="n">
        <v>0.2928518</v>
      </c>
      <c r="G33" s="18" t="n">
        <v>18.2750149</v>
      </c>
      <c r="H33" s="20" t="n">
        <v>2.95820109</v>
      </c>
      <c r="I33" s="18" t="n">
        <v>50.53347605</v>
      </c>
      <c r="J33" s="20" t="n">
        <v>3.92961616</v>
      </c>
      <c r="K33" s="18" t="n">
        <v>14.98144609</v>
      </c>
      <c r="L33" s="20" t="n">
        <v>2.64896192</v>
      </c>
      <c r="M33" s="18" t="n">
        <v>4.68017237</v>
      </c>
      <c r="N33" s="20" t="n">
        <v>1.68830076</v>
      </c>
      <c r="O33" s="18" t="n">
        <v>9.533561410000001</v>
      </c>
      <c r="P33" s="20" t="n">
        <v>1.65489226</v>
      </c>
      <c r="Q33" s="18" t="n">
        <v>0</v>
      </c>
      <c r="R33" s="20" t="n">
        <v>0</v>
      </c>
      <c r="S33" s="18" t="s">
        <v>404</v>
      </c>
      <c r="T33" s="20" t="s">
        <v>404</v>
      </c>
      <c r="U33" s="18" t="n">
        <v>0</v>
      </c>
      <c r="V33" s="20" t="n">
        <v>0</v>
      </c>
      <c r="W33" s="18" t="n">
        <v>0</v>
      </c>
      <c r="X33" s="20" t="n">
        <v>0</v>
      </c>
      <c r="Y33" s="18" t="n">
        <v>1.69157587</v>
      </c>
      <c r="Z33" s="20" t="n">
        <v>0.85614594</v>
      </c>
    </row>
    <row r="34" spans="1:26">
      <c r="A34" s="15" t="s">
        <v>431</v>
      </c>
      <c r="B34" s="17" t="n">
        <v>6350</v>
      </c>
      <c r="C34" s="18">
        <f>(0.0/B34*100)</f>
        <v/>
      </c>
      <c r="D34" s="19" t="n">
        <v>6350</v>
      </c>
      <c r="E34" s="18" t="n">
        <v>1.26066213</v>
      </c>
      <c r="F34" s="20" t="n">
        <v>0.72839542</v>
      </c>
      <c r="G34" s="18" t="n">
        <v>18.55657235</v>
      </c>
      <c r="H34" s="20" t="n">
        <v>2.55310296</v>
      </c>
      <c r="I34" s="18" t="n">
        <v>43.43750711</v>
      </c>
      <c r="J34" s="20" t="n">
        <v>2.94324702</v>
      </c>
      <c r="K34" s="18" t="n">
        <v>22.49489835</v>
      </c>
      <c r="L34" s="20" t="n">
        <v>2.82688343</v>
      </c>
      <c r="M34" s="18" t="n">
        <v>6.4514523</v>
      </c>
      <c r="N34" s="20" t="n">
        <v>1.33536063</v>
      </c>
      <c r="O34" s="18" t="n">
        <v>6.31477329</v>
      </c>
      <c r="P34" s="20" t="n">
        <v>1.56242931</v>
      </c>
      <c r="Q34" s="18" t="n">
        <v>0</v>
      </c>
      <c r="R34" s="20" t="n">
        <v>0</v>
      </c>
      <c r="S34" s="18" t="s">
        <v>404</v>
      </c>
      <c r="T34" s="20" t="s">
        <v>404</v>
      </c>
      <c r="U34" s="18" t="n">
        <v>0</v>
      </c>
      <c r="V34" s="20" t="n">
        <v>0</v>
      </c>
      <c r="W34" s="18" t="n">
        <v>0</v>
      </c>
      <c r="X34" s="20" t="n">
        <v>0</v>
      </c>
      <c r="Y34" s="18" t="n">
        <v>1.48413447</v>
      </c>
      <c r="Z34" s="20" t="n">
        <v>0.73785756</v>
      </c>
    </row>
    <row r="35" spans="1:26">
      <c r="A35" s="15" t="s">
        <v>432</v>
      </c>
      <c r="B35" s="17" t="n">
        <v>6406</v>
      </c>
      <c r="C35" s="18">
        <f>(443.0/B35*100)</f>
        <v/>
      </c>
      <c r="D35" s="19" t="n">
        <v>5963</v>
      </c>
      <c r="E35" s="18" t="n">
        <v>2.17036926</v>
      </c>
      <c r="F35" s="20" t="n">
        <v>0.08509837000000001</v>
      </c>
      <c r="G35" s="18" t="n">
        <v>44.97718045</v>
      </c>
      <c r="H35" s="20" t="n">
        <v>0.67123207</v>
      </c>
      <c r="I35" s="18" t="n">
        <v>23.72442147</v>
      </c>
      <c r="J35" s="20" t="n">
        <v>0.3929408</v>
      </c>
      <c r="K35" s="18" t="n">
        <v>16.74590443</v>
      </c>
      <c r="L35" s="20" t="n">
        <v>0.3668702</v>
      </c>
      <c r="M35" s="18" t="n">
        <v>3.7408989</v>
      </c>
      <c r="N35" s="20" t="n">
        <v>0.41556355</v>
      </c>
      <c r="O35" s="18" t="n">
        <v>7.64686288</v>
      </c>
      <c r="P35" s="20" t="n">
        <v>0.07145802</v>
      </c>
      <c r="Q35" s="18" t="n">
        <v>0</v>
      </c>
      <c r="R35" s="20" t="n">
        <v>0</v>
      </c>
      <c r="S35" s="18" t="s">
        <v>404</v>
      </c>
      <c r="T35" s="20" t="s">
        <v>404</v>
      </c>
      <c r="U35" s="18" t="n">
        <v>0</v>
      </c>
      <c r="V35" s="20" t="n">
        <v>0</v>
      </c>
      <c r="W35" s="18" t="n">
        <v>0</v>
      </c>
      <c r="X35" s="20" t="n">
        <v>0</v>
      </c>
      <c r="Y35" s="18" t="n">
        <v>0.99436262</v>
      </c>
      <c r="Z35" s="20" t="n">
        <v>0.0780193</v>
      </c>
    </row>
    <row r="36" spans="1:26">
      <c r="A36" s="15" t="s">
        <v>433</v>
      </c>
      <c r="B36" s="17" t="n">
        <v>6736</v>
      </c>
      <c r="C36" s="18">
        <f>(10.0/B36*100)</f>
        <v/>
      </c>
      <c r="D36" s="19" t="n">
        <v>6726</v>
      </c>
      <c r="E36" s="18" t="n">
        <v>1.52205249</v>
      </c>
      <c r="F36" s="20" t="n">
        <v>0.9066039</v>
      </c>
      <c r="G36" s="18" t="n">
        <v>36.70430221</v>
      </c>
      <c r="H36" s="20" t="n">
        <v>3.72357803</v>
      </c>
      <c r="I36" s="18" t="n">
        <v>57.19695452</v>
      </c>
      <c r="J36" s="20" t="n">
        <v>3.47948019</v>
      </c>
      <c r="K36" s="18" t="n">
        <v>3.2896719</v>
      </c>
      <c r="L36" s="20" t="n">
        <v>1.42733599</v>
      </c>
      <c r="M36" s="18" t="n">
        <v>1.18473688</v>
      </c>
      <c r="N36" s="20" t="n">
        <v>0.84076672</v>
      </c>
      <c r="O36" s="18" t="n">
        <v>0.0473616</v>
      </c>
      <c r="P36" s="20" t="n">
        <v>0.0490045</v>
      </c>
      <c r="Q36" s="18" t="n">
        <v>0</v>
      </c>
      <c r="R36" s="20" t="n">
        <v>0</v>
      </c>
      <c r="S36" s="18" t="s">
        <v>404</v>
      </c>
      <c r="T36" s="20" t="s">
        <v>404</v>
      </c>
      <c r="U36" s="18" t="n">
        <v>0</v>
      </c>
      <c r="V36" s="20" t="n">
        <v>0</v>
      </c>
      <c r="W36" s="18" t="n">
        <v>0</v>
      </c>
      <c r="X36" s="20" t="n">
        <v>0</v>
      </c>
      <c r="Y36" s="18" t="n">
        <v>0.05492039</v>
      </c>
      <c r="Z36" s="20" t="n">
        <v>0.05474321</v>
      </c>
    </row>
    <row r="37" spans="1:26">
      <c r="A37" s="15" t="s">
        <v>434</v>
      </c>
      <c r="B37" s="17" t="n">
        <v>5458</v>
      </c>
      <c r="C37" s="18">
        <f>(0.0/B37*100)</f>
        <v/>
      </c>
      <c r="D37" s="19" t="n">
        <v>5458</v>
      </c>
      <c r="E37" s="18" t="n">
        <v>0.29902702</v>
      </c>
      <c r="F37" s="20" t="n">
        <v>0.30016706</v>
      </c>
      <c r="G37" s="18" t="n">
        <v>28.51216084</v>
      </c>
      <c r="H37" s="20" t="n">
        <v>2.92607583</v>
      </c>
      <c r="I37" s="18" t="n">
        <v>41.77530912</v>
      </c>
      <c r="J37" s="20" t="n">
        <v>3.57629246</v>
      </c>
      <c r="K37" s="18" t="n">
        <v>18.80941228</v>
      </c>
      <c r="L37" s="20" t="n">
        <v>2.67664758</v>
      </c>
      <c r="M37" s="18" t="n">
        <v>7.95272632</v>
      </c>
      <c r="N37" s="20" t="n">
        <v>2.05062505</v>
      </c>
      <c r="O37" s="18" t="n">
        <v>2.14029967</v>
      </c>
      <c r="P37" s="20" t="n">
        <v>1.03228985</v>
      </c>
      <c r="Q37" s="18" t="n">
        <v>0</v>
      </c>
      <c r="R37" s="20" t="n">
        <v>0</v>
      </c>
      <c r="S37" s="18" t="s">
        <v>404</v>
      </c>
      <c r="T37" s="20" t="s">
        <v>404</v>
      </c>
      <c r="U37" s="18" t="n">
        <v>0</v>
      </c>
      <c r="V37" s="20" t="n">
        <v>0</v>
      </c>
      <c r="W37" s="18" t="n">
        <v>0</v>
      </c>
      <c r="X37" s="20" t="n">
        <v>0</v>
      </c>
      <c r="Y37" s="18" t="n">
        <v>0.51106475</v>
      </c>
      <c r="Z37" s="20" t="n">
        <v>0.51552163</v>
      </c>
    </row>
    <row r="38" spans="1:26">
      <c r="A38" s="15" t="s">
        <v>435</v>
      </c>
      <c r="B38" s="17" t="n">
        <v>5860</v>
      </c>
      <c r="C38" s="18">
        <f>(268.0/B38*100)</f>
        <v/>
      </c>
      <c r="D38" s="19" t="n">
        <v>5592</v>
      </c>
      <c r="E38" s="18" t="n">
        <v>24.56334944</v>
      </c>
      <c r="F38" s="20" t="n">
        <v>3.65194044</v>
      </c>
      <c r="G38" s="18" t="n">
        <v>51.62297493</v>
      </c>
      <c r="H38" s="20" t="n">
        <v>3.48907719</v>
      </c>
      <c r="I38" s="18" t="n">
        <v>12.45292177</v>
      </c>
      <c r="J38" s="20" t="n">
        <v>2.66726981</v>
      </c>
      <c r="K38" s="18" t="n">
        <v>4.05420175</v>
      </c>
      <c r="L38" s="20" t="n">
        <v>1.15471046</v>
      </c>
      <c r="M38" s="18" t="n">
        <v>4.04978113</v>
      </c>
      <c r="N38" s="20" t="n">
        <v>2.64863154</v>
      </c>
      <c r="O38" s="18" t="n">
        <v>0.28294523</v>
      </c>
      <c r="P38" s="20" t="n">
        <v>0.29680586</v>
      </c>
      <c r="Q38" s="18" t="n">
        <v>0</v>
      </c>
      <c r="R38" s="20" t="n">
        <v>0</v>
      </c>
      <c r="S38" s="18" t="s">
        <v>404</v>
      </c>
      <c r="T38" s="20" t="s">
        <v>404</v>
      </c>
      <c r="U38" s="18" t="n">
        <v>0</v>
      </c>
      <c r="V38" s="20" t="n">
        <v>0</v>
      </c>
      <c r="W38" s="18" t="n">
        <v>0</v>
      </c>
      <c r="X38" s="20" t="n">
        <v>0</v>
      </c>
      <c r="Y38" s="18" t="n">
        <v>2.97382574</v>
      </c>
      <c r="Z38" s="20" t="n">
        <v>1.21712947</v>
      </c>
    </row>
    <row r="39" spans="1:26">
      <c r="A39" s="15" t="s">
        <v>436</v>
      </c>
      <c r="B39" s="17" t="n">
        <v>5895</v>
      </c>
      <c r="C39" s="18">
        <f>(0.0/B39*100)</f>
        <v/>
      </c>
      <c r="D39" s="19" t="n">
        <v>5895</v>
      </c>
      <c r="E39" s="18" t="n">
        <v>1.91359634</v>
      </c>
      <c r="F39" s="20" t="n">
        <v>1.13961766</v>
      </c>
      <c r="G39" s="18" t="n">
        <v>23.696898</v>
      </c>
      <c r="H39" s="20" t="n">
        <v>3.7646571</v>
      </c>
      <c r="I39" s="18" t="n">
        <v>41.49568363</v>
      </c>
      <c r="J39" s="20" t="n">
        <v>4.06551051</v>
      </c>
      <c r="K39" s="18" t="n">
        <v>24.61898273</v>
      </c>
      <c r="L39" s="20" t="n">
        <v>3.19779541</v>
      </c>
      <c r="M39" s="18" t="n">
        <v>5.24803635</v>
      </c>
      <c r="N39" s="20" t="n">
        <v>1.81629018</v>
      </c>
      <c r="O39" s="18" t="n">
        <v>2.56395599</v>
      </c>
      <c r="P39" s="20" t="n">
        <v>1.36482439</v>
      </c>
      <c r="Q39" s="18" t="n">
        <v>0</v>
      </c>
      <c r="R39" s="20" t="n">
        <v>0</v>
      </c>
      <c r="S39" s="18" t="s">
        <v>404</v>
      </c>
      <c r="T39" s="20" t="s">
        <v>404</v>
      </c>
      <c r="U39" s="18" t="n">
        <v>0</v>
      </c>
      <c r="V39" s="20" t="n">
        <v>0</v>
      </c>
      <c r="W39" s="18" t="n">
        <v>0</v>
      </c>
      <c r="X39" s="20" t="n">
        <v>0</v>
      </c>
      <c r="Y39" s="18" t="n">
        <v>0.46284695</v>
      </c>
      <c r="Z39" s="20" t="n">
        <v>0.46314284</v>
      </c>
    </row>
    <row r="40" spans="1:26">
      <c r="A40" s="15" t="s">
        <v>437</v>
      </c>
      <c r="B40" s="17" t="n">
        <v>14157</v>
      </c>
      <c r="C40" s="18">
        <f>(2650.0/B40*100)</f>
        <v/>
      </c>
      <c r="D40" s="19" t="n">
        <v>11507</v>
      </c>
      <c r="E40" s="18" t="n">
        <v>0.95152292</v>
      </c>
      <c r="F40" s="20" t="n">
        <v>0.88577827</v>
      </c>
      <c r="G40" s="18" t="n">
        <v>7.3127201</v>
      </c>
      <c r="H40" s="20" t="n">
        <v>2.13259355</v>
      </c>
      <c r="I40" s="18" t="n">
        <v>30.73753135</v>
      </c>
      <c r="J40" s="20" t="n">
        <v>3.13023239</v>
      </c>
      <c r="K40" s="18" t="n">
        <v>22.71792623</v>
      </c>
      <c r="L40" s="20" t="n">
        <v>2.25845049</v>
      </c>
      <c r="M40" s="18" t="n">
        <v>13.0302933</v>
      </c>
      <c r="N40" s="20" t="n">
        <v>2.17579374</v>
      </c>
      <c r="O40" s="18" t="n">
        <v>20.90436802</v>
      </c>
      <c r="P40" s="20" t="n">
        <v>3.08272224</v>
      </c>
      <c r="Q40" s="18" t="n">
        <v>0</v>
      </c>
      <c r="R40" s="20" t="n">
        <v>0</v>
      </c>
      <c r="S40" s="18" t="s">
        <v>404</v>
      </c>
      <c r="T40" s="20" t="s">
        <v>404</v>
      </c>
      <c r="U40" s="18" t="n">
        <v>0</v>
      </c>
      <c r="V40" s="20" t="n">
        <v>0</v>
      </c>
      <c r="W40" s="18" t="n">
        <v>0</v>
      </c>
      <c r="X40" s="20" t="n">
        <v>0</v>
      </c>
      <c r="Y40" s="18" t="n">
        <v>4.34563808</v>
      </c>
      <c r="Z40" s="20" t="n">
        <v>1.37003478</v>
      </c>
    </row>
    <row r="41" spans="1:26">
      <c r="A41" s="15" t="s">
        <v>438</v>
      </c>
      <c r="B41" s="17" t="n">
        <v>5712</v>
      </c>
      <c r="C41" s="18">
        <f>(70.0/B41*100)</f>
        <v/>
      </c>
      <c r="D41" s="19" t="n">
        <v>5642</v>
      </c>
      <c r="E41" s="18" t="n">
        <v>1.0714697</v>
      </c>
      <c r="F41" s="20" t="n">
        <v>0.70065853</v>
      </c>
      <c r="G41" s="18" t="n">
        <v>11.12076804</v>
      </c>
      <c r="H41" s="20" t="n">
        <v>2.35899165</v>
      </c>
      <c r="I41" s="18" t="n">
        <v>30.44526465</v>
      </c>
      <c r="J41" s="20" t="n">
        <v>3.3376312</v>
      </c>
      <c r="K41" s="18" t="n">
        <v>26.90352699</v>
      </c>
      <c r="L41" s="20" t="n">
        <v>3.39156765</v>
      </c>
      <c r="M41" s="18" t="n">
        <v>18.45215418</v>
      </c>
      <c r="N41" s="20" t="n">
        <v>2.96141398</v>
      </c>
      <c r="O41" s="18" t="n">
        <v>9.986938820000001</v>
      </c>
      <c r="P41" s="20" t="n">
        <v>2.4363088</v>
      </c>
      <c r="Q41" s="18" t="n">
        <v>0</v>
      </c>
      <c r="R41" s="20" t="n">
        <v>0</v>
      </c>
      <c r="S41" s="18" t="s">
        <v>404</v>
      </c>
      <c r="T41" s="20" t="s">
        <v>404</v>
      </c>
      <c r="U41" s="18" t="n">
        <v>0</v>
      </c>
      <c r="V41" s="20" t="n">
        <v>0</v>
      </c>
      <c r="W41" s="18" t="n">
        <v>0</v>
      </c>
      <c r="X41" s="20" t="n">
        <v>0</v>
      </c>
      <c r="Y41" s="18" t="n">
        <v>2.01987762</v>
      </c>
      <c r="Z41" s="20" t="n">
        <v>1.17260809</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n">
        <v>0</v>
      </c>
      <c r="F44" s="20" t="n">
        <v>0</v>
      </c>
      <c r="G44" s="18" t="n">
        <v>18.46651223</v>
      </c>
      <c r="H44" s="20" t="n">
        <v>2.97533743</v>
      </c>
      <c r="I44" s="18" t="n">
        <v>29.16208698</v>
      </c>
      <c r="J44" s="20" t="n">
        <v>3.00082568</v>
      </c>
      <c r="K44" s="18" t="n">
        <v>39.50873882</v>
      </c>
      <c r="L44" s="20" t="n">
        <v>3.75634284</v>
      </c>
      <c r="M44" s="18" t="n">
        <v>6.89559798</v>
      </c>
      <c r="N44" s="20" t="n">
        <v>2.77384119</v>
      </c>
      <c r="O44" s="18" t="n">
        <v>4.80765301</v>
      </c>
      <c r="P44" s="20" t="n">
        <v>1.70777104</v>
      </c>
      <c r="Q44" s="18" t="n">
        <v>0</v>
      </c>
      <c r="R44" s="20" t="n">
        <v>0</v>
      </c>
      <c r="S44" s="18" t="s">
        <v>404</v>
      </c>
      <c r="T44" s="20" t="s">
        <v>404</v>
      </c>
      <c r="U44" s="18" t="n">
        <v>0</v>
      </c>
      <c r="V44" s="20" t="n">
        <v>0</v>
      </c>
      <c r="W44" s="18" t="n">
        <v>0.27153023</v>
      </c>
      <c r="X44" s="20" t="n">
        <v>0.27230769</v>
      </c>
      <c r="Y44" s="18" t="n">
        <v>0.88788077</v>
      </c>
      <c r="Z44" s="20" t="n">
        <v>0.55828456</v>
      </c>
    </row>
    <row r="45" spans="1:26">
      <c r="A45" s="15" t="s">
        <v>442</v>
      </c>
      <c r="B45" s="17" t="n">
        <v>5519</v>
      </c>
      <c r="C45" s="18">
        <f>(0.0/B45*100)</f>
        <v/>
      </c>
      <c r="D45" s="19" t="n">
        <v>5519</v>
      </c>
      <c r="E45" s="18" t="n">
        <v>2.03990778</v>
      </c>
      <c r="F45" s="20" t="n">
        <v>1.11989738</v>
      </c>
      <c r="G45" s="18" t="n">
        <v>18.92677556</v>
      </c>
      <c r="H45" s="20" t="n">
        <v>3.05543303</v>
      </c>
      <c r="I45" s="18" t="n">
        <v>60.14699738</v>
      </c>
      <c r="J45" s="20" t="n">
        <v>3.83555431</v>
      </c>
      <c r="K45" s="18" t="n">
        <v>14.17637126</v>
      </c>
      <c r="L45" s="20" t="n">
        <v>2.85898915</v>
      </c>
      <c r="M45" s="18" t="n">
        <v>2.13159686</v>
      </c>
      <c r="N45" s="20" t="n">
        <v>1.1044359</v>
      </c>
      <c r="O45" s="18" t="n">
        <v>2.02506737</v>
      </c>
      <c r="P45" s="20" t="n">
        <v>1.21589256</v>
      </c>
      <c r="Q45" s="18" t="n">
        <v>0</v>
      </c>
      <c r="R45" s="20" t="n">
        <v>0</v>
      </c>
      <c r="S45" s="18" t="s">
        <v>404</v>
      </c>
      <c r="T45" s="20" t="s">
        <v>404</v>
      </c>
      <c r="U45" s="18" t="n">
        <v>0</v>
      </c>
      <c r="V45" s="20" t="n">
        <v>0</v>
      </c>
      <c r="W45" s="18" t="n">
        <v>0</v>
      </c>
      <c r="X45" s="20" t="n">
        <v>0</v>
      </c>
      <c r="Y45" s="18" t="n">
        <v>0.5532837900000001</v>
      </c>
      <c r="Z45" s="20" t="n">
        <v>0.53507934</v>
      </c>
    </row>
    <row r="46" spans="1:26">
      <c r="A46" s="15" t="s">
        <v>443</v>
      </c>
      <c r="B46" s="17" t="n">
        <v>23141</v>
      </c>
      <c r="C46" s="18">
        <f>(4196.0/B46*100)</f>
        <v/>
      </c>
      <c r="D46" s="19" t="n">
        <v>18945</v>
      </c>
      <c r="E46" s="18" t="n">
        <v>2.49059358</v>
      </c>
      <c r="F46" s="20" t="n">
        <v>0.83205076</v>
      </c>
      <c r="G46" s="18" t="n">
        <v>23.22409162</v>
      </c>
      <c r="H46" s="20" t="n">
        <v>2.24501118</v>
      </c>
      <c r="I46" s="18" t="n">
        <v>39.11861927</v>
      </c>
      <c r="J46" s="20" t="n">
        <v>3.01904864</v>
      </c>
      <c r="K46" s="18" t="n">
        <v>16.97478568</v>
      </c>
      <c r="L46" s="20" t="n">
        <v>1.92440552</v>
      </c>
      <c r="M46" s="18" t="n">
        <v>6.05462322</v>
      </c>
      <c r="N46" s="20" t="n">
        <v>1.37628273</v>
      </c>
      <c r="O46" s="18" t="n">
        <v>5.80751178</v>
      </c>
      <c r="P46" s="20" t="n">
        <v>1.25129704</v>
      </c>
      <c r="Q46" s="18" t="n">
        <v>0</v>
      </c>
      <c r="R46" s="20" t="n">
        <v>0</v>
      </c>
      <c r="S46" s="18" t="s">
        <v>404</v>
      </c>
      <c r="T46" s="20" t="s">
        <v>404</v>
      </c>
      <c r="U46" s="18" t="n">
        <v>0</v>
      </c>
      <c r="V46" s="20" t="n">
        <v>0</v>
      </c>
      <c r="W46" s="18" t="n">
        <v>0</v>
      </c>
      <c r="X46" s="20" t="n">
        <v>0</v>
      </c>
      <c r="Y46" s="18" t="n">
        <v>6.32977486</v>
      </c>
      <c r="Z46" s="20" t="n">
        <v>1.04640664</v>
      </c>
    </row>
    <row r="47" spans="1:26">
      <c r="A47" s="15" t="s">
        <v>444</v>
      </c>
      <c r="B47" s="17" t="n">
        <v>5928</v>
      </c>
      <c r="C47" s="18">
        <f>(0.0/B47*100)</f>
        <v/>
      </c>
      <c r="D47" s="19" t="n">
        <v>5928</v>
      </c>
      <c r="E47" s="18" t="n">
        <v>0.55157936</v>
      </c>
      <c r="F47" s="20" t="n">
        <v>0.42936814</v>
      </c>
      <c r="G47" s="18" t="n">
        <v>46.64328813</v>
      </c>
      <c r="H47" s="20" t="n">
        <v>4.0315135</v>
      </c>
      <c r="I47" s="18" t="n">
        <v>34.47541696</v>
      </c>
      <c r="J47" s="20" t="n">
        <v>3.55845092</v>
      </c>
      <c r="K47" s="18" t="n">
        <v>11.22024405</v>
      </c>
      <c r="L47" s="20" t="n">
        <v>2.54456639</v>
      </c>
      <c r="M47" s="18" t="n">
        <v>0.34164808</v>
      </c>
      <c r="N47" s="20" t="n">
        <v>0.35026671</v>
      </c>
      <c r="O47" s="18" t="n">
        <v>4.39266925</v>
      </c>
      <c r="P47" s="20" t="n">
        <v>1.42131292</v>
      </c>
      <c r="Q47" s="18" t="n">
        <v>0</v>
      </c>
      <c r="R47" s="20" t="n">
        <v>0</v>
      </c>
      <c r="S47" s="18" t="s">
        <v>404</v>
      </c>
      <c r="T47" s="20" t="s">
        <v>404</v>
      </c>
      <c r="U47" s="18" t="n">
        <v>0</v>
      </c>
      <c r="V47" s="20" t="n">
        <v>0</v>
      </c>
      <c r="W47" s="18" t="n">
        <v>0</v>
      </c>
      <c r="X47" s="20" t="n">
        <v>0</v>
      </c>
      <c r="Y47" s="18" t="n">
        <v>2.37515417</v>
      </c>
      <c r="Z47" s="20" t="n">
        <v>1.17693388</v>
      </c>
    </row>
    <row r="48" spans="1:26">
      <c r="A48" s="15" t="s">
        <v>445</v>
      </c>
      <c r="B48" s="17" t="n">
        <v>9841</v>
      </c>
      <c r="C48" s="18">
        <f>(0.0/B48*100)</f>
        <v/>
      </c>
      <c r="D48" s="19" t="n">
        <v>9841</v>
      </c>
      <c r="E48" s="18" t="n">
        <v>6.22201288</v>
      </c>
      <c r="F48" s="20" t="n">
        <v>1.7049581</v>
      </c>
      <c r="G48" s="18" t="n">
        <v>51.22025862</v>
      </c>
      <c r="H48" s="20" t="n">
        <v>4.334822</v>
      </c>
      <c r="I48" s="18" t="n">
        <v>21.64145435</v>
      </c>
      <c r="J48" s="20" t="n">
        <v>3.0988357</v>
      </c>
      <c r="K48" s="18" t="n">
        <v>17.99487061</v>
      </c>
      <c r="L48" s="20" t="n">
        <v>2.61451534</v>
      </c>
      <c r="M48" s="18" t="n">
        <v>1.52920306</v>
      </c>
      <c r="N48" s="20" t="n">
        <v>1.27777057</v>
      </c>
      <c r="O48" s="18" t="n">
        <v>0.54711915</v>
      </c>
      <c r="P48" s="20" t="n">
        <v>0.54690919</v>
      </c>
      <c r="Q48" s="18" t="n">
        <v>0</v>
      </c>
      <c r="R48" s="20" t="n">
        <v>0</v>
      </c>
      <c r="S48" s="18" t="s">
        <v>404</v>
      </c>
      <c r="T48" s="20" t="s">
        <v>404</v>
      </c>
      <c r="U48" s="18" t="n">
        <v>0</v>
      </c>
      <c r="V48" s="20" t="n">
        <v>0</v>
      </c>
      <c r="W48" s="18" t="n">
        <v>0</v>
      </c>
      <c r="X48" s="20" t="n">
        <v>0</v>
      </c>
      <c r="Y48" s="18" t="n">
        <v>0.84508132</v>
      </c>
      <c r="Z48" s="20" t="n">
        <v>0.61226667</v>
      </c>
    </row>
    <row r="49" spans="1:26">
      <c r="A49" s="15" t="s">
        <v>446</v>
      </c>
      <c r="B49" s="17" t="n">
        <v>6349</v>
      </c>
      <c r="C49" s="18">
        <f>(52.0/B49*100)</f>
        <v/>
      </c>
      <c r="D49" s="19" t="n">
        <v>6297</v>
      </c>
      <c r="E49" s="18" t="n">
        <v>2.62531799</v>
      </c>
      <c r="F49" s="20" t="n">
        <v>1.19852193</v>
      </c>
      <c r="G49" s="18" t="n">
        <v>14.70237758</v>
      </c>
      <c r="H49" s="20" t="n">
        <v>2.32490706</v>
      </c>
      <c r="I49" s="18" t="n">
        <v>57.86207307</v>
      </c>
      <c r="J49" s="20" t="n">
        <v>3.84401724</v>
      </c>
      <c r="K49" s="18" t="n">
        <v>11.44113953</v>
      </c>
      <c r="L49" s="20" t="n">
        <v>2.47379417</v>
      </c>
      <c r="M49" s="18" t="n">
        <v>3.76828843</v>
      </c>
      <c r="N49" s="20" t="n">
        <v>1.39802444</v>
      </c>
      <c r="O49" s="18" t="n">
        <v>9.479894249999999</v>
      </c>
      <c r="P49" s="20" t="n">
        <v>2.12182634</v>
      </c>
      <c r="Q49" s="18" t="n">
        <v>0</v>
      </c>
      <c r="R49" s="20" t="n">
        <v>0</v>
      </c>
      <c r="S49" s="18" t="s">
        <v>404</v>
      </c>
      <c r="T49" s="20" t="s">
        <v>404</v>
      </c>
      <c r="U49" s="18" t="n">
        <v>0</v>
      </c>
      <c r="V49" s="20" t="n">
        <v>0</v>
      </c>
      <c r="W49" s="18" t="n">
        <v>0</v>
      </c>
      <c r="X49" s="20" t="n">
        <v>0</v>
      </c>
      <c r="Y49" s="18" t="n">
        <v>0.12090915</v>
      </c>
      <c r="Z49" s="20" t="n">
        <v>0.08543591</v>
      </c>
    </row>
    <row r="50" spans="1:26">
      <c r="A50" s="15" t="s">
        <v>447</v>
      </c>
      <c r="B50" s="17" t="n">
        <v>11795</v>
      </c>
      <c r="C50" s="18">
        <f>(1031.0/B50*100)</f>
        <v/>
      </c>
      <c r="D50" s="19" t="n">
        <v>10764</v>
      </c>
      <c r="E50" s="18" t="n">
        <v>1.33668308</v>
      </c>
      <c r="F50" s="20" t="n">
        <v>0.82320953</v>
      </c>
      <c r="G50" s="18" t="n">
        <v>29.63546864</v>
      </c>
      <c r="H50" s="20" t="n">
        <v>3.70773145</v>
      </c>
      <c r="I50" s="18" t="n">
        <v>46.17523414</v>
      </c>
      <c r="J50" s="20" t="n">
        <v>3.71225889</v>
      </c>
      <c r="K50" s="18" t="n">
        <v>8.840232139999999</v>
      </c>
      <c r="L50" s="20" t="n">
        <v>1.97707184</v>
      </c>
      <c r="M50" s="18" t="n">
        <v>3.71891807</v>
      </c>
      <c r="N50" s="20" t="n">
        <v>1.34511515</v>
      </c>
      <c r="O50" s="18" t="n">
        <v>5.63208994</v>
      </c>
      <c r="P50" s="20" t="n">
        <v>1.68497745</v>
      </c>
      <c r="Q50" s="18" t="n">
        <v>0</v>
      </c>
      <c r="R50" s="20" t="n">
        <v>0</v>
      </c>
      <c r="S50" s="18" t="s">
        <v>404</v>
      </c>
      <c r="T50" s="20" t="s">
        <v>404</v>
      </c>
      <c r="U50" s="18" t="n">
        <v>0</v>
      </c>
      <c r="V50" s="20" t="n">
        <v>0</v>
      </c>
      <c r="W50" s="18" t="n">
        <v>0</v>
      </c>
      <c r="X50" s="20" t="n">
        <v>0</v>
      </c>
      <c r="Y50" s="18" t="n">
        <v>4.66137399</v>
      </c>
      <c r="Z50" s="20" t="n">
        <v>1.44240672</v>
      </c>
    </row>
    <row r="51" spans="1:26">
      <c r="A51" s="15" t="s">
        <v>448</v>
      </c>
      <c r="B51" s="17" t="n">
        <v>6866</v>
      </c>
      <c r="C51" s="18">
        <f>(0.0/B51*100)</f>
        <v/>
      </c>
      <c r="D51" s="19" t="n">
        <v>6866</v>
      </c>
      <c r="E51" s="18" t="n">
        <v>2.10825575</v>
      </c>
      <c r="F51" s="20" t="n">
        <v>1.11199412</v>
      </c>
      <c r="G51" s="18" t="n">
        <v>18.81382751</v>
      </c>
      <c r="H51" s="20" t="n">
        <v>2.73721407</v>
      </c>
      <c r="I51" s="18" t="n">
        <v>52.73787346</v>
      </c>
      <c r="J51" s="20" t="n">
        <v>3.41799351</v>
      </c>
      <c r="K51" s="18" t="n">
        <v>20.72039456</v>
      </c>
      <c r="L51" s="20" t="n">
        <v>2.7232574</v>
      </c>
      <c r="M51" s="18" t="n">
        <v>1.8878027</v>
      </c>
      <c r="N51" s="20" t="n">
        <v>1.03650145</v>
      </c>
      <c r="O51" s="18" t="n">
        <v>2.27342603</v>
      </c>
      <c r="P51" s="20" t="n">
        <v>1.11313682</v>
      </c>
      <c r="Q51" s="18" t="n">
        <v>0</v>
      </c>
      <c r="R51" s="20" t="n">
        <v>0</v>
      </c>
      <c r="S51" s="18" t="s">
        <v>404</v>
      </c>
      <c r="T51" s="20" t="s">
        <v>404</v>
      </c>
      <c r="U51" s="18" t="n">
        <v>0</v>
      </c>
      <c r="V51" s="20" t="n">
        <v>0</v>
      </c>
      <c r="W51" s="18" t="n">
        <v>0</v>
      </c>
      <c r="X51" s="20" t="n">
        <v>0</v>
      </c>
      <c r="Y51" s="18" t="n">
        <v>1.45841999</v>
      </c>
      <c r="Z51" s="20" t="n">
        <v>0.70226164</v>
      </c>
    </row>
    <row r="52" spans="1:26">
      <c r="A52" s="15" t="s">
        <v>449</v>
      </c>
      <c r="B52" s="17" t="n">
        <v>5809</v>
      </c>
      <c r="C52" s="18">
        <f>(0.0/B52*100)</f>
        <v/>
      </c>
      <c r="D52" s="19" t="n">
        <v>5809</v>
      </c>
      <c r="E52" s="18" t="n">
        <v>0.74678867</v>
      </c>
      <c r="F52" s="20" t="n">
        <v>0.62978735</v>
      </c>
      <c r="G52" s="18" t="n">
        <v>34.36763614</v>
      </c>
      <c r="H52" s="20" t="n">
        <v>3.92408266</v>
      </c>
      <c r="I52" s="18" t="n">
        <v>40.6398948</v>
      </c>
      <c r="J52" s="20" t="n">
        <v>4.05172701</v>
      </c>
      <c r="K52" s="18" t="n">
        <v>20.4223985</v>
      </c>
      <c r="L52" s="20" t="n">
        <v>3.14767791</v>
      </c>
      <c r="M52" s="18" t="n">
        <v>1.05637713</v>
      </c>
      <c r="N52" s="20" t="n">
        <v>0.75548047</v>
      </c>
      <c r="O52" s="18" t="n">
        <v>1.74498912</v>
      </c>
      <c r="P52" s="20" t="n">
        <v>1.22440118</v>
      </c>
      <c r="Q52" s="18" t="n">
        <v>0</v>
      </c>
      <c r="R52" s="20" t="n">
        <v>0</v>
      </c>
      <c r="S52" s="18" t="s">
        <v>404</v>
      </c>
      <c r="T52" s="20" t="s">
        <v>404</v>
      </c>
      <c r="U52" s="18" t="n">
        <v>0</v>
      </c>
      <c r="V52" s="20" t="n">
        <v>0</v>
      </c>
      <c r="W52" s="18" t="n">
        <v>0</v>
      </c>
      <c r="X52" s="20" t="n">
        <v>0</v>
      </c>
      <c r="Y52" s="18" t="n">
        <v>1.02191564</v>
      </c>
      <c r="Z52" s="20" t="n">
        <v>0.7139435200000001</v>
      </c>
    </row>
    <row r="53" spans="1:26">
      <c r="A53" s="15" t="s">
        <v>450</v>
      </c>
      <c r="B53" s="17" t="n">
        <v>5571</v>
      </c>
      <c r="C53" s="18">
        <f>(0.0/B53*100)</f>
        <v/>
      </c>
      <c r="D53" s="19" t="n">
        <v>5571</v>
      </c>
      <c r="E53" s="18" t="n">
        <v>4.45579133</v>
      </c>
      <c r="F53" s="20" t="n">
        <v>0.07582738</v>
      </c>
      <c r="G53" s="18" t="n">
        <v>30.59302248</v>
      </c>
      <c r="H53" s="20" t="n">
        <v>0.12681965</v>
      </c>
      <c r="I53" s="18" t="n">
        <v>37.17748433</v>
      </c>
      <c r="J53" s="20" t="n">
        <v>0.1457938</v>
      </c>
      <c r="K53" s="18" t="n">
        <v>15.51819387</v>
      </c>
      <c r="L53" s="20" t="n">
        <v>0.10274342</v>
      </c>
      <c r="M53" s="18" t="n">
        <v>4.56337574</v>
      </c>
      <c r="N53" s="20" t="n">
        <v>0.05570853</v>
      </c>
      <c r="O53" s="18" t="n">
        <v>6.33920858</v>
      </c>
      <c r="P53" s="20" t="n">
        <v>0.04837156</v>
      </c>
      <c r="Q53" s="18" t="n">
        <v>0</v>
      </c>
      <c r="R53" s="20" t="n">
        <v>0</v>
      </c>
      <c r="S53" s="18" t="s">
        <v>404</v>
      </c>
      <c r="T53" s="20" t="s">
        <v>404</v>
      </c>
      <c r="U53" s="18" t="n">
        <v>0</v>
      </c>
      <c r="V53" s="20" t="n">
        <v>0</v>
      </c>
      <c r="W53" s="18" t="n">
        <v>0</v>
      </c>
      <c r="X53" s="20" t="n">
        <v>0</v>
      </c>
      <c r="Y53" s="18" t="n">
        <v>1.35292367</v>
      </c>
      <c r="Z53" s="20" t="n">
        <v>0.03567086</v>
      </c>
    </row>
    <row r="54" spans="1:26">
      <c r="A54" s="15" t="s">
        <v>451</v>
      </c>
      <c r="B54" s="17" t="n">
        <v>4740</v>
      </c>
      <c r="C54" s="18">
        <f>(199.0/B54*100)</f>
        <v/>
      </c>
      <c r="D54" s="19" t="n">
        <v>4541</v>
      </c>
      <c r="E54" s="18" t="n">
        <v>0.34145537</v>
      </c>
      <c r="F54" s="20" t="n">
        <v>0.33947441</v>
      </c>
      <c r="G54" s="18" t="n">
        <v>27.57938509</v>
      </c>
      <c r="H54" s="20" t="n">
        <v>3.77725332</v>
      </c>
      <c r="I54" s="18" t="n">
        <v>27.85943891</v>
      </c>
      <c r="J54" s="20" t="n">
        <v>3.9357994</v>
      </c>
      <c r="K54" s="18" t="n">
        <v>23.17373696</v>
      </c>
      <c r="L54" s="20" t="n">
        <v>3.46116038</v>
      </c>
      <c r="M54" s="18" t="n">
        <v>5.55619705</v>
      </c>
      <c r="N54" s="20" t="n">
        <v>1.54740099</v>
      </c>
      <c r="O54" s="18" t="n">
        <v>13.78700248</v>
      </c>
      <c r="P54" s="20" t="n">
        <v>2.78201412</v>
      </c>
      <c r="Q54" s="18" t="n">
        <v>0</v>
      </c>
      <c r="R54" s="20" t="n">
        <v>0</v>
      </c>
      <c r="S54" s="18" t="s">
        <v>404</v>
      </c>
      <c r="T54" s="20" t="s">
        <v>404</v>
      </c>
      <c r="U54" s="18" t="n">
        <v>0</v>
      </c>
      <c r="V54" s="20" t="n">
        <v>0</v>
      </c>
      <c r="W54" s="18" t="n">
        <v>0</v>
      </c>
      <c r="X54" s="20" t="n">
        <v>0</v>
      </c>
      <c r="Y54" s="18" t="n">
        <v>1.70278414</v>
      </c>
      <c r="Z54" s="20" t="n">
        <v>0.85157279</v>
      </c>
    </row>
    <row r="55" spans="1:26">
      <c r="A55" s="15" t="s">
        <v>452</v>
      </c>
      <c r="B55" s="17" t="n">
        <v>5316</v>
      </c>
      <c r="C55" s="18">
        <f>(43.0/B55*100)</f>
        <v/>
      </c>
      <c r="D55" s="19" t="n">
        <v>5273</v>
      </c>
      <c r="E55" s="18" t="n">
        <v>0.50152644</v>
      </c>
      <c r="F55" s="20" t="n">
        <v>0.49779597</v>
      </c>
      <c r="G55" s="18" t="n">
        <v>35.25956694</v>
      </c>
      <c r="H55" s="20" t="n">
        <v>3.0011</v>
      </c>
      <c r="I55" s="18" t="n">
        <v>31.21224179</v>
      </c>
      <c r="J55" s="20" t="n">
        <v>3.09753619</v>
      </c>
      <c r="K55" s="18" t="n">
        <v>21.98703356</v>
      </c>
      <c r="L55" s="20" t="n">
        <v>2.24848212</v>
      </c>
      <c r="M55" s="18" t="n">
        <v>5.80174057</v>
      </c>
      <c r="N55" s="20" t="n">
        <v>1.31923745</v>
      </c>
      <c r="O55" s="18" t="n">
        <v>2.92750684</v>
      </c>
      <c r="P55" s="20" t="n">
        <v>1.16139576</v>
      </c>
      <c r="Q55" s="18" t="n">
        <v>0</v>
      </c>
      <c r="R55" s="20" t="n">
        <v>0</v>
      </c>
      <c r="S55" s="18" t="s">
        <v>404</v>
      </c>
      <c r="T55" s="20" t="s">
        <v>404</v>
      </c>
      <c r="U55" s="18" t="n">
        <v>0</v>
      </c>
      <c r="V55" s="20" t="n">
        <v>0</v>
      </c>
      <c r="W55" s="18" t="n">
        <v>0.95402804</v>
      </c>
      <c r="X55" s="20" t="n">
        <v>0.69844492</v>
      </c>
      <c r="Y55" s="18" t="n">
        <v>1.35635582</v>
      </c>
      <c r="Z55" s="20" t="n">
        <v>0.80353763</v>
      </c>
    </row>
    <row r="56" spans="1:26">
      <c r="A56" s="15" t="s">
        <v>453</v>
      </c>
      <c r="B56" s="17" t="n">
        <v>5359</v>
      </c>
      <c r="C56" s="18">
        <f>(0.0/B56*100)</f>
        <v/>
      </c>
      <c r="D56" s="19" t="n">
        <v>5359</v>
      </c>
      <c r="E56" s="18" t="n">
        <v>1.24419843</v>
      </c>
      <c r="F56" s="20" t="n">
        <v>0.88663757</v>
      </c>
      <c r="G56" s="18" t="n">
        <v>27.99347362</v>
      </c>
      <c r="H56" s="20" t="n">
        <v>3.91911665</v>
      </c>
      <c r="I56" s="18" t="n">
        <v>52.02162505</v>
      </c>
      <c r="J56" s="20" t="n">
        <v>4.10061009</v>
      </c>
      <c r="K56" s="18" t="n">
        <v>5.00298223</v>
      </c>
      <c r="L56" s="20" t="n">
        <v>1.60898437</v>
      </c>
      <c r="M56" s="18" t="n">
        <v>1.98507833</v>
      </c>
      <c r="N56" s="20" t="n">
        <v>1.15203998</v>
      </c>
      <c r="O56" s="18" t="n">
        <v>4.22154432</v>
      </c>
      <c r="P56" s="20" t="n">
        <v>1.74456536</v>
      </c>
      <c r="Q56" s="18" t="n">
        <v>0</v>
      </c>
      <c r="R56" s="20" t="n">
        <v>0</v>
      </c>
      <c r="S56" s="18" t="s">
        <v>404</v>
      </c>
      <c r="T56" s="20" t="s">
        <v>404</v>
      </c>
      <c r="U56" s="18" t="n">
        <v>0</v>
      </c>
      <c r="V56" s="20" t="n">
        <v>0</v>
      </c>
      <c r="W56" s="18" t="n">
        <v>0</v>
      </c>
      <c r="X56" s="20" t="n">
        <v>0</v>
      </c>
      <c r="Y56" s="18" t="n">
        <v>7.53109803</v>
      </c>
      <c r="Z56" s="20" t="n">
        <v>2.27026716</v>
      </c>
    </row>
    <row r="57" spans="1:26">
      <c r="A57" s="15" t="s">
        <v>454</v>
      </c>
      <c r="B57" s="17" t="n">
        <v>6513</v>
      </c>
      <c r="C57" s="18">
        <f>(0.0/B57*100)</f>
        <v/>
      </c>
      <c r="D57" s="19" t="n">
        <v>6513</v>
      </c>
      <c r="E57" s="18" t="n">
        <v>3.46824684</v>
      </c>
      <c r="F57" s="20" t="n">
        <v>1.40934346</v>
      </c>
      <c r="G57" s="18" t="n">
        <v>44.72249702</v>
      </c>
      <c r="H57" s="20" t="n">
        <v>3.85961011</v>
      </c>
      <c r="I57" s="18" t="n">
        <v>25.55373058</v>
      </c>
      <c r="J57" s="20" t="n">
        <v>3.21506662</v>
      </c>
      <c r="K57" s="18" t="n">
        <v>12.71633931</v>
      </c>
      <c r="L57" s="20" t="n">
        <v>2.04379376</v>
      </c>
      <c r="M57" s="18" t="n">
        <v>6.45002474</v>
      </c>
      <c r="N57" s="20" t="n">
        <v>1.61170797</v>
      </c>
      <c r="O57" s="18" t="n">
        <v>5.82814741</v>
      </c>
      <c r="P57" s="20" t="n">
        <v>1.54356184</v>
      </c>
      <c r="Q57" s="18" t="n">
        <v>0</v>
      </c>
      <c r="R57" s="20" t="n">
        <v>0</v>
      </c>
      <c r="S57" s="18" t="s">
        <v>404</v>
      </c>
      <c r="T57" s="20" t="s">
        <v>404</v>
      </c>
      <c r="U57" s="18" t="n">
        <v>0</v>
      </c>
      <c r="V57" s="20" t="n">
        <v>0</v>
      </c>
      <c r="W57" s="18" t="n">
        <v>1.2610141</v>
      </c>
      <c r="X57" s="20" t="n">
        <v>0.90025145</v>
      </c>
      <c r="Y57" s="18" t="n">
        <v>0</v>
      </c>
      <c r="Z57" s="20" t="n">
        <v>0</v>
      </c>
    </row>
    <row r="58" spans="1:26">
      <c r="A58" s="15" t="s">
        <v>455</v>
      </c>
      <c r="B58" s="17" t="n">
        <v>7267</v>
      </c>
      <c r="C58" s="18">
        <f>(0.0/B58*100)</f>
        <v/>
      </c>
      <c r="D58" s="19" t="n">
        <v>7267</v>
      </c>
      <c r="E58" s="18" t="n">
        <v>1.24642547</v>
      </c>
      <c r="F58" s="20" t="n">
        <v>0.78806604</v>
      </c>
      <c r="G58" s="18" t="n">
        <v>35.03930084</v>
      </c>
      <c r="H58" s="20" t="n">
        <v>3.57890869</v>
      </c>
      <c r="I58" s="18" t="n">
        <v>20.38992659</v>
      </c>
      <c r="J58" s="20" t="n">
        <v>3.1096193</v>
      </c>
      <c r="K58" s="18" t="n">
        <v>32.34830996</v>
      </c>
      <c r="L58" s="20" t="n">
        <v>3.23517881</v>
      </c>
      <c r="M58" s="18" t="n">
        <v>5.04099385</v>
      </c>
      <c r="N58" s="20" t="n">
        <v>1.60936009</v>
      </c>
      <c r="O58" s="18" t="n">
        <v>3.9041048</v>
      </c>
      <c r="P58" s="20" t="n">
        <v>1.64370139</v>
      </c>
      <c r="Q58" s="18" t="n">
        <v>0</v>
      </c>
      <c r="R58" s="20" t="n">
        <v>0</v>
      </c>
      <c r="S58" s="18" t="s">
        <v>404</v>
      </c>
      <c r="T58" s="20" t="s">
        <v>404</v>
      </c>
      <c r="U58" s="18" t="n">
        <v>0</v>
      </c>
      <c r="V58" s="20" t="n">
        <v>0</v>
      </c>
      <c r="W58" s="18" t="n">
        <v>0.45793746</v>
      </c>
      <c r="X58" s="20" t="n">
        <v>0.45836626</v>
      </c>
      <c r="Y58" s="18" t="n">
        <v>1.57300104</v>
      </c>
      <c r="Z58" s="20" t="n">
        <v>0.92083088</v>
      </c>
    </row>
    <row r="59" spans="1:26">
      <c r="A59" s="15" t="s">
        <v>456</v>
      </c>
      <c r="B59" s="17" t="n">
        <v>4826</v>
      </c>
      <c r="C59" s="18">
        <f>(0.0/B59*100)</f>
        <v/>
      </c>
      <c r="D59" s="19" t="n">
        <v>4826</v>
      </c>
      <c r="E59" s="18" t="n">
        <v>1.87117771</v>
      </c>
      <c r="F59" s="20" t="n">
        <v>0.17955366</v>
      </c>
      <c r="G59" s="18" t="n">
        <v>29.2323831</v>
      </c>
      <c r="H59" s="20" t="n">
        <v>1.10851094</v>
      </c>
      <c r="I59" s="18" t="n">
        <v>40.02986058</v>
      </c>
      <c r="J59" s="20" t="n">
        <v>1.25934196</v>
      </c>
      <c r="K59" s="18" t="n">
        <v>20.81605018</v>
      </c>
      <c r="L59" s="20" t="n">
        <v>0.97802173</v>
      </c>
      <c r="M59" s="18" t="n">
        <v>5.05622402</v>
      </c>
      <c r="N59" s="20" t="n">
        <v>0.43553627</v>
      </c>
      <c r="O59" s="18" t="n">
        <v>1.68936696</v>
      </c>
      <c r="P59" s="20" t="n">
        <v>0.41958696</v>
      </c>
      <c r="Q59" s="18" t="n">
        <v>0</v>
      </c>
      <c r="R59" s="20" t="n">
        <v>0</v>
      </c>
      <c r="S59" s="18" t="s">
        <v>404</v>
      </c>
      <c r="T59" s="20" t="s">
        <v>404</v>
      </c>
      <c r="U59" s="18" t="n">
        <v>0</v>
      </c>
      <c r="V59" s="20" t="n">
        <v>0</v>
      </c>
      <c r="W59" s="18" t="n">
        <v>0</v>
      </c>
      <c r="X59" s="20" t="n">
        <v>0</v>
      </c>
      <c r="Y59" s="18" t="n">
        <v>1.30493745</v>
      </c>
      <c r="Z59" s="20" t="n">
        <v>0.03934014</v>
      </c>
    </row>
    <row r="60" spans="1:26">
      <c r="A60" s="15" t="s">
        <v>457</v>
      </c>
      <c r="B60" s="17" t="n">
        <v>4546</v>
      </c>
      <c r="C60" s="18">
        <f>(0.0/B60*100)</f>
        <v/>
      </c>
      <c r="D60" s="19" t="n">
        <v>4546</v>
      </c>
      <c r="E60" s="18" t="n">
        <v>4.21202321</v>
      </c>
      <c r="F60" s="20" t="n">
        <v>1.09061982</v>
      </c>
      <c r="G60" s="18" t="n">
        <v>28.38432992</v>
      </c>
      <c r="H60" s="20" t="n">
        <v>2.9192932</v>
      </c>
      <c r="I60" s="18" t="n">
        <v>26.60186444</v>
      </c>
      <c r="J60" s="20" t="n">
        <v>2.64813555</v>
      </c>
      <c r="K60" s="18" t="n">
        <v>29.48280033</v>
      </c>
      <c r="L60" s="20" t="n">
        <v>3.91114524</v>
      </c>
      <c r="M60" s="18" t="n">
        <v>4.18147248</v>
      </c>
      <c r="N60" s="20" t="n">
        <v>1.26075451</v>
      </c>
      <c r="O60" s="18" t="n">
        <v>4.01959447</v>
      </c>
      <c r="P60" s="20" t="n">
        <v>1.23566231</v>
      </c>
      <c r="Q60" s="18" t="n">
        <v>0</v>
      </c>
      <c r="R60" s="20" t="n">
        <v>0</v>
      </c>
      <c r="S60" s="18" t="s">
        <v>404</v>
      </c>
      <c r="T60" s="20" t="s">
        <v>404</v>
      </c>
      <c r="U60" s="18" t="n">
        <v>0</v>
      </c>
      <c r="V60" s="20" t="n">
        <v>0</v>
      </c>
      <c r="W60" s="18" t="n">
        <v>0</v>
      </c>
      <c r="X60" s="20" t="n">
        <v>0</v>
      </c>
      <c r="Y60" s="18" t="n">
        <v>3.11791515</v>
      </c>
      <c r="Z60" s="20" t="n">
        <v>1.35427473</v>
      </c>
    </row>
    <row r="61" spans="1:26">
      <c r="A61" s="15" t="s">
        <v>458</v>
      </c>
      <c r="B61" s="17" t="n">
        <v>6525</v>
      </c>
      <c r="C61" s="18">
        <f>(0.0/B61*100)</f>
        <v/>
      </c>
      <c r="D61" s="19" t="n">
        <v>6525</v>
      </c>
      <c r="E61" s="18" t="n">
        <v>0</v>
      </c>
      <c r="F61" s="20" t="n">
        <v>0</v>
      </c>
      <c r="G61" s="18" t="n">
        <v>70.56621354000001</v>
      </c>
      <c r="H61" s="20" t="n">
        <v>2.89929119</v>
      </c>
      <c r="I61" s="18" t="n">
        <v>19.64820905</v>
      </c>
      <c r="J61" s="20" t="n">
        <v>2.21648407</v>
      </c>
      <c r="K61" s="18" t="n">
        <v>7.49365826</v>
      </c>
      <c r="L61" s="20" t="n">
        <v>1.77373263</v>
      </c>
      <c r="M61" s="18" t="n">
        <v>1.88613602</v>
      </c>
      <c r="N61" s="20" t="n">
        <v>1.11834864</v>
      </c>
      <c r="O61" s="18" t="n">
        <v>0</v>
      </c>
      <c r="P61" s="20" t="n">
        <v>0</v>
      </c>
      <c r="Q61" s="18" t="n">
        <v>0</v>
      </c>
      <c r="R61" s="20" t="n">
        <v>0</v>
      </c>
      <c r="S61" s="18" t="s">
        <v>404</v>
      </c>
      <c r="T61" s="20" t="s">
        <v>404</v>
      </c>
      <c r="U61" s="18" t="n">
        <v>0</v>
      </c>
      <c r="V61" s="20" t="n">
        <v>0</v>
      </c>
      <c r="W61" s="18" t="n">
        <v>0</v>
      </c>
      <c r="X61" s="20" t="n">
        <v>0</v>
      </c>
      <c r="Y61" s="18" t="n">
        <v>0.40578313</v>
      </c>
      <c r="Z61" s="20" t="n">
        <v>0.25621737</v>
      </c>
    </row>
    <row r="62" spans="1:26">
      <c r="A62" s="15" t="s">
        <v>459</v>
      </c>
      <c r="B62" s="17" t="n">
        <v>4476</v>
      </c>
      <c r="C62" s="18">
        <f>(0.0/B62*100)</f>
        <v/>
      </c>
      <c r="D62" s="19" t="n">
        <v>4476</v>
      </c>
      <c r="E62" s="18" t="n">
        <v>0.73690034</v>
      </c>
      <c r="F62" s="20" t="n">
        <v>0.03639901</v>
      </c>
      <c r="G62" s="18" t="n">
        <v>29.95579441</v>
      </c>
      <c r="H62" s="20" t="n">
        <v>0.06105729</v>
      </c>
      <c r="I62" s="18" t="n">
        <v>56.09981665</v>
      </c>
      <c r="J62" s="20" t="n">
        <v>0.06774342999999999</v>
      </c>
      <c r="K62" s="18" t="n">
        <v>3.3503473</v>
      </c>
      <c r="L62" s="20" t="n">
        <v>0.03108038</v>
      </c>
      <c r="M62" s="18" t="n">
        <v>3.90504041</v>
      </c>
      <c r="N62" s="20" t="n">
        <v>0.0044189</v>
      </c>
      <c r="O62" s="18" t="n">
        <v>5.63568466</v>
      </c>
      <c r="P62" s="20" t="n">
        <v>0.02185062</v>
      </c>
      <c r="Q62" s="18" t="n">
        <v>0</v>
      </c>
      <c r="R62" s="20" t="n">
        <v>0</v>
      </c>
      <c r="S62" s="18" t="s">
        <v>404</v>
      </c>
      <c r="T62" s="20" t="s">
        <v>404</v>
      </c>
      <c r="U62" s="18" t="n">
        <v>0</v>
      </c>
      <c r="V62" s="20" t="n">
        <v>0</v>
      </c>
      <c r="W62" s="18" t="n">
        <v>0</v>
      </c>
      <c r="X62" s="20" t="n">
        <v>0</v>
      </c>
      <c r="Y62" s="18" t="n">
        <v>0.31641623</v>
      </c>
      <c r="Z62" s="20" t="n">
        <v>0.01125547</v>
      </c>
    </row>
    <row r="63" spans="1:26">
      <c r="A63" s="15" t="s">
        <v>460</v>
      </c>
      <c r="B63" s="17" t="n">
        <v>5324</v>
      </c>
      <c r="C63" s="18">
        <f>(0.0/B63*100)</f>
        <v/>
      </c>
      <c r="D63" s="19" t="n">
        <v>5324</v>
      </c>
      <c r="E63" s="18" t="n">
        <v>0</v>
      </c>
      <c r="F63" s="20" t="n">
        <v>0</v>
      </c>
      <c r="G63" s="18" t="n">
        <v>17.25346426</v>
      </c>
      <c r="H63" s="20" t="n">
        <v>0.10974361</v>
      </c>
      <c r="I63" s="18" t="n">
        <v>33.67083525</v>
      </c>
      <c r="J63" s="20" t="n">
        <v>0.13759252</v>
      </c>
      <c r="K63" s="18" t="n">
        <v>31.82772746</v>
      </c>
      <c r="L63" s="20" t="n">
        <v>0.16696343</v>
      </c>
      <c r="M63" s="18" t="n">
        <v>4.68217459</v>
      </c>
      <c r="N63" s="20" t="n">
        <v>0.06522836999999999</v>
      </c>
      <c r="O63" s="18" t="n">
        <v>3.80111818</v>
      </c>
      <c r="P63" s="20" t="n">
        <v>0.03021815</v>
      </c>
      <c r="Q63" s="18" t="n">
        <v>0</v>
      </c>
      <c r="R63" s="20" t="n">
        <v>0</v>
      </c>
      <c r="S63" s="18" t="s">
        <v>404</v>
      </c>
      <c r="T63" s="20" t="s">
        <v>404</v>
      </c>
      <c r="U63" s="18" t="n">
        <v>0</v>
      </c>
      <c r="V63" s="20" t="n">
        <v>0</v>
      </c>
      <c r="W63" s="18" t="n">
        <v>0</v>
      </c>
      <c r="X63" s="20" t="n">
        <v>0</v>
      </c>
      <c r="Y63" s="18" t="n">
        <v>8.76468026</v>
      </c>
      <c r="Z63" s="20" t="n">
        <v>0.18665771</v>
      </c>
    </row>
    <row r="64" spans="1:26">
      <c r="A64" s="15" t="s">
        <v>461</v>
      </c>
      <c r="B64" s="17" t="n">
        <v>3634</v>
      </c>
      <c r="C64" s="18">
        <f>(27.0/B64*100)</f>
        <v/>
      </c>
      <c r="D64" s="19" t="n">
        <v>3607</v>
      </c>
      <c r="E64" s="18" t="n">
        <v>5.85711254</v>
      </c>
      <c r="F64" s="20" t="n">
        <v>0.05080712</v>
      </c>
      <c r="G64" s="18" t="n">
        <v>39.88268596</v>
      </c>
      <c r="H64" s="20" t="n">
        <v>0.12786269</v>
      </c>
      <c r="I64" s="18" t="n">
        <v>42.48203551</v>
      </c>
      <c r="J64" s="20" t="n">
        <v>0.14174013</v>
      </c>
      <c r="K64" s="18" t="n">
        <v>9.75055225</v>
      </c>
      <c r="L64" s="20" t="n">
        <v>0.09282339000000001</v>
      </c>
      <c r="M64" s="18" t="n">
        <v>2.02761375</v>
      </c>
      <c r="N64" s="20" t="n">
        <v>0.01880502</v>
      </c>
      <c r="O64" s="18" t="n">
        <v>0</v>
      </c>
      <c r="P64" s="20" t="n">
        <v>0</v>
      </c>
      <c r="Q64" s="18" t="n">
        <v>0</v>
      </c>
      <c r="R64" s="20" t="n">
        <v>0</v>
      </c>
      <c r="S64" s="18" t="s">
        <v>404</v>
      </c>
      <c r="T64" s="20" t="s">
        <v>404</v>
      </c>
      <c r="U64" s="18" t="n">
        <v>0</v>
      </c>
      <c r="V64" s="20" t="n">
        <v>0</v>
      </c>
      <c r="W64" s="18" t="n">
        <v>0</v>
      </c>
      <c r="X64" s="20" t="n">
        <v>0</v>
      </c>
      <c r="Y64" s="18" t="n">
        <v>0</v>
      </c>
      <c r="Z64" s="20" t="n">
        <v>0</v>
      </c>
    </row>
    <row r="65" spans="1:26">
      <c r="A65" s="15" t="s">
        <v>462</v>
      </c>
      <c r="B65" s="17" t="n">
        <v>5325</v>
      </c>
      <c r="C65" s="18">
        <f>(0.0/B65*100)</f>
        <v/>
      </c>
      <c r="D65" s="19" t="n">
        <v>5325</v>
      </c>
      <c r="E65" s="18" t="n">
        <v>1.24479838</v>
      </c>
      <c r="F65" s="20" t="n">
        <v>0.78157294</v>
      </c>
      <c r="G65" s="18" t="n">
        <v>32.92007281</v>
      </c>
      <c r="H65" s="20" t="n">
        <v>3.16539034</v>
      </c>
      <c r="I65" s="18" t="n">
        <v>36.39021876</v>
      </c>
      <c r="J65" s="20" t="n">
        <v>3.12838691</v>
      </c>
      <c r="K65" s="18" t="n">
        <v>21.53496255</v>
      </c>
      <c r="L65" s="20" t="n">
        <v>3.08274997</v>
      </c>
      <c r="M65" s="18" t="n">
        <v>5.43608463</v>
      </c>
      <c r="N65" s="20" t="n">
        <v>1.73276194</v>
      </c>
      <c r="O65" s="18" t="n">
        <v>2.47386286</v>
      </c>
      <c r="P65" s="20" t="n">
        <v>1.0307106</v>
      </c>
      <c r="Q65" s="18" t="n">
        <v>0</v>
      </c>
      <c r="R65" s="20" t="n">
        <v>0</v>
      </c>
      <c r="S65" s="18" t="s">
        <v>404</v>
      </c>
      <c r="T65" s="20" t="s">
        <v>404</v>
      </c>
      <c r="U65" s="18" t="n">
        <v>0</v>
      </c>
      <c r="V65" s="20" t="n">
        <v>0</v>
      </c>
      <c r="W65" s="18" t="n">
        <v>0</v>
      </c>
      <c r="X65" s="20" t="n">
        <v>0</v>
      </c>
      <c r="Y65" s="18" t="n">
        <v>0</v>
      </c>
      <c r="Z65" s="20" t="n">
        <v>0</v>
      </c>
    </row>
    <row r="66" spans="1:26">
      <c r="A66" s="15" t="s">
        <v>463</v>
      </c>
      <c r="B66" s="17" t="n">
        <v>5665</v>
      </c>
      <c r="C66" s="18">
        <f>(0.0/B66*100)</f>
        <v/>
      </c>
      <c r="D66" s="19" t="n">
        <v>5665</v>
      </c>
      <c r="E66" s="18" t="n">
        <v>0</v>
      </c>
      <c r="F66" s="20" t="n">
        <v>0</v>
      </c>
      <c r="G66" s="18" t="n">
        <v>15.96543981</v>
      </c>
      <c r="H66" s="20" t="n">
        <v>0.32917068</v>
      </c>
      <c r="I66" s="18" t="n">
        <v>71.04317445</v>
      </c>
      <c r="J66" s="20" t="n">
        <v>0.47593498</v>
      </c>
      <c r="K66" s="18" t="n">
        <v>8.79639779</v>
      </c>
      <c r="L66" s="20" t="n">
        <v>0.38204424</v>
      </c>
      <c r="M66" s="18" t="n">
        <v>0.07839387</v>
      </c>
      <c r="N66" s="20" t="n">
        <v>0.07842665</v>
      </c>
      <c r="O66" s="18" t="n">
        <v>4.11659408</v>
      </c>
      <c r="P66" s="20" t="n">
        <v>0.12106283</v>
      </c>
      <c r="Q66" s="18" t="n">
        <v>0</v>
      </c>
      <c r="R66" s="20" t="n">
        <v>0</v>
      </c>
      <c r="S66" s="18" t="s">
        <v>404</v>
      </c>
      <c r="T66" s="20" t="s">
        <v>404</v>
      </c>
      <c r="U66" s="18" t="n">
        <v>0</v>
      </c>
      <c r="V66" s="20" t="n">
        <v>0</v>
      </c>
      <c r="W66" s="18" t="n">
        <v>0</v>
      </c>
      <c r="X66" s="20" t="n">
        <v>0</v>
      </c>
      <c r="Y66" s="18" t="n">
        <v>0</v>
      </c>
      <c r="Z66" s="20" t="n">
        <v>0</v>
      </c>
    </row>
    <row r="67" spans="1:26">
      <c r="A67" s="15" t="s">
        <v>464</v>
      </c>
      <c r="B67" s="17" t="n">
        <v>6971</v>
      </c>
      <c r="C67" s="18">
        <f>(0.0/B67*100)</f>
        <v/>
      </c>
      <c r="D67" s="19" t="n">
        <v>6971</v>
      </c>
      <c r="E67" s="18" t="n">
        <v>6.59814346</v>
      </c>
      <c r="F67" s="20" t="n">
        <v>1.47433652</v>
      </c>
      <c r="G67" s="18" t="n">
        <v>40.54461676</v>
      </c>
      <c r="H67" s="20" t="n">
        <v>2.80181725</v>
      </c>
      <c r="I67" s="18" t="n">
        <v>32.54369775</v>
      </c>
      <c r="J67" s="20" t="n">
        <v>3.0678592</v>
      </c>
      <c r="K67" s="18" t="n">
        <v>11.39895572</v>
      </c>
      <c r="L67" s="20" t="n">
        <v>2.15029545</v>
      </c>
      <c r="M67" s="18" t="n">
        <v>2.54677123</v>
      </c>
      <c r="N67" s="20" t="n">
        <v>0.98828777</v>
      </c>
      <c r="O67" s="18" t="n">
        <v>2.99701669</v>
      </c>
      <c r="P67" s="20" t="n">
        <v>1.09067315</v>
      </c>
      <c r="Q67" s="18" t="n">
        <v>0</v>
      </c>
      <c r="R67" s="20" t="n">
        <v>0</v>
      </c>
      <c r="S67" s="18" t="s">
        <v>404</v>
      </c>
      <c r="T67" s="20" t="s">
        <v>404</v>
      </c>
      <c r="U67" s="18" t="n">
        <v>0</v>
      </c>
      <c r="V67" s="20" t="n">
        <v>0</v>
      </c>
      <c r="W67" s="18" t="n">
        <v>0</v>
      </c>
      <c r="X67" s="20" t="n">
        <v>0</v>
      </c>
      <c r="Y67" s="18" t="n">
        <v>3.3707984</v>
      </c>
      <c r="Z67" s="20" t="n">
        <v>1.28390094</v>
      </c>
    </row>
    <row r="68" spans="1:26">
      <c r="A68" s="15" t="s">
        <v>465</v>
      </c>
      <c r="B68" s="17" t="n">
        <v>12083</v>
      </c>
      <c r="C68" s="18">
        <f>(0.0/B68*100)</f>
        <v/>
      </c>
      <c r="D68" s="19" t="n">
        <v>12083</v>
      </c>
      <c r="E68" s="18" t="n">
        <v>2.14418761</v>
      </c>
      <c r="F68" s="20" t="n">
        <v>0.02517495</v>
      </c>
      <c r="G68" s="18" t="n">
        <v>14.20771532</v>
      </c>
      <c r="H68" s="20" t="n">
        <v>0.05602632</v>
      </c>
      <c r="I68" s="18" t="n">
        <v>43.8644586</v>
      </c>
      <c r="J68" s="20" t="n">
        <v>0.10941335</v>
      </c>
      <c r="K68" s="18" t="n">
        <v>28.58755803</v>
      </c>
      <c r="L68" s="20" t="n">
        <v>0.09898096000000001</v>
      </c>
      <c r="M68" s="18" t="n">
        <v>4.61052375</v>
      </c>
      <c r="N68" s="20" t="n">
        <v>0.032145</v>
      </c>
      <c r="O68" s="18" t="n">
        <v>5.85475116</v>
      </c>
      <c r="P68" s="20" t="n">
        <v>0.04954492</v>
      </c>
      <c r="Q68" s="18" t="n">
        <v>0</v>
      </c>
      <c r="R68" s="20" t="n">
        <v>0</v>
      </c>
      <c r="S68" s="18" t="s">
        <v>404</v>
      </c>
      <c r="T68" s="20" t="s">
        <v>404</v>
      </c>
      <c r="U68" s="18" t="n">
        <v>0</v>
      </c>
      <c r="V68" s="20" t="n">
        <v>0</v>
      </c>
      <c r="W68" s="18" t="n">
        <v>0</v>
      </c>
      <c r="X68" s="20" t="n">
        <v>0</v>
      </c>
      <c r="Y68" s="18" t="n">
        <v>0.73080554</v>
      </c>
      <c r="Z68" s="20" t="n">
        <v>0.02197892</v>
      </c>
    </row>
    <row r="69" spans="1:26">
      <c r="A69" s="15" t="s">
        <v>466</v>
      </c>
      <c r="B69" s="17" t="n">
        <v>4876</v>
      </c>
      <c r="C69" s="18">
        <f>(0.0/B69*100)</f>
        <v/>
      </c>
      <c r="D69" s="19" t="n">
        <v>4876</v>
      </c>
      <c r="E69" s="18" t="n">
        <v>0.86511874</v>
      </c>
      <c r="F69" s="20" t="n">
        <v>0.67447513</v>
      </c>
      <c r="G69" s="18" t="n">
        <v>37.52699423</v>
      </c>
      <c r="H69" s="20" t="n">
        <v>3.84834618</v>
      </c>
      <c r="I69" s="18" t="n">
        <v>33.53495321</v>
      </c>
      <c r="J69" s="20" t="n">
        <v>3.85341451</v>
      </c>
      <c r="K69" s="18" t="n">
        <v>14.29294565</v>
      </c>
      <c r="L69" s="20" t="n">
        <v>2.60895496</v>
      </c>
      <c r="M69" s="18" t="n">
        <v>5.70124574</v>
      </c>
      <c r="N69" s="20" t="n">
        <v>1.97517121</v>
      </c>
      <c r="O69" s="18" t="n">
        <v>8.078742419999999</v>
      </c>
      <c r="P69" s="20" t="n">
        <v>1.79612497</v>
      </c>
      <c r="Q69" s="18" t="n">
        <v>0</v>
      </c>
      <c r="R69" s="20" t="n">
        <v>0</v>
      </c>
      <c r="S69" s="18" t="s">
        <v>404</v>
      </c>
      <c r="T69" s="20" t="s">
        <v>404</v>
      </c>
      <c r="U69" s="18" t="n">
        <v>0</v>
      </c>
      <c r="V69" s="20" t="n">
        <v>0</v>
      </c>
      <c r="W69" s="18" t="n">
        <v>0</v>
      </c>
      <c r="X69" s="20" t="n">
        <v>0</v>
      </c>
      <c r="Y69" s="18" t="n">
        <v>0</v>
      </c>
      <c r="Z69" s="20" t="n">
        <v>0</v>
      </c>
    </row>
    <row r="70" spans="1:26">
      <c r="A70" s="15" t="s">
        <v>467</v>
      </c>
      <c r="B70" s="17" t="n">
        <v>6036</v>
      </c>
      <c r="C70" s="18">
        <f>(0.0/B70*100)</f>
        <v/>
      </c>
      <c r="D70" s="19" t="n">
        <v>6036</v>
      </c>
      <c r="E70" s="18" t="n">
        <v>0.65926231</v>
      </c>
      <c r="F70" s="20" t="n">
        <v>0.66087319</v>
      </c>
      <c r="G70" s="18" t="n">
        <v>32.22094666</v>
      </c>
      <c r="H70" s="20" t="n">
        <v>3.80605342</v>
      </c>
      <c r="I70" s="18" t="n">
        <v>35.73547509</v>
      </c>
      <c r="J70" s="20" t="n">
        <v>3.86813617</v>
      </c>
      <c r="K70" s="18" t="n">
        <v>21.39693675</v>
      </c>
      <c r="L70" s="20" t="n">
        <v>3.30629392</v>
      </c>
      <c r="M70" s="18" t="n">
        <v>3.97225608</v>
      </c>
      <c r="N70" s="20" t="n">
        <v>1.62840445</v>
      </c>
      <c r="O70" s="18" t="n">
        <v>5.70747375</v>
      </c>
      <c r="P70" s="20" t="n">
        <v>2.68157149</v>
      </c>
      <c r="Q70" s="18" t="n">
        <v>0</v>
      </c>
      <c r="R70" s="20" t="n">
        <v>0</v>
      </c>
      <c r="S70" s="18" t="s">
        <v>404</v>
      </c>
      <c r="T70" s="20" t="s">
        <v>404</v>
      </c>
      <c r="U70" s="18" t="n">
        <v>0</v>
      </c>
      <c r="V70" s="20" t="n">
        <v>0</v>
      </c>
      <c r="W70" s="18" t="n">
        <v>0</v>
      </c>
      <c r="X70" s="20" t="n">
        <v>0</v>
      </c>
      <c r="Y70" s="18" t="n">
        <v>0.30764935</v>
      </c>
      <c r="Z70" s="20" t="n">
        <v>0.30600758</v>
      </c>
    </row>
    <row r="71" spans="1:26">
      <c r="A71" s="15" t="s">
        <v>468</v>
      </c>
      <c r="B71" s="17" t="n">
        <v>6115</v>
      </c>
      <c r="C71" s="18">
        <f>(0.0/B71*100)</f>
        <v/>
      </c>
      <c r="D71" s="19" t="n">
        <v>6115</v>
      </c>
      <c r="E71" s="18" t="n">
        <v>0</v>
      </c>
      <c r="F71" s="20" t="n">
        <v>0</v>
      </c>
      <c r="G71" s="18" t="n">
        <v>21.83187563</v>
      </c>
      <c r="H71" s="20" t="n">
        <v>0.85815614</v>
      </c>
      <c r="I71" s="18" t="n">
        <v>61.32416322</v>
      </c>
      <c r="J71" s="20" t="n">
        <v>0.97820131</v>
      </c>
      <c r="K71" s="18" t="n">
        <v>10.04120014</v>
      </c>
      <c r="L71" s="20" t="n">
        <v>0.68458091</v>
      </c>
      <c r="M71" s="18" t="n">
        <v>3.29466831</v>
      </c>
      <c r="N71" s="20" t="n">
        <v>0.03706753</v>
      </c>
      <c r="O71" s="18" t="n">
        <v>2.88147512</v>
      </c>
      <c r="P71" s="20" t="n">
        <v>0.0460461</v>
      </c>
      <c r="Q71" s="18" t="n">
        <v>0</v>
      </c>
      <c r="R71" s="20" t="n">
        <v>0</v>
      </c>
      <c r="S71" s="18" t="s">
        <v>404</v>
      </c>
      <c r="T71" s="20" t="s">
        <v>404</v>
      </c>
      <c r="U71" s="18" t="n">
        <v>0</v>
      </c>
      <c r="V71" s="20" t="n">
        <v>0</v>
      </c>
      <c r="W71" s="18" t="n">
        <v>0</v>
      </c>
      <c r="X71" s="20" t="n">
        <v>0</v>
      </c>
      <c r="Y71" s="18" t="n">
        <v>0.62661758</v>
      </c>
      <c r="Z71" s="20" t="n">
        <v>0.02967901</v>
      </c>
    </row>
    <row r="72" spans="1:26">
      <c r="A72" s="15" t="s">
        <v>469</v>
      </c>
      <c r="B72" s="17" t="n">
        <v>7708</v>
      </c>
      <c r="C72" s="18">
        <f>(0.0/B72*100)</f>
        <v/>
      </c>
      <c r="D72" s="19" t="n">
        <v>7708</v>
      </c>
      <c r="E72" s="18" t="n">
        <v>3.07271476</v>
      </c>
      <c r="F72" s="20" t="n">
        <v>1.25723363</v>
      </c>
      <c r="G72" s="18" t="n">
        <v>32.90899119</v>
      </c>
      <c r="H72" s="20" t="n">
        <v>3.26680534</v>
      </c>
      <c r="I72" s="18" t="n">
        <v>27.77952369</v>
      </c>
      <c r="J72" s="20" t="n">
        <v>3.07641924</v>
      </c>
      <c r="K72" s="18" t="n">
        <v>23.93003305</v>
      </c>
      <c r="L72" s="20" t="n">
        <v>3.28521579</v>
      </c>
      <c r="M72" s="18" t="n">
        <v>4.43512654</v>
      </c>
      <c r="N72" s="20" t="n">
        <v>1.68038389</v>
      </c>
      <c r="O72" s="18" t="n">
        <v>5.20065098</v>
      </c>
      <c r="P72" s="20" t="n">
        <v>1.4130211</v>
      </c>
      <c r="Q72" s="18" t="n">
        <v>0</v>
      </c>
      <c r="R72" s="20" t="n">
        <v>0</v>
      </c>
      <c r="S72" s="18" t="s">
        <v>404</v>
      </c>
      <c r="T72" s="20" t="s">
        <v>404</v>
      </c>
      <c r="U72" s="18" t="n">
        <v>0</v>
      </c>
      <c r="V72" s="20" t="n">
        <v>0</v>
      </c>
      <c r="W72" s="18" t="n">
        <v>0</v>
      </c>
      <c r="X72" s="20" t="n">
        <v>0</v>
      </c>
      <c r="Y72" s="18" t="n">
        <v>2.67295979</v>
      </c>
      <c r="Z72" s="20" t="n">
        <v>1.22653167</v>
      </c>
    </row>
    <row r="73" spans="1:26">
      <c r="A73" s="15" t="s">
        <v>470</v>
      </c>
      <c r="B73" s="17" t="n">
        <v>8249</v>
      </c>
      <c r="C73" s="18">
        <f>(0.0/B73*100)</f>
        <v/>
      </c>
      <c r="D73" s="19" t="n">
        <v>8249</v>
      </c>
      <c r="E73" s="18" t="n">
        <v>0.61557515</v>
      </c>
      <c r="F73" s="20" t="n">
        <v>0.61598378</v>
      </c>
      <c r="G73" s="18" t="n">
        <v>28.55423696</v>
      </c>
      <c r="H73" s="20" t="n">
        <v>4.4132677</v>
      </c>
      <c r="I73" s="18" t="n">
        <v>35.83008543</v>
      </c>
      <c r="J73" s="20" t="n">
        <v>3.58700607</v>
      </c>
      <c r="K73" s="18" t="n">
        <v>18.15715257</v>
      </c>
      <c r="L73" s="20" t="n">
        <v>2.71205331</v>
      </c>
      <c r="M73" s="18" t="n">
        <v>4.65276055</v>
      </c>
      <c r="N73" s="20" t="n">
        <v>1.62767779</v>
      </c>
      <c r="O73" s="18" t="n">
        <v>7.95254721</v>
      </c>
      <c r="P73" s="20" t="n">
        <v>2.30711183</v>
      </c>
      <c r="Q73" s="18" t="n">
        <v>0</v>
      </c>
      <c r="R73" s="20" t="n">
        <v>0</v>
      </c>
      <c r="S73" s="18" t="s">
        <v>404</v>
      </c>
      <c r="T73" s="20" t="s">
        <v>404</v>
      </c>
      <c r="U73" s="18" t="n">
        <v>0</v>
      </c>
      <c r="V73" s="20" t="n">
        <v>0</v>
      </c>
      <c r="W73" s="18" t="n">
        <v>0</v>
      </c>
      <c r="X73" s="20" t="n">
        <v>0</v>
      </c>
      <c r="Y73" s="18" t="n">
        <v>4.23764213</v>
      </c>
      <c r="Z73" s="20" t="n">
        <v>1.57122162</v>
      </c>
    </row>
    <row r="74" spans="1:26">
      <c r="A74" s="15" t="s">
        <v>471</v>
      </c>
      <c r="B74" s="17" t="n">
        <v>4692</v>
      </c>
      <c r="C74" s="18">
        <f>(484.0/B74*100)</f>
        <v/>
      </c>
      <c r="D74" s="19" t="n">
        <v>4208</v>
      </c>
      <c r="E74" s="18" t="n">
        <v>1.14511344</v>
      </c>
      <c r="F74" s="20" t="n">
        <v>0.03203813</v>
      </c>
      <c r="G74" s="18" t="n">
        <v>22.37879864</v>
      </c>
      <c r="H74" s="20" t="n">
        <v>0.30278522</v>
      </c>
      <c r="I74" s="18" t="n">
        <v>55.66987273</v>
      </c>
      <c r="J74" s="20" t="n">
        <v>0.2844036</v>
      </c>
      <c r="K74" s="18" t="n">
        <v>10.95119825</v>
      </c>
      <c r="L74" s="20" t="n">
        <v>0.16666857</v>
      </c>
      <c r="M74" s="18" t="n">
        <v>2.02575946</v>
      </c>
      <c r="N74" s="20" t="n">
        <v>0.05853029</v>
      </c>
      <c r="O74" s="18" t="n">
        <v>7.45646989</v>
      </c>
      <c r="P74" s="20" t="n">
        <v>0.143573</v>
      </c>
      <c r="Q74" s="18" t="n">
        <v>0</v>
      </c>
      <c r="R74" s="20" t="n">
        <v>0</v>
      </c>
      <c r="S74" s="18" t="s">
        <v>404</v>
      </c>
      <c r="T74" s="20" t="s">
        <v>404</v>
      </c>
      <c r="U74" s="18" t="n">
        <v>0</v>
      </c>
      <c r="V74" s="20" t="n">
        <v>0</v>
      </c>
      <c r="W74" s="18" t="n">
        <v>0</v>
      </c>
      <c r="X74" s="20" t="n">
        <v>0</v>
      </c>
      <c r="Y74" s="18" t="n">
        <v>0.37278759</v>
      </c>
      <c r="Z74" s="20" t="n">
        <v>0.03033416</v>
      </c>
    </row>
    <row r="75" spans="1:26">
      <c r="A75" s="15" t="s">
        <v>472</v>
      </c>
      <c r="B75" s="17" t="n">
        <v>5375</v>
      </c>
      <c r="C75" s="18">
        <f>(483.0/B75*100)</f>
        <v/>
      </c>
      <c r="D75" s="19" t="n">
        <v>4892</v>
      </c>
      <c r="E75" s="18" t="n">
        <v>13.42804057</v>
      </c>
      <c r="F75" s="20" t="n">
        <v>3.08218754</v>
      </c>
      <c r="G75" s="18" t="n">
        <v>41.49713941</v>
      </c>
      <c r="H75" s="20" t="n">
        <v>3.99239249</v>
      </c>
      <c r="I75" s="18" t="n">
        <v>35.01316611</v>
      </c>
      <c r="J75" s="20" t="n">
        <v>4.0939011</v>
      </c>
      <c r="K75" s="18" t="n">
        <v>2.07259383</v>
      </c>
      <c r="L75" s="20" t="n">
        <v>1.41672618</v>
      </c>
      <c r="M75" s="18" t="n">
        <v>0.66562738</v>
      </c>
      <c r="N75" s="20" t="n">
        <v>0.67231511</v>
      </c>
      <c r="O75" s="18" t="n">
        <v>0</v>
      </c>
      <c r="P75" s="20" t="n">
        <v>0</v>
      </c>
      <c r="Q75" s="18" t="n">
        <v>0</v>
      </c>
      <c r="R75" s="20" t="n">
        <v>0</v>
      </c>
      <c r="S75" s="18" t="s">
        <v>404</v>
      </c>
      <c r="T75" s="20" t="s">
        <v>404</v>
      </c>
      <c r="U75" s="18" t="n">
        <v>0</v>
      </c>
      <c r="V75" s="20" t="n">
        <v>0</v>
      </c>
      <c r="W75" s="18" t="n">
        <v>0</v>
      </c>
      <c r="X75" s="20" t="n">
        <v>0</v>
      </c>
      <c r="Y75" s="18" t="n">
        <v>7.3234327</v>
      </c>
      <c r="Z75" s="20" t="n">
        <v>2.3432485</v>
      </c>
    </row>
    <row r="76" spans="1:26">
      <c r="A76" s="15" t="s">
        <v>473</v>
      </c>
      <c r="B76" s="17" t="n">
        <v>14167</v>
      </c>
      <c r="C76" s="18">
        <f>(1400.0/B76*100)</f>
        <v/>
      </c>
      <c r="D76" s="19" t="n">
        <v>12767</v>
      </c>
      <c r="E76" s="18" t="n">
        <v>0.73075643</v>
      </c>
      <c r="F76" s="20" t="n">
        <v>0.73506187</v>
      </c>
      <c r="G76" s="18" t="n">
        <v>15.06240833</v>
      </c>
      <c r="H76" s="20" t="n">
        <v>2.12840261</v>
      </c>
      <c r="I76" s="18" t="n">
        <v>47.79011812</v>
      </c>
      <c r="J76" s="20" t="n">
        <v>2.62323569</v>
      </c>
      <c r="K76" s="18" t="n">
        <v>18.62622009</v>
      </c>
      <c r="L76" s="20" t="n">
        <v>1.56121048</v>
      </c>
      <c r="M76" s="18" t="n">
        <v>6.12753765</v>
      </c>
      <c r="N76" s="20" t="n">
        <v>1.13708168</v>
      </c>
      <c r="O76" s="18" t="n">
        <v>6.91176759</v>
      </c>
      <c r="P76" s="20" t="n">
        <v>1.36850487</v>
      </c>
      <c r="Q76" s="18" t="n">
        <v>0</v>
      </c>
      <c r="R76" s="20" t="n">
        <v>0</v>
      </c>
      <c r="S76" s="18" t="s">
        <v>404</v>
      </c>
      <c r="T76" s="20" t="s">
        <v>404</v>
      </c>
      <c r="U76" s="18" t="n">
        <v>0</v>
      </c>
      <c r="V76" s="20" t="n">
        <v>0</v>
      </c>
      <c r="W76" s="18" t="n">
        <v>0</v>
      </c>
      <c r="X76" s="20" t="n">
        <v>0</v>
      </c>
      <c r="Y76" s="18" t="n">
        <v>4.7511918</v>
      </c>
      <c r="Z76" s="20" t="n">
        <v>1.17090833</v>
      </c>
    </row>
    <row r="77" spans="1:26">
      <c r="A77" s="15" t="s">
        <v>474</v>
      </c>
      <c r="B77" s="17" t="n">
        <v>6062</v>
      </c>
      <c r="C77" s="18">
        <f>(0.0/B77*100)</f>
        <v/>
      </c>
      <c r="D77" s="19" t="n">
        <v>6062</v>
      </c>
      <c r="E77" s="18" t="n">
        <v>2.13722302</v>
      </c>
      <c r="F77" s="20" t="n">
        <v>0.7126321</v>
      </c>
      <c r="G77" s="18" t="n">
        <v>29.16098357</v>
      </c>
      <c r="H77" s="20" t="n">
        <v>3.14567912</v>
      </c>
      <c r="I77" s="18" t="n">
        <v>39.91641286</v>
      </c>
      <c r="J77" s="20" t="n">
        <v>3.31232898</v>
      </c>
      <c r="K77" s="18" t="n">
        <v>17.32772351</v>
      </c>
      <c r="L77" s="20" t="n">
        <v>2.17748499</v>
      </c>
      <c r="M77" s="18" t="n">
        <v>5.83091235</v>
      </c>
      <c r="N77" s="20" t="n">
        <v>1.27431439</v>
      </c>
      <c r="O77" s="18" t="n">
        <v>5.62674471</v>
      </c>
      <c r="P77" s="20" t="n">
        <v>1.62289306</v>
      </c>
      <c r="Q77" s="18" t="n">
        <v>0</v>
      </c>
      <c r="R77" s="20" t="n">
        <v>0</v>
      </c>
      <c r="S77" s="18" t="s">
        <v>404</v>
      </c>
      <c r="T77" s="20" t="s">
        <v>404</v>
      </c>
      <c r="U77" s="18" t="n">
        <v>0</v>
      </c>
      <c r="V77" s="20" t="n">
        <v>0</v>
      </c>
      <c r="W77" s="18" t="n">
        <v>0</v>
      </c>
      <c r="X77" s="20" t="n">
        <v>0</v>
      </c>
      <c r="Y77" s="18" t="n">
        <v>0</v>
      </c>
      <c r="Z77" s="20" t="n">
        <v>0</v>
      </c>
    </row>
    <row r="78" spans="1:26">
      <c r="A78" s="15" t="s">
        <v>475</v>
      </c>
      <c r="B78" s="17" t="n">
        <v>5826</v>
      </c>
      <c r="C78" s="18">
        <f>(0.0/B78*100)</f>
        <v/>
      </c>
      <c r="D78" s="19" t="n">
        <v>5826</v>
      </c>
      <c r="E78" s="18" t="n">
        <v>0</v>
      </c>
      <c r="F78" s="20" t="n">
        <v>0</v>
      </c>
      <c r="G78" s="18" t="n">
        <v>38.20988915</v>
      </c>
      <c r="H78" s="20" t="n">
        <v>4.24501368</v>
      </c>
      <c r="I78" s="18" t="n">
        <v>38.26254429</v>
      </c>
      <c r="J78" s="20" t="n">
        <v>4.09427248</v>
      </c>
      <c r="K78" s="18" t="n">
        <v>18.58341848</v>
      </c>
      <c r="L78" s="20" t="n">
        <v>3.42306893</v>
      </c>
      <c r="M78" s="18" t="n">
        <v>2.10104772</v>
      </c>
      <c r="N78" s="20" t="n">
        <v>1.21383007</v>
      </c>
      <c r="O78" s="18" t="n">
        <v>2.84310037</v>
      </c>
      <c r="P78" s="20" t="n">
        <v>1.29655726</v>
      </c>
      <c r="Q78" s="18" t="n">
        <v>0</v>
      </c>
      <c r="R78" s="20" t="n">
        <v>0</v>
      </c>
      <c r="S78" s="18" t="s">
        <v>404</v>
      </c>
      <c r="T78" s="20" t="s">
        <v>404</v>
      </c>
      <c r="U78" s="18" t="n">
        <v>0</v>
      </c>
      <c r="V78" s="20" t="n">
        <v>0</v>
      </c>
      <c r="W78" s="18" t="n">
        <v>0</v>
      </c>
      <c r="X78" s="20" t="n">
        <v>0</v>
      </c>
      <c r="Y78" s="18" t="n">
        <v>0</v>
      </c>
      <c r="Z78" s="20" t="n">
        <v>0</v>
      </c>
    </row>
    <row customHeight="1" ht="25" r="79" spans="1:26">
      <c r="A79" s="15" t="s">
        <v>476</v>
      </c>
      <c r="B79" s="17" t="n">
        <v>1657</v>
      </c>
      <c r="C79" s="18">
        <f>(21.0/B79*100)</f>
        <v/>
      </c>
      <c r="D79" s="19" t="n">
        <v>1636</v>
      </c>
      <c r="E79" s="18" t="n">
        <v>5.58622368</v>
      </c>
      <c r="F79" s="20" t="n">
        <v>3.89823071</v>
      </c>
      <c r="G79" s="18" t="n">
        <v>24.03924847</v>
      </c>
      <c r="H79" s="20" t="n">
        <v>5.85823978</v>
      </c>
      <c r="I79" s="18" t="n">
        <v>44.7009198</v>
      </c>
      <c r="J79" s="20" t="n">
        <v>6.81944739</v>
      </c>
      <c r="K79" s="18" t="n">
        <v>8.84357741</v>
      </c>
      <c r="L79" s="20" t="n">
        <v>4.09205797</v>
      </c>
      <c r="M79" s="18" t="n">
        <v>3.37271279</v>
      </c>
      <c r="N79" s="20" t="n">
        <v>2.24474677</v>
      </c>
      <c r="O79" s="18" t="n">
        <v>11.96199179</v>
      </c>
      <c r="P79" s="20" t="n">
        <v>4.43668757</v>
      </c>
      <c r="Q79" s="18" t="n">
        <v>0</v>
      </c>
      <c r="R79" s="20" t="n">
        <v>0</v>
      </c>
      <c r="S79" s="18" t="s">
        <v>404</v>
      </c>
      <c r="T79" s="20" t="s">
        <v>404</v>
      </c>
      <c r="U79" s="18" t="n">
        <v>0</v>
      </c>
      <c r="V79" s="20" t="n">
        <v>0</v>
      </c>
      <c r="W79" s="18" t="n">
        <v>0</v>
      </c>
      <c r="X79" s="20" t="n">
        <v>0</v>
      </c>
      <c r="Y79" s="18" t="n">
        <v>1.49532607</v>
      </c>
      <c r="Z79" s="20" t="n">
        <v>1.04635443</v>
      </c>
    </row>
    <row r="80" spans="1:26">
      <c r="A80" s="15" t="s">
        <v>477</v>
      </c>
      <c r="B80" s="17" t="n">
        <v>7841</v>
      </c>
      <c r="C80" s="18">
        <f>(0.0/B80*100)</f>
        <v/>
      </c>
      <c r="D80" s="19" t="n">
        <v>7841</v>
      </c>
      <c r="E80" s="18" t="n">
        <v>0.4858829</v>
      </c>
      <c r="F80" s="20" t="n">
        <v>0.48317727</v>
      </c>
      <c r="G80" s="18" t="n">
        <v>8.969555059999999</v>
      </c>
      <c r="H80" s="20" t="n">
        <v>2.11515877</v>
      </c>
      <c r="I80" s="18" t="n">
        <v>33.0742251</v>
      </c>
      <c r="J80" s="20" t="n">
        <v>2.91782228</v>
      </c>
      <c r="K80" s="18" t="n">
        <v>34.75561657</v>
      </c>
      <c r="L80" s="20" t="n">
        <v>3.47472262</v>
      </c>
      <c r="M80" s="18" t="n">
        <v>12.24986294</v>
      </c>
      <c r="N80" s="20" t="n">
        <v>2.57751007</v>
      </c>
      <c r="O80" s="18" t="n">
        <v>10.46485743</v>
      </c>
      <c r="P80" s="20" t="n">
        <v>2.33856196</v>
      </c>
      <c r="Q80" s="18" t="n">
        <v>0</v>
      </c>
      <c r="R80" s="20" t="n">
        <v>0</v>
      </c>
      <c r="S80" s="18" t="s">
        <v>404</v>
      </c>
      <c r="T80" s="20" t="s">
        <v>404</v>
      </c>
      <c r="U80" s="18" t="n">
        <v>0</v>
      </c>
      <c r="V80" s="20" t="n">
        <v>0</v>
      </c>
      <c r="W80" s="18" t="n">
        <v>0</v>
      </c>
      <c r="X80" s="20" t="n">
        <v>0</v>
      </c>
      <c r="Y80" s="18" t="n">
        <v>0</v>
      </c>
      <c r="Z80" s="20" t="n">
        <v>0</v>
      </c>
    </row>
    <row r="81" spans="1:26">
      <c r="A81" s="21" t="s">
        <v>478</v>
      </c>
      <c r="B81" s="17" t="n">
        <v>8861</v>
      </c>
      <c r="C81" s="18">
        <f>(0.0/B81*100)</f>
        <v/>
      </c>
      <c r="D81" s="19" t="n">
        <v>8861</v>
      </c>
      <c r="E81" s="18" t="n">
        <v>0</v>
      </c>
      <c r="F81" s="20" t="n">
        <v>0</v>
      </c>
      <c r="G81" s="18" t="n">
        <v>12.89863954</v>
      </c>
      <c r="H81" s="20" t="n">
        <v>2.7348089</v>
      </c>
      <c r="I81" s="18" t="n">
        <v>60.29792344</v>
      </c>
      <c r="J81" s="20" t="n">
        <v>4.20396396</v>
      </c>
      <c r="K81" s="18" t="n">
        <v>12.99791485</v>
      </c>
      <c r="L81" s="20" t="n">
        <v>3.0013874</v>
      </c>
      <c r="M81" s="18" t="n">
        <v>3.81819893</v>
      </c>
      <c r="N81" s="20" t="n">
        <v>1.7186651</v>
      </c>
      <c r="O81" s="18" t="n">
        <v>9.50487738</v>
      </c>
      <c r="P81" s="20" t="n">
        <v>2.56441436</v>
      </c>
      <c r="Q81" s="18" t="n">
        <v>0</v>
      </c>
      <c r="R81" s="20" t="n">
        <v>0</v>
      </c>
      <c r="S81" s="18" t="s">
        <v>404</v>
      </c>
      <c r="T81" s="20" t="s">
        <v>404</v>
      </c>
      <c r="U81" s="18" t="n">
        <v>0</v>
      </c>
      <c r="V81" s="20" t="n">
        <v>0</v>
      </c>
      <c r="W81" s="18" t="n">
        <v>0</v>
      </c>
      <c r="X81" s="20" t="n">
        <v>0</v>
      </c>
      <c r="Y81" s="18" t="n">
        <v>0.48244587</v>
      </c>
      <c r="Z81" s="20" t="n">
        <v>0.2859354</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532</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0.38874217</v>
      </c>
      <c r="F7" s="20" t="n">
        <v>0.27273008</v>
      </c>
      <c r="G7" s="18" t="n">
        <v>7.18778513</v>
      </c>
      <c r="H7" s="20" t="n">
        <v>0.97955673</v>
      </c>
      <c r="I7" s="18" t="n">
        <v>22.13182277</v>
      </c>
      <c r="J7" s="20" t="n">
        <v>1.82833267</v>
      </c>
      <c r="K7" s="18" t="n">
        <v>29.53928824</v>
      </c>
      <c r="L7" s="20" t="n">
        <v>1.8970994</v>
      </c>
      <c r="M7" s="18" t="n">
        <v>18.98937017</v>
      </c>
      <c r="N7" s="20" t="n">
        <v>1.69467985</v>
      </c>
      <c r="O7" s="18" t="n">
        <v>16.8459972</v>
      </c>
      <c r="P7" s="20" t="n">
        <v>1.5865489</v>
      </c>
      <c r="Q7" s="18" t="n">
        <v>0</v>
      </c>
      <c r="R7" s="20" t="n">
        <v>0</v>
      </c>
      <c r="S7" s="18" t="s">
        <v>404</v>
      </c>
      <c r="T7" s="20" t="s">
        <v>404</v>
      </c>
      <c r="U7" s="18" t="n">
        <v>0</v>
      </c>
      <c r="V7" s="20" t="n">
        <v>0</v>
      </c>
      <c r="W7" s="18" t="n">
        <v>0</v>
      </c>
      <c r="X7" s="20" t="n">
        <v>0</v>
      </c>
      <c r="Y7" s="18" t="n">
        <v>4.91699431</v>
      </c>
      <c r="Z7" s="20" t="n">
        <v>0.82156912</v>
      </c>
    </row>
    <row r="8" spans="1:26">
      <c r="A8" s="15" t="s">
        <v>405</v>
      </c>
      <c r="B8" s="17" t="n">
        <v>7007</v>
      </c>
      <c r="C8" s="18">
        <f>(0.0/B8*100)</f>
        <v/>
      </c>
      <c r="D8" s="19" t="n">
        <v>7007</v>
      </c>
      <c r="E8" s="18" t="n">
        <v>2.08996621</v>
      </c>
      <c r="F8" s="20" t="n">
        <v>1.14963248</v>
      </c>
      <c r="G8" s="18" t="n">
        <v>49.26802553</v>
      </c>
      <c r="H8" s="20" t="n">
        <v>3.55920082</v>
      </c>
      <c r="I8" s="18" t="n">
        <v>26.15518326</v>
      </c>
      <c r="J8" s="20" t="n">
        <v>2.66052512</v>
      </c>
      <c r="K8" s="18" t="n">
        <v>12.72064986</v>
      </c>
      <c r="L8" s="20" t="n">
        <v>2.15676108</v>
      </c>
      <c r="M8" s="18" t="n">
        <v>4.91112716</v>
      </c>
      <c r="N8" s="20" t="n">
        <v>1.39772645</v>
      </c>
      <c r="O8" s="18" t="n">
        <v>2.14647093</v>
      </c>
      <c r="P8" s="20" t="n">
        <v>1.15302893</v>
      </c>
      <c r="Q8" s="18" t="n">
        <v>0</v>
      </c>
      <c r="R8" s="20" t="n">
        <v>0</v>
      </c>
      <c r="S8" s="18" t="s">
        <v>404</v>
      </c>
      <c r="T8" s="20" t="s">
        <v>404</v>
      </c>
      <c r="U8" s="18" t="n">
        <v>0</v>
      </c>
      <c r="V8" s="20" t="n">
        <v>0</v>
      </c>
      <c r="W8" s="18" t="n">
        <v>0</v>
      </c>
      <c r="X8" s="20" t="n">
        <v>0</v>
      </c>
      <c r="Y8" s="18" t="n">
        <v>2.70857706</v>
      </c>
      <c r="Z8" s="20" t="n">
        <v>1.19593864</v>
      </c>
    </row>
    <row r="9" spans="1:26">
      <c r="A9" s="15" t="s">
        <v>406</v>
      </c>
      <c r="B9" s="17" t="n">
        <v>9651</v>
      </c>
      <c r="C9" s="18">
        <f>(200.0/B9*100)</f>
        <v/>
      </c>
      <c r="D9" s="19" t="n">
        <v>9451</v>
      </c>
      <c r="E9" s="18" t="n">
        <v>1.57536139</v>
      </c>
      <c r="F9" s="20" t="n">
        <v>0.84740243</v>
      </c>
      <c r="G9" s="18" t="n">
        <v>45.15408232</v>
      </c>
      <c r="H9" s="20" t="n">
        <v>3.12538269</v>
      </c>
      <c r="I9" s="18" t="n">
        <v>20.77013927</v>
      </c>
      <c r="J9" s="20" t="n">
        <v>2.74060611</v>
      </c>
      <c r="K9" s="18" t="n">
        <v>13.78975871</v>
      </c>
      <c r="L9" s="20" t="n">
        <v>2.02583957</v>
      </c>
      <c r="M9" s="18" t="n">
        <v>3.8861991</v>
      </c>
      <c r="N9" s="20" t="n">
        <v>1.10594855</v>
      </c>
      <c r="O9" s="18" t="n">
        <v>6.0469109</v>
      </c>
      <c r="P9" s="20" t="n">
        <v>1.59899782</v>
      </c>
      <c r="Q9" s="18" t="n">
        <v>0</v>
      </c>
      <c r="R9" s="20" t="n">
        <v>0</v>
      </c>
      <c r="S9" s="18" t="s">
        <v>404</v>
      </c>
      <c r="T9" s="20" t="s">
        <v>404</v>
      </c>
      <c r="U9" s="18" t="n">
        <v>0</v>
      </c>
      <c r="V9" s="20" t="n">
        <v>0</v>
      </c>
      <c r="W9" s="18" t="n">
        <v>0</v>
      </c>
      <c r="X9" s="20" t="n">
        <v>0</v>
      </c>
      <c r="Y9" s="18" t="n">
        <v>8.777548319999999</v>
      </c>
      <c r="Z9" s="20" t="n">
        <v>1.83519202</v>
      </c>
    </row>
    <row r="10" spans="1:26">
      <c r="A10" s="15" t="s">
        <v>407</v>
      </c>
      <c r="B10" s="17" t="n">
        <v>20058</v>
      </c>
      <c r="C10" s="18">
        <f>(2798.0/B10*100)</f>
        <v/>
      </c>
      <c r="D10" s="19" t="n">
        <v>17260</v>
      </c>
      <c r="E10" s="18" t="n">
        <v>1.33709876</v>
      </c>
      <c r="F10" s="20" t="n">
        <v>0.47491091</v>
      </c>
      <c r="G10" s="18" t="n">
        <v>15.07739976</v>
      </c>
      <c r="H10" s="20" t="n">
        <v>1.74982948</v>
      </c>
      <c r="I10" s="18" t="n">
        <v>28.59928669</v>
      </c>
      <c r="J10" s="20" t="n">
        <v>2.55705549</v>
      </c>
      <c r="K10" s="18" t="n">
        <v>36.37015185</v>
      </c>
      <c r="L10" s="20" t="n">
        <v>2.44755654</v>
      </c>
      <c r="M10" s="18" t="n">
        <v>5.8446043</v>
      </c>
      <c r="N10" s="20" t="n">
        <v>1.37223551</v>
      </c>
      <c r="O10" s="18" t="n">
        <v>9.08117055</v>
      </c>
      <c r="P10" s="20" t="n">
        <v>1.71652027</v>
      </c>
      <c r="Q10" s="18" t="n">
        <v>0</v>
      </c>
      <c r="R10" s="20" t="n">
        <v>0</v>
      </c>
      <c r="S10" s="18" t="s">
        <v>404</v>
      </c>
      <c r="T10" s="20" t="s">
        <v>404</v>
      </c>
      <c r="U10" s="18" t="n">
        <v>0</v>
      </c>
      <c r="V10" s="20" t="n">
        <v>0</v>
      </c>
      <c r="W10" s="18" t="n">
        <v>0</v>
      </c>
      <c r="X10" s="20" t="n">
        <v>0</v>
      </c>
      <c r="Y10" s="18" t="n">
        <v>3.6902881</v>
      </c>
      <c r="Z10" s="20" t="n">
        <v>0.97051161</v>
      </c>
    </row>
    <row r="11" spans="1:26">
      <c r="A11" s="15" t="s">
        <v>408</v>
      </c>
      <c r="B11" s="17" t="n">
        <v>7053</v>
      </c>
      <c r="C11" s="18">
        <f>(137.0/B11*100)</f>
        <v/>
      </c>
      <c r="D11" s="19" t="n">
        <v>6916</v>
      </c>
      <c r="E11" s="18" t="n">
        <v>3.78678381</v>
      </c>
      <c r="F11" s="20" t="n">
        <v>1.70237369</v>
      </c>
      <c r="G11" s="18" t="n">
        <v>23.20420336</v>
      </c>
      <c r="H11" s="20" t="n">
        <v>3.35827948</v>
      </c>
      <c r="I11" s="18" t="n">
        <v>19.82062414</v>
      </c>
      <c r="J11" s="20" t="n">
        <v>3.40400751</v>
      </c>
      <c r="K11" s="18" t="n">
        <v>29.84009735</v>
      </c>
      <c r="L11" s="20" t="n">
        <v>3.36838509</v>
      </c>
      <c r="M11" s="18" t="n">
        <v>12.13991117</v>
      </c>
      <c r="N11" s="20" t="n">
        <v>2.67716562</v>
      </c>
      <c r="O11" s="18" t="n">
        <v>8.46860481</v>
      </c>
      <c r="P11" s="20" t="n">
        <v>2.12721144</v>
      </c>
      <c r="Q11" s="18" t="n">
        <v>0</v>
      </c>
      <c r="R11" s="20" t="n">
        <v>0</v>
      </c>
      <c r="S11" s="18" t="s">
        <v>404</v>
      </c>
      <c r="T11" s="20" t="s">
        <v>404</v>
      </c>
      <c r="U11" s="18" t="n">
        <v>0</v>
      </c>
      <c r="V11" s="20" t="n">
        <v>0</v>
      </c>
      <c r="W11" s="18" t="n">
        <v>0</v>
      </c>
      <c r="X11" s="20" t="n">
        <v>0</v>
      </c>
      <c r="Y11" s="18" t="n">
        <v>2.73977536</v>
      </c>
      <c r="Z11" s="20" t="n">
        <v>1.47016759</v>
      </c>
    </row>
    <row r="12" spans="1:26">
      <c r="A12" s="15" t="s">
        <v>409</v>
      </c>
      <c r="B12" s="17" t="n">
        <v>6894</v>
      </c>
      <c r="C12" s="18">
        <f>(106.0/B12*100)</f>
        <v/>
      </c>
      <c r="D12" s="19" t="n">
        <v>6788</v>
      </c>
      <c r="E12" s="18" t="n">
        <v>0</v>
      </c>
      <c r="F12" s="20" t="n">
        <v>0</v>
      </c>
      <c r="G12" s="18" t="n">
        <v>31.52837755</v>
      </c>
      <c r="H12" s="20" t="n">
        <v>2.83842756</v>
      </c>
      <c r="I12" s="18" t="n">
        <v>41.03839029</v>
      </c>
      <c r="J12" s="20" t="n">
        <v>2.84954998</v>
      </c>
      <c r="K12" s="18" t="n">
        <v>20.51985658</v>
      </c>
      <c r="L12" s="20" t="n">
        <v>2.27358867</v>
      </c>
      <c r="M12" s="18" t="n">
        <v>3.77725878</v>
      </c>
      <c r="N12" s="20" t="n">
        <v>1.33371349</v>
      </c>
      <c r="O12" s="18" t="n">
        <v>1.67036971</v>
      </c>
      <c r="P12" s="20" t="n">
        <v>0.71117296</v>
      </c>
      <c r="Q12" s="18" t="n">
        <v>0</v>
      </c>
      <c r="R12" s="20" t="n">
        <v>0</v>
      </c>
      <c r="S12" s="18" t="s">
        <v>404</v>
      </c>
      <c r="T12" s="20" t="s">
        <v>404</v>
      </c>
      <c r="U12" s="18" t="n">
        <v>0</v>
      </c>
      <c r="V12" s="20" t="n">
        <v>0</v>
      </c>
      <c r="W12" s="18" t="n">
        <v>0</v>
      </c>
      <c r="X12" s="20" t="n">
        <v>0</v>
      </c>
      <c r="Y12" s="18" t="n">
        <v>1.4657471</v>
      </c>
      <c r="Z12" s="20" t="n">
        <v>0.63911323</v>
      </c>
    </row>
    <row r="13" spans="1:26">
      <c r="A13" s="15" t="s">
        <v>410</v>
      </c>
      <c r="B13" s="17" t="n">
        <v>7161</v>
      </c>
      <c r="C13" s="18">
        <f>(1175.0/B13*100)</f>
        <v/>
      </c>
      <c r="D13" s="19" t="n">
        <v>5986</v>
      </c>
      <c r="E13" s="18" t="n">
        <v>0</v>
      </c>
      <c r="F13" s="20" t="n">
        <v>0</v>
      </c>
      <c r="G13" s="18" t="n">
        <v>48.2921539</v>
      </c>
      <c r="H13" s="20" t="n">
        <v>3.36892642</v>
      </c>
      <c r="I13" s="18" t="n">
        <v>30.39593993</v>
      </c>
      <c r="J13" s="20" t="n">
        <v>3.13152806</v>
      </c>
      <c r="K13" s="18" t="n">
        <v>10.8303858</v>
      </c>
      <c r="L13" s="20" t="n">
        <v>2.14472903</v>
      </c>
      <c r="M13" s="18" t="n">
        <v>1.95501298</v>
      </c>
      <c r="N13" s="20" t="n">
        <v>0.9690063799999999</v>
      </c>
      <c r="O13" s="18" t="n">
        <v>2.55700644</v>
      </c>
      <c r="P13" s="20" t="n">
        <v>1.18353657</v>
      </c>
      <c r="Q13" s="18" t="n">
        <v>0</v>
      </c>
      <c r="R13" s="20" t="n">
        <v>0</v>
      </c>
      <c r="S13" s="18" t="s">
        <v>404</v>
      </c>
      <c r="T13" s="20" t="s">
        <v>404</v>
      </c>
      <c r="U13" s="18" t="n">
        <v>0</v>
      </c>
      <c r="V13" s="20" t="n">
        <v>0</v>
      </c>
      <c r="W13" s="18" t="n">
        <v>0</v>
      </c>
      <c r="X13" s="20" t="n">
        <v>0</v>
      </c>
      <c r="Y13" s="18" t="n">
        <v>5.96950094</v>
      </c>
      <c r="Z13" s="20" t="n">
        <v>1.56878256</v>
      </c>
    </row>
    <row r="14" spans="1:26">
      <c r="A14" s="15" t="s">
        <v>411</v>
      </c>
      <c r="B14" s="17" t="n">
        <v>5587</v>
      </c>
      <c r="C14" s="18">
        <f>(0.0/B14*100)</f>
        <v/>
      </c>
      <c r="D14" s="19" t="n">
        <v>5587</v>
      </c>
      <c r="E14" s="18" t="n">
        <v>0.52944551</v>
      </c>
      <c r="F14" s="20" t="n">
        <v>0.03398575</v>
      </c>
      <c r="G14" s="18" t="n">
        <v>35.70549662</v>
      </c>
      <c r="H14" s="20" t="n">
        <v>2.65012325</v>
      </c>
      <c r="I14" s="18" t="n">
        <v>30.64206176</v>
      </c>
      <c r="J14" s="20" t="n">
        <v>2.35297092</v>
      </c>
      <c r="K14" s="18" t="n">
        <v>23.59307456</v>
      </c>
      <c r="L14" s="20" t="n">
        <v>2.16550212</v>
      </c>
      <c r="M14" s="18" t="n">
        <v>3.66462353</v>
      </c>
      <c r="N14" s="20" t="n">
        <v>0.62802683</v>
      </c>
      <c r="O14" s="18" t="n">
        <v>3.12324934</v>
      </c>
      <c r="P14" s="20" t="n">
        <v>0.75801047</v>
      </c>
      <c r="Q14" s="18" t="n">
        <v>0</v>
      </c>
      <c r="R14" s="20" t="n">
        <v>0</v>
      </c>
      <c r="S14" s="18" t="s">
        <v>404</v>
      </c>
      <c r="T14" s="20" t="s">
        <v>404</v>
      </c>
      <c r="U14" s="18" t="n">
        <v>0</v>
      </c>
      <c r="V14" s="20" t="n">
        <v>0</v>
      </c>
      <c r="W14" s="18" t="n">
        <v>0</v>
      </c>
      <c r="X14" s="20" t="n">
        <v>0</v>
      </c>
      <c r="Y14" s="18" t="n">
        <v>2.74204868</v>
      </c>
      <c r="Z14" s="20" t="n">
        <v>0.73567714</v>
      </c>
    </row>
    <row r="15" spans="1:26">
      <c r="A15" s="15" t="s">
        <v>412</v>
      </c>
      <c r="B15" s="17" t="n">
        <v>5882</v>
      </c>
      <c r="C15" s="18">
        <f>(0.0/B15*100)</f>
        <v/>
      </c>
      <c r="D15" s="19" t="n">
        <v>5882</v>
      </c>
      <c r="E15" s="18" t="n">
        <v>1.91018504</v>
      </c>
      <c r="F15" s="20" t="n">
        <v>1.08588121</v>
      </c>
      <c r="G15" s="18" t="n">
        <v>45.53480469</v>
      </c>
      <c r="H15" s="20" t="n">
        <v>3.37015953</v>
      </c>
      <c r="I15" s="18" t="n">
        <v>31.47258036</v>
      </c>
      <c r="J15" s="20" t="n">
        <v>3.72229056</v>
      </c>
      <c r="K15" s="18" t="n">
        <v>14.45904545</v>
      </c>
      <c r="L15" s="20" t="n">
        <v>2.78388597</v>
      </c>
      <c r="M15" s="18" t="n">
        <v>4.73405602</v>
      </c>
      <c r="N15" s="20" t="n">
        <v>2.05113441</v>
      </c>
      <c r="O15" s="18" t="n">
        <v>0</v>
      </c>
      <c r="P15" s="20" t="n">
        <v>0</v>
      </c>
      <c r="Q15" s="18" t="n">
        <v>0</v>
      </c>
      <c r="R15" s="20" t="n">
        <v>0</v>
      </c>
      <c r="S15" s="18" t="s">
        <v>404</v>
      </c>
      <c r="T15" s="20" t="s">
        <v>404</v>
      </c>
      <c r="U15" s="18" t="n">
        <v>0</v>
      </c>
      <c r="V15" s="20" t="n">
        <v>0</v>
      </c>
      <c r="W15" s="18" t="n">
        <v>0</v>
      </c>
      <c r="X15" s="20" t="n">
        <v>0</v>
      </c>
      <c r="Y15" s="18" t="n">
        <v>1.88932844</v>
      </c>
      <c r="Z15" s="20" t="n">
        <v>1.08172292</v>
      </c>
    </row>
    <row r="16" spans="1:26">
      <c r="A16" s="15" t="s">
        <v>413</v>
      </c>
      <c r="B16" s="17" t="n">
        <v>6108</v>
      </c>
      <c r="C16" s="18">
        <f>(364.0/B16*100)</f>
        <v/>
      </c>
      <c r="D16" s="19" t="n">
        <v>5744</v>
      </c>
      <c r="E16" s="18" t="n">
        <v>5.33463337</v>
      </c>
      <c r="F16" s="20" t="n">
        <v>1.55403848</v>
      </c>
      <c r="G16" s="18" t="n">
        <v>48.94075161</v>
      </c>
      <c r="H16" s="20" t="n">
        <v>3.27414516</v>
      </c>
      <c r="I16" s="18" t="n">
        <v>27.59553725</v>
      </c>
      <c r="J16" s="20" t="n">
        <v>3.04917619</v>
      </c>
      <c r="K16" s="18" t="n">
        <v>5.19670057</v>
      </c>
      <c r="L16" s="20" t="n">
        <v>1.66659593</v>
      </c>
      <c r="M16" s="18" t="n">
        <v>2.70623298</v>
      </c>
      <c r="N16" s="20" t="n">
        <v>1.08345593</v>
      </c>
      <c r="O16" s="18" t="n">
        <v>4.12348288</v>
      </c>
      <c r="P16" s="20" t="n">
        <v>1.17319266</v>
      </c>
      <c r="Q16" s="18" t="n">
        <v>0</v>
      </c>
      <c r="R16" s="20" t="n">
        <v>0</v>
      </c>
      <c r="S16" s="18" t="s">
        <v>404</v>
      </c>
      <c r="T16" s="20" t="s">
        <v>404</v>
      </c>
      <c r="U16" s="18" t="n">
        <v>0</v>
      </c>
      <c r="V16" s="20" t="n">
        <v>0</v>
      </c>
      <c r="W16" s="18" t="n">
        <v>0</v>
      </c>
      <c r="X16" s="20" t="n">
        <v>0</v>
      </c>
      <c r="Y16" s="18" t="n">
        <v>6.10266134</v>
      </c>
      <c r="Z16" s="20" t="n">
        <v>1.72323423</v>
      </c>
    </row>
    <row r="17" spans="1:26">
      <c r="A17" s="15" t="s">
        <v>414</v>
      </c>
      <c r="B17" s="17" t="n">
        <v>6504</v>
      </c>
      <c r="C17" s="18">
        <f>(1325.0/B17*100)</f>
        <v/>
      </c>
      <c r="D17" s="19" t="n">
        <v>5179</v>
      </c>
      <c r="E17" s="18" t="n">
        <v>2.63753459</v>
      </c>
      <c r="F17" s="20" t="n">
        <v>1.32599279</v>
      </c>
      <c r="G17" s="18" t="n">
        <v>38.86142874</v>
      </c>
      <c r="H17" s="20" t="n">
        <v>2.99825441</v>
      </c>
      <c r="I17" s="18" t="n">
        <v>29.81134062</v>
      </c>
      <c r="J17" s="20" t="n">
        <v>2.97757514</v>
      </c>
      <c r="K17" s="18" t="n">
        <v>13.35710002</v>
      </c>
      <c r="L17" s="20" t="n">
        <v>2.25909078</v>
      </c>
      <c r="M17" s="18" t="n">
        <v>8.78592899</v>
      </c>
      <c r="N17" s="20" t="n">
        <v>1.93439979</v>
      </c>
      <c r="O17" s="18" t="n">
        <v>2.87750348</v>
      </c>
      <c r="P17" s="20" t="n">
        <v>1.24218499</v>
      </c>
      <c r="Q17" s="18" t="n">
        <v>0</v>
      </c>
      <c r="R17" s="20" t="n">
        <v>0</v>
      </c>
      <c r="S17" s="18" t="s">
        <v>404</v>
      </c>
      <c r="T17" s="20" t="s">
        <v>404</v>
      </c>
      <c r="U17" s="18" t="n">
        <v>0</v>
      </c>
      <c r="V17" s="20" t="n">
        <v>0</v>
      </c>
      <c r="W17" s="18" t="n">
        <v>0</v>
      </c>
      <c r="X17" s="20" t="n">
        <v>0</v>
      </c>
      <c r="Y17" s="18" t="n">
        <v>3.66916356</v>
      </c>
      <c r="Z17" s="20" t="n">
        <v>1.18956262</v>
      </c>
    </row>
    <row r="18" spans="1:26">
      <c r="A18" s="15" t="s">
        <v>415</v>
      </c>
      <c r="B18" s="17" t="n">
        <v>5532</v>
      </c>
      <c r="C18" s="18">
        <f>(0.0/B18*100)</f>
        <v/>
      </c>
      <c r="D18" s="19" t="n">
        <v>5532</v>
      </c>
      <c r="E18" s="18" t="n">
        <v>7.16722123</v>
      </c>
      <c r="F18" s="20" t="n">
        <v>1.90422313</v>
      </c>
      <c r="G18" s="18" t="n">
        <v>33.8318131</v>
      </c>
      <c r="H18" s="20" t="n">
        <v>3.46507696</v>
      </c>
      <c r="I18" s="18" t="n">
        <v>37.58104565</v>
      </c>
      <c r="J18" s="20" t="n">
        <v>3.91552673</v>
      </c>
      <c r="K18" s="18" t="n">
        <v>9.73753733</v>
      </c>
      <c r="L18" s="20" t="n">
        <v>1.97587827</v>
      </c>
      <c r="M18" s="18" t="n">
        <v>6.50386447</v>
      </c>
      <c r="N18" s="20" t="n">
        <v>2.03001876</v>
      </c>
      <c r="O18" s="18" t="n">
        <v>2.71172291</v>
      </c>
      <c r="P18" s="20" t="n">
        <v>1.12951415</v>
      </c>
      <c r="Q18" s="18" t="n">
        <v>0</v>
      </c>
      <c r="R18" s="20" t="n">
        <v>0</v>
      </c>
      <c r="S18" s="18" t="s">
        <v>404</v>
      </c>
      <c r="T18" s="20" t="s">
        <v>404</v>
      </c>
      <c r="U18" s="18" t="n">
        <v>0</v>
      </c>
      <c r="V18" s="20" t="n">
        <v>0</v>
      </c>
      <c r="W18" s="18" t="n">
        <v>0</v>
      </c>
      <c r="X18" s="20" t="n">
        <v>0</v>
      </c>
      <c r="Y18" s="18" t="n">
        <v>2.46679531</v>
      </c>
      <c r="Z18" s="20" t="n">
        <v>1.09690393</v>
      </c>
    </row>
    <row r="19" spans="1:26">
      <c r="A19" s="15" t="s">
        <v>416</v>
      </c>
      <c r="B19" s="17" t="n">
        <v>5658</v>
      </c>
      <c r="C19" s="18">
        <f>(327.0/B19*100)</f>
        <v/>
      </c>
      <c r="D19" s="19" t="n">
        <v>5331</v>
      </c>
      <c r="E19" s="18" t="n">
        <v>1.16804888</v>
      </c>
      <c r="F19" s="20" t="n">
        <v>0.8198240999999999</v>
      </c>
      <c r="G19" s="18" t="n">
        <v>30.2407116</v>
      </c>
      <c r="H19" s="20" t="n">
        <v>3.08238029</v>
      </c>
      <c r="I19" s="18" t="n">
        <v>27.5264463</v>
      </c>
      <c r="J19" s="20" t="n">
        <v>3.17884138</v>
      </c>
      <c r="K19" s="18" t="n">
        <v>23.6694444</v>
      </c>
      <c r="L19" s="20" t="n">
        <v>2.50603978</v>
      </c>
      <c r="M19" s="18" t="n">
        <v>8.68254024</v>
      </c>
      <c r="N19" s="20" t="n">
        <v>2.03955298</v>
      </c>
      <c r="O19" s="18" t="n">
        <v>6.32049191</v>
      </c>
      <c r="P19" s="20" t="n">
        <v>1.75869451</v>
      </c>
      <c r="Q19" s="18" t="n">
        <v>0</v>
      </c>
      <c r="R19" s="20" t="n">
        <v>0</v>
      </c>
      <c r="S19" s="18" t="s">
        <v>404</v>
      </c>
      <c r="T19" s="20" t="s">
        <v>404</v>
      </c>
      <c r="U19" s="18" t="n">
        <v>0</v>
      </c>
      <c r="V19" s="20" t="n">
        <v>0</v>
      </c>
      <c r="W19" s="18" t="n">
        <v>0</v>
      </c>
      <c r="X19" s="20" t="n">
        <v>0</v>
      </c>
      <c r="Y19" s="18" t="n">
        <v>2.39231668</v>
      </c>
      <c r="Z19" s="20" t="n">
        <v>1.0175693</v>
      </c>
    </row>
    <row r="20" spans="1:26">
      <c r="A20" s="15" t="s">
        <v>417</v>
      </c>
      <c r="B20" s="17" t="n">
        <v>3371</v>
      </c>
      <c r="C20" s="18">
        <f>(24.0/B20*100)</f>
        <v/>
      </c>
      <c r="D20" s="19" t="n">
        <v>3347</v>
      </c>
      <c r="E20" s="18" t="n">
        <v>1.31977356</v>
      </c>
      <c r="F20" s="20" t="n">
        <v>0.06290956</v>
      </c>
      <c r="G20" s="18" t="n">
        <v>21.65692422</v>
      </c>
      <c r="H20" s="20" t="n">
        <v>0.21434023</v>
      </c>
      <c r="I20" s="18" t="n">
        <v>32.99294715</v>
      </c>
      <c r="J20" s="20" t="n">
        <v>0.25061437</v>
      </c>
      <c r="K20" s="18" t="n">
        <v>24.08622115</v>
      </c>
      <c r="L20" s="20" t="n">
        <v>0.23179174</v>
      </c>
      <c r="M20" s="18" t="n">
        <v>10.75142326</v>
      </c>
      <c r="N20" s="20" t="n">
        <v>0.10111885</v>
      </c>
      <c r="O20" s="18" t="n">
        <v>6.87344491</v>
      </c>
      <c r="P20" s="20" t="n">
        <v>0.17527203</v>
      </c>
      <c r="Q20" s="18" t="n">
        <v>0</v>
      </c>
      <c r="R20" s="20" t="n">
        <v>0</v>
      </c>
      <c r="S20" s="18" t="s">
        <v>404</v>
      </c>
      <c r="T20" s="20" t="s">
        <v>404</v>
      </c>
      <c r="U20" s="18" t="n">
        <v>0</v>
      </c>
      <c r="V20" s="20" t="n">
        <v>0</v>
      </c>
      <c r="W20" s="18" t="n">
        <v>0</v>
      </c>
      <c r="X20" s="20" t="n">
        <v>0</v>
      </c>
      <c r="Y20" s="18" t="n">
        <v>2.31926576</v>
      </c>
      <c r="Z20" s="20" t="n">
        <v>0.126092</v>
      </c>
    </row>
    <row r="21" spans="1:26">
      <c r="A21" s="15" t="s">
        <v>418</v>
      </c>
      <c r="B21" s="17" t="n">
        <v>5741</v>
      </c>
      <c r="C21" s="18">
        <f>(0.0/B21*100)</f>
        <v/>
      </c>
      <c r="D21" s="19" t="n">
        <v>5741</v>
      </c>
      <c r="E21" s="18" t="n">
        <v>1.92212435</v>
      </c>
      <c r="F21" s="20" t="n">
        <v>1.12492066</v>
      </c>
      <c r="G21" s="18" t="n">
        <v>28.60879196</v>
      </c>
      <c r="H21" s="20" t="n">
        <v>3.64061365</v>
      </c>
      <c r="I21" s="18" t="n">
        <v>36.78672199</v>
      </c>
      <c r="J21" s="20" t="n">
        <v>3.6622973</v>
      </c>
      <c r="K21" s="18" t="n">
        <v>15.06183926</v>
      </c>
      <c r="L21" s="20" t="n">
        <v>2.91865983</v>
      </c>
      <c r="M21" s="18" t="n">
        <v>2.8121074</v>
      </c>
      <c r="N21" s="20" t="n">
        <v>1.21336317</v>
      </c>
      <c r="O21" s="18" t="n">
        <v>6.94091974</v>
      </c>
      <c r="P21" s="20" t="n">
        <v>2.05914611</v>
      </c>
      <c r="Q21" s="18" t="n">
        <v>0</v>
      </c>
      <c r="R21" s="20" t="n">
        <v>0</v>
      </c>
      <c r="S21" s="18" t="s">
        <v>404</v>
      </c>
      <c r="T21" s="20" t="s">
        <v>404</v>
      </c>
      <c r="U21" s="18" t="n">
        <v>0</v>
      </c>
      <c r="V21" s="20" t="n">
        <v>0</v>
      </c>
      <c r="W21" s="18" t="n">
        <v>0</v>
      </c>
      <c r="X21" s="20" t="n">
        <v>0</v>
      </c>
      <c r="Y21" s="18" t="n">
        <v>7.86749529</v>
      </c>
      <c r="Z21" s="20" t="n">
        <v>2.18666923</v>
      </c>
    </row>
    <row r="22" spans="1:26">
      <c r="A22" s="15" t="s">
        <v>419</v>
      </c>
      <c r="B22" s="17" t="n">
        <v>6598</v>
      </c>
      <c r="C22" s="18">
        <f>(0.0/B22*100)</f>
        <v/>
      </c>
      <c r="D22" s="19" t="n">
        <v>6598</v>
      </c>
      <c r="E22" s="18" t="n">
        <v>2.19968353</v>
      </c>
      <c r="F22" s="20" t="n">
        <v>1.10368245</v>
      </c>
      <c r="G22" s="18" t="n">
        <v>36.10648277</v>
      </c>
      <c r="H22" s="20" t="n">
        <v>3.31659123</v>
      </c>
      <c r="I22" s="18" t="n">
        <v>32.51411733</v>
      </c>
      <c r="J22" s="20" t="n">
        <v>3.54095063</v>
      </c>
      <c r="K22" s="18" t="n">
        <v>18.22569887</v>
      </c>
      <c r="L22" s="20" t="n">
        <v>2.96336319</v>
      </c>
      <c r="M22" s="18" t="n">
        <v>4.5644523</v>
      </c>
      <c r="N22" s="20" t="n">
        <v>1.63467667</v>
      </c>
      <c r="O22" s="18" t="n">
        <v>4.28382081</v>
      </c>
      <c r="P22" s="20" t="n">
        <v>1.92902857</v>
      </c>
      <c r="Q22" s="18" t="n">
        <v>0</v>
      </c>
      <c r="R22" s="20" t="n">
        <v>0</v>
      </c>
      <c r="S22" s="18" t="s">
        <v>404</v>
      </c>
      <c r="T22" s="20" t="s">
        <v>404</v>
      </c>
      <c r="U22" s="18" t="n">
        <v>0</v>
      </c>
      <c r="V22" s="20" t="n">
        <v>0</v>
      </c>
      <c r="W22" s="18" t="n">
        <v>0</v>
      </c>
      <c r="X22" s="20" t="n">
        <v>0</v>
      </c>
      <c r="Y22" s="18" t="n">
        <v>2.10574438</v>
      </c>
      <c r="Z22" s="20" t="n">
        <v>1.07549878</v>
      </c>
    </row>
    <row r="23" spans="1:26">
      <c r="A23" s="15" t="s">
        <v>420</v>
      </c>
      <c r="B23" s="17" t="n">
        <v>11583</v>
      </c>
      <c r="C23" s="18">
        <f>(3123.0/B23*100)</f>
        <v/>
      </c>
      <c r="D23" s="19" t="n">
        <v>8460</v>
      </c>
      <c r="E23" s="18" t="n">
        <v>1.20134338</v>
      </c>
      <c r="F23" s="20" t="n">
        <v>0.81885682</v>
      </c>
      <c r="G23" s="18" t="n">
        <v>32.88331897</v>
      </c>
      <c r="H23" s="20" t="n">
        <v>3.75238041</v>
      </c>
      <c r="I23" s="18" t="n">
        <v>36.00322767</v>
      </c>
      <c r="J23" s="20" t="n">
        <v>4.02230877</v>
      </c>
      <c r="K23" s="18" t="n">
        <v>18.12111932</v>
      </c>
      <c r="L23" s="20" t="n">
        <v>3.00517683</v>
      </c>
      <c r="M23" s="18" t="n">
        <v>2.40470616</v>
      </c>
      <c r="N23" s="20" t="n">
        <v>1.1100762</v>
      </c>
      <c r="O23" s="18" t="n">
        <v>3.66525869</v>
      </c>
      <c r="P23" s="20" t="n">
        <v>1.27447653</v>
      </c>
      <c r="Q23" s="18" t="n">
        <v>0</v>
      </c>
      <c r="R23" s="20" t="n">
        <v>0</v>
      </c>
      <c r="S23" s="18" t="s">
        <v>404</v>
      </c>
      <c r="T23" s="20" t="s">
        <v>404</v>
      </c>
      <c r="U23" s="18" t="n">
        <v>0</v>
      </c>
      <c r="V23" s="20" t="n">
        <v>0</v>
      </c>
      <c r="W23" s="18" t="n">
        <v>0</v>
      </c>
      <c r="X23" s="20" t="n">
        <v>0</v>
      </c>
      <c r="Y23" s="18" t="n">
        <v>5.72102581</v>
      </c>
      <c r="Z23" s="20" t="n">
        <v>1.73914609</v>
      </c>
    </row>
    <row r="24" spans="1:26">
      <c r="A24" s="15" t="s">
        <v>421</v>
      </c>
      <c r="B24" s="17" t="n">
        <v>6647</v>
      </c>
      <c r="C24" s="18">
        <f>(0.0/B24*100)</f>
        <v/>
      </c>
      <c r="D24" s="19" t="n">
        <v>6647</v>
      </c>
      <c r="E24" s="18" t="n">
        <v>7.95051806</v>
      </c>
      <c r="F24" s="20" t="n">
        <v>1.65523513</v>
      </c>
      <c r="G24" s="18" t="n">
        <v>60.63057222</v>
      </c>
      <c r="H24" s="20" t="n">
        <v>3.48615663</v>
      </c>
      <c r="I24" s="18" t="n">
        <v>25.67592132</v>
      </c>
      <c r="J24" s="20" t="n">
        <v>3.23551783</v>
      </c>
      <c r="K24" s="18" t="n">
        <v>5.23173516</v>
      </c>
      <c r="L24" s="20" t="n">
        <v>1.42863121</v>
      </c>
      <c r="M24" s="18" t="n">
        <v>0</v>
      </c>
      <c r="N24" s="20" t="n">
        <v>0</v>
      </c>
      <c r="O24" s="18" t="n">
        <v>0.51125325</v>
      </c>
      <c r="P24" s="20" t="n">
        <v>0.51889103</v>
      </c>
      <c r="Q24" s="18" t="n">
        <v>0</v>
      </c>
      <c r="R24" s="20" t="n">
        <v>0</v>
      </c>
      <c r="S24" s="18" t="s">
        <v>404</v>
      </c>
      <c r="T24" s="20" t="s">
        <v>404</v>
      </c>
      <c r="U24" s="18" t="n">
        <v>0</v>
      </c>
      <c r="V24" s="20" t="n">
        <v>0</v>
      </c>
      <c r="W24" s="18" t="n">
        <v>0</v>
      </c>
      <c r="X24" s="20" t="n">
        <v>0</v>
      </c>
      <c r="Y24" s="18" t="n">
        <v>0</v>
      </c>
      <c r="Z24" s="20" t="n">
        <v>0</v>
      </c>
    </row>
    <row r="25" spans="1:26">
      <c r="A25" s="15" t="s">
        <v>422</v>
      </c>
      <c r="B25" s="17" t="n">
        <v>5581</v>
      </c>
      <c r="C25" s="18">
        <f>(0.0/B25*100)</f>
        <v/>
      </c>
      <c r="D25" s="19" t="n">
        <v>5581</v>
      </c>
      <c r="E25" s="18" t="n">
        <v>0.5978124500000001</v>
      </c>
      <c r="F25" s="20" t="n">
        <v>0.5994282399999999</v>
      </c>
      <c r="G25" s="18" t="n">
        <v>26.26155693</v>
      </c>
      <c r="H25" s="20" t="n">
        <v>3.68979727</v>
      </c>
      <c r="I25" s="18" t="n">
        <v>36.55835702</v>
      </c>
      <c r="J25" s="20" t="n">
        <v>4.04866579</v>
      </c>
      <c r="K25" s="18" t="n">
        <v>27.58038099</v>
      </c>
      <c r="L25" s="20" t="n">
        <v>3.68496085</v>
      </c>
      <c r="M25" s="18" t="n">
        <v>5.61647399</v>
      </c>
      <c r="N25" s="20" t="n">
        <v>1.84001674</v>
      </c>
      <c r="O25" s="18" t="n">
        <v>3.38541862</v>
      </c>
      <c r="P25" s="20" t="n">
        <v>1.44450617</v>
      </c>
      <c r="Q25" s="18" t="n">
        <v>0</v>
      </c>
      <c r="R25" s="20" t="n">
        <v>0</v>
      </c>
      <c r="S25" s="18" t="s">
        <v>404</v>
      </c>
      <c r="T25" s="20" t="s">
        <v>404</v>
      </c>
      <c r="U25" s="18" t="n">
        <v>0</v>
      </c>
      <c r="V25" s="20" t="n">
        <v>0</v>
      </c>
      <c r="W25" s="18" t="n">
        <v>0</v>
      </c>
      <c r="X25" s="20" t="n">
        <v>0</v>
      </c>
      <c r="Y25" s="18" t="n">
        <v>0</v>
      </c>
      <c r="Z25" s="20" t="n">
        <v>0</v>
      </c>
    </row>
    <row r="26" spans="1:26">
      <c r="A26" s="15" t="s">
        <v>423</v>
      </c>
      <c r="B26" s="17" t="n">
        <v>4869</v>
      </c>
      <c r="C26" s="18">
        <f>(11.0/B26*100)</f>
        <v/>
      </c>
      <c r="D26" s="19" t="n">
        <v>4858</v>
      </c>
      <c r="E26" s="18" t="n">
        <v>0.68038906</v>
      </c>
      <c r="F26" s="20" t="n">
        <v>0.5008754399999999</v>
      </c>
      <c r="G26" s="18" t="n">
        <v>44.59629653</v>
      </c>
      <c r="H26" s="20" t="n">
        <v>2.51367448</v>
      </c>
      <c r="I26" s="18" t="n">
        <v>25.358648</v>
      </c>
      <c r="J26" s="20" t="n">
        <v>2.42625073</v>
      </c>
      <c r="K26" s="18" t="n">
        <v>22.77843466</v>
      </c>
      <c r="L26" s="20" t="n">
        <v>2.4277555</v>
      </c>
      <c r="M26" s="18" t="n">
        <v>3.39475379</v>
      </c>
      <c r="N26" s="20" t="n">
        <v>1.19618413</v>
      </c>
      <c r="O26" s="18" t="n">
        <v>1.81401835</v>
      </c>
      <c r="P26" s="20" t="n">
        <v>0.83955401</v>
      </c>
      <c r="Q26" s="18" t="n">
        <v>0</v>
      </c>
      <c r="R26" s="20" t="n">
        <v>0</v>
      </c>
      <c r="S26" s="18" t="s">
        <v>404</v>
      </c>
      <c r="T26" s="20" t="s">
        <v>404</v>
      </c>
      <c r="U26" s="18" t="n">
        <v>0</v>
      </c>
      <c r="V26" s="20" t="n">
        <v>0</v>
      </c>
      <c r="W26" s="18" t="n">
        <v>0</v>
      </c>
      <c r="X26" s="20" t="n">
        <v>0</v>
      </c>
      <c r="Y26" s="18" t="n">
        <v>1.3774596</v>
      </c>
      <c r="Z26" s="20" t="n">
        <v>0.54766235</v>
      </c>
    </row>
    <row r="27" spans="1:26">
      <c r="A27" s="15" t="s">
        <v>424</v>
      </c>
      <c r="B27" s="17" t="n">
        <v>5299</v>
      </c>
      <c r="C27" s="18">
        <f>(0.0/B27*100)</f>
        <v/>
      </c>
      <c r="D27" s="19" t="n">
        <v>5299</v>
      </c>
      <c r="E27" s="18" t="n">
        <v>8.33935498</v>
      </c>
      <c r="F27" s="20" t="n">
        <v>0.05708461</v>
      </c>
      <c r="G27" s="18" t="n">
        <v>38.33276529</v>
      </c>
      <c r="H27" s="20" t="n">
        <v>0.09933014</v>
      </c>
      <c r="I27" s="18" t="n">
        <v>38.2521375</v>
      </c>
      <c r="J27" s="20" t="n">
        <v>0.08900428000000001</v>
      </c>
      <c r="K27" s="18" t="n">
        <v>10.43655351</v>
      </c>
      <c r="L27" s="20" t="n">
        <v>0.04298483</v>
      </c>
      <c r="M27" s="18" t="n">
        <v>0</v>
      </c>
      <c r="N27" s="20" t="n">
        <v>0</v>
      </c>
      <c r="O27" s="18" t="n">
        <v>1.69694912</v>
      </c>
      <c r="P27" s="20" t="n">
        <v>0.03204653</v>
      </c>
      <c r="Q27" s="18" t="n">
        <v>0</v>
      </c>
      <c r="R27" s="20" t="n">
        <v>0</v>
      </c>
      <c r="S27" s="18" t="s">
        <v>404</v>
      </c>
      <c r="T27" s="20" t="s">
        <v>404</v>
      </c>
      <c r="U27" s="18" t="n">
        <v>0</v>
      </c>
      <c r="V27" s="20" t="n">
        <v>0</v>
      </c>
      <c r="W27" s="18" t="n">
        <v>0</v>
      </c>
      <c r="X27" s="20" t="n">
        <v>0</v>
      </c>
      <c r="Y27" s="18" t="n">
        <v>2.94223961</v>
      </c>
      <c r="Z27" s="20" t="n">
        <v>0.00522984</v>
      </c>
    </row>
    <row r="28" spans="1:26">
      <c r="A28" s="15" t="s">
        <v>425</v>
      </c>
      <c r="B28" s="17" t="n">
        <v>7568</v>
      </c>
      <c r="C28" s="18">
        <f>(0.0/B28*100)</f>
        <v/>
      </c>
      <c r="D28" s="19" t="n">
        <v>7568</v>
      </c>
      <c r="E28" s="18" t="n">
        <v>3.09009495</v>
      </c>
      <c r="F28" s="20" t="n">
        <v>1.46716036</v>
      </c>
      <c r="G28" s="18" t="n">
        <v>22.88514752</v>
      </c>
      <c r="H28" s="20" t="n">
        <v>2.85223103</v>
      </c>
      <c r="I28" s="18" t="n">
        <v>30.21081687</v>
      </c>
      <c r="J28" s="20" t="n">
        <v>3.07783119</v>
      </c>
      <c r="K28" s="18" t="n">
        <v>25.18379042</v>
      </c>
      <c r="L28" s="20" t="n">
        <v>3.0848429</v>
      </c>
      <c r="M28" s="18" t="n">
        <v>8.788669820000001</v>
      </c>
      <c r="N28" s="20" t="n">
        <v>1.88762177</v>
      </c>
      <c r="O28" s="18" t="n">
        <v>9.363377809999999</v>
      </c>
      <c r="P28" s="20" t="n">
        <v>1.87328814</v>
      </c>
      <c r="Q28" s="18" t="n">
        <v>0</v>
      </c>
      <c r="R28" s="20" t="n">
        <v>0</v>
      </c>
      <c r="S28" s="18" t="s">
        <v>404</v>
      </c>
      <c r="T28" s="20" t="s">
        <v>404</v>
      </c>
      <c r="U28" s="18" t="n">
        <v>0</v>
      </c>
      <c r="V28" s="20" t="n">
        <v>0</v>
      </c>
      <c r="W28" s="18" t="n">
        <v>0</v>
      </c>
      <c r="X28" s="20" t="n">
        <v>0</v>
      </c>
      <c r="Y28" s="18" t="n">
        <v>0.47810262</v>
      </c>
      <c r="Z28" s="20" t="n">
        <v>0.33560809</v>
      </c>
    </row>
    <row r="29" spans="1:26">
      <c r="A29" s="15" t="s">
        <v>426</v>
      </c>
      <c r="B29" s="17" t="n">
        <v>5385</v>
      </c>
      <c r="C29" s="18">
        <f>(1123.0/B29*100)</f>
        <v/>
      </c>
      <c r="D29" s="19" t="n">
        <v>4262</v>
      </c>
      <c r="E29" s="18" t="n">
        <v>0</v>
      </c>
      <c r="F29" s="20" t="n">
        <v>0</v>
      </c>
      <c r="G29" s="18" t="n">
        <v>17.84742467</v>
      </c>
      <c r="H29" s="20" t="n">
        <v>3.18032467</v>
      </c>
      <c r="I29" s="18" t="n">
        <v>28.62378125</v>
      </c>
      <c r="J29" s="20" t="n">
        <v>4.03321624</v>
      </c>
      <c r="K29" s="18" t="n">
        <v>20.12355031</v>
      </c>
      <c r="L29" s="20" t="n">
        <v>3.36103816</v>
      </c>
      <c r="M29" s="18" t="n">
        <v>10.24166172</v>
      </c>
      <c r="N29" s="20" t="n">
        <v>2.14184027</v>
      </c>
      <c r="O29" s="18" t="n">
        <v>3.11901298</v>
      </c>
      <c r="P29" s="20" t="n">
        <v>1.47969432</v>
      </c>
      <c r="Q29" s="18" t="n">
        <v>0</v>
      </c>
      <c r="R29" s="20" t="n">
        <v>0</v>
      </c>
      <c r="S29" s="18" t="s">
        <v>404</v>
      </c>
      <c r="T29" s="20" t="s">
        <v>404</v>
      </c>
      <c r="U29" s="18" t="n">
        <v>0</v>
      </c>
      <c r="V29" s="20" t="n">
        <v>0</v>
      </c>
      <c r="W29" s="18" t="n">
        <v>0</v>
      </c>
      <c r="X29" s="20" t="n">
        <v>0</v>
      </c>
      <c r="Y29" s="18" t="n">
        <v>20.04456907</v>
      </c>
      <c r="Z29" s="20" t="n">
        <v>3.54154992</v>
      </c>
    </row>
    <row r="30" spans="1:26">
      <c r="A30" s="15" t="s">
        <v>427</v>
      </c>
      <c r="B30" s="17" t="n">
        <v>4520</v>
      </c>
      <c r="C30" s="18">
        <f>(945.0/B30*100)</f>
        <v/>
      </c>
      <c r="D30" s="19" t="n">
        <v>3575</v>
      </c>
      <c r="E30" s="18" t="n">
        <v>0</v>
      </c>
      <c r="F30" s="20" t="n">
        <v>0</v>
      </c>
      <c r="G30" s="18" t="n">
        <v>10.99990093</v>
      </c>
      <c r="H30" s="20" t="n">
        <v>2.9367809</v>
      </c>
      <c r="I30" s="18" t="n">
        <v>19.94793018</v>
      </c>
      <c r="J30" s="20" t="n">
        <v>2.87403828</v>
      </c>
      <c r="K30" s="18" t="n">
        <v>29.01763187</v>
      </c>
      <c r="L30" s="20" t="n">
        <v>3.17139579</v>
      </c>
      <c r="M30" s="18" t="n">
        <v>27.14092677</v>
      </c>
      <c r="N30" s="20" t="n">
        <v>3.34923445</v>
      </c>
      <c r="O30" s="18" t="n">
        <v>8.262679049999999</v>
      </c>
      <c r="P30" s="20" t="n">
        <v>2.47285898</v>
      </c>
      <c r="Q30" s="18" t="n">
        <v>0</v>
      </c>
      <c r="R30" s="20" t="n">
        <v>0</v>
      </c>
      <c r="S30" s="18" t="s">
        <v>404</v>
      </c>
      <c r="T30" s="20" t="s">
        <v>404</v>
      </c>
      <c r="U30" s="18" t="n">
        <v>0</v>
      </c>
      <c r="V30" s="20" t="n">
        <v>0</v>
      </c>
      <c r="W30" s="18" t="n">
        <v>0</v>
      </c>
      <c r="X30" s="20" t="n">
        <v>0</v>
      </c>
      <c r="Y30" s="18" t="n">
        <v>4.6309312</v>
      </c>
      <c r="Z30" s="20" t="n">
        <v>1.42295664</v>
      </c>
    </row>
    <row r="31" spans="1:26">
      <c r="A31" s="15" t="s">
        <v>428</v>
      </c>
      <c r="B31" s="17" t="n">
        <v>5456</v>
      </c>
      <c r="C31" s="18">
        <f>(502.0/B31*100)</f>
        <v/>
      </c>
      <c r="D31" s="19" t="n">
        <v>4954</v>
      </c>
      <c r="E31" s="18" t="n">
        <v>0</v>
      </c>
      <c r="F31" s="20" t="n">
        <v>0</v>
      </c>
      <c r="G31" s="18" t="n">
        <v>24.27100111</v>
      </c>
      <c r="H31" s="20" t="n">
        <v>3.19546913</v>
      </c>
      <c r="I31" s="18" t="n">
        <v>26.76758082</v>
      </c>
      <c r="J31" s="20" t="n">
        <v>3.18750836</v>
      </c>
      <c r="K31" s="18" t="n">
        <v>18.11469911</v>
      </c>
      <c r="L31" s="20" t="n">
        <v>2.66772427</v>
      </c>
      <c r="M31" s="18" t="n">
        <v>13.87945936</v>
      </c>
      <c r="N31" s="20" t="n">
        <v>2.16461503</v>
      </c>
      <c r="O31" s="18" t="n">
        <v>5.67904322</v>
      </c>
      <c r="P31" s="20" t="n">
        <v>1.71785409</v>
      </c>
      <c r="Q31" s="18" t="n">
        <v>0</v>
      </c>
      <c r="R31" s="20" t="n">
        <v>0</v>
      </c>
      <c r="S31" s="18" t="s">
        <v>404</v>
      </c>
      <c r="T31" s="20" t="s">
        <v>404</v>
      </c>
      <c r="U31" s="18" t="n">
        <v>0</v>
      </c>
      <c r="V31" s="20" t="n">
        <v>0</v>
      </c>
      <c r="W31" s="18" t="n">
        <v>0</v>
      </c>
      <c r="X31" s="20" t="n">
        <v>0</v>
      </c>
      <c r="Y31" s="18" t="n">
        <v>11.28821637</v>
      </c>
      <c r="Z31" s="20" t="n">
        <v>2.17567971</v>
      </c>
    </row>
    <row r="32" spans="1:26">
      <c r="A32" s="15" t="s">
        <v>429</v>
      </c>
      <c r="B32" s="17" t="n">
        <v>4478</v>
      </c>
      <c r="C32" s="18">
        <f>(0.0/B32*100)</f>
        <v/>
      </c>
      <c r="D32" s="19" t="n">
        <v>4478</v>
      </c>
      <c r="E32" s="18" t="n">
        <v>0</v>
      </c>
      <c r="F32" s="20" t="n">
        <v>0</v>
      </c>
      <c r="G32" s="18" t="n">
        <v>72.58872306000001</v>
      </c>
      <c r="H32" s="20" t="n">
        <v>3.58555864</v>
      </c>
      <c r="I32" s="18" t="n">
        <v>18.5792347</v>
      </c>
      <c r="J32" s="20" t="n">
        <v>3.19498962</v>
      </c>
      <c r="K32" s="18" t="n">
        <v>6.22189529</v>
      </c>
      <c r="L32" s="20" t="n">
        <v>1.96180837</v>
      </c>
      <c r="M32" s="18" t="n">
        <v>0</v>
      </c>
      <c r="N32" s="20" t="n">
        <v>0</v>
      </c>
      <c r="O32" s="18" t="n">
        <v>0.65517046</v>
      </c>
      <c r="P32" s="20" t="n">
        <v>0.68161611</v>
      </c>
      <c r="Q32" s="18" t="n">
        <v>0</v>
      </c>
      <c r="R32" s="20" t="n">
        <v>0</v>
      </c>
      <c r="S32" s="18" t="s">
        <v>404</v>
      </c>
      <c r="T32" s="20" t="s">
        <v>404</v>
      </c>
      <c r="U32" s="18" t="n">
        <v>0</v>
      </c>
      <c r="V32" s="20" t="n">
        <v>0</v>
      </c>
      <c r="W32" s="18" t="n">
        <v>0</v>
      </c>
      <c r="X32" s="20" t="n">
        <v>0</v>
      </c>
      <c r="Y32" s="18" t="n">
        <v>1.9549765</v>
      </c>
      <c r="Z32" s="20" t="n">
        <v>1.09831933</v>
      </c>
    </row>
    <row r="33" spans="1:26">
      <c r="A33" s="15" t="s">
        <v>430</v>
      </c>
      <c r="B33" s="17" t="n">
        <v>7325</v>
      </c>
      <c r="C33" s="18">
        <f>(29.0/B33*100)</f>
        <v/>
      </c>
      <c r="D33" s="19" t="n">
        <v>7296</v>
      </c>
      <c r="E33" s="18" t="n">
        <v>2.51375943</v>
      </c>
      <c r="F33" s="20" t="n">
        <v>1.11106245</v>
      </c>
      <c r="G33" s="18" t="n">
        <v>50.90633673</v>
      </c>
      <c r="H33" s="20" t="n">
        <v>3.72614</v>
      </c>
      <c r="I33" s="18" t="n">
        <v>25.97242166</v>
      </c>
      <c r="J33" s="20" t="n">
        <v>3.2473418</v>
      </c>
      <c r="K33" s="18" t="n">
        <v>13.66224622</v>
      </c>
      <c r="L33" s="20" t="n">
        <v>2.76256714</v>
      </c>
      <c r="M33" s="18" t="n">
        <v>1.88590347</v>
      </c>
      <c r="N33" s="20" t="n">
        <v>1.05923794</v>
      </c>
      <c r="O33" s="18" t="n">
        <v>4.09795409</v>
      </c>
      <c r="P33" s="20" t="n">
        <v>1.64028863</v>
      </c>
      <c r="Q33" s="18" t="n">
        <v>0</v>
      </c>
      <c r="R33" s="20" t="n">
        <v>0</v>
      </c>
      <c r="S33" s="18" t="s">
        <v>404</v>
      </c>
      <c r="T33" s="20" t="s">
        <v>404</v>
      </c>
      <c r="U33" s="18" t="n">
        <v>0</v>
      </c>
      <c r="V33" s="20" t="n">
        <v>0</v>
      </c>
      <c r="W33" s="18" t="n">
        <v>0</v>
      </c>
      <c r="X33" s="20" t="n">
        <v>0</v>
      </c>
      <c r="Y33" s="18" t="n">
        <v>0.9613784</v>
      </c>
      <c r="Z33" s="20" t="n">
        <v>0.69501921</v>
      </c>
    </row>
    <row r="34" spans="1:26">
      <c r="A34" s="15" t="s">
        <v>431</v>
      </c>
      <c r="B34" s="17" t="n">
        <v>6350</v>
      </c>
      <c r="C34" s="18">
        <f>(0.0/B34*100)</f>
        <v/>
      </c>
      <c r="D34" s="19" t="n">
        <v>6350</v>
      </c>
      <c r="E34" s="18" t="n">
        <v>0</v>
      </c>
      <c r="F34" s="20" t="n">
        <v>0</v>
      </c>
      <c r="G34" s="18" t="n">
        <v>24.19262334</v>
      </c>
      <c r="H34" s="20" t="n">
        <v>2.45866122</v>
      </c>
      <c r="I34" s="18" t="n">
        <v>32.83272092</v>
      </c>
      <c r="J34" s="20" t="n">
        <v>2.72627489</v>
      </c>
      <c r="K34" s="18" t="n">
        <v>29.47595096</v>
      </c>
      <c r="L34" s="20" t="n">
        <v>3.05670741</v>
      </c>
      <c r="M34" s="18" t="n">
        <v>6.72596298</v>
      </c>
      <c r="N34" s="20" t="n">
        <v>1.93894903</v>
      </c>
      <c r="O34" s="18" t="n">
        <v>5.95556366</v>
      </c>
      <c r="P34" s="20" t="n">
        <v>1.27358291</v>
      </c>
      <c r="Q34" s="18" t="n">
        <v>0</v>
      </c>
      <c r="R34" s="20" t="n">
        <v>0</v>
      </c>
      <c r="S34" s="18" t="s">
        <v>404</v>
      </c>
      <c r="T34" s="20" t="s">
        <v>404</v>
      </c>
      <c r="U34" s="18" t="n">
        <v>0</v>
      </c>
      <c r="V34" s="20" t="n">
        <v>0</v>
      </c>
      <c r="W34" s="18" t="n">
        <v>0</v>
      </c>
      <c r="X34" s="20" t="n">
        <v>0</v>
      </c>
      <c r="Y34" s="18" t="n">
        <v>0.81717814</v>
      </c>
      <c r="Z34" s="20" t="n">
        <v>0.52565316</v>
      </c>
    </row>
    <row r="35" spans="1:26">
      <c r="A35" s="15" t="s">
        <v>432</v>
      </c>
      <c r="B35" s="17" t="n">
        <v>6406</v>
      </c>
      <c r="C35" s="18">
        <f>(443.0/B35*100)</f>
        <v/>
      </c>
      <c r="D35" s="19" t="n">
        <v>5963</v>
      </c>
      <c r="E35" s="18" t="n">
        <v>0</v>
      </c>
      <c r="F35" s="20" t="n">
        <v>0</v>
      </c>
      <c r="G35" s="18" t="n">
        <v>14.23263236</v>
      </c>
      <c r="H35" s="20" t="n">
        <v>0.29483242</v>
      </c>
      <c r="I35" s="18" t="n">
        <v>28.24239641</v>
      </c>
      <c r="J35" s="20" t="n">
        <v>0.42840968</v>
      </c>
      <c r="K35" s="18" t="n">
        <v>29.39758552</v>
      </c>
      <c r="L35" s="20" t="n">
        <v>0.44318958</v>
      </c>
      <c r="M35" s="18" t="n">
        <v>8.51737372</v>
      </c>
      <c r="N35" s="20" t="n">
        <v>0.47949769</v>
      </c>
      <c r="O35" s="18" t="n">
        <v>18.42266573</v>
      </c>
      <c r="P35" s="20" t="n">
        <v>0.38857485</v>
      </c>
      <c r="Q35" s="18" t="n">
        <v>0</v>
      </c>
      <c r="R35" s="20" t="n">
        <v>0</v>
      </c>
      <c r="S35" s="18" t="s">
        <v>404</v>
      </c>
      <c r="T35" s="20" t="s">
        <v>404</v>
      </c>
      <c r="U35" s="18" t="n">
        <v>0</v>
      </c>
      <c r="V35" s="20" t="n">
        <v>0</v>
      </c>
      <c r="W35" s="18" t="n">
        <v>0</v>
      </c>
      <c r="X35" s="20" t="n">
        <v>0</v>
      </c>
      <c r="Y35" s="18" t="n">
        <v>1.18734627</v>
      </c>
      <c r="Z35" s="20" t="n">
        <v>0.07775955</v>
      </c>
    </row>
    <row r="36" spans="1:26">
      <c r="A36" s="15" t="s">
        <v>433</v>
      </c>
      <c r="B36" s="17" t="n">
        <v>6736</v>
      </c>
      <c r="C36" s="18">
        <f>(10.0/B36*100)</f>
        <v/>
      </c>
      <c r="D36" s="19" t="n">
        <v>6726</v>
      </c>
      <c r="E36" s="18" t="n">
        <v>5.56973263</v>
      </c>
      <c r="F36" s="20" t="n">
        <v>1.64267471</v>
      </c>
      <c r="G36" s="18" t="n">
        <v>44.01908315</v>
      </c>
      <c r="H36" s="20" t="n">
        <v>3.66165182</v>
      </c>
      <c r="I36" s="18" t="n">
        <v>34.40248392</v>
      </c>
      <c r="J36" s="20" t="n">
        <v>3.45366681</v>
      </c>
      <c r="K36" s="18" t="n">
        <v>9.41219965</v>
      </c>
      <c r="L36" s="20" t="n">
        <v>1.90653025</v>
      </c>
      <c r="M36" s="18" t="n">
        <v>1.89991538</v>
      </c>
      <c r="N36" s="20" t="n">
        <v>0.97468739</v>
      </c>
      <c r="O36" s="18" t="n">
        <v>4.64166487</v>
      </c>
      <c r="P36" s="20" t="n">
        <v>1.36546483</v>
      </c>
      <c r="Q36" s="18" t="n">
        <v>0</v>
      </c>
      <c r="R36" s="20" t="n">
        <v>0</v>
      </c>
      <c r="S36" s="18" t="s">
        <v>404</v>
      </c>
      <c r="T36" s="20" t="s">
        <v>404</v>
      </c>
      <c r="U36" s="18" t="n">
        <v>0</v>
      </c>
      <c r="V36" s="20" t="n">
        <v>0</v>
      </c>
      <c r="W36" s="18" t="n">
        <v>0</v>
      </c>
      <c r="X36" s="20" t="n">
        <v>0</v>
      </c>
      <c r="Y36" s="18" t="n">
        <v>0.05492039</v>
      </c>
      <c r="Z36" s="20" t="n">
        <v>0.05474321</v>
      </c>
    </row>
    <row r="37" spans="1:26">
      <c r="A37" s="15" t="s">
        <v>434</v>
      </c>
      <c r="B37" s="17" t="n">
        <v>5458</v>
      </c>
      <c r="C37" s="18">
        <f>(0.0/B37*100)</f>
        <v/>
      </c>
      <c r="D37" s="19" t="n">
        <v>5458</v>
      </c>
      <c r="E37" s="18" t="n">
        <v>0</v>
      </c>
      <c r="F37" s="20" t="n">
        <v>0</v>
      </c>
      <c r="G37" s="18" t="n">
        <v>42.3730899</v>
      </c>
      <c r="H37" s="20" t="n">
        <v>3.34642951</v>
      </c>
      <c r="I37" s="18" t="n">
        <v>34.28871959</v>
      </c>
      <c r="J37" s="20" t="n">
        <v>3.57794999</v>
      </c>
      <c r="K37" s="18" t="n">
        <v>13.80543927</v>
      </c>
      <c r="L37" s="20" t="n">
        <v>2.41844405</v>
      </c>
      <c r="M37" s="18" t="n">
        <v>6.27078809</v>
      </c>
      <c r="N37" s="20" t="n">
        <v>1.82193656</v>
      </c>
      <c r="O37" s="18" t="n">
        <v>2.16775587</v>
      </c>
      <c r="P37" s="20" t="n">
        <v>0.7348062400000001</v>
      </c>
      <c r="Q37" s="18" t="n">
        <v>0</v>
      </c>
      <c r="R37" s="20" t="n">
        <v>0</v>
      </c>
      <c r="S37" s="18" t="s">
        <v>404</v>
      </c>
      <c r="T37" s="20" t="s">
        <v>404</v>
      </c>
      <c r="U37" s="18" t="n">
        <v>0</v>
      </c>
      <c r="V37" s="20" t="n">
        <v>0</v>
      </c>
      <c r="W37" s="18" t="n">
        <v>0</v>
      </c>
      <c r="X37" s="20" t="n">
        <v>0</v>
      </c>
      <c r="Y37" s="18" t="n">
        <v>1.09420727</v>
      </c>
      <c r="Z37" s="20" t="n">
        <v>0.77654517</v>
      </c>
    </row>
    <row r="38" spans="1:26">
      <c r="A38" s="15" t="s">
        <v>435</v>
      </c>
      <c r="B38" s="17" t="n">
        <v>5860</v>
      </c>
      <c r="C38" s="18">
        <f>(268.0/B38*100)</f>
        <v/>
      </c>
      <c r="D38" s="19" t="n">
        <v>5592</v>
      </c>
      <c r="E38" s="18" t="n">
        <v>7.69684388</v>
      </c>
      <c r="F38" s="20" t="n">
        <v>2.16343421</v>
      </c>
      <c r="G38" s="18" t="n">
        <v>54.12295804</v>
      </c>
      <c r="H38" s="20" t="n">
        <v>4.13243723</v>
      </c>
      <c r="I38" s="18" t="n">
        <v>22.68094274</v>
      </c>
      <c r="J38" s="20" t="n">
        <v>2.87675738</v>
      </c>
      <c r="K38" s="18" t="n">
        <v>9.906207719999999</v>
      </c>
      <c r="L38" s="20" t="n">
        <v>2.23500775</v>
      </c>
      <c r="M38" s="18" t="n">
        <v>3.1960427</v>
      </c>
      <c r="N38" s="20" t="n">
        <v>2.25245271</v>
      </c>
      <c r="O38" s="18" t="n">
        <v>0.32325484</v>
      </c>
      <c r="P38" s="20" t="n">
        <v>0.29961074</v>
      </c>
      <c r="Q38" s="18" t="n">
        <v>0</v>
      </c>
      <c r="R38" s="20" t="n">
        <v>0</v>
      </c>
      <c r="S38" s="18" t="s">
        <v>404</v>
      </c>
      <c r="T38" s="20" t="s">
        <v>404</v>
      </c>
      <c r="U38" s="18" t="n">
        <v>0</v>
      </c>
      <c r="V38" s="20" t="n">
        <v>0</v>
      </c>
      <c r="W38" s="18" t="n">
        <v>0</v>
      </c>
      <c r="X38" s="20" t="n">
        <v>0</v>
      </c>
      <c r="Y38" s="18" t="n">
        <v>2.07375008</v>
      </c>
      <c r="Z38" s="20" t="n">
        <v>0.9983152199999999</v>
      </c>
    </row>
    <row r="39" spans="1:26">
      <c r="A39" s="15" t="s">
        <v>436</v>
      </c>
      <c r="B39" s="17" t="n">
        <v>5895</v>
      </c>
      <c r="C39" s="18">
        <f>(0.0/B39*100)</f>
        <v/>
      </c>
      <c r="D39" s="19" t="n">
        <v>5895</v>
      </c>
      <c r="E39" s="18" t="n">
        <v>1.09933473</v>
      </c>
      <c r="F39" s="20" t="n">
        <v>0.80630844</v>
      </c>
      <c r="G39" s="18" t="n">
        <v>29.57742652</v>
      </c>
      <c r="H39" s="20" t="n">
        <v>3.53638825</v>
      </c>
      <c r="I39" s="18" t="n">
        <v>38.8949186</v>
      </c>
      <c r="J39" s="20" t="n">
        <v>4.08843667</v>
      </c>
      <c r="K39" s="18" t="n">
        <v>16.63453404</v>
      </c>
      <c r="L39" s="20" t="n">
        <v>3.16621381</v>
      </c>
      <c r="M39" s="18" t="n">
        <v>7.42044382</v>
      </c>
      <c r="N39" s="20" t="n">
        <v>2.39967766</v>
      </c>
      <c r="O39" s="18" t="n">
        <v>5.91049534</v>
      </c>
      <c r="P39" s="20" t="n">
        <v>2.18143645</v>
      </c>
      <c r="Q39" s="18" t="n">
        <v>0</v>
      </c>
      <c r="R39" s="20" t="n">
        <v>0</v>
      </c>
      <c r="S39" s="18" t="s">
        <v>404</v>
      </c>
      <c r="T39" s="20" t="s">
        <v>404</v>
      </c>
      <c r="U39" s="18" t="n">
        <v>0</v>
      </c>
      <c r="V39" s="20" t="n">
        <v>0</v>
      </c>
      <c r="W39" s="18" t="n">
        <v>0</v>
      </c>
      <c r="X39" s="20" t="n">
        <v>0</v>
      </c>
      <c r="Y39" s="18" t="n">
        <v>0.46284695</v>
      </c>
      <c r="Z39" s="20" t="n">
        <v>0.46314284</v>
      </c>
    </row>
    <row r="40" spans="1:26">
      <c r="A40" s="15" t="s">
        <v>437</v>
      </c>
      <c r="B40" s="17" t="n">
        <v>14157</v>
      </c>
      <c r="C40" s="18">
        <f>(2650.0/B40*100)</f>
        <v/>
      </c>
      <c r="D40" s="19" t="n">
        <v>11507</v>
      </c>
      <c r="E40" s="18" t="n">
        <v>0.01316991</v>
      </c>
      <c r="F40" s="20" t="n">
        <v>0.01318987</v>
      </c>
      <c r="G40" s="18" t="n">
        <v>8.860239119999999</v>
      </c>
      <c r="H40" s="20" t="n">
        <v>1.95902935</v>
      </c>
      <c r="I40" s="18" t="n">
        <v>28.93086049</v>
      </c>
      <c r="J40" s="20" t="n">
        <v>3.19668667</v>
      </c>
      <c r="K40" s="18" t="n">
        <v>20.63829088</v>
      </c>
      <c r="L40" s="20" t="n">
        <v>3.04406844</v>
      </c>
      <c r="M40" s="18" t="n">
        <v>14.54538645</v>
      </c>
      <c r="N40" s="20" t="n">
        <v>2.56357555</v>
      </c>
      <c r="O40" s="18" t="n">
        <v>21.74038986</v>
      </c>
      <c r="P40" s="20" t="n">
        <v>2.92626502</v>
      </c>
      <c r="Q40" s="18" t="n">
        <v>0</v>
      </c>
      <c r="R40" s="20" t="n">
        <v>0</v>
      </c>
      <c r="S40" s="18" t="s">
        <v>404</v>
      </c>
      <c r="T40" s="20" t="s">
        <v>404</v>
      </c>
      <c r="U40" s="18" t="n">
        <v>0</v>
      </c>
      <c r="V40" s="20" t="n">
        <v>0</v>
      </c>
      <c r="W40" s="18" t="n">
        <v>0</v>
      </c>
      <c r="X40" s="20" t="n">
        <v>0</v>
      </c>
      <c r="Y40" s="18" t="n">
        <v>5.27166329</v>
      </c>
      <c r="Z40" s="20" t="n">
        <v>1.57603</v>
      </c>
    </row>
    <row r="41" spans="1:26">
      <c r="A41" s="15" t="s">
        <v>438</v>
      </c>
      <c r="B41" s="17" t="n">
        <v>5712</v>
      </c>
      <c r="C41" s="18">
        <f>(70.0/B41*100)</f>
        <v/>
      </c>
      <c r="D41" s="19" t="n">
        <v>5642</v>
      </c>
      <c r="E41" s="18" t="n">
        <v>0.307482</v>
      </c>
      <c r="F41" s="20" t="n">
        <v>0.31308314</v>
      </c>
      <c r="G41" s="18" t="n">
        <v>4.75916624</v>
      </c>
      <c r="H41" s="20" t="n">
        <v>1.33618401</v>
      </c>
      <c r="I41" s="18" t="n">
        <v>20.1751747</v>
      </c>
      <c r="J41" s="20" t="n">
        <v>3.62253434</v>
      </c>
      <c r="K41" s="18" t="n">
        <v>36.2647179</v>
      </c>
      <c r="L41" s="20" t="n">
        <v>3.72233524</v>
      </c>
      <c r="M41" s="18" t="n">
        <v>22.7237967</v>
      </c>
      <c r="N41" s="20" t="n">
        <v>3.16076646</v>
      </c>
      <c r="O41" s="18" t="n">
        <v>13.73001324</v>
      </c>
      <c r="P41" s="20" t="n">
        <v>3.01889412</v>
      </c>
      <c r="Q41" s="18" t="n">
        <v>0</v>
      </c>
      <c r="R41" s="20" t="n">
        <v>0</v>
      </c>
      <c r="S41" s="18" t="s">
        <v>404</v>
      </c>
      <c r="T41" s="20" t="s">
        <v>404</v>
      </c>
      <c r="U41" s="18" t="n">
        <v>0</v>
      </c>
      <c r="V41" s="20" t="n">
        <v>0</v>
      </c>
      <c r="W41" s="18" t="n">
        <v>0</v>
      </c>
      <c r="X41" s="20" t="n">
        <v>0</v>
      </c>
      <c r="Y41" s="18" t="n">
        <v>2.03964922</v>
      </c>
      <c r="Z41" s="20" t="n">
        <v>1.1513114</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n">
        <v>0</v>
      </c>
      <c r="F44" s="20" t="n">
        <v>0</v>
      </c>
      <c r="G44" s="18" t="n">
        <v>4.33794757</v>
      </c>
      <c r="H44" s="20" t="n">
        <v>1.44886426</v>
      </c>
      <c r="I44" s="18" t="n">
        <v>22.1374088</v>
      </c>
      <c r="J44" s="20" t="n">
        <v>2.92705659</v>
      </c>
      <c r="K44" s="18" t="n">
        <v>49.79894971</v>
      </c>
      <c r="L44" s="20" t="n">
        <v>3.23930103</v>
      </c>
      <c r="M44" s="18" t="n">
        <v>12.81370002</v>
      </c>
      <c r="N44" s="20" t="n">
        <v>2.89946485</v>
      </c>
      <c r="O44" s="18" t="n">
        <v>9.752582909999999</v>
      </c>
      <c r="P44" s="20" t="n">
        <v>1.80741091</v>
      </c>
      <c r="Q44" s="18" t="n">
        <v>0</v>
      </c>
      <c r="R44" s="20" t="n">
        <v>0</v>
      </c>
      <c r="S44" s="18" t="s">
        <v>404</v>
      </c>
      <c r="T44" s="20" t="s">
        <v>404</v>
      </c>
      <c r="U44" s="18" t="n">
        <v>0</v>
      </c>
      <c r="V44" s="20" t="n">
        <v>0</v>
      </c>
      <c r="W44" s="18" t="n">
        <v>0.27153023</v>
      </c>
      <c r="X44" s="20" t="n">
        <v>0.27230769</v>
      </c>
      <c r="Y44" s="18" t="n">
        <v>0.88788077</v>
      </c>
      <c r="Z44" s="20" t="n">
        <v>0.55828456</v>
      </c>
    </row>
    <row r="45" spans="1:26">
      <c r="A45" s="15" t="s">
        <v>442</v>
      </c>
      <c r="B45" s="17" t="n">
        <v>5519</v>
      </c>
      <c r="C45" s="18">
        <f>(0.0/B45*100)</f>
        <v/>
      </c>
      <c r="D45" s="19" t="n">
        <v>5519</v>
      </c>
      <c r="E45" s="18" t="n">
        <v>8.668314029999999</v>
      </c>
      <c r="F45" s="20" t="n">
        <v>2.25529817</v>
      </c>
      <c r="G45" s="18" t="n">
        <v>38.45950773</v>
      </c>
      <c r="H45" s="20" t="n">
        <v>4.06148442</v>
      </c>
      <c r="I45" s="18" t="n">
        <v>25.95167526</v>
      </c>
      <c r="J45" s="20" t="n">
        <v>3.59672556</v>
      </c>
      <c r="K45" s="18" t="n">
        <v>18.00158524</v>
      </c>
      <c r="L45" s="20" t="n">
        <v>3.13255108</v>
      </c>
      <c r="M45" s="18" t="n">
        <v>5.77997942</v>
      </c>
      <c r="N45" s="20" t="n">
        <v>2.13439617</v>
      </c>
      <c r="O45" s="18" t="n">
        <v>1.6410006</v>
      </c>
      <c r="P45" s="20" t="n">
        <v>1.16920572</v>
      </c>
      <c r="Q45" s="18" t="n">
        <v>0</v>
      </c>
      <c r="R45" s="20" t="n">
        <v>0</v>
      </c>
      <c r="S45" s="18" t="s">
        <v>404</v>
      </c>
      <c r="T45" s="20" t="s">
        <v>404</v>
      </c>
      <c r="U45" s="18" t="n">
        <v>0</v>
      </c>
      <c r="V45" s="20" t="n">
        <v>0</v>
      </c>
      <c r="W45" s="18" t="n">
        <v>0</v>
      </c>
      <c r="X45" s="20" t="n">
        <v>0</v>
      </c>
      <c r="Y45" s="18" t="n">
        <v>1.49793772</v>
      </c>
      <c r="Z45" s="20" t="n">
        <v>0.93961722</v>
      </c>
    </row>
    <row r="46" spans="1:26">
      <c r="A46" s="15" t="s">
        <v>443</v>
      </c>
      <c r="B46" s="17" t="n">
        <v>23141</v>
      </c>
      <c r="C46" s="18">
        <f>(4196.0/B46*100)</f>
        <v/>
      </c>
      <c r="D46" s="19" t="n">
        <v>18945</v>
      </c>
      <c r="E46" s="18" t="n">
        <v>0.83907197</v>
      </c>
      <c r="F46" s="20" t="n">
        <v>0.62525647</v>
      </c>
      <c r="G46" s="18" t="n">
        <v>2.53193439</v>
      </c>
      <c r="H46" s="20" t="n">
        <v>0.75096876</v>
      </c>
      <c r="I46" s="18" t="n">
        <v>15.90999398</v>
      </c>
      <c r="J46" s="20" t="n">
        <v>1.81651689</v>
      </c>
      <c r="K46" s="18" t="n">
        <v>16.14648579</v>
      </c>
      <c r="L46" s="20" t="n">
        <v>1.67715133</v>
      </c>
      <c r="M46" s="18" t="n">
        <v>23.73610307</v>
      </c>
      <c r="N46" s="20" t="n">
        <v>2.7249201</v>
      </c>
      <c r="O46" s="18" t="n">
        <v>34.59317954</v>
      </c>
      <c r="P46" s="20" t="n">
        <v>2.52617893</v>
      </c>
      <c r="Q46" s="18" t="n">
        <v>0</v>
      </c>
      <c r="R46" s="20" t="n">
        <v>0</v>
      </c>
      <c r="S46" s="18" t="s">
        <v>404</v>
      </c>
      <c r="T46" s="20" t="s">
        <v>404</v>
      </c>
      <c r="U46" s="18" t="n">
        <v>0</v>
      </c>
      <c r="V46" s="20" t="n">
        <v>0</v>
      </c>
      <c r="W46" s="18" t="n">
        <v>0</v>
      </c>
      <c r="X46" s="20" t="n">
        <v>0</v>
      </c>
      <c r="Y46" s="18" t="n">
        <v>6.24323127</v>
      </c>
      <c r="Z46" s="20" t="n">
        <v>1.01657432</v>
      </c>
    </row>
    <row r="47" spans="1:26">
      <c r="A47" s="15" t="s">
        <v>444</v>
      </c>
      <c r="B47" s="17" t="n">
        <v>5928</v>
      </c>
      <c r="C47" s="18">
        <f>(0.0/B47*100)</f>
        <v/>
      </c>
      <c r="D47" s="19" t="n">
        <v>5928</v>
      </c>
      <c r="E47" s="18" t="n">
        <v>0.41422425</v>
      </c>
      <c r="F47" s="20" t="n">
        <v>0.40666474</v>
      </c>
      <c r="G47" s="18" t="n">
        <v>21.47899268</v>
      </c>
      <c r="H47" s="20" t="n">
        <v>3.27406213</v>
      </c>
      <c r="I47" s="18" t="n">
        <v>43.533303</v>
      </c>
      <c r="J47" s="20" t="n">
        <v>4.64327754</v>
      </c>
      <c r="K47" s="18" t="n">
        <v>18.85056319</v>
      </c>
      <c r="L47" s="20" t="n">
        <v>3.00116522</v>
      </c>
      <c r="M47" s="18" t="n">
        <v>5.95478657</v>
      </c>
      <c r="N47" s="20" t="n">
        <v>2.00134211</v>
      </c>
      <c r="O47" s="18" t="n">
        <v>8.096352489999999</v>
      </c>
      <c r="P47" s="20" t="n">
        <v>2.25536361</v>
      </c>
      <c r="Q47" s="18" t="n">
        <v>0</v>
      </c>
      <c r="R47" s="20" t="n">
        <v>0</v>
      </c>
      <c r="S47" s="18" t="s">
        <v>404</v>
      </c>
      <c r="T47" s="20" t="s">
        <v>404</v>
      </c>
      <c r="U47" s="18" t="n">
        <v>0</v>
      </c>
      <c r="V47" s="20" t="n">
        <v>0</v>
      </c>
      <c r="W47" s="18" t="n">
        <v>0</v>
      </c>
      <c r="X47" s="20" t="n">
        <v>0</v>
      </c>
      <c r="Y47" s="18" t="n">
        <v>1.67177781</v>
      </c>
      <c r="Z47" s="20" t="n">
        <v>0.94326843</v>
      </c>
    </row>
    <row r="48" spans="1:26">
      <c r="A48" s="15" t="s">
        <v>445</v>
      </c>
      <c r="B48" s="17" t="n">
        <v>9841</v>
      </c>
      <c r="C48" s="18">
        <f>(0.0/B48*100)</f>
        <v/>
      </c>
      <c r="D48" s="19" t="n">
        <v>9841</v>
      </c>
      <c r="E48" s="18" t="n">
        <v>0.8209157</v>
      </c>
      <c r="F48" s="20" t="n">
        <v>0.60685635</v>
      </c>
      <c r="G48" s="18" t="n">
        <v>33.43632061</v>
      </c>
      <c r="H48" s="20" t="n">
        <v>3.80090172</v>
      </c>
      <c r="I48" s="18" t="n">
        <v>17.35905868</v>
      </c>
      <c r="J48" s="20" t="n">
        <v>2.77606497</v>
      </c>
      <c r="K48" s="18" t="n">
        <v>23.8569678</v>
      </c>
      <c r="L48" s="20" t="n">
        <v>3.34110929</v>
      </c>
      <c r="M48" s="18" t="n">
        <v>20.43725791</v>
      </c>
      <c r="N48" s="20" t="n">
        <v>3.13697736</v>
      </c>
      <c r="O48" s="18" t="n">
        <v>2.89090518</v>
      </c>
      <c r="P48" s="20" t="n">
        <v>1.16979824</v>
      </c>
      <c r="Q48" s="18" t="n">
        <v>0</v>
      </c>
      <c r="R48" s="20" t="n">
        <v>0</v>
      </c>
      <c r="S48" s="18" t="s">
        <v>404</v>
      </c>
      <c r="T48" s="20" t="s">
        <v>404</v>
      </c>
      <c r="U48" s="18" t="n">
        <v>0</v>
      </c>
      <c r="V48" s="20" t="n">
        <v>0</v>
      </c>
      <c r="W48" s="18" t="n">
        <v>0</v>
      </c>
      <c r="X48" s="20" t="n">
        <v>0</v>
      </c>
      <c r="Y48" s="18" t="n">
        <v>1.19857412</v>
      </c>
      <c r="Z48" s="20" t="n">
        <v>0.70764143</v>
      </c>
    </row>
    <row r="49" spans="1:26">
      <c r="A49" s="15" t="s">
        <v>446</v>
      </c>
      <c r="B49" s="17" t="n">
        <v>6349</v>
      </c>
      <c r="C49" s="18">
        <f>(52.0/B49*100)</f>
        <v/>
      </c>
      <c r="D49" s="19" t="n">
        <v>6297</v>
      </c>
      <c r="E49" s="18" t="n">
        <v>3.82151306</v>
      </c>
      <c r="F49" s="20" t="n">
        <v>1.35304517</v>
      </c>
      <c r="G49" s="18" t="n">
        <v>20.78430611</v>
      </c>
      <c r="H49" s="20" t="n">
        <v>3.1160262</v>
      </c>
      <c r="I49" s="18" t="n">
        <v>40.61727031</v>
      </c>
      <c r="J49" s="20" t="n">
        <v>3.77135678</v>
      </c>
      <c r="K49" s="18" t="n">
        <v>18.61205449</v>
      </c>
      <c r="L49" s="20" t="n">
        <v>2.95605224</v>
      </c>
      <c r="M49" s="18" t="n">
        <v>5.12196924</v>
      </c>
      <c r="N49" s="20" t="n">
        <v>1.70473084</v>
      </c>
      <c r="O49" s="18" t="n">
        <v>10.92197764</v>
      </c>
      <c r="P49" s="20" t="n">
        <v>2.44593127</v>
      </c>
      <c r="Q49" s="18" t="n">
        <v>0</v>
      </c>
      <c r="R49" s="20" t="n">
        <v>0</v>
      </c>
      <c r="S49" s="18" t="s">
        <v>404</v>
      </c>
      <c r="T49" s="20" t="s">
        <v>404</v>
      </c>
      <c r="U49" s="18" t="n">
        <v>0</v>
      </c>
      <c r="V49" s="20" t="n">
        <v>0</v>
      </c>
      <c r="W49" s="18" t="n">
        <v>0</v>
      </c>
      <c r="X49" s="20" t="n">
        <v>0</v>
      </c>
      <c r="Y49" s="18" t="n">
        <v>0.12090915</v>
      </c>
      <c r="Z49" s="20" t="n">
        <v>0.08543591</v>
      </c>
    </row>
    <row r="50" spans="1:26">
      <c r="A50" s="15" t="s">
        <v>447</v>
      </c>
      <c r="B50" s="17" t="n">
        <v>11795</v>
      </c>
      <c r="C50" s="18">
        <f>(1031.0/B50*100)</f>
        <v/>
      </c>
      <c r="D50" s="19" t="n">
        <v>10764</v>
      </c>
      <c r="E50" s="18" t="n">
        <v>8.34170866</v>
      </c>
      <c r="F50" s="20" t="n">
        <v>2.24393448</v>
      </c>
      <c r="G50" s="18" t="n">
        <v>23.08513905</v>
      </c>
      <c r="H50" s="20" t="n">
        <v>3.25983593</v>
      </c>
      <c r="I50" s="18" t="n">
        <v>28.00137573</v>
      </c>
      <c r="J50" s="20" t="n">
        <v>2.92082163</v>
      </c>
      <c r="K50" s="18" t="n">
        <v>19.18645445</v>
      </c>
      <c r="L50" s="20" t="n">
        <v>2.85554822</v>
      </c>
      <c r="M50" s="18" t="n">
        <v>9.49881057</v>
      </c>
      <c r="N50" s="20" t="n">
        <v>2.09952545</v>
      </c>
      <c r="O50" s="18" t="n">
        <v>7.42806874</v>
      </c>
      <c r="P50" s="20" t="n">
        <v>1.84887454</v>
      </c>
      <c r="Q50" s="18" t="n">
        <v>0</v>
      </c>
      <c r="R50" s="20" t="n">
        <v>0</v>
      </c>
      <c r="S50" s="18" t="s">
        <v>404</v>
      </c>
      <c r="T50" s="20" t="s">
        <v>404</v>
      </c>
      <c r="U50" s="18" t="n">
        <v>0</v>
      </c>
      <c r="V50" s="20" t="n">
        <v>0</v>
      </c>
      <c r="W50" s="18" t="n">
        <v>0</v>
      </c>
      <c r="X50" s="20" t="n">
        <v>0</v>
      </c>
      <c r="Y50" s="18" t="n">
        <v>4.4584428</v>
      </c>
      <c r="Z50" s="20" t="n">
        <v>1.44067076</v>
      </c>
    </row>
    <row r="51" spans="1:26">
      <c r="A51" s="15" t="s">
        <v>448</v>
      </c>
      <c r="B51" s="17" t="n">
        <v>6866</v>
      </c>
      <c r="C51" s="18">
        <f>(0.0/B51*100)</f>
        <v/>
      </c>
      <c r="D51" s="19" t="n">
        <v>6866</v>
      </c>
      <c r="E51" s="18" t="n">
        <v>4.45656046</v>
      </c>
      <c r="F51" s="20" t="n">
        <v>1.50990067</v>
      </c>
      <c r="G51" s="18" t="n">
        <v>26.70285024</v>
      </c>
      <c r="H51" s="20" t="n">
        <v>3.194765</v>
      </c>
      <c r="I51" s="18" t="n">
        <v>31.89555108</v>
      </c>
      <c r="J51" s="20" t="n">
        <v>3.05334069</v>
      </c>
      <c r="K51" s="18" t="n">
        <v>22.87368235</v>
      </c>
      <c r="L51" s="20" t="n">
        <v>2.81332183</v>
      </c>
      <c r="M51" s="18" t="n">
        <v>5.44903488</v>
      </c>
      <c r="N51" s="20" t="n">
        <v>1.75396969</v>
      </c>
      <c r="O51" s="18" t="n">
        <v>6.49052282</v>
      </c>
      <c r="P51" s="20" t="n">
        <v>1.81556839</v>
      </c>
      <c r="Q51" s="18" t="n">
        <v>0</v>
      </c>
      <c r="R51" s="20" t="n">
        <v>0</v>
      </c>
      <c r="S51" s="18" t="s">
        <v>404</v>
      </c>
      <c r="T51" s="20" t="s">
        <v>404</v>
      </c>
      <c r="U51" s="18" t="n">
        <v>0</v>
      </c>
      <c r="V51" s="20" t="n">
        <v>0</v>
      </c>
      <c r="W51" s="18" t="n">
        <v>0</v>
      </c>
      <c r="X51" s="20" t="n">
        <v>0</v>
      </c>
      <c r="Y51" s="18" t="n">
        <v>2.13179817</v>
      </c>
      <c r="Z51" s="20" t="n">
        <v>0.87664716</v>
      </c>
    </row>
    <row r="52" spans="1:26">
      <c r="A52" s="15" t="s">
        <v>449</v>
      </c>
      <c r="B52" s="17" t="n">
        <v>5809</v>
      </c>
      <c r="C52" s="18">
        <f>(0.0/B52*100)</f>
        <v/>
      </c>
      <c r="D52" s="19" t="n">
        <v>5809</v>
      </c>
      <c r="E52" s="18" t="n">
        <v>0.61228151</v>
      </c>
      <c r="F52" s="20" t="n">
        <v>0.61410356</v>
      </c>
      <c r="G52" s="18" t="n">
        <v>31.63106413</v>
      </c>
      <c r="H52" s="20" t="n">
        <v>4.03617481</v>
      </c>
      <c r="I52" s="18" t="n">
        <v>32.6165166</v>
      </c>
      <c r="J52" s="20" t="n">
        <v>3.94397157</v>
      </c>
      <c r="K52" s="18" t="n">
        <v>29.50955799</v>
      </c>
      <c r="L52" s="20" t="n">
        <v>3.76933542</v>
      </c>
      <c r="M52" s="18" t="n">
        <v>3.25461339</v>
      </c>
      <c r="N52" s="20" t="n">
        <v>1.61044452</v>
      </c>
      <c r="O52" s="18" t="n">
        <v>2.30029146</v>
      </c>
      <c r="P52" s="20" t="n">
        <v>0.70302058</v>
      </c>
      <c r="Q52" s="18" t="n">
        <v>0</v>
      </c>
      <c r="R52" s="20" t="n">
        <v>0</v>
      </c>
      <c r="S52" s="18" t="s">
        <v>404</v>
      </c>
      <c r="T52" s="20" t="s">
        <v>404</v>
      </c>
      <c r="U52" s="18" t="n">
        <v>0</v>
      </c>
      <c r="V52" s="20" t="n">
        <v>0</v>
      </c>
      <c r="W52" s="18" t="n">
        <v>0</v>
      </c>
      <c r="X52" s="20" t="n">
        <v>0</v>
      </c>
      <c r="Y52" s="18" t="n">
        <v>0.07567491</v>
      </c>
      <c r="Z52" s="20" t="n">
        <v>0.07594953</v>
      </c>
    </row>
    <row r="53" spans="1:26">
      <c r="A53" s="15" t="s">
        <v>450</v>
      </c>
      <c r="B53" s="17" t="n">
        <v>5571</v>
      </c>
      <c r="C53" s="18">
        <f>(0.0/B53*100)</f>
        <v/>
      </c>
      <c r="D53" s="19" t="n">
        <v>5571</v>
      </c>
      <c r="E53" s="18" t="n">
        <v>4.13755902</v>
      </c>
      <c r="F53" s="20" t="n">
        <v>0.07057558</v>
      </c>
      <c r="G53" s="18" t="n">
        <v>25.97098976</v>
      </c>
      <c r="H53" s="20" t="n">
        <v>0.12692325</v>
      </c>
      <c r="I53" s="18" t="n">
        <v>32.85920047</v>
      </c>
      <c r="J53" s="20" t="n">
        <v>0.12989838</v>
      </c>
      <c r="K53" s="18" t="n">
        <v>18.30823113</v>
      </c>
      <c r="L53" s="20" t="n">
        <v>0.10983334</v>
      </c>
      <c r="M53" s="18" t="n">
        <v>8.644536069999999</v>
      </c>
      <c r="N53" s="20" t="n">
        <v>0.09615321</v>
      </c>
      <c r="O53" s="18" t="n">
        <v>7.72489798</v>
      </c>
      <c r="P53" s="20" t="n">
        <v>0.05523613</v>
      </c>
      <c r="Q53" s="18" t="n">
        <v>0</v>
      </c>
      <c r="R53" s="20" t="n">
        <v>0</v>
      </c>
      <c r="S53" s="18" t="s">
        <v>404</v>
      </c>
      <c r="T53" s="20" t="s">
        <v>404</v>
      </c>
      <c r="U53" s="18" t="n">
        <v>0</v>
      </c>
      <c r="V53" s="20" t="n">
        <v>0</v>
      </c>
      <c r="W53" s="18" t="n">
        <v>0</v>
      </c>
      <c r="X53" s="20" t="n">
        <v>0</v>
      </c>
      <c r="Y53" s="18" t="n">
        <v>2.35458558</v>
      </c>
      <c r="Z53" s="20" t="n">
        <v>0.03567457</v>
      </c>
    </row>
    <row r="54" spans="1:26">
      <c r="A54" s="15" t="s">
        <v>451</v>
      </c>
      <c r="B54" s="17" t="n">
        <v>4740</v>
      </c>
      <c r="C54" s="18">
        <f>(199.0/B54*100)</f>
        <v/>
      </c>
      <c r="D54" s="19" t="n">
        <v>4541</v>
      </c>
      <c r="E54" s="18" t="n">
        <v>0.8314161</v>
      </c>
      <c r="F54" s="20" t="n">
        <v>0.67428394</v>
      </c>
      <c r="G54" s="18" t="n">
        <v>4.00583322</v>
      </c>
      <c r="H54" s="20" t="n">
        <v>1.67384652</v>
      </c>
      <c r="I54" s="18" t="n">
        <v>20.69726253</v>
      </c>
      <c r="J54" s="20" t="n">
        <v>3.52850683</v>
      </c>
      <c r="K54" s="18" t="n">
        <v>34.11009393</v>
      </c>
      <c r="L54" s="20" t="n">
        <v>3.77678932</v>
      </c>
      <c r="M54" s="18" t="n">
        <v>12.98684694</v>
      </c>
      <c r="N54" s="20" t="n">
        <v>2.88881276</v>
      </c>
      <c r="O54" s="18" t="n">
        <v>25.09264921</v>
      </c>
      <c r="P54" s="20" t="n">
        <v>3.05610443</v>
      </c>
      <c r="Q54" s="18" t="n">
        <v>0</v>
      </c>
      <c r="R54" s="20" t="n">
        <v>0</v>
      </c>
      <c r="S54" s="18" t="s">
        <v>404</v>
      </c>
      <c r="T54" s="20" t="s">
        <v>404</v>
      </c>
      <c r="U54" s="18" t="n">
        <v>0</v>
      </c>
      <c r="V54" s="20" t="n">
        <v>0</v>
      </c>
      <c r="W54" s="18" t="n">
        <v>0</v>
      </c>
      <c r="X54" s="20" t="n">
        <v>0</v>
      </c>
      <c r="Y54" s="18" t="n">
        <v>2.27589807</v>
      </c>
      <c r="Z54" s="20" t="n">
        <v>1.0025973</v>
      </c>
    </row>
    <row r="55" spans="1:26">
      <c r="A55" s="15" t="s">
        <v>452</v>
      </c>
      <c r="B55" s="17" t="n">
        <v>5316</v>
      </c>
      <c r="C55" s="18">
        <f>(43.0/B55*100)</f>
        <v/>
      </c>
      <c r="D55" s="19" t="n">
        <v>5273</v>
      </c>
      <c r="E55" s="18" t="n">
        <v>1.65191975</v>
      </c>
      <c r="F55" s="20" t="n">
        <v>0.88801975</v>
      </c>
      <c r="G55" s="18" t="n">
        <v>22.93612207</v>
      </c>
      <c r="H55" s="20" t="n">
        <v>3.16503432</v>
      </c>
      <c r="I55" s="18" t="n">
        <v>33.11037377</v>
      </c>
      <c r="J55" s="20" t="n">
        <v>3.56736164</v>
      </c>
      <c r="K55" s="18" t="n">
        <v>21.87207243</v>
      </c>
      <c r="L55" s="20" t="n">
        <v>2.72357902</v>
      </c>
      <c r="M55" s="18" t="n">
        <v>8.772760290000001</v>
      </c>
      <c r="N55" s="20" t="n">
        <v>1.90946897</v>
      </c>
      <c r="O55" s="18" t="n">
        <v>9.577396520000001</v>
      </c>
      <c r="P55" s="20" t="n">
        <v>1.90238642</v>
      </c>
      <c r="Q55" s="18" t="n">
        <v>0</v>
      </c>
      <c r="R55" s="20" t="n">
        <v>0</v>
      </c>
      <c r="S55" s="18" t="s">
        <v>404</v>
      </c>
      <c r="T55" s="20" t="s">
        <v>404</v>
      </c>
      <c r="U55" s="18" t="n">
        <v>0</v>
      </c>
      <c r="V55" s="20" t="n">
        <v>0</v>
      </c>
      <c r="W55" s="18" t="n">
        <v>0</v>
      </c>
      <c r="X55" s="20" t="n">
        <v>0</v>
      </c>
      <c r="Y55" s="18" t="n">
        <v>2.07935518</v>
      </c>
      <c r="Z55" s="20" t="n">
        <v>0.90690553</v>
      </c>
    </row>
    <row r="56" spans="1:26">
      <c r="A56" s="15" t="s">
        <v>453</v>
      </c>
      <c r="B56" s="17" t="n">
        <v>5359</v>
      </c>
      <c r="C56" s="18">
        <f>(0.0/B56*100)</f>
        <v/>
      </c>
      <c r="D56" s="19" t="n">
        <v>5359</v>
      </c>
      <c r="E56" s="18" t="n">
        <v>0</v>
      </c>
      <c r="F56" s="20" t="n">
        <v>0</v>
      </c>
      <c r="G56" s="18" t="n">
        <v>26.21434865</v>
      </c>
      <c r="H56" s="20" t="n">
        <v>3.59692926</v>
      </c>
      <c r="I56" s="18" t="n">
        <v>51.69956064</v>
      </c>
      <c r="J56" s="20" t="n">
        <v>4.21060436</v>
      </c>
      <c r="K56" s="18" t="n">
        <v>7.19147667</v>
      </c>
      <c r="L56" s="20" t="n">
        <v>2.22084535</v>
      </c>
      <c r="M56" s="18" t="n">
        <v>3.70235492</v>
      </c>
      <c r="N56" s="20" t="n">
        <v>1.7057854</v>
      </c>
      <c r="O56" s="18" t="n">
        <v>3.04736432</v>
      </c>
      <c r="P56" s="20" t="n">
        <v>1.52520842</v>
      </c>
      <c r="Q56" s="18" t="n">
        <v>0</v>
      </c>
      <c r="R56" s="20" t="n">
        <v>0</v>
      </c>
      <c r="S56" s="18" t="s">
        <v>404</v>
      </c>
      <c r="T56" s="20" t="s">
        <v>404</v>
      </c>
      <c r="U56" s="18" t="n">
        <v>0</v>
      </c>
      <c r="V56" s="20" t="n">
        <v>0</v>
      </c>
      <c r="W56" s="18" t="n">
        <v>0</v>
      </c>
      <c r="X56" s="20" t="n">
        <v>0</v>
      </c>
      <c r="Y56" s="18" t="n">
        <v>8.144894799999999</v>
      </c>
      <c r="Z56" s="20" t="n">
        <v>2.36605401</v>
      </c>
    </row>
    <row r="57" spans="1:26">
      <c r="A57" s="15" t="s">
        <v>454</v>
      </c>
      <c r="B57" s="17" t="n">
        <v>6513</v>
      </c>
      <c r="C57" s="18">
        <f>(0.0/B57*100)</f>
        <v/>
      </c>
      <c r="D57" s="19" t="n">
        <v>6513</v>
      </c>
      <c r="E57" s="18" t="n">
        <v>2.59309629</v>
      </c>
      <c r="F57" s="20" t="n">
        <v>1.28577711</v>
      </c>
      <c r="G57" s="18" t="n">
        <v>27.55337477</v>
      </c>
      <c r="H57" s="20" t="n">
        <v>2.90640292</v>
      </c>
      <c r="I57" s="18" t="n">
        <v>28.41379273</v>
      </c>
      <c r="J57" s="20" t="n">
        <v>3.21037868</v>
      </c>
      <c r="K57" s="18" t="n">
        <v>24.29094426</v>
      </c>
      <c r="L57" s="20" t="n">
        <v>3.1685409</v>
      </c>
      <c r="M57" s="18" t="n">
        <v>9.00621692</v>
      </c>
      <c r="N57" s="20" t="n">
        <v>2.14511896</v>
      </c>
      <c r="O57" s="18" t="n">
        <v>7.82655447</v>
      </c>
      <c r="P57" s="20" t="n">
        <v>1.9067353</v>
      </c>
      <c r="Q57" s="18" t="n">
        <v>0</v>
      </c>
      <c r="R57" s="20" t="n">
        <v>0</v>
      </c>
      <c r="S57" s="18" t="s">
        <v>404</v>
      </c>
      <c r="T57" s="20" t="s">
        <v>404</v>
      </c>
      <c r="U57" s="18" t="n">
        <v>0</v>
      </c>
      <c r="V57" s="20" t="n">
        <v>0</v>
      </c>
      <c r="W57" s="18" t="n">
        <v>0.08931126</v>
      </c>
      <c r="X57" s="20" t="n">
        <v>0.0862488</v>
      </c>
      <c r="Y57" s="18" t="n">
        <v>0.22670932</v>
      </c>
      <c r="Z57" s="20" t="n">
        <v>0.23048277</v>
      </c>
    </row>
    <row r="58" spans="1:26">
      <c r="A58" s="15" t="s">
        <v>455</v>
      </c>
      <c r="B58" s="17" t="n">
        <v>7267</v>
      </c>
      <c r="C58" s="18">
        <f>(0.0/B58*100)</f>
        <v/>
      </c>
      <c r="D58" s="19" t="n">
        <v>7267</v>
      </c>
      <c r="E58" s="18" t="n">
        <v>1.43622277</v>
      </c>
      <c r="F58" s="20" t="n">
        <v>0.65673523</v>
      </c>
      <c r="G58" s="18" t="n">
        <v>22.12271273</v>
      </c>
      <c r="H58" s="20" t="n">
        <v>2.66559579</v>
      </c>
      <c r="I58" s="18" t="n">
        <v>26.51298921</v>
      </c>
      <c r="J58" s="20" t="n">
        <v>3.17277912</v>
      </c>
      <c r="K58" s="18" t="n">
        <v>28.74549588</v>
      </c>
      <c r="L58" s="20" t="n">
        <v>2.72880894</v>
      </c>
      <c r="M58" s="18" t="n">
        <v>14.71826883</v>
      </c>
      <c r="N58" s="20" t="n">
        <v>2.52128114</v>
      </c>
      <c r="O58" s="18" t="n">
        <v>5.87607264</v>
      </c>
      <c r="P58" s="20" t="n">
        <v>1.51039088</v>
      </c>
      <c r="Q58" s="18" t="n">
        <v>0</v>
      </c>
      <c r="R58" s="20" t="n">
        <v>0</v>
      </c>
      <c r="S58" s="18" t="s">
        <v>404</v>
      </c>
      <c r="T58" s="20" t="s">
        <v>404</v>
      </c>
      <c r="U58" s="18" t="n">
        <v>0</v>
      </c>
      <c r="V58" s="20" t="n">
        <v>0</v>
      </c>
      <c r="W58" s="18" t="n">
        <v>0</v>
      </c>
      <c r="X58" s="20" t="n">
        <v>0</v>
      </c>
      <c r="Y58" s="18" t="n">
        <v>0.58823794</v>
      </c>
      <c r="Z58" s="20" t="n">
        <v>0.59015147</v>
      </c>
    </row>
    <row r="59" spans="1:26">
      <c r="A59" s="15" t="s">
        <v>456</v>
      </c>
      <c r="B59" s="17" t="n">
        <v>4826</v>
      </c>
      <c r="C59" s="18">
        <f>(0.0/B59*100)</f>
        <v/>
      </c>
      <c r="D59" s="19" t="n">
        <v>4826</v>
      </c>
      <c r="E59" s="18" t="n">
        <v>0.61319083</v>
      </c>
      <c r="F59" s="20" t="n">
        <v>0.42282864</v>
      </c>
      <c r="G59" s="18" t="n">
        <v>13.26367855</v>
      </c>
      <c r="H59" s="20" t="n">
        <v>1.066603</v>
      </c>
      <c r="I59" s="18" t="n">
        <v>23.96996711</v>
      </c>
      <c r="J59" s="20" t="n">
        <v>1.11665043</v>
      </c>
      <c r="K59" s="18" t="n">
        <v>42.24071602</v>
      </c>
      <c r="L59" s="20" t="n">
        <v>1.4209495</v>
      </c>
      <c r="M59" s="18" t="n">
        <v>12.77332401</v>
      </c>
      <c r="N59" s="20" t="n">
        <v>0.87909203</v>
      </c>
      <c r="O59" s="18" t="n">
        <v>6.76978959</v>
      </c>
      <c r="P59" s="20" t="n">
        <v>0.69142886</v>
      </c>
      <c r="Q59" s="18" t="n">
        <v>0</v>
      </c>
      <c r="R59" s="20" t="n">
        <v>0</v>
      </c>
      <c r="S59" s="18" t="s">
        <v>404</v>
      </c>
      <c r="T59" s="20" t="s">
        <v>404</v>
      </c>
      <c r="U59" s="18" t="n">
        <v>0</v>
      </c>
      <c r="V59" s="20" t="n">
        <v>0</v>
      </c>
      <c r="W59" s="18" t="n">
        <v>0</v>
      </c>
      <c r="X59" s="20" t="n">
        <v>0</v>
      </c>
      <c r="Y59" s="18" t="n">
        <v>0.36933388</v>
      </c>
      <c r="Z59" s="20" t="n">
        <v>0.26237775</v>
      </c>
    </row>
    <row r="60" spans="1:26">
      <c r="A60" s="15" t="s">
        <v>457</v>
      </c>
      <c r="B60" s="17" t="n">
        <v>4546</v>
      </c>
      <c r="C60" s="18">
        <f>(0.0/B60*100)</f>
        <v/>
      </c>
      <c r="D60" s="19" t="n">
        <v>4546</v>
      </c>
      <c r="E60" s="18" t="n">
        <v>3.64342472</v>
      </c>
      <c r="F60" s="20" t="n">
        <v>1.40821246</v>
      </c>
      <c r="G60" s="18" t="n">
        <v>23.92121622</v>
      </c>
      <c r="H60" s="20" t="n">
        <v>2.64051275</v>
      </c>
      <c r="I60" s="18" t="n">
        <v>25.20724642</v>
      </c>
      <c r="J60" s="20" t="n">
        <v>2.83034052</v>
      </c>
      <c r="K60" s="18" t="n">
        <v>19.20656789</v>
      </c>
      <c r="L60" s="20" t="n">
        <v>2.36759437</v>
      </c>
      <c r="M60" s="18" t="n">
        <v>17.51294407</v>
      </c>
      <c r="N60" s="20" t="n">
        <v>2.5583148</v>
      </c>
      <c r="O60" s="18" t="n">
        <v>8.914230870000001</v>
      </c>
      <c r="P60" s="20" t="n">
        <v>1.89220202</v>
      </c>
      <c r="Q60" s="18" t="n">
        <v>0</v>
      </c>
      <c r="R60" s="20" t="n">
        <v>0</v>
      </c>
      <c r="S60" s="18" t="s">
        <v>404</v>
      </c>
      <c r="T60" s="20" t="s">
        <v>404</v>
      </c>
      <c r="U60" s="18" t="n">
        <v>0</v>
      </c>
      <c r="V60" s="20" t="n">
        <v>0</v>
      </c>
      <c r="W60" s="18" t="n">
        <v>0</v>
      </c>
      <c r="X60" s="20" t="n">
        <v>0</v>
      </c>
      <c r="Y60" s="18" t="n">
        <v>1.59436981</v>
      </c>
      <c r="Z60" s="20" t="n">
        <v>0.9330436</v>
      </c>
    </row>
    <row r="61" spans="1:26">
      <c r="A61" s="15" t="s">
        <v>458</v>
      </c>
      <c r="B61" s="17" t="n">
        <v>6525</v>
      </c>
      <c r="C61" s="18">
        <f>(0.0/B61*100)</f>
        <v/>
      </c>
      <c r="D61" s="19" t="n">
        <v>6525</v>
      </c>
      <c r="E61" s="18" t="n">
        <v>0</v>
      </c>
      <c r="F61" s="20" t="n">
        <v>0</v>
      </c>
      <c r="G61" s="18" t="n">
        <v>28.6408629</v>
      </c>
      <c r="H61" s="20" t="n">
        <v>2.48242276</v>
      </c>
      <c r="I61" s="18" t="n">
        <v>36.13169321</v>
      </c>
      <c r="J61" s="20" t="n">
        <v>2.80890275</v>
      </c>
      <c r="K61" s="18" t="n">
        <v>26.17026107</v>
      </c>
      <c r="L61" s="20" t="n">
        <v>2.70055982</v>
      </c>
      <c r="M61" s="18" t="n">
        <v>4.25504057</v>
      </c>
      <c r="N61" s="20" t="n">
        <v>1.26415125</v>
      </c>
      <c r="O61" s="18" t="n">
        <v>4.74699766</v>
      </c>
      <c r="P61" s="20" t="n">
        <v>1.36874521</v>
      </c>
      <c r="Q61" s="18" t="n">
        <v>0</v>
      </c>
      <c r="R61" s="20" t="n">
        <v>0</v>
      </c>
      <c r="S61" s="18" t="s">
        <v>404</v>
      </c>
      <c r="T61" s="20" t="s">
        <v>404</v>
      </c>
      <c r="U61" s="18" t="n">
        <v>0</v>
      </c>
      <c r="V61" s="20" t="n">
        <v>0</v>
      </c>
      <c r="W61" s="18" t="n">
        <v>0</v>
      </c>
      <c r="X61" s="20" t="n">
        <v>0</v>
      </c>
      <c r="Y61" s="18" t="n">
        <v>0.05514459</v>
      </c>
      <c r="Z61" s="20" t="n">
        <v>0.00375792</v>
      </c>
    </row>
    <row r="62" spans="1:26">
      <c r="A62" s="15" t="s">
        <v>459</v>
      </c>
      <c r="B62" s="17" t="n">
        <v>4476</v>
      </c>
      <c r="C62" s="18">
        <f>(0.0/B62*100)</f>
        <v/>
      </c>
      <c r="D62" s="19" t="n">
        <v>4476</v>
      </c>
      <c r="E62" s="18" t="n">
        <v>0.17750166</v>
      </c>
      <c r="F62" s="20" t="n">
        <v>0.00020086</v>
      </c>
      <c r="G62" s="18" t="n">
        <v>25.44413876</v>
      </c>
      <c r="H62" s="20" t="n">
        <v>0.06827704</v>
      </c>
      <c r="I62" s="18" t="n">
        <v>56.23053486</v>
      </c>
      <c r="J62" s="20" t="n">
        <v>0.06359033</v>
      </c>
      <c r="K62" s="18" t="n">
        <v>4.8147364</v>
      </c>
      <c r="L62" s="20" t="n">
        <v>0.02066701</v>
      </c>
      <c r="M62" s="18" t="n">
        <v>2.8627143</v>
      </c>
      <c r="N62" s="20" t="n">
        <v>0.02877323</v>
      </c>
      <c r="O62" s="18" t="n">
        <v>10.15395779</v>
      </c>
      <c r="P62" s="20" t="n">
        <v>0.03209125</v>
      </c>
      <c r="Q62" s="18" t="n">
        <v>0</v>
      </c>
      <c r="R62" s="20" t="n">
        <v>0</v>
      </c>
      <c r="S62" s="18" t="s">
        <v>404</v>
      </c>
      <c r="T62" s="20" t="s">
        <v>404</v>
      </c>
      <c r="U62" s="18" t="n">
        <v>0</v>
      </c>
      <c r="V62" s="20" t="n">
        <v>0</v>
      </c>
      <c r="W62" s="18" t="n">
        <v>0</v>
      </c>
      <c r="X62" s="20" t="n">
        <v>0</v>
      </c>
      <c r="Y62" s="18" t="n">
        <v>0.31641623</v>
      </c>
      <c r="Z62" s="20" t="n">
        <v>0.01125547</v>
      </c>
    </row>
    <row r="63" spans="1:26">
      <c r="A63" s="15" t="s">
        <v>460</v>
      </c>
      <c r="B63" s="17" t="n">
        <v>5324</v>
      </c>
      <c r="C63" s="18">
        <f>(0.0/B63*100)</f>
        <v/>
      </c>
      <c r="D63" s="19" t="n">
        <v>5324</v>
      </c>
      <c r="E63" s="18" t="n">
        <v>0</v>
      </c>
      <c r="F63" s="20" t="n">
        <v>0</v>
      </c>
      <c r="G63" s="18" t="n">
        <v>16.53964663</v>
      </c>
      <c r="H63" s="20" t="n">
        <v>0.12846887</v>
      </c>
      <c r="I63" s="18" t="n">
        <v>34.91241836</v>
      </c>
      <c r="J63" s="20" t="n">
        <v>0.16681125</v>
      </c>
      <c r="K63" s="18" t="n">
        <v>28.4038117</v>
      </c>
      <c r="L63" s="20" t="n">
        <v>0.16050078</v>
      </c>
      <c r="M63" s="18" t="n">
        <v>5.57623131</v>
      </c>
      <c r="N63" s="20" t="n">
        <v>0.07920104</v>
      </c>
      <c r="O63" s="18" t="n">
        <v>5.80321174</v>
      </c>
      <c r="P63" s="20" t="n">
        <v>0.06337222000000001</v>
      </c>
      <c r="Q63" s="18" t="n">
        <v>0</v>
      </c>
      <c r="R63" s="20" t="n">
        <v>0</v>
      </c>
      <c r="S63" s="18" t="s">
        <v>404</v>
      </c>
      <c r="T63" s="20" t="s">
        <v>404</v>
      </c>
      <c r="U63" s="18" t="n">
        <v>0</v>
      </c>
      <c r="V63" s="20" t="n">
        <v>0</v>
      </c>
      <c r="W63" s="18" t="n">
        <v>0</v>
      </c>
      <c r="X63" s="20" t="n">
        <v>0</v>
      </c>
      <c r="Y63" s="18" t="n">
        <v>8.76468026</v>
      </c>
      <c r="Z63" s="20" t="n">
        <v>0.18665771</v>
      </c>
    </row>
    <row r="64" spans="1:26">
      <c r="A64" s="15" t="s">
        <v>461</v>
      </c>
      <c r="B64" s="17" t="n">
        <v>3634</v>
      </c>
      <c r="C64" s="18">
        <f>(27.0/B64*100)</f>
        <v/>
      </c>
      <c r="D64" s="19" t="n">
        <v>3607</v>
      </c>
      <c r="E64" s="18" t="n">
        <v>0.17580482</v>
      </c>
      <c r="F64" s="20" t="n">
        <v>0.03551476</v>
      </c>
      <c r="G64" s="18" t="n">
        <v>32.83273348</v>
      </c>
      <c r="H64" s="20" t="n">
        <v>0.081151</v>
      </c>
      <c r="I64" s="18" t="n">
        <v>52.48967418</v>
      </c>
      <c r="J64" s="20" t="n">
        <v>0.08887563</v>
      </c>
      <c r="K64" s="18" t="n">
        <v>8.583843229999999</v>
      </c>
      <c r="L64" s="20" t="n">
        <v>0.04162821</v>
      </c>
      <c r="M64" s="18" t="n">
        <v>1.98073059</v>
      </c>
      <c r="N64" s="20" t="n">
        <v>0.01879649</v>
      </c>
      <c r="O64" s="18" t="n">
        <v>3.9372137</v>
      </c>
      <c r="P64" s="20" t="n">
        <v>0.04199134</v>
      </c>
      <c r="Q64" s="18" t="n">
        <v>0</v>
      </c>
      <c r="R64" s="20" t="n">
        <v>0</v>
      </c>
      <c r="S64" s="18" t="s">
        <v>404</v>
      </c>
      <c r="T64" s="20" t="s">
        <v>404</v>
      </c>
      <c r="U64" s="18" t="n">
        <v>0</v>
      </c>
      <c r="V64" s="20" t="n">
        <v>0</v>
      </c>
      <c r="W64" s="18" t="n">
        <v>0</v>
      </c>
      <c r="X64" s="20" t="n">
        <v>0</v>
      </c>
      <c r="Y64" s="18" t="n">
        <v>0</v>
      </c>
      <c r="Z64" s="20" t="n">
        <v>0</v>
      </c>
    </row>
    <row r="65" spans="1:26">
      <c r="A65" s="15" t="s">
        <v>462</v>
      </c>
      <c r="B65" s="17" t="n">
        <v>5325</v>
      </c>
      <c r="C65" s="18">
        <f>(0.0/B65*100)</f>
        <v/>
      </c>
      <c r="D65" s="19" t="n">
        <v>5325</v>
      </c>
      <c r="E65" s="18" t="n">
        <v>0.97632583</v>
      </c>
      <c r="F65" s="20" t="n">
        <v>0.5788079</v>
      </c>
      <c r="G65" s="18" t="n">
        <v>27.81524855</v>
      </c>
      <c r="H65" s="20" t="n">
        <v>3.79041255</v>
      </c>
      <c r="I65" s="18" t="n">
        <v>29.07162125</v>
      </c>
      <c r="J65" s="20" t="n">
        <v>3.24349271</v>
      </c>
      <c r="K65" s="18" t="n">
        <v>29.68915032</v>
      </c>
      <c r="L65" s="20" t="n">
        <v>3.19688728</v>
      </c>
      <c r="M65" s="18" t="n">
        <v>5.95908388</v>
      </c>
      <c r="N65" s="20" t="n">
        <v>1.76369097</v>
      </c>
      <c r="O65" s="18" t="n">
        <v>5.98866898</v>
      </c>
      <c r="P65" s="20" t="n">
        <v>1.28809167</v>
      </c>
      <c r="Q65" s="18" t="n">
        <v>0</v>
      </c>
      <c r="R65" s="20" t="n">
        <v>0</v>
      </c>
      <c r="S65" s="18" t="s">
        <v>404</v>
      </c>
      <c r="T65" s="20" t="s">
        <v>404</v>
      </c>
      <c r="U65" s="18" t="n">
        <v>0</v>
      </c>
      <c r="V65" s="20" t="n">
        <v>0</v>
      </c>
      <c r="W65" s="18" t="n">
        <v>0</v>
      </c>
      <c r="X65" s="20" t="n">
        <v>0</v>
      </c>
      <c r="Y65" s="18" t="n">
        <v>0.49990119</v>
      </c>
      <c r="Z65" s="20" t="n">
        <v>0.49978946</v>
      </c>
    </row>
    <row r="66" spans="1:26">
      <c r="A66" s="15" t="s">
        <v>463</v>
      </c>
      <c r="B66" s="17" t="n">
        <v>5665</v>
      </c>
      <c r="C66" s="18">
        <f>(0.0/B66*100)</f>
        <v/>
      </c>
      <c r="D66" s="19" t="n">
        <v>5665</v>
      </c>
      <c r="E66" s="18" t="n">
        <v>0</v>
      </c>
      <c r="F66" s="20" t="n">
        <v>0</v>
      </c>
      <c r="G66" s="18" t="n">
        <v>6.91156112</v>
      </c>
      <c r="H66" s="20" t="n">
        <v>0.13115482</v>
      </c>
      <c r="I66" s="18" t="n">
        <v>55.29188044</v>
      </c>
      <c r="J66" s="20" t="n">
        <v>0.28702239</v>
      </c>
      <c r="K66" s="18" t="n">
        <v>24.70409854</v>
      </c>
      <c r="L66" s="20" t="n">
        <v>0.45274776</v>
      </c>
      <c r="M66" s="18" t="n">
        <v>9.579839979999999</v>
      </c>
      <c r="N66" s="20" t="n">
        <v>0.46800523</v>
      </c>
      <c r="O66" s="18" t="n">
        <v>3.51261992</v>
      </c>
      <c r="P66" s="20" t="n">
        <v>0.21317308</v>
      </c>
      <c r="Q66" s="18" t="n">
        <v>0</v>
      </c>
      <c r="R66" s="20" t="n">
        <v>0</v>
      </c>
      <c r="S66" s="18" t="s">
        <v>404</v>
      </c>
      <c r="T66" s="20" t="s">
        <v>404</v>
      </c>
      <c r="U66" s="18" t="n">
        <v>0</v>
      </c>
      <c r="V66" s="20" t="n">
        <v>0</v>
      </c>
      <c r="W66" s="18" t="n">
        <v>0</v>
      </c>
      <c r="X66" s="20" t="n">
        <v>0</v>
      </c>
      <c r="Y66" s="18" t="n">
        <v>0</v>
      </c>
      <c r="Z66" s="20" t="n">
        <v>0</v>
      </c>
    </row>
    <row r="67" spans="1:26">
      <c r="A67" s="15" t="s">
        <v>464</v>
      </c>
      <c r="B67" s="17" t="n">
        <v>6971</v>
      </c>
      <c r="C67" s="18">
        <f>(0.0/B67*100)</f>
        <v/>
      </c>
      <c r="D67" s="19" t="n">
        <v>6971</v>
      </c>
      <c r="E67" s="18" t="n">
        <v>4.06815194</v>
      </c>
      <c r="F67" s="20" t="n">
        <v>1.28487276</v>
      </c>
      <c r="G67" s="18" t="n">
        <v>24.95437962</v>
      </c>
      <c r="H67" s="20" t="n">
        <v>2.8753645</v>
      </c>
      <c r="I67" s="18" t="n">
        <v>26.3140576</v>
      </c>
      <c r="J67" s="20" t="n">
        <v>2.71517487</v>
      </c>
      <c r="K67" s="18" t="n">
        <v>22.39254089</v>
      </c>
      <c r="L67" s="20" t="n">
        <v>2.63658209</v>
      </c>
      <c r="M67" s="18" t="n">
        <v>7.74387426</v>
      </c>
      <c r="N67" s="20" t="n">
        <v>1.43294579</v>
      </c>
      <c r="O67" s="18" t="n">
        <v>11.15619729</v>
      </c>
      <c r="P67" s="20" t="n">
        <v>2.03251027</v>
      </c>
      <c r="Q67" s="18" t="n">
        <v>0</v>
      </c>
      <c r="R67" s="20" t="n">
        <v>0</v>
      </c>
      <c r="S67" s="18" t="s">
        <v>404</v>
      </c>
      <c r="T67" s="20" t="s">
        <v>404</v>
      </c>
      <c r="U67" s="18" t="n">
        <v>0</v>
      </c>
      <c r="V67" s="20" t="n">
        <v>0</v>
      </c>
      <c r="W67" s="18" t="n">
        <v>0</v>
      </c>
      <c r="X67" s="20" t="n">
        <v>0</v>
      </c>
      <c r="Y67" s="18" t="n">
        <v>3.3707984</v>
      </c>
      <c r="Z67" s="20" t="n">
        <v>1.28390094</v>
      </c>
    </row>
    <row r="68" spans="1:26">
      <c r="A68" s="15" t="s">
        <v>465</v>
      </c>
      <c r="B68" s="17" t="n">
        <v>12083</v>
      </c>
      <c r="C68" s="18">
        <f>(0.0/B68*100)</f>
        <v/>
      </c>
      <c r="D68" s="19" t="n">
        <v>12083</v>
      </c>
      <c r="E68" s="18" t="n">
        <v>0</v>
      </c>
      <c r="F68" s="20" t="n">
        <v>0</v>
      </c>
      <c r="G68" s="18" t="n">
        <v>13.14489421</v>
      </c>
      <c r="H68" s="20" t="n">
        <v>0.06316214000000001</v>
      </c>
      <c r="I68" s="18" t="n">
        <v>25.05487573</v>
      </c>
      <c r="J68" s="20" t="n">
        <v>0.09142661000000001</v>
      </c>
      <c r="K68" s="18" t="n">
        <v>34.58346728</v>
      </c>
      <c r="L68" s="20" t="n">
        <v>0.10733071</v>
      </c>
      <c r="M68" s="18" t="n">
        <v>18.34699455</v>
      </c>
      <c r="N68" s="20" t="n">
        <v>0.08991928</v>
      </c>
      <c r="O68" s="18" t="n">
        <v>6.79547364</v>
      </c>
      <c r="P68" s="20" t="n">
        <v>0.03908304</v>
      </c>
      <c r="Q68" s="18" t="n">
        <v>0</v>
      </c>
      <c r="R68" s="20" t="n">
        <v>0</v>
      </c>
      <c r="S68" s="18" t="s">
        <v>404</v>
      </c>
      <c r="T68" s="20" t="s">
        <v>404</v>
      </c>
      <c r="U68" s="18" t="n">
        <v>0</v>
      </c>
      <c r="V68" s="20" t="n">
        <v>0</v>
      </c>
      <c r="W68" s="18" t="n">
        <v>0</v>
      </c>
      <c r="X68" s="20" t="n">
        <v>0</v>
      </c>
      <c r="Y68" s="18" t="n">
        <v>2.07429459</v>
      </c>
      <c r="Z68" s="20" t="n">
        <v>0.02536256</v>
      </c>
    </row>
    <row r="69" spans="1:26">
      <c r="A69" s="15" t="s">
        <v>466</v>
      </c>
      <c r="B69" s="17" t="n">
        <v>4876</v>
      </c>
      <c r="C69" s="18">
        <f>(0.0/B69*100)</f>
        <v/>
      </c>
      <c r="D69" s="19" t="n">
        <v>4876</v>
      </c>
      <c r="E69" s="18" t="n">
        <v>2.0115804</v>
      </c>
      <c r="F69" s="20" t="n">
        <v>1.04430774</v>
      </c>
      <c r="G69" s="18" t="n">
        <v>34.80123358</v>
      </c>
      <c r="H69" s="20" t="n">
        <v>3.95898434</v>
      </c>
      <c r="I69" s="18" t="n">
        <v>33.39962889</v>
      </c>
      <c r="J69" s="20" t="n">
        <v>3.9656922</v>
      </c>
      <c r="K69" s="18" t="n">
        <v>19.61729299</v>
      </c>
      <c r="L69" s="20" t="n">
        <v>3.2427721</v>
      </c>
      <c r="M69" s="18" t="n">
        <v>2.65975214</v>
      </c>
      <c r="N69" s="20" t="n">
        <v>1.25986787</v>
      </c>
      <c r="O69" s="18" t="n">
        <v>7.51051201</v>
      </c>
      <c r="P69" s="20" t="n">
        <v>2.43174782</v>
      </c>
      <c r="Q69" s="18" t="n">
        <v>0</v>
      </c>
      <c r="R69" s="20" t="n">
        <v>0</v>
      </c>
      <c r="S69" s="18" t="s">
        <v>404</v>
      </c>
      <c r="T69" s="20" t="s">
        <v>404</v>
      </c>
      <c r="U69" s="18" t="n">
        <v>0</v>
      </c>
      <c r="V69" s="20" t="n">
        <v>0</v>
      </c>
      <c r="W69" s="18" t="n">
        <v>0</v>
      </c>
      <c r="X69" s="20" t="n">
        <v>0</v>
      </c>
      <c r="Y69" s="18" t="n">
        <v>0</v>
      </c>
      <c r="Z69" s="20" t="n">
        <v>0</v>
      </c>
    </row>
    <row r="70" spans="1:26">
      <c r="A70" s="15" t="s">
        <v>467</v>
      </c>
      <c r="B70" s="17" t="n">
        <v>6036</v>
      </c>
      <c r="C70" s="18">
        <f>(0.0/B70*100)</f>
        <v/>
      </c>
      <c r="D70" s="19" t="n">
        <v>6036</v>
      </c>
      <c r="E70" s="18" t="n">
        <v>0</v>
      </c>
      <c r="F70" s="20" t="n">
        <v>0</v>
      </c>
      <c r="G70" s="18" t="n">
        <v>18.10968128</v>
      </c>
      <c r="H70" s="20" t="n">
        <v>3.29103233</v>
      </c>
      <c r="I70" s="18" t="n">
        <v>32.38239849</v>
      </c>
      <c r="J70" s="20" t="n">
        <v>3.89259964</v>
      </c>
      <c r="K70" s="18" t="n">
        <v>36.40163471</v>
      </c>
      <c r="L70" s="20" t="n">
        <v>3.61443469</v>
      </c>
      <c r="M70" s="18" t="n">
        <v>6.44953323</v>
      </c>
      <c r="N70" s="20" t="n">
        <v>1.83090791</v>
      </c>
      <c r="O70" s="18" t="n">
        <v>6.34910294</v>
      </c>
      <c r="P70" s="20" t="n">
        <v>2.84211723</v>
      </c>
      <c r="Q70" s="18" t="n">
        <v>0</v>
      </c>
      <c r="R70" s="20" t="n">
        <v>0</v>
      </c>
      <c r="S70" s="18" t="s">
        <v>404</v>
      </c>
      <c r="T70" s="20" t="s">
        <v>404</v>
      </c>
      <c r="U70" s="18" t="n">
        <v>0</v>
      </c>
      <c r="V70" s="20" t="n">
        <v>0</v>
      </c>
      <c r="W70" s="18" t="n">
        <v>0</v>
      </c>
      <c r="X70" s="20" t="n">
        <v>0</v>
      </c>
      <c r="Y70" s="18" t="n">
        <v>0.30764935</v>
      </c>
      <c r="Z70" s="20" t="n">
        <v>0.30600758</v>
      </c>
    </row>
    <row r="71" spans="1:26">
      <c r="A71" s="15" t="s">
        <v>468</v>
      </c>
      <c r="B71" s="17" t="n">
        <v>6115</v>
      </c>
      <c r="C71" s="18">
        <f>(0.0/B71*100)</f>
        <v/>
      </c>
      <c r="D71" s="19" t="n">
        <v>6115</v>
      </c>
      <c r="E71" s="18" t="n">
        <v>0</v>
      </c>
      <c r="F71" s="20" t="n">
        <v>0</v>
      </c>
      <c r="G71" s="18" t="n">
        <v>13.01304482</v>
      </c>
      <c r="H71" s="20" t="n">
        <v>0.57342717</v>
      </c>
      <c r="I71" s="18" t="n">
        <v>36.04759137</v>
      </c>
      <c r="J71" s="20" t="n">
        <v>1.45633259</v>
      </c>
      <c r="K71" s="18" t="n">
        <v>26.80700701</v>
      </c>
      <c r="L71" s="20" t="n">
        <v>1.09391338</v>
      </c>
      <c r="M71" s="18" t="n">
        <v>16.87157923</v>
      </c>
      <c r="N71" s="20" t="n">
        <v>0.13299409</v>
      </c>
      <c r="O71" s="18" t="n">
        <v>6.63415999</v>
      </c>
      <c r="P71" s="20" t="n">
        <v>0.4858916</v>
      </c>
      <c r="Q71" s="18" t="n">
        <v>0</v>
      </c>
      <c r="R71" s="20" t="n">
        <v>0</v>
      </c>
      <c r="S71" s="18" t="s">
        <v>404</v>
      </c>
      <c r="T71" s="20" t="s">
        <v>404</v>
      </c>
      <c r="U71" s="18" t="n">
        <v>0</v>
      </c>
      <c r="V71" s="20" t="n">
        <v>0</v>
      </c>
      <c r="W71" s="18" t="n">
        <v>0</v>
      </c>
      <c r="X71" s="20" t="n">
        <v>0</v>
      </c>
      <c r="Y71" s="18" t="n">
        <v>0.62661758</v>
      </c>
      <c r="Z71" s="20" t="n">
        <v>0.02967901</v>
      </c>
    </row>
    <row r="72" spans="1:26">
      <c r="A72" s="15" t="s">
        <v>469</v>
      </c>
      <c r="B72" s="17" t="n">
        <v>7708</v>
      </c>
      <c r="C72" s="18">
        <f>(0.0/B72*100)</f>
        <v/>
      </c>
      <c r="D72" s="19" t="n">
        <v>7708</v>
      </c>
      <c r="E72" s="18" t="n">
        <v>1.3490615</v>
      </c>
      <c r="F72" s="20" t="n">
        <v>0.71695259</v>
      </c>
      <c r="G72" s="18" t="n">
        <v>17.51113676</v>
      </c>
      <c r="H72" s="20" t="n">
        <v>2.54347182</v>
      </c>
      <c r="I72" s="18" t="n">
        <v>32.03998516</v>
      </c>
      <c r="J72" s="20" t="n">
        <v>3.0578211</v>
      </c>
      <c r="K72" s="18" t="n">
        <v>32.28193081</v>
      </c>
      <c r="L72" s="20" t="n">
        <v>3.70420417</v>
      </c>
      <c r="M72" s="18" t="n">
        <v>5.79264594</v>
      </c>
      <c r="N72" s="20" t="n">
        <v>1.5150527</v>
      </c>
      <c r="O72" s="18" t="n">
        <v>8.499713079999999</v>
      </c>
      <c r="P72" s="20" t="n">
        <v>1.99461234</v>
      </c>
      <c r="Q72" s="18" t="n">
        <v>0</v>
      </c>
      <c r="R72" s="20" t="n">
        <v>0</v>
      </c>
      <c r="S72" s="18" t="s">
        <v>404</v>
      </c>
      <c r="T72" s="20" t="s">
        <v>404</v>
      </c>
      <c r="U72" s="18" t="n">
        <v>0</v>
      </c>
      <c r="V72" s="20" t="n">
        <v>0</v>
      </c>
      <c r="W72" s="18" t="n">
        <v>0</v>
      </c>
      <c r="X72" s="20" t="n">
        <v>0</v>
      </c>
      <c r="Y72" s="18" t="n">
        <v>2.52552674</v>
      </c>
      <c r="Z72" s="20" t="n">
        <v>0.99775043</v>
      </c>
    </row>
    <row r="73" spans="1:26">
      <c r="A73" s="15" t="s">
        <v>470</v>
      </c>
      <c r="B73" s="17" t="n">
        <v>8249</v>
      </c>
      <c r="C73" s="18">
        <f>(0.0/B73*100)</f>
        <v/>
      </c>
      <c r="D73" s="19" t="n">
        <v>8249</v>
      </c>
      <c r="E73" s="18" t="n">
        <v>1.21487517</v>
      </c>
      <c r="F73" s="20" t="n">
        <v>0.85446435</v>
      </c>
      <c r="G73" s="18" t="n">
        <v>24.43771845</v>
      </c>
      <c r="H73" s="20" t="n">
        <v>3.61476072</v>
      </c>
      <c r="I73" s="18" t="n">
        <v>29.12087833</v>
      </c>
      <c r="J73" s="20" t="n">
        <v>3.62136644</v>
      </c>
      <c r="K73" s="18" t="n">
        <v>24.26878651</v>
      </c>
      <c r="L73" s="20" t="n">
        <v>3.09319059</v>
      </c>
      <c r="M73" s="18" t="n">
        <v>7.89072375</v>
      </c>
      <c r="N73" s="20" t="n">
        <v>2.13795082</v>
      </c>
      <c r="O73" s="18" t="n">
        <v>8.829375649999999</v>
      </c>
      <c r="P73" s="20" t="n">
        <v>2.51621255</v>
      </c>
      <c r="Q73" s="18" t="n">
        <v>0</v>
      </c>
      <c r="R73" s="20" t="n">
        <v>0</v>
      </c>
      <c r="S73" s="18" t="s">
        <v>404</v>
      </c>
      <c r="T73" s="20" t="s">
        <v>404</v>
      </c>
      <c r="U73" s="18" t="n">
        <v>0</v>
      </c>
      <c r="V73" s="20" t="n">
        <v>0</v>
      </c>
      <c r="W73" s="18" t="n">
        <v>0</v>
      </c>
      <c r="X73" s="20" t="n">
        <v>0</v>
      </c>
      <c r="Y73" s="18" t="n">
        <v>4.23764213</v>
      </c>
      <c r="Z73" s="20" t="n">
        <v>1.57122162</v>
      </c>
    </row>
    <row r="74" spans="1:26">
      <c r="A74" s="15" t="s">
        <v>471</v>
      </c>
      <c r="B74" s="17" t="n">
        <v>4692</v>
      </c>
      <c r="C74" s="18">
        <f>(484.0/B74*100)</f>
        <v/>
      </c>
      <c r="D74" s="19" t="n">
        <v>4208</v>
      </c>
      <c r="E74" s="18" t="n">
        <v>3.12746752</v>
      </c>
      <c r="F74" s="20" t="n">
        <v>0.05153103</v>
      </c>
      <c r="G74" s="18" t="n">
        <v>38.02384407</v>
      </c>
      <c r="H74" s="20" t="n">
        <v>0.28088746</v>
      </c>
      <c r="I74" s="18" t="n">
        <v>43.87464639</v>
      </c>
      <c r="J74" s="20" t="n">
        <v>0.30053652</v>
      </c>
      <c r="K74" s="18" t="n">
        <v>5.59806831</v>
      </c>
      <c r="L74" s="20" t="n">
        <v>0.10856952</v>
      </c>
      <c r="M74" s="18" t="n">
        <v>5.4488837</v>
      </c>
      <c r="N74" s="20" t="n">
        <v>0.09420231</v>
      </c>
      <c r="O74" s="18" t="n">
        <v>3.54996977</v>
      </c>
      <c r="P74" s="20" t="n">
        <v>0.06727198</v>
      </c>
      <c r="Q74" s="18" t="n">
        <v>0</v>
      </c>
      <c r="R74" s="20" t="n">
        <v>0</v>
      </c>
      <c r="S74" s="18" t="s">
        <v>404</v>
      </c>
      <c r="T74" s="20" t="s">
        <v>404</v>
      </c>
      <c r="U74" s="18" t="n">
        <v>0</v>
      </c>
      <c r="V74" s="20" t="n">
        <v>0</v>
      </c>
      <c r="W74" s="18" t="n">
        <v>0</v>
      </c>
      <c r="X74" s="20" t="n">
        <v>0</v>
      </c>
      <c r="Y74" s="18" t="n">
        <v>0.37712024</v>
      </c>
      <c r="Z74" s="20" t="n">
        <v>0.04649183</v>
      </c>
    </row>
    <row r="75" spans="1:26">
      <c r="A75" s="15" t="s">
        <v>472</v>
      </c>
      <c r="B75" s="17" t="n">
        <v>5375</v>
      </c>
      <c r="C75" s="18">
        <f>(483.0/B75*100)</f>
        <v/>
      </c>
      <c r="D75" s="19" t="n">
        <v>4892</v>
      </c>
      <c r="E75" s="18" t="n">
        <v>36.47548626</v>
      </c>
      <c r="F75" s="20" t="n">
        <v>3.77945812</v>
      </c>
      <c r="G75" s="18" t="n">
        <v>21.19697812</v>
      </c>
      <c r="H75" s="20" t="n">
        <v>3.54053422</v>
      </c>
      <c r="I75" s="18" t="n">
        <v>22.60806763</v>
      </c>
      <c r="J75" s="20" t="n">
        <v>3.14244067</v>
      </c>
      <c r="K75" s="18" t="n">
        <v>9.21092022</v>
      </c>
      <c r="L75" s="20" t="n">
        <v>2.39097468</v>
      </c>
      <c r="M75" s="18" t="n">
        <v>1.59401967</v>
      </c>
      <c r="N75" s="20" t="n">
        <v>1.10497815</v>
      </c>
      <c r="O75" s="18" t="n">
        <v>0.29445969</v>
      </c>
      <c r="P75" s="20" t="n">
        <v>0.24983841</v>
      </c>
      <c r="Q75" s="18" t="n">
        <v>0</v>
      </c>
      <c r="R75" s="20" t="n">
        <v>0</v>
      </c>
      <c r="S75" s="18" t="s">
        <v>404</v>
      </c>
      <c r="T75" s="20" t="s">
        <v>404</v>
      </c>
      <c r="U75" s="18" t="n">
        <v>0</v>
      </c>
      <c r="V75" s="20" t="n">
        <v>0</v>
      </c>
      <c r="W75" s="18" t="n">
        <v>0</v>
      </c>
      <c r="X75" s="20" t="n">
        <v>0</v>
      </c>
      <c r="Y75" s="18" t="n">
        <v>8.62006841</v>
      </c>
      <c r="Z75" s="20" t="n">
        <v>2.54484277</v>
      </c>
    </row>
    <row r="76" spans="1:26">
      <c r="A76" s="15" t="s">
        <v>473</v>
      </c>
      <c r="B76" s="17" t="n">
        <v>14167</v>
      </c>
      <c r="C76" s="18">
        <f>(1400.0/B76*100)</f>
        <v/>
      </c>
      <c r="D76" s="19" t="n">
        <v>12767</v>
      </c>
      <c r="E76" s="18" t="n">
        <v>0.009476790000000001</v>
      </c>
      <c r="F76" s="20" t="n">
        <v>0.00018976</v>
      </c>
      <c r="G76" s="18" t="n">
        <v>9.671153500000001</v>
      </c>
      <c r="H76" s="20" t="n">
        <v>1.92710195</v>
      </c>
      <c r="I76" s="18" t="n">
        <v>24.62485793</v>
      </c>
      <c r="J76" s="20" t="n">
        <v>1.89981163</v>
      </c>
      <c r="K76" s="18" t="n">
        <v>29.59218481</v>
      </c>
      <c r="L76" s="20" t="n">
        <v>2.42940198</v>
      </c>
      <c r="M76" s="18" t="n">
        <v>19.40957102</v>
      </c>
      <c r="N76" s="20" t="n">
        <v>1.81593957</v>
      </c>
      <c r="O76" s="18" t="n">
        <v>9.63346439</v>
      </c>
      <c r="P76" s="20" t="n">
        <v>1.60804524</v>
      </c>
      <c r="Q76" s="18" t="n">
        <v>0</v>
      </c>
      <c r="R76" s="20" t="n">
        <v>0</v>
      </c>
      <c r="S76" s="18" t="s">
        <v>404</v>
      </c>
      <c r="T76" s="20" t="s">
        <v>404</v>
      </c>
      <c r="U76" s="18" t="n">
        <v>0</v>
      </c>
      <c r="V76" s="20" t="n">
        <v>0</v>
      </c>
      <c r="W76" s="18" t="n">
        <v>0</v>
      </c>
      <c r="X76" s="20" t="n">
        <v>0</v>
      </c>
      <c r="Y76" s="18" t="n">
        <v>7.05929156</v>
      </c>
      <c r="Z76" s="20" t="n">
        <v>1.21102471</v>
      </c>
    </row>
    <row r="77" spans="1:26">
      <c r="A77" s="15" t="s">
        <v>474</v>
      </c>
      <c r="B77" s="17" t="n">
        <v>6062</v>
      </c>
      <c r="C77" s="18">
        <f>(0.0/B77*100)</f>
        <v/>
      </c>
      <c r="D77" s="19" t="n">
        <v>6062</v>
      </c>
      <c r="E77" s="18" t="n">
        <v>5.58411015</v>
      </c>
      <c r="F77" s="20" t="n">
        <v>1.48324608</v>
      </c>
      <c r="G77" s="18" t="n">
        <v>17.48637431</v>
      </c>
      <c r="H77" s="20" t="n">
        <v>2.38432832</v>
      </c>
      <c r="I77" s="18" t="n">
        <v>29.56328785</v>
      </c>
      <c r="J77" s="20" t="n">
        <v>3.02657132</v>
      </c>
      <c r="K77" s="18" t="n">
        <v>24.56645802</v>
      </c>
      <c r="L77" s="20" t="n">
        <v>2.4939003</v>
      </c>
      <c r="M77" s="18" t="n">
        <v>15.04154084</v>
      </c>
      <c r="N77" s="20" t="n">
        <v>2.08654314</v>
      </c>
      <c r="O77" s="18" t="n">
        <v>7.75822884</v>
      </c>
      <c r="P77" s="20" t="n">
        <v>1.99897363</v>
      </c>
      <c r="Q77" s="18" t="n">
        <v>0</v>
      </c>
      <c r="R77" s="20" t="n">
        <v>0</v>
      </c>
      <c r="S77" s="18" t="s">
        <v>404</v>
      </c>
      <c r="T77" s="20" t="s">
        <v>404</v>
      </c>
      <c r="U77" s="18" t="n">
        <v>0</v>
      </c>
      <c r="V77" s="20" t="n">
        <v>0</v>
      </c>
      <c r="W77" s="18" t="n">
        <v>0</v>
      </c>
      <c r="X77" s="20" t="n">
        <v>0</v>
      </c>
      <c r="Y77" s="18" t="n">
        <v>0</v>
      </c>
      <c r="Z77" s="20" t="n">
        <v>0</v>
      </c>
    </row>
    <row r="78" spans="1:26">
      <c r="A78" s="15" t="s">
        <v>475</v>
      </c>
      <c r="B78" s="17" t="n">
        <v>5826</v>
      </c>
      <c r="C78" s="18">
        <f>(0.0/B78*100)</f>
        <v/>
      </c>
      <c r="D78" s="19" t="n">
        <v>5826</v>
      </c>
      <c r="E78" s="18" t="n">
        <v>0</v>
      </c>
      <c r="F78" s="20" t="n">
        <v>0</v>
      </c>
      <c r="G78" s="18" t="n">
        <v>29.61748804</v>
      </c>
      <c r="H78" s="20" t="n">
        <v>3.74338045</v>
      </c>
      <c r="I78" s="18" t="n">
        <v>25.09487412</v>
      </c>
      <c r="J78" s="20" t="n">
        <v>3.52071537</v>
      </c>
      <c r="K78" s="18" t="n">
        <v>38.67965627</v>
      </c>
      <c r="L78" s="20" t="n">
        <v>4.66342468</v>
      </c>
      <c r="M78" s="18" t="n">
        <v>4.51935827</v>
      </c>
      <c r="N78" s="20" t="n">
        <v>1.59818179</v>
      </c>
      <c r="O78" s="18" t="n">
        <v>1.68199506</v>
      </c>
      <c r="P78" s="20" t="n">
        <v>0.99899573</v>
      </c>
      <c r="Q78" s="18" t="n">
        <v>0</v>
      </c>
      <c r="R78" s="20" t="n">
        <v>0</v>
      </c>
      <c r="S78" s="18" t="s">
        <v>404</v>
      </c>
      <c r="T78" s="20" t="s">
        <v>404</v>
      </c>
      <c r="U78" s="18" t="n">
        <v>0</v>
      </c>
      <c r="V78" s="20" t="n">
        <v>0</v>
      </c>
      <c r="W78" s="18" t="n">
        <v>0.40662824</v>
      </c>
      <c r="X78" s="20" t="n">
        <v>0.40967612</v>
      </c>
      <c r="Y78" s="18" t="n">
        <v>0</v>
      </c>
      <c r="Z78" s="20" t="n">
        <v>0</v>
      </c>
    </row>
    <row customHeight="1" ht="25" r="79" spans="1:26">
      <c r="A79" s="15" t="s">
        <v>476</v>
      </c>
      <c r="B79" s="17" t="n">
        <v>1657</v>
      </c>
      <c r="C79" s="18">
        <f>(21.0/B79*100)</f>
        <v/>
      </c>
      <c r="D79" s="19" t="n">
        <v>1636</v>
      </c>
      <c r="E79" s="18" t="n">
        <v>6.79068525</v>
      </c>
      <c r="F79" s="20" t="n">
        <v>3.6078168</v>
      </c>
      <c r="G79" s="18" t="n">
        <v>17.28597826</v>
      </c>
      <c r="H79" s="20" t="n">
        <v>5.83446275</v>
      </c>
      <c r="I79" s="18" t="n">
        <v>41.56533412</v>
      </c>
      <c r="J79" s="20" t="n">
        <v>7.14075344</v>
      </c>
      <c r="K79" s="18" t="n">
        <v>11.7366467</v>
      </c>
      <c r="L79" s="20" t="n">
        <v>3.76259074</v>
      </c>
      <c r="M79" s="18" t="n">
        <v>3.00613062</v>
      </c>
      <c r="N79" s="20" t="n">
        <v>2.19182528</v>
      </c>
      <c r="O79" s="18" t="n">
        <v>18.11989899</v>
      </c>
      <c r="P79" s="20" t="n">
        <v>6.05756527</v>
      </c>
      <c r="Q79" s="18" t="n">
        <v>0</v>
      </c>
      <c r="R79" s="20" t="n">
        <v>0</v>
      </c>
      <c r="S79" s="18" t="s">
        <v>404</v>
      </c>
      <c r="T79" s="20" t="s">
        <v>404</v>
      </c>
      <c r="U79" s="18" t="n">
        <v>0</v>
      </c>
      <c r="V79" s="20" t="n">
        <v>0</v>
      </c>
      <c r="W79" s="18" t="n">
        <v>0</v>
      </c>
      <c r="X79" s="20" t="n">
        <v>0</v>
      </c>
      <c r="Y79" s="18" t="n">
        <v>1.49532607</v>
      </c>
      <c r="Z79" s="20" t="n">
        <v>1.04635443</v>
      </c>
    </row>
    <row r="80" spans="1:26">
      <c r="A80" s="15" t="s">
        <v>477</v>
      </c>
      <c r="B80" s="17" t="n">
        <v>7841</v>
      </c>
      <c r="C80" s="18">
        <f>(0.0/B80*100)</f>
        <v/>
      </c>
      <c r="D80" s="19" t="n">
        <v>7841</v>
      </c>
      <c r="E80" s="18" t="n">
        <v>0</v>
      </c>
      <c r="F80" s="20" t="n">
        <v>0</v>
      </c>
      <c r="G80" s="18" t="n">
        <v>10.66056309</v>
      </c>
      <c r="H80" s="20" t="n">
        <v>2.0590261</v>
      </c>
      <c r="I80" s="18" t="n">
        <v>17.80580364</v>
      </c>
      <c r="J80" s="20" t="n">
        <v>2.94498127</v>
      </c>
      <c r="K80" s="18" t="n">
        <v>32.2365067</v>
      </c>
      <c r="L80" s="20" t="n">
        <v>2.90007334</v>
      </c>
      <c r="M80" s="18" t="n">
        <v>18.33172181</v>
      </c>
      <c r="N80" s="20" t="n">
        <v>2.76179505</v>
      </c>
      <c r="O80" s="18" t="n">
        <v>20.96540476</v>
      </c>
      <c r="P80" s="20" t="n">
        <v>2.93660527</v>
      </c>
      <c r="Q80" s="18" t="n">
        <v>0</v>
      </c>
      <c r="R80" s="20" t="n">
        <v>0</v>
      </c>
      <c r="S80" s="18" t="s">
        <v>404</v>
      </c>
      <c r="T80" s="20" t="s">
        <v>404</v>
      </c>
      <c r="U80" s="18" t="n">
        <v>0</v>
      </c>
      <c r="V80" s="20" t="n">
        <v>0</v>
      </c>
      <c r="W80" s="18" t="n">
        <v>0</v>
      </c>
      <c r="X80" s="20" t="n">
        <v>0</v>
      </c>
      <c r="Y80" s="18" t="n">
        <v>0</v>
      </c>
      <c r="Z80" s="20" t="n">
        <v>0</v>
      </c>
    </row>
    <row r="81" spans="1:26">
      <c r="A81" s="21" t="s">
        <v>478</v>
      </c>
      <c r="B81" s="17" t="n">
        <v>8861</v>
      </c>
      <c r="C81" s="18">
        <f>(0.0/B81*100)</f>
        <v/>
      </c>
      <c r="D81" s="19" t="n">
        <v>8861</v>
      </c>
      <c r="E81" s="18" t="n">
        <v>0</v>
      </c>
      <c r="F81" s="20" t="n">
        <v>0</v>
      </c>
      <c r="G81" s="18" t="n">
        <v>6.8331241</v>
      </c>
      <c r="H81" s="20" t="n">
        <v>1.92299832</v>
      </c>
      <c r="I81" s="18" t="n">
        <v>39.08299752</v>
      </c>
      <c r="J81" s="20" t="n">
        <v>3.90561576</v>
      </c>
      <c r="K81" s="18" t="n">
        <v>32.33292075</v>
      </c>
      <c r="L81" s="20" t="n">
        <v>3.93850251</v>
      </c>
      <c r="M81" s="18" t="n">
        <v>12.09627137</v>
      </c>
      <c r="N81" s="20" t="n">
        <v>2.59108442</v>
      </c>
      <c r="O81" s="18" t="n">
        <v>9.172240390000001</v>
      </c>
      <c r="P81" s="20" t="n">
        <v>2.34864592</v>
      </c>
      <c r="Q81" s="18" t="n">
        <v>0</v>
      </c>
      <c r="R81" s="20" t="n">
        <v>0</v>
      </c>
      <c r="S81" s="18" t="s">
        <v>404</v>
      </c>
      <c r="T81" s="20" t="s">
        <v>404</v>
      </c>
      <c r="U81" s="18" t="n">
        <v>0</v>
      </c>
      <c r="V81" s="20" t="n">
        <v>0</v>
      </c>
      <c r="W81" s="18" t="n">
        <v>0</v>
      </c>
      <c r="X81" s="20" t="n">
        <v>0</v>
      </c>
      <c r="Y81" s="18" t="n">
        <v>0.48244587</v>
      </c>
      <c r="Z81" s="20" t="n">
        <v>0.2859354</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533</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0</v>
      </c>
      <c r="F7" s="20" t="n">
        <v>0</v>
      </c>
      <c r="G7" s="18" t="n">
        <v>5.93547144</v>
      </c>
      <c r="H7" s="20" t="n">
        <v>1.05441093</v>
      </c>
      <c r="I7" s="18" t="n">
        <v>21.41831894</v>
      </c>
      <c r="J7" s="20" t="n">
        <v>1.62862726</v>
      </c>
      <c r="K7" s="18" t="n">
        <v>24.07466307</v>
      </c>
      <c r="L7" s="20" t="n">
        <v>1.78840706</v>
      </c>
      <c r="M7" s="18" t="n">
        <v>20.77639913</v>
      </c>
      <c r="N7" s="20" t="n">
        <v>1.421989</v>
      </c>
      <c r="O7" s="18" t="n">
        <v>22.39280455</v>
      </c>
      <c r="P7" s="20" t="n">
        <v>1.82949401</v>
      </c>
      <c r="Q7" s="18" t="n">
        <v>0</v>
      </c>
      <c r="R7" s="20" t="n">
        <v>0</v>
      </c>
      <c r="S7" s="18" t="s">
        <v>404</v>
      </c>
      <c r="T7" s="20" t="s">
        <v>404</v>
      </c>
      <c r="U7" s="18" t="n">
        <v>0</v>
      </c>
      <c r="V7" s="20" t="n">
        <v>0</v>
      </c>
      <c r="W7" s="18" t="n">
        <v>0</v>
      </c>
      <c r="X7" s="20" t="n">
        <v>0</v>
      </c>
      <c r="Y7" s="18" t="n">
        <v>5.40234286</v>
      </c>
      <c r="Z7" s="20" t="n">
        <v>0.89704488</v>
      </c>
    </row>
    <row r="8" spans="1:26">
      <c r="A8" s="15" t="s">
        <v>405</v>
      </c>
      <c r="B8" s="17" t="n">
        <v>7007</v>
      </c>
      <c r="C8" s="18">
        <f>(0.0/B8*100)</f>
        <v/>
      </c>
      <c r="D8" s="19" t="n">
        <v>7007</v>
      </c>
      <c r="E8" s="18" t="n">
        <v>1.54104742</v>
      </c>
      <c r="F8" s="20" t="n">
        <v>0.67216233</v>
      </c>
      <c r="G8" s="18" t="n">
        <v>30.13304124</v>
      </c>
      <c r="H8" s="20" t="n">
        <v>3.13780649</v>
      </c>
      <c r="I8" s="18" t="n">
        <v>35.79071204</v>
      </c>
      <c r="J8" s="20" t="n">
        <v>3.48266913</v>
      </c>
      <c r="K8" s="18" t="n">
        <v>17.31299646</v>
      </c>
      <c r="L8" s="20" t="n">
        <v>2.96918972</v>
      </c>
      <c r="M8" s="18" t="n">
        <v>6.62690266</v>
      </c>
      <c r="N8" s="20" t="n">
        <v>1.62534282</v>
      </c>
      <c r="O8" s="18" t="n">
        <v>5.23194458</v>
      </c>
      <c r="P8" s="20" t="n">
        <v>1.64071963</v>
      </c>
      <c r="Q8" s="18" t="n">
        <v>0</v>
      </c>
      <c r="R8" s="20" t="n">
        <v>0</v>
      </c>
      <c r="S8" s="18" t="s">
        <v>404</v>
      </c>
      <c r="T8" s="20" t="s">
        <v>404</v>
      </c>
      <c r="U8" s="18" t="n">
        <v>0</v>
      </c>
      <c r="V8" s="20" t="n">
        <v>0</v>
      </c>
      <c r="W8" s="18" t="n">
        <v>0</v>
      </c>
      <c r="X8" s="20" t="n">
        <v>0</v>
      </c>
      <c r="Y8" s="18" t="n">
        <v>3.36335561</v>
      </c>
      <c r="Z8" s="20" t="n">
        <v>1.27660426</v>
      </c>
    </row>
    <row r="9" spans="1:26">
      <c r="A9" s="15" t="s">
        <v>406</v>
      </c>
      <c r="B9" s="17" t="n">
        <v>9651</v>
      </c>
      <c r="C9" s="18">
        <f>(200.0/B9*100)</f>
        <v/>
      </c>
      <c r="D9" s="19" t="n">
        <v>9451</v>
      </c>
      <c r="E9" s="18" t="n">
        <v>0.09315837</v>
      </c>
      <c r="F9" s="20" t="n">
        <v>0.00421122</v>
      </c>
      <c r="G9" s="18" t="n">
        <v>23.41378708</v>
      </c>
      <c r="H9" s="20" t="n">
        <v>2.70804167</v>
      </c>
      <c r="I9" s="18" t="n">
        <v>30.26934188</v>
      </c>
      <c r="J9" s="20" t="n">
        <v>2.78711313</v>
      </c>
      <c r="K9" s="18" t="n">
        <v>16.64581432</v>
      </c>
      <c r="L9" s="20" t="n">
        <v>2.25473537</v>
      </c>
      <c r="M9" s="18" t="n">
        <v>6.02503757</v>
      </c>
      <c r="N9" s="20" t="n">
        <v>1.53595759</v>
      </c>
      <c r="O9" s="18" t="n">
        <v>12.97460678</v>
      </c>
      <c r="P9" s="20" t="n">
        <v>2.13994797</v>
      </c>
      <c r="Q9" s="18" t="n">
        <v>0</v>
      </c>
      <c r="R9" s="20" t="n">
        <v>0</v>
      </c>
      <c r="S9" s="18" t="s">
        <v>404</v>
      </c>
      <c r="T9" s="20" t="s">
        <v>404</v>
      </c>
      <c r="U9" s="18" t="n">
        <v>0</v>
      </c>
      <c r="V9" s="20" t="n">
        <v>0</v>
      </c>
      <c r="W9" s="18" t="n">
        <v>0</v>
      </c>
      <c r="X9" s="20" t="n">
        <v>0</v>
      </c>
      <c r="Y9" s="18" t="n">
        <v>10.578254</v>
      </c>
      <c r="Z9" s="20" t="n">
        <v>2.08099137</v>
      </c>
    </row>
    <row r="10" spans="1:26">
      <c r="A10" s="15" t="s">
        <v>407</v>
      </c>
      <c r="B10" s="17" t="n">
        <v>20058</v>
      </c>
      <c r="C10" s="18">
        <f>(2798.0/B10*100)</f>
        <v/>
      </c>
      <c r="D10" s="19" t="n">
        <v>17260</v>
      </c>
      <c r="E10" s="18" t="n">
        <v>0.56236589</v>
      </c>
      <c r="F10" s="20" t="n">
        <v>0.47677164</v>
      </c>
      <c r="G10" s="18" t="n">
        <v>8.592299710000001</v>
      </c>
      <c r="H10" s="20" t="n">
        <v>1.52866666</v>
      </c>
      <c r="I10" s="18" t="n">
        <v>22.21845464</v>
      </c>
      <c r="J10" s="20" t="n">
        <v>2.11706616</v>
      </c>
      <c r="K10" s="18" t="n">
        <v>33.60424513</v>
      </c>
      <c r="L10" s="20" t="n">
        <v>2.58474225</v>
      </c>
      <c r="M10" s="18" t="n">
        <v>11.2236955</v>
      </c>
      <c r="N10" s="20" t="n">
        <v>1.32365039</v>
      </c>
      <c r="O10" s="18" t="n">
        <v>19.06940888</v>
      </c>
      <c r="P10" s="20" t="n">
        <v>2.55421909</v>
      </c>
      <c r="Q10" s="18" t="n">
        <v>0</v>
      </c>
      <c r="R10" s="20" t="n">
        <v>0</v>
      </c>
      <c r="S10" s="18" t="s">
        <v>404</v>
      </c>
      <c r="T10" s="20" t="s">
        <v>404</v>
      </c>
      <c r="U10" s="18" t="n">
        <v>0</v>
      </c>
      <c r="V10" s="20" t="n">
        <v>0</v>
      </c>
      <c r="W10" s="18" t="n">
        <v>0</v>
      </c>
      <c r="X10" s="20" t="n">
        <v>0</v>
      </c>
      <c r="Y10" s="18" t="n">
        <v>4.72953025</v>
      </c>
      <c r="Z10" s="20" t="n">
        <v>1.18946588</v>
      </c>
    </row>
    <row r="11" spans="1:26">
      <c r="A11" s="15" t="s">
        <v>408</v>
      </c>
      <c r="B11" s="17" t="n">
        <v>7053</v>
      </c>
      <c r="C11" s="18">
        <f>(137.0/B11*100)</f>
        <v/>
      </c>
      <c r="D11" s="19" t="n">
        <v>6916</v>
      </c>
      <c r="E11" s="18" t="n">
        <v>0</v>
      </c>
      <c r="F11" s="20" t="n">
        <v>0</v>
      </c>
      <c r="G11" s="18" t="n">
        <v>9.055667919999999</v>
      </c>
      <c r="H11" s="20" t="n">
        <v>2.62454229</v>
      </c>
      <c r="I11" s="18" t="n">
        <v>20.20384696</v>
      </c>
      <c r="J11" s="20" t="n">
        <v>3.22397173</v>
      </c>
      <c r="K11" s="18" t="n">
        <v>40.86569267</v>
      </c>
      <c r="L11" s="20" t="n">
        <v>4.33694135</v>
      </c>
      <c r="M11" s="18" t="n">
        <v>13.23170348</v>
      </c>
      <c r="N11" s="20" t="n">
        <v>2.58984942</v>
      </c>
      <c r="O11" s="18" t="n">
        <v>14.05982118</v>
      </c>
      <c r="P11" s="20" t="n">
        <v>2.77785246</v>
      </c>
      <c r="Q11" s="18" t="n">
        <v>0</v>
      </c>
      <c r="R11" s="20" t="n">
        <v>0</v>
      </c>
      <c r="S11" s="18" t="s">
        <v>404</v>
      </c>
      <c r="T11" s="20" t="s">
        <v>404</v>
      </c>
      <c r="U11" s="18" t="n">
        <v>0</v>
      </c>
      <c r="V11" s="20" t="n">
        <v>0</v>
      </c>
      <c r="W11" s="18" t="n">
        <v>0</v>
      </c>
      <c r="X11" s="20" t="n">
        <v>0</v>
      </c>
      <c r="Y11" s="18" t="n">
        <v>2.58326779</v>
      </c>
      <c r="Z11" s="20" t="n">
        <v>1.46299806</v>
      </c>
    </row>
    <row r="12" spans="1:26">
      <c r="A12" s="15" t="s">
        <v>409</v>
      </c>
      <c r="B12" s="17" t="n">
        <v>6894</v>
      </c>
      <c r="C12" s="18">
        <f>(106.0/B12*100)</f>
        <v/>
      </c>
      <c r="D12" s="19" t="n">
        <v>6788</v>
      </c>
      <c r="E12" s="18" t="n">
        <v>0</v>
      </c>
      <c r="F12" s="20" t="n">
        <v>0</v>
      </c>
      <c r="G12" s="18" t="n">
        <v>7.99222859</v>
      </c>
      <c r="H12" s="20" t="n">
        <v>1.56511438</v>
      </c>
      <c r="I12" s="18" t="n">
        <v>34.95599478</v>
      </c>
      <c r="J12" s="20" t="n">
        <v>3.27419254</v>
      </c>
      <c r="K12" s="18" t="n">
        <v>33.99660108</v>
      </c>
      <c r="L12" s="20" t="n">
        <v>2.68388532</v>
      </c>
      <c r="M12" s="18" t="n">
        <v>13.51772507</v>
      </c>
      <c r="N12" s="20" t="n">
        <v>2.00729813</v>
      </c>
      <c r="O12" s="18" t="n">
        <v>6.85652907</v>
      </c>
      <c r="P12" s="20" t="n">
        <v>1.55857475</v>
      </c>
      <c r="Q12" s="18" t="n">
        <v>0</v>
      </c>
      <c r="R12" s="20" t="n">
        <v>0</v>
      </c>
      <c r="S12" s="18" t="s">
        <v>404</v>
      </c>
      <c r="T12" s="20" t="s">
        <v>404</v>
      </c>
      <c r="U12" s="18" t="n">
        <v>0</v>
      </c>
      <c r="V12" s="20" t="n">
        <v>0</v>
      </c>
      <c r="W12" s="18" t="n">
        <v>0</v>
      </c>
      <c r="X12" s="20" t="n">
        <v>0</v>
      </c>
      <c r="Y12" s="18" t="n">
        <v>2.68092142</v>
      </c>
      <c r="Z12" s="20" t="n">
        <v>1.05242979</v>
      </c>
    </row>
    <row r="13" spans="1:26">
      <c r="A13" s="15" t="s">
        <v>410</v>
      </c>
      <c r="B13" s="17" t="n">
        <v>7161</v>
      </c>
      <c r="C13" s="18">
        <f>(1175.0/B13*100)</f>
        <v/>
      </c>
      <c r="D13" s="19" t="n">
        <v>5986</v>
      </c>
      <c r="E13" s="18" t="n">
        <v>0.27235005</v>
      </c>
      <c r="F13" s="20" t="n">
        <v>0.2742595</v>
      </c>
      <c r="G13" s="18" t="n">
        <v>34.76509675</v>
      </c>
      <c r="H13" s="20" t="n">
        <v>3.02484665</v>
      </c>
      <c r="I13" s="18" t="n">
        <v>30.9534566</v>
      </c>
      <c r="J13" s="20" t="n">
        <v>2.81570333</v>
      </c>
      <c r="K13" s="18" t="n">
        <v>15.57647299</v>
      </c>
      <c r="L13" s="20" t="n">
        <v>2.83091115</v>
      </c>
      <c r="M13" s="18" t="n">
        <v>5.33247642</v>
      </c>
      <c r="N13" s="20" t="n">
        <v>1.59097668</v>
      </c>
      <c r="O13" s="18" t="n">
        <v>7.11708854</v>
      </c>
      <c r="P13" s="20" t="n">
        <v>1.98284049</v>
      </c>
      <c r="Q13" s="18" t="n">
        <v>0</v>
      </c>
      <c r="R13" s="20" t="n">
        <v>0</v>
      </c>
      <c r="S13" s="18" t="s">
        <v>404</v>
      </c>
      <c r="T13" s="20" t="s">
        <v>404</v>
      </c>
      <c r="U13" s="18" t="n">
        <v>0</v>
      </c>
      <c r="V13" s="20" t="n">
        <v>0</v>
      </c>
      <c r="W13" s="18" t="n">
        <v>0</v>
      </c>
      <c r="X13" s="20" t="n">
        <v>0</v>
      </c>
      <c r="Y13" s="18" t="n">
        <v>5.98305865</v>
      </c>
      <c r="Z13" s="20" t="n">
        <v>1.55239941</v>
      </c>
    </row>
    <row r="14" spans="1:26">
      <c r="A14" s="15" t="s">
        <v>411</v>
      </c>
      <c r="B14" s="17" t="n">
        <v>5587</v>
      </c>
      <c r="C14" s="18">
        <f>(0.0/B14*100)</f>
        <v/>
      </c>
      <c r="D14" s="19" t="n">
        <v>5587</v>
      </c>
      <c r="E14" s="18" t="n">
        <v>0.24918639</v>
      </c>
      <c r="F14" s="20" t="n">
        <v>0.24672258</v>
      </c>
      <c r="G14" s="18" t="n">
        <v>19.3610902</v>
      </c>
      <c r="H14" s="20" t="n">
        <v>2.34011413</v>
      </c>
      <c r="I14" s="18" t="n">
        <v>29.87044634</v>
      </c>
      <c r="J14" s="20" t="n">
        <v>2.67016312</v>
      </c>
      <c r="K14" s="18" t="n">
        <v>22.76440188</v>
      </c>
      <c r="L14" s="20" t="n">
        <v>2.17394417</v>
      </c>
      <c r="M14" s="18" t="n">
        <v>10.99116588</v>
      </c>
      <c r="N14" s="20" t="n">
        <v>1.76860992</v>
      </c>
      <c r="O14" s="18" t="n">
        <v>14.38873318</v>
      </c>
      <c r="P14" s="20" t="n">
        <v>1.90232981</v>
      </c>
      <c r="Q14" s="18" t="n">
        <v>0</v>
      </c>
      <c r="R14" s="20" t="n">
        <v>0</v>
      </c>
      <c r="S14" s="18" t="s">
        <v>404</v>
      </c>
      <c r="T14" s="20" t="s">
        <v>404</v>
      </c>
      <c r="U14" s="18" t="n">
        <v>0</v>
      </c>
      <c r="V14" s="20" t="n">
        <v>0</v>
      </c>
      <c r="W14" s="18" t="n">
        <v>0</v>
      </c>
      <c r="X14" s="20" t="n">
        <v>0</v>
      </c>
      <c r="Y14" s="18" t="n">
        <v>2.37497614</v>
      </c>
      <c r="Z14" s="20" t="n">
        <v>0.7970562</v>
      </c>
    </row>
    <row r="15" spans="1:26">
      <c r="A15" s="15" t="s">
        <v>412</v>
      </c>
      <c r="B15" s="17" t="n">
        <v>5882</v>
      </c>
      <c r="C15" s="18">
        <f>(0.0/B15*100)</f>
        <v/>
      </c>
      <c r="D15" s="19" t="n">
        <v>5882</v>
      </c>
      <c r="E15" s="18" t="n">
        <v>1.30504524</v>
      </c>
      <c r="F15" s="20" t="n">
        <v>0.88280405</v>
      </c>
      <c r="G15" s="18" t="n">
        <v>30.50235167</v>
      </c>
      <c r="H15" s="20" t="n">
        <v>3.60729148</v>
      </c>
      <c r="I15" s="18" t="n">
        <v>30.536384</v>
      </c>
      <c r="J15" s="20" t="n">
        <v>3.67769547</v>
      </c>
      <c r="K15" s="18" t="n">
        <v>23.74678733</v>
      </c>
      <c r="L15" s="20" t="n">
        <v>3.69950482</v>
      </c>
      <c r="M15" s="18" t="n">
        <v>9.18475707</v>
      </c>
      <c r="N15" s="20" t="n">
        <v>2.32686878</v>
      </c>
      <c r="O15" s="18" t="n">
        <v>2.83534625</v>
      </c>
      <c r="P15" s="20" t="n">
        <v>1.42861981</v>
      </c>
      <c r="Q15" s="18" t="n">
        <v>0</v>
      </c>
      <c r="R15" s="20" t="n">
        <v>0</v>
      </c>
      <c r="S15" s="18" t="s">
        <v>404</v>
      </c>
      <c r="T15" s="20" t="s">
        <v>404</v>
      </c>
      <c r="U15" s="18" t="n">
        <v>0</v>
      </c>
      <c r="V15" s="20" t="n">
        <v>0</v>
      </c>
      <c r="W15" s="18" t="n">
        <v>0</v>
      </c>
      <c r="X15" s="20" t="n">
        <v>0</v>
      </c>
      <c r="Y15" s="18" t="n">
        <v>1.88932844</v>
      </c>
      <c r="Z15" s="20" t="n">
        <v>1.08172292</v>
      </c>
    </row>
    <row r="16" spans="1:26">
      <c r="A16" s="15" t="s">
        <v>413</v>
      </c>
      <c r="B16" s="17" t="n">
        <v>6108</v>
      </c>
      <c r="C16" s="18">
        <f>(364.0/B16*100)</f>
        <v/>
      </c>
      <c r="D16" s="19" t="n">
        <v>5744</v>
      </c>
      <c r="E16" s="18" t="n">
        <v>1.20108398</v>
      </c>
      <c r="F16" s="20" t="n">
        <v>0.73791939</v>
      </c>
      <c r="G16" s="18" t="n">
        <v>18.75553376</v>
      </c>
      <c r="H16" s="20" t="n">
        <v>2.42785434</v>
      </c>
      <c r="I16" s="18" t="n">
        <v>35.80003657</v>
      </c>
      <c r="J16" s="20" t="n">
        <v>2.91388957</v>
      </c>
      <c r="K16" s="18" t="n">
        <v>14.17196154</v>
      </c>
      <c r="L16" s="20" t="n">
        <v>2.34642468</v>
      </c>
      <c r="M16" s="18" t="n">
        <v>8.652957000000001</v>
      </c>
      <c r="N16" s="20" t="n">
        <v>2.08032187</v>
      </c>
      <c r="O16" s="18" t="n">
        <v>15.44601244</v>
      </c>
      <c r="P16" s="20" t="n">
        <v>2.51741014</v>
      </c>
      <c r="Q16" s="18" t="n">
        <v>0</v>
      </c>
      <c r="R16" s="20" t="n">
        <v>0</v>
      </c>
      <c r="S16" s="18" t="s">
        <v>404</v>
      </c>
      <c r="T16" s="20" t="s">
        <v>404</v>
      </c>
      <c r="U16" s="18" t="n">
        <v>0</v>
      </c>
      <c r="V16" s="20" t="n">
        <v>0</v>
      </c>
      <c r="W16" s="18" t="n">
        <v>0</v>
      </c>
      <c r="X16" s="20" t="n">
        <v>0</v>
      </c>
      <c r="Y16" s="18" t="n">
        <v>5.97241472</v>
      </c>
      <c r="Z16" s="20" t="n">
        <v>1.68437256</v>
      </c>
    </row>
    <row r="17" spans="1:26">
      <c r="A17" s="15" t="s">
        <v>414</v>
      </c>
      <c r="B17" s="17" t="n">
        <v>6504</v>
      </c>
      <c r="C17" s="18">
        <f>(1325.0/B17*100)</f>
        <v/>
      </c>
      <c r="D17" s="19" t="n">
        <v>5179</v>
      </c>
      <c r="E17" s="18" t="n">
        <v>0</v>
      </c>
      <c r="F17" s="20" t="n">
        <v>0</v>
      </c>
      <c r="G17" s="18" t="n">
        <v>23.34792566</v>
      </c>
      <c r="H17" s="20" t="n">
        <v>3.24165568</v>
      </c>
      <c r="I17" s="18" t="n">
        <v>29.20078683</v>
      </c>
      <c r="J17" s="20" t="n">
        <v>2.95505507</v>
      </c>
      <c r="K17" s="18" t="n">
        <v>24.19791431</v>
      </c>
      <c r="L17" s="20" t="n">
        <v>2.980865</v>
      </c>
      <c r="M17" s="18" t="n">
        <v>10.70494799</v>
      </c>
      <c r="N17" s="20" t="n">
        <v>2.12094604</v>
      </c>
      <c r="O17" s="18" t="n">
        <v>8.68120695</v>
      </c>
      <c r="P17" s="20" t="n">
        <v>1.97035385</v>
      </c>
      <c r="Q17" s="18" t="n">
        <v>0</v>
      </c>
      <c r="R17" s="20" t="n">
        <v>0</v>
      </c>
      <c r="S17" s="18" t="s">
        <v>404</v>
      </c>
      <c r="T17" s="20" t="s">
        <v>404</v>
      </c>
      <c r="U17" s="18" t="n">
        <v>0</v>
      </c>
      <c r="V17" s="20" t="n">
        <v>0</v>
      </c>
      <c r="W17" s="18" t="n">
        <v>0</v>
      </c>
      <c r="X17" s="20" t="n">
        <v>0</v>
      </c>
      <c r="Y17" s="18" t="n">
        <v>3.86721826</v>
      </c>
      <c r="Z17" s="20" t="n">
        <v>1.1955455</v>
      </c>
    </row>
    <row r="18" spans="1:26">
      <c r="A18" s="15" t="s">
        <v>415</v>
      </c>
      <c r="B18" s="17" t="n">
        <v>5532</v>
      </c>
      <c r="C18" s="18">
        <f>(0.0/B18*100)</f>
        <v/>
      </c>
      <c r="D18" s="19" t="n">
        <v>5532</v>
      </c>
      <c r="E18" s="18" t="n">
        <v>2.22524733</v>
      </c>
      <c r="F18" s="20" t="n">
        <v>1.26143263</v>
      </c>
      <c r="G18" s="18" t="n">
        <v>7.08658443</v>
      </c>
      <c r="H18" s="20" t="n">
        <v>1.91800654</v>
      </c>
      <c r="I18" s="18" t="n">
        <v>21.53159627</v>
      </c>
      <c r="J18" s="20" t="n">
        <v>3.27098563</v>
      </c>
      <c r="K18" s="18" t="n">
        <v>33.80092068</v>
      </c>
      <c r="L18" s="20" t="n">
        <v>3.64831115</v>
      </c>
      <c r="M18" s="18" t="n">
        <v>17.6786066</v>
      </c>
      <c r="N18" s="20" t="n">
        <v>3.00297121</v>
      </c>
      <c r="O18" s="18" t="n">
        <v>15.77410809</v>
      </c>
      <c r="P18" s="20" t="n">
        <v>2.58084529</v>
      </c>
      <c r="Q18" s="18" t="n">
        <v>0</v>
      </c>
      <c r="R18" s="20" t="n">
        <v>0</v>
      </c>
      <c r="S18" s="18" t="s">
        <v>404</v>
      </c>
      <c r="T18" s="20" t="s">
        <v>404</v>
      </c>
      <c r="U18" s="18" t="n">
        <v>0</v>
      </c>
      <c r="V18" s="20" t="n">
        <v>0</v>
      </c>
      <c r="W18" s="18" t="n">
        <v>0</v>
      </c>
      <c r="X18" s="20" t="n">
        <v>0</v>
      </c>
      <c r="Y18" s="18" t="n">
        <v>1.90293661</v>
      </c>
      <c r="Z18" s="20" t="n">
        <v>0.94135444</v>
      </c>
    </row>
    <row r="19" spans="1:26">
      <c r="A19" s="15" t="s">
        <v>416</v>
      </c>
      <c r="B19" s="17" t="n">
        <v>5658</v>
      </c>
      <c r="C19" s="18">
        <f>(327.0/B19*100)</f>
        <v/>
      </c>
      <c r="D19" s="19" t="n">
        <v>5331</v>
      </c>
      <c r="E19" s="18" t="n">
        <v>0</v>
      </c>
      <c r="F19" s="20" t="n">
        <v>0</v>
      </c>
      <c r="G19" s="18" t="n">
        <v>4.38308701</v>
      </c>
      <c r="H19" s="20" t="n">
        <v>1.4637368</v>
      </c>
      <c r="I19" s="18" t="n">
        <v>17.46384626</v>
      </c>
      <c r="J19" s="20" t="n">
        <v>2.47441762</v>
      </c>
      <c r="K19" s="18" t="n">
        <v>35.37432591</v>
      </c>
      <c r="L19" s="20" t="n">
        <v>3.23440763</v>
      </c>
      <c r="M19" s="18" t="n">
        <v>15.02491165</v>
      </c>
      <c r="N19" s="20" t="n">
        <v>2.40866409</v>
      </c>
      <c r="O19" s="18" t="n">
        <v>25.81966658</v>
      </c>
      <c r="P19" s="20" t="n">
        <v>3.24554921</v>
      </c>
      <c r="Q19" s="18" t="n">
        <v>0</v>
      </c>
      <c r="R19" s="20" t="n">
        <v>0</v>
      </c>
      <c r="S19" s="18" t="s">
        <v>404</v>
      </c>
      <c r="T19" s="20" t="s">
        <v>404</v>
      </c>
      <c r="U19" s="18" t="n">
        <v>0</v>
      </c>
      <c r="V19" s="20" t="n">
        <v>0</v>
      </c>
      <c r="W19" s="18" t="n">
        <v>0</v>
      </c>
      <c r="X19" s="20" t="n">
        <v>0</v>
      </c>
      <c r="Y19" s="18" t="n">
        <v>1.93416259</v>
      </c>
      <c r="Z19" s="20" t="n">
        <v>0.9169333200000001</v>
      </c>
    </row>
    <row r="20" spans="1:26">
      <c r="A20" s="15" t="s">
        <v>417</v>
      </c>
      <c r="B20" s="17" t="n">
        <v>3371</v>
      </c>
      <c r="C20" s="18">
        <f>(24.0/B20*100)</f>
        <v/>
      </c>
      <c r="D20" s="19" t="n">
        <v>3347</v>
      </c>
      <c r="E20" s="18" t="n">
        <v>2.38861063</v>
      </c>
      <c r="F20" s="20" t="n">
        <v>0.08172311</v>
      </c>
      <c r="G20" s="18" t="n">
        <v>28.12379648</v>
      </c>
      <c r="H20" s="20" t="n">
        <v>0.22833522</v>
      </c>
      <c r="I20" s="18" t="n">
        <v>32.48085204</v>
      </c>
      <c r="J20" s="20" t="n">
        <v>0.23695351</v>
      </c>
      <c r="K20" s="18" t="n">
        <v>22.5682567</v>
      </c>
      <c r="L20" s="20" t="n">
        <v>0.2248231</v>
      </c>
      <c r="M20" s="18" t="n">
        <v>9.7856348</v>
      </c>
      <c r="N20" s="20" t="n">
        <v>0.17128227</v>
      </c>
      <c r="O20" s="18" t="n">
        <v>2.33358359</v>
      </c>
      <c r="P20" s="20" t="n">
        <v>0.10182913</v>
      </c>
      <c r="Q20" s="18" t="n">
        <v>0</v>
      </c>
      <c r="R20" s="20" t="n">
        <v>0</v>
      </c>
      <c r="S20" s="18" t="s">
        <v>404</v>
      </c>
      <c r="T20" s="20" t="s">
        <v>404</v>
      </c>
      <c r="U20" s="18" t="n">
        <v>0</v>
      </c>
      <c r="V20" s="20" t="n">
        <v>0</v>
      </c>
      <c r="W20" s="18" t="n">
        <v>0</v>
      </c>
      <c r="X20" s="20" t="n">
        <v>0</v>
      </c>
      <c r="Y20" s="18" t="n">
        <v>2.31926576</v>
      </c>
      <c r="Z20" s="20" t="n">
        <v>0.126092</v>
      </c>
    </row>
    <row r="21" spans="1:26">
      <c r="A21" s="15" t="s">
        <v>418</v>
      </c>
      <c r="B21" s="17" t="n">
        <v>5741</v>
      </c>
      <c r="C21" s="18">
        <f>(0.0/B21*100)</f>
        <v/>
      </c>
      <c r="D21" s="19" t="n">
        <v>5741</v>
      </c>
      <c r="E21" s="18" t="n">
        <v>0</v>
      </c>
      <c r="F21" s="20" t="n">
        <v>0</v>
      </c>
      <c r="G21" s="18" t="n">
        <v>18.19418233</v>
      </c>
      <c r="H21" s="20" t="n">
        <v>2.99907348</v>
      </c>
      <c r="I21" s="18" t="n">
        <v>31.96207988</v>
      </c>
      <c r="J21" s="20" t="n">
        <v>3.93651951</v>
      </c>
      <c r="K21" s="18" t="n">
        <v>17.02730497</v>
      </c>
      <c r="L21" s="20" t="n">
        <v>3.29268792</v>
      </c>
      <c r="M21" s="18" t="n">
        <v>7.39147012</v>
      </c>
      <c r="N21" s="20" t="n">
        <v>1.92079814</v>
      </c>
      <c r="O21" s="18" t="n">
        <v>18.04302679</v>
      </c>
      <c r="P21" s="20" t="n">
        <v>3.19019359</v>
      </c>
      <c r="Q21" s="18" t="n">
        <v>0</v>
      </c>
      <c r="R21" s="20" t="n">
        <v>0</v>
      </c>
      <c r="S21" s="18" t="s">
        <v>404</v>
      </c>
      <c r="T21" s="20" t="s">
        <v>404</v>
      </c>
      <c r="U21" s="18" t="n">
        <v>0</v>
      </c>
      <c r="V21" s="20" t="n">
        <v>0</v>
      </c>
      <c r="W21" s="18" t="n">
        <v>0</v>
      </c>
      <c r="X21" s="20" t="n">
        <v>0</v>
      </c>
      <c r="Y21" s="18" t="n">
        <v>7.38193591</v>
      </c>
      <c r="Z21" s="20" t="n">
        <v>2.12840576</v>
      </c>
    </row>
    <row r="22" spans="1:26">
      <c r="A22" s="15" t="s">
        <v>419</v>
      </c>
      <c r="B22" s="17" t="n">
        <v>6598</v>
      </c>
      <c r="C22" s="18">
        <f>(0.0/B22*100)</f>
        <v/>
      </c>
      <c r="D22" s="19" t="n">
        <v>6598</v>
      </c>
      <c r="E22" s="18" t="n">
        <v>0</v>
      </c>
      <c r="F22" s="20" t="n">
        <v>0</v>
      </c>
      <c r="G22" s="18" t="n">
        <v>9.918130830000001</v>
      </c>
      <c r="H22" s="20" t="n">
        <v>2.06362304</v>
      </c>
      <c r="I22" s="18" t="n">
        <v>35.14591573</v>
      </c>
      <c r="J22" s="20" t="n">
        <v>4.1131418</v>
      </c>
      <c r="K22" s="18" t="n">
        <v>34.11076452</v>
      </c>
      <c r="L22" s="20" t="n">
        <v>4.27973675</v>
      </c>
      <c r="M22" s="18" t="n">
        <v>11.21495868</v>
      </c>
      <c r="N22" s="20" t="n">
        <v>2.55483188</v>
      </c>
      <c r="O22" s="18" t="n">
        <v>8.574468919999999</v>
      </c>
      <c r="P22" s="20" t="n">
        <v>2.43004417</v>
      </c>
      <c r="Q22" s="18" t="n">
        <v>0</v>
      </c>
      <c r="R22" s="20" t="n">
        <v>0</v>
      </c>
      <c r="S22" s="18" t="s">
        <v>404</v>
      </c>
      <c r="T22" s="20" t="s">
        <v>404</v>
      </c>
      <c r="U22" s="18" t="n">
        <v>0</v>
      </c>
      <c r="V22" s="20" t="n">
        <v>0</v>
      </c>
      <c r="W22" s="18" t="n">
        <v>0</v>
      </c>
      <c r="X22" s="20" t="n">
        <v>0</v>
      </c>
      <c r="Y22" s="18" t="n">
        <v>1.03576133</v>
      </c>
      <c r="Z22" s="20" t="n">
        <v>0.73529975</v>
      </c>
    </row>
    <row r="23" spans="1:26">
      <c r="A23" s="15" t="s">
        <v>420</v>
      </c>
      <c r="B23" s="17" t="n">
        <v>11583</v>
      </c>
      <c r="C23" s="18">
        <f>(3123.0/B23*100)</f>
        <v/>
      </c>
      <c r="D23" s="19" t="n">
        <v>8460</v>
      </c>
      <c r="E23" s="18" t="n">
        <v>0</v>
      </c>
      <c r="F23" s="20" t="n">
        <v>0</v>
      </c>
      <c r="G23" s="18" t="n">
        <v>13.00854255</v>
      </c>
      <c r="H23" s="20" t="n">
        <v>2.03758183</v>
      </c>
      <c r="I23" s="18" t="n">
        <v>38.36043279</v>
      </c>
      <c r="J23" s="20" t="n">
        <v>3.65042422</v>
      </c>
      <c r="K23" s="18" t="n">
        <v>29.5578237</v>
      </c>
      <c r="L23" s="20" t="n">
        <v>3.37729801</v>
      </c>
      <c r="M23" s="18" t="n">
        <v>3.32399736</v>
      </c>
      <c r="N23" s="20" t="n">
        <v>1.15521236</v>
      </c>
      <c r="O23" s="18" t="n">
        <v>9.808743010000001</v>
      </c>
      <c r="P23" s="20" t="n">
        <v>2.31702067</v>
      </c>
      <c r="Q23" s="18" t="n">
        <v>0</v>
      </c>
      <c r="R23" s="20" t="n">
        <v>0</v>
      </c>
      <c r="S23" s="18" t="s">
        <v>404</v>
      </c>
      <c r="T23" s="20" t="s">
        <v>404</v>
      </c>
      <c r="U23" s="18" t="n">
        <v>0</v>
      </c>
      <c r="V23" s="20" t="n">
        <v>0</v>
      </c>
      <c r="W23" s="18" t="n">
        <v>0</v>
      </c>
      <c r="X23" s="20" t="n">
        <v>0</v>
      </c>
      <c r="Y23" s="18" t="n">
        <v>5.9404606</v>
      </c>
      <c r="Z23" s="20" t="n">
        <v>1.7497566</v>
      </c>
    </row>
    <row r="24" spans="1:26">
      <c r="A24" s="15" t="s">
        <v>421</v>
      </c>
      <c r="B24" s="17" t="n">
        <v>6647</v>
      </c>
      <c r="C24" s="18">
        <f>(0.0/B24*100)</f>
        <v/>
      </c>
      <c r="D24" s="19" t="n">
        <v>6647</v>
      </c>
      <c r="E24" s="18" t="n">
        <v>4.02475192</v>
      </c>
      <c r="F24" s="20" t="n">
        <v>1.22810281</v>
      </c>
      <c r="G24" s="18" t="n">
        <v>50.04727897</v>
      </c>
      <c r="H24" s="20" t="n">
        <v>3.73971623</v>
      </c>
      <c r="I24" s="18" t="n">
        <v>35.19221546</v>
      </c>
      <c r="J24" s="20" t="n">
        <v>3.35616472</v>
      </c>
      <c r="K24" s="18" t="n">
        <v>7.46067081</v>
      </c>
      <c r="L24" s="20" t="n">
        <v>1.89964274</v>
      </c>
      <c r="M24" s="18" t="n">
        <v>2.76684045</v>
      </c>
      <c r="N24" s="20" t="n">
        <v>1.02303675</v>
      </c>
      <c r="O24" s="18" t="n">
        <v>0.50824239</v>
      </c>
      <c r="P24" s="20" t="n">
        <v>0.50809114</v>
      </c>
      <c r="Q24" s="18" t="n">
        <v>0</v>
      </c>
      <c r="R24" s="20" t="n">
        <v>0</v>
      </c>
      <c r="S24" s="18" t="s">
        <v>404</v>
      </c>
      <c r="T24" s="20" t="s">
        <v>404</v>
      </c>
      <c r="U24" s="18" t="n">
        <v>0</v>
      </c>
      <c r="V24" s="20" t="n">
        <v>0</v>
      </c>
      <c r="W24" s="18" t="n">
        <v>0</v>
      </c>
      <c r="X24" s="20" t="n">
        <v>0</v>
      </c>
      <c r="Y24" s="18" t="n">
        <v>0</v>
      </c>
      <c r="Z24" s="20" t="n">
        <v>0</v>
      </c>
    </row>
    <row r="25" spans="1:26">
      <c r="A25" s="15" t="s">
        <v>422</v>
      </c>
      <c r="B25" s="17" t="n">
        <v>5581</v>
      </c>
      <c r="C25" s="18">
        <f>(0.0/B25*100)</f>
        <v/>
      </c>
      <c r="D25" s="19" t="n">
        <v>5581</v>
      </c>
      <c r="E25" s="18" t="n">
        <v>4.02234063</v>
      </c>
      <c r="F25" s="20" t="n">
        <v>1.54758253</v>
      </c>
      <c r="G25" s="18" t="n">
        <v>27.90918771</v>
      </c>
      <c r="H25" s="20" t="n">
        <v>3.42985718</v>
      </c>
      <c r="I25" s="18" t="n">
        <v>33.11285036</v>
      </c>
      <c r="J25" s="20" t="n">
        <v>3.98465797</v>
      </c>
      <c r="K25" s="18" t="n">
        <v>22.5303514</v>
      </c>
      <c r="L25" s="20" t="n">
        <v>3.26788267</v>
      </c>
      <c r="M25" s="18" t="n">
        <v>5.99825458</v>
      </c>
      <c r="N25" s="20" t="n">
        <v>1.94911361</v>
      </c>
      <c r="O25" s="18" t="n">
        <v>5.74423349</v>
      </c>
      <c r="P25" s="20" t="n">
        <v>1.88140874</v>
      </c>
      <c r="Q25" s="18" t="n">
        <v>0</v>
      </c>
      <c r="R25" s="20" t="n">
        <v>0</v>
      </c>
      <c r="S25" s="18" t="s">
        <v>404</v>
      </c>
      <c r="T25" s="20" t="s">
        <v>404</v>
      </c>
      <c r="U25" s="18" t="n">
        <v>0</v>
      </c>
      <c r="V25" s="20" t="n">
        <v>0</v>
      </c>
      <c r="W25" s="18" t="n">
        <v>0</v>
      </c>
      <c r="X25" s="20" t="n">
        <v>0</v>
      </c>
      <c r="Y25" s="18" t="n">
        <v>0.68278183</v>
      </c>
      <c r="Z25" s="20" t="n">
        <v>0.68240282</v>
      </c>
    </row>
    <row r="26" spans="1:26">
      <c r="A26" s="15" t="s">
        <v>423</v>
      </c>
      <c r="B26" s="17" t="n">
        <v>4869</v>
      </c>
      <c r="C26" s="18">
        <f>(11.0/B26*100)</f>
        <v/>
      </c>
      <c r="D26" s="19" t="n">
        <v>4858</v>
      </c>
      <c r="E26" s="18" t="n">
        <v>0</v>
      </c>
      <c r="F26" s="20" t="n">
        <v>0</v>
      </c>
      <c r="G26" s="18" t="n">
        <v>18.21940194</v>
      </c>
      <c r="H26" s="20" t="n">
        <v>2.01539226</v>
      </c>
      <c r="I26" s="18" t="n">
        <v>26.21452613</v>
      </c>
      <c r="J26" s="20" t="n">
        <v>2.42276824</v>
      </c>
      <c r="K26" s="18" t="n">
        <v>21.42983174</v>
      </c>
      <c r="L26" s="20" t="n">
        <v>2.57738328</v>
      </c>
      <c r="M26" s="18" t="n">
        <v>17.25378387</v>
      </c>
      <c r="N26" s="20" t="n">
        <v>1.80764472</v>
      </c>
      <c r="O26" s="18" t="n">
        <v>15.62837492</v>
      </c>
      <c r="P26" s="20" t="n">
        <v>1.92668171</v>
      </c>
      <c r="Q26" s="18" t="n">
        <v>0</v>
      </c>
      <c r="R26" s="20" t="n">
        <v>0</v>
      </c>
      <c r="S26" s="18" t="s">
        <v>404</v>
      </c>
      <c r="T26" s="20" t="s">
        <v>404</v>
      </c>
      <c r="U26" s="18" t="n">
        <v>0</v>
      </c>
      <c r="V26" s="20" t="n">
        <v>0</v>
      </c>
      <c r="W26" s="18" t="n">
        <v>0</v>
      </c>
      <c r="X26" s="20" t="n">
        <v>0</v>
      </c>
      <c r="Y26" s="18" t="n">
        <v>1.25408139</v>
      </c>
      <c r="Z26" s="20" t="n">
        <v>0.53206707</v>
      </c>
    </row>
    <row r="27" spans="1:26">
      <c r="A27" s="15" t="s">
        <v>424</v>
      </c>
      <c r="B27" s="17" t="n">
        <v>5299</v>
      </c>
      <c r="C27" s="18">
        <f>(0.0/B27*100)</f>
        <v/>
      </c>
      <c r="D27" s="19" t="n">
        <v>5299</v>
      </c>
      <c r="E27" s="18" t="n">
        <v>4.85560134</v>
      </c>
      <c r="F27" s="20" t="n">
        <v>0.03446482</v>
      </c>
      <c r="G27" s="18" t="n">
        <v>28.31668574</v>
      </c>
      <c r="H27" s="20" t="n">
        <v>0.08354335</v>
      </c>
      <c r="I27" s="18" t="n">
        <v>29.75644427</v>
      </c>
      <c r="J27" s="20" t="n">
        <v>0.08830111</v>
      </c>
      <c r="K27" s="18" t="n">
        <v>10.54332282</v>
      </c>
      <c r="L27" s="20" t="n">
        <v>0.0649062</v>
      </c>
      <c r="M27" s="18" t="n">
        <v>2.70000064</v>
      </c>
      <c r="N27" s="20" t="n">
        <v>0.04388653</v>
      </c>
      <c r="O27" s="18" t="n">
        <v>20.88570558</v>
      </c>
      <c r="P27" s="20" t="n">
        <v>0.07854644</v>
      </c>
      <c r="Q27" s="18" t="n">
        <v>0</v>
      </c>
      <c r="R27" s="20" t="n">
        <v>0</v>
      </c>
      <c r="S27" s="18" t="s">
        <v>404</v>
      </c>
      <c r="T27" s="20" t="s">
        <v>404</v>
      </c>
      <c r="U27" s="18" t="n">
        <v>0</v>
      </c>
      <c r="V27" s="20" t="n">
        <v>0</v>
      </c>
      <c r="W27" s="18" t="n">
        <v>0</v>
      </c>
      <c r="X27" s="20" t="n">
        <v>0</v>
      </c>
      <c r="Y27" s="18" t="n">
        <v>2.94223961</v>
      </c>
      <c r="Z27" s="20" t="n">
        <v>0.00522984</v>
      </c>
    </row>
    <row r="28" spans="1:26">
      <c r="A28" s="15" t="s">
        <v>425</v>
      </c>
      <c r="B28" s="17" t="n">
        <v>7568</v>
      </c>
      <c r="C28" s="18">
        <f>(0.0/B28*100)</f>
        <v/>
      </c>
      <c r="D28" s="19" t="n">
        <v>7568</v>
      </c>
      <c r="E28" s="18" t="n">
        <v>0.35333929</v>
      </c>
      <c r="F28" s="20" t="n">
        <v>0.35244877</v>
      </c>
      <c r="G28" s="18" t="n">
        <v>6.59599638</v>
      </c>
      <c r="H28" s="20" t="n">
        <v>1.66457415</v>
      </c>
      <c r="I28" s="18" t="n">
        <v>25.17046061</v>
      </c>
      <c r="J28" s="20" t="n">
        <v>2.999971</v>
      </c>
      <c r="K28" s="18" t="n">
        <v>32.34278478</v>
      </c>
      <c r="L28" s="20" t="n">
        <v>2.99756894</v>
      </c>
      <c r="M28" s="18" t="n">
        <v>18.97529207</v>
      </c>
      <c r="N28" s="20" t="n">
        <v>2.9691836</v>
      </c>
      <c r="O28" s="18" t="n">
        <v>16.13876703</v>
      </c>
      <c r="P28" s="20" t="n">
        <v>2.33864607</v>
      </c>
      <c r="Q28" s="18" t="n">
        <v>0</v>
      </c>
      <c r="R28" s="20" t="n">
        <v>0</v>
      </c>
      <c r="S28" s="18" t="s">
        <v>404</v>
      </c>
      <c r="T28" s="20" t="s">
        <v>404</v>
      </c>
      <c r="U28" s="18" t="n">
        <v>0</v>
      </c>
      <c r="V28" s="20" t="n">
        <v>0</v>
      </c>
      <c r="W28" s="18" t="n">
        <v>0</v>
      </c>
      <c r="X28" s="20" t="n">
        <v>0</v>
      </c>
      <c r="Y28" s="18" t="n">
        <v>0.42335984</v>
      </c>
      <c r="Z28" s="20" t="n">
        <v>0.41369867</v>
      </c>
    </row>
    <row r="29" spans="1:26">
      <c r="A29" s="15" t="s">
        <v>426</v>
      </c>
      <c r="B29" s="17" t="n">
        <v>5385</v>
      </c>
      <c r="C29" s="18">
        <f>(1123.0/B29*100)</f>
        <v/>
      </c>
      <c r="D29" s="19" t="n">
        <v>4262</v>
      </c>
      <c r="E29" s="18" t="n">
        <v>1.78624341</v>
      </c>
      <c r="F29" s="20" t="n">
        <v>1.23327101</v>
      </c>
      <c r="G29" s="18" t="n">
        <v>10.25376342</v>
      </c>
      <c r="H29" s="20" t="n">
        <v>2.64778481</v>
      </c>
      <c r="I29" s="18" t="n">
        <v>18.03606926</v>
      </c>
      <c r="J29" s="20" t="n">
        <v>3.46343048</v>
      </c>
      <c r="K29" s="18" t="n">
        <v>28.09474398</v>
      </c>
      <c r="L29" s="20" t="n">
        <v>3.86900464</v>
      </c>
      <c r="M29" s="18" t="n">
        <v>11.11699561</v>
      </c>
      <c r="N29" s="20" t="n">
        <v>2.76902802</v>
      </c>
      <c r="O29" s="18" t="n">
        <v>10.3908382</v>
      </c>
      <c r="P29" s="20" t="n">
        <v>2.67191086</v>
      </c>
      <c r="Q29" s="18" t="n">
        <v>0</v>
      </c>
      <c r="R29" s="20" t="n">
        <v>0</v>
      </c>
      <c r="S29" s="18" t="s">
        <v>404</v>
      </c>
      <c r="T29" s="20" t="s">
        <v>404</v>
      </c>
      <c r="U29" s="18" t="n">
        <v>0</v>
      </c>
      <c r="V29" s="20" t="n">
        <v>0</v>
      </c>
      <c r="W29" s="18" t="n">
        <v>0</v>
      </c>
      <c r="X29" s="20" t="n">
        <v>0</v>
      </c>
      <c r="Y29" s="18" t="n">
        <v>20.32134613</v>
      </c>
      <c r="Z29" s="20" t="n">
        <v>3.48512049</v>
      </c>
    </row>
    <row r="30" spans="1:26">
      <c r="A30" s="15" t="s">
        <v>427</v>
      </c>
      <c r="B30" s="17" t="n">
        <v>4520</v>
      </c>
      <c r="C30" s="18">
        <f>(945.0/B30*100)</f>
        <v/>
      </c>
      <c r="D30" s="19" t="n">
        <v>3575</v>
      </c>
      <c r="E30" s="18" t="n">
        <v>0</v>
      </c>
      <c r="F30" s="20" t="n">
        <v>0</v>
      </c>
      <c r="G30" s="18" t="n">
        <v>5.95599827</v>
      </c>
      <c r="H30" s="20" t="n">
        <v>2.09486118</v>
      </c>
      <c r="I30" s="18" t="n">
        <v>35.03277806</v>
      </c>
      <c r="J30" s="20" t="n">
        <v>4.10292877</v>
      </c>
      <c r="K30" s="18" t="n">
        <v>28.22621163</v>
      </c>
      <c r="L30" s="20" t="n">
        <v>3.57092784</v>
      </c>
      <c r="M30" s="18" t="n">
        <v>18.49595898</v>
      </c>
      <c r="N30" s="20" t="n">
        <v>2.84636896</v>
      </c>
      <c r="O30" s="18" t="n">
        <v>8.30337433</v>
      </c>
      <c r="P30" s="20" t="n">
        <v>2.19371523</v>
      </c>
      <c r="Q30" s="18" t="n">
        <v>0</v>
      </c>
      <c r="R30" s="20" t="n">
        <v>0</v>
      </c>
      <c r="S30" s="18" t="s">
        <v>404</v>
      </c>
      <c r="T30" s="20" t="s">
        <v>404</v>
      </c>
      <c r="U30" s="18" t="n">
        <v>0</v>
      </c>
      <c r="V30" s="20" t="n">
        <v>0</v>
      </c>
      <c r="W30" s="18" t="n">
        <v>0</v>
      </c>
      <c r="X30" s="20" t="n">
        <v>0</v>
      </c>
      <c r="Y30" s="18" t="n">
        <v>3.98567874</v>
      </c>
      <c r="Z30" s="20" t="n">
        <v>1.25458368</v>
      </c>
    </row>
    <row r="31" spans="1:26">
      <c r="A31" s="15" t="s">
        <v>428</v>
      </c>
      <c r="B31" s="17" t="n">
        <v>5456</v>
      </c>
      <c r="C31" s="18">
        <f>(502.0/B31*100)</f>
        <v/>
      </c>
      <c r="D31" s="19" t="n">
        <v>4954</v>
      </c>
      <c r="E31" s="18" t="n">
        <v>0</v>
      </c>
      <c r="F31" s="20" t="n">
        <v>0</v>
      </c>
      <c r="G31" s="18" t="n">
        <v>15.35974025</v>
      </c>
      <c r="H31" s="20" t="n">
        <v>2.47223509</v>
      </c>
      <c r="I31" s="18" t="n">
        <v>31.18251508</v>
      </c>
      <c r="J31" s="20" t="n">
        <v>3.30078022</v>
      </c>
      <c r="K31" s="18" t="n">
        <v>20.89714602</v>
      </c>
      <c r="L31" s="20" t="n">
        <v>2.77343174</v>
      </c>
      <c r="M31" s="18" t="n">
        <v>15.59279127</v>
      </c>
      <c r="N31" s="20" t="n">
        <v>2.19933085</v>
      </c>
      <c r="O31" s="18" t="n">
        <v>7.66264823</v>
      </c>
      <c r="P31" s="20" t="n">
        <v>1.96292502</v>
      </c>
      <c r="Q31" s="18" t="n">
        <v>0</v>
      </c>
      <c r="R31" s="20" t="n">
        <v>0</v>
      </c>
      <c r="S31" s="18" t="s">
        <v>404</v>
      </c>
      <c r="T31" s="20" t="s">
        <v>404</v>
      </c>
      <c r="U31" s="18" t="n">
        <v>0</v>
      </c>
      <c r="V31" s="20" t="n">
        <v>0</v>
      </c>
      <c r="W31" s="18" t="n">
        <v>0</v>
      </c>
      <c r="X31" s="20" t="n">
        <v>0</v>
      </c>
      <c r="Y31" s="18" t="n">
        <v>9.30515915</v>
      </c>
      <c r="Z31" s="20" t="n">
        <v>1.97988764</v>
      </c>
    </row>
    <row r="32" spans="1:26">
      <c r="A32" s="15" t="s">
        <v>429</v>
      </c>
      <c r="B32" s="17" t="n">
        <v>4478</v>
      </c>
      <c r="C32" s="18">
        <f>(0.0/B32*100)</f>
        <v/>
      </c>
      <c r="D32" s="19" t="n">
        <v>4478</v>
      </c>
      <c r="E32" s="18" t="n">
        <v>0</v>
      </c>
      <c r="F32" s="20" t="n">
        <v>0</v>
      </c>
      <c r="G32" s="18" t="n">
        <v>30.12159796</v>
      </c>
      <c r="H32" s="20" t="n">
        <v>3.44171933</v>
      </c>
      <c r="I32" s="18" t="n">
        <v>34.87414695</v>
      </c>
      <c r="J32" s="20" t="n">
        <v>3.60480724</v>
      </c>
      <c r="K32" s="18" t="n">
        <v>24.72934449</v>
      </c>
      <c r="L32" s="20" t="n">
        <v>3.72457439</v>
      </c>
      <c r="M32" s="18" t="n">
        <v>4.99625219</v>
      </c>
      <c r="N32" s="20" t="n">
        <v>1.78142901</v>
      </c>
      <c r="O32" s="18" t="n">
        <v>3.96658634</v>
      </c>
      <c r="P32" s="20" t="n">
        <v>1.63351277</v>
      </c>
      <c r="Q32" s="18" t="n">
        <v>0</v>
      </c>
      <c r="R32" s="20" t="n">
        <v>0</v>
      </c>
      <c r="S32" s="18" t="s">
        <v>404</v>
      </c>
      <c r="T32" s="20" t="s">
        <v>404</v>
      </c>
      <c r="U32" s="18" t="n">
        <v>0</v>
      </c>
      <c r="V32" s="20" t="n">
        <v>0</v>
      </c>
      <c r="W32" s="18" t="n">
        <v>0</v>
      </c>
      <c r="X32" s="20" t="n">
        <v>0</v>
      </c>
      <c r="Y32" s="18" t="n">
        <v>1.31207206</v>
      </c>
      <c r="Z32" s="20" t="n">
        <v>0.8909647000000001</v>
      </c>
    </row>
    <row r="33" spans="1:26">
      <c r="A33" s="15" t="s">
        <v>430</v>
      </c>
      <c r="B33" s="17" t="n">
        <v>7325</v>
      </c>
      <c r="C33" s="18">
        <f>(29.0/B33*100)</f>
        <v/>
      </c>
      <c r="D33" s="19" t="n">
        <v>7296</v>
      </c>
      <c r="E33" s="18" t="n">
        <v>0.5320525699999999</v>
      </c>
      <c r="F33" s="20" t="n">
        <v>0.43970483</v>
      </c>
      <c r="G33" s="18" t="n">
        <v>17.30809659</v>
      </c>
      <c r="H33" s="20" t="n">
        <v>3.17941027</v>
      </c>
      <c r="I33" s="18" t="n">
        <v>39.26971639</v>
      </c>
      <c r="J33" s="20" t="n">
        <v>3.98044513</v>
      </c>
      <c r="K33" s="18" t="n">
        <v>26.22562246</v>
      </c>
      <c r="L33" s="20" t="n">
        <v>3.39257514</v>
      </c>
      <c r="M33" s="18" t="n">
        <v>7.21991048</v>
      </c>
      <c r="N33" s="20" t="n">
        <v>2.03302745</v>
      </c>
      <c r="O33" s="18" t="n">
        <v>8.485462119999999</v>
      </c>
      <c r="P33" s="20" t="n">
        <v>1.90468054</v>
      </c>
      <c r="Q33" s="18" t="n">
        <v>0</v>
      </c>
      <c r="R33" s="20" t="n">
        <v>0</v>
      </c>
      <c r="S33" s="18" t="s">
        <v>404</v>
      </c>
      <c r="T33" s="20" t="s">
        <v>404</v>
      </c>
      <c r="U33" s="18" t="n">
        <v>0</v>
      </c>
      <c r="V33" s="20" t="n">
        <v>0</v>
      </c>
      <c r="W33" s="18" t="n">
        <v>0</v>
      </c>
      <c r="X33" s="20" t="n">
        <v>0</v>
      </c>
      <c r="Y33" s="18" t="n">
        <v>0.95913939</v>
      </c>
      <c r="Z33" s="20" t="n">
        <v>0.69501832</v>
      </c>
    </row>
    <row r="34" spans="1:26">
      <c r="A34" s="15" t="s">
        <v>431</v>
      </c>
      <c r="B34" s="17" t="n">
        <v>6350</v>
      </c>
      <c r="C34" s="18">
        <f>(0.0/B34*100)</f>
        <v/>
      </c>
      <c r="D34" s="19" t="n">
        <v>6350</v>
      </c>
      <c r="E34" s="18" t="n">
        <v>0</v>
      </c>
      <c r="F34" s="20" t="n">
        <v>0</v>
      </c>
      <c r="G34" s="18" t="n">
        <v>1.86031157</v>
      </c>
      <c r="H34" s="20" t="n">
        <v>0.58879921</v>
      </c>
      <c r="I34" s="18" t="n">
        <v>14.52280209</v>
      </c>
      <c r="J34" s="20" t="n">
        <v>2.22650315</v>
      </c>
      <c r="K34" s="18" t="n">
        <v>37.20682066</v>
      </c>
      <c r="L34" s="20" t="n">
        <v>2.80303531</v>
      </c>
      <c r="M34" s="18" t="n">
        <v>15.8091768</v>
      </c>
      <c r="N34" s="20" t="n">
        <v>2.31417416</v>
      </c>
      <c r="O34" s="18" t="n">
        <v>30.26128478</v>
      </c>
      <c r="P34" s="20" t="n">
        <v>3.22148279</v>
      </c>
      <c r="Q34" s="18" t="n">
        <v>0</v>
      </c>
      <c r="R34" s="20" t="n">
        <v>0</v>
      </c>
      <c r="S34" s="18" t="s">
        <v>404</v>
      </c>
      <c r="T34" s="20" t="s">
        <v>404</v>
      </c>
      <c r="U34" s="18" t="n">
        <v>0</v>
      </c>
      <c r="V34" s="20" t="n">
        <v>0</v>
      </c>
      <c r="W34" s="18" t="n">
        <v>0</v>
      </c>
      <c r="X34" s="20" t="n">
        <v>0</v>
      </c>
      <c r="Y34" s="18" t="n">
        <v>0.3396041</v>
      </c>
      <c r="Z34" s="20" t="n">
        <v>0.22649958</v>
      </c>
    </row>
    <row r="35" spans="1:26">
      <c r="A35" s="15" t="s">
        <v>432</v>
      </c>
      <c r="B35" s="17" t="n">
        <v>6406</v>
      </c>
      <c r="C35" s="18">
        <f>(443.0/B35*100)</f>
        <v/>
      </c>
      <c r="D35" s="19" t="n">
        <v>5963</v>
      </c>
      <c r="E35" s="18" t="n">
        <v>0</v>
      </c>
      <c r="F35" s="20" t="n">
        <v>0</v>
      </c>
      <c r="G35" s="18" t="n">
        <v>9.48480741</v>
      </c>
      <c r="H35" s="20" t="n">
        <v>0.1501465</v>
      </c>
      <c r="I35" s="18" t="n">
        <v>14.83302227</v>
      </c>
      <c r="J35" s="20" t="n">
        <v>0.25368281</v>
      </c>
      <c r="K35" s="18" t="n">
        <v>25.19524181</v>
      </c>
      <c r="L35" s="20" t="n">
        <v>0.55789112</v>
      </c>
      <c r="M35" s="18" t="n">
        <v>12.83550868</v>
      </c>
      <c r="N35" s="20" t="n">
        <v>0.6176992</v>
      </c>
      <c r="O35" s="18" t="n">
        <v>36.1542874</v>
      </c>
      <c r="P35" s="20" t="n">
        <v>0.34865648</v>
      </c>
      <c r="Q35" s="18" t="n">
        <v>0</v>
      </c>
      <c r="R35" s="20" t="n">
        <v>0</v>
      </c>
      <c r="S35" s="18" t="s">
        <v>404</v>
      </c>
      <c r="T35" s="20" t="s">
        <v>404</v>
      </c>
      <c r="U35" s="18" t="n">
        <v>0</v>
      </c>
      <c r="V35" s="20" t="n">
        <v>0</v>
      </c>
      <c r="W35" s="18" t="n">
        <v>0</v>
      </c>
      <c r="X35" s="20" t="n">
        <v>0</v>
      </c>
      <c r="Y35" s="18" t="n">
        <v>1.49713244</v>
      </c>
      <c r="Z35" s="20" t="n">
        <v>0.07715888999999999</v>
      </c>
    </row>
    <row r="36" spans="1:26">
      <c r="A36" s="15" t="s">
        <v>433</v>
      </c>
      <c r="B36" s="17" t="n">
        <v>6736</v>
      </c>
      <c r="C36" s="18">
        <f>(10.0/B36*100)</f>
        <v/>
      </c>
      <c r="D36" s="19" t="n">
        <v>6726</v>
      </c>
      <c r="E36" s="18" t="n">
        <v>1.31990753</v>
      </c>
      <c r="F36" s="20" t="n">
        <v>0.9989502300000001</v>
      </c>
      <c r="G36" s="18" t="n">
        <v>14.98599692</v>
      </c>
      <c r="H36" s="20" t="n">
        <v>2.67989304</v>
      </c>
      <c r="I36" s="18" t="n">
        <v>38.44834968</v>
      </c>
      <c r="J36" s="20" t="n">
        <v>3.8315944</v>
      </c>
      <c r="K36" s="18" t="n">
        <v>27.98035532</v>
      </c>
      <c r="L36" s="20" t="n">
        <v>3.19637556</v>
      </c>
      <c r="M36" s="18" t="n">
        <v>11.42184942</v>
      </c>
      <c r="N36" s="20" t="n">
        <v>2.30716707</v>
      </c>
      <c r="O36" s="18" t="n">
        <v>5.78862074</v>
      </c>
      <c r="P36" s="20" t="n">
        <v>1.26342236</v>
      </c>
      <c r="Q36" s="18" t="n">
        <v>0</v>
      </c>
      <c r="R36" s="20" t="n">
        <v>0</v>
      </c>
      <c r="S36" s="18" t="s">
        <v>404</v>
      </c>
      <c r="T36" s="20" t="s">
        <v>404</v>
      </c>
      <c r="U36" s="18" t="n">
        <v>0</v>
      </c>
      <c r="V36" s="20" t="n">
        <v>0</v>
      </c>
      <c r="W36" s="18" t="n">
        <v>0</v>
      </c>
      <c r="X36" s="20" t="n">
        <v>0</v>
      </c>
      <c r="Y36" s="18" t="n">
        <v>0.05492039</v>
      </c>
      <c r="Z36" s="20" t="n">
        <v>0.05474321</v>
      </c>
    </row>
    <row r="37" spans="1:26">
      <c r="A37" s="15" t="s">
        <v>434</v>
      </c>
      <c r="B37" s="17" t="n">
        <v>5458</v>
      </c>
      <c r="C37" s="18">
        <f>(0.0/B37*100)</f>
        <v/>
      </c>
      <c r="D37" s="19" t="n">
        <v>5458</v>
      </c>
      <c r="E37" s="18" t="n">
        <v>0</v>
      </c>
      <c r="F37" s="20" t="n">
        <v>0</v>
      </c>
      <c r="G37" s="18" t="n">
        <v>12.28790794</v>
      </c>
      <c r="H37" s="20" t="n">
        <v>2.33877339</v>
      </c>
      <c r="I37" s="18" t="n">
        <v>34.49541292</v>
      </c>
      <c r="J37" s="20" t="n">
        <v>3.10461952</v>
      </c>
      <c r="K37" s="18" t="n">
        <v>33.25731627</v>
      </c>
      <c r="L37" s="20" t="n">
        <v>3.69942876</v>
      </c>
      <c r="M37" s="18" t="n">
        <v>11.664209</v>
      </c>
      <c r="N37" s="20" t="n">
        <v>2.34226817</v>
      </c>
      <c r="O37" s="18" t="n">
        <v>7.52364066</v>
      </c>
      <c r="P37" s="20" t="n">
        <v>1.69606256</v>
      </c>
      <c r="Q37" s="18" t="n">
        <v>0</v>
      </c>
      <c r="R37" s="20" t="n">
        <v>0</v>
      </c>
      <c r="S37" s="18" t="s">
        <v>404</v>
      </c>
      <c r="T37" s="20" t="s">
        <v>404</v>
      </c>
      <c r="U37" s="18" t="n">
        <v>0</v>
      </c>
      <c r="V37" s="20" t="n">
        <v>0</v>
      </c>
      <c r="W37" s="18" t="n">
        <v>0</v>
      </c>
      <c r="X37" s="20" t="n">
        <v>0</v>
      </c>
      <c r="Y37" s="18" t="n">
        <v>0.7715132099999999</v>
      </c>
      <c r="Z37" s="20" t="n">
        <v>0.57755786</v>
      </c>
    </row>
    <row r="38" spans="1:26">
      <c r="A38" s="15" t="s">
        <v>435</v>
      </c>
      <c r="B38" s="17" t="n">
        <v>5860</v>
      </c>
      <c r="C38" s="18">
        <f>(268.0/B38*100)</f>
        <v/>
      </c>
      <c r="D38" s="19" t="n">
        <v>5592</v>
      </c>
      <c r="E38" s="18" t="n">
        <v>3.39415115</v>
      </c>
      <c r="F38" s="20" t="n">
        <v>1.35005959</v>
      </c>
      <c r="G38" s="18" t="n">
        <v>37.19435469</v>
      </c>
      <c r="H38" s="20" t="n">
        <v>3.57817211</v>
      </c>
      <c r="I38" s="18" t="n">
        <v>34.62459834</v>
      </c>
      <c r="J38" s="20" t="n">
        <v>3.70399128</v>
      </c>
      <c r="K38" s="18" t="n">
        <v>14.47412308</v>
      </c>
      <c r="L38" s="20" t="n">
        <v>2.8710843</v>
      </c>
      <c r="M38" s="18" t="n">
        <v>3.55950191</v>
      </c>
      <c r="N38" s="20" t="n">
        <v>2.18191433</v>
      </c>
      <c r="O38" s="18" t="n">
        <v>2.08687349</v>
      </c>
      <c r="P38" s="20" t="n">
        <v>0.97499197</v>
      </c>
      <c r="Q38" s="18" t="n">
        <v>0</v>
      </c>
      <c r="R38" s="20" t="n">
        <v>0</v>
      </c>
      <c r="S38" s="18" t="s">
        <v>404</v>
      </c>
      <c r="T38" s="20" t="s">
        <v>404</v>
      </c>
      <c r="U38" s="18" t="n">
        <v>0</v>
      </c>
      <c r="V38" s="20" t="n">
        <v>0</v>
      </c>
      <c r="W38" s="18" t="n">
        <v>0</v>
      </c>
      <c r="X38" s="20" t="n">
        <v>0</v>
      </c>
      <c r="Y38" s="18" t="n">
        <v>4.66639734</v>
      </c>
      <c r="Z38" s="20" t="n">
        <v>1.49849921</v>
      </c>
    </row>
    <row r="39" spans="1:26">
      <c r="A39" s="15" t="s">
        <v>436</v>
      </c>
      <c r="B39" s="17" t="n">
        <v>5895</v>
      </c>
      <c r="C39" s="18">
        <f>(0.0/B39*100)</f>
        <v/>
      </c>
      <c r="D39" s="19" t="n">
        <v>5895</v>
      </c>
      <c r="E39" s="18" t="n">
        <v>0</v>
      </c>
      <c r="F39" s="20" t="n">
        <v>0</v>
      </c>
      <c r="G39" s="18" t="n">
        <v>6.74885912</v>
      </c>
      <c r="H39" s="20" t="n">
        <v>2.24323258</v>
      </c>
      <c r="I39" s="18" t="n">
        <v>16.16436481</v>
      </c>
      <c r="J39" s="20" t="n">
        <v>3.29787067</v>
      </c>
      <c r="K39" s="18" t="n">
        <v>28.57622359</v>
      </c>
      <c r="L39" s="20" t="n">
        <v>3.03032771</v>
      </c>
      <c r="M39" s="18" t="n">
        <v>18.06444819</v>
      </c>
      <c r="N39" s="20" t="n">
        <v>3.50556454</v>
      </c>
      <c r="O39" s="18" t="n">
        <v>28.7550945</v>
      </c>
      <c r="P39" s="20" t="n">
        <v>4.00783739</v>
      </c>
      <c r="Q39" s="18" t="n">
        <v>0</v>
      </c>
      <c r="R39" s="20" t="n">
        <v>0</v>
      </c>
      <c r="S39" s="18" t="s">
        <v>404</v>
      </c>
      <c r="T39" s="20" t="s">
        <v>404</v>
      </c>
      <c r="U39" s="18" t="n">
        <v>0</v>
      </c>
      <c r="V39" s="20" t="n">
        <v>0</v>
      </c>
      <c r="W39" s="18" t="n">
        <v>0</v>
      </c>
      <c r="X39" s="20" t="n">
        <v>0</v>
      </c>
      <c r="Y39" s="18" t="n">
        <v>1.69100979</v>
      </c>
      <c r="Z39" s="20" t="n">
        <v>1.31072029</v>
      </c>
    </row>
    <row r="40" spans="1:26">
      <c r="A40" s="15" t="s">
        <v>437</v>
      </c>
      <c r="B40" s="17" t="n">
        <v>14157</v>
      </c>
      <c r="C40" s="18">
        <f>(2650.0/B40*100)</f>
        <v/>
      </c>
      <c r="D40" s="19" t="n">
        <v>11507</v>
      </c>
      <c r="E40" s="18" t="n">
        <v>0.01476281</v>
      </c>
      <c r="F40" s="20" t="n">
        <v>0.00074523</v>
      </c>
      <c r="G40" s="18" t="n">
        <v>1.87497831</v>
      </c>
      <c r="H40" s="20" t="n">
        <v>1.11916372</v>
      </c>
      <c r="I40" s="18" t="n">
        <v>12.03284099</v>
      </c>
      <c r="J40" s="20" t="n">
        <v>2.2530556</v>
      </c>
      <c r="K40" s="18" t="n">
        <v>18.72871726</v>
      </c>
      <c r="L40" s="20" t="n">
        <v>2.93801737</v>
      </c>
      <c r="M40" s="18" t="n">
        <v>18.19586166</v>
      </c>
      <c r="N40" s="20" t="n">
        <v>2.77607362</v>
      </c>
      <c r="O40" s="18" t="n">
        <v>41.64622098</v>
      </c>
      <c r="P40" s="20" t="n">
        <v>3.57535685</v>
      </c>
      <c r="Q40" s="18" t="n">
        <v>0</v>
      </c>
      <c r="R40" s="20" t="n">
        <v>0</v>
      </c>
      <c r="S40" s="18" t="s">
        <v>404</v>
      </c>
      <c r="T40" s="20" t="s">
        <v>404</v>
      </c>
      <c r="U40" s="18" t="n">
        <v>0</v>
      </c>
      <c r="V40" s="20" t="n">
        <v>0</v>
      </c>
      <c r="W40" s="18" t="n">
        <v>0</v>
      </c>
      <c r="X40" s="20" t="n">
        <v>0</v>
      </c>
      <c r="Y40" s="18" t="n">
        <v>7.50661798</v>
      </c>
      <c r="Z40" s="20" t="n">
        <v>1.96176952</v>
      </c>
    </row>
    <row r="41" spans="1:26">
      <c r="A41" s="15" t="s">
        <v>438</v>
      </c>
      <c r="B41" s="17" t="n">
        <v>5712</v>
      </c>
      <c r="C41" s="18">
        <f>(70.0/B41*100)</f>
        <v/>
      </c>
      <c r="D41" s="19" t="n">
        <v>5642</v>
      </c>
      <c r="E41" s="18" t="n">
        <v>0.307482</v>
      </c>
      <c r="F41" s="20" t="n">
        <v>0.31308314</v>
      </c>
      <c r="G41" s="18" t="n">
        <v>2.01469473</v>
      </c>
      <c r="H41" s="20" t="n">
        <v>1.08548197</v>
      </c>
      <c r="I41" s="18" t="n">
        <v>7.14902294</v>
      </c>
      <c r="J41" s="20" t="n">
        <v>2.07695869</v>
      </c>
      <c r="K41" s="18" t="n">
        <v>17.67194295</v>
      </c>
      <c r="L41" s="20" t="n">
        <v>2.90642626</v>
      </c>
      <c r="M41" s="18" t="n">
        <v>35.39754278</v>
      </c>
      <c r="N41" s="20" t="n">
        <v>4.08154764</v>
      </c>
      <c r="O41" s="18" t="n">
        <v>35.99402875</v>
      </c>
      <c r="P41" s="20" t="n">
        <v>4.29662714</v>
      </c>
      <c r="Q41" s="18" t="n">
        <v>0</v>
      </c>
      <c r="R41" s="20" t="n">
        <v>0</v>
      </c>
      <c r="S41" s="18" t="s">
        <v>404</v>
      </c>
      <c r="T41" s="20" t="s">
        <v>404</v>
      </c>
      <c r="U41" s="18" t="n">
        <v>0</v>
      </c>
      <c r="V41" s="20" t="n">
        <v>0</v>
      </c>
      <c r="W41" s="18" t="n">
        <v>0</v>
      </c>
      <c r="X41" s="20" t="n">
        <v>0</v>
      </c>
      <c r="Y41" s="18" t="n">
        <v>1.46528586</v>
      </c>
      <c r="Z41" s="20" t="n">
        <v>1.01214848</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n">
        <v>0</v>
      </c>
      <c r="F44" s="20" t="n">
        <v>0</v>
      </c>
      <c r="G44" s="18" t="n">
        <v>2.27866937</v>
      </c>
      <c r="H44" s="20" t="n">
        <v>0.68151149</v>
      </c>
      <c r="I44" s="18" t="n">
        <v>11.1361573</v>
      </c>
      <c r="J44" s="20" t="n">
        <v>2.40350296</v>
      </c>
      <c r="K44" s="18" t="n">
        <v>37.9311971</v>
      </c>
      <c r="L44" s="20" t="n">
        <v>3.27265943</v>
      </c>
      <c r="M44" s="18" t="n">
        <v>25.07824934</v>
      </c>
      <c r="N44" s="20" t="n">
        <v>3.16073387</v>
      </c>
      <c r="O44" s="18" t="n">
        <v>22.68784612</v>
      </c>
      <c r="P44" s="20" t="n">
        <v>3.46426063</v>
      </c>
      <c r="Q44" s="18" t="n">
        <v>0</v>
      </c>
      <c r="R44" s="20" t="n">
        <v>0</v>
      </c>
      <c r="S44" s="18" t="s">
        <v>404</v>
      </c>
      <c r="T44" s="20" t="s">
        <v>404</v>
      </c>
      <c r="U44" s="18" t="n">
        <v>0</v>
      </c>
      <c r="V44" s="20" t="n">
        <v>0</v>
      </c>
      <c r="W44" s="18" t="n">
        <v>0</v>
      </c>
      <c r="X44" s="20" t="n">
        <v>0</v>
      </c>
      <c r="Y44" s="18" t="n">
        <v>0.88788077</v>
      </c>
      <c r="Z44" s="20" t="n">
        <v>0.55828456</v>
      </c>
    </row>
    <row r="45" spans="1:26">
      <c r="A45" s="15" t="s">
        <v>442</v>
      </c>
      <c r="B45" s="17" t="n">
        <v>5519</v>
      </c>
      <c r="C45" s="18">
        <f>(0.0/B45*100)</f>
        <v/>
      </c>
      <c r="D45" s="19" t="n">
        <v>5519</v>
      </c>
      <c r="E45" s="18" t="n">
        <v>4.60167497</v>
      </c>
      <c r="F45" s="20" t="n">
        <v>1.7703778</v>
      </c>
      <c r="G45" s="18" t="n">
        <v>14.04680664</v>
      </c>
      <c r="H45" s="20" t="n">
        <v>2.87730749</v>
      </c>
      <c r="I45" s="18" t="n">
        <v>23.93077207</v>
      </c>
      <c r="J45" s="20" t="n">
        <v>3.73484504</v>
      </c>
      <c r="K45" s="18" t="n">
        <v>29.34554874</v>
      </c>
      <c r="L45" s="20" t="n">
        <v>4.22779441</v>
      </c>
      <c r="M45" s="18" t="n">
        <v>9.82952753</v>
      </c>
      <c r="N45" s="20" t="n">
        <v>2.25880651</v>
      </c>
      <c r="O45" s="18" t="n">
        <v>14.54089477</v>
      </c>
      <c r="P45" s="20" t="n">
        <v>3.03283336</v>
      </c>
      <c r="Q45" s="18" t="n">
        <v>0</v>
      </c>
      <c r="R45" s="20" t="n">
        <v>0</v>
      </c>
      <c r="S45" s="18" t="s">
        <v>404</v>
      </c>
      <c r="T45" s="20" t="s">
        <v>404</v>
      </c>
      <c r="U45" s="18" t="n">
        <v>0</v>
      </c>
      <c r="V45" s="20" t="n">
        <v>0</v>
      </c>
      <c r="W45" s="18" t="n">
        <v>0</v>
      </c>
      <c r="X45" s="20" t="n">
        <v>0</v>
      </c>
      <c r="Y45" s="18" t="n">
        <v>3.70477528</v>
      </c>
      <c r="Z45" s="20" t="n">
        <v>1.64795544</v>
      </c>
    </row>
    <row r="46" spans="1:26">
      <c r="A46" s="15" t="s">
        <v>443</v>
      </c>
      <c r="B46" s="17" t="n">
        <v>23141</v>
      </c>
      <c r="C46" s="18">
        <f>(4196.0/B46*100)</f>
        <v/>
      </c>
      <c r="D46" s="19" t="n">
        <v>18945</v>
      </c>
      <c r="E46" s="18" t="n">
        <v>0.53566414</v>
      </c>
      <c r="F46" s="20" t="n">
        <v>0.52118793</v>
      </c>
      <c r="G46" s="18" t="n">
        <v>1.5511579</v>
      </c>
      <c r="H46" s="20" t="n">
        <v>0.45912494</v>
      </c>
      <c r="I46" s="18" t="n">
        <v>12.73465491</v>
      </c>
      <c r="J46" s="20" t="n">
        <v>1.74075571</v>
      </c>
      <c r="K46" s="18" t="n">
        <v>14.81372826</v>
      </c>
      <c r="L46" s="20" t="n">
        <v>1.77036829</v>
      </c>
      <c r="M46" s="18" t="n">
        <v>20.77358707</v>
      </c>
      <c r="N46" s="20" t="n">
        <v>2.28671298</v>
      </c>
      <c r="O46" s="18" t="n">
        <v>43.24556429</v>
      </c>
      <c r="P46" s="20" t="n">
        <v>2.97474778</v>
      </c>
      <c r="Q46" s="18" t="n">
        <v>0</v>
      </c>
      <c r="R46" s="20" t="n">
        <v>0</v>
      </c>
      <c r="S46" s="18" t="s">
        <v>404</v>
      </c>
      <c r="T46" s="20" t="s">
        <v>404</v>
      </c>
      <c r="U46" s="18" t="n">
        <v>0</v>
      </c>
      <c r="V46" s="20" t="n">
        <v>0</v>
      </c>
      <c r="W46" s="18" t="n">
        <v>0</v>
      </c>
      <c r="X46" s="20" t="n">
        <v>0</v>
      </c>
      <c r="Y46" s="18" t="n">
        <v>6.34564343</v>
      </c>
      <c r="Z46" s="20" t="n">
        <v>1.0116456</v>
      </c>
    </row>
    <row r="47" spans="1:26">
      <c r="A47" s="15" t="s">
        <v>444</v>
      </c>
      <c r="B47" s="17" t="n">
        <v>5928</v>
      </c>
      <c r="C47" s="18">
        <f>(0.0/B47*100)</f>
        <v/>
      </c>
      <c r="D47" s="19" t="n">
        <v>5928</v>
      </c>
      <c r="E47" s="18" t="n">
        <v>0</v>
      </c>
      <c r="F47" s="20" t="n">
        <v>0</v>
      </c>
      <c r="G47" s="18" t="n">
        <v>5.29985914</v>
      </c>
      <c r="H47" s="20" t="n">
        <v>1.71380911</v>
      </c>
      <c r="I47" s="18" t="n">
        <v>13.81937898</v>
      </c>
      <c r="J47" s="20" t="n">
        <v>2.67296184</v>
      </c>
      <c r="K47" s="18" t="n">
        <v>32.28765183</v>
      </c>
      <c r="L47" s="20" t="n">
        <v>3.72265746</v>
      </c>
      <c r="M47" s="18" t="n">
        <v>19.41219062</v>
      </c>
      <c r="N47" s="20" t="n">
        <v>2.8783547</v>
      </c>
      <c r="O47" s="18" t="n">
        <v>27.50914162</v>
      </c>
      <c r="P47" s="20" t="n">
        <v>3.53024226</v>
      </c>
      <c r="Q47" s="18" t="n">
        <v>0</v>
      </c>
      <c r="R47" s="20" t="n">
        <v>0</v>
      </c>
      <c r="S47" s="18" t="s">
        <v>404</v>
      </c>
      <c r="T47" s="20" t="s">
        <v>404</v>
      </c>
      <c r="U47" s="18" t="n">
        <v>0</v>
      </c>
      <c r="V47" s="20" t="n">
        <v>0</v>
      </c>
      <c r="W47" s="18" t="n">
        <v>0</v>
      </c>
      <c r="X47" s="20" t="n">
        <v>0</v>
      </c>
      <c r="Y47" s="18" t="n">
        <v>1.67177781</v>
      </c>
      <c r="Z47" s="20" t="n">
        <v>0.94326843</v>
      </c>
    </row>
    <row r="48" spans="1:26">
      <c r="A48" s="15" t="s">
        <v>445</v>
      </c>
      <c r="B48" s="17" t="n">
        <v>9841</v>
      </c>
      <c r="C48" s="18">
        <f>(0.0/B48*100)</f>
        <v/>
      </c>
      <c r="D48" s="19" t="n">
        <v>9841</v>
      </c>
      <c r="E48" s="18" t="n">
        <v>1.43696224</v>
      </c>
      <c r="F48" s="20" t="n">
        <v>0.84117228</v>
      </c>
      <c r="G48" s="18" t="n">
        <v>20.8766845</v>
      </c>
      <c r="H48" s="20" t="n">
        <v>3.69583572</v>
      </c>
      <c r="I48" s="18" t="n">
        <v>20.04869335</v>
      </c>
      <c r="J48" s="20" t="n">
        <v>3.19656597</v>
      </c>
      <c r="K48" s="18" t="n">
        <v>20.74831433</v>
      </c>
      <c r="L48" s="20" t="n">
        <v>3.54652415</v>
      </c>
      <c r="M48" s="18" t="n">
        <v>28.7447603</v>
      </c>
      <c r="N48" s="20" t="n">
        <v>3.73323214</v>
      </c>
      <c r="O48" s="18" t="n">
        <v>7.29950396</v>
      </c>
      <c r="P48" s="20" t="n">
        <v>1.60722375</v>
      </c>
      <c r="Q48" s="18" t="n">
        <v>0</v>
      </c>
      <c r="R48" s="20" t="n">
        <v>0</v>
      </c>
      <c r="S48" s="18" t="s">
        <v>404</v>
      </c>
      <c r="T48" s="20" t="s">
        <v>404</v>
      </c>
      <c r="U48" s="18" t="n">
        <v>0</v>
      </c>
      <c r="V48" s="20" t="n">
        <v>0</v>
      </c>
      <c r="W48" s="18" t="n">
        <v>0</v>
      </c>
      <c r="X48" s="20" t="n">
        <v>0</v>
      </c>
      <c r="Y48" s="18" t="n">
        <v>0.84508132</v>
      </c>
      <c r="Z48" s="20" t="n">
        <v>0.61226667</v>
      </c>
    </row>
    <row r="49" spans="1:26">
      <c r="A49" s="15" t="s">
        <v>446</v>
      </c>
      <c r="B49" s="17" t="n">
        <v>6349</v>
      </c>
      <c r="C49" s="18">
        <f>(52.0/B49*100)</f>
        <v/>
      </c>
      <c r="D49" s="19" t="n">
        <v>6297</v>
      </c>
      <c r="E49" s="18" t="n">
        <v>0</v>
      </c>
      <c r="F49" s="20" t="n">
        <v>0</v>
      </c>
      <c r="G49" s="18" t="n">
        <v>7.61680403</v>
      </c>
      <c r="H49" s="20" t="n">
        <v>1.53692097</v>
      </c>
      <c r="I49" s="18" t="n">
        <v>28.40689256</v>
      </c>
      <c r="J49" s="20" t="n">
        <v>3.17586274</v>
      </c>
      <c r="K49" s="18" t="n">
        <v>31.37994145</v>
      </c>
      <c r="L49" s="20" t="n">
        <v>3.44427798</v>
      </c>
      <c r="M49" s="18" t="n">
        <v>13.13881455</v>
      </c>
      <c r="N49" s="20" t="n">
        <v>2.58243048</v>
      </c>
      <c r="O49" s="18" t="n">
        <v>19.33663825</v>
      </c>
      <c r="P49" s="20" t="n">
        <v>3.29847834</v>
      </c>
      <c r="Q49" s="18" t="n">
        <v>0</v>
      </c>
      <c r="R49" s="20" t="n">
        <v>0</v>
      </c>
      <c r="S49" s="18" t="s">
        <v>404</v>
      </c>
      <c r="T49" s="20" t="s">
        <v>404</v>
      </c>
      <c r="U49" s="18" t="n">
        <v>0</v>
      </c>
      <c r="V49" s="20" t="n">
        <v>0</v>
      </c>
      <c r="W49" s="18" t="n">
        <v>0</v>
      </c>
      <c r="X49" s="20" t="n">
        <v>0</v>
      </c>
      <c r="Y49" s="18" t="n">
        <v>0.12090915</v>
      </c>
      <c r="Z49" s="20" t="n">
        <v>0.08543591</v>
      </c>
    </row>
    <row r="50" spans="1:26">
      <c r="A50" s="15" t="s">
        <v>447</v>
      </c>
      <c r="B50" s="17" t="n">
        <v>11795</v>
      </c>
      <c r="C50" s="18">
        <f>(1031.0/B50*100)</f>
        <v/>
      </c>
      <c r="D50" s="19" t="n">
        <v>10764</v>
      </c>
      <c r="E50" s="18" t="n">
        <v>0.28891049</v>
      </c>
      <c r="F50" s="20" t="n">
        <v>0.26686461</v>
      </c>
      <c r="G50" s="18" t="n">
        <v>12.96582643</v>
      </c>
      <c r="H50" s="20" t="n">
        <v>2.32734504</v>
      </c>
      <c r="I50" s="18" t="n">
        <v>39.70419111</v>
      </c>
      <c r="J50" s="20" t="n">
        <v>3.52790178</v>
      </c>
      <c r="K50" s="18" t="n">
        <v>22.31934895</v>
      </c>
      <c r="L50" s="20" t="n">
        <v>2.90377962</v>
      </c>
      <c r="M50" s="18" t="n">
        <v>8.206499859999999</v>
      </c>
      <c r="N50" s="20" t="n">
        <v>1.80663406</v>
      </c>
      <c r="O50" s="18" t="n">
        <v>11.70385629</v>
      </c>
      <c r="P50" s="20" t="n">
        <v>2.33239575</v>
      </c>
      <c r="Q50" s="18" t="n">
        <v>0</v>
      </c>
      <c r="R50" s="20" t="n">
        <v>0</v>
      </c>
      <c r="S50" s="18" t="s">
        <v>404</v>
      </c>
      <c r="T50" s="20" t="s">
        <v>404</v>
      </c>
      <c r="U50" s="18" t="n">
        <v>0</v>
      </c>
      <c r="V50" s="20" t="n">
        <v>0</v>
      </c>
      <c r="W50" s="18" t="n">
        <v>0</v>
      </c>
      <c r="X50" s="20" t="n">
        <v>0</v>
      </c>
      <c r="Y50" s="18" t="n">
        <v>4.81136686</v>
      </c>
      <c r="Z50" s="20" t="n">
        <v>1.49515102</v>
      </c>
    </row>
    <row r="51" spans="1:26">
      <c r="A51" s="15" t="s">
        <v>448</v>
      </c>
      <c r="B51" s="17" t="n">
        <v>6866</v>
      </c>
      <c r="C51" s="18">
        <f>(0.0/B51*100)</f>
        <v/>
      </c>
      <c r="D51" s="19" t="n">
        <v>6866</v>
      </c>
      <c r="E51" s="18" t="n">
        <v>0.6715878199999999</v>
      </c>
      <c r="F51" s="20" t="n">
        <v>0.5955027000000001</v>
      </c>
      <c r="G51" s="18" t="n">
        <v>10.53326036</v>
      </c>
      <c r="H51" s="20" t="n">
        <v>1.90824773</v>
      </c>
      <c r="I51" s="18" t="n">
        <v>28.13019451</v>
      </c>
      <c r="J51" s="20" t="n">
        <v>3.31842991</v>
      </c>
      <c r="K51" s="18" t="n">
        <v>36.46055273</v>
      </c>
      <c r="L51" s="20" t="n">
        <v>3.34889595</v>
      </c>
      <c r="M51" s="18" t="n">
        <v>11.61209451</v>
      </c>
      <c r="N51" s="20" t="n">
        <v>2.41690938</v>
      </c>
      <c r="O51" s="18" t="n">
        <v>12.1194563</v>
      </c>
      <c r="P51" s="20" t="n">
        <v>2.41655303</v>
      </c>
      <c r="Q51" s="18" t="n">
        <v>0</v>
      </c>
      <c r="R51" s="20" t="n">
        <v>0</v>
      </c>
      <c r="S51" s="18" t="s">
        <v>404</v>
      </c>
      <c r="T51" s="20" t="s">
        <v>404</v>
      </c>
      <c r="U51" s="18" t="n">
        <v>0</v>
      </c>
      <c r="V51" s="20" t="n">
        <v>0</v>
      </c>
      <c r="W51" s="18" t="n">
        <v>0</v>
      </c>
      <c r="X51" s="20" t="n">
        <v>0</v>
      </c>
      <c r="Y51" s="18" t="n">
        <v>0.47285377</v>
      </c>
      <c r="Z51" s="20" t="n">
        <v>0.48056261</v>
      </c>
    </row>
    <row r="52" spans="1:26">
      <c r="A52" s="15" t="s">
        <v>449</v>
      </c>
      <c r="B52" s="17" t="n">
        <v>5809</v>
      </c>
      <c r="C52" s="18">
        <f>(0.0/B52*100)</f>
        <v/>
      </c>
      <c r="D52" s="19" t="n">
        <v>5809</v>
      </c>
      <c r="E52" s="18" t="n">
        <v>0</v>
      </c>
      <c r="F52" s="20" t="n">
        <v>0</v>
      </c>
      <c r="G52" s="18" t="n">
        <v>15.84245805</v>
      </c>
      <c r="H52" s="20" t="n">
        <v>2.93874543</v>
      </c>
      <c r="I52" s="18" t="n">
        <v>35.43764378</v>
      </c>
      <c r="J52" s="20" t="n">
        <v>4.05254947</v>
      </c>
      <c r="K52" s="18" t="n">
        <v>26.26914312</v>
      </c>
      <c r="L52" s="20" t="n">
        <v>3.30223106</v>
      </c>
      <c r="M52" s="18" t="n">
        <v>13.73019509</v>
      </c>
      <c r="N52" s="20" t="n">
        <v>2.95399118</v>
      </c>
      <c r="O52" s="18" t="n">
        <v>8.64488506</v>
      </c>
      <c r="P52" s="20" t="n">
        <v>2.06729341</v>
      </c>
      <c r="Q52" s="18" t="n">
        <v>0</v>
      </c>
      <c r="R52" s="20" t="n">
        <v>0</v>
      </c>
      <c r="S52" s="18" t="s">
        <v>404</v>
      </c>
      <c r="T52" s="20" t="s">
        <v>404</v>
      </c>
      <c r="U52" s="18" t="n">
        <v>0</v>
      </c>
      <c r="V52" s="20" t="n">
        <v>0</v>
      </c>
      <c r="W52" s="18" t="n">
        <v>0</v>
      </c>
      <c r="X52" s="20" t="n">
        <v>0</v>
      </c>
      <c r="Y52" s="18" t="n">
        <v>0.07567491</v>
      </c>
      <c r="Z52" s="20" t="n">
        <v>0.07594953</v>
      </c>
    </row>
    <row r="53" spans="1:26">
      <c r="A53" s="15" t="s">
        <v>450</v>
      </c>
      <c r="B53" s="17" t="n">
        <v>5571</v>
      </c>
      <c r="C53" s="18">
        <f>(0.0/B53*100)</f>
        <v/>
      </c>
      <c r="D53" s="19" t="n">
        <v>5571</v>
      </c>
      <c r="E53" s="18" t="n">
        <v>1.70054736</v>
      </c>
      <c r="F53" s="20" t="n">
        <v>0.05885663</v>
      </c>
      <c r="G53" s="18" t="n">
        <v>5.4252383</v>
      </c>
      <c r="H53" s="20" t="n">
        <v>0.07397564</v>
      </c>
      <c r="I53" s="18" t="n">
        <v>24.73831492</v>
      </c>
      <c r="J53" s="20" t="n">
        <v>0.11296441</v>
      </c>
      <c r="K53" s="18" t="n">
        <v>29.73891653</v>
      </c>
      <c r="L53" s="20" t="n">
        <v>0.1393101</v>
      </c>
      <c r="M53" s="18" t="n">
        <v>17.08761004</v>
      </c>
      <c r="N53" s="20" t="n">
        <v>0.10867353</v>
      </c>
      <c r="O53" s="18" t="n">
        <v>19.91819127</v>
      </c>
      <c r="P53" s="20" t="n">
        <v>0.12023123</v>
      </c>
      <c r="Q53" s="18" t="n">
        <v>0</v>
      </c>
      <c r="R53" s="20" t="n">
        <v>0</v>
      </c>
      <c r="S53" s="18" t="s">
        <v>404</v>
      </c>
      <c r="T53" s="20" t="s">
        <v>404</v>
      </c>
      <c r="U53" s="18" t="n">
        <v>0</v>
      </c>
      <c r="V53" s="20" t="n">
        <v>0</v>
      </c>
      <c r="W53" s="18" t="n">
        <v>0</v>
      </c>
      <c r="X53" s="20" t="n">
        <v>0</v>
      </c>
      <c r="Y53" s="18" t="n">
        <v>1.39118158</v>
      </c>
      <c r="Z53" s="20" t="n">
        <v>0.03805617</v>
      </c>
    </row>
    <row r="54" spans="1:26">
      <c r="A54" s="15" t="s">
        <v>451</v>
      </c>
      <c r="B54" s="17" t="n">
        <v>4740</v>
      </c>
      <c r="C54" s="18">
        <f>(199.0/B54*100)</f>
        <v/>
      </c>
      <c r="D54" s="19" t="n">
        <v>4541</v>
      </c>
      <c r="E54" s="18" t="n">
        <v>0</v>
      </c>
      <c r="F54" s="20" t="n">
        <v>0</v>
      </c>
      <c r="G54" s="18" t="n">
        <v>3.67371073</v>
      </c>
      <c r="H54" s="20" t="n">
        <v>1.25058986</v>
      </c>
      <c r="I54" s="18" t="n">
        <v>11.27215513</v>
      </c>
      <c r="J54" s="20" t="n">
        <v>2.79532359</v>
      </c>
      <c r="K54" s="18" t="n">
        <v>32.31594724</v>
      </c>
      <c r="L54" s="20" t="n">
        <v>4.03724563</v>
      </c>
      <c r="M54" s="18" t="n">
        <v>14.36488775</v>
      </c>
      <c r="N54" s="20" t="n">
        <v>2.74852172</v>
      </c>
      <c r="O54" s="18" t="n">
        <v>35.32632842</v>
      </c>
      <c r="P54" s="20" t="n">
        <v>4.24467357</v>
      </c>
      <c r="Q54" s="18" t="n">
        <v>0</v>
      </c>
      <c r="R54" s="20" t="n">
        <v>0</v>
      </c>
      <c r="S54" s="18" t="s">
        <v>404</v>
      </c>
      <c r="T54" s="20" t="s">
        <v>404</v>
      </c>
      <c r="U54" s="18" t="n">
        <v>0</v>
      </c>
      <c r="V54" s="20" t="n">
        <v>0</v>
      </c>
      <c r="W54" s="18" t="n">
        <v>0</v>
      </c>
      <c r="X54" s="20" t="n">
        <v>0</v>
      </c>
      <c r="Y54" s="18" t="n">
        <v>3.04697073</v>
      </c>
      <c r="Z54" s="20" t="n">
        <v>1.5683774</v>
      </c>
    </row>
    <row r="55" spans="1:26">
      <c r="A55" s="15" t="s">
        <v>452</v>
      </c>
      <c r="B55" s="17" t="n">
        <v>5316</v>
      </c>
      <c r="C55" s="18">
        <f>(43.0/B55*100)</f>
        <v/>
      </c>
      <c r="D55" s="19" t="n">
        <v>5273</v>
      </c>
      <c r="E55" s="18" t="n">
        <v>0</v>
      </c>
      <c r="F55" s="20" t="n">
        <v>0</v>
      </c>
      <c r="G55" s="18" t="n">
        <v>4.87979853</v>
      </c>
      <c r="H55" s="20" t="n">
        <v>1.43517843</v>
      </c>
      <c r="I55" s="18" t="n">
        <v>14.63596629</v>
      </c>
      <c r="J55" s="20" t="n">
        <v>2.56644437</v>
      </c>
      <c r="K55" s="18" t="n">
        <v>25.2926971</v>
      </c>
      <c r="L55" s="20" t="n">
        <v>3.31012862</v>
      </c>
      <c r="M55" s="18" t="n">
        <v>21.3474779</v>
      </c>
      <c r="N55" s="20" t="n">
        <v>2.73370423</v>
      </c>
      <c r="O55" s="18" t="n">
        <v>31.21464041</v>
      </c>
      <c r="P55" s="20" t="n">
        <v>3.14044748</v>
      </c>
      <c r="Q55" s="18" t="n">
        <v>0</v>
      </c>
      <c r="R55" s="20" t="n">
        <v>0</v>
      </c>
      <c r="S55" s="18" t="s">
        <v>404</v>
      </c>
      <c r="T55" s="20" t="s">
        <v>404</v>
      </c>
      <c r="U55" s="18" t="n">
        <v>0</v>
      </c>
      <c r="V55" s="20" t="n">
        <v>0</v>
      </c>
      <c r="W55" s="18" t="n">
        <v>0</v>
      </c>
      <c r="X55" s="20" t="n">
        <v>0</v>
      </c>
      <c r="Y55" s="18" t="n">
        <v>2.62941977</v>
      </c>
      <c r="Z55" s="20" t="n">
        <v>1.11197321</v>
      </c>
    </row>
    <row r="56" spans="1:26">
      <c r="A56" s="15" t="s">
        <v>453</v>
      </c>
      <c r="B56" s="17" t="n">
        <v>5359</v>
      </c>
      <c r="C56" s="18">
        <f>(0.0/B56*100)</f>
        <v/>
      </c>
      <c r="D56" s="19" t="n">
        <v>5359</v>
      </c>
      <c r="E56" s="18" t="n">
        <v>0</v>
      </c>
      <c r="F56" s="20" t="n">
        <v>0</v>
      </c>
      <c r="G56" s="18" t="n">
        <v>20.30829683</v>
      </c>
      <c r="H56" s="20" t="n">
        <v>3.06812434</v>
      </c>
      <c r="I56" s="18" t="n">
        <v>42.05579031</v>
      </c>
      <c r="J56" s="20" t="n">
        <v>4.27544593</v>
      </c>
      <c r="K56" s="18" t="n">
        <v>17.51345007</v>
      </c>
      <c r="L56" s="20" t="n">
        <v>3.38324381</v>
      </c>
      <c r="M56" s="18" t="n">
        <v>3.10863401</v>
      </c>
      <c r="N56" s="20" t="n">
        <v>1.41666635</v>
      </c>
      <c r="O56" s="18" t="n">
        <v>8.86893397</v>
      </c>
      <c r="P56" s="20" t="n">
        <v>2.25917653</v>
      </c>
      <c r="Q56" s="18" t="n">
        <v>0</v>
      </c>
      <c r="R56" s="20" t="n">
        <v>0</v>
      </c>
      <c r="S56" s="18" t="s">
        <v>404</v>
      </c>
      <c r="T56" s="20" t="s">
        <v>404</v>
      </c>
      <c r="U56" s="18" t="n">
        <v>0</v>
      </c>
      <c r="V56" s="20" t="n">
        <v>0</v>
      </c>
      <c r="W56" s="18" t="n">
        <v>0</v>
      </c>
      <c r="X56" s="20" t="n">
        <v>0</v>
      </c>
      <c r="Y56" s="18" t="n">
        <v>8.144894799999999</v>
      </c>
      <c r="Z56" s="20" t="n">
        <v>2.36605401</v>
      </c>
    </row>
    <row r="57" spans="1:26">
      <c r="A57" s="15" t="s">
        <v>454</v>
      </c>
      <c r="B57" s="17" t="n">
        <v>6513</v>
      </c>
      <c r="C57" s="18">
        <f>(0.0/B57*100)</f>
        <v/>
      </c>
      <c r="D57" s="19" t="n">
        <v>6513</v>
      </c>
      <c r="E57" s="18" t="n">
        <v>1.37492008</v>
      </c>
      <c r="F57" s="20" t="n">
        <v>0.97471409</v>
      </c>
      <c r="G57" s="18" t="n">
        <v>14.27204386</v>
      </c>
      <c r="H57" s="20" t="n">
        <v>2.61418538</v>
      </c>
      <c r="I57" s="18" t="n">
        <v>15.78841875</v>
      </c>
      <c r="J57" s="20" t="n">
        <v>2.84754531</v>
      </c>
      <c r="K57" s="18" t="n">
        <v>27.93098421</v>
      </c>
      <c r="L57" s="20" t="n">
        <v>2.91791237</v>
      </c>
      <c r="M57" s="18" t="n">
        <v>16.53755632</v>
      </c>
      <c r="N57" s="20" t="n">
        <v>2.83141504</v>
      </c>
      <c r="O57" s="18" t="n">
        <v>24.09607678</v>
      </c>
      <c r="P57" s="20" t="n">
        <v>3.2406293</v>
      </c>
      <c r="Q57" s="18" t="n">
        <v>0</v>
      </c>
      <c r="R57" s="20" t="n">
        <v>0</v>
      </c>
      <c r="S57" s="18" t="s">
        <v>404</v>
      </c>
      <c r="T57" s="20" t="s">
        <v>404</v>
      </c>
      <c r="U57" s="18" t="n">
        <v>0</v>
      </c>
      <c r="V57" s="20" t="n">
        <v>0</v>
      </c>
      <c r="W57" s="18" t="n">
        <v>0</v>
      </c>
      <c r="X57" s="20" t="n">
        <v>0</v>
      </c>
      <c r="Y57" s="18" t="n">
        <v>0</v>
      </c>
      <c r="Z57" s="20" t="n">
        <v>0</v>
      </c>
    </row>
    <row r="58" spans="1:26">
      <c r="A58" s="15" t="s">
        <v>455</v>
      </c>
      <c r="B58" s="17" t="n">
        <v>7267</v>
      </c>
      <c r="C58" s="18">
        <f>(0.0/B58*100)</f>
        <v/>
      </c>
      <c r="D58" s="19" t="n">
        <v>7267</v>
      </c>
      <c r="E58" s="18" t="n">
        <v>1.08697295</v>
      </c>
      <c r="F58" s="20" t="n">
        <v>0.77551799</v>
      </c>
      <c r="G58" s="18" t="n">
        <v>4.76783801</v>
      </c>
      <c r="H58" s="20" t="n">
        <v>1.6087796</v>
      </c>
      <c r="I58" s="18" t="n">
        <v>13.01832022</v>
      </c>
      <c r="J58" s="20" t="n">
        <v>2.48995325</v>
      </c>
      <c r="K58" s="18" t="n">
        <v>23.82307565</v>
      </c>
      <c r="L58" s="20" t="n">
        <v>3.16038532</v>
      </c>
      <c r="M58" s="18" t="n">
        <v>32.91960278</v>
      </c>
      <c r="N58" s="20" t="n">
        <v>3.40046487</v>
      </c>
      <c r="O58" s="18" t="n">
        <v>23.79595245</v>
      </c>
      <c r="P58" s="20" t="n">
        <v>2.40506011</v>
      </c>
      <c r="Q58" s="18" t="n">
        <v>0</v>
      </c>
      <c r="R58" s="20" t="n">
        <v>0</v>
      </c>
      <c r="S58" s="18" t="s">
        <v>404</v>
      </c>
      <c r="T58" s="20" t="s">
        <v>404</v>
      </c>
      <c r="U58" s="18" t="n">
        <v>0</v>
      </c>
      <c r="V58" s="20" t="n">
        <v>0</v>
      </c>
      <c r="W58" s="18" t="n">
        <v>0</v>
      </c>
      <c r="X58" s="20" t="n">
        <v>0</v>
      </c>
      <c r="Y58" s="18" t="n">
        <v>0.58823794</v>
      </c>
      <c r="Z58" s="20" t="n">
        <v>0.59015147</v>
      </c>
    </row>
    <row r="59" spans="1:26">
      <c r="A59" s="15" t="s">
        <v>456</v>
      </c>
      <c r="B59" s="17" t="n">
        <v>4826</v>
      </c>
      <c r="C59" s="18">
        <f>(0.0/B59*100)</f>
        <v/>
      </c>
      <c r="D59" s="19" t="n">
        <v>4826</v>
      </c>
      <c r="E59" s="18" t="n">
        <v>0</v>
      </c>
      <c r="F59" s="20" t="n">
        <v>0</v>
      </c>
      <c r="G59" s="18" t="n">
        <v>9.172421419999999</v>
      </c>
      <c r="H59" s="20" t="n">
        <v>0.76582633</v>
      </c>
      <c r="I59" s="18" t="n">
        <v>26.64403016</v>
      </c>
      <c r="J59" s="20" t="n">
        <v>1.20654556</v>
      </c>
      <c r="K59" s="18" t="n">
        <v>37.65489815</v>
      </c>
      <c r="L59" s="20" t="n">
        <v>1.35606034</v>
      </c>
      <c r="M59" s="18" t="n">
        <v>14.60509308</v>
      </c>
      <c r="N59" s="20" t="n">
        <v>0.85480013</v>
      </c>
      <c r="O59" s="18" t="n">
        <v>11.55422331</v>
      </c>
      <c r="P59" s="20" t="n">
        <v>0.85842579</v>
      </c>
      <c r="Q59" s="18" t="n">
        <v>0</v>
      </c>
      <c r="R59" s="20" t="n">
        <v>0</v>
      </c>
      <c r="S59" s="18" t="s">
        <v>404</v>
      </c>
      <c r="T59" s="20" t="s">
        <v>404</v>
      </c>
      <c r="U59" s="18" t="n">
        <v>0</v>
      </c>
      <c r="V59" s="20" t="n">
        <v>0</v>
      </c>
      <c r="W59" s="18" t="n">
        <v>0</v>
      </c>
      <c r="X59" s="20" t="n">
        <v>0</v>
      </c>
      <c r="Y59" s="18" t="n">
        <v>0.36933388</v>
      </c>
      <c r="Z59" s="20" t="n">
        <v>0.26237775</v>
      </c>
    </row>
    <row r="60" spans="1:26">
      <c r="A60" s="15" t="s">
        <v>457</v>
      </c>
      <c r="B60" s="17" t="n">
        <v>4546</v>
      </c>
      <c r="C60" s="18">
        <f>(0.0/B60*100)</f>
        <v/>
      </c>
      <c r="D60" s="19" t="n">
        <v>4546</v>
      </c>
      <c r="E60" s="18" t="n">
        <v>0.56998922</v>
      </c>
      <c r="F60" s="20" t="n">
        <v>0.3462656</v>
      </c>
      <c r="G60" s="18" t="n">
        <v>5.20216397</v>
      </c>
      <c r="H60" s="20" t="n">
        <v>1.63230426</v>
      </c>
      <c r="I60" s="18" t="n">
        <v>13.80266376</v>
      </c>
      <c r="J60" s="20" t="n">
        <v>2.27890967</v>
      </c>
      <c r="K60" s="18" t="n">
        <v>30.63628213</v>
      </c>
      <c r="L60" s="20" t="n">
        <v>2.94131697</v>
      </c>
      <c r="M60" s="18" t="n">
        <v>23.12426007</v>
      </c>
      <c r="N60" s="20" t="n">
        <v>2.88643307</v>
      </c>
      <c r="O60" s="18" t="n">
        <v>24.16888379</v>
      </c>
      <c r="P60" s="20" t="n">
        <v>2.64436399</v>
      </c>
      <c r="Q60" s="18" t="n">
        <v>0</v>
      </c>
      <c r="R60" s="20" t="n">
        <v>0</v>
      </c>
      <c r="S60" s="18" t="s">
        <v>404</v>
      </c>
      <c r="T60" s="20" t="s">
        <v>404</v>
      </c>
      <c r="U60" s="18" t="n">
        <v>0</v>
      </c>
      <c r="V60" s="20" t="n">
        <v>0</v>
      </c>
      <c r="W60" s="18" t="n">
        <v>0</v>
      </c>
      <c r="X60" s="20" t="n">
        <v>0</v>
      </c>
      <c r="Y60" s="18" t="n">
        <v>2.49575707</v>
      </c>
      <c r="Z60" s="20" t="n">
        <v>1.12839107</v>
      </c>
    </row>
    <row r="61" spans="1:26">
      <c r="A61" s="15" t="s">
        <v>458</v>
      </c>
      <c r="B61" s="17" t="n">
        <v>6525</v>
      </c>
      <c r="C61" s="18">
        <f>(0.0/B61*100)</f>
        <v/>
      </c>
      <c r="D61" s="19" t="n">
        <v>6525</v>
      </c>
      <c r="E61" s="18" t="n">
        <v>0</v>
      </c>
      <c r="F61" s="20" t="n">
        <v>0</v>
      </c>
      <c r="G61" s="18" t="n">
        <v>15.92489137</v>
      </c>
      <c r="H61" s="20" t="n">
        <v>2.25325168</v>
      </c>
      <c r="I61" s="18" t="n">
        <v>23.31773014</v>
      </c>
      <c r="J61" s="20" t="n">
        <v>2.64908881</v>
      </c>
      <c r="K61" s="18" t="n">
        <v>31.51735053</v>
      </c>
      <c r="L61" s="20" t="n">
        <v>2.80529429</v>
      </c>
      <c r="M61" s="18" t="n">
        <v>11.3052849</v>
      </c>
      <c r="N61" s="20" t="n">
        <v>1.5927471</v>
      </c>
      <c r="O61" s="18" t="n">
        <v>17.61310811</v>
      </c>
      <c r="P61" s="20" t="n">
        <v>2.31401102</v>
      </c>
      <c r="Q61" s="18" t="n">
        <v>0</v>
      </c>
      <c r="R61" s="20" t="n">
        <v>0</v>
      </c>
      <c r="S61" s="18" t="s">
        <v>404</v>
      </c>
      <c r="T61" s="20" t="s">
        <v>404</v>
      </c>
      <c r="U61" s="18" t="n">
        <v>0</v>
      </c>
      <c r="V61" s="20" t="n">
        <v>0</v>
      </c>
      <c r="W61" s="18" t="n">
        <v>0</v>
      </c>
      <c r="X61" s="20" t="n">
        <v>0</v>
      </c>
      <c r="Y61" s="18" t="n">
        <v>0.32163494</v>
      </c>
      <c r="Z61" s="20" t="n">
        <v>0.27067155</v>
      </c>
    </row>
    <row r="62" spans="1:26">
      <c r="A62" s="15" t="s">
        <v>459</v>
      </c>
      <c r="B62" s="17" t="n">
        <v>4476</v>
      </c>
      <c r="C62" s="18">
        <f>(0.0/B62*100)</f>
        <v/>
      </c>
      <c r="D62" s="19" t="n">
        <v>4476</v>
      </c>
      <c r="E62" s="18" t="n">
        <v>0</v>
      </c>
      <c r="F62" s="20" t="n">
        <v>0</v>
      </c>
      <c r="G62" s="18" t="n">
        <v>11.25552175</v>
      </c>
      <c r="H62" s="20" t="n">
        <v>0.05296323</v>
      </c>
      <c r="I62" s="18" t="n">
        <v>54.18858666</v>
      </c>
      <c r="J62" s="20" t="n">
        <v>0.06120417</v>
      </c>
      <c r="K62" s="18" t="n">
        <v>15.94263113</v>
      </c>
      <c r="L62" s="20" t="n">
        <v>0.05067006</v>
      </c>
      <c r="M62" s="18" t="n">
        <v>12.26980703</v>
      </c>
      <c r="N62" s="20" t="n">
        <v>0.02375312</v>
      </c>
      <c r="O62" s="18" t="n">
        <v>6.0270372</v>
      </c>
      <c r="P62" s="20" t="n">
        <v>0.02346781</v>
      </c>
      <c r="Q62" s="18" t="n">
        <v>0</v>
      </c>
      <c r="R62" s="20" t="n">
        <v>0</v>
      </c>
      <c r="S62" s="18" t="s">
        <v>404</v>
      </c>
      <c r="T62" s="20" t="s">
        <v>404</v>
      </c>
      <c r="U62" s="18" t="n">
        <v>0</v>
      </c>
      <c r="V62" s="20" t="n">
        <v>0</v>
      </c>
      <c r="W62" s="18" t="n">
        <v>0</v>
      </c>
      <c r="X62" s="20" t="n">
        <v>0</v>
      </c>
      <c r="Y62" s="18" t="n">
        <v>0.31641623</v>
      </c>
      <c r="Z62" s="20" t="n">
        <v>0.01125547</v>
      </c>
    </row>
    <row r="63" spans="1:26">
      <c r="A63" s="15" t="s">
        <v>460</v>
      </c>
      <c r="B63" s="17" t="n">
        <v>5324</v>
      </c>
      <c r="C63" s="18">
        <f>(0.0/B63*100)</f>
        <v/>
      </c>
      <c r="D63" s="19" t="n">
        <v>5324</v>
      </c>
      <c r="E63" s="18" t="n">
        <v>0.69771956</v>
      </c>
      <c r="F63" s="20" t="n">
        <v>0.01154997</v>
      </c>
      <c r="G63" s="18" t="n">
        <v>9.78609814</v>
      </c>
      <c r="H63" s="20" t="n">
        <v>0.09714886</v>
      </c>
      <c r="I63" s="18" t="n">
        <v>18.28655064</v>
      </c>
      <c r="J63" s="20" t="n">
        <v>0.11947402</v>
      </c>
      <c r="K63" s="18" t="n">
        <v>40.54375149</v>
      </c>
      <c r="L63" s="20" t="n">
        <v>0.17205699</v>
      </c>
      <c r="M63" s="18" t="n">
        <v>13.9303738</v>
      </c>
      <c r="N63" s="20" t="n">
        <v>0.12444133</v>
      </c>
      <c r="O63" s="18" t="n">
        <v>7.62082917</v>
      </c>
      <c r="P63" s="20" t="n">
        <v>0.07994745</v>
      </c>
      <c r="Q63" s="18" t="n">
        <v>0</v>
      </c>
      <c r="R63" s="20" t="n">
        <v>0</v>
      </c>
      <c r="S63" s="18" t="s">
        <v>404</v>
      </c>
      <c r="T63" s="20" t="s">
        <v>404</v>
      </c>
      <c r="U63" s="18" t="n">
        <v>0</v>
      </c>
      <c r="V63" s="20" t="n">
        <v>0</v>
      </c>
      <c r="W63" s="18" t="n">
        <v>0</v>
      </c>
      <c r="X63" s="20" t="n">
        <v>0</v>
      </c>
      <c r="Y63" s="18" t="n">
        <v>9.13467719</v>
      </c>
      <c r="Z63" s="20" t="n">
        <v>0.1862124</v>
      </c>
    </row>
    <row r="64" spans="1:26">
      <c r="A64" s="15" t="s">
        <v>461</v>
      </c>
      <c r="B64" s="17" t="n">
        <v>3634</v>
      </c>
      <c r="C64" s="18">
        <f>(27.0/B64*100)</f>
        <v/>
      </c>
      <c r="D64" s="19" t="n">
        <v>3607</v>
      </c>
      <c r="E64" s="18" t="n">
        <v>0</v>
      </c>
      <c r="F64" s="20" t="n">
        <v>0</v>
      </c>
      <c r="G64" s="18" t="n">
        <v>10.60602156</v>
      </c>
      <c r="H64" s="20" t="n">
        <v>0.05285694</v>
      </c>
      <c r="I64" s="18" t="n">
        <v>31.17984536</v>
      </c>
      <c r="J64" s="20" t="n">
        <v>0.09231598000000001</v>
      </c>
      <c r="K64" s="18" t="n">
        <v>25.36031802</v>
      </c>
      <c r="L64" s="20" t="n">
        <v>0.10056676</v>
      </c>
      <c r="M64" s="18" t="n">
        <v>17.47446916</v>
      </c>
      <c r="N64" s="20" t="n">
        <v>0.08917797</v>
      </c>
      <c r="O64" s="18" t="n">
        <v>15.37934589</v>
      </c>
      <c r="P64" s="20" t="n">
        <v>0.07364655000000001</v>
      </c>
      <c r="Q64" s="18" t="n">
        <v>0</v>
      </c>
      <c r="R64" s="20" t="n">
        <v>0</v>
      </c>
      <c r="S64" s="18" t="s">
        <v>404</v>
      </c>
      <c r="T64" s="20" t="s">
        <v>404</v>
      </c>
      <c r="U64" s="18" t="n">
        <v>0</v>
      </c>
      <c r="V64" s="20" t="n">
        <v>0</v>
      </c>
      <c r="W64" s="18" t="n">
        <v>0</v>
      </c>
      <c r="X64" s="20" t="n">
        <v>0</v>
      </c>
      <c r="Y64" s="18" t="n">
        <v>0</v>
      </c>
      <c r="Z64" s="20" t="n">
        <v>0</v>
      </c>
    </row>
    <row r="65" spans="1:26">
      <c r="A65" s="15" t="s">
        <v>462</v>
      </c>
      <c r="B65" s="17" t="n">
        <v>5325</v>
      </c>
      <c r="C65" s="18">
        <f>(0.0/B65*100)</f>
        <v/>
      </c>
      <c r="D65" s="19" t="n">
        <v>5325</v>
      </c>
      <c r="E65" s="18" t="n">
        <v>0</v>
      </c>
      <c r="F65" s="20" t="n">
        <v>0</v>
      </c>
      <c r="G65" s="18" t="n">
        <v>1.50650672</v>
      </c>
      <c r="H65" s="20" t="n">
        <v>0.8096232799999999</v>
      </c>
      <c r="I65" s="18" t="n">
        <v>9.51462152</v>
      </c>
      <c r="J65" s="20" t="n">
        <v>1.90761525</v>
      </c>
      <c r="K65" s="18" t="n">
        <v>28.81669539</v>
      </c>
      <c r="L65" s="20" t="n">
        <v>3.24217822</v>
      </c>
      <c r="M65" s="18" t="n">
        <v>28.31713567</v>
      </c>
      <c r="N65" s="20" t="n">
        <v>3.10525353</v>
      </c>
      <c r="O65" s="18" t="n">
        <v>31.8450407</v>
      </c>
      <c r="P65" s="20" t="n">
        <v>3.33484384</v>
      </c>
      <c r="Q65" s="18" t="n">
        <v>0</v>
      </c>
      <c r="R65" s="20" t="n">
        <v>0</v>
      </c>
      <c r="S65" s="18" t="s">
        <v>404</v>
      </c>
      <c r="T65" s="20" t="s">
        <v>404</v>
      </c>
      <c r="U65" s="18" t="n">
        <v>0</v>
      </c>
      <c r="V65" s="20" t="n">
        <v>0</v>
      </c>
      <c r="W65" s="18" t="n">
        <v>0</v>
      </c>
      <c r="X65" s="20" t="n">
        <v>0</v>
      </c>
      <c r="Y65" s="18" t="n">
        <v>0</v>
      </c>
      <c r="Z65" s="20" t="n">
        <v>0</v>
      </c>
    </row>
    <row r="66" spans="1:26">
      <c r="A66" s="15" t="s">
        <v>463</v>
      </c>
      <c r="B66" s="17" t="n">
        <v>5665</v>
      </c>
      <c r="C66" s="18">
        <f>(0.0/B66*100)</f>
        <v/>
      </c>
      <c r="D66" s="19" t="n">
        <v>5665</v>
      </c>
      <c r="E66" s="18" t="n">
        <v>0</v>
      </c>
      <c r="F66" s="20" t="n">
        <v>0</v>
      </c>
      <c r="G66" s="18" t="n">
        <v>7.75691891</v>
      </c>
      <c r="H66" s="20" t="n">
        <v>0.22294744</v>
      </c>
      <c r="I66" s="18" t="n">
        <v>37.57904506</v>
      </c>
      <c r="J66" s="20" t="n">
        <v>0.47285298</v>
      </c>
      <c r="K66" s="18" t="n">
        <v>16.71055718</v>
      </c>
      <c r="L66" s="20" t="n">
        <v>0.36315971</v>
      </c>
      <c r="M66" s="18" t="n">
        <v>19.58468573</v>
      </c>
      <c r="N66" s="20" t="n">
        <v>0.23785125</v>
      </c>
      <c r="O66" s="18" t="n">
        <v>16.65537084</v>
      </c>
      <c r="P66" s="20" t="n">
        <v>0.39415028</v>
      </c>
      <c r="Q66" s="18" t="n">
        <v>0</v>
      </c>
      <c r="R66" s="20" t="n">
        <v>0</v>
      </c>
      <c r="S66" s="18" t="s">
        <v>404</v>
      </c>
      <c r="T66" s="20" t="s">
        <v>404</v>
      </c>
      <c r="U66" s="18" t="n">
        <v>0</v>
      </c>
      <c r="V66" s="20" t="n">
        <v>0</v>
      </c>
      <c r="W66" s="18" t="n">
        <v>0</v>
      </c>
      <c r="X66" s="20" t="n">
        <v>0</v>
      </c>
      <c r="Y66" s="18" t="n">
        <v>1.71342228</v>
      </c>
      <c r="Z66" s="20" t="n">
        <v>0.01568432</v>
      </c>
    </row>
    <row r="67" spans="1:26">
      <c r="A67" s="15" t="s">
        <v>464</v>
      </c>
      <c r="B67" s="17" t="n">
        <v>6971</v>
      </c>
      <c r="C67" s="18">
        <f>(0.0/B67*100)</f>
        <v/>
      </c>
      <c r="D67" s="19" t="n">
        <v>6971</v>
      </c>
      <c r="E67" s="18" t="n">
        <v>1.84296859</v>
      </c>
      <c r="F67" s="20" t="n">
        <v>0.86986648</v>
      </c>
      <c r="G67" s="18" t="n">
        <v>14.94713069</v>
      </c>
      <c r="H67" s="20" t="n">
        <v>2.04174154</v>
      </c>
      <c r="I67" s="18" t="n">
        <v>24.31027146</v>
      </c>
      <c r="J67" s="20" t="n">
        <v>2.96348752</v>
      </c>
      <c r="K67" s="18" t="n">
        <v>25.04822822</v>
      </c>
      <c r="L67" s="20" t="n">
        <v>2.86266254</v>
      </c>
      <c r="M67" s="18" t="n">
        <v>13.13630363</v>
      </c>
      <c r="N67" s="20" t="n">
        <v>2.15185305</v>
      </c>
      <c r="O67" s="18" t="n">
        <v>17.34429901</v>
      </c>
      <c r="P67" s="20" t="n">
        <v>2.04262929</v>
      </c>
      <c r="Q67" s="18" t="n">
        <v>0</v>
      </c>
      <c r="R67" s="20" t="n">
        <v>0</v>
      </c>
      <c r="S67" s="18" t="s">
        <v>404</v>
      </c>
      <c r="T67" s="20" t="s">
        <v>404</v>
      </c>
      <c r="U67" s="18" t="n">
        <v>0</v>
      </c>
      <c r="V67" s="20" t="n">
        <v>0</v>
      </c>
      <c r="W67" s="18" t="n">
        <v>0</v>
      </c>
      <c r="X67" s="20" t="n">
        <v>0</v>
      </c>
      <c r="Y67" s="18" t="n">
        <v>3.3707984</v>
      </c>
      <c r="Z67" s="20" t="n">
        <v>1.28390094</v>
      </c>
    </row>
    <row r="68" spans="1:26">
      <c r="A68" s="15" t="s">
        <v>465</v>
      </c>
      <c r="B68" s="17" t="n">
        <v>12083</v>
      </c>
      <c r="C68" s="18">
        <f>(0.0/B68*100)</f>
        <v/>
      </c>
      <c r="D68" s="19" t="n">
        <v>12083</v>
      </c>
      <c r="E68" s="18" t="n">
        <v>0</v>
      </c>
      <c r="F68" s="20" t="n">
        <v>0</v>
      </c>
      <c r="G68" s="18" t="n">
        <v>4.03975037</v>
      </c>
      <c r="H68" s="20" t="n">
        <v>0.03036966</v>
      </c>
      <c r="I68" s="18" t="n">
        <v>11.85257628</v>
      </c>
      <c r="J68" s="20" t="n">
        <v>0.06029016</v>
      </c>
      <c r="K68" s="18" t="n">
        <v>26.29727785</v>
      </c>
      <c r="L68" s="20" t="n">
        <v>0.08348053</v>
      </c>
      <c r="M68" s="18" t="n">
        <v>25.83274494</v>
      </c>
      <c r="N68" s="20" t="n">
        <v>0.09377459</v>
      </c>
      <c r="O68" s="18" t="n">
        <v>29.48640968</v>
      </c>
      <c r="P68" s="20" t="n">
        <v>0.08315742</v>
      </c>
      <c r="Q68" s="18" t="n">
        <v>0</v>
      </c>
      <c r="R68" s="20" t="n">
        <v>0</v>
      </c>
      <c r="S68" s="18" t="s">
        <v>404</v>
      </c>
      <c r="T68" s="20" t="s">
        <v>404</v>
      </c>
      <c r="U68" s="18" t="n">
        <v>0</v>
      </c>
      <c r="V68" s="20" t="n">
        <v>0</v>
      </c>
      <c r="W68" s="18" t="n">
        <v>0</v>
      </c>
      <c r="X68" s="20" t="n">
        <v>0</v>
      </c>
      <c r="Y68" s="18" t="n">
        <v>2.49124088</v>
      </c>
      <c r="Z68" s="20" t="n">
        <v>0.02941827</v>
      </c>
    </row>
    <row r="69" spans="1:26">
      <c r="A69" s="15" t="s">
        <v>466</v>
      </c>
      <c r="B69" s="17" t="n">
        <v>4876</v>
      </c>
      <c r="C69" s="18">
        <f>(0.0/B69*100)</f>
        <v/>
      </c>
      <c r="D69" s="19" t="n">
        <v>4876</v>
      </c>
      <c r="E69" s="18" t="n">
        <v>0.6864329300000001</v>
      </c>
      <c r="F69" s="20" t="n">
        <v>0.5914937300000001</v>
      </c>
      <c r="G69" s="18" t="n">
        <v>3.72808193</v>
      </c>
      <c r="H69" s="20" t="n">
        <v>1.50414063</v>
      </c>
      <c r="I69" s="18" t="n">
        <v>7.22306786</v>
      </c>
      <c r="J69" s="20" t="n">
        <v>1.76821649</v>
      </c>
      <c r="K69" s="18" t="n">
        <v>34.5969387</v>
      </c>
      <c r="L69" s="20" t="n">
        <v>3.95949709</v>
      </c>
      <c r="M69" s="18" t="n">
        <v>18.57364094</v>
      </c>
      <c r="N69" s="20" t="n">
        <v>3.08502748</v>
      </c>
      <c r="O69" s="18" t="n">
        <v>35.19183764</v>
      </c>
      <c r="P69" s="20" t="n">
        <v>3.70804098</v>
      </c>
      <c r="Q69" s="18" t="n">
        <v>0</v>
      </c>
      <c r="R69" s="20" t="n">
        <v>0</v>
      </c>
      <c r="S69" s="18" t="s">
        <v>404</v>
      </c>
      <c r="T69" s="20" t="s">
        <v>404</v>
      </c>
      <c r="U69" s="18" t="n">
        <v>0</v>
      </c>
      <c r="V69" s="20" t="n">
        <v>0</v>
      </c>
      <c r="W69" s="18" t="n">
        <v>0</v>
      </c>
      <c r="X69" s="20" t="n">
        <v>0</v>
      </c>
      <c r="Y69" s="18" t="n">
        <v>0</v>
      </c>
      <c r="Z69" s="20" t="n">
        <v>0</v>
      </c>
    </row>
    <row r="70" spans="1:26">
      <c r="A70" s="15" t="s">
        <v>467</v>
      </c>
      <c r="B70" s="17" t="n">
        <v>6036</v>
      </c>
      <c r="C70" s="18">
        <f>(0.0/B70*100)</f>
        <v/>
      </c>
      <c r="D70" s="19" t="n">
        <v>6036</v>
      </c>
      <c r="E70" s="18" t="n">
        <v>0</v>
      </c>
      <c r="F70" s="20" t="n">
        <v>0</v>
      </c>
      <c r="G70" s="18" t="n">
        <v>6.34498995</v>
      </c>
      <c r="H70" s="20" t="n">
        <v>2.3996648</v>
      </c>
      <c r="I70" s="18" t="n">
        <v>23.17183653</v>
      </c>
      <c r="J70" s="20" t="n">
        <v>2.97218979</v>
      </c>
      <c r="K70" s="18" t="n">
        <v>31.834807</v>
      </c>
      <c r="L70" s="20" t="n">
        <v>3.62514049</v>
      </c>
      <c r="M70" s="18" t="n">
        <v>22.2058985</v>
      </c>
      <c r="N70" s="20" t="n">
        <v>3.05731287</v>
      </c>
      <c r="O70" s="18" t="n">
        <v>16.13481868</v>
      </c>
      <c r="P70" s="20" t="n">
        <v>3.45432438</v>
      </c>
      <c r="Q70" s="18" t="n">
        <v>0</v>
      </c>
      <c r="R70" s="20" t="n">
        <v>0</v>
      </c>
      <c r="S70" s="18" t="s">
        <v>404</v>
      </c>
      <c r="T70" s="20" t="s">
        <v>404</v>
      </c>
      <c r="U70" s="18" t="n">
        <v>0</v>
      </c>
      <c r="V70" s="20" t="n">
        <v>0</v>
      </c>
      <c r="W70" s="18" t="n">
        <v>0</v>
      </c>
      <c r="X70" s="20" t="n">
        <v>0</v>
      </c>
      <c r="Y70" s="18" t="n">
        <v>0.30764935</v>
      </c>
      <c r="Z70" s="20" t="n">
        <v>0.30600758</v>
      </c>
    </row>
    <row r="71" spans="1:26">
      <c r="A71" s="15" t="s">
        <v>468</v>
      </c>
      <c r="B71" s="17" t="n">
        <v>6115</v>
      </c>
      <c r="C71" s="18">
        <f>(0.0/B71*100)</f>
        <v/>
      </c>
      <c r="D71" s="19" t="n">
        <v>6115</v>
      </c>
      <c r="E71" s="18" t="n">
        <v>0</v>
      </c>
      <c r="F71" s="20" t="n">
        <v>0</v>
      </c>
      <c r="G71" s="18" t="n">
        <v>8.251927</v>
      </c>
      <c r="H71" s="20" t="n">
        <v>0.53886727</v>
      </c>
      <c r="I71" s="18" t="n">
        <v>30.75018929</v>
      </c>
      <c r="J71" s="20" t="n">
        <v>0.79873653</v>
      </c>
      <c r="K71" s="18" t="n">
        <v>24.40374286</v>
      </c>
      <c r="L71" s="20" t="n">
        <v>1.32225985</v>
      </c>
      <c r="M71" s="18" t="n">
        <v>15.95574578</v>
      </c>
      <c r="N71" s="20" t="n">
        <v>0.94598211</v>
      </c>
      <c r="O71" s="18" t="n">
        <v>20.01177747</v>
      </c>
      <c r="P71" s="20" t="n">
        <v>0.72077027</v>
      </c>
      <c r="Q71" s="18" t="n">
        <v>0</v>
      </c>
      <c r="R71" s="20" t="n">
        <v>0</v>
      </c>
      <c r="S71" s="18" t="s">
        <v>404</v>
      </c>
      <c r="T71" s="20" t="s">
        <v>404</v>
      </c>
      <c r="U71" s="18" t="n">
        <v>0</v>
      </c>
      <c r="V71" s="20" t="n">
        <v>0</v>
      </c>
      <c r="W71" s="18" t="n">
        <v>0</v>
      </c>
      <c r="X71" s="20" t="n">
        <v>0</v>
      </c>
      <c r="Y71" s="18" t="n">
        <v>0.62661758</v>
      </c>
      <c r="Z71" s="20" t="n">
        <v>0.02967901</v>
      </c>
    </row>
    <row r="72" spans="1:26">
      <c r="A72" s="15" t="s">
        <v>469</v>
      </c>
      <c r="B72" s="17" t="n">
        <v>7708</v>
      </c>
      <c r="C72" s="18">
        <f>(0.0/B72*100)</f>
        <v/>
      </c>
      <c r="D72" s="19" t="n">
        <v>7708</v>
      </c>
      <c r="E72" s="18" t="n">
        <v>0.51029717</v>
      </c>
      <c r="F72" s="20" t="n">
        <v>0.5172979</v>
      </c>
      <c r="G72" s="18" t="n">
        <v>17.19647829</v>
      </c>
      <c r="H72" s="20" t="n">
        <v>2.47412256</v>
      </c>
      <c r="I72" s="18" t="n">
        <v>28.67544898</v>
      </c>
      <c r="J72" s="20" t="n">
        <v>3.74690657</v>
      </c>
      <c r="K72" s="18" t="n">
        <v>33.62701639</v>
      </c>
      <c r="L72" s="20" t="n">
        <v>3.58740565</v>
      </c>
      <c r="M72" s="18" t="n">
        <v>8.95155735</v>
      </c>
      <c r="N72" s="20" t="n">
        <v>1.92920693</v>
      </c>
      <c r="O72" s="18" t="n">
        <v>8.642425899999999</v>
      </c>
      <c r="P72" s="20" t="n">
        <v>1.97258663</v>
      </c>
      <c r="Q72" s="18" t="n">
        <v>0</v>
      </c>
      <c r="R72" s="20" t="n">
        <v>0</v>
      </c>
      <c r="S72" s="18" t="s">
        <v>404</v>
      </c>
      <c r="T72" s="20" t="s">
        <v>404</v>
      </c>
      <c r="U72" s="18" t="n">
        <v>0</v>
      </c>
      <c r="V72" s="20" t="n">
        <v>0</v>
      </c>
      <c r="W72" s="18" t="n">
        <v>0</v>
      </c>
      <c r="X72" s="20" t="n">
        <v>0</v>
      </c>
      <c r="Y72" s="18" t="n">
        <v>2.39677592</v>
      </c>
      <c r="Z72" s="20" t="n">
        <v>1.10598954</v>
      </c>
    </row>
    <row r="73" spans="1:26">
      <c r="A73" s="15" t="s">
        <v>470</v>
      </c>
      <c r="B73" s="17" t="n">
        <v>8249</v>
      </c>
      <c r="C73" s="18">
        <f>(0.0/B73*100)</f>
        <v/>
      </c>
      <c r="D73" s="19" t="n">
        <v>8249</v>
      </c>
      <c r="E73" s="18" t="n">
        <v>0.61557515</v>
      </c>
      <c r="F73" s="20" t="n">
        <v>0.61598378</v>
      </c>
      <c r="G73" s="18" t="n">
        <v>16.62019012</v>
      </c>
      <c r="H73" s="20" t="n">
        <v>3.50628185</v>
      </c>
      <c r="I73" s="18" t="n">
        <v>24.46172776</v>
      </c>
      <c r="J73" s="20" t="n">
        <v>3.03631596</v>
      </c>
      <c r="K73" s="18" t="n">
        <v>28.47650901</v>
      </c>
      <c r="L73" s="20" t="n">
        <v>3.24524055</v>
      </c>
      <c r="M73" s="18" t="n">
        <v>8.78126623</v>
      </c>
      <c r="N73" s="20" t="n">
        <v>2.18773773</v>
      </c>
      <c r="O73" s="18" t="n">
        <v>15.88137814</v>
      </c>
      <c r="P73" s="20" t="n">
        <v>3.10718991</v>
      </c>
      <c r="Q73" s="18" t="n">
        <v>0</v>
      </c>
      <c r="R73" s="20" t="n">
        <v>0</v>
      </c>
      <c r="S73" s="18" t="s">
        <v>404</v>
      </c>
      <c r="T73" s="20" t="s">
        <v>404</v>
      </c>
      <c r="U73" s="18" t="n">
        <v>0</v>
      </c>
      <c r="V73" s="20" t="n">
        <v>0</v>
      </c>
      <c r="W73" s="18" t="n">
        <v>0</v>
      </c>
      <c r="X73" s="20" t="n">
        <v>0</v>
      </c>
      <c r="Y73" s="18" t="n">
        <v>5.16335359</v>
      </c>
      <c r="Z73" s="20" t="n">
        <v>1.7333583</v>
      </c>
    </row>
    <row r="74" spans="1:26">
      <c r="A74" s="15" t="s">
        <v>471</v>
      </c>
      <c r="B74" s="17" t="n">
        <v>4692</v>
      </c>
      <c r="C74" s="18">
        <f>(484.0/B74*100)</f>
        <v/>
      </c>
      <c r="D74" s="19" t="n">
        <v>4208</v>
      </c>
      <c r="E74" s="18" t="n">
        <v>0</v>
      </c>
      <c r="F74" s="20" t="n">
        <v>0</v>
      </c>
      <c r="G74" s="18" t="n">
        <v>3.30691396</v>
      </c>
      <c r="H74" s="20" t="n">
        <v>0.08520907</v>
      </c>
      <c r="I74" s="18" t="n">
        <v>25.75133165</v>
      </c>
      <c r="J74" s="20" t="n">
        <v>0.24574526</v>
      </c>
      <c r="K74" s="18" t="n">
        <v>29.03371869</v>
      </c>
      <c r="L74" s="20" t="n">
        <v>0.24042851</v>
      </c>
      <c r="M74" s="18" t="n">
        <v>19.1455218</v>
      </c>
      <c r="N74" s="20" t="n">
        <v>0.23376976</v>
      </c>
      <c r="O74" s="18" t="n">
        <v>21.90902583</v>
      </c>
      <c r="P74" s="20" t="n">
        <v>0.23523105</v>
      </c>
      <c r="Q74" s="18" t="n">
        <v>0</v>
      </c>
      <c r="R74" s="20" t="n">
        <v>0</v>
      </c>
      <c r="S74" s="18" t="s">
        <v>404</v>
      </c>
      <c r="T74" s="20" t="s">
        <v>404</v>
      </c>
      <c r="U74" s="18" t="n">
        <v>0</v>
      </c>
      <c r="V74" s="20" t="n">
        <v>0</v>
      </c>
      <c r="W74" s="18" t="n">
        <v>0</v>
      </c>
      <c r="X74" s="20" t="n">
        <v>0</v>
      </c>
      <c r="Y74" s="18" t="n">
        <v>0.85348807</v>
      </c>
      <c r="Z74" s="20" t="n">
        <v>0.04366488</v>
      </c>
    </row>
    <row r="75" spans="1:26">
      <c r="A75" s="15" t="s">
        <v>472</v>
      </c>
      <c r="B75" s="17" t="n">
        <v>5375</v>
      </c>
      <c r="C75" s="18">
        <f>(483.0/B75*100)</f>
        <v/>
      </c>
      <c r="D75" s="19" t="n">
        <v>4892</v>
      </c>
      <c r="E75" s="18" t="n">
        <v>6.07867026</v>
      </c>
      <c r="F75" s="20" t="n">
        <v>2.06413862</v>
      </c>
      <c r="G75" s="18" t="n">
        <v>15.77329173</v>
      </c>
      <c r="H75" s="20" t="n">
        <v>2.85201026</v>
      </c>
      <c r="I75" s="18" t="n">
        <v>32.94165191</v>
      </c>
      <c r="J75" s="20" t="n">
        <v>4.08573925</v>
      </c>
      <c r="K75" s="18" t="n">
        <v>15.93258675</v>
      </c>
      <c r="L75" s="20" t="n">
        <v>2.98222233</v>
      </c>
      <c r="M75" s="18" t="n">
        <v>5.26930533</v>
      </c>
      <c r="N75" s="20" t="n">
        <v>1.9630491</v>
      </c>
      <c r="O75" s="18" t="n">
        <v>15.58316936</v>
      </c>
      <c r="P75" s="20" t="n">
        <v>2.81957773</v>
      </c>
      <c r="Q75" s="18" t="n">
        <v>0</v>
      </c>
      <c r="R75" s="20" t="n">
        <v>0</v>
      </c>
      <c r="S75" s="18" t="s">
        <v>404</v>
      </c>
      <c r="T75" s="20" t="s">
        <v>404</v>
      </c>
      <c r="U75" s="18" t="n">
        <v>0</v>
      </c>
      <c r="V75" s="20" t="n">
        <v>0</v>
      </c>
      <c r="W75" s="18" t="n">
        <v>0</v>
      </c>
      <c r="X75" s="20" t="n">
        <v>0</v>
      </c>
      <c r="Y75" s="18" t="n">
        <v>8.42132466</v>
      </c>
      <c r="Z75" s="20" t="n">
        <v>2.49976539</v>
      </c>
    </row>
    <row r="76" spans="1:26">
      <c r="A76" s="15" t="s">
        <v>473</v>
      </c>
      <c r="B76" s="17" t="n">
        <v>14167</v>
      </c>
      <c r="C76" s="18">
        <f>(1400.0/B76*100)</f>
        <v/>
      </c>
      <c r="D76" s="19" t="n">
        <v>12767</v>
      </c>
      <c r="E76" s="18" t="n">
        <v>0</v>
      </c>
      <c r="F76" s="20" t="n">
        <v>0</v>
      </c>
      <c r="G76" s="18" t="n">
        <v>3.65397156</v>
      </c>
      <c r="H76" s="20" t="n">
        <v>1.08667119</v>
      </c>
      <c r="I76" s="18" t="n">
        <v>18.14308203</v>
      </c>
      <c r="J76" s="20" t="n">
        <v>1.84975768</v>
      </c>
      <c r="K76" s="18" t="n">
        <v>24.45057215</v>
      </c>
      <c r="L76" s="20" t="n">
        <v>1.90082113</v>
      </c>
      <c r="M76" s="18" t="n">
        <v>22.8417123</v>
      </c>
      <c r="N76" s="20" t="n">
        <v>2.12308261</v>
      </c>
      <c r="O76" s="18" t="n">
        <v>25.11699968</v>
      </c>
      <c r="P76" s="20" t="n">
        <v>2.44207081</v>
      </c>
      <c r="Q76" s="18" t="n">
        <v>0</v>
      </c>
      <c r="R76" s="20" t="n">
        <v>0</v>
      </c>
      <c r="S76" s="18" t="s">
        <v>404</v>
      </c>
      <c r="T76" s="20" t="s">
        <v>404</v>
      </c>
      <c r="U76" s="18" t="n">
        <v>0</v>
      </c>
      <c r="V76" s="20" t="n">
        <v>0</v>
      </c>
      <c r="W76" s="18" t="n">
        <v>0</v>
      </c>
      <c r="X76" s="20" t="n">
        <v>0</v>
      </c>
      <c r="Y76" s="18" t="n">
        <v>5.79366229</v>
      </c>
      <c r="Z76" s="20" t="n">
        <v>1.3914701</v>
      </c>
    </row>
    <row r="77" spans="1:26">
      <c r="A77" s="15" t="s">
        <v>474</v>
      </c>
      <c r="B77" s="17" t="n">
        <v>6062</v>
      </c>
      <c r="C77" s="18">
        <f>(0.0/B77*100)</f>
        <v/>
      </c>
      <c r="D77" s="19" t="n">
        <v>6062</v>
      </c>
      <c r="E77" s="18" t="n">
        <v>0.38663971</v>
      </c>
      <c r="F77" s="20" t="n">
        <v>0.38940036</v>
      </c>
      <c r="G77" s="18" t="n">
        <v>7.85547815</v>
      </c>
      <c r="H77" s="20" t="n">
        <v>1.77602458</v>
      </c>
      <c r="I77" s="18" t="n">
        <v>21.33463843</v>
      </c>
      <c r="J77" s="20" t="n">
        <v>2.45662123</v>
      </c>
      <c r="K77" s="18" t="n">
        <v>30.74675916</v>
      </c>
      <c r="L77" s="20" t="n">
        <v>2.84035477</v>
      </c>
      <c r="M77" s="18" t="n">
        <v>25.67953525</v>
      </c>
      <c r="N77" s="20" t="n">
        <v>2.97898851</v>
      </c>
      <c r="O77" s="18" t="n">
        <v>13.99694931</v>
      </c>
      <c r="P77" s="20" t="n">
        <v>2.18972818</v>
      </c>
      <c r="Q77" s="18" t="n">
        <v>0</v>
      </c>
      <c r="R77" s="20" t="n">
        <v>0</v>
      </c>
      <c r="S77" s="18" t="s">
        <v>404</v>
      </c>
      <c r="T77" s="20" t="s">
        <v>404</v>
      </c>
      <c r="U77" s="18" t="n">
        <v>0</v>
      </c>
      <c r="V77" s="20" t="n">
        <v>0</v>
      </c>
      <c r="W77" s="18" t="n">
        <v>0</v>
      </c>
      <c r="X77" s="20" t="n">
        <v>0</v>
      </c>
      <c r="Y77" s="18" t="n">
        <v>0</v>
      </c>
      <c r="Z77" s="20" t="n">
        <v>0</v>
      </c>
    </row>
    <row r="78" spans="1:26">
      <c r="A78" s="15" t="s">
        <v>475</v>
      </c>
      <c r="B78" s="17" t="n">
        <v>5826</v>
      </c>
      <c r="C78" s="18">
        <f>(0.0/B78*100)</f>
        <v/>
      </c>
      <c r="D78" s="19" t="n">
        <v>5826</v>
      </c>
      <c r="E78" s="18" t="n">
        <v>0</v>
      </c>
      <c r="F78" s="20" t="n">
        <v>0</v>
      </c>
      <c r="G78" s="18" t="n">
        <v>6.69127317</v>
      </c>
      <c r="H78" s="20" t="n">
        <v>1.97268745</v>
      </c>
      <c r="I78" s="18" t="n">
        <v>16.84215916</v>
      </c>
      <c r="J78" s="20" t="n">
        <v>3.2347864</v>
      </c>
      <c r="K78" s="18" t="n">
        <v>27.54332894</v>
      </c>
      <c r="L78" s="20" t="n">
        <v>3.04926247</v>
      </c>
      <c r="M78" s="18" t="n">
        <v>20.75365141</v>
      </c>
      <c r="N78" s="20" t="n">
        <v>3.15683892</v>
      </c>
      <c r="O78" s="18" t="n">
        <v>27.18150645</v>
      </c>
      <c r="P78" s="20" t="n">
        <v>2.87973074</v>
      </c>
      <c r="Q78" s="18" t="n">
        <v>0</v>
      </c>
      <c r="R78" s="20" t="n">
        <v>0</v>
      </c>
      <c r="S78" s="18" t="s">
        <v>404</v>
      </c>
      <c r="T78" s="20" t="s">
        <v>404</v>
      </c>
      <c r="U78" s="18" t="n">
        <v>0</v>
      </c>
      <c r="V78" s="20" t="n">
        <v>0</v>
      </c>
      <c r="W78" s="18" t="n">
        <v>0</v>
      </c>
      <c r="X78" s="20" t="n">
        <v>0</v>
      </c>
      <c r="Y78" s="18" t="n">
        <v>0.9880808800000001</v>
      </c>
      <c r="Z78" s="20" t="n">
        <v>0.99567778</v>
      </c>
    </row>
    <row customHeight="1" ht="25" r="79" spans="1:26">
      <c r="A79" s="15" t="s">
        <v>476</v>
      </c>
      <c r="B79" s="17" t="n">
        <v>1657</v>
      </c>
      <c r="C79" s="18">
        <f>(21.0/B79*100)</f>
        <v/>
      </c>
      <c r="D79" s="19" t="n">
        <v>1636</v>
      </c>
      <c r="E79" s="18" t="n">
        <v>0</v>
      </c>
      <c r="F79" s="20" t="n">
        <v>0</v>
      </c>
      <c r="G79" s="18" t="n">
        <v>20.68209584</v>
      </c>
      <c r="H79" s="20" t="n">
        <v>6.70051319</v>
      </c>
      <c r="I79" s="18" t="n">
        <v>21.2094803</v>
      </c>
      <c r="J79" s="20" t="n">
        <v>5.87089101</v>
      </c>
      <c r="K79" s="18" t="n">
        <v>28.37985407</v>
      </c>
      <c r="L79" s="20" t="n">
        <v>6.2604894</v>
      </c>
      <c r="M79" s="18" t="n">
        <v>7.9241441</v>
      </c>
      <c r="N79" s="20" t="n">
        <v>3.72692643</v>
      </c>
      <c r="O79" s="18" t="n">
        <v>20.30909962</v>
      </c>
      <c r="P79" s="20" t="n">
        <v>5.74241169</v>
      </c>
      <c r="Q79" s="18" t="n">
        <v>0</v>
      </c>
      <c r="R79" s="20" t="n">
        <v>0</v>
      </c>
      <c r="S79" s="18" t="s">
        <v>404</v>
      </c>
      <c r="T79" s="20" t="s">
        <v>404</v>
      </c>
      <c r="U79" s="18" t="n">
        <v>0</v>
      </c>
      <c r="V79" s="20" t="n">
        <v>0</v>
      </c>
      <c r="W79" s="18" t="n">
        <v>0</v>
      </c>
      <c r="X79" s="20" t="n">
        <v>0</v>
      </c>
      <c r="Y79" s="18" t="n">
        <v>1.49532607</v>
      </c>
      <c r="Z79" s="20" t="n">
        <v>1.04635443</v>
      </c>
    </row>
    <row r="80" spans="1:26">
      <c r="A80" s="15" t="s">
        <v>477</v>
      </c>
      <c r="B80" s="17" t="n">
        <v>7841</v>
      </c>
      <c r="C80" s="18">
        <f>(0.0/B80*100)</f>
        <v/>
      </c>
      <c r="D80" s="19" t="n">
        <v>7841</v>
      </c>
      <c r="E80" s="18" t="n">
        <v>0</v>
      </c>
      <c r="F80" s="20" t="n">
        <v>0</v>
      </c>
      <c r="G80" s="18" t="n">
        <v>5.86131359</v>
      </c>
      <c r="H80" s="20" t="n">
        <v>1.61049834</v>
      </c>
      <c r="I80" s="18" t="n">
        <v>7.66813463</v>
      </c>
      <c r="J80" s="20" t="n">
        <v>1.82534675</v>
      </c>
      <c r="K80" s="18" t="n">
        <v>10.74949085</v>
      </c>
      <c r="L80" s="20" t="n">
        <v>2.09584939</v>
      </c>
      <c r="M80" s="18" t="n">
        <v>25.87648144</v>
      </c>
      <c r="N80" s="20" t="n">
        <v>3.17810665</v>
      </c>
      <c r="O80" s="18" t="n">
        <v>49.84457949</v>
      </c>
      <c r="P80" s="20" t="n">
        <v>3.79804796</v>
      </c>
      <c r="Q80" s="18" t="n">
        <v>0</v>
      </c>
      <c r="R80" s="20" t="n">
        <v>0</v>
      </c>
      <c r="S80" s="18" t="s">
        <v>404</v>
      </c>
      <c r="T80" s="20" t="s">
        <v>404</v>
      </c>
      <c r="U80" s="18" t="n">
        <v>0</v>
      </c>
      <c r="V80" s="20" t="n">
        <v>0</v>
      </c>
      <c r="W80" s="18" t="n">
        <v>0</v>
      </c>
      <c r="X80" s="20" t="n">
        <v>0</v>
      </c>
      <c r="Y80" s="18" t="n">
        <v>0</v>
      </c>
      <c r="Z80" s="20" t="n">
        <v>0</v>
      </c>
    </row>
    <row r="81" spans="1:26">
      <c r="A81" s="21" t="s">
        <v>478</v>
      </c>
      <c r="B81" s="17" t="n">
        <v>8861</v>
      </c>
      <c r="C81" s="18">
        <f>(0.0/B81*100)</f>
        <v/>
      </c>
      <c r="D81" s="19" t="n">
        <v>8861</v>
      </c>
      <c r="E81" s="18" t="n">
        <v>0</v>
      </c>
      <c r="F81" s="20" t="n">
        <v>0</v>
      </c>
      <c r="G81" s="18" t="n">
        <v>4.28654359</v>
      </c>
      <c r="H81" s="20" t="n">
        <v>1.69216458</v>
      </c>
      <c r="I81" s="18" t="n">
        <v>18.38771964</v>
      </c>
      <c r="J81" s="20" t="n">
        <v>3.200965</v>
      </c>
      <c r="K81" s="18" t="n">
        <v>22.00905501</v>
      </c>
      <c r="L81" s="20" t="n">
        <v>3.49640464</v>
      </c>
      <c r="M81" s="18" t="n">
        <v>25.39141996</v>
      </c>
      <c r="N81" s="20" t="n">
        <v>3.32828656</v>
      </c>
      <c r="O81" s="18" t="n">
        <v>29.44281592</v>
      </c>
      <c r="P81" s="20" t="n">
        <v>3.40959679</v>
      </c>
      <c r="Q81" s="18" t="n">
        <v>0</v>
      </c>
      <c r="R81" s="20" t="n">
        <v>0</v>
      </c>
      <c r="S81" s="18" t="s">
        <v>404</v>
      </c>
      <c r="T81" s="20" t="s">
        <v>404</v>
      </c>
      <c r="U81" s="18" t="n">
        <v>0</v>
      </c>
      <c r="V81" s="20" t="n">
        <v>0</v>
      </c>
      <c r="W81" s="18" t="n">
        <v>0</v>
      </c>
      <c r="X81" s="20" t="n">
        <v>0</v>
      </c>
      <c r="Y81" s="18" t="n">
        <v>0.48244587</v>
      </c>
      <c r="Z81" s="20" t="n">
        <v>0.2859354</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534</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0.04075851</v>
      </c>
      <c r="F7" s="20" t="n">
        <v>0.05946734</v>
      </c>
      <c r="G7" s="18" t="n">
        <v>5.92279176</v>
      </c>
      <c r="H7" s="20" t="n">
        <v>0.84233063</v>
      </c>
      <c r="I7" s="18" t="n">
        <v>17.15431846</v>
      </c>
      <c r="J7" s="20" t="n">
        <v>1.37536357</v>
      </c>
      <c r="K7" s="18" t="n">
        <v>29.64077269</v>
      </c>
      <c r="L7" s="20" t="n">
        <v>2.06783783</v>
      </c>
      <c r="M7" s="18" t="n">
        <v>20.23255068</v>
      </c>
      <c r="N7" s="20" t="n">
        <v>1.45552772</v>
      </c>
      <c r="O7" s="18" t="n">
        <v>21.89565426</v>
      </c>
      <c r="P7" s="20" t="n">
        <v>1.65768417</v>
      </c>
      <c r="Q7" s="18" t="n">
        <v>0</v>
      </c>
      <c r="R7" s="20" t="n">
        <v>0</v>
      </c>
      <c r="S7" s="18" t="s">
        <v>404</v>
      </c>
      <c r="T7" s="20" t="s">
        <v>404</v>
      </c>
      <c r="U7" s="18" t="n">
        <v>0</v>
      </c>
      <c r="V7" s="20" t="n">
        <v>0</v>
      </c>
      <c r="W7" s="18" t="n">
        <v>0</v>
      </c>
      <c r="X7" s="20" t="n">
        <v>0</v>
      </c>
      <c r="Y7" s="18" t="n">
        <v>5.11315364</v>
      </c>
      <c r="Z7" s="20" t="n">
        <v>0.85585059</v>
      </c>
    </row>
    <row r="8" spans="1:26">
      <c r="A8" s="15" t="s">
        <v>405</v>
      </c>
      <c r="B8" s="17" t="n">
        <v>7007</v>
      </c>
      <c r="C8" s="18">
        <f>(0.0/B8*100)</f>
        <v/>
      </c>
      <c r="D8" s="19" t="n">
        <v>7007</v>
      </c>
      <c r="E8" s="18" t="n">
        <v>4.94061838</v>
      </c>
      <c r="F8" s="20" t="n">
        <v>1.31482021</v>
      </c>
      <c r="G8" s="18" t="n">
        <v>28.75818182</v>
      </c>
      <c r="H8" s="20" t="n">
        <v>3.08922439</v>
      </c>
      <c r="I8" s="18" t="n">
        <v>26.89690217</v>
      </c>
      <c r="J8" s="20" t="n">
        <v>3.08072997</v>
      </c>
      <c r="K8" s="18" t="n">
        <v>21.92577967</v>
      </c>
      <c r="L8" s="20" t="n">
        <v>2.73796496</v>
      </c>
      <c r="M8" s="18" t="n">
        <v>7.66654766</v>
      </c>
      <c r="N8" s="20" t="n">
        <v>1.86434928</v>
      </c>
      <c r="O8" s="18" t="n">
        <v>6.44861468</v>
      </c>
      <c r="P8" s="20" t="n">
        <v>1.93769886</v>
      </c>
      <c r="Q8" s="18" t="n">
        <v>0</v>
      </c>
      <c r="R8" s="20" t="n">
        <v>0</v>
      </c>
      <c r="S8" s="18" t="s">
        <v>404</v>
      </c>
      <c r="T8" s="20" t="s">
        <v>404</v>
      </c>
      <c r="U8" s="18" t="n">
        <v>0</v>
      </c>
      <c r="V8" s="20" t="n">
        <v>0</v>
      </c>
      <c r="W8" s="18" t="n">
        <v>0</v>
      </c>
      <c r="X8" s="20" t="n">
        <v>0</v>
      </c>
      <c r="Y8" s="18" t="n">
        <v>3.36335561</v>
      </c>
      <c r="Z8" s="20" t="n">
        <v>1.27660426</v>
      </c>
    </row>
    <row r="9" spans="1:26">
      <c r="A9" s="15" t="s">
        <v>406</v>
      </c>
      <c r="B9" s="17" t="n">
        <v>9651</v>
      </c>
      <c r="C9" s="18">
        <f>(200.0/B9*100)</f>
        <v/>
      </c>
      <c r="D9" s="19" t="n">
        <v>9451</v>
      </c>
      <c r="E9" s="18" t="n">
        <v>12.97022151</v>
      </c>
      <c r="F9" s="20" t="n">
        <v>2.12921932</v>
      </c>
      <c r="G9" s="18" t="n">
        <v>29.71500053</v>
      </c>
      <c r="H9" s="20" t="n">
        <v>3.14482124</v>
      </c>
      <c r="I9" s="18" t="n">
        <v>25.22340975</v>
      </c>
      <c r="J9" s="20" t="n">
        <v>2.76090204</v>
      </c>
      <c r="K9" s="18" t="n">
        <v>12.31221462</v>
      </c>
      <c r="L9" s="20" t="n">
        <v>2.01377775</v>
      </c>
      <c r="M9" s="18" t="n">
        <v>4.30299846</v>
      </c>
      <c r="N9" s="20" t="n">
        <v>1.29222166</v>
      </c>
      <c r="O9" s="18" t="n">
        <v>5.04096072</v>
      </c>
      <c r="P9" s="20" t="n">
        <v>1.57230972</v>
      </c>
      <c r="Q9" s="18" t="n">
        <v>0</v>
      </c>
      <c r="R9" s="20" t="n">
        <v>0</v>
      </c>
      <c r="S9" s="18" t="s">
        <v>404</v>
      </c>
      <c r="T9" s="20" t="s">
        <v>404</v>
      </c>
      <c r="U9" s="18" t="n">
        <v>0</v>
      </c>
      <c r="V9" s="20" t="n">
        <v>0</v>
      </c>
      <c r="W9" s="18" t="n">
        <v>0</v>
      </c>
      <c r="X9" s="20" t="n">
        <v>0</v>
      </c>
      <c r="Y9" s="18" t="n">
        <v>10.43519442</v>
      </c>
      <c r="Z9" s="20" t="n">
        <v>1.99821384</v>
      </c>
    </row>
    <row r="10" spans="1:26">
      <c r="A10" s="15" t="s">
        <v>407</v>
      </c>
      <c r="B10" s="17" t="n">
        <v>20058</v>
      </c>
      <c r="C10" s="18">
        <f>(2798.0/B10*100)</f>
        <v/>
      </c>
      <c r="D10" s="19" t="n">
        <v>17260</v>
      </c>
      <c r="E10" s="18" t="n">
        <v>2.56344751</v>
      </c>
      <c r="F10" s="20" t="n">
        <v>0.80412556</v>
      </c>
      <c r="G10" s="18" t="n">
        <v>8.758683509999999</v>
      </c>
      <c r="H10" s="20" t="n">
        <v>1.45621566</v>
      </c>
      <c r="I10" s="18" t="n">
        <v>22.85438669</v>
      </c>
      <c r="J10" s="20" t="n">
        <v>2.2673512</v>
      </c>
      <c r="K10" s="18" t="n">
        <v>29.87837101</v>
      </c>
      <c r="L10" s="20" t="n">
        <v>2.74118548</v>
      </c>
      <c r="M10" s="18" t="n">
        <v>10.62935051</v>
      </c>
      <c r="N10" s="20" t="n">
        <v>1.38460675</v>
      </c>
      <c r="O10" s="18" t="n">
        <v>21.32394964</v>
      </c>
      <c r="P10" s="20" t="n">
        <v>2.43866575</v>
      </c>
      <c r="Q10" s="18" t="n">
        <v>0</v>
      </c>
      <c r="R10" s="20" t="n">
        <v>0</v>
      </c>
      <c r="S10" s="18" t="s">
        <v>404</v>
      </c>
      <c r="T10" s="20" t="s">
        <v>404</v>
      </c>
      <c r="U10" s="18" t="n">
        <v>0</v>
      </c>
      <c r="V10" s="20" t="n">
        <v>0</v>
      </c>
      <c r="W10" s="18" t="n">
        <v>0</v>
      </c>
      <c r="X10" s="20" t="n">
        <v>0</v>
      </c>
      <c r="Y10" s="18" t="n">
        <v>3.99181112</v>
      </c>
      <c r="Z10" s="20" t="n">
        <v>1.04124257</v>
      </c>
    </row>
    <row r="11" spans="1:26">
      <c r="A11" s="15" t="s">
        <v>408</v>
      </c>
      <c r="B11" s="17" t="n">
        <v>7053</v>
      </c>
      <c r="C11" s="18">
        <f>(137.0/B11*100)</f>
        <v/>
      </c>
      <c r="D11" s="19" t="n">
        <v>6916</v>
      </c>
      <c r="E11" s="18" t="n">
        <v>15.56190091</v>
      </c>
      <c r="F11" s="20" t="n">
        <v>3.20730509</v>
      </c>
      <c r="G11" s="18" t="n">
        <v>28.79679124</v>
      </c>
      <c r="H11" s="20" t="n">
        <v>3.96972731</v>
      </c>
      <c r="I11" s="18" t="n">
        <v>18.38015155</v>
      </c>
      <c r="J11" s="20" t="n">
        <v>2.92615473</v>
      </c>
      <c r="K11" s="18" t="n">
        <v>20.1561256</v>
      </c>
      <c r="L11" s="20" t="n">
        <v>3.09422469</v>
      </c>
      <c r="M11" s="18" t="n">
        <v>8.055572939999999</v>
      </c>
      <c r="N11" s="20" t="n">
        <v>2.17298986</v>
      </c>
      <c r="O11" s="18" t="n">
        <v>6.28433948</v>
      </c>
      <c r="P11" s="20" t="n">
        <v>2.02074765</v>
      </c>
      <c r="Q11" s="18" t="n">
        <v>0</v>
      </c>
      <c r="R11" s="20" t="n">
        <v>0</v>
      </c>
      <c r="S11" s="18" t="s">
        <v>404</v>
      </c>
      <c r="T11" s="20" t="s">
        <v>404</v>
      </c>
      <c r="U11" s="18" t="n">
        <v>0</v>
      </c>
      <c r="V11" s="20" t="n">
        <v>0</v>
      </c>
      <c r="W11" s="18" t="n">
        <v>0</v>
      </c>
      <c r="X11" s="20" t="n">
        <v>0</v>
      </c>
      <c r="Y11" s="18" t="n">
        <v>2.76511828</v>
      </c>
      <c r="Z11" s="20" t="n">
        <v>1.47253973</v>
      </c>
    </row>
    <row r="12" spans="1:26">
      <c r="A12" s="15" t="s">
        <v>409</v>
      </c>
      <c r="B12" s="17" t="n">
        <v>6894</v>
      </c>
      <c r="C12" s="18">
        <f>(106.0/B12*100)</f>
        <v/>
      </c>
      <c r="D12" s="19" t="n">
        <v>6788</v>
      </c>
      <c r="E12" s="18" t="n">
        <v>1.25894257</v>
      </c>
      <c r="F12" s="20" t="n">
        <v>0.57934493</v>
      </c>
      <c r="G12" s="18" t="n">
        <v>18.74735541</v>
      </c>
      <c r="H12" s="20" t="n">
        <v>2.54861487</v>
      </c>
      <c r="I12" s="18" t="n">
        <v>31.35513222</v>
      </c>
      <c r="J12" s="20" t="n">
        <v>2.78577066</v>
      </c>
      <c r="K12" s="18" t="n">
        <v>23.75408032</v>
      </c>
      <c r="L12" s="20" t="n">
        <v>2.41285542</v>
      </c>
      <c r="M12" s="18" t="n">
        <v>9.75478171</v>
      </c>
      <c r="N12" s="20" t="n">
        <v>1.85055898</v>
      </c>
      <c r="O12" s="18" t="n">
        <v>12.73931391</v>
      </c>
      <c r="P12" s="20" t="n">
        <v>1.74613272</v>
      </c>
      <c r="Q12" s="18" t="n">
        <v>0</v>
      </c>
      <c r="R12" s="20" t="n">
        <v>0</v>
      </c>
      <c r="S12" s="18" t="s">
        <v>404</v>
      </c>
      <c r="T12" s="20" t="s">
        <v>404</v>
      </c>
      <c r="U12" s="18" t="n">
        <v>0</v>
      </c>
      <c r="V12" s="20" t="n">
        <v>0</v>
      </c>
      <c r="W12" s="18" t="n">
        <v>0</v>
      </c>
      <c r="X12" s="20" t="n">
        <v>0</v>
      </c>
      <c r="Y12" s="18" t="n">
        <v>2.39039385</v>
      </c>
      <c r="Z12" s="20" t="n">
        <v>1.00671296</v>
      </c>
    </row>
    <row r="13" spans="1:26">
      <c r="A13" s="15" t="s">
        <v>410</v>
      </c>
      <c r="B13" s="17" t="n">
        <v>7161</v>
      </c>
      <c r="C13" s="18">
        <f>(1175.0/B13*100)</f>
        <v/>
      </c>
      <c r="D13" s="19" t="n">
        <v>5986</v>
      </c>
      <c r="E13" s="18" t="n">
        <v>2.27694642</v>
      </c>
      <c r="F13" s="20" t="n">
        <v>1.16792106</v>
      </c>
      <c r="G13" s="18" t="n">
        <v>27.37618306</v>
      </c>
      <c r="H13" s="20" t="n">
        <v>3.30566281</v>
      </c>
      <c r="I13" s="18" t="n">
        <v>29.3888205</v>
      </c>
      <c r="J13" s="20" t="n">
        <v>3.32413446</v>
      </c>
      <c r="K13" s="18" t="n">
        <v>18.07251064</v>
      </c>
      <c r="L13" s="20" t="n">
        <v>2.65662909</v>
      </c>
      <c r="M13" s="18" t="n">
        <v>9.95957331</v>
      </c>
      <c r="N13" s="20" t="n">
        <v>2.2623692</v>
      </c>
      <c r="O13" s="18" t="n">
        <v>6.47713096</v>
      </c>
      <c r="P13" s="20" t="n">
        <v>1.62219585</v>
      </c>
      <c r="Q13" s="18" t="n">
        <v>0</v>
      </c>
      <c r="R13" s="20" t="n">
        <v>0</v>
      </c>
      <c r="S13" s="18" t="s">
        <v>404</v>
      </c>
      <c r="T13" s="20" t="s">
        <v>404</v>
      </c>
      <c r="U13" s="18" t="n">
        <v>0</v>
      </c>
      <c r="V13" s="20" t="n">
        <v>0</v>
      </c>
      <c r="W13" s="18" t="n">
        <v>0</v>
      </c>
      <c r="X13" s="20" t="n">
        <v>0</v>
      </c>
      <c r="Y13" s="18" t="n">
        <v>6.44883511</v>
      </c>
      <c r="Z13" s="20" t="n">
        <v>1.62876778</v>
      </c>
    </row>
    <row r="14" spans="1:26">
      <c r="A14" s="15" t="s">
        <v>411</v>
      </c>
      <c r="B14" s="17" t="n">
        <v>5587</v>
      </c>
      <c r="C14" s="18">
        <f>(0.0/B14*100)</f>
        <v/>
      </c>
      <c r="D14" s="19" t="n">
        <v>5587</v>
      </c>
      <c r="E14" s="18" t="n">
        <v>4.21027081</v>
      </c>
      <c r="F14" s="20" t="n">
        <v>1.0853334</v>
      </c>
      <c r="G14" s="18" t="n">
        <v>36.39962947</v>
      </c>
      <c r="H14" s="20" t="n">
        <v>2.84226027</v>
      </c>
      <c r="I14" s="18" t="n">
        <v>32.67983116</v>
      </c>
      <c r="J14" s="20" t="n">
        <v>2.49643982</v>
      </c>
      <c r="K14" s="18" t="n">
        <v>13.79311138</v>
      </c>
      <c r="L14" s="20" t="n">
        <v>1.58109191</v>
      </c>
      <c r="M14" s="18" t="n">
        <v>5.72326599</v>
      </c>
      <c r="N14" s="20" t="n">
        <v>1.24316725</v>
      </c>
      <c r="O14" s="18" t="n">
        <v>5.12564328</v>
      </c>
      <c r="P14" s="20" t="n">
        <v>1.31994431</v>
      </c>
      <c r="Q14" s="18" t="n">
        <v>0</v>
      </c>
      <c r="R14" s="20" t="n">
        <v>0</v>
      </c>
      <c r="S14" s="18" t="s">
        <v>404</v>
      </c>
      <c r="T14" s="20" t="s">
        <v>404</v>
      </c>
      <c r="U14" s="18" t="n">
        <v>0</v>
      </c>
      <c r="V14" s="20" t="n">
        <v>0</v>
      </c>
      <c r="W14" s="18" t="n">
        <v>0</v>
      </c>
      <c r="X14" s="20" t="n">
        <v>0</v>
      </c>
      <c r="Y14" s="18" t="n">
        <v>2.06824791</v>
      </c>
      <c r="Z14" s="20" t="n">
        <v>0.7353621299999999</v>
      </c>
    </row>
    <row r="15" spans="1:26">
      <c r="A15" s="15" t="s">
        <v>412</v>
      </c>
      <c r="B15" s="17" t="n">
        <v>5882</v>
      </c>
      <c r="C15" s="18">
        <f>(0.0/B15*100)</f>
        <v/>
      </c>
      <c r="D15" s="19" t="n">
        <v>5882</v>
      </c>
      <c r="E15" s="18" t="n">
        <v>1.90286449</v>
      </c>
      <c r="F15" s="20" t="n">
        <v>1.07130242</v>
      </c>
      <c r="G15" s="18" t="n">
        <v>36.53175752</v>
      </c>
      <c r="H15" s="20" t="n">
        <v>3.7070738</v>
      </c>
      <c r="I15" s="18" t="n">
        <v>26.0606542</v>
      </c>
      <c r="J15" s="20" t="n">
        <v>3.32288758</v>
      </c>
      <c r="K15" s="18" t="n">
        <v>24.92376724</v>
      </c>
      <c r="L15" s="20" t="n">
        <v>3.31817089</v>
      </c>
      <c r="M15" s="18" t="n">
        <v>4.53315868</v>
      </c>
      <c r="N15" s="20" t="n">
        <v>1.73885491</v>
      </c>
      <c r="O15" s="18" t="n">
        <v>4.09269686</v>
      </c>
      <c r="P15" s="20" t="n">
        <v>1.6375055</v>
      </c>
      <c r="Q15" s="18" t="n">
        <v>0</v>
      </c>
      <c r="R15" s="20" t="n">
        <v>0</v>
      </c>
      <c r="S15" s="18" t="s">
        <v>404</v>
      </c>
      <c r="T15" s="20" t="s">
        <v>404</v>
      </c>
      <c r="U15" s="18" t="n">
        <v>0</v>
      </c>
      <c r="V15" s="20" t="n">
        <v>0</v>
      </c>
      <c r="W15" s="18" t="n">
        <v>0</v>
      </c>
      <c r="X15" s="20" t="n">
        <v>0</v>
      </c>
      <c r="Y15" s="18" t="n">
        <v>1.95510101</v>
      </c>
      <c r="Z15" s="20" t="n">
        <v>1.08404777</v>
      </c>
    </row>
    <row r="16" spans="1:26">
      <c r="A16" s="15" t="s">
        <v>413</v>
      </c>
      <c r="B16" s="17" t="n">
        <v>6108</v>
      </c>
      <c r="C16" s="18">
        <f>(364.0/B16*100)</f>
        <v/>
      </c>
      <c r="D16" s="19" t="n">
        <v>5744</v>
      </c>
      <c r="E16" s="18" t="n">
        <v>14.5809959</v>
      </c>
      <c r="F16" s="20" t="n">
        <v>2.30562039</v>
      </c>
      <c r="G16" s="18" t="n">
        <v>36.28425271</v>
      </c>
      <c r="H16" s="20" t="n">
        <v>3.1031807</v>
      </c>
      <c r="I16" s="18" t="n">
        <v>26.28632255</v>
      </c>
      <c r="J16" s="20" t="n">
        <v>3.09946083</v>
      </c>
      <c r="K16" s="18" t="n">
        <v>9.688606569999999</v>
      </c>
      <c r="L16" s="20" t="n">
        <v>1.96407792</v>
      </c>
      <c r="M16" s="18" t="n">
        <v>2.1875978</v>
      </c>
      <c r="N16" s="20" t="n">
        <v>1.06119775</v>
      </c>
      <c r="O16" s="18" t="n">
        <v>4.44840106</v>
      </c>
      <c r="P16" s="20" t="n">
        <v>1.35644858</v>
      </c>
      <c r="Q16" s="18" t="n">
        <v>0</v>
      </c>
      <c r="R16" s="20" t="n">
        <v>0</v>
      </c>
      <c r="S16" s="18" t="s">
        <v>404</v>
      </c>
      <c r="T16" s="20" t="s">
        <v>404</v>
      </c>
      <c r="U16" s="18" t="n">
        <v>0</v>
      </c>
      <c r="V16" s="20" t="n">
        <v>0</v>
      </c>
      <c r="W16" s="18" t="n">
        <v>0</v>
      </c>
      <c r="X16" s="20" t="n">
        <v>0</v>
      </c>
      <c r="Y16" s="18" t="n">
        <v>6.5238234</v>
      </c>
      <c r="Z16" s="20" t="n">
        <v>1.78297216</v>
      </c>
    </row>
    <row r="17" spans="1:26">
      <c r="A17" s="15" t="s">
        <v>414</v>
      </c>
      <c r="B17" s="17" t="n">
        <v>6504</v>
      </c>
      <c r="C17" s="18">
        <f>(1325.0/B17*100)</f>
        <v/>
      </c>
      <c r="D17" s="19" t="n">
        <v>5179</v>
      </c>
      <c r="E17" s="18" t="n">
        <v>2.71939309</v>
      </c>
      <c r="F17" s="20" t="n">
        <v>1.05917599</v>
      </c>
      <c r="G17" s="18" t="n">
        <v>29.03142666</v>
      </c>
      <c r="H17" s="20" t="n">
        <v>3.68426506</v>
      </c>
      <c r="I17" s="18" t="n">
        <v>34.30782573</v>
      </c>
      <c r="J17" s="20" t="n">
        <v>3.35246591</v>
      </c>
      <c r="K17" s="18" t="n">
        <v>18.66892397</v>
      </c>
      <c r="L17" s="20" t="n">
        <v>2.59727106</v>
      </c>
      <c r="M17" s="18" t="n">
        <v>2.42255272</v>
      </c>
      <c r="N17" s="20" t="n">
        <v>1.0229404</v>
      </c>
      <c r="O17" s="18" t="n">
        <v>7.31365593</v>
      </c>
      <c r="P17" s="20" t="n">
        <v>1.93063679</v>
      </c>
      <c r="Q17" s="18" t="n">
        <v>0</v>
      </c>
      <c r="R17" s="20" t="n">
        <v>0</v>
      </c>
      <c r="S17" s="18" t="s">
        <v>404</v>
      </c>
      <c r="T17" s="20" t="s">
        <v>404</v>
      </c>
      <c r="U17" s="18" t="n">
        <v>0</v>
      </c>
      <c r="V17" s="20" t="n">
        <v>0</v>
      </c>
      <c r="W17" s="18" t="n">
        <v>0</v>
      </c>
      <c r="X17" s="20" t="n">
        <v>0</v>
      </c>
      <c r="Y17" s="18" t="n">
        <v>5.5362219</v>
      </c>
      <c r="Z17" s="20" t="n">
        <v>1.54171719</v>
      </c>
    </row>
    <row r="18" spans="1:26">
      <c r="A18" s="15" t="s">
        <v>415</v>
      </c>
      <c r="B18" s="17" t="n">
        <v>5532</v>
      </c>
      <c r="C18" s="18">
        <f>(0.0/B18*100)</f>
        <v/>
      </c>
      <c r="D18" s="19" t="n">
        <v>5532</v>
      </c>
      <c r="E18" s="18" t="n">
        <v>2.45781455</v>
      </c>
      <c r="F18" s="20" t="n">
        <v>1.17624966</v>
      </c>
      <c r="G18" s="18" t="n">
        <v>14.92686131</v>
      </c>
      <c r="H18" s="20" t="n">
        <v>2.50981443</v>
      </c>
      <c r="I18" s="18" t="n">
        <v>28.74758997</v>
      </c>
      <c r="J18" s="20" t="n">
        <v>3.79012424</v>
      </c>
      <c r="K18" s="18" t="n">
        <v>26.49739554</v>
      </c>
      <c r="L18" s="20" t="n">
        <v>3.41706225</v>
      </c>
      <c r="M18" s="18" t="n">
        <v>12.29733496</v>
      </c>
      <c r="N18" s="20" t="n">
        <v>2.56544784</v>
      </c>
      <c r="O18" s="18" t="n">
        <v>12.64701053</v>
      </c>
      <c r="P18" s="20" t="n">
        <v>2.27924094</v>
      </c>
      <c r="Q18" s="18" t="n">
        <v>0</v>
      </c>
      <c r="R18" s="20" t="n">
        <v>0</v>
      </c>
      <c r="S18" s="18" t="s">
        <v>404</v>
      </c>
      <c r="T18" s="20" t="s">
        <v>404</v>
      </c>
      <c r="U18" s="18" t="n">
        <v>0</v>
      </c>
      <c r="V18" s="20" t="n">
        <v>0</v>
      </c>
      <c r="W18" s="18" t="n">
        <v>0</v>
      </c>
      <c r="X18" s="20" t="n">
        <v>0</v>
      </c>
      <c r="Y18" s="18" t="n">
        <v>2.42599313</v>
      </c>
      <c r="Z18" s="20" t="n">
        <v>1.07654398</v>
      </c>
    </row>
    <row r="19" spans="1:26">
      <c r="A19" s="15" t="s">
        <v>416</v>
      </c>
      <c r="B19" s="17" t="n">
        <v>5658</v>
      </c>
      <c r="C19" s="18">
        <f>(327.0/B19*100)</f>
        <v/>
      </c>
      <c r="D19" s="19" t="n">
        <v>5331</v>
      </c>
      <c r="E19" s="18" t="n">
        <v>5.17494876</v>
      </c>
      <c r="F19" s="20" t="n">
        <v>1.53744226</v>
      </c>
      <c r="G19" s="18" t="n">
        <v>27.78457653</v>
      </c>
      <c r="H19" s="20" t="n">
        <v>3.09071211</v>
      </c>
      <c r="I19" s="18" t="n">
        <v>22.99169422</v>
      </c>
      <c r="J19" s="20" t="n">
        <v>3.46020172</v>
      </c>
      <c r="K19" s="18" t="n">
        <v>22.32007483</v>
      </c>
      <c r="L19" s="20" t="n">
        <v>3.16714961</v>
      </c>
      <c r="M19" s="18" t="n">
        <v>5.57534491</v>
      </c>
      <c r="N19" s="20" t="n">
        <v>1.63388949</v>
      </c>
      <c r="O19" s="18" t="n">
        <v>14.21919816</v>
      </c>
      <c r="P19" s="20" t="n">
        <v>2.82191896</v>
      </c>
      <c r="Q19" s="18" t="n">
        <v>0</v>
      </c>
      <c r="R19" s="20" t="n">
        <v>0</v>
      </c>
      <c r="S19" s="18" t="s">
        <v>404</v>
      </c>
      <c r="T19" s="20" t="s">
        <v>404</v>
      </c>
      <c r="U19" s="18" t="n">
        <v>0</v>
      </c>
      <c r="V19" s="20" t="n">
        <v>0</v>
      </c>
      <c r="W19" s="18" t="n">
        <v>0</v>
      </c>
      <c r="X19" s="20" t="n">
        <v>0</v>
      </c>
      <c r="Y19" s="18" t="n">
        <v>1.93416259</v>
      </c>
      <c r="Z19" s="20" t="n">
        <v>0.9169333200000001</v>
      </c>
    </row>
    <row r="20" spans="1:26">
      <c r="A20" s="15" t="s">
        <v>417</v>
      </c>
      <c r="B20" s="17" t="n">
        <v>3371</v>
      </c>
      <c r="C20" s="18">
        <f>(24.0/B20*100)</f>
        <v/>
      </c>
      <c r="D20" s="19" t="n">
        <v>3347</v>
      </c>
      <c r="E20" s="18" t="n">
        <v>2.21598658</v>
      </c>
      <c r="F20" s="20" t="n">
        <v>0.11604309</v>
      </c>
      <c r="G20" s="18" t="n">
        <v>36.26329468</v>
      </c>
      <c r="H20" s="20" t="n">
        <v>0.23900879</v>
      </c>
      <c r="I20" s="18" t="n">
        <v>27.45411432</v>
      </c>
      <c r="J20" s="20" t="n">
        <v>0.20834596</v>
      </c>
      <c r="K20" s="18" t="n">
        <v>25.09245161</v>
      </c>
      <c r="L20" s="20" t="n">
        <v>0.18938835</v>
      </c>
      <c r="M20" s="18" t="n">
        <v>5.44380813</v>
      </c>
      <c r="N20" s="20" t="n">
        <v>0.12686198</v>
      </c>
      <c r="O20" s="18" t="n">
        <v>1.21107893</v>
      </c>
      <c r="P20" s="20" t="n">
        <v>0.12003801</v>
      </c>
      <c r="Q20" s="18" t="n">
        <v>0</v>
      </c>
      <c r="R20" s="20" t="n">
        <v>0</v>
      </c>
      <c r="S20" s="18" t="s">
        <v>404</v>
      </c>
      <c r="T20" s="20" t="s">
        <v>404</v>
      </c>
      <c r="U20" s="18" t="n">
        <v>0</v>
      </c>
      <c r="V20" s="20" t="n">
        <v>0</v>
      </c>
      <c r="W20" s="18" t="n">
        <v>0</v>
      </c>
      <c r="X20" s="20" t="n">
        <v>0</v>
      </c>
      <c r="Y20" s="18" t="n">
        <v>2.31926576</v>
      </c>
      <c r="Z20" s="20" t="n">
        <v>0.126092</v>
      </c>
    </row>
    <row r="21" spans="1:26">
      <c r="A21" s="15" t="s">
        <v>418</v>
      </c>
      <c r="B21" s="17" t="n">
        <v>5741</v>
      </c>
      <c r="C21" s="18">
        <f>(0.0/B21*100)</f>
        <v/>
      </c>
      <c r="D21" s="19" t="n">
        <v>5741</v>
      </c>
      <c r="E21" s="18" t="n">
        <v>1.8423866</v>
      </c>
      <c r="F21" s="20" t="n">
        <v>1.07269163</v>
      </c>
      <c r="G21" s="18" t="n">
        <v>23.21740423</v>
      </c>
      <c r="H21" s="20" t="n">
        <v>3.53967522</v>
      </c>
      <c r="I21" s="18" t="n">
        <v>36.20362655</v>
      </c>
      <c r="J21" s="20" t="n">
        <v>4.06310416</v>
      </c>
      <c r="K21" s="18" t="n">
        <v>14.69189035</v>
      </c>
      <c r="L21" s="20" t="n">
        <v>2.92671397</v>
      </c>
      <c r="M21" s="18" t="n">
        <v>6.00060193</v>
      </c>
      <c r="N21" s="20" t="n">
        <v>1.80090338</v>
      </c>
      <c r="O21" s="18" t="n">
        <v>10.66483452</v>
      </c>
      <c r="P21" s="20" t="n">
        <v>2.43681973</v>
      </c>
      <c r="Q21" s="18" t="n">
        <v>0</v>
      </c>
      <c r="R21" s="20" t="n">
        <v>0</v>
      </c>
      <c r="S21" s="18" t="s">
        <v>404</v>
      </c>
      <c r="T21" s="20" t="s">
        <v>404</v>
      </c>
      <c r="U21" s="18" t="n">
        <v>0</v>
      </c>
      <c r="V21" s="20" t="n">
        <v>0</v>
      </c>
      <c r="W21" s="18" t="n">
        <v>0</v>
      </c>
      <c r="X21" s="20" t="n">
        <v>0</v>
      </c>
      <c r="Y21" s="18" t="n">
        <v>7.37925582</v>
      </c>
      <c r="Z21" s="20" t="n">
        <v>1.95922208</v>
      </c>
    </row>
    <row r="22" spans="1:26">
      <c r="A22" s="15" t="s">
        <v>419</v>
      </c>
      <c r="B22" s="17" t="n">
        <v>6598</v>
      </c>
      <c r="C22" s="18">
        <f>(0.0/B22*100)</f>
        <v/>
      </c>
      <c r="D22" s="19" t="n">
        <v>6598</v>
      </c>
      <c r="E22" s="18" t="n">
        <v>5.53790943</v>
      </c>
      <c r="F22" s="20" t="n">
        <v>1.7226395</v>
      </c>
      <c r="G22" s="18" t="n">
        <v>39.92705878</v>
      </c>
      <c r="H22" s="20" t="n">
        <v>4.35395133</v>
      </c>
      <c r="I22" s="18" t="n">
        <v>31.66856732</v>
      </c>
      <c r="J22" s="20" t="n">
        <v>4.2358524</v>
      </c>
      <c r="K22" s="18" t="n">
        <v>13.8696186</v>
      </c>
      <c r="L22" s="20" t="n">
        <v>2.520515</v>
      </c>
      <c r="M22" s="18" t="n">
        <v>4.89333848</v>
      </c>
      <c r="N22" s="20" t="n">
        <v>1.61354976</v>
      </c>
      <c r="O22" s="18" t="n">
        <v>3.60770641</v>
      </c>
      <c r="P22" s="20" t="n">
        <v>1.84534217</v>
      </c>
      <c r="Q22" s="18" t="n">
        <v>0</v>
      </c>
      <c r="R22" s="20" t="n">
        <v>0</v>
      </c>
      <c r="S22" s="18" t="s">
        <v>404</v>
      </c>
      <c r="T22" s="20" t="s">
        <v>404</v>
      </c>
      <c r="U22" s="18" t="n">
        <v>0</v>
      </c>
      <c r="V22" s="20" t="n">
        <v>0</v>
      </c>
      <c r="W22" s="18" t="n">
        <v>0</v>
      </c>
      <c r="X22" s="20" t="n">
        <v>0</v>
      </c>
      <c r="Y22" s="18" t="n">
        <v>0.49580098</v>
      </c>
      <c r="Z22" s="20" t="n">
        <v>0.49868419</v>
      </c>
    </row>
    <row r="23" spans="1:26">
      <c r="A23" s="15" t="s">
        <v>420</v>
      </c>
      <c r="B23" s="17" t="n">
        <v>11583</v>
      </c>
      <c r="C23" s="18">
        <f>(3123.0/B23*100)</f>
        <v/>
      </c>
      <c r="D23" s="19" t="n">
        <v>8460</v>
      </c>
      <c r="E23" s="18" t="n">
        <v>2.56583221</v>
      </c>
      <c r="F23" s="20" t="n">
        <v>0.9903644</v>
      </c>
      <c r="G23" s="18" t="n">
        <v>30.71409313</v>
      </c>
      <c r="H23" s="20" t="n">
        <v>3.04605771</v>
      </c>
      <c r="I23" s="18" t="n">
        <v>36.93310645</v>
      </c>
      <c r="J23" s="20" t="n">
        <v>3.43474911</v>
      </c>
      <c r="K23" s="18" t="n">
        <v>17.129989</v>
      </c>
      <c r="L23" s="20" t="n">
        <v>3.06195189</v>
      </c>
      <c r="M23" s="18" t="n">
        <v>1.03770207</v>
      </c>
      <c r="N23" s="20" t="n">
        <v>0.6924308300000001</v>
      </c>
      <c r="O23" s="18" t="n">
        <v>5.79550918</v>
      </c>
      <c r="P23" s="20" t="n">
        <v>1.7641453</v>
      </c>
      <c r="Q23" s="18" t="n">
        <v>0</v>
      </c>
      <c r="R23" s="20" t="n">
        <v>0</v>
      </c>
      <c r="S23" s="18" t="s">
        <v>404</v>
      </c>
      <c r="T23" s="20" t="s">
        <v>404</v>
      </c>
      <c r="U23" s="18" t="n">
        <v>0</v>
      </c>
      <c r="V23" s="20" t="n">
        <v>0</v>
      </c>
      <c r="W23" s="18" t="n">
        <v>0</v>
      </c>
      <c r="X23" s="20" t="n">
        <v>0</v>
      </c>
      <c r="Y23" s="18" t="n">
        <v>5.82376796</v>
      </c>
      <c r="Z23" s="20" t="n">
        <v>1.70358883</v>
      </c>
    </row>
    <row r="24" spans="1:26">
      <c r="A24" s="15" t="s">
        <v>421</v>
      </c>
      <c r="B24" s="17" t="n">
        <v>6647</v>
      </c>
      <c r="C24" s="18">
        <f>(0.0/B24*100)</f>
        <v/>
      </c>
      <c r="D24" s="19" t="n">
        <v>6647</v>
      </c>
      <c r="E24" s="18" t="n">
        <v>10.18453472</v>
      </c>
      <c r="F24" s="20" t="n">
        <v>2.17981051</v>
      </c>
      <c r="G24" s="18" t="n">
        <v>48.42043772</v>
      </c>
      <c r="H24" s="20" t="n">
        <v>3.48183934</v>
      </c>
      <c r="I24" s="18" t="n">
        <v>29.05776989</v>
      </c>
      <c r="J24" s="20" t="n">
        <v>3.37420629</v>
      </c>
      <c r="K24" s="18" t="n">
        <v>12.33725766</v>
      </c>
      <c r="L24" s="20" t="n">
        <v>2.47614284</v>
      </c>
      <c r="M24" s="18" t="n">
        <v>0</v>
      </c>
      <c r="N24" s="20" t="n">
        <v>0</v>
      </c>
      <c r="O24" s="18" t="n">
        <v>0</v>
      </c>
      <c r="P24" s="20" t="n">
        <v>0</v>
      </c>
      <c r="Q24" s="18" t="n">
        <v>0</v>
      </c>
      <c r="R24" s="20" t="n">
        <v>0</v>
      </c>
      <c r="S24" s="18" t="s">
        <v>404</v>
      </c>
      <c r="T24" s="20" t="s">
        <v>404</v>
      </c>
      <c r="U24" s="18" t="n">
        <v>0</v>
      </c>
      <c r="V24" s="20" t="n">
        <v>0</v>
      </c>
      <c r="W24" s="18" t="n">
        <v>0</v>
      </c>
      <c r="X24" s="20" t="n">
        <v>0</v>
      </c>
      <c r="Y24" s="18" t="n">
        <v>0</v>
      </c>
      <c r="Z24" s="20" t="n">
        <v>0</v>
      </c>
    </row>
    <row r="25" spans="1:26">
      <c r="A25" s="15" t="s">
        <v>422</v>
      </c>
      <c r="B25" s="17" t="n">
        <v>5581</v>
      </c>
      <c r="C25" s="18">
        <f>(0.0/B25*100)</f>
        <v/>
      </c>
      <c r="D25" s="19" t="n">
        <v>5581</v>
      </c>
      <c r="E25" s="18" t="n">
        <v>2.43339653</v>
      </c>
      <c r="F25" s="20" t="n">
        <v>1.23406002</v>
      </c>
      <c r="G25" s="18" t="n">
        <v>27.36576748</v>
      </c>
      <c r="H25" s="20" t="n">
        <v>3.86988287</v>
      </c>
      <c r="I25" s="18" t="n">
        <v>32.37403907</v>
      </c>
      <c r="J25" s="20" t="n">
        <v>3.97718269</v>
      </c>
      <c r="K25" s="18" t="n">
        <v>22.08368736</v>
      </c>
      <c r="L25" s="20" t="n">
        <v>3.41076906</v>
      </c>
      <c r="M25" s="18" t="n">
        <v>9.962080200000001</v>
      </c>
      <c r="N25" s="20" t="n">
        <v>2.46595094</v>
      </c>
      <c r="O25" s="18" t="n">
        <v>3.21451197</v>
      </c>
      <c r="P25" s="20" t="n">
        <v>1.37654616</v>
      </c>
      <c r="Q25" s="18" t="n">
        <v>0</v>
      </c>
      <c r="R25" s="20" t="n">
        <v>0</v>
      </c>
      <c r="S25" s="18" t="s">
        <v>404</v>
      </c>
      <c r="T25" s="20" t="s">
        <v>404</v>
      </c>
      <c r="U25" s="18" t="n">
        <v>0</v>
      </c>
      <c r="V25" s="20" t="n">
        <v>0</v>
      </c>
      <c r="W25" s="18" t="n">
        <v>0</v>
      </c>
      <c r="X25" s="20" t="n">
        <v>0</v>
      </c>
      <c r="Y25" s="18" t="n">
        <v>2.56651738</v>
      </c>
      <c r="Z25" s="20" t="n">
        <v>1.28427893</v>
      </c>
    </row>
    <row r="26" spans="1:26">
      <c r="A26" s="15" t="s">
        <v>423</v>
      </c>
      <c r="B26" s="17" t="n">
        <v>4869</v>
      </c>
      <c r="C26" s="18">
        <f>(11.0/B26*100)</f>
        <v/>
      </c>
      <c r="D26" s="19" t="n">
        <v>4858</v>
      </c>
      <c r="E26" s="18" t="n">
        <v>0.84495141</v>
      </c>
      <c r="F26" s="20" t="n">
        <v>0.59638286</v>
      </c>
      <c r="G26" s="18" t="n">
        <v>16.203305</v>
      </c>
      <c r="H26" s="20" t="n">
        <v>2.1315127</v>
      </c>
      <c r="I26" s="18" t="n">
        <v>29.17727934</v>
      </c>
      <c r="J26" s="20" t="n">
        <v>2.73735436</v>
      </c>
      <c r="K26" s="18" t="n">
        <v>24.34306467</v>
      </c>
      <c r="L26" s="20" t="n">
        <v>2.44811805</v>
      </c>
      <c r="M26" s="18" t="n">
        <v>10.07693525</v>
      </c>
      <c r="N26" s="20" t="n">
        <v>1.87192204</v>
      </c>
      <c r="O26" s="18" t="n">
        <v>17.60348421</v>
      </c>
      <c r="P26" s="20" t="n">
        <v>2.00381987</v>
      </c>
      <c r="Q26" s="18" t="n">
        <v>0</v>
      </c>
      <c r="R26" s="20" t="n">
        <v>0</v>
      </c>
      <c r="S26" s="18" t="s">
        <v>404</v>
      </c>
      <c r="T26" s="20" t="s">
        <v>404</v>
      </c>
      <c r="U26" s="18" t="n">
        <v>0</v>
      </c>
      <c r="V26" s="20" t="n">
        <v>0</v>
      </c>
      <c r="W26" s="18" t="n">
        <v>0</v>
      </c>
      <c r="X26" s="20" t="n">
        <v>0</v>
      </c>
      <c r="Y26" s="18" t="n">
        <v>1.75098013</v>
      </c>
      <c r="Z26" s="20" t="n">
        <v>0.64655744</v>
      </c>
    </row>
    <row r="27" spans="1:26">
      <c r="A27" s="15" t="s">
        <v>424</v>
      </c>
      <c r="B27" s="17" t="n">
        <v>5299</v>
      </c>
      <c r="C27" s="18">
        <f>(0.0/B27*100)</f>
        <v/>
      </c>
      <c r="D27" s="19" t="n">
        <v>5299</v>
      </c>
      <c r="E27" s="18" t="n">
        <v>17.29241802</v>
      </c>
      <c r="F27" s="20" t="n">
        <v>0.07162561000000001</v>
      </c>
      <c r="G27" s="18" t="n">
        <v>30.17581715</v>
      </c>
      <c r="H27" s="20" t="n">
        <v>0.09003849</v>
      </c>
      <c r="I27" s="18" t="n">
        <v>28.40255793</v>
      </c>
      <c r="J27" s="20" t="n">
        <v>0.09329338</v>
      </c>
      <c r="K27" s="18" t="n">
        <v>11.93441402</v>
      </c>
      <c r="L27" s="20" t="n">
        <v>0.05301171</v>
      </c>
      <c r="M27" s="18" t="n">
        <v>0</v>
      </c>
      <c r="N27" s="20" t="n">
        <v>0</v>
      </c>
      <c r="O27" s="18" t="n">
        <v>9.25255327</v>
      </c>
      <c r="P27" s="20" t="n">
        <v>0.06671771</v>
      </c>
      <c r="Q27" s="18" t="n">
        <v>0</v>
      </c>
      <c r="R27" s="20" t="n">
        <v>0</v>
      </c>
      <c r="S27" s="18" t="s">
        <v>404</v>
      </c>
      <c r="T27" s="20" t="s">
        <v>404</v>
      </c>
      <c r="U27" s="18" t="n">
        <v>0</v>
      </c>
      <c r="V27" s="20" t="n">
        <v>0</v>
      </c>
      <c r="W27" s="18" t="n">
        <v>0</v>
      </c>
      <c r="X27" s="20" t="n">
        <v>0</v>
      </c>
      <c r="Y27" s="18" t="n">
        <v>2.94223961</v>
      </c>
      <c r="Z27" s="20" t="n">
        <v>0.00522984</v>
      </c>
    </row>
    <row r="28" spans="1:26">
      <c r="A28" s="15" t="s">
        <v>425</v>
      </c>
      <c r="B28" s="17" t="n">
        <v>7568</v>
      </c>
      <c r="C28" s="18">
        <f>(0.0/B28*100)</f>
        <v/>
      </c>
      <c r="D28" s="19" t="n">
        <v>7568</v>
      </c>
      <c r="E28" s="18" t="n">
        <v>6.95815432</v>
      </c>
      <c r="F28" s="20" t="n">
        <v>2.12721778</v>
      </c>
      <c r="G28" s="18" t="n">
        <v>30.83232603</v>
      </c>
      <c r="H28" s="20" t="n">
        <v>2.99016213</v>
      </c>
      <c r="I28" s="18" t="n">
        <v>25.27666105</v>
      </c>
      <c r="J28" s="20" t="n">
        <v>3.3964875</v>
      </c>
      <c r="K28" s="18" t="n">
        <v>24.26309363</v>
      </c>
      <c r="L28" s="20" t="n">
        <v>2.71235738</v>
      </c>
      <c r="M28" s="18" t="n">
        <v>5.92043522</v>
      </c>
      <c r="N28" s="20" t="n">
        <v>1.47132265</v>
      </c>
      <c r="O28" s="18" t="n">
        <v>6.74932975</v>
      </c>
      <c r="P28" s="20" t="n">
        <v>1.63286472</v>
      </c>
      <c r="Q28" s="18" t="n">
        <v>0</v>
      </c>
      <c r="R28" s="20" t="n">
        <v>0</v>
      </c>
      <c r="S28" s="18" t="s">
        <v>404</v>
      </c>
      <c r="T28" s="20" t="s">
        <v>404</v>
      </c>
      <c r="U28" s="18" t="n">
        <v>0</v>
      </c>
      <c r="V28" s="20" t="n">
        <v>0</v>
      </c>
      <c r="W28" s="18" t="n">
        <v>0</v>
      </c>
      <c r="X28" s="20" t="n">
        <v>0</v>
      </c>
      <c r="Y28" s="18" t="n">
        <v>0</v>
      </c>
      <c r="Z28" s="20" t="n">
        <v>0</v>
      </c>
    </row>
    <row r="29" spans="1:26">
      <c r="A29" s="15" t="s">
        <v>426</v>
      </c>
      <c r="B29" s="17" t="n">
        <v>5385</v>
      </c>
      <c r="C29" s="18">
        <f>(1123.0/B29*100)</f>
        <v/>
      </c>
      <c r="D29" s="19" t="n">
        <v>4262</v>
      </c>
      <c r="E29" s="18" t="n">
        <v>7.28376198</v>
      </c>
      <c r="F29" s="20" t="n">
        <v>2.1926133</v>
      </c>
      <c r="G29" s="18" t="n">
        <v>27.07287083</v>
      </c>
      <c r="H29" s="20" t="n">
        <v>3.77503409</v>
      </c>
      <c r="I29" s="18" t="n">
        <v>22.27204879</v>
      </c>
      <c r="J29" s="20" t="n">
        <v>3.71986117</v>
      </c>
      <c r="K29" s="18" t="n">
        <v>17.74694551</v>
      </c>
      <c r="L29" s="20" t="n">
        <v>3.48135574</v>
      </c>
      <c r="M29" s="18" t="n">
        <v>3.89529323</v>
      </c>
      <c r="N29" s="20" t="n">
        <v>1.79070951</v>
      </c>
      <c r="O29" s="18" t="n">
        <v>1.33713828</v>
      </c>
      <c r="P29" s="20" t="n">
        <v>0.9757069</v>
      </c>
      <c r="Q29" s="18" t="n">
        <v>0</v>
      </c>
      <c r="R29" s="20" t="n">
        <v>0</v>
      </c>
      <c r="S29" s="18" t="s">
        <v>404</v>
      </c>
      <c r="T29" s="20" t="s">
        <v>404</v>
      </c>
      <c r="U29" s="18" t="n">
        <v>0</v>
      </c>
      <c r="V29" s="20" t="n">
        <v>0</v>
      </c>
      <c r="W29" s="18" t="n">
        <v>0</v>
      </c>
      <c r="X29" s="20" t="n">
        <v>0</v>
      </c>
      <c r="Y29" s="18" t="n">
        <v>20.39194138</v>
      </c>
      <c r="Z29" s="20" t="n">
        <v>3.51938151</v>
      </c>
    </row>
    <row r="30" spans="1:26">
      <c r="A30" s="15" t="s">
        <v>427</v>
      </c>
      <c r="B30" s="17" t="n">
        <v>4520</v>
      </c>
      <c r="C30" s="18">
        <f>(945.0/B30*100)</f>
        <v/>
      </c>
      <c r="D30" s="19" t="n">
        <v>3575</v>
      </c>
      <c r="E30" s="18" t="n">
        <v>0.90608363</v>
      </c>
      <c r="F30" s="20" t="n">
        <v>0.86376472</v>
      </c>
      <c r="G30" s="18" t="n">
        <v>4.2450398</v>
      </c>
      <c r="H30" s="20" t="n">
        <v>1.42816614</v>
      </c>
      <c r="I30" s="18" t="n">
        <v>24.20883229</v>
      </c>
      <c r="J30" s="20" t="n">
        <v>3.58660365</v>
      </c>
      <c r="K30" s="18" t="n">
        <v>40.43870778</v>
      </c>
      <c r="L30" s="20" t="n">
        <v>3.88965778</v>
      </c>
      <c r="M30" s="18" t="n">
        <v>15.60113498</v>
      </c>
      <c r="N30" s="20" t="n">
        <v>2.9845772</v>
      </c>
      <c r="O30" s="18" t="n">
        <v>9.75678168</v>
      </c>
      <c r="P30" s="20" t="n">
        <v>2.46118733</v>
      </c>
      <c r="Q30" s="18" t="n">
        <v>0</v>
      </c>
      <c r="R30" s="20" t="n">
        <v>0</v>
      </c>
      <c r="S30" s="18" t="s">
        <v>404</v>
      </c>
      <c r="T30" s="20" t="s">
        <v>404</v>
      </c>
      <c r="U30" s="18" t="n">
        <v>0</v>
      </c>
      <c r="V30" s="20" t="n">
        <v>0</v>
      </c>
      <c r="W30" s="18" t="n">
        <v>0</v>
      </c>
      <c r="X30" s="20" t="n">
        <v>0</v>
      </c>
      <c r="Y30" s="18" t="n">
        <v>4.84341984</v>
      </c>
      <c r="Z30" s="20" t="n">
        <v>1.41631093</v>
      </c>
    </row>
    <row r="31" spans="1:26">
      <c r="A31" s="15" t="s">
        <v>428</v>
      </c>
      <c r="B31" s="17" t="n">
        <v>5456</v>
      </c>
      <c r="C31" s="18">
        <f>(502.0/B31*100)</f>
        <v/>
      </c>
      <c r="D31" s="19" t="n">
        <v>4954</v>
      </c>
      <c r="E31" s="18" t="n">
        <v>0.52252845</v>
      </c>
      <c r="F31" s="20" t="n">
        <v>0.51298283</v>
      </c>
      <c r="G31" s="18" t="n">
        <v>14.4915686</v>
      </c>
      <c r="H31" s="20" t="n">
        <v>2.6699252</v>
      </c>
      <c r="I31" s="18" t="n">
        <v>20.965449</v>
      </c>
      <c r="J31" s="20" t="n">
        <v>3.19806099</v>
      </c>
      <c r="K31" s="18" t="n">
        <v>34.28644014</v>
      </c>
      <c r="L31" s="20" t="n">
        <v>3.60365643</v>
      </c>
      <c r="M31" s="18" t="n">
        <v>13.28228225</v>
      </c>
      <c r="N31" s="20" t="n">
        <v>2.30089484</v>
      </c>
      <c r="O31" s="18" t="n">
        <v>7.14657241</v>
      </c>
      <c r="P31" s="20" t="n">
        <v>1.88892502</v>
      </c>
      <c r="Q31" s="18" t="n">
        <v>0</v>
      </c>
      <c r="R31" s="20" t="n">
        <v>0</v>
      </c>
      <c r="S31" s="18" t="s">
        <v>404</v>
      </c>
      <c r="T31" s="20" t="s">
        <v>404</v>
      </c>
      <c r="U31" s="18" t="n">
        <v>0</v>
      </c>
      <c r="V31" s="20" t="n">
        <v>0</v>
      </c>
      <c r="W31" s="18" t="n">
        <v>0</v>
      </c>
      <c r="X31" s="20" t="n">
        <v>0</v>
      </c>
      <c r="Y31" s="18" t="n">
        <v>9.30515915</v>
      </c>
      <c r="Z31" s="20" t="n">
        <v>1.97988764</v>
      </c>
    </row>
    <row r="32" spans="1:26">
      <c r="A32" s="15" t="s">
        <v>429</v>
      </c>
      <c r="B32" s="17" t="n">
        <v>4478</v>
      </c>
      <c r="C32" s="18">
        <f>(0.0/B32*100)</f>
        <v/>
      </c>
      <c r="D32" s="19" t="n">
        <v>4478</v>
      </c>
      <c r="E32" s="18" t="n">
        <v>8.16963853</v>
      </c>
      <c r="F32" s="20" t="n">
        <v>2.23138131</v>
      </c>
      <c r="G32" s="18" t="n">
        <v>47.88990449</v>
      </c>
      <c r="H32" s="20" t="n">
        <v>4.48044666</v>
      </c>
      <c r="I32" s="18" t="n">
        <v>26.93231604</v>
      </c>
      <c r="J32" s="20" t="n">
        <v>3.626168</v>
      </c>
      <c r="K32" s="18" t="n">
        <v>8.918319990000001</v>
      </c>
      <c r="L32" s="20" t="n">
        <v>2.35317349</v>
      </c>
      <c r="M32" s="18" t="n">
        <v>3.48497609</v>
      </c>
      <c r="N32" s="20" t="n">
        <v>1.5061515</v>
      </c>
      <c r="O32" s="18" t="n">
        <v>2.66631302</v>
      </c>
      <c r="P32" s="20" t="n">
        <v>1.34021279</v>
      </c>
      <c r="Q32" s="18" t="n">
        <v>0</v>
      </c>
      <c r="R32" s="20" t="n">
        <v>0</v>
      </c>
      <c r="S32" s="18" t="s">
        <v>404</v>
      </c>
      <c r="T32" s="20" t="s">
        <v>404</v>
      </c>
      <c r="U32" s="18" t="n">
        <v>0</v>
      </c>
      <c r="V32" s="20" t="n">
        <v>0</v>
      </c>
      <c r="W32" s="18" t="n">
        <v>0</v>
      </c>
      <c r="X32" s="20" t="n">
        <v>0</v>
      </c>
      <c r="Y32" s="18" t="n">
        <v>1.93853185</v>
      </c>
      <c r="Z32" s="20" t="n">
        <v>1.0835784</v>
      </c>
    </row>
    <row r="33" spans="1:26">
      <c r="A33" s="15" t="s">
        <v>430</v>
      </c>
      <c r="B33" s="17" t="n">
        <v>7325</v>
      </c>
      <c r="C33" s="18">
        <f>(29.0/B33*100)</f>
        <v/>
      </c>
      <c r="D33" s="19" t="n">
        <v>7296</v>
      </c>
      <c r="E33" s="18" t="n">
        <v>10.529651</v>
      </c>
      <c r="F33" s="20" t="n">
        <v>2.32222803</v>
      </c>
      <c r="G33" s="18" t="n">
        <v>30.39958084</v>
      </c>
      <c r="H33" s="20" t="n">
        <v>3.19766594</v>
      </c>
      <c r="I33" s="18" t="n">
        <v>25.93217474</v>
      </c>
      <c r="J33" s="20" t="n">
        <v>3.21964145</v>
      </c>
      <c r="K33" s="18" t="n">
        <v>21.00152867</v>
      </c>
      <c r="L33" s="20" t="n">
        <v>3.26427726</v>
      </c>
      <c r="M33" s="18" t="n">
        <v>4.28569358</v>
      </c>
      <c r="N33" s="20" t="n">
        <v>1.68452751</v>
      </c>
      <c r="O33" s="18" t="n">
        <v>6.84849719</v>
      </c>
      <c r="P33" s="20" t="n">
        <v>1.90952409</v>
      </c>
      <c r="Q33" s="18" t="n">
        <v>0</v>
      </c>
      <c r="R33" s="20" t="n">
        <v>0</v>
      </c>
      <c r="S33" s="18" t="s">
        <v>404</v>
      </c>
      <c r="T33" s="20" t="s">
        <v>404</v>
      </c>
      <c r="U33" s="18" t="n">
        <v>0</v>
      </c>
      <c r="V33" s="20" t="n">
        <v>0</v>
      </c>
      <c r="W33" s="18" t="n">
        <v>0</v>
      </c>
      <c r="X33" s="20" t="n">
        <v>0</v>
      </c>
      <c r="Y33" s="18" t="n">
        <v>1.00287398</v>
      </c>
      <c r="Z33" s="20" t="n">
        <v>0.69505103</v>
      </c>
    </row>
    <row r="34" spans="1:26">
      <c r="A34" s="15" t="s">
        <v>431</v>
      </c>
      <c r="B34" s="17" t="n">
        <v>6350</v>
      </c>
      <c r="C34" s="18">
        <f>(0.0/B34*100)</f>
        <v/>
      </c>
      <c r="D34" s="19" t="n">
        <v>6350</v>
      </c>
      <c r="E34" s="18" t="n">
        <v>0.91870978</v>
      </c>
      <c r="F34" s="20" t="n">
        <v>0.67701497</v>
      </c>
      <c r="G34" s="18" t="n">
        <v>13.51030856</v>
      </c>
      <c r="H34" s="20" t="n">
        <v>2.36180649</v>
      </c>
      <c r="I34" s="18" t="n">
        <v>20.23718966</v>
      </c>
      <c r="J34" s="20" t="n">
        <v>2.71651338</v>
      </c>
      <c r="K34" s="18" t="n">
        <v>25.91111323</v>
      </c>
      <c r="L34" s="20" t="n">
        <v>2.8203767</v>
      </c>
      <c r="M34" s="18" t="n">
        <v>13.53871968</v>
      </c>
      <c r="N34" s="20" t="n">
        <v>2.08459819</v>
      </c>
      <c r="O34" s="18" t="n">
        <v>24.89313467</v>
      </c>
      <c r="P34" s="20" t="n">
        <v>3.01723361</v>
      </c>
      <c r="Q34" s="18" t="n">
        <v>0</v>
      </c>
      <c r="R34" s="20" t="n">
        <v>0</v>
      </c>
      <c r="S34" s="18" t="s">
        <v>404</v>
      </c>
      <c r="T34" s="20" t="s">
        <v>404</v>
      </c>
      <c r="U34" s="18" t="n">
        <v>0</v>
      </c>
      <c r="V34" s="20" t="n">
        <v>0</v>
      </c>
      <c r="W34" s="18" t="n">
        <v>0</v>
      </c>
      <c r="X34" s="20" t="n">
        <v>0</v>
      </c>
      <c r="Y34" s="18" t="n">
        <v>0.99082443</v>
      </c>
      <c r="Z34" s="20" t="n">
        <v>0.69290464</v>
      </c>
    </row>
    <row r="35" spans="1:26">
      <c r="A35" s="15" t="s">
        <v>432</v>
      </c>
      <c r="B35" s="17" t="n">
        <v>6406</v>
      </c>
      <c r="C35" s="18">
        <f>(443.0/B35*100)</f>
        <v/>
      </c>
      <c r="D35" s="19" t="n">
        <v>5963</v>
      </c>
      <c r="E35" s="18" t="n">
        <v>0</v>
      </c>
      <c r="F35" s="20" t="n">
        <v>0</v>
      </c>
      <c r="G35" s="18" t="n">
        <v>4.18754764</v>
      </c>
      <c r="H35" s="20" t="n">
        <v>0.09960192</v>
      </c>
      <c r="I35" s="18" t="n">
        <v>16.07775865</v>
      </c>
      <c r="J35" s="20" t="n">
        <v>0.20945644</v>
      </c>
      <c r="K35" s="18" t="n">
        <v>36.03465314</v>
      </c>
      <c r="L35" s="20" t="n">
        <v>0.4857944</v>
      </c>
      <c r="M35" s="18" t="n">
        <v>13.8801166</v>
      </c>
      <c r="N35" s="20" t="n">
        <v>0.37098421</v>
      </c>
      <c r="O35" s="18" t="n">
        <v>28.63257769</v>
      </c>
      <c r="P35" s="20" t="n">
        <v>0.37282574</v>
      </c>
      <c r="Q35" s="18" t="n">
        <v>0</v>
      </c>
      <c r="R35" s="20" t="n">
        <v>0</v>
      </c>
      <c r="S35" s="18" t="s">
        <v>404</v>
      </c>
      <c r="T35" s="20" t="s">
        <v>404</v>
      </c>
      <c r="U35" s="18" t="n">
        <v>0</v>
      </c>
      <c r="V35" s="20" t="n">
        <v>0</v>
      </c>
      <c r="W35" s="18" t="n">
        <v>0</v>
      </c>
      <c r="X35" s="20" t="n">
        <v>0</v>
      </c>
      <c r="Y35" s="18" t="n">
        <v>1.18734627</v>
      </c>
      <c r="Z35" s="20" t="n">
        <v>0.07775955</v>
      </c>
    </row>
    <row r="36" spans="1:26">
      <c r="A36" s="15" t="s">
        <v>433</v>
      </c>
      <c r="B36" s="17" t="n">
        <v>6736</v>
      </c>
      <c r="C36" s="18">
        <f>(10.0/B36*100)</f>
        <v/>
      </c>
      <c r="D36" s="19" t="n">
        <v>6726</v>
      </c>
      <c r="E36" s="18" t="n">
        <v>15.20100266</v>
      </c>
      <c r="F36" s="20" t="n">
        <v>2.49915839</v>
      </c>
      <c r="G36" s="18" t="n">
        <v>37.54805625</v>
      </c>
      <c r="H36" s="20" t="n">
        <v>3.80426883</v>
      </c>
      <c r="I36" s="18" t="n">
        <v>28.66790417</v>
      </c>
      <c r="J36" s="20" t="n">
        <v>3.49335442</v>
      </c>
      <c r="K36" s="18" t="n">
        <v>10.13561705</v>
      </c>
      <c r="L36" s="20" t="n">
        <v>2.28735454</v>
      </c>
      <c r="M36" s="18" t="n">
        <v>3.92739586</v>
      </c>
      <c r="N36" s="20" t="n">
        <v>1.40294942</v>
      </c>
      <c r="O36" s="18" t="n">
        <v>3.01387685</v>
      </c>
      <c r="P36" s="20" t="n">
        <v>1.16712117</v>
      </c>
      <c r="Q36" s="18" t="n">
        <v>0</v>
      </c>
      <c r="R36" s="20" t="n">
        <v>0</v>
      </c>
      <c r="S36" s="18" t="s">
        <v>404</v>
      </c>
      <c r="T36" s="20" t="s">
        <v>404</v>
      </c>
      <c r="U36" s="18" t="n">
        <v>0</v>
      </c>
      <c r="V36" s="20" t="n">
        <v>0</v>
      </c>
      <c r="W36" s="18" t="n">
        <v>0</v>
      </c>
      <c r="X36" s="20" t="n">
        <v>0</v>
      </c>
      <c r="Y36" s="18" t="n">
        <v>1.50614716</v>
      </c>
      <c r="Z36" s="20" t="n">
        <v>0.75782147</v>
      </c>
    </row>
    <row r="37" spans="1:26">
      <c r="A37" s="15" t="s">
        <v>434</v>
      </c>
      <c r="B37" s="17" t="n">
        <v>5458</v>
      </c>
      <c r="C37" s="18">
        <f>(0.0/B37*100)</f>
        <v/>
      </c>
      <c r="D37" s="19" t="n">
        <v>5458</v>
      </c>
      <c r="E37" s="18" t="n">
        <v>0.88551093</v>
      </c>
      <c r="F37" s="20" t="n">
        <v>0.66264833</v>
      </c>
      <c r="G37" s="18" t="n">
        <v>18.48599645</v>
      </c>
      <c r="H37" s="20" t="n">
        <v>2.6163446</v>
      </c>
      <c r="I37" s="18" t="n">
        <v>28.48680565</v>
      </c>
      <c r="J37" s="20" t="n">
        <v>2.90774422</v>
      </c>
      <c r="K37" s="18" t="n">
        <v>30.787251</v>
      </c>
      <c r="L37" s="20" t="n">
        <v>3.24118923</v>
      </c>
      <c r="M37" s="18" t="n">
        <v>10.97526641</v>
      </c>
      <c r="N37" s="20" t="n">
        <v>2.36889783</v>
      </c>
      <c r="O37" s="18" t="n">
        <v>9.86810481</v>
      </c>
      <c r="P37" s="20" t="n">
        <v>1.85655196</v>
      </c>
      <c r="Q37" s="18" t="n">
        <v>0</v>
      </c>
      <c r="R37" s="20" t="n">
        <v>0</v>
      </c>
      <c r="S37" s="18" t="s">
        <v>404</v>
      </c>
      <c r="T37" s="20" t="s">
        <v>404</v>
      </c>
      <c r="U37" s="18" t="n">
        <v>0</v>
      </c>
      <c r="V37" s="20" t="n">
        <v>0</v>
      </c>
      <c r="W37" s="18" t="n">
        <v>0</v>
      </c>
      <c r="X37" s="20" t="n">
        <v>0</v>
      </c>
      <c r="Y37" s="18" t="n">
        <v>0.51106475</v>
      </c>
      <c r="Z37" s="20" t="n">
        <v>0.51552163</v>
      </c>
    </row>
    <row r="38" spans="1:26">
      <c r="A38" s="15" t="s">
        <v>435</v>
      </c>
      <c r="B38" s="17" t="n">
        <v>5860</v>
      </c>
      <c r="C38" s="18">
        <f>(268.0/B38*100)</f>
        <v/>
      </c>
      <c r="D38" s="19" t="n">
        <v>5592</v>
      </c>
      <c r="E38" s="18" t="n">
        <v>16.17689496</v>
      </c>
      <c r="F38" s="20" t="n">
        <v>2.74649488</v>
      </c>
      <c r="G38" s="18" t="n">
        <v>41.5392684</v>
      </c>
      <c r="H38" s="20" t="n">
        <v>3.96084354</v>
      </c>
      <c r="I38" s="18" t="n">
        <v>25.94558497</v>
      </c>
      <c r="J38" s="20" t="n">
        <v>3.16311765</v>
      </c>
      <c r="K38" s="18" t="n">
        <v>9.73351364</v>
      </c>
      <c r="L38" s="20" t="n">
        <v>2.23251081</v>
      </c>
      <c r="M38" s="18" t="n">
        <v>2.15189572</v>
      </c>
      <c r="N38" s="20" t="n">
        <v>2.06125088</v>
      </c>
      <c r="O38" s="18" t="n">
        <v>1.00653672</v>
      </c>
      <c r="P38" s="20" t="n">
        <v>0.58743106</v>
      </c>
      <c r="Q38" s="18" t="n">
        <v>0</v>
      </c>
      <c r="R38" s="20" t="n">
        <v>0</v>
      </c>
      <c r="S38" s="18" t="s">
        <v>404</v>
      </c>
      <c r="T38" s="20" t="s">
        <v>404</v>
      </c>
      <c r="U38" s="18" t="n">
        <v>0</v>
      </c>
      <c r="V38" s="20" t="n">
        <v>0</v>
      </c>
      <c r="W38" s="18" t="n">
        <v>0</v>
      </c>
      <c r="X38" s="20" t="n">
        <v>0</v>
      </c>
      <c r="Y38" s="18" t="n">
        <v>3.44630558</v>
      </c>
      <c r="Z38" s="20" t="n">
        <v>1.34391431</v>
      </c>
    </row>
    <row r="39" spans="1:26">
      <c r="A39" s="15" t="s">
        <v>436</v>
      </c>
      <c r="B39" s="17" t="n">
        <v>5895</v>
      </c>
      <c r="C39" s="18">
        <f>(0.0/B39*100)</f>
        <v/>
      </c>
      <c r="D39" s="19" t="n">
        <v>5895</v>
      </c>
      <c r="E39" s="18" t="n">
        <v>0.62405538</v>
      </c>
      <c r="F39" s="20" t="n">
        <v>0.72875826</v>
      </c>
      <c r="G39" s="18" t="n">
        <v>13.08482213</v>
      </c>
      <c r="H39" s="20" t="n">
        <v>2.7637754</v>
      </c>
      <c r="I39" s="18" t="n">
        <v>28.19161133</v>
      </c>
      <c r="J39" s="20" t="n">
        <v>3.79485206</v>
      </c>
      <c r="K39" s="18" t="n">
        <v>29.8594379</v>
      </c>
      <c r="L39" s="20" t="n">
        <v>4.088752</v>
      </c>
      <c r="M39" s="18" t="n">
        <v>10.2616848</v>
      </c>
      <c r="N39" s="20" t="n">
        <v>2.76420319</v>
      </c>
      <c r="O39" s="18" t="n">
        <v>17.51554151</v>
      </c>
      <c r="P39" s="20" t="n">
        <v>3.06292196</v>
      </c>
      <c r="Q39" s="18" t="n">
        <v>0</v>
      </c>
      <c r="R39" s="20" t="n">
        <v>0</v>
      </c>
      <c r="S39" s="18" t="s">
        <v>404</v>
      </c>
      <c r="T39" s="20" t="s">
        <v>404</v>
      </c>
      <c r="U39" s="18" t="n">
        <v>0</v>
      </c>
      <c r="V39" s="20" t="n">
        <v>0</v>
      </c>
      <c r="W39" s="18" t="n">
        <v>0</v>
      </c>
      <c r="X39" s="20" t="n">
        <v>0</v>
      </c>
      <c r="Y39" s="18" t="n">
        <v>0.46284695</v>
      </c>
      <c r="Z39" s="20" t="n">
        <v>0.46314284</v>
      </c>
    </row>
    <row r="40" spans="1:26">
      <c r="A40" s="15" t="s">
        <v>437</v>
      </c>
      <c r="B40" s="17" t="n">
        <v>14157</v>
      </c>
      <c r="C40" s="18">
        <f>(2650.0/B40*100)</f>
        <v/>
      </c>
      <c r="D40" s="19" t="n">
        <v>11507</v>
      </c>
      <c r="E40" s="18" t="n">
        <v>0.12678902</v>
      </c>
      <c r="F40" s="20" t="n">
        <v>0.08652544</v>
      </c>
      <c r="G40" s="18" t="n">
        <v>8.710666270000001</v>
      </c>
      <c r="H40" s="20" t="n">
        <v>1.91488467</v>
      </c>
      <c r="I40" s="18" t="n">
        <v>24.54651382</v>
      </c>
      <c r="J40" s="20" t="n">
        <v>3.27563794</v>
      </c>
      <c r="K40" s="18" t="n">
        <v>20.76804387</v>
      </c>
      <c r="L40" s="20" t="n">
        <v>2.64352465</v>
      </c>
      <c r="M40" s="18" t="n">
        <v>17.46719838</v>
      </c>
      <c r="N40" s="20" t="n">
        <v>2.92855183</v>
      </c>
      <c r="O40" s="18" t="n">
        <v>22.62829516</v>
      </c>
      <c r="P40" s="20" t="n">
        <v>3.15558629</v>
      </c>
      <c r="Q40" s="18" t="n">
        <v>0</v>
      </c>
      <c r="R40" s="20" t="n">
        <v>0</v>
      </c>
      <c r="S40" s="18" t="s">
        <v>404</v>
      </c>
      <c r="T40" s="20" t="s">
        <v>404</v>
      </c>
      <c r="U40" s="18" t="n">
        <v>0</v>
      </c>
      <c r="V40" s="20" t="n">
        <v>0</v>
      </c>
      <c r="W40" s="18" t="n">
        <v>0</v>
      </c>
      <c r="X40" s="20" t="n">
        <v>0</v>
      </c>
      <c r="Y40" s="18" t="n">
        <v>5.75249348</v>
      </c>
      <c r="Z40" s="20" t="n">
        <v>1.63939727</v>
      </c>
    </row>
    <row r="41" spans="1:26">
      <c r="A41" s="15" t="s">
        <v>438</v>
      </c>
      <c r="B41" s="17" t="n">
        <v>5712</v>
      </c>
      <c r="C41" s="18">
        <f>(70.0/B41*100)</f>
        <v/>
      </c>
      <c r="D41" s="19" t="n">
        <v>5642</v>
      </c>
      <c r="E41" s="18" t="n">
        <v>1.4350607</v>
      </c>
      <c r="F41" s="20" t="n">
        <v>0.86323882</v>
      </c>
      <c r="G41" s="18" t="n">
        <v>3.44444506</v>
      </c>
      <c r="H41" s="20" t="n">
        <v>1.03739312</v>
      </c>
      <c r="I41" s="18" t="n">
        <v>10.55348912</v>
      </c>
      <c r="J41" s="20" t="n">
        <v>2.42273561</v>
      </c>
      <c r="K41" s="18" t="n">
        <v>24.51680181</v>
      </c>
      <c r="L41" s="20" t="n">
        <v>3.27865941</v>
      </c>
      <c r="M41" s="18" t="n">
        <v>25.72991947</v>
      </c>
      <c r="N41" s="20" t="n">
        <v>3.70275636</v>
      </c>
      <c r="O41" s="18" t="n">
        <v>31.71271682</v>
      </c>
      <c r="P41" s="20" t="n">
        <v>3.70727975</v>
      </c>
      <c r="Q41" s="18" t="n">
        <v>0</v>
      </c>
      <c r="R41" s="20" t="n">
        <v>0</v>
      </c>
      <c r="S41" s="18" t="s">
        <v>404</v>
      </c>
      <c r="T41" s="20" t="s">
        <v>404</v>
      </c>
      <c r="U41" s="18" t="n">
        <v>0</v>
      </c>
      <c r="V41" s="20" t="n">
        <v>0</v>
      </c>
      <c r="W41" s="18" t="n">
        <v>0</v>
      </c>
      <c r="X41" s="20" t="n">
        <v>0</v>
      </c>
      <c r="Y41" s="18" t="n">
        <v>2.60756702</v>
      </c>
      <c r="Z41" s="20" t="n">
        <v>1.30787057</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n">
        <v>1.05613894</v>
      </c>
      <c r="F44" s="20" t="n">
        <v>0.79829028</v>
      </c>
      <c r="G44" s="18" t="n">
        <v>14.63200076</v>
      </c>
      <c r="H44" s="20" t="n">
        <v>2.30294964</v>
      </c>
      <c r="I44" s="18" t="n">
        <v>33.70583313</v>
      </c>
      <c r="J44" s="20" t="n">
        <v>3.37502923</v>
      </c>
      <c r="K44" s="18" t="n">
        <v>34.05313269</v>
      </c>
      <c r="L44" s="20" t="n">
        <v>3.61096272</v>
      </c>
      <c r="M44" s="18" t="n">
        <v>12.56457365</v>
      </c>
      <c r="N44" s="20" t="n">
        <v>3.39437722</v>
      </c>
      <c r="O44" s="18" t="n">
        <v>2.45039788</v>
      </c>
      <c r="P44" s="20" t="n">
        <v>1.06600834</v>
      </c>
      <c r="Q44" s="18" t="n">
        <v>0</v>
      </c>
      <c r="R44" s="20" t="n">
        <v>0</v>
      </c>
      <c r="S44" s="18" t="s">
        <v>404</v>
      </c>
      <c r="T44" s="20" t="s">
        <v>404</v>
      </c>
      <c r="U44" s="18" t="n">
        <v>0</v>
      </c>
      <c r="V44" s="20" t="n">
        <v>0</v>
      </c>
      <c r="W44" s="18" t="n">
        <v>0.27153023</v>
      </c>
      <c r="X44" s="20" t="n">
        <v>0.27230769</v>
      </c>
      <c r="Y44" s="18" t="n">
        <v>1.26639272</v>
      </c>
      <c r="Z44" s="20" t="n">
        <v>0.68085201</v>
      </c>
    </row>
    <row r="45" spans="1:26">
      <c r="A45" s="15" t="s">
        <v>442</v>
      </c>
      <c r="B45" s="17" t="n">
        <v>5519</v>
      </c>
      <c r="C45" s="18">
        <f>(0.0/B45*100)</f>
        <v/>
      </c>
      <c r="D45" s="19" t="n">
        <v>5519</v>
      </c>
      <c r="E45" s="18" t="n">
        <v>8.72516669</v>
      </c>
      <c r="F45" s="20" t="n">
        <v>2.39641992</v>
      </c>
      <c r="G45" s="18" t="n">
        <v>16.20027689</v>
      </c>
      <c r="H45" s="20" t="n">
        <v>2.56777065</v>
      </c>
      <c r="I45" s="18" t="n">
        <v>25.2709079</v>
      </c>
      <c r="J45" s="20" t="n">
        <v>3.48962565</v>
      </c>
      <c r="K45" s="18" t="n">
        <v>25.00452262</v>
      </c>
      <c r="L45" s="20" t="n">
        <v>3.19892806</v>
      </c>
      <c r="M45" s="18" t="n">
        <v>9.125720490000001</v>
      </c>
      <c r="N45" s="20" t="n">
        <v>2.30826151</v>
      </c>
      <c r="O45" s="18" t="n">
        <v>11.04820527</v>
      </c>
      <c r="P45" s="20" t="n">
        <v>2.49531424</v>
      </c>
      <c r="Q45" s="18" t="n">
        <v>0</v>
      </c>
      <c r="R45" s="20" t="n">
        <v>0</v>
      </c>
      <c r="S45" s="18" t="s">
        <v>404</v>
      </c>
      <c r="T45" s="20" t="s">
        <v>404</v>
      </c>
      <c r="U45" s="18" t="n">
        <v>0</v>
      </c>
      <c r="V45" s="20" t="n">
        <v>0</v>
      </c>
      <c r="W45" s="18" t="n">
        <v>0</v>
      </c>
      <c r="X45" s="20" t="n">
        <v>0</v>
      </c>
      <c r="Y45" s="18" t="n">
        <v>4.62520014</v>
      </c>
      <c r="Z45" s="20" t="n">
        <v>1.8068889</v>
      </c>
    </row>
    <row r="46" spans="1:26">
      <c r="A46" s="15" t="s">
        <v>443</v>
      </c>
      <c r="B46" s="17" t="n">
        <v>23141</v>
      </c>
      <c r="C46" s="18">
        <f>(4196.0/B46*100)</f>
        <v/>
      </c>
      <c r="D46" s="19" t="n">
        <v>18945</v>
      </c>
      <c r="E46" s="18" t="n">
        <v>4.84936869</v>
      </c>
      <c r="F46" s="20" t="n">
        <v>1.07397638</v>
      </c>
      <c r="G46" s="18" t="n">
        <v>15.39120208</v>
      </c>
      <c r="H46" s="20" t="n">
        <v>1.7514465</v>
      </c>
      <c r="I46" s="18" t="n">
        <v>22.68419632</v>
      </c>
      <c r="J46" s="20" t="n">
        <v>2.21393167</v>
      </c>
      <c r="K46" s="18" t="n">
        <v>22.73199535</v>
      </c>
      <c r="L46" s="20" t="n">
        <v>2.14920386</v>
      </c>
      <c r="M46" s="18" t="n">
        <v>11.55285417</v>
      </c>
      <c r="N46" s="20" t="n">
        <v>1.67981787</v>
      </c>
      <c r="O46" s="18" t="n">
        <v>16.03393434</v>
      </c>
      <c r="P46" s="20" t="n">
        <v>1.83628417</v>
      </c>
      <c r="Q46" s="18" t="n">
        <v>0</v>
      </c>
      <c r="R46" s="20" t="n">
        <v>0</v>
      </c>
      <c r="S46" s="18" t="s">
        <v>404</v>
      </c>
      <c r="T46" s="20" t="s">
        <v>404</v>
      </c>
      <c r="U46" s="18" t="n">
        <v>0</v>
      </c>
      <c r="V46" s="20" t="n">
        <v>0</v>
      </c>
      <c r="W46" s="18" t="n">
        <v>0</v>
      </c>
      <c r="X46" s="20" t="n">
        <v>0</v>
      </c>
      <c r="Y46" s="18" t="n">
        <v>6.75644905</v>
      </c>
      <c r="Z46" s="20" t="n">
        <v>1.16917289</v>
      </c>
    </row>
    <row r="47" spans="1:26">
      <c r="A47" s="15" t="s">
        <v>444</v>
      </c>
      <c r="B47" s="17" t="n">
        <v>5928</v>
      </c>
      <c r="C47" s="18">
        <f>(0.0/B47*100)</f>
        <v/>
      </c>
      <c r="D47" s="19" t="n">
        <v>5928</v>
      </c>
      <c r="E47" s="18" t="n">
        <v>1.19582996</v>
      </c>
      <c r="F47" s="20" t="n">
        <v>0.6911882</v>
      </c>
      <c r="G47" s="18" t="n">
        <v>19.9350668</v>
      </c>
      <c r="H47" s="20" t="n">
        <v>2.81551753</v>
      </c>
      <c r="I47" s="18" t="n">
        <v>28.57124521</v>
      </c>
      <c r="J47" s="20" t="n">
        <v>3.76882526</v>
      </c>
      <c r="K47" s="18" t="n">
        <v>19.50162941</v>
      </c>
      <c r="L47" s="20" t="n">
        <v>2.92668227</v>
      </c>
      <c r="M47" s="18" t="n">
        <v>9.61711178</v>
      </c>
      <c r="N47" s="20" t="n">
        <v>2.12424192</v>
      </c>
      <c r="O47" s="18" t="n">
        <v>19.50733904</v>
      </c>
      <c r="P47" s="20" t="n">
        <v>2.93560942</v>
      </c>
      <c r="Q47" s="18" t="n">
        <v>0</v>
      </c>
      <c r="R47" s="20" t="n">
        <v>0</v>
      </c>
      <c r="S47" s="18" t="s">
        <v>404</v>
      </c>
      <c r="T47" s="20" t="s">
        <v>404</v>
      </c>
      <c r="U47" s="18" t="n">
        <v>0</v>
      </c>
      <c r="V47" s="20" t="n">
        <v>0</v>
      </c>
      <c r="W47" s="18" t="n">
        <v>0</v>
      </c>
      <c r="X47" s="20" t="n">
        <v>0</v>
      </c>
      <c r="Y47" s="18" t="n">
        <v>1.67177781</v>
      </c>
      <c r="Z47" s="20" t="n">
        <v>0.94326843</v>
      </c>
    </row>
    <row r="48" spans="1:26">
      <c r="A48" s="15" t="s">
        <v>445</v>
      </c>
      <c r="B48" s="17" t="n">
        <v>9841</v>
      </c>
      <c r="C48" s="18">
        <f>(0.0/B48*100)</f>
        <v/>
      </c>
      <c r="D48" s="19" t="n">
        <v>9841</v>
      </c>
      <c r="E48" s="18" t="n">
        <v>2.27510992</v>
      </c>
      <c r="F48" s="20" t="n">
        <v>1.17822374</v>
      </c>
      <c r="G48" s="18" t="n">
        <v>31.68732832</v>
      </c>
      <c r="H48" s="20" t="n">
        <v>4.19077318</v>
      </c>
      <c r="I48" s="18" t="n">
        <v>25.6977955</v>
      </c>
      <c r="J48" s="20" t="n">
        <v>3.38910542</v>
      </c>
      <c r="K48" s="18" t="n">
        <v>29.06738552</v>
      </c>
      <c r="L48" s="20" t="n">
        <v>4.14273179</v>
      </c>
      <c r="M48" s="18" t="n">
        <v>7.73366447</v>
      </c>
      <c r="N48" s="20" t="n">
        <v>2.0113404</v>
      </c>
      <c r="O48" s="18" t="n">
        <v>2.41414617</v>
      </c>
      <c r="P48" s="20" t="n">
        <v>1.06706907</v>
      </c>
      <c r="Q48" s="18" t="n">
        <v>0</v>
      </c>
      <c r="R48" s="20" t="n">
        <v>0</v>
      </c>
      <c r="S48" s="18" t="s">
        <v>404</v>
      </c>
      <c r="T48" s="20" t="s">
        <v>404</v>
      </c>
      <c r="U48" s="18" t="n">
        <v>0</v>
      </c>
      <c r="V48" s="20" t="n">
        <v>0</v>
      </c>
      <c r="W48" s="18" t="n">
        <v>0</v>
      </c>
      <c r="X48" s="20" t="n">
        <v>0</v>
      </c>
      <c r="Y48" s="18" t="n">
        <v>1.12457009</v>
      </c>
      <c r="Z48" s="20" t="n">
        <v>0.67491812</v>
      </c>
    </row>
    <row r="49" spans="1:26">
      <c r="A49" s="15" t="s">
        <v>446</v>
      </c>
      <c r="B49" s="17" t="n">
        <v>6349</v>
      </c>
      <c r="C49" s="18">
        <f>(52.0/B49*100)</f>
        <v/>
      </c>
      <c r="D49" s="19" t="n">
        <v>6297</v>
      </c>
      <c r="E49" s="18" t="n">
        <v>6.33744051</v>
      </c>
      <c r="F49" s="20" t="n">
        <v>1.77863349</v>
      </c>
      <c r="G49" s="18" t="n">
        <v>29.06136782</v>
      </c>
      <c r="H49" s="20" t="n">
        <v>3.54523082</v>
      </c>
      <c r="I49" s="18" t="n">
        <v>36.06811408</v>
      </c>
      <c r="J49" s="20" t="n">
        <v>3.88408444</v>
      </c>
      <c r="K49" s="18" t="n">
        <v>15.93416273</v>
      </c>
      <c r="L49" s="20" t="n">
        <v>2.96011669</v>
      </c>
      <c r="M49" s="18" t="n">
        <v>4.32405121</v>
      </c>
      <c r="N49" s="20" t="n">
        <v>1.33737635</v>
      </c>
      <c r="O49" s="18" t="n">
        <v>8.15395449</v>
      </c>
      <c r="P49" s="20" t="n">
        <v>2.22543268</v>
      </c>
      <c r="Q49" s="18" t="n">
        <v>0</v>
      </c>
      <c r="R49" s="20" t="n">
        <v>0</v>
      </c>
      <c r="S49" s="18" t="s">
        <v>404</v>
      </c>
      <c r="T49" s="20" t="s">
        <v>404</v>
      </c>
      <c r="U49" s="18" t="n">
        <v>0</v>
      </c>
      <c r="V49" s="20" t="n">
        <v>0</v>
      </c>
      <c r="W49" s="18" t="n">
        <v>0</v>
      </c>
      <c r="X49" s="20" t="n">
        <v>0</v>
      </c>
      <c r="Y49" s="18" t="n">
        <v>0.12090915</v>
      </c>
      <c r="Z49" s="20" t="n">
        <v>0.08543591</v>
      </c>
    </row>
    <row r="50" spans="1:26">
      <c r="A50" s="15" t="s">
        <v>447</v>
      </c>
      <c r="B50" s="17" t="n">
        <v>11795</v>
      </c>
      <c r="C50" s="18">
        <f>(1031.0/B50*100)</f>
        <v/>
      </c>
      <c r="D50" s="19" t="n">
        <v>10764</v>
      </c>
      <c r="E50" s="18" t="n">
        <v>12.29952351</v>
      </c>
      <c r="F50" s="20" t="n">
        <v>2.35885993</v>
      </c>
      <c r="G50" s="18" t="n">
        <v>31.39381967</v>
      </c>
      <c r="H50" s="20" t="n">
        <v>3.56014856</v>
      </c>
      <c r="I50" s="18" t="n">
        <v>25.28429895</v>
      </c>
      <c r="J50" s="20" t="n">
        <v>3.00524484</v>
      </c>
      <c r="K50" s="18" t="n">
        <v>15.66134097</v>
      </c>
      <c r="L50" s="20" t="n">
        <v>2.57888927</v>
      </c>
      <c r="M50" s="18" t="n">
        <v>7.16433674</v>
      </c>
      <c r="N50" s="20" t="n">
        <v>1.99898754</v>
      </c>
      <c r="O50" s="18" t="n">
        <v>3.3853133</v>
      </c>
      <c r="P50" s="20" t="n">
        <v>1.06802383</v>
      </c>
      <c r="Q50" s="18" t="n">
        <v>0</v>
      </c>
      <c r="R50" s="20" t="n">
        <v>0</v>
      </c>
      <c r="S50" s="18" t="s">
        <v>404</v>
      </c>
      <c r="T50" s="20" t="s">
        <v>404</v>
      </c>
      <c r="U50" s="18" t="n">
        <v>0</v>
      </c>
      <c r="V50" s="20" t="n">
        <v>0</v>
      </c>
      <c r="W50" s="18" t="n">
        <v>0</v>
      </c>
      <c r="X50" s="20" t="n">
        <v>0</v>
      </c>
      <c r="Y50" s="18" t="n">
        <v>4.81136686</v>
      </c>
      <c r="Z50" s="20" t="n">
        <v>1.49515102</v>
      </c>
    </row>
    <row r="51" spans="1:26">
      <c r="A51" s="15" t="s">
        <v>448</v>
      </c>
      <c r="B51" s="17" t="n">
        <v>6866</v>
      </c>
      <c r="C51" s="18">
        <f>(0.0/B51*100)</f>
        <v/>
      </c>
      <c r="D51" s="19" t="n">
        <v>6866</v>
      </c>
      <c r="E51" s="18" t="n">
        <v>12.62594006</v>
      </c>
      <c r="F51" s="20" t="n">
        <v>2.56474466</v>
      </c>
      <c r="G51" s="18" t="n">
        <v>22.8775541</v>
      </c>
      <c r="H51" s="20" t="n">
        <v>3.15218609</v>
      </c>
      <c r="I51" s="18" t="n">
        <v>27.88293909</v>
      </c>
      <c r="J51" s="20" t="n">
        <v>3.09757871</v>
      </c>
      <c r="K51" s="18" t="n">
        <v>22.2515114</v>
      </c>
      <c r="L51" s="20" t="n">
        <v>2.73899592</v>
      </c>
      <c r="M51" s="18" t="n">
        <v>6.14876099</v>
      </c>
      <c r="N51" s="20" t="n">
        <v>1.60010533</v>
      </c>
      <c r="O51" s="18" t="n">
        <v>6.07833568</v>
      </c>
      <c r="P51" s="20" t="n">
        <v>1.82752962</v>
      </c>
      <c r="Q51" s="18" t="n">
        <v>0</v>
      </c>
      <c r="R51" s="20" t="n">
        <v>0</v>
      </c>
      <c r="S51" s="18" t="s">
        <v>404</v>
      </c>
      <c r="T51" s="20" t="s">
        <v>404</v>
      </c>
      <c r="U51" s="18" t="n">
        <v>0</v>
      </c>
      <c r="V51" s="20" t="n">
        <v>0</v>
      </c>
      <c r="W51" s="18" t="n">
        <v>0</v>
      </c>
      <c r="X51" s="20" t="n">
        <v>0</v>
      </c>
      <c r="Y51" s="18" t="n">
        <v>2.13495868</v>
      </c>
      <c r="Z51" s="20" t="n">
        <v>1.09787742</v>
      </c>
    </row>
    <row r="52" spans="1:26">
      <c r="A52" s="15" t="s">
        <v>449</v>
      </c>
      <c r="B52" s="17" t="n">
        <v>5809</v>
      </c>
      <c r="C52" s="18">
        <f>(0.0/B52*100)</f>
        <v/>
      </c>
      <c r="D52" s="19" t="n">
        <v>5809</v>
      </c>
      <c r="E52" s="18" t="n">
        <v>1.03583346</v>
      </c>
      <c r="F52" s="20" t="n">
        <v>0.76512154</v>
      </c>
      <c r="G52" s="18" t="n">
        <v>30.6776846</v>
      </c>
      <c r="H52" s="20" t="n">
        <v>3.73928101</v>
      </c>
      <c r="I52" s="18" t="n">
        <v>34.93715555</v>
      </c>
      <c r="J52" s="20" t="n">
        <v>3.84544167</v>
      </c>
      <c r="K52" s="18" t="n">
        <v>17.75719346</v>
      </c>
      <c r="L52" s="20" t="n">
        <v>2.66625726</v>
      </c>
      <c r="M52" s="18" t="n">
        <v>7.1937498</v>
      </c>
      <c r="N52" s="20" t="n">
        <v>2.02665635</v>
      </c>
      <c r="O52" s="18" t="n">
        <v>8.322708220000001</v>
      </c>
      <c r="P52" s="20" t="n">
        <v>2.16370797</v>
      </c>
      <c r="Q52" s="18" t="n">
        <v>0</v>
      </c>
      <c r="R52" s="20" t="n">
        <v>0</v>
      </c>
      <c r="S52" s="18" t="s">
        <v>404</v>
      </c>
      <c r="T52" s="20" t="s">
        <v>404</v>
      </c>
      <c r="U52" s="18" t="n">
        <v>0</v>
      </c>
      <c r="V52" s="20" t="n">
        <v>0</v>
      </c>
      <c r="W52" s="18" t="n">
        <v>0</v>
      </c>
      <c r="X52" s="20" t="n">
        <v>0</v>
      </c>
      <c r="Y52" s="18" t="n">
        <v>0.07567491</v>
      </c>
      <c r="Z52" s="20" t="n">
        <v>0.07594953</v>
      </c>
    </row>
    <row r="53" spans="1:26">
      <c r="A53" s="15" t="s">
        <v>450</v>
      </c>
      <c r="B53" s="17" t="n">
        <v>5571</v>
      </c>
      <c r="C53" s="18">
        <f>(0.0/B53*100)</f>
        <v/>
      </c>
      <c r="D53" s="19" t="n">
        <v>5571</v>
      </c>
      <c r="E53" s="18" t="n">
        <v>4.60025784</v>
      </c>
      <c r="F53" s="20" t="n">
        <v>0.07781838000000001</v>
      </c>
      <c r="G53" s="18" t="n">
        <v>20.07675674</v>
      </c>
      <c r="H53" s="20" t="n">
        <v>0.10475073</v>
      </c>
      <c r="I53" s="18" t="n">
        <v>25.48044201</v>
      </c>
      <c r="J53" s="20" t="n">
        <v>0.11128898</v>
      </c>
      <c r="K53" s="18" t="n">
        <v>23.66043394</v>
      </c>
      <c r="L53" s="20" t="n">
        <v>0.12367949</v>
      </c>
      <c r="M53" s="18" t="n">
        <v>9.323743650000001</v>
      </c>
      <c r="N53" s="20" t="n">
        <v>0.09777031999999999</v>
      </c>
      <c r="O53" s="18" t="n">
        <v>12.29146071</v>
      </c>
      <c r="P53" s="20" t="n">
        <v>0.10973633</v>
      </c>
      <c r="Q53" s="18" t="n">
        <v>0</v>
      </c>
      <c r="R53" s="20" t="n">
        <v>0</v>
      </c>
      <c r="S53" s="18" t="s">
        <v>404</v>
      </c>
      <c r="T53" s="20" t="s">
        <v>404</v>
      </c>
      <c r="U53" s="18" t="n">
        <v>0</v>
      </c>
      <c r="V53" s="20" t="n">
        <v>0</v>
      </c>
      <c r="W53" s="18" t="n">
        <v>0</v>
      </c>
      <c r="X53" s="20" t="n">
        <v>0</v>
      </c>
      <c r="Y53" s="18" t="n">
        <v>4.56690511</v>
      </c>
      <c r="Z53" s="20" t="n">
        <v>0.03854618</v>
      </c>
    </row>
    <row r="54" spans="1:26">
      <c r="A54" s="15" t="s">
        <v>451</v>
      </c>
      <c r="B54" s="17" t="n">
        <v>4740</v>
      </c>
      <c r="C54" s="18">
        <f>(199.0/B54*100)</f>
        <v/>
      </c>
      <c r="D54" s="19" t="n">
        <v>4541</v>
      </c>
      <c r="E54" s="18" t="n">
        <v>3.69213212</v>
      </c>
      <c r="F54" s="20" t="n">
        <v>1.46314151</v>
      </c>
      <c r="G54" s="18" t="n">
        <v>15.12886852</v>
      </c>
      <c r="H54" s="20" t="n">
        <v>2.92987718</v>
      </c>
      <c r="I54" s="18" t="n">
        <v>24.31476961</v>
      </c>
      <c r="J54" s="20" t="n">
        <v>3.44100494</v>
      </c>
      <c r="K54" s="18" t="n">
        <v>23.0991122</v>
      </c>
      <c r="L54" s="20" t="n">
        <v>3.59266367</v>
      </c>
      <c r="M54" s="18" t="n">
        <v>13.93170325</v>
      </c>
      <c r="N54" s="20" t="n">
        <v>2.9719165</v>
      </c>
      <c r="O54" s="18" t="n">
        <v>18.13063016</v>
      </c>
      <c r="P54" s="20" t="n">
        <v>3.43911999</v>
      </c>
      <c r="Q54" s="18" t="n">
        <v>0</v>
      </c>
      <c r="R54" s="20" t="n">
        <v>0</v>
      </c>
      <c r="S54" s="18" t="s">
        <v>404</v>
      </c>
      <c r="T54" s="20" t="s">
        <v>404</v>
      </c>
      <c r="U54" s="18" t="n">
        <v>0</v>
      </c>
      <c r="V54" s="20" t="n">
        <v>0</v>
      </c>
      <c r="W54" s="18" t="n">
        <v>0</v>
      </c>
      <c r="X54" s="20" t="n">
        <v>0</v>
      </c>
      <c r="Y54" s="18" t="n">
        <v>1.70278414</v>
      </c>
      <c r="Z54" s="20" t="n">
        <v>0.85157279</v>
      </c>
    </row>
    <row r="55" spans="1:26">
      <c r="A55" s="15" t="s">
        <v>452</v>
      </c>
      <c r="B55" s="17" t="n">
        <v>5316</v>
      </c>
      <c r="C55" s="18">
        <f>(43.0/B55*100)</f>
        <v/>
      </c>
      <c r="D55" s="19" t="n">
        <v>5273</v>
      </c>
      <c r="E55" s="18" t="n">
        <v>2.8621047</v>
      </c>
      <c r="F55" s="20" t="n">
        <v>1.12267342</v>
      </c>
      <c r="G55" s="18" t="n">
        <v>42.55344479</v>
      </c>
      <c r="H55" s="20" t="n">
        <v>3.12718753</v>
      </c>
      <c r="I55" s="18" t="n">
        <v>16.74426555</v>
      </c>
      <c r="J55" s="20" t="n">
        <v>2.62080103</v>
      </c>
      <c r="K55" s="18" t="n">
        <v>19.3815231</v>
      </c>
      <c r="L55" s="20" t="n">
        <v>2.72921006</v>
      </c>
      <c r="M55" s="18" t="n">
        <v>5.86513886</v>
      </c>
      <c r="N55" s="20" t="n">
        <v>1.54848318</v>
      </c>
      <c r="O55" s="18" t="n">
        <v>10.27606302</v>
      </c>
      <c r="P55" s="20" t="n">
        <v>2.09625958</v>
      </c>
      <c r="Q55" s="18" t="n">
        <v>0</v>
      </c>
      <c r="R55" s="20" t="n">
        <v>0</v>
      </c>
      <c r="S55" s="18" t="s">
        <v>404</v>
      </c>
      <c r="T55" s="20" t="s">
        <v>404</v>
      </c>
      <c r="U55" s="18" t="n">
        <v>0</v>
      </c>
      <c r="V55" s="20" t="n">
        <v>0</v>
      </c>
      <c r="W55" s="18" t="n">
        <v>0</v>
      </c>
      <c r="X55" s="20" t="n">
        <v>0</v>
      </c>
      <c r="Y55" s="18" t="n">
        <v>2.31745997</v>
      </c>
      <c r="Z55" s="20" t="n">
        <v>0.96434393</v>
      </c>
    </row>
    <row r="56" spans="1:26">
      <c r="A56" s="15" t="s">
        <v>453</v>
      </c>
      <c r="B56" s="17" t="n">
        <v>5359</v>
      </c>
      <c r="C56" s="18">
        <f>(0.0/B56*100)</f>
        <v/>
      </c>
      <c r="D56" s="19" t="n">
        <v>5359</v>
      </c>
      <c r="E56" s="18" t="n">
        <v>4.93553051</v>
      </c>
      <c r="F56" s="20" t="n">
        <v>1.82425085</v>
      </c>
      <c r="G56" s="18" t="n">
        <v>46.53634623</v>
      </c>
      <c r="H56" s="20" t="n">
        <v>4.77615592</v>
      </c>
      <c r="I56" s="18" t="n">
        <v>28.28105599</v>
      </c>
      <c r="J56" s="20" t="n">
        <v>3.94037533</v>
      </c>
      <c r="K56" s="18" t="n">
        <v>10.79730272</v>
      </c>
      <c r="L56" s="20" t="n">
        <v>2.86035797</v>
      </c>
      <c r="M56" s="18" t="n">
        <v>0.64453947</v>
      </c>
      <c r="N56" s="20" t="n">
        <v>0.65551887</v>
      </c>
      <c r="O56" s="18" t="n">
        <v>0.66033028</v>
      </c>
      <c r="P56" s="20" t="n">
        <v>0.65502878</v>
      </c>
      <c r="Q56" s="18" t="n">
        <v>0</v>
      </c>
      <c r="R56" s="20" t="n">
        <v>0</v>
      </c>
      <c r="S56" s="18" t="s">
        <v>404</v>
      </c>
      <c r="T56" s="20" t="s">
        <v>404</v>
      </c>
      <c r="U56" s="18" t="n">
        <v>0</v>
      </c>
      <c r="V56" s="20" t="n">
        <v>0</v>
      </c>
      <c r="W56" s="18" t="n">
        <v>0</v>
      </c>
      <c r="X56" s="20" t="n">
        <v>0</v>
      </c>
      <c r="Y56" s="18" t="n">
        <v>8.144894799999999</v>
      </c>
      <c r="Z56" s="20" t="n">
        <v>2.36605401</v>
      </c>
    </row>
    <row r="57" spans="1:26">
      <c r="A57" s="15" t="s">
        <v>454</v>
      </c>
      <c r="B57" s="17" t="n">
        <v>6513</v>
      </c>
      <c r="C57" s="18">
        <f>(0.0/B57*100)</f>
        <v/>
      </c>
      <c r="D57" s="19" t="n">
        <v>6513</v>
      </c>
      <c r="E57" s="18" t="n">
        <v>3.6274543</v>
      </c>
      <c r="F57" s="20" t="n">
        <v>1.47857354</v>
      </c>
      <c r="G57" s="18" t="n">
        <v>31.51843256</v>
      </c>
      <c r="H57" s="20" t="n">
        <v>3.18669508</v>
      </c>
      <c r="I57" s="18" t="n">
        <v>24.02439593</v>
      </c>
      <c r="J57" s="20" t="n">
        <v>3.65553197</v>
      </c>
      <c r="K57" s="18" t="n">
        <v>19.93749464</v>
      </c>
      <c r="L57" s="20" t="n">
        <v>3.23500278</v>
      </c>
      <c r="M57" s="18" t="n">
        <v>9.29511684</v>
      </c>
      <c r="N57" s="20" t="n">
        <v>2.16860112</v>
      </c>
      <c r="O57" s="18" t="n">
        <v>11.59710573</v>
      </c>
      <c r="P57" s="20" t="n">
        <v>2.42979195</v>
      </c>
      <c r="Q57" s="18" t="n">
        <v>0</v>
      </c>
      <c r="R57" s="20" t="n">
        <v>0</v>
      </c>
      <c r="S57" s="18" t="s">
        <v>404</v>
      </c>
      <c r="T57" s="20" t="s">
        <v>404</v>
      </c>
      <c r="U57" s="18" t="n">
        <v>0</v>
      </c>
      <c r="V57" s="20" t="n">
        <v>0</v>
      </c>
      <c r="W57" s="18" t="n">
        <v>0</v>
      </c>
      <c r="X57" s="20" t="n">
        <v>0</v>
      </c>
      <c r="Y57" s="18" t="n">
        <v>0</v>
      </c>
      <c r="Z57" s="20" t="n">
        <v>0</v>
      </c>
    </row>
    <row r="58" spans="1:26">
      <c r="A58" s="15" t="s">
        <v>455</v>
      </c>
      <c r="B58" s="17" t="n">
        <v>7267</v>
      </c>
      <c r="C58" s="18">
        <f>(0.0/B58*100)</f>
        <v/>
      </c>
      <c r="D58" s="19" t="n">
        <v>7267</v>
      </c>
      <c r="E58" s="18" t="n">
        <v>3.89341018</v>
      </c>
      <c r="F58" s="20" t="n">
        <v>1.32360275</v>
      </c>
      <c r="G58" s="18" t="n">
        <v>18.83100702</v>
      </c>
      <c r="H58" s="20" t="n">
        <v>2.9921254</v>
      </c>
      <c r="I58" s="18" t="n">
        <v>17.37198751</v>
      </c>
      <c r="J58" s="20" t="n">
        <v>2.43865367</v>
      </c>
      <c r="K58" s="18" t="n">
        <v>28.28312357</v>
      </c>
      <c r="L58" s="20" t="n">
        <v>3.17713162</v>
      </c>
      <c r="M58" s="18" t="n">
        <v>14.23966268</v>
      </c>
      <c r="N58" s="20" t="n">
        <v>2.52479951</v>
      </c>
      <c r="O58" s="18" t="n">
        <v>16.7925711</v>
      </c>
      <c r="P58" s="20" t="n">
        <v>2.88985638</v>
      </c>
      <c r="Q58" s="18" t="n">
        <v>0</v>
      </c>
      <c r="R58" s="20" t="n">
        <v>0</v>
      </c>
      <c r="S58" s="18" t="s">
        <v>404</v>
      </c>
      <c r="T58" s="20" t="s">
        <v>404</v>
      </c>
      <c r="U58" s="18" t="n">
        <v>0</v>
      </c>
      <c r="V58" s="20" t="n">
        <v>0</v>
      </c>
      <c r="W58" s="18" t="n">
        <v>0</v>
      </c>
      <c r="X58" s="20" t="n">
        <v>0</v>
      </c>
      <c r="Y58" s="18" t="n">
        <v>0.58823794</v>
      </c>
      <c r="Z58" s="20" t="n">
        <v>0.59015147</v>
      </c>
    </row>
    <row r="59" spans="1:26">
      <c r="A59" s="15" t="s">
        <v>456</v>
      </c>
      <c r="B59" s="17" t="n">
        <v>4826</v>
      </c>
      <c r="C59" s="18">
        <f>(0.0/B59*100)</f>
        <v/>
      </c>
      <c r="D59" s="19" t="n">
        <v>4826</v>
      </c>
      <c r="E59" s="18" t="n">
        <v>2.21212501</v>
      </c>
      <c r="F59" s="20" t="n">
        <v>0.22805503</v>
      </c>
      <c r="G59" s="18" t="n">
        <v>28.40387858</v>
      </c>
      <c r="H59" s="20" t="n">
        <v>1.23278175</v>
      </c>
      <c r="I59" s="18" t="n">
        <v>30.89028705</v>
      </c>
      <c r="J59" s="20" t="n">
        <v>1.08959667</v>
      </c>
      <c r="K59" s="18" t="n">
        <v>19.74762096</v>
      </c>
      <c r="L59" s="20" t="n">
        <v>1.19364776</v>
      </c>
      <c r="M59" s="18" t="n">
        <v>4.12833598</v>
      </c>
      <c r="N59" s="20" t="n">
        <v>0.65708676</v>
      </c>
      <c r="O59" s="18" t="n">
        <v>14.06343584</v>
      </c>
      <c r="P59" s="20" t="n">
        <v>0.77277766</v>
      </c>
      <c r="Q59" s="18" t="n">
        <v>0</v>
      </c>
      <c r="R59" s="20" t="n">
        <v>0</v>
      </c>
      <c r="S59" s="18" t="s">
        <v>404</v>
      </c>
      <c r="T59" s="20" t="s">
        <v>404</v>
      </c>
      <c r="U59" s="18" t="n">
        <v>0</v>
      </c>
      <c r="V59" s="20" t="n">
        <v>0</v>
      </c>
      <c r="W59" s="18" t="n">
        <v>0</v>
      </c>
      <c r="X59" s="20" t="n">
        <v>0</v>
      </c>
      <c r="Y59" s="18" t="n">
        <v>0.55431657</v>
      </c>
      <c r="Z59" s="20" t="n">
        <v>0.31886993</v>
      </c>
    </row>
    <row r="60" spans="1:26">
      <c r="A60" s="15" t="s">
        <v>457</v>
      </c>
      <c r="B60" s="17" t="n">
        <v>4546</v>
      </c>
      <c r="C60" s="18">
        <f>(0.0/B60*100)</f>
        <v/>
      </c>
      <c r="D60" s="19" t="n">
        <v>4546</v>
      </c>
      <c r="E60" s="18" t="n">
        <v>3.83547229</v>
      </c>
      <c r="F60" s="20" t="n">
        <v>1.18016989</v>
      </c>
      <c r="G60" s="18" t="n">
        <v>16.153282</v>
      </c>
      <c r="H60" s="20" t="n">
        <v>2.60442407</v>
      </c>
      <c r="I60" s="18" t="n">
        <v>23.78373096</v>
      </c>
      <c r="J60" s="20" t="n">
        <v>2.79860905</v>
      </c>
      <c r="K60" s="18" t="n">
        <v>25.7824627</v>
      </c>
      <c r="L60" s="20" t="n">
        <v>3.29206409</v>
      </c>
      <c r="M60" s="18" t="n">
        <v>14.71198003</v>
      </c>
      <c r="N60" s="20" t="n">
        <v>2.4371227</v>
      </c>
      <c r="O60" s="18" t="n">
        <v>13.45294947</v>
      </c>
      <c r="P60" s="20" t="n">
        <v>2.00054911</v>
      </c>
      <c r="Q60" s="18" t="n">
        <v>0</v>
      </c>
      <c r="R60" s="20" t="n">
        <v>0</v>
      </c>
      <c r="S60" s="18" t="s">
        <v>404</v>
      </c>
      <c r="T60" s="20" t="s">
        <v>404</v>
      </c>
      <c r="U60" s="18" t="n">
        <v>0</v>
      </c>
      <c r="V60" s="20" t="n">
        <v>0</v>
      </c>
      <c r="W60" s="18" t="n">
        <v>0</v>
      </c>
      <c r="X60" s="20" t="n">
        <v>0</v>
      </c>
      <c r="Y60" s="18" t="n">
        <v>2.28012255</v>
      </c>
      <c r="Z60" s="20" t="n">
        <v>1.02110521</v>
      </c>
    </row>
    <row r="61" spans="1:26">
      <c r="A61" s="15" t="s">
        <v>458</v>
      </c>
      <c r="B61" s="17" t="n">
        <v>6525</v>
      </c>
      <c r="C61" s="18">
        <f>(0.0/B61*100)</f>
        <v/>
      </c>
      <c r="D61" s="19" t="n">
        <v>6525</v>
      </c>
      <c r="E61" s="18" t="n">
        <v>0.77177087</v>
      </c>
      <c r="F61" s="20" t="n">
        <v>0.14041618</v>
      </c>
      <c r="G61" s="18" t="n">
        <v>29.9946089</v>
      </c>
      <c r="H61" s="20" t="n">
        <v>2.63876564</v>
      </c>
      <c r="I61" s="18" t="n">
        <v>32.22310108</v>
      </c>
      <c r="J61" s="20" t="n">
        <v>2.80617949</v>
      </c>
      <c r="K61" s="18" t="n">
        <v>21.56166809</v>
      </c>
      <c r="L61" s="20" t="n">
        <v>2.71559711</v>
      </c>
      <c r="M61" s="18" t="n">
        <v>8.18106322</v>
      </c>
      <c r="N61" s="20" t="n">
        <v>1.47818359</v>
      </c>
      <c r="O61" s="18" t="n">
        <v>6.82688245</v>
      </c>
      <c r="P61" s="20" t="n">
        <v>1.51165773</v>
      </c>
      <c r="Q61" s="18" t="n">
        <v>0</v>
      </c>
      <c r="R61" s="20" t="n">
        <v>0</v>
      </c>
      <c r="S61" s="18" t="s">
        <v>404</v>
      </c>
      <c r="T61" s="20" t="s">
        <v>404</v>
      </c>
      <c r="U61" s="18" t="n">
        <v>0</v>
      </c>
      <c r="V61" s="20" t="n">
        <v>0</v>
      </c>
      <c r="W61" s="18" t="n">
        <v>0</v>
      </c>
      <c r="X61" s="20" t="n">
        <v>0</v>
      </c>
      <c r="Y61" s="18" t="n">
        <v>0.44090539</v>
      </c>
      <c r="Z61" s="20" t="n">
        <v>0.26059959</v>
      </c>
    </row>
    <row r="62" spans="1:26">
      <c r="A62" s="15" t="s">
        <v>459</v>
      </c>
      <c r="B62" s="17" t="n">
        <v>4476</v>
      </c>
      <c r="C62" s="18">
        <f>(0.0/B62*100)</f>
        <v/>
      </c>
      <c r="D62" s="19" t="n">
        <v>4476</v>
      </c>
      <c r="E62" s="18" t="n">
        <v>3.10628252</v>
      </c>
      <c r="F62" s="20" t="n">
        <v>0.00351419</v>
      </c>
      <c r="G62" s="18" t="n">
        <v>43.59571764</v>
      </c>
      <c r="H62" s="20" t="n">
        <v>0.06186611</v>
      </c>
      <c r="I62" s="18" t="n">
        <v>36.48945906</v>
      </c>
      <c r="J62" s="20" t="n">
        <v>0.05301793</v>
      </c>
      <c r="K62" s="18" t="n">
        <v>12.7867795</v>
      </c>
      <c r="L62" s="20" t="n">
        <v>0.03746143</v>
      </c>
      <c r="M62" s="18" t="n">
        <v>2.19658099</v>
      </c>
      <c r="N62" s="20" t="n">
        <v>0.00248544</v>
      </c>
      <c r="O62" s="18" t="n">
        <v>1.50876407</v>
      </c>
      <c r="P62" s="20" t="n">
        <v>0.0017073</v>
      </c>
      <c r="Q62" s="18" t="n">
        <v>0</v>
      </c>
      <c r="R62" s="20" t="n">
        <v>0</v>
      </c>
      <c r="S62" s="18" t="s">
        <v>404</v>
      </c>
      <c r="T62" s="20" t="s">
        <v>404</v>
      </c>
      <c r="U62" s="18" t="n">
        <v>0</v>
      </c>
      <c r="V62" s="20" t="n">
        <v>0</v>
      </c>
      <c r="W62" s="18" t="n">
        <v>0</v>
      </c>
      <c r="X62" s="20" t="n">
        <v>0</v>
      </c>
      <c r="Y62" s="18" t="n">
        <v>0.31641623</v>
      </c>
      <c r="Z62" s="20" t="n">
        <v>0.01125547</v>
      </c>
    </row>
    <row r="63" spans="1:26">
      <c r="A63" s="15" t="s">
        <v>460</v>
      </c>
      <c r="B63" s="17" t="n">
        <v>5324</v>
      </c>
      <c r="C63" s="18">
        <f>(0.0/B63*100)</f>
        <v/>
      </c>
      <c r="D63" s="19" t="n">
        <v>5324</v>
      </c>
      <c r="E63" s="18" t="n">
        <v>3.39172398</v>
      </c>
      <c r="F63" s="20" t="n">
        <v>0.05378405</v>
      </c>
      <c r="G63" s="18" t="n">
        <v>19.199098</v>
      </c>
      <c r="H63" s="20" t="n">
        <v>0.13089684</v>
      </c>
      <c r="I63" s="18" t="n">
        <v>26.98270389</v>
      </c>
      <c r="J63" s="20" t="n">
        <v>0.15778326</v>
      </c>
      <c r="K63" s="18" t="n">
        <v>20.81229103</v>
      </c>
      <c r="L63" s="20" t="n">
        <v>0.12958002</v>
      </c>
      <c r="M63" s="18" t="n">
        <v>10.20275476</v>
      </c>
      <c r="N63" s="20" t="n">
        <v>0.10911199</v>
      </c>
      <c r="O63" s="18" t="n">
        <v>9.997012</v>
      </c>
      <c r="P63" s="20" t="n">
        <v>0.07603347000000001</v>
      </c>
      <c r="Q63" s="18" t="n">
        <v>0</v>
      </c>
      <c r="R63" s="20" t="n">
        <v>0</v>
      </c>
      <c r="S63" s="18" t="s">
        <v>404</v>
      </c>
      <c r="T63" s="20" t="s">
        <v>404</v>
      </c>
      <c r="U63" s="18" t="n">
        <v>0</v>
      </c>
      <c r="V63" s="20" t="n">
        <v>0</v>
      </c>
      <c r="W63" s="18" t="n">
        <v>0</v>
      </c>
      <c r="X63" s="20" t="n">
        <v>0</v>
      </c>
      <c r="Y63" s="18" t="n">
        <v>9.414416340000001</v>
      </c>
      <c r="Z63" s="20" t="n">
        <v>0.18572128</v>
      </c>
    </row>
    <row r="64" spans="1:26">
      <c r="A64" s="15" t="s">
        <v>461</v>
      </c>
      <c r="B64" s="17" t="n">
        <v>3634</v>
      </c>
      <c r="C64" s="18">
        <f>(27.0/B64*100)</f>
        <v/>
      </c>
      <c r="D64" s="19" t="n">
        <v>3607</v>
      </c>
      <c r="E64" s="18" t="n">
        <v>3.55126398</v>
      </c>
      <c r="F64" s="20" t="n">
        <v>0.04747568</v>
      </c>
      <c r="G64" s="18" t="n">
        <v>20.13887095</v>
      </c>
      <c r="H64" s="20" t="n">
        <v>0.09488489999999999</v>
      </c>
      <c r="I64" s="18" t="n">
        <v>35.96289311</v>
      </c>
      <c r="J64" s="20" t="n">
        <v>0.1349608</v>
      </c>
      <c r="K64" s="18" t="n">
        <v>20.95363817</v>
      </c>
      <c r="L64" s="20" t="n">
        <v>0.1143603</v>
      </c>
      <c r="M64" s="18" t="n">
        <v>13.0693024</v>
      </c>
      <c r="N64" s="20" t="n">
        <v>0.07327711000000001</v>
      </c>
      <c r="O64" s="18" t="n">
        <v>4.16748802</v>
      </c>
      <c r="P64" s="20" t="n">
        <v>0.04228598</v>
      </c>
      <c r="Q64" s="18" t="n">
        <v>0</v>
      </c>
      <c r="R64" s="20" t="n">
        <v>0</v>
      </c>
      <c r="S64" s="18" t="s">
        <v>404</v>
      </c>
      <c r="T64" s="20" t="s">
        <v>404</v>
      </c>
      <c r="U64" s="18" t="n">
        <v>0</v>
      </c>
      <c r="V64" s="20" t="n">
        <v>0</v>
      </c>
      <c r="W64" s="18" t="n">
        <v>0</v>
      </c>
      <c r="X64" s="20" t="n">
        <v>0</v>
      </c>
      <c r="Y64" s="18" t="n">
        <v>2.15654338</v>
      </c>
      <c r="Z64" s="20" t="n">
        <v>0.00334878</v>
      </c>
    </row>
    <row r="65" spans="1:26">
      <c r="A65" s="15" t="s">
        <v>462</v>
      </c>
      <c r="B65" s="17" t="n">
        <v>5325</v>
      </c>
      <c r="C65" s="18">
        <f>(0.0/B65*100)</f>
        <v/>
      </c>
      <c r="D65" s="19" t="n">
        <v>5325</v>
      </c>
      <c r="E65" s="18" t="n">
        <v>0.2817053</v>
      </c>
      <c r="F65" s="20" t="n">
        <v>0.28153486</v>
      </c>
      <c r="G65" s="18" t="n">
        <v>11.61750844</v>
      </c>
      <c r="H65" s="20" t="n">
        <v>2.40908414</v>
      </c>
      <c r="I65" s="18" t="n">
        <v>19.99833123</v>
      </c>
      <c r="J65" s="20" t="n">
        <v>2.90284742</v>
      </c>
      <c r="K65" s="18" t="n">
        <v>23.43861567</v>
      </c>
      <c r="L65" s="20" t="n">
        <v>3.13411027</v>
      </c>
      <c r="M65" s="18" t="n">
        <v>16.74760257</v>
      </c>
      <c r="N65" s="20" t="n">
        <v>2.35191064</v>
      </c>
      <c r="O65" s="18" t="n">
        <v>27.9162368</v>
      </c>
      <c r="P65" s="20" t="n">
        <v>3.07347542</v>
      </c>
      <c r="Q65" s="18" t="n">
        <v>0</v>
      </c>
      <c r="R65" s="20" t="n">
        <v>0</v>
      </c>
      <c r="S65" s="18" t="s">
        <v>404</v>
      </c>
      <c r="T65" s="20" t="s">
        <v>404</v>
      </c>
      <c r="U65" s="18" t="n">
        <v>0</v>
      </c>
      <c r="V65" s="20" t="n">
        <v>0</v>
      </c>
      <c r="W65" s="18" t="n">
        <v>0</v>
      </c>
      <c r="X65" s="20" t="n">
        <v>0</v>
      </c>
      <c r="Y65" s="18" t="n">
        <v>0</v>
      </c>
      <c r="Z65" s="20" t="n">
        <v>0</v>
      </c>
    </row>
    <row r="66" spans="1:26">
      <c r="A66" s="15" t="s">
        <v>463</v>
      </c>
      <c r="B66" s="17" t="n">
        <v>5665</v>
      </c>
      <c r="C66" s="18">
        <f>(0.0/B66*100)</f>
        <v/>
      </c>
      <c r="D66" s="19" t="n">
        <v>5665</v>
      </c>
      <c r="E66" s="18" t="n">
        <v>0.15433802</v>
      </c>
      <c r="F66" s="20" t="n">
        <v>0.13778332</v>
      </c>
      <c r="G66" s="18" t="n">
        <v>32.99079507</v>
      </c>
      <c r="H66" s="20" t="n">
        <v>0.17227162</v>
      </c>
      <c r="I66" s="18" t="n">
        <v>28.89257386</v>
      </c>
      <c r="J66" s="20" t="n">
        <v>0.45061148</v>
      </c>
      <c r="K66" s="18" t="n">
        <v>18.2531478</v>
      </c>
      <c r="L66" s="20" t="n">
        <v>0.40839555</v>
      </c>
      <c r="M66" s="18" t="n">
        <v>8.36327004</v>
      </c>
      <c r="N66" s="20" t="n">
        <v>0.33550742</v>
      </c>
      <c r="O66" s="18" t="n">
        <v>10.53631181</v>
      </c>
      <c r="P66" s="20" t="n">
        <v>0.16564804</v>
      </c>
      <c r="Q66" s="18" t="n">
        <v>0</v>
      </c>
      <c r="R66" s="20" t="n">
        <v>0</v>
      </c>
      <c r="S66" s="18" t="s">
        <v>404</v>
      </c>
      <c r="T66" s="20" t="s">
        <v>404</v>
      </c>
      <c r="U66" s="18" t="n">
        <v>0</v>
      </c>
      <c r="V66" s="20" t="n">
        <v>0</v>
      </c>
      <c r="W66" s="18" t="n">
        <v>0</v>
      </c>
      <c r="X66" s="20" t="n">
        <v>0</v>
      </c>
      <c r="Y66" s="18" t="n">
        <v>0.8095634</v>
      </c>
      <c r="Z66" s="20" t="n">
        <v>0.11817056</v>
      </c>
    </row>
    <row r="67" spans="1:26">
      <c r="A67" s="15" t="s">
        <v>464</v>
      </c>
      <c r="B67" s="17" t="n">
        <v>6971</v>
      </c>
      <c r="C67" s="18">
        <f>(0.0/B67*100)</f>
        <v/>
      </c>
      <c r="D67" s="19" t="n">
        <v>6971</v>
      </c>
      <c r="E67" s="18" t="n">
        <v>24.98471202</v>
      </c>
      <c r="F67" s="20" t="n">
        <v>2.59818418</v>
      </c>
      <c r="G67" s="18" t="n">
        <v>33.77629853</v>
      </c>
      <c r="H67" s="20" t="n">
        <v>3.25716172</v>
      </c>
      <c r="I67" s="18" t="n">
        <v>17.39735935</v>
      </c>
      <c r="J67" s="20" t="n">
        <v>2.20590938</v>
      </c>
      <c r="K67" s="18" t="n">
        <v>13.28177286</v>
      </c>
      <c r="L67" s="20" t="n">
        <v>2.22601749</v>
      </c>
      <c r="M67" s="18" t="n">
        <v>3.46086747</v>
      </c>
      <c r="N67" s="20" t="n">
        <v>1.14914181</v>
      </c>
      <c r="O67" s="18" t="n">
        <v>2.39413572</v>
      </c>
      <c r="P67" s="20" t="n">
        <v>0.90118469</v>
      </c>
      <c r="Q67" s="18" t="n">
        <v>0</v>
      </c>
      <c r="R67" s="20" t="n">
        <v>0</v>
      </c>
      <c r="S67" s="18" t="s">
        <v>404</v>
      </c>
      <c r="T67" s="20" t="s">
        <v>404</v>
      </c>
      <c r="U67" s="18" t="n">
        <v>0</v>
      </c>
      <c r="V67" s="20" t="n">
        <v>0</v>
      </c>
      <c r="W67" s="18" t="n">
        <v>0</v>
      </c>
      <c r="X67" s="20" t="n">
        <v>0</v>
      </c>
      <c r="Y67" s="18" t="n">
        <v>4.70485405</v>
      </c>
      <c r="Z67" s="20" t="n">
        <v>1.45824423</v>
      </c>
    </row>
    <row r="68" spans="1:26">
      <c r="A68" s="15" t="s">
        <v>465</v>
      </c>
      <c r="B68" s="17" t="n">
        <v>12083</v>
      </c>
      <c r="C68" s="18">
        <f>(0.0/B68*100)</f>
        <v/>
      </c>
      <c r="D68" s="19" t="n">
        <v>12083</v>
      </c>
      <c r="E68" s="18" t="n">
        <v>0</v>
      </c>
      <c r="F68" s="20" t="n">
        <v>0</v>
      </c>
      <c r="G68" s="18" t="n">
        <v>14.06363651</v>
      </c>
      <c r="H68" s="20" t="n">
        <v>0.06716052</v>
      </c>
      <c r="I68" s="18" t="n">
        <v>24.01718737</v>
      </c>
      <c r="J68" s="20" t="n">
        <v>0.07866678000000001</v>
      </c>
      <c r="K68" s="18" t="n">
        <v>30.67235387</v>
      </c>
      <c r="L68" s="20" t="n">
        <v>0.10083939</v>
      </c>
      <c r="M68" s="18" t="n">
        <v>15.32665161</v>
      </c>
      <c r="N68" s="20" t="n">
        <v>0.0575772</v>
      </c>
      <c r="O68" s="18" t="n">
        <v>13.79908541</v>
      </c>
      <c r="P68" s="20" t="n">
        <v>0.06132127</v>
      </c>
      <c r="Q68" s="18" t="n">
        <v>0</v>
      </c>
      <c r="R68" s="20" t="n">
        <v>0</v>
      </c>
      <c r="S68" s="18" t="s">
        <v>404</v>
      </c>
      <c r="T68" s="20" t="s">
        <v>404</v>
      </c>
      <c r="U68" s="18" t="n">
        <v>0</v>
      </c>
      <c r="V68" s="20" t="n">
        <v>0</v>
      </c>
      <c r="W68" s="18" t="n">
        <v>0</v>
      </c>
      <c r="X68" s="20" t="n">
        <v>0</v>
      </c>
      <c r="Y68" s="18" t="n">
        <v>2.12108523</v>
      </c>
      <c r="Z68" s="20" t="n">
        <v>0.02780834</v>
      </c>
    </row>
    <row r="69" spans="1:26">
      <c r="A69" s="15" t="s">
        <v>466</v>
      </c>
      <c r="B69" s="17" t="n">
        <v>4876</v>
      </c>
      <c r="C69" s="18">
        <f>(0.0/B69*100)</f>
        <v/>
      </c>
      <c r="D69" s="19" t="n">
        <v>4876</v>
      </c>
      <c r="E69" s="18" t="n">
        <v>1.56857954</v>
      </c>
      <c r="F69" s="20" t="n">
        <v>0.97200853</v>
      </c>
      <c r="G69" s="18" t="n">
        <v>12.36358164</v>
      </c>
      <c r="H69" s="20" t="n">
        <v>2.46479198</v>
      </c>
      <c r="I69" s="18" t="n">
        <v>16.87538014</v>
      </c>
      <c r="J69" s="20" t="n">
        <v>2.85925458</v>
      </c>
      <c r="K69" s="18" t="n">
        <v>21.75660682</v>
      </c>
      <c r="L69" s="20" t="n">
        <v>3.28638093</v>
      </c>
      <c r="M69" s="18" t="n">
        <v>15.70878902</v>
      </c>
      <c r="N69" s="20" t="n">
        <v>3.00274326</v>
      </c>
      <c r="O69" s="18" t="n">
        <v>31.72706284</v>
      </c>
      <c r="P69" s="20" t="n">
        <v>4.01743296</v>
      </c>
      <c r="Q69" s="18" t="n">
        <v>0</v>
      </c>
      <c r="R69" s="20" t="n">
        <v>0</v>
      </c>
      <c r="S69" s="18" t="s">
        <v>404</v>
      </c>
      <c r="T69" s="20" t="s">
        <v>404</v>
      </c>
      <c r="U69" s="18" t="n">
        <v>0</v>
      </c>
      <c r="V69" s="20" t="n">
        <v>0</v>
      </c>
      <c r="W69" s="18" t="n">
        <v>0</v>
      </c>
      <c r="X69" s="20" t="n">
        <v>0</v>
      </c>
      <c r="Y69" s="18" t="n">
        <v>0</v>
      </c>
      <c r="Z69" s="20" t="n">
        <v>0</v>
      </c>
    </row>
    <row r="70" spans="1:26">
      <c r="A70" s="15" t="s">
        <v>467</v>
      </c>
      <c r="B70" s="17" t="n">
        <v>6036</v>
      </c>
      <c r="C70" s="18">
        <f>(0.0/B70*100)</f>
        <v/>
      </c>
      <c r="D70" s="19" t="n">
        <v>6036</v>
      </c>
      <c r="E70" s="18" t="n">
        <v>4.07343949</v>
      </c>
      <c r="F70" s="20" t="n">
        <v>1.48461606</v>
      </c>
      <c r="G70" s="18" t="n">
        <v>26.52976621</v>
      </c>
      <c r="H70" s="20" t="n">
        <v>3.35097553</v>
      </c>
      <c r="I70" s="18" t="n">
        <v>32.00669433</v>
      </c>
      <c r="J70" s="20" t="n">
        <v>3.37459543</v>
      </c>
      <c r="K70" s="18" t="n">
        <v>23.38445961</v>
      </c>
      <c r="L70" s="20" t="n">
        <v>3.99268814</v>
      </c>
      <c r="M70" s="18" t="n">
        <v>6.48299353</v>
      </c>
      <c r="N70" s="20" t="n">
        <v>1.96619834</v>
      </c>
      <c r="O70" s="18" t="n">
        <v>6.88908656</v>
      </c>
      <c r="P70" s="20" t="n">
        <v>2.79052535</v>
      </c>
      <c r="Q70" s="18" t="n">
        <v>0</v>
      </c>
      <c r="R70" s="20" t="n">
        <v>0</v>
      </c>
      <c r="S70" s="18" t="s">
        <v>404</v>
      </c>
      <c r="T70" s="20" t="s">
        <v>404</v>
      </c>
      <c r="U70" s="18" t="n">
        <v>0</v>
      </c>
      <c r="V70" s="20" t="n">
        <v>0</v>
      </c>
      <c r="W70" s="18" t="n">
        <v>0</v>
      </c>
      <c r="X70" s="20" t="n">
        <v>0</v>
      </c>
      <c r="Y70" s="18" t="n">
        <v>0.63356027</v>
      </c>
      <c r="Z70" s="20" t="n">
        <v>0.03180976</v>
      </c>
    </row>
    <row r="71" spans="1:26">
      <c r="A71" s="15" t="s">
        <v>468</v>
      </c>
      <c r="B71" s="17" t="n">
        <v>6115</v>
      </c>
      <c r="C71" s="18">
        <f>(0.0/B71*100)</f>
        <v/>
      </c>
      <c r="D71" s="19" t="n">
        <v>6115</v>
      </c>
      <c r="E71" s="18" t="n">
        <v>0.41424355</v>
      </c>
      <c r="F71" s="20" t="n">
        <v>0.01616242</v>
      </c>
      <c r="G71" s="18" t="n">
        <v>21.85880288</v>
      </c>
      <c r="H71" s="20" t="n">
        <v>0.86120054</v>
      </c>
      <c r="I71" s="18" t="n">
        <v>33.72572823</v>
      </c>
      <c r="J71" s="20" t="n">
        <v>0.79484879</v>
      </c>
      <c r="K71" s="18" t="n">
        <v>26.83336391</v>
      </c>
      <c r="L71" s="20" t="n">
        <v>0.6740674</v>
      </c>
      <c r="M71" s="18" t="n">
        <v>9.9900237</v>
      </c>
      <c r="N71" s="20" t="n">
        <v>0.7858534</v>
      </c>
      <c r="O71" s="18" t="n">
        <v>6.55122015</v>
      </c>
      <c r="P71" s="20" t="n">
        <v>0.4848702</v>
      </c>
      <c r="Q71" s="18" t="n">
        <v>0</v>
      </c>
      <c r="R71" s="20" t="n">
        <v>0</v>
      </c>
      <c r="S71" s="18" t="s">
        <v>404</v>
      </c>
      <c r="T71" s="20" t="s">
        <v>404</v>
      </c>
      <c r="U71" s="18" t="n">
        <v>0</v>
      </c>
      <c r="V71" s="20" t="n">
        <v>0</v>
      </c>
      <c r="W71" s="18" t="n">
        <v>0</v>
      </c>
      <c r="X71" s="20" t="n">
        <v>0</v>
      </c>
      <c r="Y71" s="18" t="n">
        <v>0.62661758</v>
      </c>
      <c r="Z71" s="20" t="n">
        <v>0.02967901</v>
      </c>
    </row>
    <row r="72" spans="1:26">
      <c r="A72" s="15" t="s">
        <v>469</v>
      </c>
      <c r="B72" s="17" t="n">
        <v>7708</v>
      </c>
      <c r="C72" s="18">
        <f>(0.0/B72*100)</f>
        <v/>
      </c>
      <c r="D72" s="19" t="n">
        <v>7708</v>
      </c>
      <c r="E72" s="18" t="n">
        <v>2.14161039</v>
      </c>
      <c r="F72" s="20" t="n">
        <v>1.11692758</v>
      </c>
      <c r="G72" s="18" t="n">
        <v>31.129604</v>
      </c>
      <c r="H72" s="20" t="n">
        <v>2.90956431</v>
      </c>
      <c r="I72" s="18" t="n">
        <v>31.49114361</v>
      </c>
      <c r="J72" s="20" t="n">
        <v>3.31585326</v>
      </c>
      <c r="K72" s="18" t="n">
        <v>19.10189932</v>
      </c>
      <c r="L72" s="20" t="n">
        <v>2.38028022</v>
      </c>
      <c r="M72" s="18" t="n">
        <v>6.28687869</v>
      </c>
      <c r="N72" s="20" t="n">
        <v>1.60260462</v>
      </c>
      <c r="O72" s="18" t="n">
        <v>7.83400755</v>
      </c>
      <c r="P72" s="20" t="n">
        <v>1.76758445</v>
      </c>
      <c r="Q72" s="18" t="n">
        <v>0</v>
      </c>
      <c r="R72" s="20" t="n">
        <v>0</v>
      </c>
      <c r="S72" s="18" t="s">
        <v>404</v>
      </c>
      <c r="T72" s="20" t="s">
        <v>404</v>
      </c>
      <c r="U72" s="18" t="n">
        <v>0</v>
      </c>
      <c r="V72" s="20" t="n">
        <v>0</v>
      </c>
      <c r="W72" s="18" t="n">
        <v>0</v>
      </c>
      <c r="X72" s="20" t="n">
        <v>0</v>
      </c>
      <c r="Y72" s="18" t="n">
        <v>2.01485644</v>
      </c>
      <c r="Z72" s="20" t="n">
        <v>1.03492418</v>
      </c>
    </row>
    <row r="73" spans="1:26">
      <c r="A73" s="15" t="s">
        <v>470</v>
      </c>
      <c r="B73" s="17" t="n">
        <v>8249</v>
      </c>
      <c r="C73" s="18">
        <f>(0.0/B73*100)</f>
        <v/>
      </c>
      <c r="D73" s="19" t="n">
        <v>8249</v>
      </c>
      <c r="E73" s="18" t="n">
        <v>0.81893513</v>
      </c>
      <c r="F73" s="20" t="n">
        <v>0.69832655</v>
      </c>
      <c r="G73" s="18" t="n">
        <v>35.81421043</v>
      </c>
      <c r="H73" s="20" t="n">
        <v>3.46915956</v>
      </c>
      <c r="I73" s="18" t="n">
        <v>26.6516806</v>
      </c>
      <c r="J73" s="20" t="n">
        <v>3.13219235</v>
      </c>
      <c r="K73" s="18" t="n">
        <v>18.1710178</v>
      </c>
      <c r="L73" s="20" t="n">
        <v>2.92099319</v>
      </c>
      <c r="M73" s="18" t="n">
        <v>5.73131617</v>
      </c>
      <c r="N73" s="20" t="n">
        <v>1.82720791</v>
      </c>
      <c r="O73" s="18" t="n">
        <v>8.41475395</v>
      </c>
      <c r="P73" s="20" t="n">
        <v>2.34298912</v>
      </c>
      <c r="Q73" s="18" t="n">
        <v>0</v>
      </c>
      <c r="R73" s="20" t="n">
        <v>0</v>
      </c>
      <c r="S73" s="18" t="s">
        <v>404</v>
      </c>
      <c r="T73" s="20" t="s">
        <v>404</v>
      </c>
      <c r="U73" s="18" t="n">
        <v>0</v>
      </c>
      <c r="V73" s="20" t="n">
        <v>0</v>
      </c>
      <c r="W73" s="18" t="n">
        <v>0</v>
      </c>
      <c r="X73" s="20" t="n">
        <v>0</v>
      </c>
      <c r="Y73" s="18" t="n">
        <v>4.39808593</v>
      </c>
      <c r="Z73" s="20" t="n">
        <v>1.57926574</v>
      </c>
    </row>
    <row r="74" spans="1:26">
      <c r="A74" s="15" t="s">
        <v>471</v>
      </c>
      <c r="B74" s="17" t="n">
        <v>4692</v>
      </c>
      <c r="C74" s="18">
        <f>(484.0/B74*100)</f>
        <v/>
      </c>
      <c r="D74" s="19" t="n">
        <v>4208</v>
      </c>
      <c r="E74" s="18" t="n">
        <v>5.25421998</v>
      </c>
      <c r="F74" s="20" t="n">
        <v>0.12799773</v>
      </c>
      <c r="G74" s="18" t="n">
        <v>20.82509382</v>
      </c>
      <c r="H74" s="20" t="n">
        <v>0.24071337</v>
      </c>
      <c r="I74" s="18" t="n">
        <v>23.95258914</v>
      </c>
      <c r="J74" s="20" t="n">
        <v>0.29601404</v>
      </c>
      <c r="K74" s="18" t="n">
        <v>21.42745408</v>
      </c>
      <c r="L74" s="20" t="n">
        <v>0.23627326</v>
      </c>
      <c r="M74" s="18" t="n">
        <v>12.63335844</v>
      </c>
      <c r="N74" s="20" t="n">
        <v>0.14589198</v>
      </c>
      <c r="O74" s="18" t="n">
        <v>14.28579853</v>
      </c>
      <c r="P74" s="20" t="n">
        <v>0.18504966</v>
      </c>
      <c r="Q74" s="18" t="n">
        <v>0</v>
      </c>
      <c r="R74" s="20" t="n">
        <v>0</v>
      </c>
      <c r="S74" s="18" t="s">
        <v>404</v>
      </c>
      <c r="T74" s="20" t="s">
        <v>404</v>
      </c>
      <c r="U74" s="18" t="n">
        <v>0</v>
      </c>
      <c r="V74" s="20" t="n">
        <v>0</v>
      </c>
      <c r="W74" s="18" t="n">
        <v>0</v>
      </c>
      <c r="X74" s="20" t="n">
        <v>0</v>
      </c>
      <c r="Y74" s="18" t="n">
        <v>1.62148601</v>
      </c>
      <c r="Z74" s="20" t="n">
        <v>0.05739014</v>
      </c>
    </row>
    <row r="75" spans="1:26">
      <c r="A75" s="15" t="s">
        <v>472</v>
      </c>
      <c r="B75" s="17" t="n">
        <v>5375</v>
      </c>
      <c r="C75" s="18">
        <f>(483.0/B75*100)</f>
        <v/>
      </c>
      <c r="D75" s="19" t="n">
        <v>4892</v>
      </c>
      <c r="E75" s="18" t="n">
        <v>27.86007082</v>
      </c>
      <c r="F75" s="20" t="n">
        <v>4.25750663</v>
      </c>
      <c r="G75" s="18" t="n">
        <v>25.23951507</v>
      </c>
      <c r="H75" s="20" t="n">
        <v>3.5348571</v>
      </c>
      <c r="I75" s="18" t="n">
        <v>15.63310987</v>
      </c>
      <c r="J75" s="20" t="n">
        <v>3.09984421</v>
      </c>
      <c r="K75" s="18" t="n">
        <v>9.27663029</v>
      </c>
      <c r="L75" s="20" t="n">
        <v>2.55356537</v>
      </c>
      <c r="M75" s="18" t="n">
        <v>4.57236226</v>
      </c>
      <c r="N75" s="20" t="n">
        <v>1.77081081</v>
      </c>
      <c r="O75" s="18" t="n">
        <v>10.094879</v>
      </c>
      <c r="P75" s="20" t="n">
        <v>2.67635762</v>
      </c>
      <c r="Q75" s="18" t="n">
        <v>0</v>
      </c>
      <c r="R75" s="20" t="n">
        <v>0</v>
      </c>
      <c r="S75" s="18" t="s">
        <v>404</v>
      </c>
      <c r="T75" s="20" t="s">
        <v>404</v>
      </c>
      <c r="U75" s="18" t="n">
        <v>0</v>
      </c>
      <c r="V75" s="20" t="n">
        <v>0</v>
      </c>
      <c r="W75" s="18" t="n">
        <v>0</v>
      </c>
      <c r="X75" s="20" t="n">
        <v>0</v>
      </c>
      <c r="Y75" s="18" t="n">
        <v>7.3234327</v>
      </c>
      <c r="Z75" s="20" t="n">
        <v>2.3432485</v>
      </c>
    </row>
    <row r="76" spans="1:26">
      <c r="A76" s="15" t="s">
        <v>473</v>
      </c>
      <c r="B76" s="17" t="n">
        <v>14167</v>
      </c>
      <c r="C76" s="18">
        <f>(1400.0/B76*100)</f>
        <v/>
      </c>
      <c r="D76" s="19" t="n">
        <v>12767</v>
      </c>
      <c r="E76" s="18" t="n">
        <v>2.50575966</v>
      </c>
      <c r="F76" s="20" t="n">
        <v>0.94275142</v>
      </c>
      <c r="G76" s="18" t="n">
        <v>19.09978468</v>
      </c>
      <c r="H76" s="20" t="n">
        <v>1.68031889</v>
      </c>
      <c r="I76" s="18" t="n">
        <v>17.79821305</v>
      </c>
      <c r="J76" s="20" t="n">
        <v>1.92861119</v>
      </c>
      <c r="K76" s="18" t="n">
        <v>24.40993272</v>
      </c>
      <c r="L76" s="20" t="n">
        <v>1.8571421</v>
      </c>
      <c r="M76" s="18" t="n">
        <v>13.37148614</v>
      </c>
      <c r="N76" s="20" t="n">
        <v>1.75348887</v>
      </c>
      <c r="O76" s="18" t="n">
        <v>16.14188586</v>
      </c>
      <c r="P76" s="20" t="n">
        <v>2.68764901</v>
      </c>
      <c r="Q76" s="18" t="n">
        <v>0</v>
      </c>
      <c r="R76" s="20" t="n">
        <v>0</v>
      </c>
      <c r="S76" s="18" t="s">
        <v>404</v>
      </c>
      <c r="T76" s="20" t="s">
        <v>404</v>
      </c>
      <c r="U76" s="18" t="n">
        <v>0</v>
      </c>
      <c r="V76" s="20" t="n">
        <v>0</v>
      </c>
      <c r="W76" s="18" t="n">
        <v>0</v>
      </c>
      <c r="X76" s="20" t="n">
        <v>0</v>
      </c>
      <c r="Y76" s="18" t="n">
        <v>6.67293787</v>
      </c>
      <c r="Z76" s="20" t="n">
        <v>1.37907885</v>
      </c>
    </row>
    <row r="77" spans="1:26">
      <c r="A77" s="15" t="s">
        <v>474</v>
      </c>
      <c r="B77" s="17" t="n">
        <v>6062</v>
      </c>
      <c r="C77" s="18">
        <f>(0.0/B77*100)</f>
        <v/>
      </c>
      <c r="D77" s="19" t="n">
        <v>6062</v>
      </c>
      <c r="E77" s="18" t="n">
        <v>9.01092775</v>
      </c>
      <c r="F77" s="20" t="n">
        <v>1.85736652</v>
      </c>
      <c r="G77" s="18" t="n">
        <v>25.5789948</v>
      </c>
      <c r="H77" s="20" t="n">
        <v>2.70166699</v>
      </c>
      <c r="I77" s="18" t="n">
        <v>19.34086613</v>
      </c>
      <c r="J77" s="20" t="n">
        <v>2.34838336</v>
      </c>
      <c r="K77" s="18" t="n">
        <v>23.05882046</v>
      </c>
      <c r="L77" s="20" t="n">
        <v>2.47925703</v>
      </c>
      <c r="M77" s="18" t="n">
        <v>16.73433427</v>
      </c>
      <c r="N77" s="20" t="n">
        <v>2.71929892</v>
      </c>
      <c r="O77" s="18" t="n">
        <v>6.27605658</v>
      </c>
      <c r="P77" s="20" t="n">
        <v>1.60097329</v>
      </c>
      <c r="Q77" s="18" t="n">
        <v>0</v>
      </c>
      <c r="R77" s="20" t="n">
        <v>0</v>
      </c>
      <c r="S77" s="18" t="s">
        <v>404</v>
      </c>
      <c r="T77" s="20" t="s">
        <v>404</v>
      </c>
      <c r="U77" s="18" t="n">
        <v>0</v>
      </c>
      <c r="V77" s="20" t="n">
        <v>0</v>
      </c>
      <c r="W77" s="18" t="n">
        <v>0</v>
      </c>
      <c r="X77" s="20" t="n">
        <v>0</v>
      </c>
      <c r="Y77" s="18" t="n">
        <v>0</v>
      </c>
      <c r="Z77" s="20" t="n">
        <v>0</v>
      </c>
    </row>
    <row r="78" spans="1:26">
      <c r="A78" s="15" t="s">
        <v>475</v>
      </c>
      <c r="B78" s="17" t="n">
        <v>5826</v>
      </c>
      <c r="C78" s="18">
        <f>(0.0/B78*100)</f>
        <v/>
      </c>
      <c r="D78" s="19" t="n">
        <v>5826</v>
      </c>
      <c r="E78" s="18" t="n">
        <v>1.55548789</v>
      </c>
      <c r="F78" s="20" t="n">
        <v>1.54575759</v>
      </c>
      <c r="G78" s="18" t="n">
        <v>20.55148343</v>
      </c>
      <c r="H78" s="20" t="n">
        <v>3.35021231</v>
      </c>
      <c r="I78" s="18" t="n">
        <v>24.34682443</v>
      </c>
      <c r="J78" s="20" t="n">
        <v>3.66648333</v>
      </c>
      <c r="K78" s="18" t="n">
        <v>37.1797489</v>
      </c>
      <c r="L78" s="20" t="n">
        <v>3.96052946</v>
      </c>
      <c r="M78" s="18" t="n">
        <v>7.49997292</v>
      </c>
      <c r="N78" s="20" t="n">
        <v>2.16866957</v>
      </c>
      <c r="O78" s="18" t="n">
        <v>7.43348817</v>
      </c>
      <c r="P78" s="20" t="n">
        <v>2.05838273</v>
      </c>
      <c r="Q78" s="18" t="n">
        <v>0</v>
      </c>
      <c r="R78" s="20" t="n">
        <v>0</v>
      </c>
      <c r="S78" s="18" t="s">
        <v>404</v>
      </c>
      <c r="T78" s="20" t="s">
        <v>404</v>
      </c>
      <c r="U78" s="18" t="n">
        <v>0</v>
      </c>
      <c r="V78" s="20" t="n">
        <v>0</v>
      </c>
      <c r="W78" s="18" t="n">
        <v>0.44491338</v>
      </c>
      <c r="X78" s="20" t="n">
        <v>0.44656251</v>
      </c>
      <c r="Y78" s="18" t="n">
        <v>0.9880808800000001</v>
      </c>
      <c r="Z78" s="20" t="n">
        <v>0.99567778</v>
      </c>
    </row>
    <row customHeight="1" ht="25" r="79" spans="1:26">
      <c r="A79" s="15" t="s">
        <v>476</v>
      </c>
      <c r="B79" s="17" t="n">
        <v>1657</v>
      </c>
      <c r="C79" s="18">
        <f>(21.0/B79*100)</f>
        <v/>
      </c>
      <c r="D79" s="19" t="n">
        <v>1636</v>
      </c>
      <c r="E79" s="18" t="n">
        <v>7.27562822</v>
      </c>
      <c r="F79" s="20" t="n">
        <v>3.84147868</v>
      </c>
      <c r="G79" s="18" t="n">
        <v>26.4278978</v>
      </c>
      <c r="H79" s="20" t="n">
        <v>6.8629695</v>
      </c>
      <c r="I79" s="18" t="n">
        <v>29.47172724</v>
      </c>
      <c r="J79" s="20" t="n">
        <v>6.81511821</v>
      </c>
      <c r="K79" s="18" t="n">
        <v>16.35195427</v>
      </c>
      <c r="L79" s="20" t="n">
        <v>4.58919737</v>
      </c>
      <c r="M79" s="18" t="n">
        <v>9.48181475</v>
      </c>
      <c r="N79" s="20" t="n">
        <v>3.93661174</v>
      </c>
      <c r="O79" s="18" t="n">
        <v>9.49565164</v>
      </c>
      <c r="P79" s="20" t="n">
        <v>3.92470245</v>
      </c>
      <c r="Q79" s="18" t="n">
        <v>0</v>
      </c>
      <c r="R79" s="20" t="n">
        <v>0</v>
      </c>
      <c r="S79" s="18" t="s">
        <v>404</v>
      </c>
      <c r="T79" s="20" t="s">
        <v>404</v>
      </c>
      <c r="U79" s="18" t="n">
        <v>0</v>
      </c>
      <c r="V79" s="20" t="n">
        <v>0</v>
      </c>
      <c r="W79" s="18" t="n">
        <v>0</v>
      </c>
      <c r="X79" s="20" t="n">
        <v>0</v>
      </c>
      <c r="Y79" s="18" t="n">
        <v>1.49532607</v>
      </c>
      <c r="Z79" s="20" t="n">
        <v>1.04635443</v>
      </c>
    </row>
    <row r="80" spans="1:26">
      <c r="A80" s="15" t="s">
        <v>477</v>
      </c>
      <c r="B80" s="17" t="n">
        <v>7841</v>
      </c>
      <c r="C80" s="18">
        <f>(0.0/B80*100)</f>
        <v/>
      </c>
      <c r="D80" s="19" t="n">
        <v>7841</v>
      </c>
      <c r="E80" s="18" t="n">
        <v>0.22294575</v>
      </c>
      <c r="F80" s="20" t="n">
        <v>0.22193285</v>
      </c>
      <c r="G80" s="18" t="n">
        <v>9.4748296</v>
      </c>
      <c r="H80" s="20" t="n">
        <v>1.9279117</v>
      </c>
      <c r="I80" s="18" t="n">
        <v>13.36551621</v>
      </c>
      <c r="J80" s="20" t="n">
        <v>2.48294743</v>
      </c>
      <c r="K80" s="18" t="n">
        <v>24.53883372</v>
      </c>
      <c r="L80" s="20" t="n">
        <v>3.04235269</v>
      </c>
      <c r="M80" s="18" t="n">
        <v>15.69802765</v>
      </c>
      <c r="N80" s="20" t="n">
        <v>2.31831473</v>
      </c>
      <c r="O80" s="18" t="n">
        <v>36.69984707</v>
      </c>
      <c r="P80" s="20" t="n">
        <v>3.61371458</v>
      </c>
      <c r="Q80" s="18" t="n">
        <v>0</v>
      </c>
      <c r="R80" s="20" t="n">
        <v>0</v>
      </c>
      <c r="S80" s="18" t="s">
        <v>404</v>
      </c>
      <c r="T80" s="20" t="s">
        <v>404</v>
      </c>
      <c r="U80" s="18" t="n">
        <v>0</v>
      </c>
      <c r="V80" s="20" t="n">
        <v>0</v>
      </c>
      <c r="W80" s="18" t="n">
        <v>0</v>
      </c>
      <c r="X80" s="20" t="n">
        <v>0</v>
      </c>
      <c r="Y80" s="18" t="n">
        <v>0</v>
      </c>
      <c r="Z80" s="20" t="n">
        <v>0</v>
      </c>
    </row>
    <row r="81" spans="1:26">
      <c r="A81" s="21" t="s">
        <v>478</v>
      </c>
      <c r="B81" s="17" t="n">
        <v>8861</v>
      </c>
      <c r="C81" s="18">
        <f>(0.0/B81*100)</f>
        <v/>
      </c>
      <c r="D81" s="19" t="n">
        <v>8861</v>
      </c>
      <c r="E81" s="18" t="n">
        <v>0.66623031</v>
      </c>
      <c r="F81" s="20" t="n">
        <v>0.64468479</v>
      </c>
      <c r="G81" s="18" t="n">
        <v>17.98038314</v>
      </c>
      <c r="H81" s="20" t="n">
        <v>3.35929854</v>
      </c>
      <c r="I81" s="18" t="n">
        <v>26.23694572</v>
      </c>
      <c r="J81" s="20" t="n">
        <v>3.70577591</v>
      </c>
      <c r="K81" s="18" t="n">
        <v>22.85514241</v>
      </c>
      <c r="L81" s="20" t="n">
        <v>3.40210308</v>
      </c>
      <c r="M81" s="18" t="n">
        <v>16.37528244</v>
      </c>
      <c r="N81" s="20" t="n">
        <v>3.11559377</v>
      </c>
      <c r="O81" s="18" t="n">
        <v>15.4035701</v>
      </c>
      <c r="P81" s="20" t="n">
        <v>3.10589921</v>
      </c>
      <c r="Q81" s="18" t="n">
        <v>0</v>
      </c>
      <c r="R81" s="20" t="n">
        <v>0</v>
      </c>
      <c r="S81" s="18" t="s">
        <v>404</v>
      </c>
      <c r="T81" s="20" t="s">
        <v>404</v>
      </c>
      <c r="U81" s="18" t="n">
        <v>0</v>
      </c>
      <c r="V81" s="20" t="n">
        <v>0</v>
      </c>
      <c r="W81" s="18" t="n">
        <v>0</v>
      </c>
      <c r="X81" s="20" t="n">
        <v>0</v>
      </c>
      <c r="Y81" s="18" t="n">
        <v>0.48244587</v>
      </c>
      <c r="Z81" s="20" t="n">
        <v>0.2859354</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535</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0.20643672</v>
      </c>
      <c r="F7" s="20" t="n">
        <v>0.19426121</v>
      </c>
      <c r="G7" s="18" t="n">
        <v>2.41789007</v>
      </c>
      <c r="H7" s="20" t="n">
        <v>0.50981482</v>
      </c>
      <c r="I7" s="18" t="n">
        <v>9.52704731</v>
      </c>
      <c r="J7" s="20" t="n">
        <v>1.23457713</v>
      </c>
      <c r="K7" s="18" t="n">
        <v>24.67326874</v>
      </c>
      <c r="L7" s="20" t="n">
        <v>2.02115761</v>
      </c>
      <c r="M7" s="18" t="n">
        <v>28.89618474</v>
      </c>
      <c r="N7" s="20" t="n">
        <v>1.71889689</v>
      </c>
      <c r="O7" s="18" t="n">
        <v>29.1070641</v>
      </c>
      <c r="P7" s="20" t="n">
        <v>1.76542502</v>
      </c>
      <c r="Q7" s="18" t="n">
        <v>0</v>
      </c>
      <c r="R7" s="20" t="n">
        <v>0</v>
      </c>
      <c r="S7" s="18" t="s">
        <v>404</v>
      </c>
      <c r="T7" s="20" t="s">
        <v>404</v>
      </c>
      <c r="U7" s="18" t="n">
        <v>0</v>
      </c>
      <c r="V7" s="20" t="n">
        <v>0</v>
      </c>
      <c r="W7" s="18" t="n">
        <v>0</v>
      </c>
      <c r="X7" s="20" t="n">
        <v>0</v>
      </c>
      <c r="Y7" s="18" t="n">
        <v>5.17210831</v>
      </c>
      <c r="Z7" s="20" t="n">
        <v>0.78607144</v>
      </c>
    </row>
    <row r="8" spans="1:26">
      <c r="A8" s="15" t="s">
        <v>405</v>
      </c>
      <c r="B8" s="17" t="n">
        <v>7007</v>
      </c>
      <c r="C8" s="18">
        <f>(0.0/B8*100)</f>
        <v/>
      </c>
      <c r="D8" s="19" t="n">
        <v>7007</v>
      </c>
      <c r="E8" s="18" t="n">
        <v>3.19809166</v>
      </c>
      <c r="F8" s="20" t="n">
        <v>1.20090699</v>
      </c>
      <c r="G8" s="18" t="n">
        <v>9.528578509999999</v>
      </c>
      <c r="H8" s="20" t="n">
        <v>1.96613218</v>
      </c>
      <c r="I8" s="18" t="n">
        <v>21.04803529</v>
      </c>
      <c r="J8" s="20" t="n">
        <v>3.28009887</v>
      </c>
      <c r="K8" s="18" t="n">
        <v>30.83351318</v>
      </c>
      <c r="L8" s="20" t="n">
        <v>3.35285852</v>
      </c>
      <c r="M8" s="18" t="n">
        <v>17.62885657</v>
      </c>
      <c r="N8" s="20" t="n">
        <v>2.63125187</v>
      </c>
      <c r="O8" s="18" t="n">
        <v>14.37045082</v>
      </c>
      <c r="P8" s="20" t="n">
        <v>2.80563096</v>
      </c>
      <c r="Q8" s="18" t="n">
        <v>0</v>
      </c>
      <c r="R8" s="20" t="n">
        <v>0</v>
      </c>
      <c r="S8" s="18" t="s">
        <v>404</v>
      </c>
      <c r="T8" s="20" t="s">
        <v>404</v>
      </c>
      <c r="U8" s="18" t="n">
        <v>0</v>
      </c>
      <c r="V8" s="20" t="n">
        <v>0</v>
      </c>
      <c r="W8" s="18" t="n">
        <v>0</v>
      </c>
      <c r="X8" s="20" t="n">
        <v>0</v>
      </c>
      <c r="Y8" s="18" t="n">
        <v>3.39247397</v>
      </c>
      <c r="Z8" s="20" t="n">
        <v>1.2624076</v>
      </c>
    </row>
    <row r="9" spans="1:26">
      <c r="A9" s="15" t="s">
        <v>406</v>
      </c>
      <c r="B9" s="17" t="n">
        <v>9651</v>
      </c>
      <c r="C9" s="18">
        <f>(200.0/B9*100)</f>
        <v/>
      </c>
      <c r="D9" s="19" t="n">
        <v>9451</v>
      </c>
      <c r="E9" s="18" t="n">
        <v>3.96983957</v>
      </c>
      <c r="F9" s="20" t="n">
        <v>1.40942543</v>
      </c>
      <c r="G9" s="18" t="n">
        <v>18.45141631</v>
      </c>
      <c r="H9" s="20" t="n">
        <v>2.49702774</v>
      </c>
      <c r="I9" s="18" t="n">
        <v>21.71150191</v>
      </c>
      <c r="J9" s="20" t="n">
        <v>2.47492394</v>
      </c>
      <c r="K9" s="18" t="n">
        <v>23.45625881</v>
      </c>
      <c r="L9" s="20" t="n">
        <v>2.95950772</v>
      </c>
      <c r="M9" s="18" t="n">
        <v>11.63851177</v>
      </c>
      <c r="N9" s="20" t="n">
        <v>2.06281437</v>
      </c>
      <c r="O9" s="18" t="n">
        <v>10.13202618</v>
      </c>
      <c r="P9" s="20" t="n">
        <v>2.21988938</v>
      </c>
      <c r="Q9" s="18" t="n">
        <v>0</v>
      </c>
      <c r="R9" s="20" t="n">
        <v>0</v>
      </c>
      <c r="S9" s="18" t="s">
        <v>404</v>
      </c>
      <c r="T9" s="20" t="s">
        <v>404</v>
      </c>
      <c r="U9" s="18" t="n">
        <v>0</v>
      </c>
      <c r="V9" s="20" t="n">
        <v>0</v>
      </c>
      <c r="W9" s="18" t="n">
        <v>0</v>
      </c>
      <c r="X9" s="20" t="n">
        <v>0</v>
      </c>
      <c r="Y9" s="18" t="n">
        <v>10.64044545</v>
      </c>
      <c r="Z9" s="20" t="n">
        <v>2.08262674</v>
      </c>
    </row>
    <row r="10" spans="1:26">
      <c r="A10" s="15" t="s">
        <v>407</v>
      </c>
      <c r="B10" s="17" t="n">
        <v>20058</v>
      </c>
      <c r="C10" s="18">
        <f>(2798.0/B10*100)</f>
        <v/>
      </c>
      <c r="D10" s="19" t="n">
        <v>17260</v>
      </c>
      <c r="E10" s="18" t="n">
        <v>0.11291201</v>
      </c>
      <c r="F10" s="20" t="n">
        <v>0.08105452</v>
      </c>
      <c r="G10" s="18" t="n">
        <v>3.78912346</v>
      </c>
      <c r="H10" s="20" t="n">
        <v>1.11951531</v>
      </c>
      <c r="I10" s="18" t="n">
        <v>10.24249627</v>
      </c>
      <c r="J10" s="20" t="n">
        <v>1.58174694</v>
      </c>
      <c r="K10" s="18" t="n">
        <v>22.83746327</v>
      </c>
      <c r="L10" s="20" t="n">
        <v>1.98063883</v>
      </c>
      <c r="M10" s="18" t="n">
        <v>25.89029285</v>
      </c>
      <c r="N10" s="20" t="n">
        <v>2.57186845</v>
      </c>
      <c r="O10" s="18" t="n">
        <v>33.25750278</v>
      </c>
      <c r="P10" s="20" t="n">
        <v>2.51033393</v>
      </c>
      <c r="Q10" s="18" t="n">
        <v>0</v>
      </c>
      <c r="R10" s="20" t="n">
        <v>0</v>
      </c>
      <c r="S10" s="18" t="s">
        <v>404</v>
      </c>
      <c r="T10" s="20" t="s">
        <v>404</v>
      </c>
      <c r="U10" s="18" t="n">
        <v>0</v>
      </c>
      <c r="V10" s="20" t="n">
        <v>0</v>
      </c>
      <c r="W10" s="18" t="n">
        <v>0</v>
      </c>
      <c r="X10" s="20" t="n">
        <v>0</v>
      </c>
      <c r="Y10" s="18" t="n">
        <v>3.87020937</v>
      </c>
      <c r="Z10" s="20" t="n">
        <v>0.99002452</v>
      </c>
    </row>
    <row r="11" spans="1:26">
      <c r="A11" s="15" t="s">
        <v>408</v>
      </c>
      <c r="B11" s="17" t="n">
        <v>7053</v>
      </c>
      <c r="C11" s="18">
        <f>(137.0/B11*100)</f>
        <v/>
      </c>
      <c r="D11" s="19" t="n">
        <v>6916</v>
      </c>
      <c r="E11" s="18" t="n">
        <v>1.55546453</v>
      </c>
      <c r="F11" s="20" t="n">
        <v>0.96890108</v>
      </c>
      <c r="G11" s="18" t="n">
        <v>11.15235193</v>
      </c>
      <c r="H11" s="20" t="n">
        <v>2.67439189</v>
      </c>
      <c r="I11" s="18" t="n">
        <v>29.98579451</v>
      </c>
      <c r="J11" s="20" t="n">
        <v>3.61191849</v>
      </c>
      <c r="K11" s="18" t="n">
        <v>26.02640703</v>
      </c>
      <c r="L11" s="20" t="n">
        <v>3.57022083</v>
      </c>
      <c r="M11" s="18" t="n">
        <v>14.7105552</v>
      </c>
      <c r="N11" s="20" t="n">
        <v>2.67501069</v>
      </c>
      <c r="O11" s="18" t="n">
        <v>13.31766307</v>
      </c>
      <c r="P11" s="20" t="n">
        <v>2.6544665</v>
      </c>
      <c r="Q11" s="18" t="n">
        <v>0</v>
      </c>
      <c r="R11" s="20" t="n">
        <v>0</v>
      </c>
      <c r="S11" s="18" t="s">
        <v>404</v>
      </c>
      <c r="T11" s="20" t="s">
        <v>404</v>
      </c>
      <c r="U11" s="18" t="n">
        <v>0</v>
      </c>
      <c r="V11" s="20" t="n">
        <v>0</v>
      </c>
      <c r="W11" s="18" t="n">
        <v>0</v>
      </c>
      <c r="X11" s="20" t="n">
        <v>0</v>
      </c>
      <c r="Y11" s="18" t="n">
        <v>3.25176373</v>
      </c>
      <c r="Z11" s="20" t="n">
        <v>1.60574447</v>
      </c>
    </row>
    <row r="12" spans="1:26">
      <c r="A12" s="15" t="s">
        <v>409</v>
      </c>
      <c r="B12" s="17" t="n">
        <v>6894</v>
      </c>
      <c r="C12" s="18">
        <f>(106.0/B12*100)</f>
        <v/>
      </c>
      <c r="D12" s="19" t="n">
        <v>6788</v>
      </c>
      <c r="E12" s="18" t="n">
        <v>2.20154919</v>
      </c>
      <c r="F12" s="20" t="n">
        <v>0.98038703</v>
      </c>
      <c r="G12" s="18" t="n">
        <v>6.42971744</v>
      </c>
      <c r="H12" s="20" t="n">
        <v>1.65298349</v>
      </c>
      <c r="I12" s="18" t="n">
        <v>22.8922766</v>
      </c>
      <c r="J12" s="20" t="n">
        <v>2.55893647</v>
      </c>
      <c r="K12" s="18" t="n">
        <v>38.86445243</v>
      </c>
      <c r="L12" s="20" t="n">
        <v>3.03616966</v>
      </c>
      <c r="M12" s="18" t="n">
        <v>13.62699764</v>
      </c>
      <c r="N12" s="20" t="n">
        <v>1.92786479</v>
      </c>
      <c r="O12" s="18" t="n">
        <v>14.2557424</v>
      </c>
      <c r="P12" s="20" t="n">
        <v>2.27941657</v>
      </c>
      <c r="Q12" s="18" t="n">
        <v>0</v>
      </c>
      <c r="R12" s="20" t="n">
        <v>0</v>
      </c>
      <c r="S12" s="18" t="s">
        <v>404</v>
      </c>
      <c r="T12" s="20" t="s">
        <v>404</v>
      </c>
      <c r="U12" s="18" t="n">
        <v>0</v>
      </c>
      <c r="V12" s="20" t="n">
        <v>0</v>
      </c>
      <c r="W12" s="18" t="n">
        <v>0</v>
      </c>
      <c r="X12" s="20" t="n">
        <v>0</v>
      </c>
      <c r="Y12" s="18" t="n">
        <v>1.72926429</v>
      </c>
      <c r="Z12" s="20" t="n">
        <v>0.70574954</v>
      </c>
    </row>
    <row r="13" spans="1:26">
      <c r="A13" s="15" t="s">
        <v>410</v>
      </c>
      <c r="B13" s="17" t="n">
        <v>7161</v>
      </c>
      <c r="C13" s="18">
        <f>(1175.0/B13*100)</f>
        <v/>
      </c>
      <c r="D13" s="19" t="n">
        <v>5986</v>
      </c>
      <c r="E13" s="18" t="n">
        <v>5.2908101</v>
      </c>
      <c r="F13" s="20" t="n">
        <v>1.47731949</v>
      </c>
      <c r="G13" s="18" t="n">
        <v>13.03491187</v>
      </c>
      <c r="H13" s="20" t="n">
        <v>2.37107089</v>
      </c>
      <c r="I13" s="18" t="n">
        <v>20.19764091</v>
      </c>
      <c r="J13" s="20" t="n">
        <v>2.69951907</v>
      </c>
      <c r="K13" s="18" t="n">
        <v>26.89144322</v>
      </c>
      <c r="L13" s="20" t="n">
        <v>3.2068286</v>
      </c>
      <c r="M13" s="18" t="n">
        <v>12.73190542</v>
      </c>
      <c r="N13" s="20" t="n">
        <v>2.06069896</v>
      </c>
      <c r="O13" s="18" t="n">
        <v>14.69413084</v>
      </c>
      <c r="P13" s="20" t="n">
        <v>2.53622331</v>
      </c>
      <c r="Q13" s="18" t="n">
        <v>0</v>
      </c>
      <c r="R13" s="20" t="n">
        <v>0</v>
      </c>
      <c r="S13" s="18" t="s">
        <v>404</v>
      </c>
      <c r="T13" s="20" t="s">
        <v>404</v>
      </c>
      <c r="U13" s="18" t="n">
        <v>0</v>
      </c>
      <c r="V13" s="20" t="n">
        <v>0</v>
      </c>
      <c r="W13" s="18" t="n">
        <v>0</v>
      </c>
      <c r="X13" s="20" t="n">
        <v>0</v>
      </c>
      <c r="Y13" s="18" t="n">
        <v>7.15915765</v>
      </c>
      <c r="Z13" s="20" t="n">
        <v>1.83499175</v>
      </c>
    </row>
    <row r="14" spans="1:26">
      <c r="A14" s="15" t="s">
        <v>411</v>
      </c>
      <c r="B14" s="17" t="n">
        <v>5587</v>
      </c>
      <c r="C14" s="18">
        <f>(0.0/B14*100)</f>
        <v/>
      </c>
      <c r="D14" s="19" t="n">
        <v>5587</v>
      </c>
      <c r="E14" s="18" t="n">
        <v>0</v>
      </c>
      <c r="F14" s="20" t="n">
        <v>0</v>
      </c>
      <c r="G14" s="18" t="n">
        <v>11.15271737</v>
      </c>
      <c r="H14" s="20" t="n">
        <v>1.70042248</v>
      </c>
      <c r="I14" s="18" t="n">
        <v>20.34065687</v>
      </c>
      <c r="J14" s="20" t="n">
        <v>2.32269249</v>
      </c>
      <c r="K14" s="18" t="n">
        <v>26.21922812</v>
      </c>
      <c r="L14" s="20" t="n">
        <v>2.40131439</v>
      </c>
      <c r="M14" s="18" t="n">
        <v>30.12189605</v>
      </c>
      <c r="N14" s="20" t="n">
        <v>2.09976301</v>
      </c>
      <c r="O14" s="18" t="n">
        <v>9.790525450000001</v>
      </c>
      <c r="P14" s="20" t="n">
        <v>1.65525983</v>
      </c>
      <c r="Q14" s="18" t="n">
        <v>0</v>
      </c>
      <c r="R14" s="20" t="n">
        <v>0</v>
      </c>
      <c r="S14" s="18" t="s">
        <v>404</v>
      </c>
      <c r="T14" s="20" t="s">
        <v>404</v>
      </c>
      <c r="U14" s="18" t="n">
        <v>0</v>
      </c>
      <c r="V14" s="20" t="n">
        <v>0</v>
      </c>
      <c r="W14" s="18" t="n">
        <v>0</v>
      </c>
      <c r="X14" s="20" t="n">
        <v>0</v>
      </c>
      <c r="Y14" s="18" t="n">
        <v>2.37497614</v>
      </c>
      <c r="Z14" s="20" t="n">
        <v>0.7970562</v>
      </c>
    </row>
    <row r="15" spans="1:26">
      <c r="A15" s="15" t="s">
        <v>412</v>
      </c>
      <c r="B15" s="17" t="n">
        <v>5882</v>
      </c>
      <c r="C15" s="18">
        <f>(0.0/B15*100)</f>
        <v/>
      </c>
      <c r="D15" s="19" t="n">
        <v>5882</v>
      </c>
      <c r="E15" s="18" t="n">
        <v>2.52864051</v>
      </c>
      <c r="F15" s="20" t="n">
        <v>1.29735208</v>
      </c>
      <c r="G15" s="18" t="n">
        <v>16.82085789</v>
      </c>
      <c r="H15" s="20" t="n">
        <v>3.20169074</v>
      </c>
      <c r="I15" s="18" t="n">
        <v>31.02083408</v>
      </c>
      <c r="J15" s="20" t="n">
        <v>4.06800401</v>
      </c>
      <c r="K15" s="18" t="n">
        <v>25.81699451</v>
      </c>
      <c r="L15" s="20" t="n">
        <v>3.68811655</v>
      </c>
      <c r="M15" s="18" t="n">
        <v>14.93947916</v>
      </c>
      <c r="N15" s="20" t="n">
        <v>2.75640995</v>
      </c>
      <c r="O15" s="18" t="n">
        <v>6.35557194</v>
      </c>
      <c r="P15" s="20" t="n">
        <v>1.86521655</v>
      </c>
      <c r="Q15" s="18" t="n">
        <v>0</v>
      </c>
      <c r="R15" s="20" t="n">
        <v>0</v>
      </c>
      <c r="S15" s="18" t="s">
        <v>404</v>
      </c>
      <c r="T15" s="20" t="s">
        <v>404</v>
      </c>
      <c r="U15" s="18" t="n">
        <v>0</v>
      </c>
      <c r="V15" s="20" t="n">
        <v>0</v>
      </c>
      <c r="W15" s="18" t="n">
        <v>0</v>
      </c>
      <c r="X15" s="20" t="n">
        <v>0</v>
      </c>
      <c r="Y15" s="18" t="n">
        <v>2.51762191</v>
      </c>
      <c r="Z15" s="20" t="n">
        <v>1.25007254</v>
      </c>
    </row>
    <row r="16" spans="1:26">
      <c r="A16" s="15" t="s">
        <v>413</v>
      </c>
      <c r="B16" s="17" t="n">
        <v>6108</v>
      </c>
      <c r="C16" s="18">
        <f>(364.0/B16*100)</f>
        <v/>
      </c>
      <c r="D16" s="19" t="n">
        <v>5744</v>
      </c>
      <c r="E16" s="18" t="n">
        <v>6.16702478</v>
      </c>
      <c r="F16" s="20" t="n">
        <v>1.42643378</v>
      </c>
      <c r="G16" s="18" t="n">
        <v>19.1393044</v>
      </c>
      <c r="H16" s="20" t="n">
        <v>2.60102329</v>
      </c>
      <c r="I16" s="18" t="n">
        <v>20.89086596</v>
      </c>
      <c r="J16" s="20" t="n">
        <v>2.47525418</v>
      </c>
      <c r="K16" s="18" t="n">
        <v>23.18902234</v>
      </c>
      <c r="L16" s="20" t="n">
        <v>2.69304616</v>
      </c>
      <c r="M16" s="18" t="n">
        <v>7.78953491</v>
      </c>
      <c r="N16" s="20" t="n">
        <v>1.78560029</v>
      </c>
      <c r="O16" s="18" t="n">
        <v>14.62108386</v>
      </c>
      <c r="P16" s="20" t="n">
        <v>2.32693028</v>
      </c>
      <c r="Q16" s="18" t="n">
        <v>0</v>
      </c>
      <c r="R16" s="20" t="n">
        <v>0</v>
      </c>
      <c r="S16" s="18" t="s">
        <v>404</v>
      </c>
      <c r="T16" s="20" t="s">
        <v>404</v>
      </c>
      <c r="U16" s="18" t="n">
        <v>0</v>
      </c>
      <c r="V16" s="20" t="n">
        <v>0</v>
      </c>
      <c r="W16" s="18" t="n">
        <v>0</v>
      </c>
      <c r="X16" s="20" t="n">
        <v>0</v>
      </c>
      <c r="Y16" s="18" t="n">
        <v>8.203163740000001</v>
      </c>
      <c r="Z16" s="20" t="n">
        <v>1.89498914</v>
      </c>
    </row>
    <row r="17" spans="1:26">
      <c r="A17" s="15" t="s">
        <v>414</v>
      </c>
      <c r="B17" s="17" t="n">
        <v>6504</v>
      </c>
      <c r="C17" s="18">
        <f>(1325.0/B17*100)</f>
        <v/>
      </c>
      <c r="D17" s="19" t="n">
        <v>5179</v>
      </c>
      <c r="E17" s="18" t="n">
        <v>2.09884474</v>
      </c>
      <c r="F17" s="20" t="n">
        <v>1.00950411</v>
      </c>
      <c r="G17" s="18" t="n">
        <v>9.100684790000001</v>
      </c>
      <c r="H17" s="20" t="n">
        <v>1.91752268</v>
      </c>
      <c r="I17" s="18" t="n">
        <v>18.17709335</v>
      </c>
      <c r="J17" s="20" t="n">
        <v>2.89324839</v>
      </c>
      <c r="K17" s="18" t="n">
        <v>26.46349</v>
      </c>
      <c r="L17" s="20" t="n">
        <v>3.12510238</v>
      </c>
      <c r="M17" s="18" t="n">
        <v>21.95387349</v>
      </c>
      <c r="N17" s="20" t="n">
        <v>2.94459118</v>
      </c>
      <c r="O17" s="18" t="n">
        <v>17.09749231</v>
      </c>
      <c r="P17" s="20" t="n">
        <v>2.42898008</v>
      </c>
      <c r="Q17" s="18" t="n">
        <v>0</v>
      </c>
      <c r="R17" s="20" t="n">
        <v>0</v>
      </c>
      <c r="S17" s="18" t="s">
        <v>404</v>
      </c>
      <c r="T17" s="20" t="s">
        <v>404</v>
      </c>
      <c r="U17" s="18" t="n">
        <v>0</v>
      </c>
      <c r="V17" s="20" t="n">
        <v>0</v>
      </c>
      <c r="W17" s="18" t="n">
        <v>0</v>
      </c>
      <c r="X17" s="20" t="n">
        <v>0</v>
      </c>
      <c r="Y17" s="18" t="n">
        <v>5.10852132</v>
      </c>
      <c r="Z17" s="20" t="n">
        <v>1.46547889</v>
      </c>
    </row>
    <row r="18" spans="1:26">
      <c r="A18" s="15" t="s">
        <v>415</v>
      </c>
      <c r="B18" s="17" t="n">
        <v>5532</v>
      </c>
      <c r="C18" s="18">
        <f>(0.0/B18*100)</f>
        <v/>
      </c>
      <c r="D18" s="19" t="n">
        <v>5532</v>
      </c>
      <c r="E18" s="18" t="n">
        <v>1.22700807</v>
      </c>
      <c r="F18" s="20" t="n">
        <v>0.79131061</v>
      </c>
      <c r="G18" s="18" t="n">
        <v>6.12236713</v>
      </c>
      <c r="H18" s="20" t="n">
        <v>1.72714108</v>
      </c>
      <c r="I18" s="18" t="n">
        <v>29.88695171</v>
      </c>
      <c r="J18" s="20" t="n">
        <v>3.36519395</v>
      </c>
      <c r="K18" s="18" t="n">
        <v>23.99001416</v>
      </c>
      <c r="L18" s="20" t="n">
        <v>2.91963859</v>
      </c>
      <c r="M18" s="18" t="n">
        <v>14.75861031</v>
      </c>
      <c r="N18" s="20" t="n">
        <v>2.4793665</v>
      </c>
      <c r="O18" s="18" t="n">
        <v>21.15280381</v>
      </c>
      <c r="P18" s="20" t="n">
        <v>2.97610785</v>
      </c>
      <c r="Q18" s="18" t="n">
        <v>0</v>
      </c>
      <c r="R18" s="20" t="n">
        <v>0</v>
      </c>
      <c r="S18" s="18" t="s">
        <v>404</v>
      </c>
      <c r="T18" s="20" t="s">
        <v>404</v>
      </c>
      <c r="U18" s="18" t="n">
        <v>0</v>
      </c>
      <c r="V18" s="20" t="n">
        <v>0</v>
      </c>
      <c r="W18" s="18" t="n">
        <v>0</v>
      </c>
      <c r="X18" s="20" t="n">
        <v>0</v>
      </c>
      <c r="Y18" s="18" t="n">
        <v>2.86224481</v>
      </c>
      <c r="Z18" s="20" t="n">
        <v>1.20420931</v>
      </c>
    </row>
    <row r="19" spans="1:26">
      <c r="A19" s="15" t="s">
        <v>416</v>
      </c>
      <c r="B19" s="17" t="n">
        <v>5658</v>
      </c>
      <c r="C19" s="18">
        <f>(327.0/B19*100)</f>
        <v/>
      </c>
      <c r="D19" s="19" t="n">
        <v>5331</v>
      </c>
      <c r="E19" s="18" t="n">
        <v>1.04549847</v>
      </c>
      <c r="F19" s="20" t="n">
        <v>0.7440833</v>
      </c>
      <c r="G19" s="18" t="n">
        <v>6.05883534</v>
      </c>
      <c r="H19" s="20" t="n">
        <v>1.85746031</v>
      </c>
      <c r="I19" s="18" t="n">
        <v>20.91255659</v>
      </c>
      <c r="J19" s="20" t="n">
        <v>2.85731026</v>
      </c>
      <c r="K19" s="18" t="n">
        <v>35.41191825</v>
      </c>
      <c r="L19" s="20" t="n">
        <v>3.38548502</v>
      </c>
      <c r="M19" s="18" t="n">
        <v>13.80948238</v>
      </c>
      <c r="N19" s="20" t="n">
        <v>2.27342931</v>
      </c>
      <c r="O19" s="18" t="n">
        <v>20.25117747</v>
      </c>
      <c r="P19" s="20" t="n">
        <v>2.89509917</v>
      </c>
      <c r="Q19" s="18" t="n">
        <v>0</v>
      </c>
      <c r="R19" s="20" t="n">
        <v>0</v>
      </c>
      <c r="S19" s="18" t="s">
        <v>404</v>
      </c>
      <c r="T19" s="20" t="s">
        <v>404</v>
      </c>
      <c r="U19" s="18" t="n">
        <v>0</v>
      </c>
      <c r="V19" s="20" t="n">
        <v>0</v>
      </c>
      <c r="W19" s="18" t="n">
        <v>0</v>
      </c>
      <c r="X19" s="20" t="n">
        <v>0</v>
      </c>
      <c r="Y19" s="18" t="n">
        <v>2.5105315</v>
      </c>
      <c r="Z19" s="20" t="n">
        <v>1.0769025</v>
      </c>
    </row>
    <row r="20" spans="1:26">
      <c r="A20" s="15" t="s">
        <v>417</v>
      </c>
      <c r="B20" s="17" t="n">
        <v>3371</v>
      </c>
      <c r="C20" s="18">
        <f>(24.0/B20*100)</f>
        <v/>
      </c>
      <c r="D20" s="19" t="n">
        <v>3347</v>
      </c>
      <c r="E20" s="18" t="n">
        <v>0.88401911</v>
      </c>
      <c r="F20" s="20" t="n">
        <v>0.05138971</v>
      </c>
      <c r="G20" s="18" t="n">
        <v>5.84018203</v>
      </c>
      <c r="H20" s="20" t="n">
        <v>0.14948588</v>
      </c>
      <c r="I20" s="18" t="n">
        <v>23.36312513</v>
      </c>
      <c r="J20" s="20" t="n">
        <v>0.21417982</v>
      </c>
      <c r="K20" s="18" t="n">
        <v>27.74840563</v>
      </c>
      <c r="L20" s="20" t="n">
        <v>0.24209105</v>
      </c>
      <c r="M20" s="18" t="n">
        <v>32.9695867</v>
      </c>
      <c r="N20" s="20" t="n">
        <v>0.24903083</v>
      </c>
      <c r="O20" s="18" t="n">
        <v>6.87541564</v>
      </c>
      <c r="P20" s="20" t="n">
        <v>0.15384982</v>
      </c>
      <c r="Q20" s="18" t="n">
        <v>0</v>
      </c>
      <c r="R20" s="20" t="n">
        <v>0</v>
      </c>
      <c r="S20" s="18" t="s">
        <v>404</v>
      </c>
      <c r="T20" s="20" t="s">
        <v>404</v>
      </c>
      <c r="U20" s="18" t="n">
        <v>0</v>
      </c>
      <c r="V20" s="20" t="n">
        <v>0</v>
      </c>
      <c r="W20" s="18" t="n">
        <v>0</v>
      </c>
      <c r="X20" s="20" t="n">
        <v>0</v>
      </c>
      <c r="Y20" s="18" t="n">
        <v>2.31926576</v>
      </c>
      <c r="Z20" s="20" t="n">
        <v>0.126092</v>
      </c>
    </row>
    <row r="21" spans="1:26">
      <c r="A21" s="15" t="s">
        <v>418</v>
      </c>
      <c r="B21" s="17" t="n">
        <v>5741</v>
      </c>
      <c r="C21" s="18">
        <f>(0.0/B21*100)</f>
        <v/>
      </c>
      <c r="D21" s="19" t="n">
        <v>5741</v>
      </c>
      <c r="E21" s="18" t="n">
        <v>0.60716187</v>
      </c>
      <c r="F21" s="20" t="n">
        <v>0.61306709</v>
      </c>
      <c r="G21" s="18" t="n">
        <v>7.87876117</v>
      </c>
      <c r="H21" s="20" t="n">
        <v>2.29910508</v>
      </c>
      <c r="I21" s="18" t="n">
        <v>17.95318428</v>
      </c>
      <c r="J21" s="20" t="n">
        <v>3.15756522</v>
      </c>
      <c r="K21" s="18" t="n">
        <v>28.54713675</v>
      </c>
      <c r="L21" s="20" t="n">
        <v>3.76955599</v>
      </c>
      <c r="M21" s="18" t="n">
        <v>17.46212039</v>
      </c>
      <c r="N21" s="20" t="n">
        <v>2.94921823</v>
      </c>
      <c r="O21" s="18" t="n">
        <v>18.93070893</v>
      </c>
      <c r="P21" s="20" t="n">
        <v>3.1249867</v>
      </c>
      <c r="Q21" s="18" t="n">
        <v>0</v>
      </c>
      <c r="R21" s="20" t="n">
        <v>0</v>
      </c>
      <c r="S21" s="18" t="s">
        <v>404</v>
      </c>
      <c r="T21" s="20" t="s">
        <v>404</v>
      </c>
      <c r="U21" s="18" t="n">
        <v>0</v>
      </c>
      <c r="V21" s="20" t="n">
        <v>0</v>
      </c>
      <c r="W21" s="18" t="n">
        <v>0</v>
      </c>
      <c r="X21" s="20" t="n">
        <v>0</v>
      </c>
      <c r="Y21" s="18" t="n">
        <v>8.620926620000001</v>
      </c>
      <c r="Z21" s="20" t="n">
        <v>2.30265003</v>
      </c>
    </row>
    <row r="22" spans="1:26">
      <c r="A22" s="15" t="s">
        <v>419</v>
      </c>
      <c r="B22" s="17" t="n">
        <v>6598</v>
      </c>
      <c r="C22" s="18">
        <f>(0.0/B22*100)</f>
        <v/>
      </c>
      <c r="D22" s="19" t="n">
        <v>6598</v>
      </c>
      <c r="E22" s="18" t="n">
        <v>1.71821719</v>
      </c>
      <c r="F22" s="20" t="n">
        <v>0.99885189</v>
      </c>
      <c r="G22" s="18" t="n">
        <v>7.44086512</v>
      </c>
      <c r="H22" s="20" t="n">
        <v>2.33768604</v>
      </c>
      <c r="I22" s="18" t="n">
        <v>22.69830124</v>
      </c>
      <c r="J22" s="20" t="n">
        <v>3.15431673</v>
      </c>
      <c r="K22" s="18" t="n">
        <v>25.04241523</v>
      </c>
      <c r="L22" s="20" t="n">
        <v>3.81109183</v>
      </c>
      <c r="M22" s="18" t="n">
        <v>25.56788219</v>
      </c>
      <c r="N22" s="20" t="n">
        <v>3.70031851</v>
      </c>
      <c r="O22" s="18" t="n">
        <v>17.03651806</v>
      </c>
      <c r="P22" s="20" t="n">
        <v>3.17636274</v>
      </c>
      <c r="Q22" s="18" t="n">
        <v>0</v>
      </c>
      <c r="R22" s="20" t="n">
        <v>0</v>
      </c>
      <c r="S22" s="18" t="s">
        <v>404</v>
      </c>
      <c r="T22" s="20" t="s">
        <v>404</v>
      </c>
      <c r="U22" s="18" t="n">
        <v>0</v>
      </c>
      <c r="V22" s="20" t="n">
        <v>0</v>
      </c>
      <c r="W22" s="18" t="n">
        <v>0</v>
      </c>
      <c r="X22" s="20" t="n">
        <v>0</v>
      </c>
      <c r="Y22" s="18" t="n">
        <v>0.49580098</v>
      </c>
      <c r="Z22" s="20" t="n">
        <v>0.49868419</v>
      </c>
    </row>
    <row r="23" spans="1:26">
      <c r="A23" s="15" t="s">
        <v>420</v>
      </c>
      <c r="B23" s="17" t="n">
        <v>11583</v>
      </c>
      <c r="C23" s="18">
        <f>(3123.0/B23*100)</f>
        <v/>
      </c>
      <c r="D23" s="19" t="n">
        <v>8460</v>
      </c>
      <c r="E23" s="18" t="n">
        <v>3.48993113</v>
      </c>
      <c r="F23" s="20" t="n">
        <v>1.29172615</v>
      </c>
      <c r="G23" s="18" t="n">
        <v>14.28831166</v>
      </c>
      <c r="H23" s="20" t="n">
        <v>2.18990172</v>
      </c>
      <c r="I23" s="18" t="n">
        <v>20.91145706</v>
      </c>
      <c r="J23" s="20" t="n">
        <v>2.91937017</v>
      </c>
      <c r="K23" s="18" t="n">
        <v>32.62772576</v>
      </c>
      <c r="L23" s="20" t="n">
        <v>3.80896598</v>
      </c>
      <c r="M23" s="18" t="n">
        <v>9.04428663</v>
      </c>
      <c r="N23" s="20" t="n">
        <v>1.99949082</v>
      </c>
      <c r="O23" s="18" t="n">
        <v>13.38083836</v>
      </c>
      <c r="P23" s="20" t="n">
        <v>2.46698074</v>
      </c>
      <c r="Q23" s="18" t="n">
        <v>0</v>
      </c>
      <c r="R23" s="20" t="n">
        <v>0</v>
      </c>
      <c r="S23" s="18" t="s">
        <v>404</v>
      </c>
      <c r="T23" s="20" t="s">
        <v>404</v>
      </c>
      <c r="U23" s="18" t="n">
        <v>0</v>
      </c>
      <c r="V23" s="20" t="n">
        <v>0</v>
      </c>
      <c r="W23" s="18" t="n">
        <v>0</v>
      </c>
      <c r="X23" s="20" t="n">
        <v>0</v>
      </c>
      <c r="Y23" s="18" t="n">
        <v>6.25744941</v>
      </c>
      <c r="Z23" s="20" t="n">
        <v>1.81071075</v>
      </c>
    </row>
    <row r="24" spans="1:26">
      <c r="A24" s="15" t="s">
        <v>421</v>
      </c>
      <c r="B24" s="17" t="n">
        <v>6647</v>
      </c>
      <c r="C24" s="18">
        <f>(0.0/B24*100)</f>
        <v/>
      </c>
      <c r="D24" s="19" t="n">
        <v>6647</v>
      </c>
      <c r="E24" s="18" t="n">
        <v>8.88957257</v>
      </c>
      <c r="F24" s="20" t="n">
        <v>1.87054614</v>
      </c>
      <c r="G24" s="18" t="n">
        <v>56.85069208</v>
      </c>
      <c r="H24" s="20" t="n">
        <v>3.2411032</v>
      </c>
      <c r="I24" s="18" t="n">
        <v>28.44500259</v>
      </c>
      <c r="J24" s="20" t="n">
        <v>3.44468712</v>
      </c>
      <c r="K24" s="18" t="n">
        <v>3.77015077</v>
      </c>
      <c r="L24" s="20" t="n">
        <v>1.28950525</v>
      </c>
      <c r="M24" s="18" t="n">
        <v>0</v>
      </c>
      <c r="N24" s="20" t="n">
        <v>0</v>
      </c>
      <c r="O24" s="18" t="n">
        <v>2.04458199</v>
      </c>
      <c r="P24" s="20" t="n">
        <v>1.12750244</v>
      </c>
      <c r="Q24" s="18" t="n">
        <v>0</v>
      </c>
      <c r="R24" s="20" t="n">
        <v>0</v>
      </c>
      <c r="S24" s="18" t="s">
        <v>404</v>
      </c>
      <c r="T24" s="20" t="s">
        <v>404</v>
      </c>
      <c r="U24" s="18" t="n">
        <v>0</v>
      </c>
      <c r="V24" s="20" t="n">
        <v>0</v>
      </c>
      <c r="W24" s="18" t="n">
        <v>0</v>
      </c>
      <c r="X24" s="20" t="n">
        <v>0</v>
      </c>
      <c r="Y24" s="18" t="n">
        <v>0</v>
      </c>
      <c r="Z24" s="20" t="n">
        <v>0</v>
      </c>
    </row>
    <row r="25" spans="1:26">
      <c r="A25" s="15" t="s">
        <v>422</v>
      </c>
      <c r="B25" s="17" t="n">
        <v>5581</v>
      </c>
      <c r="C25" s="18">
        <f>(0.0/B25*100)</f>
        <v/>
      </c>
      <c r="D25" s="19" t="n">
        <v>5581</v>
      </c>
      <c r="E25" s="18" t="n">
        <v>2.51069869</v>
      </c>
      <c r="F25" s="20" t="n">
        <v>1.25665701</v>
      </c>
      <c r="G25" s="18" t="n">
        <v>16.4505346</v>
      </c>
      <c r="H25" s="20" t="n">
        <v>2.88856486</v>
      </c>
      <c r="I25" s="18" t="n">
        <v>25.21280324</v>
      </c>
      <c r="J25" s="20" t="n">
        <v>3.33749126</v>
      </c>
      <c r="K25" s="18" t="n">
        <v>31.06662879</v>
      </c>
      <c r="L25" s="20" t="n">
        <v>3.84035837</v>
      </c>
      <c r="M25" s="18" t="n">
        <v>16.8864984</v>
      </c>
      <c r="N25" s="20" t="n">
        <v>2.96879002</v>
      </c>
      <c r="O25" s="18" t="n">
        <v>7.87283628</v>
      </c>
      <c r="P25" s="20" t="n">
        <v>2.15222417</v>
      </c>
      <c r="Q25" s="18" t="n">
        <v>0</v>
      </c>
      <c r="R25" s="20" t="n">
        <v>0</v>
      </c>
      <c r="S25" s="18" t="s">
        <v>404</v>
      </c>
      <c r="T25" s="20" t="s">
        <v>404</v>
      </c>
      <c r="U25" s="18" t="n">
        <v>0</v>
      </c>
      <c r="V25" s="20" t="n">
        <v>0</v>
      </c>
      <c r="W25" s="18" t="n">
        <v>0</v>
      </c>
      <c r="X25" s="20" t="n">
        <v>0</v>
      </c>
      <c r="Y25" s="18" t="n">
        <v>0</v>
      </c>
      <c r="Z25" s="20" t="n">
        <v>0</v>
      </c>
    </row>
    <row r="26" spans="1:26">
      <c r="A26" s="15" t="s">
        <v>423</v>
      </c>
      <c r="B26" s="17" t="n">
        <v>4869</v>
      </c>
      <c r="C26" s="18">
        <f>(11.0/B26*100)</f>
        <v/>
      </c>
      <c r="D26" s="19" t="n">
        <v>4858</v>
      </c>
      <c r="E26" s="18" t="n">
        <v>0.42041675</v>
      </c>
      <c r="F26" s="20" t="n">
        <v>0.40581546</v>
      </c>
      <c r="G26" s="18" t="n">
        <v>11.97712862</v>
      </c>
      <c r="H26" s="20" t="n">
        <v>2.0750375</v>
      </c>
      <c r="I26" s="18" t="n">
        <v>13.79357397</v>
      </c>
      <c r="J26" s="20" t="n">
        <v>1.70041698</v>
      </c>
      <c r="K26" s="18" t="n">
        <v>27.64500397</v>
      </c>
      <c r="L26" s="20" t="n">
        <v>2.29682744</v>
      </c>
      <c r="M26" s="18" t="n">
        <v>26.7387238</v>
      </c>
      <c r="N26" s="20" t="n">
        <v>2.55396103</v>
      </c>
      <c r="O26" s="18" t="n">
        <v>18.1710715</v>
      </c>
      <c r="P26" s="20" t="n">
        <v>2.20642269</v>
      </c>
      <c r="Q26" s="18" t="n">
        <v>0</v>
      </c>
      <c r="R26" s="20" t="n">
        <v>0</v>
      </c>
      <c r="S26" s="18" t="s">
        <v>404</v>
      </c>
      <c r="T26" s="20" t="s">
        <v>404</v>
      </c>
      <c r="U26" s="18" t="n">
        <v>0</v>
      </c>
      <c r="V26" s="20" t="n">
        <v>0</v>
      </c>
      <c r="W26" s="18" t="n">
        <v>0</v>
      </c>
      <c r="X26" s="20" t="n">
        <v>0</v>
      </c>
      <c r="Y26" s="18" t="n">
        <v>1.25408139</v>
      </c>
      <c r="Z26" s="20" t="n">
        <v>0.53206707</v>
      </c>
    </row>
    <row r="27" spans="1:26">
      <c r="A27" s="15" t="s">
        <v>424</v>
      </c>
      <c r="B27" s="17" t="n">
        <v>5299</v>
      </c>
      <c r="C27" s="18">
        <f>(0.0/B27*100)</f>
        <v/>
      </c>
      <c r="D27" s="19" t="n">
        <v>5299</v>
      </c>
      <c r="E27" s="18" t="n">
        <v>2.38086223</v>
      </c>
      <c r="F27" s="20" t="n">
        <v>0.03751284</v>
      </c>
      <c r="G27" s="18" t="n">
        <v>17.89381147</v>
      </c>
      <c r="H27" s="20" t="n">
        <v>0.07753694</v>
      </c>
      <c r="I27" s="18" t="n">
        <v>36.64388278</v>
      </c>
      <c r="J27" s="20" t="n">
        <v>0.09176476</v>
      </c>
      <c r="K27" s="18" t="n">
        <v>26.53199764</v>
      </c>
      <c r="L27" s="20" t="n">
        <v>0.08130332999999999</v>
      </c>
      <c r="M27" s="18" t="n">
        <v>2.3315283</v>
      </c>
      <c r="N27" s="20" t="n">
        <v>0.03903139</v>
      </c>
      <c r="O27" s="18" t="n">
        <v>11.05305418</v>
      </c>
      <c r="P27" s="20" t="n">
        <v>0.05715753</v>
      </c>
      <c r="Q27" s="18" t="n">
        <v>0</v>
      </c>
      <c r="R27" s="20" t="n">
        <v>0</v>
      </c>
      <c r="S27" s="18" t="s">
        <v>404</v>
      </c>
      <c r="T27" s="20" t="s">
        <v>404</v>
      </c>
      <c r="U27" s="18" t="n">
        <v>0</v>
      </c>
      <c r="V27" s="20" t="n">
        <v>0</v>
      </c>
      <c r="W27" s="18" t="n">
        <v>0</v>
      </c>
      <c r="X27" s="20" t="n">
        <v>0</v>
      </c>
      <c r="Y27" s="18" t="n">
        <v>3.16486342</v>
      </c>
      <c r="Z27" s="20" t="n">
        <v>0.00761712</v>
      </c>
    </row>
    <row r="28" spans="1:26">
      <c r="A28" s="15" t="s">
        <v>425</v>
      </c>
      <c r="B28" s="17" t="n">
        <v>7568</v>
      </c>
      <c r="C28" s="18">
        <f>(0.0/B28*100)</f>
        <v/>
      </c>
      <c r="D28" s="19" t="n">
        <v>7568</v>
      </c>
      <c r="E28" s="18" t="n">
        <v>4.59961841</v>
      </c>
      <c r="F28" s="20" t="n">
        <v>1.72345918</v>
      </c>
      <c r="G28" s="18" t="n">
        <v>24.99302191</v>
      </c>
      <c r="H28" s="20" t="n">
        <v>2.88774501</v>
      </c>
      <c r="I28" s="18" t="n">
        <v>24.74573537</v>
      </c>
      <c r="J28" s="20" t="n">
        <v>2.76314772</v>
      </c>
      <c r="K28" s="18" t="n">
        <v>28.30622635</v>
      </c>
      <c r="L28" s="20" t="n">
        <v>2.79279773</v>
      </c>
      <c r="M28" s="18" t="n">
        <v>9.27410375</v>
      </c>
      <c r="N28" s="20" t="n">
        <v>1.65694075</v>
      </c>
      <c r="O28" s="18" t="n">
        <v>8.08129422</v>
      </c>
      <c r="P28" s="20" t="n">
        <v>1.80697178</v>
      </c>
      <c r="Q28" s="18" t="n">
        <v>0</v>
      </c>
      <c r="R28" s="20" t="n">
        <v>0</v>
      </c>
      <c r="S28" s="18" t="s">
        <v>404</v>
      </c>
      <c r="T28" s="20" t="s">
        <v>404</v>
      </c>
      <c r="U28" s="18" t="n">
        <v>0</v>
      </c>
      <c r="V28" s="20" t="n">
        <v>0</v>
      </c>
      <c r="W28" s="18" t="n">
        <v>0</v>
      </c>
      <c r="X28" s="20" t="n">
        <v>0</v>
      </c>
      <c r="Y28" s="18" t="n">
        <v>0</v>
      </c>
      <c r="Z28" s="20" t="n">
        <v>0</v>
      </c>
    </row>
    <row r="29" spans="1:26">
      <c r="A29" s="15" t="s">
        <v>426</v>
      </c>
      <c r="B29" s="17" t="n">
        <v>5385</v>
      </c>
      <c r="C29" s="18">
        <f>(1123.0/B29*100)</f>
        <v/>
      </c>
      <c r="D29" s="19" t="n">
        <v>4262</v>
      </c>
      <c r="E29" s="18" t="n">
        <v>4.04841399</v>
      </c>
      <c r="F29" s="20" t="n">
        <v>1.61704478</v>
      </c>
      <c r="G29" s="18" t="n">
        <v>15.15822908</v>
      </c>
      <c r="H29" s="20" t="n">
        <v>2.74881633</v>
      </c>
      <c r="I29" s="18" t="n">
        <v>14.39012278</v>
      </c>
      <c r="J29" s="20" t="n">
        <v>2.77759155</v>
      </c>
      <c r="K29" s="18" t="n">
        <v>29.25174718</v>
      </c>
      <c r="L29" s="20" t="n">
        <v>4.25440521</v>
      </c>
      <c r="M29" s="18" t="n">
        <v>14.50640867</v>
      </c>
      <c r="N29" s="20" t="n">
        <v>2.88927893</v>
      </c>
      <c r="O29" s="18" t="n">
        <v>2.25313691</v>
      </c>
      <c r="P29" s="20" t="n">
        <v>1.35532237</v>
      </c>
      <c r="Q29" s="18" t="n">
        <v>0</v>
      </c>
      <c r="R29" s="20" t="n">
        <v>0</v>
      </c>
      <c r="S29" s="18" t="s">
        <v>404</v>
      </c>
      <c r="T29" s="20" t="s">
        <v>404</v>
      </c>
      <c r="U29" s="18" t="n">
        <v>0</v>
      </c>
      <c r="V29" s="20" t="n">
        <v>0</v>
      </c>
      <c r="W29" s="18" t="n">
        <v>0</v>
      </c>
      <c r="X29" s="20" t="n">
        <v>0</v>
      </c>
      <c r="Y29" s="18" t="n">
        <v>20.39194138</v>
      </c>
      <c r="Z29" s="20" t="n">
        <v>3.51938151</v>
      </c>
    </row>
    <row r="30" spans="1:26">
      <c r="A30" s="15" t="s">
        <v>427</v>
      </c>
      <c r="B30" s="17" t="n">
        <v>4520</v>
      </c>
      <c r="C30" s="18">
        <f>(945.0/B30*100)</f>
        <v/>
      </c>
      <c r="D30" s="19" t="n">
        <v>3575</v>
      </c>
      <c r="E30" s="18" t="n">
        <v>0.66219158</v>
      </c>
      <c r="F30" s="20" t="n">
        <v>0.61258834</v>
      </c>
      <c r="G30" s="18" t="n">
        <v>6.47860797</v>
      </c>
      <c r="H30" s="20" t="n">
        <v>2.34372122</v>
      </c>
      <c r="I30" s="18" t="n">
        <v>15.65431737</v>
      </c>
      <c r="J30" s="20" t="n">
        <v>3.23017078</v>
      </c>
      <c r="K30" s="18" t="n">
        <v>24.44261078</v>
      </c>
      <c r="L30" s="20" t="n">
        <v>3.38560043</v>
      </c>
      <c r="M30" s="18" t="n">
        <v>23.16361758</v>
      </c>
      <c r="N30" s="20" t="n">
        <v>3.37950534</v>
      </c>
      <c r="O30" s="18" t="n">
        <v>25.612976</v>
      </c>
      <c r="P30" s="20" t="n">
        <v>3.48129137</v>
      </c>
      <c r="Q30" s="18" t="n">
        <v>0</v>
      </c>
      <c r="R30" s="20" t="n">
        <v>0</v>
      </c>
      <c r="S30" s="18" t="s">
        <v>404</v>
      </c>
      <c r="T30" s="20" t="s">
        <v>404</v>
      </c>
      <c r="U30" s="18" t="n">
        <v>0</v>
      </c>
      <c r="V30" s="20" t="n">
        <v>0</v>
      </c>
      <c r="W30" s="18" t="n">
        <v>0</v>
      </c>
      <c r="X30" s="20" t="n">
        <v>0</v>
      </c>
      <c r="Y30" s="18" t="n">
        <v>3.98567874</v>
      </c>
      <c r="Z30" s="20" t="n">
        <v>1.25458368</v>
      </c>
    </row>
    <row r="31" spans="1:26">
      <c r="A31" s="15" t="s">
        <v>428</v>
      </c>
      <c r="B31" s="17" t="n">
        <v>5456</v>
      </c>
      <c r="C31" s="18">
        <f>(502.0/B31*100)</f>
        <v/>
      </c>
      <c r="D31" s="19" t="n">
        <v>4954</v>
      </c>
      <c r="E31" s="18" t="n">
        <v>1.0941651</v>
      </c>
      <c r="F31" s="20" t="n">
        <v>0.66849223</v>
      </c>
      <c r="G31" s="18" t="n">
        <v>11.35684406</v>
      </c>
      <c r="H31" s="20" t="n">
        <v>2.42900578</v>
      </c>
      <c r="I31" s="18" t="n">
        <v>18.94720121</v>
      </c>
      <c r="J31" s="20" t="n">
        <v>2.70432836</v>
      </c>
      <c r="K31" s="18" t="n">
        <v>36.0561359</v>
      </c>
      <c r="L31" s="20" t="n">
        <v>3.511642</v>
      </c>
      <c r="M31" s="18" t="n">
        <v>14.89046783</v>
      </c>
      <c r="N31" s="20" t="n">
        <v>2.41179076</v>
      </c>
      <c r="O31" s="18" t="n">
        <v>7.34384734</v>
      </c>
      <c r="P31" s="20" t="n">
        <v>1.95321556</v>
      </c>
      <c r="Q31" s="18" t="n">
        <v>0</v>
      </c>
      <c r="R31" s="20" t="n">
        <v>0</v>
      </c>
      <c r="S31" s="18" t="s">
        <v>404</v>
      </c>
      <c r="T31" s="20" t="s">
        <v>404</v>
      </c>
      <c r="U31" s="18" t="n">
        <v>0</v>
      </c>
      <c r="V31" s="20" t="n">
        <v>0</v>
      </c>
      <c r="W31" s="18" t="n">
        <v>0</v>
      </c>
      <c r="X31" s="20" t="n">
        <v>0</v>
      </c>
      <c r="Y31" s="18" t="n">
        <v>10.31133856</v>
      </c>
      <c r="Z31" s="20" t="n">
        <v>2.11223349</v>
      </c>
    </row>
    <row r="32" spans="1:26">
      <c r="A32" s="15" t="s">
        <v>429</v>
      </c>
      <c r="B32" s="17" t="n">
        <v>4478</v>
      </c>
      <c r="C32" s="18">
        <f>(0.0/B32*100)</f>
        <v/>
      </c>
      <c r="D32" s="19" t="n">
        <v>4478</v>
      </c>
      <c r="E32" s="18" t="n">
        <v>0.63490139</v>
      </c>
      <c r="F32" s="20" t="n">
        <v>0.62020814</v>
      </c>
      <c r="G32" s="18" t="n">
        <v>10.44158983</v>
      </c>
      <c r="H32" s="20" t="n">
        <v>2.45061485</v>
      </c>
      <c r="I32" s="18" t="n">
        <v>36.24613999</v>
      </c>
      <c r="J32" s="20" t="n">
        <v>3.33143946</v>
      </c>
      <c r="K32" s="18" t="n">
        <v>26.96600128</v>
      </c>
      <c r="L32" s="20" t="n">
        <v>3.4275767</v>
      </c>
      <c r="M32" s="18" t="n">
        <v>10.7419845</v>
      </c>
      <c r="N32" s="20" t="n">
        <v>2.27703269</v>
      </c>
      <c r="O32" s="18" t="n">
        <v>13.65731095</v>
      </c>
      <c r="P32" s="20" t="n">
        <v>2.95257271</v>
      </c>
      <c r="Q32" s="18" t="n">
        <v>0</v>
      </c>
      <c r="R32" s="20" t="n">
        <v>0</v>
      </c>
      <c r="S32" s="18" t="s">
        <v>404</v>
      </c>
      <c r="T32" s="20" t="s">
        <v>404</v>
      </c>
      <c r="U32" s="18" t="n">
        <v>0</v>
      </c>
      <c r="V32" s="20" t="n">
        <v>0</v>
      </c>
      <c r="W32" s="18" t="n">
        <v>0</v>
      </c>
      <c r="X32" s="20" t="n">
        <v>0</v>
      </c>
      <c r="Y32" s="18" t="n">
        <v>1.31207206</v>
      </c>
      <c r="Z32" s="20" t="n">
        <v>0.8909647000000001</v>
      </c>
    </row>
    <row r="33" spans="1:26">
      <c r="A33" s="15" t="s">
        <v>430</v>
      </c>
      <c r="B33" s="17" t="n">
        <v>7325</v>
      </c>
      <c r="C33" s="18">
        <f>(29.0/B33*100)</f>
        <v/>
      </c>
      <c r="D33" s="19" t="n">
        <v>7296</v>
      </c>
      <c r="E33" s="18" t="n">
        <v>2.43986803</v>
      </c>
      <c r="F33" s="20" t="n">
        <v>1.13940175</v>
      </c>
      <c r="G33" s="18" t="n">
        <v>11.0316884</v>
      </c>
      <c r="H33" s="20" t="n">
        <v>2.18797152</v>
      </c>
      <c r="I33" s="18" t="n">
        <v>25.34324498</v>
      </c>
      <c r="J33" s="20" t="n">
        <v>3.24859394</v>
      </c>
      <c r="K33" s="18" t="n">
        <v>28.06417974</v>
      </c>
      <c r="L33" s="20" t="n">
        <v>3.53948829</v>
      </c>
      <c r="M33" s="18" t="n">
        <v>10.19048526</v>
      </c>
      <c r="N33" s="20" t="n">
        <v>2.41788219</v>
      </c>
      <c r="O33" s="18" t="n">
        <v>21.9713942</v>
      </c>
      <c r="P33" s="20" t="n">
        <v>3.00615996</v>
      </c>
      <c r="Q33" s="18" t="n">
        <v>0</v>
      </c>
      <c r="R33" s="20" t="n">
        <v>0</v>
      </c>
      <c r="S33" s="18" t="s">
        <v>404</v>
      </c>
      <c r="T33" s="20" t="s">
        <v>404</v>
      </c>
      <c r="U33" s="18" t="n">
        <v>0</v>
      </c>
      <c r="V33" s="20" t="n">
        <v>0</v>
      </c>
      <c r="W33" s="18" t="n">
        <v>0</v>
      </c>
      <c r="X33" s="20" t="n">
        <v>0</v>
      </c>
      <c r="Y33" s="18" t="n">
        <v>0.95913939</v>
      </c>
      <c r="Z33" s="20" t="n">
        <v>0.69501832</v>
      </c>
    </row>
    <row r="34" spans="1:26">
      <c r="A34" s="15" t="s">
        <v>431</v>
      </c>
      <c r="B34" s="17" t="n">
        <v>6350</v>
      </c>
      <c r="C34" s="18">
        <f>(0.0/B34*100)</f>
        <v/>
      </c>
      <c r="D34" s="19" t="n">
        <v>6350</v>
      </c>
      <c r="E34" s="18" t="n">
        <v>1.88356992</v>
      </c>
      <c r="F34" s="20" t="n">
        <v>0.94817151</v>
      </c>
      <c r="G34" s="18" t="n">
        <v>14.50074462</v>
      </c>
      <c r="H34" s="20" t="n">
        <v>2.21216163</v>
      </c>
      <c r="I34" s="18" t="n">
        <v>27.7602464</v>
      </c>
      <c r="J34" s="20" t="n">
        <v>3.18984553</v>
      </c>
      <c r="K34" s="18" t="n">
        <v>39.52380861</v>
      </c>
      <c r="L34" s="20" t="n">
        <v>3.06803604</v>
      </c>
      <c r="M34" s="18" t="n">
        <v>6.3965861</v>
      </c>
      <c r="N34" s="20" t="n">
        <v>1.6548044</v>
      </c>
      <c r="O34" s="18" t="n">
        <v>9.59544026</v>
      </c>
      <c r="P34" s="20" t="n">
        <v>1.94545999</v>
      </c>
      <c r="Q34" s="18" t="n">
        <v>0</v>
      </c>
      <c r="R34" s="20" t="n">
        <v>0</v>
      </c>
      <c r="S34" s="18" t="s">
        <v>404</v>
      </c>
      <c r="T34" s="20" t="s">
        <v>404</v>
      </c>
      <c r="U34" s="18" t="n">
        <v>0</v>
      </c>
      <c r="V34" s="20" t="n">
        <v>0</v>
      </c>
      <c r="W34" s="18" t="n">
        <v>0</v>
      </c>
      <c r="X34" s="20" t="n">
        <v>0</v>
      </c>
      <c r="Y34" s="18" t="n">
        <v>0.3396041</v>
      </c>
      <c r="Z34" s="20" t="n">
        <v>0.22649958</v>
      </c>
    </row>
    <row r="35" spans="1:26">
      <c r="A35" s="15" t="s">
        <v>432</v>
      </c>
      <c r="B35" s="17" t="n">
        <v>6406</v>
      </c>
      <c r="C35" s="18">
        <f>(443.0/B35*100)</f>
        <v/>
      </c>
      <c r="D35" s="19" t="n">
        <v>5963</v>
      </c>
      <c r="E35" s="18" t="n">
        <v>0</v>
      </c>
      <c r="F35" s="20" t="n">
        <v>0</v>
      </c>
      <c r="G35" s="18" t="n">
        <v>6.94034745</v>
      </c>
      <c r="H35" s="20" t="n">
        <v>0.15177371</v>
      </c>
      <c r="I35" s="18" t="n">
        <v>14.73115703</v>
      </c>
      <c r="J35" s="20" t="n">
        <v>0.23355702</v>
      </c>
      <c r="K35" s="18" t="n">
        <v>37.30106961</v>
      </c>
      <c r="L35" s="20" t="n">
        <v>0.5144590999999999</v>
      </c>
      <c r="M35" s="18" t="n">
        <v>16.2217017</v>
      </c>
      <c r="N35" s="20" t="n">
        <v>0.4928791</v>
      </c>
      <c r="O35" s="18" t="n">
        <v>23.01104789</v>
      </c>
      <c r="P35" s="20" t="n">
        <v>0.36163964</v>
      </c>
      <c r="Q35" s="18" t="n">
        <v>0</v>
      </c>
      <c r="R35" s="20" t="n">
        <v>0</v>
      </c>
      <c r="S35" s="18" t="s">
        <v>404</v>
      </c>
      <c r="T35" s="20" t="s">
        <v>404</v>
      </c>
      <c r="U35" s="18" t="n">
        <v>0</v>
      </c>
      <c r="V35" s="20" t="n">
        <v>0</v>
      </c>
      <c r="W35" s="18" t="n">
        <v>0</v>
      </c>
      <c r="X35" s="20" t="n">
        <v>0</v>
      </c>
      <c r="Y35" s="18" t="n">
        <v>1.79467632</v>
      </c>
      <c r="Z35" s="20" t="n">
        <v>0.08051669</v>
      </c>
    </row>
    <row r="36" spans="1:26">
      <c r="A36" s="15" t="s">
        <v>433</v>
      </c>
      <c r="B36" s="17" t="n">
        <v>6736</v>
      </c>
      <c r="C36" s="18">
        <f>(10.0/B36*100)</f>
        <v/>
      </c>
      <c r="D36" s="19" t="n">
        <v>6726</v>
      </c>
      <c r="E36" s="18" t="n">
        <v>2.94822926</v>
      </c>
      <c r="F36" s="20" t="n">
        <v>1.45129825</v>
      </c>
      <c r="G36" s="18" t="n">
        <v>14.90485011</v>
      </c>
      <c r="H36" s="20" t="n">
        <v>2.62297121</v>
      </c>
      <c r="I36" s="18" t="n">
        <v>33.86890581</v>
      </c>
      <c r="J36" s="20" t="n">
        <v>3.46767441</v>
      </c>
      <c r="K36" s="18" t="n">
        <v>27.31750367</v>
      </c>
      <c r="L36" s="20" t="n">
        <v>2.97245582</v>
      </c>
      <c r="M36" s="18" t="n">
        <v>10.70335809</v>
      </c>
      <c r="N36" s="20" t="n">
        <v>1.89483438</v>
      </c>
      <c r="O36" s="18" t="n">
        <v>9.76081024</v>
      </c>
      <c r="P36" s="20" t="n">
        <v>2.04824642</v>
      </c>
      <c r="Q36" s="18" t="n">
        <v>0</v>
      </c>
      <c r="R36" s="20" t="n">
        <v>0</v>
      </c>
      <c r="S36" s="18" t="s">
        <v>404</v>
      </c>
      <c r="T36" s="20" t="s">
        <v>404</v>
      </c>
      <c r="U36" s="18" t="n">
        <v>0</v>
      </c>
      <c r="V36" s="20" t="n">
        <v>0</v>
      </c>
      <c r="W36" s="18" t="n">
        <v>0</v>
      </c>
      <c r="X36" s="20" t="n">
        <v>0</v>
      </c>
      <c r="Y36" s="18" t="n">
        <v>0.49634282</v>
      </c>
      <c r="Z36" s="20" t="n">
        <v>0.44653301</v>
      </c>
    </row>
    <row r="37" spans="1:26">
      <c r="A37" s="15" t="s">
        <v>434</v>
      </c>
      <c r="B37" s="17" t="n">
        <v>5458</v>
      </c>
      <c r="C37" s="18">
        <f>(0.0/B37*100)</f>
        <v/>
      </c>
      <c r="D37" s="19" t="n">
        <v>5458</v>
      </c>
      <c r="E37" s="18" t="n">
        <v>0.549719</v>
      </c>
      <c r="F37" s="20" t="n">
        <v>0.54489185</v>
      </c>
      <c r="G37" s="18" t="n">
        <v>8.66761339</v>
      </c>
      <c r="H37" s="20" t="n">
        <v>2.14744599</v>
      </c>
      <c r="I37" s="18" t="n">
        <v>23.51304268</v>
      </c>
      <c r="J37" s="20" t="n">
        <v>3.11136487</v>
      </c>
      <c r="K37" s="18" t="n">
        <v>30.35596798</v>
      </c>
      <c r="L37" s="20" t="n">
        <v>3.23391784</v>
      </c>
      <c r="M37" s="18" t="n">
        <v>22.08908489</v>
      </c>
      <c r="N37" s="20" t="n">
        <v>2.89628579</v>
      </c>
      <c r="O37" s="18" t="n">
        <v>14.31350732</v>
      </c>
      <c r="P37" s="20" t="n">
        <v>2.08678378</v>
      </c>
      <c r="Q37" s="18" t="n">
        <v>0</v>
      </c>
      <c r="R37" s="20" t="n">
        <v>0</v>
      </c>
      <c r="S37" s="18" t="s">
        <v>404</v>
      </c>
      <c r="T37" s="20" t="s">
        <v>404</v>
      </c>
      <c r="U37" s="18" t="n">
        <v>0</v>
      </c>
      <c r="V37" s="20" t="n">
        <v>0</v>
      </c>
      <c r="W37" s="18" t="n">
        <v>0</v>
      </c>
      <c r="X37" s="20" t="n">
        <v>0</v>
      </c>
      <c r="Y37" s="18" t="n">
        <v>0.51106475</v>
      </c>
      <c r="Z37" s="20" t="n">
        <v>0.51552163</v>
      </c>
    </row>
    <row r="38" spans="1:26">
      <c r="A38" s="15" t="s">
        <v>435</v>
      </c>
      <c r="B38" s="17" t="n">
        <v>5860</v>
      </c>
      <c r="C38" s="18">
        <f>(268.0/B38*100)</f>
        <v/>
      </c>
      <c r="D38" s="19" t="n">
        <v>5592</v>
      </c>
      <c r="E38" s="18" t="n">
        <v>6.98913125</v>
      </c>
      <c r="F38" s="20" t="n">
        <v>1.92082444</v>
      </c>
      <c r="G38" s="18" t="n">
        <v>19.14831203</v>
      </c>
      <c r="H38" s="20" t="n">
        <v>3.27289975</v>
      </c>
      <c r="I38" s="18" t="n">
        <v>28.4536929</v>
      </c>
      <c r="J38" s="20" t="n">
        <v>3.84450866</v>
      </c>
      <c r="K38" s="18" t="n">
        <v>22.91134208</v>
      </c>
      <c r="L38" s="20" t="n">
        <v>3.04830115</v>
      </c>
      <c r="M38" s="18" t="n">
        <v>11.36191112</v>
      </c>
      <c r="N38" s="20" t="n">
        <v>2.71833242</v>
      </c>
      <c r="O38" s="18" t="n">
        <v>7.29574033</v>
      </c>
      <c r="P38" s="20" t="n">
        <v>2.62418304</v>
      </c>
      <c r="Q38" s="18" t="n">
        <v>0</v>
      </c>
      <c r="R38" s="20" t="n">
        <v>0</v>
      </c>
      <c r="S38" s="18" t="s">
        <v>404</v>
      </c>
      <c r="T38" s="20" t="s">
        <v>404</v>
      </c>
      <c r="U38" s="18" t="n">
        <v>0</v>
      </c>
      <c r="V38" s="20" t="n">
        <v>0</v>
      </c>
      <c r="W38" s="18" t="n">
        <v>0</v>
      </c>
      <c r="X38" s="20" t="n">
        <v>0</v>
      </c>
      <c r="Y38" s="18" t="n">
        <v>3.83987029</v>
      </c>
      <c r="Z38" s="20" t="n">
        <v>1.47987636</v>
      </c>
    </row>
    <row r="39" spans="1:26">
      <c r="A39" s="15" t="s">
        <v>436</v>
      </c>
      <c r="B39" s="17" t="n">
        <v>5895</v>
      </c>
      <c r="C39" s="18">
        <f>(0.0/B39*100)</f>
        <v/>
      </c>
      <c r="D39" s="19" t="n">
        <v>5895</v>
      </c>
      <c r="E39" s="18" t="n">
        <v>0</v>
      </c>
      <c r="F39" s="20" t="n">
        <v>0</v>
      </c>
      <c r="G39" s="18" t="n">
        <v>2.73543618</v>
      </c>
      <c r="H39" s="20" t="n">
        <v>1.28339571</v>
      </c>
      <c r="I39" s="18" t="n">
        <v>25.02842444</v>
      </c>
      <c r="J39" s="20" t="n">
        <v>3.44358559</v>
      </c>
      <c r="K39" s="18" t="n">
        <v>22.10015726</v>
      </c>
      <c r="L39" s="20" t="n">
        <v>4.00411341</v>
      </c>
      <c r="M39" s="18" t="n">
        <v>22.28808386</v>
      </c>
      <c r="N39" s="20" t="n">
        <v>3.48463408</v>
      </c>
      <c r="O39" s="18" t="n">
        <v>27.38505131</v>
      </c>
      <c r="P39" s="20" t="n">
        <v>3.14809268</v>
      </c>
      <c r="Q39" s="18" t="n">
        <v>0</v>
      </c>
      <c r="R39" s="20" t="n">
        <v>0</v>
      </c>
      <c r="S39" s="18" t="s">
        <v>404</v>
      </c>
      <c r="T39" s="20" t="s">
        <v>404</v>
      </c>
      <c r="U39" s="18" t="n">
        <v>0</v>
      </c>
      <c r="V39" s="20" t="n">
        <v>0</v>
      </c>
      <c r="W39" s="18" t="n">
        <v>0</v>
      </c>
      <c r="X39" s="20" t="n">
        <v>0</v>
      </c>
      <c r="Y39" s="18" t="n">
        <v>0.46284695</v>
      </c>
      <c r="Z39" s="20" t="n">
        <v>0.46314284</v>
      </c>
    </row>
    <row r="40" spans="1:26">
      <c r="A40" s="15" t="s">
        <v>437</v>
      </c>
      <c r="B40" s="17" t="n">
        <v>14157</v>
      </c>
      <c r="C40" s="18">
        <f>(2650.0/B40*100)</f>
        <v/>
      </c>
      <c r="D40" s="19" t="n">
        <v>11507</v>
      </c>
      <c r="E40" s="18" t="n">
        <v>0.08450755</v>
      </c>
      <c r="F40" s="20" t="n">
        <v>0.08467238000000001</v>
      </c>
      <c r="G40" s="18" t="n">
        <v>1.32910844</v>
      </c>
      <c r="H40" s="20" t="n">
        <v>0.55586074</v>
      </c>
      <c r="I40" s="18" t="n">
        <v>5.61161337</v>
      </c>
      <c r="J40" s="20" t="n">
        <v>1.58366564</v>
      </c>
      <c r="K40" s="18" t="n">
        <v>15.38059123</v>
      </c>
      <c r="L40" s="20" t="n">
        <v>2.4927027</v>
      </c>
      <c r="M40" s="18" t="n">
        <v>24.82794782</v>
      </c>
      <c r="N40" s="20" t="n">
        <v>3.39620955</v>
      </c>
      <c r="O40" s="18" t="n">
        <v>46.51670348</v>
      </c>
      <c r="P40" s="20" t="n">
        <v>3.53087589</v>
      </c>
      <c r="Q40" s="18" t="n">
        <v>0</v>
      </c>
      <c r="R40" s="20" t="n">
        <v>0</v>
      </c>
      <c r="S40" s="18" t="s">
        <v>404</v>
      </c>
      <c r="T40" s="20" t="s">
        <v>404</v>
      </c>
      <c r="U40" s="18" t="n">
        <v>0</v>
      </c>
      <c r="V40" s="20" t="n">
        <v>0</v>
      </c>
      <c r="W40" s="18" t="n">
        <v>0</v>
      </c>
      <c r="X40" s="20" t="n">
        <v>0</v>
      </c>
      <c r="Y40" s="18" t="n">
        <v>6.24952811</v>
      </c>
      <c r="Z40" s="20" t="n">
        <v>1.77997842</v>
      </c>
    </row>
    <row r="41" spans="1:26">
      <c r="A41" s="15" t="s">
        <v>438</v>
      </c>
      <c r="B41" s="17" t="n">
        <v>5712</v>
      </c>
      <c r="C41" s="18">
        <f>(70.0/B41*100)</f>
        <v/>
      </c>
      <c r="D41" s="19" t="n">
        <v>5642</v>
      </c>
      <c r="E41" s="18" t="n">
        <v>0.307482</v>
      </c>
      <c r="F41" s="20" t="n">
        <v>0.31308314</v>
      </c>
      <c r="G41" s="18" t="n">
        <v>1.48329503</v>
      </c>
      <c r="H41" s="20" t="n">
        <v>0.98783573</v>
      </c>
      <c r="I41" s="18" t="n">
        <v>2.79701118</v>
      </c>
      <c r="J41" s="20" t="n">
        <v>1.22760194</v>
      </c>
      <c r="K41" s="18" t="n">
        <v>17.01716777</v>
      </c>
      <c r="L41" s="20" t="n">
        <v>2.73524996</v>
      </c>
      <c r="M41" s="18" t="n">
        <v>25.12920002</v>
      </c>
      <c r="N41" s="20" t="n">
        <v>3.53514073</v>
      </c>
      <c r="O41" s="18" t="n">
        <v>51.06486643</v>
      </c>
      <c r="P41" s="20" t="n">
        <v>3.71704817</v>
      </c>
      <c r="Q41" s="18" t="n">
        <v>0</v>
      </c>
      <c r="R41" s="20" t="n">
        <v>0</v>
      </c>
      <c r="S41" s="18" t="s">
        <v>404</v>
      </c>
      <c r="T41" s="20" t="s">
        <v>404</v>
      </c>
      <c r="U41" s="18" t="n">
        <v>0</v>
      </c>
      <c r="V41" s="20" t="n">
        <v>0</v>
      </c>
      <c r="W41" s="18" t="n">
        <v>0</v>
      </c>
      <c r="X41" s="20" t="n">
        <v>0</v>
      </c>
      <c r="Y41" s="18" t="n">
        <v>2.20097758</v>
      </c>
      <c r="Z41" s="20" t="n">
        <v>1.32765294</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n">
        <v>0.37101358</v>
      </c>
      <c r="F44" s="20" t="n">
        <v>0.36782345</v>
      </c>
      <c r="G44" s="18" t="n">
        <v>8.060799769999999</v>
      </c>
      <c r="H44" s="20" t="n">
        <v>1.80220124</v>
      </c>
      <c r="I44" s="18" t="n">
        <v>21.42158256</v>
      </c>
      <c r="J44" s="20" t="n">
        <v>3.01206262</v>
      </c>
      <c r="K44" s="18" t="n">
        <v>40.33754525</v>
      </c>
      <c r="L44" s="20" t="n">
        <v>3.1237243</v>
      </c>
      <c r="M44" s="18" t="n">
        <v>13.0804627</v>
      </c>
      <c r="N44" s="20" t="n">
        <v>3.55574766</v>
      </c>
      <c r="O44" s="18" t="n">
        <v>15.84071538</v>
      </c>
      <c r="P44" s="20" t="n">
        <v>2.54158048</v>
      </c>
      <c r="Q44" s="18" t="n">
        <v>0</v>
      </c>
      <c r="R44" s="20" t="n">
        <v>0</v>
      </c>
      <c r="S44" s="18" t="s">
        <v>404</v>
      </c>
      <c r="T44" s="20" t="s">
        <v>404</v>
      </c>
      <c r="U44" s="18" t="n">
        <v>0</v>
      </c>
      <c r="V44" s="20" t="n">
        <v>0</v>
      </c>
      <c r="W44" s="18" t="n">
        <v>0</v>
      </c>
      <c r="X44" s="20" t="n">
        <v>0</v>
      </c>
      <c r="Y44" s="18" t="n">
        <v>0.88788077</v>
      </c>
      <c r="Z44" s="20" t="n">
        <v>0.55828456</v>
      </c>
    </row>
    <row r="45" spans="1:26">
      <c r="A45" s="15" t="s">
        <v>442</v>
      </c>
      <c r="B45" s="17" t="n">
        <v>5519</v>
      </c>
      <c r="C45" s="18">
        <f>(0.0/B45*100)</f>
        <v/>
      </c>
      <c r="D45" s="19" t="n">
        <v>5519</v>
      </c>
      <c r="E45" s="18" t="n">
        <v>3.91855968</v>
      </c>
      <c r="F45" s="20" t="n">
        <v>1.7039996</v>
      </c>
      <c r="G45" s="18" t="n">
        <v>12.77068967</v>
      </c>
      <c r="H45" s="20" t="n">
        <v>2.89547637</v>
      </c>
      <c r="I45" s="18" t="n">
        <v>26.75572458</v>
      </c>
      <c r="J45" s="20" t="n">
        <v>3.43480171</v>
      </c>
      <c r="K45" s="18" t="n">
        <v>21.66625994</v>
      </c>
      <c r="L45" s="20" t="n">
        <v>3.21729849</v>
      </c>
      <c r="M45" s="18" t="n">
        <v>7.88629224</v>
      </c>
      <c r="N45" s="20" t="n">
        <v>2.19545126</v>
      </c>
      <c r="O45" s="18" t="n">
        <v>23.21972191</v>
      </c>
      <c r="P45" s="20" t="n">
        <v>3.79920483</v>
      </c>
      <c r="Q45" s="18" t="n">
        <v>0</v>
      </c>
      <c r="R45" s="20" t="n">
        <v>0</v>
      </c>
      <c r="S45" s="18" t="s">
        <v>404</v>
      </c>
      <c r="T45" s="20" t="s">
        <v>404</v>
      </c>
      <c r="U45" s="18" t="n">
        <v>0</v>
      </c>
      <c r="V45" s="20" t="n">
        <v>0</v>
      </c>
      <c r="W45" s="18" t="n">
        <v>1.67603287</v>
      </c>
      <c r="X45" s="20" t="n">
        <v>1.18246244</v>
      </c>
      <c r="Y45" s="18" t="n">
        <v>2.10671912</v>
      </c>
      <c r="Z45" s="20" t="n">
        <v>1.18070849</v>
      </c>
    </row>
    <row r="46" spans="1:26">
      <c r="A46" s="15" t="s">
        <v>443</v>
      </c>
      <c r="B46" s="17" t="n">
        <v>23141</v>
      </c>
      <c r="C46" s="18">
        <f>(4196.0/B46*100)</f>
        <v/>
      </c>
      <c r="D46" s="19" t="n">
        <v>18945</v>
      </c>
      <c r="E46" s="18" t="n">
        <v>1.50008678</v>
      </c>
      <c r="F46" s="20" t="n">
        <v>0.71384359</v>
      </c>
      <c r="G46" s="18" t="n">
        <v>1.71759125</v>
      </c>
      <c r="H46" s="20" t="n">
        <v>0.52046701</v>
      </c>
      <c r="I46" s="18" t="n">
        <v>9.82637682</v>
      </c>
      <c r="J46" s="20" t="n">
        <v>1.61636519</v>
      </c>
      <c r="K46" s="18" t="n">
        <v>20.59382898</v>
      </c>
      <c r="L46" s="20" t="n">
        <v>2.3408746</v>
      </c>
      <c r="M46" s="18" t="n">
        <v>18.55837178</v>
      </c>
      <c r="N46" s="20" t="n">
        <v>2.35989185</v>
      </c>
      <c r="O46" s="18" t="n">
        <v>41.86256342</v>
      </c>
      <c r="P46" s="20" t="n">
        <v>2.9302519</v>
      </c>
      <c r="Q46" s="18" t="n">
        <v>0</v>
      </c>
      <c r="R46" s="20" t="n">
        <v>0</v>
      </c>
      <c r="S46" s="18" t="s">
        <v>404</v>
      </c>
      <c r="T46" s="20" t="s">
        <v>404</v>
      </c>
      <c r="U46" s="18" t="n">
        <v>0</v>
      </c>
      <c r="V46" s="20" t="n">
        <v>0</v>
      </c>
      <c r="W46" s="18" t="n">
        <v>0</v>
      </c>
      <c r="X46" s="20" t="n">
        <v>0</v>
      </c>
      <c r="Y46" s="18" t="n">
        <v>5.94118097</v>
      </c>
      <c r="Z46" s="20" t="n">
        <v>1.03048615</v>
      </c>
    </row>
    <row r="47" spans="1:26">
      <c r="A47" s="15" t="s">
        <v>444</v>
      </c>
      <c r="B47" s="17" t="n">
        <v>5928</v>
      </c>
      <c r="C47" s="18">
        <f>(0.0/B47*100)</f>
        <v/>
      </c>
      <c r="D47" s="19" t="n">
        <v>5928</v>
      </c>
      <c r="E47" s="18" t="n">
        <v>0.17621214</v>
      </c>
      <c r="F47" s="20" t="n">
        <v>0.17457825</v>
      </c>
      <c r="G47" s="18" t="n">
        <v>6.41849765</v>
      </c>
      <c r="H47" s="20" t="n">
        <v>1.68782416</v>
      </c>
      <c r="I47" s="18" t="n">
        <v>19.50274213</v>
      </c>
      <c r="J47" s="20" t="n">
        <v>3.17243248</v>
      </c>
      <c r="K47" s="18" t="n">
        <v>29.93884195</v>
      </c>
      <c r="L47" s="20" t="n">
        <v>3.58587618</v>
      </c>
      <c r="M47" s="18" t="n">
        <v>17.35914424</v>
      </c>
      <c r="N47" s="20" t="n">
        <v>2.8395781</v>
      </c>
      <c r="O47" s="18" t="n">
        <v>24.93278408</v>
      </c>
      <c r="P47" s="20" t="n">
        <v>3.4526039</v>
      </c>
      <c r="Q47" s="18" t="n">
        <v>0</v>
      </c>
      <c r="R47" s="20" t="n">
        <v>0</v>
      </c>
      <c r="S47" s="18" t="s">
        <v>404</v>
      </c>
      <c r="T47" s="20" t="s">
        <v>404</v>
      </c>
      <c r="U47" s="18" t="n">
        <v>0</v>
      </c>
      <c r="V47" s="20" t="n">
        <v>0</v>
      </c>
      <c r="W47" s="18" t="n">
        <v>0</v>
      </c>
      <c r="X47" s="20" t="n">
        <v>0</v>
      </c>
      <c r="Y47" s="18" t="n">
        <v>1.67177781</v>
      </c>
      <c r="Z47" s="20" t="n">
        <v>0.94326843</v>
      </c>
    </row>
    <row r="48" spans="1:26">
      <c r="A48" s="15" t="s">
        <v>445</v>
      </c>
      <c r="B48" s="17" t="n">
        <v>9841</v>
      </c>
      <c r="C48" s="18">
        <f>(0.0/B48*100)</f>
        <v/>
      </c>
      <c r="D48" s="19" t="n">
        <v>9841</v>
      </c>
      <c r="E48" s="18" t="n">
        <v>0.00210243</v>
      </c>
      <c r="F48" s="20" t="n">
        <v>0.00016444</v>
      </c>
      <c r="G48" s="18" t="n">
        <v>7.83587882</v>
      </c>
      <c r="H48" s="20" t="n">
        <v>2.00252727</v>
      </c>
      <c r="I48" s="18" t="n">
        <v>25.92804396</v>
      </c>
      <c r="J48" s="20" t="n">
        <v>4.2764351</v>
      </c>
      <c r="K48" s="18" t="n">
        <v>35.73863997</v>
      </c>
      <c r="L48" s="20" t="n">
        <v>4.0357536</v>
      </c>
      <c r="M48" s="18" t="n">
        <v>18.76979643</v>
      </c>
      <c r="N48" s="20" t="n">
        <v>3.01540594</v>
      </c>
      <c r="O48" s="18" t="n">
        <v>10.88045707</v>
      </c>
      <c r="P48" s="20" t="n">
        <v>2.39267883</v>
      </c>
      <c r="Q48" s="18" t="n">
        <v>0</v>
      </c>
      <c r="R48" s="20" t="n">
        <v>0</v>
      </c>
      <c r="S48" s="18" t="s">
        <v>404</v>
      </c>
      <c r="T48" s="20" t="s">
        <v>404</v>
      </c>
      <c r="U48" s="18" t="n">
        <v>0</v>
      </c>
      <c r="V48" s="20" t="n">
        <v>0</v>
      </c>
      <c r="W48" s="18" t="n">
        <v>0</v>
      </c>
      <c r="X48" s="20" t="n">
        <v>0</v>
      </c>
      <c r="Y48" s="18" t="n">
        <v>0.84508132</v>
      </c>
      <c r="Z48" s="20" t="n">
        <v>0.61226667</v>
      </c>
    </row>
    <row r="49" spans="1:26">
      <c r="A49" s="15" t="s">
        <v>446</v>
      </c>
      <c r="B49" s="17" t="n">
        <v>6349</v>
      </c>
      <c r="C49" s="18">
        <f>(52.0/B49*100)</f>
        <v/>
      </c>
      <c r="D49" s="19" t="n">
        <v>6297</v>
      </c>
      <c r="E49" s="18" t="n">
        <v>2.24744052</v>
      </c>
      <c r="F49" s="20" t="n">
        <v>1.01839444</v>
      </c>
      <c r="G49" s="18" t="n">
        <v>11.75283923</v>
      </c>
      <c r="H49" s="20" t="n">
        <v>2.06934086</v>
      </c>
      <c r="I49" s="18" t="n">
        <v>30.3107953</v>
      </c>
      <c r="J49" s="20" t="n">
        <v>3.55284804</v>
      </c>
      <c r="K49" s="18" t="n">
        <v>23.40590605</v>
      </c>
      <c r="L49" s="20" t="n">
        <v>3.22417194</v>
      </c>
      <c r="M49" s="18" t="n">
        <v>11.42464071</v>
      </c>
      <c r="N49" s="20" t="n">
        <v>2.51958304</v>
      </c>
      <c r="O49" s="18" t="n">
        <v>20.70018826</v>
      </c>
      <c r="P49" s="20" t="n">
        <v>3.27323289</v>
      </c>
      <c r="Q49" s="18" t="n">
        <v>0</v>
      </c>
      <c r="R49" s="20" t="n">
        <v>0</v>
      </c>
      <c r="S49" s="18" t="s">
        <v>404</v>
      </c>
      <c r="T49" s="20" t="s">
        <v>404</v>
      </c>
      <c r="U49" s="18" t="n">
        <v>0</v>
      </c>
      <c r="V49" s="20" t="n">
        <v>0</v>
      </c>
      <c r="W49" s="18" t="n">
        <v>0</v>
      </c>
      <c r="X49" s="20" t="n">
        <v>0</v>
      </c>
      <c r="Y49" s="18" t="n">
        <v>0.15818994</v>
      </c>
      <c r="Z49" s="20" t="n">
        <v>0.09227104999999999</v>
      </c>
    </row>
    <row r="50" spans="1:26">
      <c r="A50" s="15" t="s">
        <v>447</v>
      </c>
      <c r="B50" s="17" t="n">
        <v>11795</v>
      </c>
      <c r="C50" s="18">
        <f>(1031.0/B50*100)</f>
        <v/>
      </c>
      <c r="D50" s="19" t="n">
        <v>10764</v>
      </c>
      <c r="E50" s="18" t="n">
        <v>3.79717265</v>
      </c>
      <c r="F50" s="20" t="n">
        <v>1.32135273</v>
      </c>
      <c r="G50" s="18" t="n">
        <v>16.74576988</v>
      </c>
      <c r="H50" s="20" t="n">
        <v>2.3428771</v>
      </c>
      <c r="I50" s="18" t="n">
        <v>38.51303411</v>
      </c>
      <c r="J50" s="20" t="n">
        <v>3.49724593</v>
      </c>
      <c r="K50" s="18" t="n">
        <v>18.84154837</v>
      </c>
      <c r="L50" s="20" t="n">
        <v>2.80409964</v>
      </c>
      <c r="M50" s="18" t="n">
        <v>5.83160459</v>
      </c>
      <c r="N50" s="20" t="n">
        <v>1.58433715</v>
      </c>
      <c r="O50" s="18" t="n">
        <v>11.33372964</v>
      </c>
      <c r="P50" s="20" t="n">
        <v>2.02694607</v>
      </c>
      <c r="Q50" s="18" t="n">
        <v>0</v>
      </c>
      <c r="R50" s="20" t="n">
        <v>0</v>
      </c>
      <c r="S50" s="18" t="s">
        <v>404</v>
      </c>
      <c r="T50" s="20" t="s">
        <v>404</v>
      </c>
      <c r="U50" s="18" t="n">
        <v>0</v>
      </c>
      <c r="V50" s="20" t="n">
        <v>0</v>
      </c>
      <c r="W50" s="18" t="n">
        <v>0</v>
      </c>
      <c r="X50" s="20" t="n">
        <v>0</v>
      </c>
      <c r="Y50" s="18" t="n">
        <v>4.93714075</v>
      </c>
      <c r="Z50" s="20" t="n">
        <v>1.48758711</v>
      </c>
    </row>
    <row r="51" spans="1:26">
      <c r="A51" s="15" t="s">
        <v>448</v>
      </c>
      <c r="B51" s="17" t="n">
        <v>6866</v>
      </c>
      <c r="C51" s="18">
        <f>(0.0/B51*100)</f>
        <v/>
      </c>
      <c r="D51" s="19" t="n">
        <v>6866</v>
      </c>
      <c r="E51" s="18" t="n">
        <v>3.34653554</v>
      </c>
      <c r="F51" s="20" t="n">
        <v>1.16690388</v>
      </c>
      <c r="G51" s="18" t="n">
        <v>22.80356392</v>
      </c>
      <c r="H51" s="20" t="n">
        <v>2.82804655</v>
      </c>
      <c r="I51" s="18" t="n">
        <v>26.7866415</v>
      </c>
      <c r="J51" s="20" t="n">
        <v>3.1885689</v>
      </c>
      <c r="K51" s="18" t="n">
        <v>30.39433141</v>
      </c>
      <c r="L51" s="20" t="n">
        <v>3.54115554</v>
      </c>
      <c r="M51" s="18" t="n">
        <v>4.17383168</v>
      </c>
      <c r="N51" s="20" t="n">
        <v>1.30460387</v>
      </c>
      <c r="O51" s="18" t="n">
        <v>10.99115526</v>
      </c>
      <c r="P51" s="20" t="n">
        <v>2.11984272</v>
      </c>
      <c r="Q51" s="18" t="n">
        <v>0</v>
      </c>
      <c r="R51" s="20" t="n">
        <v>0</v>
      </c>
      <c r="S51" s="18" t="s">
        <v>404</v>
      </c>
      <c r="T51" s="20" t="s">
        <v>404</v>
      </c>
      <c r="U51" s="18" t="n">
        <v>0</v>
      </c>
      <c r="V51" s="20" t="n">
        <v>0</v>
      </c>
      <c r="W51" s="18" t="n">
        <v>0</v>
      </c>
      <c r="X51" s="20" t="n">
        <v>0</v>
      </c>
      <c r="Y51" s="18" t="n">
        <v>1.50394069</v>
      </c>
      <c r="Z51" s="20" t="n">
        <v>0.90580589</v>
      </c>
    </row>
    <row r="52" spans="1:26">
      <c r="A52" s="15" t="s">
        <v>449</v>
      </c>
      <c r="B52" s="17" t="n">
        <v>5809</v>
      </c>
      <c r="C52" s="18">
        <f>(0.0/B52*100)</f>
        <v/>
      </c>
      <c r="D52" s="19" t="n">
        <v>5809</v>
      </c>
      <c r="E52" s="18" t="n">
        <v>1.29995008</v>
      </c>
      <c r="F52" s="20" t="n">
        <v>0.87483171</v>
      </c>
      <c r="G52" s="18" t="n">
        <v>12.60638194</v>
      </c>
      <c r="H52" s="20" t="n">
        <v>2.60330829</v>
      </c>
      <c r="I52" s="18" t="n">
        <v>33.88293056</v>
      </c>
      <c r="J52" s="20" t="n">
        <v>3.83100305</v>
      </c>
      <c r="K52" s="18" t="n">
        <v>28.11791262</v>
      </c>
      <c r="L52" s="20" t="n">
        <v>3.67892363</v>
      </c>
      <c r="M52" s="18" t="n">
        <v>6.46464272</v>
      </c>
      <c r="N52" s="20" t="n">
        <v>2.16540672</v>
      </c>
      <c r="O52" s="18" t="n">
        <v>17.55250716</v>
      </c>
      <c r="P52" s="20" t="n">
        <v>2.83303422</v>
      </c>
      <c r="Q52" s="18" t="n">
        <v>0</v>
      </c>
      <c r="R52" s="20" t="n">
        <v>0</v>
      </c>
      <c r="S52" s="18" t="s">
        <v>404</v>
      </c>
      <c r="T52" s="20" t="s">
        <v>404</v>
      </c>
      <c r="U52" s="18" t="n">
        <v>0</v>
      </c>
      <c r="V52" s="20" t="n">
        <v>0</v>
      </c>
      <c r="W52" s="18" t="n">
        <v>0</v>
      </c>
      <c r="X52" s="20" t="n">
        <v>0</v>
      </c>
      <c r="Y52" s="18" t="n">
        <v>0.07567491</v>
      </c>
      <c r="Z52" s="20" t="n">
        <v>0.07594953</v>
      </c>
    </row>
    <row r="53" spans="1:26">
      <c r="A53" s="15" t="s">
        <v>450</v>
      </c>
      <c r="B53" s="17" t="n">
        <v>5571</v>
      </c>
      <c r="C53" s="18">
        <f>(0.0/B53*100)</f>
        <v/>
      </c>
      <c r="D53" s="19" t="n">
        <v>5571</v>
      </c>
      <c r="E53" s="18" t="n">
        <v>0</v>
      </c>
      <c r="F53" s="20" t="n">
        <v>0</v>
      </c>
      <c r="G53" s="18" t="n">
        <v>2.04762412</v>
      </c>
      <c r="H53" s="20" t="n">
        <v>0.06019027</v>
      </c>
      <c r="I53" s="18" t="n">
        <v>23.25226491</v>
      </c>
      <c r="J53" s="20" t="n">
        <v>0.11276833</v>
      </c>
      <c r="K53" s="18" t="n">
        <v>22.54945351</v>
      </c>
      <c r="L53" s="20" t="n">
        <v>0.11465971</v>
      </c>
      <c r="M53" s="18" t="n">
        <v>23.05222028</v>
      </c>
      <c r="N53" s="20" t="n">
        <v>0.13876474</v>
      </c>
      <c r="O53" s="18" t="n">
        <v>26.70559369</v>
      </c>
      <c r="P53" s="20" t="n">
        <v>0.14663351</v>
      </c>
      <c r="Q53" s="18" t="n">
        <v>0</v>
      </c>
      <c r="R53" s="20" t="n">
        <v>0</v>
      </c>
      <c r="S53" s="18" t="s">
        <v>404</v>
      </c>
      <c r="T53" s="20" t="s">
        <v>404</v>
      </c>
      <c r="U53" s="18" t="n">
        <v>0</v>
      </c>
      <c r="V53" s="20" t="n">
        <v>0</v>
      </c>
      <c r="W53" s="18" t="n">
        <v>0</v>
      </c>
      <c r="X53" s="20" t="n">
        <v>0</v>
      </c>
      <c r="Y53" s="18" t="n">
        <v>2.39284348</v>
      </c>
      <c r="Z53" s="20" t="n">
        <v>0.03805584</v>
      </c>
    </row>
    <row r="54" spans="1:26">
      <c r="A54" s="15" t="s">
        <v>451</v>
      </c>
      <c r="B54" s="17" t="n">
        <v>4740</v>
      </c>
      <c r="C54" s="18">
        <f>(199.0/B54*100)</f>
        <v/>
      </c>
      <c r="D54" s="19" t="n">
        <v>4541</v>
      </c>
      <c r="E54" s="18" t="n">
        <v>1.21062001</v>
      </c>
      <c r="F54" s="20" t="n">
        <v>0.87823932</v>
      </c>
      <c r="G54" s="18" t="n">
        <v>4.9033087</v>
      </c>
      <c r="H54" s="20" t="n">
        <v>1.55888301</v>
      </c>
      <c r="I54" s="18" t="n">
        <v>14.47552934</v>
      </c>
      <c r="J54" s="20" t="n">
        <v>2.79729655</v>
      </c>
      <c r="K54" s="18" t="n">
        <v>30.69335195</v>
      </c>
      <c r="L54" s="20" t="n">
        <v>3.72559205</v>
      </c>
      <c r="M54" s="18" t="n">
        <v>11.19527689</v>
      </c>
      <c r="N54" s="20" t="n">
        <v>2.65209852</v>
      </c>
      <c r="O54" s="18" t="n">
        <v>35.33333251</v>
      </c>
      <c r="P54" s="20" t="n">
        <v>4.26281739</v>
      </c>
      <c r="Q54" s="18" t="n">
        <v>0</v>
      </c>
      <c r="R54" s="20" t="n">
        <v>0</v>
      </c>
      <c r="S54" s="18" t="s">
        <v>404</v>
      </c>
      <c r="T54" s="20" t="s">
        <v>404</v>
      </c>
      <c r="U54" s="18" t="n">
        <v>0</v>
      </c>
      <c r="V54" s="20" t="n">
        <v>0</v>
      </c>
      <c r="W54" s="18" t="n">
        <v>0</v>
      </c>
      <c r="X54" s="20" t="n">
        <v>0</v>
      </c>
      <c r="Y54" s="18" t="n">
        <v>2.1885806</v>
      </c>
      <c r="Z54" s="20" t="n">
        <v>0.96509688</v>
      </c>
    </row>
    <row r="55" spans="1:26">
      <c r="A55" s="15" t="s">
        <v>452</v>
      </c>
      <c r="B55" s="17" t="n">
        <v>5316</v>
      </c>
      <c r="C55" s="18">
        <f>(43.0/B55*100)</f>
        <v/>
      </c>
      <c r="D55" s="19" t="n">
        <v>5273</v>
      </c>
      <c r="E55" s="18" t="n">
        <v>0</v>
      </c>
      <c r="F55" s="20" t="n">
        <v>0</v>
      </c>
      <c r="G55" s="18" t="n">
        <v>17.75782037</v>
      </c>
      <c r="H55" s="20" t="n">
        <v>2.44615032</v>
      </c>
      <c r="I55" s="18" t="n">
        <v>18.31961405</v>
      </c>
      <c r="J55" s="20" t="n">
        <v>2.56677544</v>
      </c>
      <c r="K55" s="18" t="n">
        <v>28.28656219</v>
      </c>
      <c r="L55" s="20" t="n">
        <v>2.89375556</v>
      </c>
      <c r="M55" s="18" t="n">
        <v>9.941652639999999</v>
      </c>
      <c r="N55" s="20" t="n">
        <v>1.82857829</v>
      </c>
      <c r="O55" s="18" t="n">
        <v>23.78471889</v>
      </c>
      <c r="P55" s="20" t="n">
        <v>2.73298195</v>
      </c>
      <c r="Q55" s="18" t="n">
        <v>0</v>
      </c>
      <c r="R55" s="20" t="n">
        <v>0</v>
      </c>
      <c r="S55" s="18" t="s">
        <v>404</v>
      </c>
      <c r="T55" s="20" t="s">
        <v>404</v>
      </c>
      <c r="U55" s="18" t="n">
        <v>0</v>
      </c>
      <c r="V55" s="20" t="n">
        <v>0</v>
      </c>
      <c r="W55" s="18" t="n">
        <v>0</v>
      </c>
      <c r="X55" s="20" t="n">
        <v>0</v>
      </c>
      <c r="Y55" s="18" t="n">
        <v>1.90963186</v>
      </c>
      <c r="Z55" s="20" t="n">
        <v>0.97952523</v>
      </c>
    </row>
    <row r="56" spans="1:26">
      <c r="A56" s="15" t="s">
        <v>453</v>
      </c>
      <c r="B56" s="17" t="n">
        <v>5359</v>
      </c>
      <c r="C56" s="18">
        <f>(0.0/B56*100)</f>
        <v/>
      </c>
      <c r="D56" s="19" t="n">
        <v>5359</v>
      </c>
      <c r="E56" s="18" t="n">
        <v>1.46654763</v>
      </c>
      <c r="F56" s="20" t="n">
        <v>0.98965938</v>
      </c>
      <c r="G56" s="18" t="n">
        <v>20.51118719</v>
      </c>
      <c r="H56" s="20" t="n">
        <v>3.57333456</v>
      </c>
      <c r="I56" s="18" t="n">
        <v>27.62353216</v>
      </c>
      <c r="J56" s="20" t="n">
        <v>3.76063956</v>
      </c>
      <c r="K56" s="18" t="n">
        <v>31.57446949</v>
      </c>
      <c r="L56" s="20" t="n">
        <v>3.33769754</v>
      </c>
      <c r="M56" s="18" t="n">
        <v>6.62058167</v>
      </c>
      <c r="N56" s="20" t="n">
        <v>2.43325755</v>
      </c>
      <c r="O56" s="18" t="n">
        <v>4.05878705</v>
      </c>
      <c r="P56" s="20" t="n">
        <v>1.45329552</v>
      </c>
      <c r="Q56" s="18" t="n">
        <v>0</v>
      </c>
      <c r="R56" s="20" t="n">
        <v>0</v>
      </c>
      <c r="S56" s="18" t="s">
        <v>404</v>
      </c>
      <c r="T56" s="20" t="s">
        <v>404</v>
      </c>
      <c r="U56" s="18" t="n">
        <v>0</v>
      </c>
      <c r="V56" s="20" t="n">
        <v>0</v>
      </c>
      <c r="W56" s="18" t="n">
        <v>0</v>
      </c>
      <c r="X56" s="20" t="n">
        <v>0</v>
      </c>
      <c r="Y56" s="18" t="n">
        <v>8.144894799999999</v>
      </c>
      <c r="Z56" s="20" t="n">
        <v>2.36605401</v>
      </c>
    </row>
    <row r="57" spans="1:26">
      <c r="A57" s="15" t="s">
        <v>454</v>
      </c>
      <c r="B57" s="17" t="n">
        <v>6513</v>
      </c>
      <c r="C57" s="18">
        <f>(0.0/B57*100)</f>
        <v/>
      </c>
      <c r="D57" s="19" t="n">
        <v>6513</v>
      </c>
      <c r="E57" s="18" t="n">
        <v>3.04377349</v>
      </c>
      <c r="F57" s="20" t="n">
        <v>1.39965743</v>
      </c>
      <c r="G57" s="18" t="n">
        <v>16.65354252</v>
      </c>
      <c r="H57" s="20" t="n">
        <v>2.25128924</v>
      </c>
      <c r="I57" s="18" t="n">
        <v>19.87644031</v>
      </c>
      <c r="J57" s="20" t="n">
        <v>2.86849969</v>
      </c>
      <c r="K57" s="18" t="n">
        <v>26.20764975</v>
      </c>
      <c r="L57" s="20" t="n">
        <v>3.47515941</v>
      </c>
      <c r="M57" s="18" t="n">
        <v>14.6782302</v>
      </c>
      <c r="N57" s="20" t="n">
        <v>2.73286757</v>
      </c>
      <c r="O57" s="18" t="n">
        <v>19.54036373</v>
      </c>
      <c r="P57" s="20" t="n">
        <v>2.97354062</v>
      </c>
      <c r="Q57" s="18" t="n">
        <v>0</v>
      </c>
      <c r="R57" s="20" t="n">
        <v>0</v>
      </c>
      <c r="S57" s="18" t="s">
        <v>404</v>
      </c>
      <c r="T57" s="20" t="s">
        <v>404</v>
      </c>
      <c r="U57" s="18" t="n">
        <v>0</v>
      </c>
      <c r="V57" s="20" t="n">
        <v>0</v>
      </c>
      <c r="W57" s="18" t="n">
        <v>0</v>
      </c>
      <c r="X57" s="20" t="n">
        <v>0</v>
      </c>
      <c r="Y57" s="18" t="n">
        <v>0</v>
      </c>
      <c r="Z57" s="20" t="n">
        <v>0</v>
      </c>
    </row>
    <row r="58" spans="1:26">
      <c r="A58" s="15" t="s">
        <v>455</v>
      </c>
      <c r="B58" s="17" t="n">
        <v>7267</v>
      </c>
      <c r="C58" s="18">
        <f>(0.0/B58*100)</f>
        <v/>
      </c>
      <c r="D58" s="19" t="n">
        <v>7267</v>
      </c>
      <c r="E58" s="18" t="n">
        <v>0.77929412</v>
      </c>
      <c r="F58" s="20" t="n">
        <v>0.56389669</v>
      </c>
      <c r="G58" s="18" t="n">
        <v>3.00496326</v>
      </c>
      <c r="H58" s="20" t="n">
        <v>1.21198019</v>
      </c>
      <c r="I58" s="18" t="n">
        <v>6.08095092</v>
      </c>
      <c r="J58" s="20" t="n">
        <v>1.67262624</v>
      </c>
      <c r="K58" s="18" t="n">
        <v>20.89725844</v>
      </c>
      <c r="L58" s="20" t="n">
        <v>2.92633554</v>
      </c>
      <c r="M58" s="18" t="n">
        <v>26.02771886</v>
      </c>
      <c r="N58" s="20" t="n">
        <v>3.2610115</v>
      </c>
      <c r="O58" s="18" t="n">
        <v>42.62157646</v>
      </c>
      <c r="P58" s="20" t="n">
        <v>3.5278689</v>
      </c>
      <c r="Q58" s="18" t="n">
        <v>0</v>
      </c>
      <c r="R58" s="20" t="n">
        <v>0</v>
      </c>
      <c r="S58" s="18" t="s">
        <v>404</v>
      </c>
      <c r="T58" s="20" t="s">
        <v>404</v>
      </c>
      <c r="U58" s="18" t="n">
        <v>0</v>
      </c>
      <c r="V58" s="20" t="n">
        <v>0</v>
      </c>
      <c r="W58" s="18" t="n">
        <v>0</v>
      </c>
      <c r="X58" s="20" t="n">
        <v>0</v>
      </c>
      <c r="Y58" s="18" t="n">
        <v>0.58823794</v>
      </c>
      <c r="Z58" s="20" t="n">
        <v>0.59015147</v>
      </c>
    </row>
    <row r="59" spans="1:26">
      <c r="A59" s="15" t="s">
        <v>456</v>
      </c>
      <c r="B59" s="17" t="n">
        <v>4826</v>
      </c>
      <c r="C59" s="18">
        <f>(0.0/B59*100)</f>
        <v/>
      </c>
      <c r="D59" s="19" t="n">
        <v>4826</v>
      </c>
      <c r="E59" s="18" t="n">
        <v>0.85216339</v>
      </c>
      <c r="F59" s="20" t="n">
        <v>0.18089272</v>
      </c>
      <c r="G59" s="18" t="n">
        <v>25.67594311</v>
      </c>
      <c r="H59" s="20" t="n">
        <v>1.47754385</v>
      </c>
      <c r="I59" s="18" t="n">
        <v>36.14216955</v>
      </c>
      <c r="J59" s="20" t="n">
        <v>1.21835924</v>
      </c>
      <c r="K59" s="18" t="n">
        <v>18.78407348</v>
      </c>
      <c r="L59" s="20" t="n">
        <v>1.18782256</v>
      </c>
      <c r="M59" s="18" t="n">
        <v>4.84169868</v>
      </c>
      <c r="N59" s="20" t="n">
        <v>0.62455886</v>
      </c>
      <c r="O59" s="18" t="n">
        <v>13.33461791</v>
      </c>
      <c r="P59" s="20" t="n">
        <v>0.8494454299999999</v>
      </c>
      <c r="Q59" s="18" t="n">
        <v>0</v>
      </c>
      <c r="R59" s="20" t="n">
        <v>0</v>
      </c>
      <c r="S59" s="18" t="s">
        <v>404</v>
      </c>
      <c r="T59" s="20" t="s">
        <v>404</v>
      </c>
      <c r="U59" s="18" t="n">
        <v>0</v>
      </c>
      <c r="V59" s="20" t="n">
        <v>0</v>
      </c>
      <c r="W59" s="18" t="n">
        <v>0</v>
      </c>
      <c r="X59" s="20" t="n">
        <v>0</v>
      </c>
      <c r="Y59" s="18" t="n">
        <v>0.36933388</v>
      </c>
      <c r="Z59" s="20" t="n">
        <v>0.26237775</v>
      </c>
    </row>
    <row r="60" spans="1:26">
      <c r="A60" s="15" t="s">
        <v>457</v>
      </c>
      <c r="B60" s="17" t="n">
        <v>4546</v>
      </c>
      <c r="C60" s="18">
        <f>(0.0/B60*100)</f>
        <v/>
      </c>
      <c r="D60" s="19" t="n">
        <v>4546</v>
      </c>
      <c r="E60" s="18" t="n">
        <v>1.21680427</v>
      </c>
      <c r="F60" s="20" t="n">
        <v>0.72200239</v>
      </c>
      <c r="G60" s="18" t="n">
        <v>9.47884123</v>
      </c>
      <c r="H60" s="20" t="n">
        <v>2.02473514</v>
      </c>
      <c r="I60" s="18" t="n">
        <v>20.85424564</v>
      </c>
      <c r="J60" s="20" t="n">
        <v>2.99091323</v>
      </c>
      <c r="K60" s="18" t="n">
        <v>26.04415438</v>
      </c>
      <c r="L60" s="20" t="n">
        <v>2.92289461</v>
      </c>
      <c r="M60" s="18" t="n">
        <v>20.18781544</v>
      </c>
      <c r="N60" s="20" t="n">
        <v>2.85628707</v>
      </c>
      <c r="O60" s="18" t="n">
        <v>18.87328799</v>
      </c>
      <c r="P60" s="20" t="n">
        <v>2.6670043</v>
      </c>
      <c r="Q60" s="18" t="n">
        <v>0</v>
      </c>
      <c r="R60" s="20" t="n">
        <v>0</v>
      </c>
      <c r="S60" s="18" t="s">
        <v>404</v>
      </c>
      <c r="T60" s="20" t="s">
        <v>404</v>
      </c>
      <c r="U60" s="18" t="n">
        <v>0</v>
      </c>
      <c r="V60" s="20" t="n">
        <v>0</v>
      </c>
      <c r="W60" s="18" t="n">
        <v>0</v>
      </c>
      <c r="X60" s="20" t="n">
        <v>0</v>
      </c>
      <c r="Y60" s="18" t="n">
        <v>3.34485104</v>
      </c>
      <c r="Z60" s="20" t="n">
        <v>1.12562282</v>
      </c>
    </row>
    <row r="61" spans="1:26">
      <c r="A61" s="15" t="s">
        <v>458</v>
      </c>
      <c r="B61" s="17" t="n">
        <v>6525</v>
      </c>
      <c r="C61" s="18">
        <f>(0.0/B61*100)</f>
        <v/>
      </c>
      <c r="D61" s="19" t="n">
        <v>6525</v>
      </c>
      <c r="E61" s="18" t="n">
        <v>0</v>
      </c>
      <c r="F61" s="20" t="n">
        <v>0</v>
      </c>
      <c r="G61" s="18" t="n">
        <v>8.25083772</v>
      </c>
      <c r="H61" s="20" t="n">
        <v>1.68304866</v>
      </c>
      <c r="I61" s="18" t="n">
        <v>22.40094808</v>
      </c>
      <c r="J61" s="20" t="n">
        <v>2.51696684</v>
      </c>
      <c r="K61" s="18" t="n">
        <v>31.08470272</v>
      </c>
      <c r="L61" s="20" t="n">
        <v>2.53863381</v>
      </c>
      <c r="M61" s="18" t="n">
        <v>20.78609506</v>
      </c>
      <c r="N61" s="20" t="n">
        <v>2.65825882</v>
      </c>
      <c r="O61" s="18" t="n">
        <v>16.98582484</v>
      </c>
      <c r="P61" s="20" t="n">
        <v>2.32023878</v>
      </c>
      <c r="Q61" s="18" t="n">
        <v>0</v>
      </c>
      <c r="R61" s="20" t="n">
        <v>0</v>
      </c>
      <c r="S61" s="18" t="s">
        <v>404</v>
      </c>
      <c r="T61" s="20" t="s">
        <v>404</v>
      </c>
      <c r="U61" s="18" t="n">
        <v>0</v>
      </c>
      <c r="V61" s="20" t="n">
        <v>0</v>
      </c>
      <c r="W61" s="18" t="n">
        <v>0</v>
      </c>
      <c r="X61" s="20" t="n">
        <v>0</v>
      </c>
      <c r="Y61" s="18" t="n">
        <v>0.49159158</v>
      </c>
      <c r="Z61" s="20" t="n">
        <v>0.45258905</v>
      </c>
    </row>
    <row r="62" spans="1:26">
      <c r="A62" s="15" t="s">
        <v>459</v>
      </c>
      <c r="B62" s="17" t="n">
        <v>4476</v>
      </c>
      <c r="C62" s="18">
        <f>(0.0/B62*100)</f>
        <v/>
      </c>
      <c r="D62" s="19" t="n">
        <v>4476</v>
      </c>
      <c r="E62" s="18" t="n">
        <v>0</v>
      </c>
      <c r="F62" s="20" t="n">
        <v>0</v>
      </c>
      <c r="G62" s="18" t="n">
        <v>24.45374276</v>
      </c>
      <c r="H62" s="20" t="n">
        <v>0.057202</v>
      </c>
      <c r="I62" s="18" t="n">
        <v>32.21823118</v>
      </c>
      <c r="J62" s="20" t="n">
        <v>0.05646447</v>
      </c>
      <c r="K62" s="18" t="n">
        <v>32.74672239</v>
      </c>
      <c r="L62" s="20" t="n">
        <v>0.05841069</v>
      </c>
      <c r="M62" s="18" t="n">
        <v>9.19987929</v>
      </c>
      <c r="N62" s="20" t="n">
        <v>0.03039719</v>
      </c>
      <c r="O62" s="18" t="n">
        <v>1.06500816</v>
      </c>
      <c r="P62" s="20" t="n">
        <v>0.00120509</v>
      </c>
      <c r="Q62" s="18" t="n">
        <v>0</v>
      </c>
      <c r="R62" s="20" t="n">
        <v>0</v>
      </c>
      <c r="S62" s="18" t="s">
        <v>404</v>
      </c>
      <c r="T62" s="20" t="s">
        <v>404</v>
      </c>
      <c r="U62" s="18" t="n">
        <v>0</v>
      </c>
      <c r="V62" s="20" t="n">
        <v>0</v>
      </c>
      <c r="W62" s="18" t="n">
        <v>0</v>
      </c>
      <c r="X62" s="20" t="n">
        <v>0</v>
      </c>
      <c r="Y62" s="18" t="n">
        <v>0.31641623</v>
      </c>
      <c r="Z62" s="20" t="n">
        <v>0.01125547</v>
      </c>
    </row>
    <row r="63" spans="1:26">
      <c r="A63" s="15" t="s">
        <v>460</v>
      </c>
      <c r="B63" s="17" t="n">
        <v>5324</v>
      </c>
      <c r="C63" s="18">
        <f>(0.0/B63*100)</f>
        <v/>
      </c>
      <c r="D63" s="19" t="n">
        <v>5324</v>
      </c>
      <c r="E63" s="18" t="n">
        <v>0</v>
      </c>
      <c r="F63" s="20" t="n">
        <v>0</v>
      </c>
      <c r="G63" s="18" t="n">
        <v>8.61165035</v>
      </c>
      <c r="H63" s="20" t="n">
        <v>0.0736986</v>
      </c>
      <c r="I63" s="18" t="n">
        <v>24.81035368</v>
      </c>
      <c r="J63" s="20" t="n">
        <v>0.13444044</v>
      </c>
      <c r="K63" s="18" t="n">
        <v>27.05758645</v>
      </c>
      <c r="L63" s="20" t="n">
        <v>0.15234685</v>
      </c>
      <c r="M63" s="18" t="n">
        <v>12.70912421</v>
      </c>
      <c r="N63" s="20" t="n">
        <v>0.09050169</v>
      </c>
      <c r="O63" s="18" t="n">
        <v>15.69887719</v>
      </c>
      <c r="P63" s="20" t="n">
        <v>0.13736328</v>
      </c>
      <c r="Q63" s="18" t="n">
        <v>0</v>
      </c>
      <c r="R63" s="20" t="n">
        <v>0</v>
      </c>
      <c r="S63" s="18" t="s">
        <v>404</v>
      </c>
      <c r="T63" s="20" t="s">
        <v>404</v>
      </c>
      <c r="U63" s="18" t="n">
        <v>0</v>
      </c>
      <c r="V63" s="20" t="n">
        <v>0</v>
      </c>
      <c r="W63" s="18" t="n">
        <v>0</v>
      </c>
      <c r="X63" s="20" t="n">
        <v>0</v>
      </c>
      <c r="Y63" s="18" t="n">
        <v>11.11240812</v>
      </c>
      <c r="Z63" s="20" t="n">
        <v>0.1837672</v>
      </c>
    </row>
    <row r="64" spans="1:26">
      <c r="A64" s="15" t="s">
        <v>461</v>
      </c>
      <c r="B64" s="17" t="n">
        <v>3634</v>
      </c>
      <c r="C64" s="18">
        <f>(27.0/B64*100)</f>
        <v/>
      </c>
      <c r="D64" s="19" t="n">
        <v>3607</v>
      </c>
      <c r="E64" s="18" t="n">
        <v>0</v>
      </c>
      <c r="F64" s="20" t="n">
        <v>0</v>
      </c>
      <c r="G64" s="18" t="n">
        <v>1.11787325</v>
      </c>
      <c r="H64" s="20" t="n">
        <v>0.02352976</v>
      </c>
      <c r="I64" s="18" t="n">
        <v>9.34052172</v>
      </c>
      <c r="J64" s="20" t="n">
        <v>0.07526355</v>
      </c>
      <c r="K64" s="18" t="n">
        <v>33.76927905</v>
      </c>
      <c r="L64" s="20" t="n">
        <v>0.07614507</v>
      </c>
      <c r="M64" s="18" t="n">
        <v>26.19512183</v>
      </c>
      <c r="N64" s="20" t="n">
        <v>0.09688821</v>
      </c>
      <c r="O64" s="18" t="n">
        <v>29.57720415</v>
      </c>
      <c r="P64" s="20" t="n">
        <v>0.10360427</v>
      </c>
      <c r="Q64" s="18" t="n">
        <v>0</v>
      </c>
      <c r="R64" s="20" t="n">
        <v>0</v>
      </c>
      <c r="S64" s="18" t="s">
        <v>404</v>
      </c>
      <c r="T64" s="20" t="s">
        <v>404</v>
      </c>
      <c r="U64" s="18" t="n">
        <v>0</v>
      </c>
      <c r="V64" s="20" t="n">
        <v>0</v>
      </c>
      <c r="W64" s="18" t="n">
        <v>0</v>
      </c>
      <c r="X64" s="20" t="n">
        <v>0</v>
      </c>
      <c r="Y64" s="18" t="n">
        <v>0</v>
      </c>
      <c r="Z64" s="20" t="n">
        <v>0</v>
      </c>
    </row>
    <row r="65" spans="1:26">
      <c r="A65" s="15" t="s">
        <v>462</v>
      </c>
      <c r="B65" s="17" t="n">
        <v>5325</v>
      </c>
      <c r="C65" s="18">
        <f>(0.0/B65*100)</f>
        <v/>
      </c>
      <c r="D65" s="19" t="n">
        <v>5325</v>
      </c>
      <c r="E65" s="18" t="n">
        <v>0.20614664</v>
      </c>
      <c r="F65" s="20" t="n">
        <v>0.10174427</v>
      </c>
      <c r="G65" s="18" t="n">
        <v>25.40931552</v>
      </c>
      <c r="H65" s="20" t="n">
        <v>2.77880802</v>
      </c>
      <c r="I65" s="18" t="n">
        <v>15.63995494</v>
      </c>
      <c r="J65" s="20" t="n">
        <v>2.23831901</v>
      </c>
      <c r="K65" s="18" t="n">
        <v>25.36582024</v>
      </c>
      <c r="L65" s="20" t="n">
        <v>3.63354617</v>
      </c>
      <c r="M65" s="18" t="n">
        <v>12.37415067</v>
      </c>
      <c r="N65" s="20" t="n">
        <v>2.44988218</v>
      </c>
      <c r="O65" s="18" t="n">
        <v>20.83041127</v>
      </c>
      <c r="P65" s="20" t="n">
        <v>2.79503065</v>
      </c>
      <c r="Q65" s="18" t="n">
        <v>0</v>
      </c>
      <c r="R65" s="20" t="n">
        <v>0</v>
      </c>
      <c r="S65" s="18" t="s">
        <v>404</v>
      </c>
      <c r="T65" s="20" t="s">
        <v>404</v>
      </c>
      <c r="U65" s="18" t="n">
        <v>0</v>
      </c>
      <c r="V65" s="20" t="n">
        <v>0</v>
      </c>
      <c r="W65" s="18" t="n">
        <v>0</v>
      </c>
      <c r="X65" s="20" t="n">
        <v>0</v>
      </c>
      <c r="Y65" s="18" t="n">
        <v>0.17420073</v>
      </c>
      <c r="Z65" s="20" t="n">
        <v>0.12236142</v>
      </c>
    </row>
    <row r="66" spans="1:26">
      <c r="A66" s="15" t="s">
        <v>463</v>
      </c>
      <c r="B66" s="17" t="n">
        <v>5665</v>
      </c>
      <c r="C66" s="18">
        <f>(0.0/B66*100)</f>
        <v/>
      </c>
      <c r="D66" s="19" t="n">
        <v>5665</v>
      </c>
      <c r="E66" s="18" t="n">
        <v>0</v>
      </c>
      <c r="F66" s="20" t="n">
        <v>0</v>
      </c>
      <c r="G66" s="18" t="n">
        <v>15.01519936</v>
      </c>
      <c r="H66" s="20" t="n">
        <v>0.42521718</v>
      </c>
      <c r="I66" s="18" t="n">
        <v>40.41564829</v>
      </c>
      <c r="J66" s="20" t="n">
        <v>0.5054681</v>
      </c>
      <c r="K66" s="18" t="n">
        <v>23.33613376</v>
      </c>
      <c r="L66" s="20" t="n">
        <v>0.3393215</v>
      </c>
      <c r="M66" s="18" t="n">
        <v>12.90643482</v>
      </c>
      <c r="N66" s="20" t="n">
        <v>0.16331854</v>
      </c>
      <c r="O66" s="18" t="n">
        <v>8.326583769999999</v>
      </c>
      <c r="P66" s="20" t="n">
        <v>0.17949756</v>
      </c>
      <c r="Q66" s="18" t="n">
        <v>0</v>
      </c>
      <c r="R66" s="20" t="n">
        <v>0</v>
      </c>
      <c r="S66" s="18" t="s">
        <v>404</v>
      </c>
      <c r="T66" s="20" t="s">
        <v>404</v>
      </c>
      <c r="U66" s="18" t="n">
        <v>0</v>
      </c>
      <c r="V66" s="20" t="n">
        <v>0</v>
      </c>
      <c r="W66" s="18" t="n">
        <v>0</v>
      </c>
      <c r="X66" s="20" t="n">
        <v>0</v>
      </c>
      <c r="Y66" s="18" t="n">
        <v>0</v>
      </c>
      <c r="Z66" s="20" t="n">
        <v>0</v>
      </c>
    </row>
    <row r="67" spans="1:26">
      <c r="A67" s="15" t="s">
        <v>464</v>
      </c>
      <c r="B67" s="17" t="n">
        <v>6971</v>
      </c>
      <c r="C67" s="18">
        <f>(0.0/B67*100)</f>
        <v/>
      </c>
      <c r="D67" s="19" t="n">
        <v>6971</v>
      </c>
      <c r="E67" s="18" t="n">
        <v>2.13632323</v>
      </c>
      <c r="F67" s="20" t="n">
        <v>0.86567455</v>
      </c>
      <c r="G67" s="18" t="n">
        <v>24.08658593</v>
      </c>
      <c r="H67" s="20" t="n">
        <v>2.77780929</v>
      </c>
      <c r="I67" s="18" t="n">
        <v>26.02689262</v>
      </c>
      <c r="J67" s="20" t="n">
        <v>2.89335282</v>
      </c>
      <c r="K67" s="18" t="n">
        <v>26.05909422</v>
      </c>
      <c r="L67" s="20" t="n">
        <v>2.7641485</v>
      </c>
      <c r="M67" s="18" t="n">
        <v>8.03447682</v>
      </c>
      <c r="N67" s="20" t="n">
        <v>1.51130587</v>
      </c>
      <c r="O67" s="18" t="n">
        <v>9.772182539999999</v>
      </c>
      <c r="P67" s="20" t="n">
        <v>1.9913332</v>
      </c>
      <c r="Q67" s="18" t="n">
        <v>0</v>
      </c>
      <c r="R67" s="20" t="n">
        <v>0</v>
      </c>
      <c r="S67" s="18" t="s">
        <v>404</v>
      </c>
      <c r="T67" s="20" t="s">
        <v>404</v>
      </c>
      <c r="U67" s="18" t="n">
        <v>0</v>
      </c>
      <c r="V67" s="20" t="n">
        <v>0</v>
      </c>
      <c r="W67" s="18" t="n">
        <v>0</v>
      </c>
      <c r="X67" s="20" t="n">
        <v>0</v>
      </c>
      <c r="Y67" s="18" t="n">
        <v>3.88444464</v>
      </c>
      <c r="Z67" s="20" t="n">
        <v>1.3823395</v>
      </c>
    </row>
    <row r="68" spans="1:26">
      <c r="A68" s="15" t="s">
        <v>465</v>
      </c>
      <c r="B68" s="17" t="n">
        <v>12083</v>
      </c>
      <c r="C68" s="18">
        <f>(0.0/B68*100)</f>
        <v/>
      </c>
      <c r="D68" s="19" t="n">
        <v>12083</v>
      </c>
      <c r="E68" s="18" t="n">
        <v>2.14418761</v>
      </c>
      <c r="F68" s="20" t="n">
        <v>0.02517495</v>
      </c>
      <c r="G68" s="18" t="n">
        <v>3.67349996</v>
      </c>
      <c r="H68" s="20" t="n">
        <v>0.04183823</v>
      </c>
      <c r="I68" s="18" t="n">
        <v>6.75802716</v>
      </c>
      <c r="J68" s="20" t="n">
        <v>0.04957937</v>
      </c>
      <c r="K68" s="18" t="n">
        <v>24.40161007</v>
      </c>
      <c r="L68" s="20" t="n">
        <v>0.08077143000000001</v>
      </c>
      <c r="M68" s="18" t="n">
        <v>17.99265444</v>
      </c>
      <c r="N68" s="20" t="n">
        <v>0.06675853</v>
      </c>
      <c r="O68" s="18" t="n">
        <v>42.53877988</v>
      </c>
      <c r="P68" s="20" t="n">
        <v>0.088046</v>
      </c>
      <c r="Q68" s="18" t="n">
        <v>0</v>
      </c>
      <c r="R68" s="20" t="n">
        <v>0</v>
      </c>
      <c r="S68" s="18" t="s">
        <v>404</v>
      </c>
      <c r="T68" s="20" t="s">
        <v>404</v>
      </c>
      <c r="U68" s="18" t="n">
        <v>0</v>
      </c>
      <c r="V68" s="20" t="n">
        <v>0</v>
      </c>
      <c r="W68" s="18" t="n">
        <v>0</v>
      </c>
      <c r="X68" s="20" t="n">
        <v>0</v>
      </c>
      <c r="Y68" s="18" t="n">
        <v>2.49124088</v>
      </c>
      <c r="Z68" s="20" t="n">
        <v>0.02941827</v>
      </c>
    </row>
    <row r="69" spans="1:26">
      <c r="A69" s="15" t="s">
        <v>466</v>
      </c>
      <c r="B69" s="17" t="n">
        <v>4876</v>
      </c>
      <c r="C69" s="18">
        <f>(0.0/B69*100)</f>
        <v/>
      </c>
      <c r="D69" s="19" t="n">
        <v>4876</v>
      </c>
      <c r="E69" s="18" t="n">
        <v>0</v>
      </c>
      <c r="F69" s="20" t="n">
        <v>0</v>
      </c>
      <c r="G69" s="18" t="n">
        <v>4.45585161</v>
      </c>
      <c r="H69" s="20" t="n">
        <v>1.66616394</v>
      </c>
      <c r="I69" s="18" t="n">
        <v>12.34045219</v>
      </c>
      <c r="J69" s="20" t="n">
        <v>2.7087887</v>
      </c>
      <c r="K69" s="18" t="n">
        <v>26.90920412</v>
      </c>
      <c r="L69" s="20" t="n">
        <v>3.40208702</v>
      </c>
      <c r="M69" s="18" t="n">
        <v>15.44541902</v>
      </c>
      <c r="N69" s="20" t="n">
        <v>2.59452962</v>
      </c>
      <c r="O69" s="18" t="n">
        <v>40.84907306</v>
      </c>
      <c r="P69" s="20" t="n">
        <v>3.98895378</v>
      </c>
      <c r="Q69" s="18" t="n">
        <v>0</v>
      </c>
      <c r="R69" s="20" t="n">
        <v>0</v>
      </c>
      <c r="S69" s="18" t="s">
        <v>404</v>
      </c>
      <c r="T69" s="20" t="s">
        <v>404</v>
      </c>
      <c r="U69" s="18" t="n">
        <v>0</v>
      </c>
      <c r="V69" s="20" t="n">
        <v>0</v>
      </c>
      <c r="W69" s="18" t="n">
        <v>0</v>
      </c>
      <c r="X69" s="20" t="n">
        <v>0</v>
      </c>
      <c r="Y69" s="18" t="n">
        <v>0</v>
      </c>
      <c r="Z69" s="20" t="n">
        <v>0</v>
      </c>
    </row>
    <row r="70" spans="1:26">
      <c r="A70" s="15" t="s">
        <v>467</v>
      </c>
      <c r="B70" s="17" t="n">
        <v>6036</v>
      </c>
      <c r="C70" s="18">
        <f>(0.0/B70*100)</f>
        <v/>
      </c>
      <c r="D70" s="19" t="n">
        <v>6036</v>
      </c>
      <c r="E70" s="18" t="n">
        <v>0</v>
      </c>
      <c r="F70" s="20" t="n">
        <v>0</v>
      </c>
      <c r="G70" s="18" t="n">
        <v>1.74121737</v>
      </c>
      <c r="H70" s="20" t="n">
        <v>0.67270118</v>
      </c>
      <c r="I70" s="18" t="n">
        <v>17.92266842</v>
      </c>
      <c r="J70" s="20" t="n">
        <v>2.40724874</v>
      </c>
      <c r="K70" s="18" t="n">
        <v>29.78606601</v>
      </c>
      <c r="L70" s="20" t="n">
        <v>4.83180344</v>
      </c>
      <c r="M70" s="18" t="n">
        <v>24.99528365</v>
      </c>
      <c r="N70" s="20" t="n">
        <v>4.26039051</v>
      </c>
      <c r="O70" s="18" t="n">
        <v>25.2471152</v>
      </c>
      <c r="P70" s="20" t="n">
        <v>3.63560383</v>
      </c>
      <c r="Q70" s="18" t="n">
        <v>0</v>
      </c>
      <c r="R70" s="20" t="n">
        <v>0</v>
      </c>
      <c r="S70" s="18" t="s">
        <v>404</v>
      </c>
      <c r="T70" s="20" t="s">
        <v>404</v>
      </c>
      <c r="U70" s="18" t="n">
        <v>0</v>
      </c>
      <c r="V70" s="20" t="n">
        <v>0</v>
      </c>
      <c r="W70" s="18" t="n">
        <v>0</v>
      </c>
      <c r="X70" s="20" t="n">
        <v>0</v>
      </c>
      <c r="Y70" s="18" t="n">
        <v>0.30764935</v>
      </c>
      <c r="Z70" s="20" t="n">
        <v>0.30600758</v>
      </c>
    </row>
    <row r="71" spans="1:26">
      <c r="A71" s="15" t="s">
        <v>468</v>
      </c>
      <c r="B71" s="17" t="n">
        <v>6115</v>
      </c>
      <c r="C71" s="18">
        <f>(0.0/B71*100)</f>
        <v/>
      </c>
      <c r="D71" s="19" t="n">
        <v>6115</v>
      </c>
      <c r="E71" s="18" t="n">
        <v>1.2235136</v>
      </c>
      <c r="F71" s="20" t="n">
        <v>0.02443677</v>
      </c>
      <c r="G71" s="18" t="n">
        <v>4.68859827</v>
      </c>
      <c r="H71" s="20" t="n">
        <v>0.51517101</v>
      </c>
      <c r="I71" s="18" t="n">
        <v>21.71918878</v>
      </c>
      <c r="J71" s="20" t="n">
        <v>0.17627931</v>
      </c>
      <c r="K71" s="18" t="n">
        <v>39.32004696</v>
      </c>
      <c r="L71" s="20" t="n">
        <v>1.21996656</v>
      </c>
      <c r="M71" s="18" t="n">
        <v>10.29528884</v>
      </c>
      <c r="N71" s="20" t="n">
        <v>0.10473996</v>
      </c>
      <c r="O71" s="18" t="n">
        <v>22.12674597</v>
      </c>
      <c r="P71" s="20" t="n">
        <v>0.55480205</v>
      </c>
      <c r="Q71" s="18" t="n">
        <v>0</v>
      </c>
      <c r="R71" s="20" t="n">
        <v>0</v>
      </c>
      <c r="S71" s="18" t="s">
        <v>404</v>
      </c>
      <c r="T71" s="20" t="s">
        <v>404</v>
      </c>
      <c r="U71" s="18" t="n">
        <v>0</v>
      </c>
      <c r="V71" s="20" t="n">
        <v>0</v>
      </c>
      <c r="W71" s="18" t="n">
        <v>0</v>
      </c>
      <c r="X71" s="20" t="n">
        <v>0</v>
      </c>
      <c r="Y71" s="18" t="n">
        <v>0.62661758</v>
      </c>
      <c r="Z71" s="20" t="n">
        <v>0.02967901</v>
      </c>
    </row>
    <row r="72" spans="1:26">
      <c r="A72" s="15" t="s">
        <v>469</v>
      </c>
      <c r="B72" s="17" t="n">
        <v>7708</v>
      </c>
      <c r="C72" s="18">
        <f>(0.0/B72*100)</f>
        <v/>
      </c>
      <c r="D72" s="19" t="n">
        <v>7708</v>
      </c>
      <c r="E72" s="18" t="n">
        <v>0.51029717</v>
      </c>
      <c r="F72" s="20" t="n">
        <v>0.5172979</v>
      </c>
      <c r="G72" s="18" t="n">
        <v>8.746072310000001</v>
      </c>
      <c r="H72" s="20" t="n">
        <v>1.84950018</v>
      </c>
      <c r="I72" s="18" t="n">
        <v>27.22868101</v>
      </c>
      <c r="J72" s="20" t="n">
        <v>3.06469055</v>
      </c>
      <c r="K72" s="18" t="n">
        <v>28.83318771</v>
      </c>
      <c r="L72" s="20" t="n">
        <v>3.25675551</v>
      </c>
      <c r="M72" s="18" t="n">
        <v>18.67132313</v>
      </c>
      <c r="N72" s="20" t="n">
        <v>2.55554858</v>
      </c>
      <c r="O72" s="18" t="n">
        <v>13.99558223</v>
      </c>
      <c r="P72" s="20" t="n">
        <v>2.69853351</v>
      </c>
      <c r="Q72" s="18" t="n">
        <v>0</v>
      </c>
      <c r="R72" s="20" t="n">
        <v>0</v>
      </c>
      <c r="S72" s="18" t="s">
        <v>404</v>
      </c>
      <c r="T72" s="20" t="s">
        <v>404</v>
      </c>
      <c r="U72" s="18" t="n">
        <v>0</v>
      </c>
      <c r="V72" s="20" t="n">
        <v>0</v>
      </c>
      <c r="W72" s="18" t="n">
        <v>0</v>
      </c>
      <c r="X72" s="20" t="n">
        <v>0</v>
      </c>
      <c r="Y72" s="18" t="n">
        <v>2.01485644</v>
      </c>
      <c r="Z72" s="20" t="n">
        <v>1.03492418</v>
      </c>
    </row>
    <row r="73" spans="1:26">
      <c r="A73" s="15" t="s">
        <v>470</v>
      </c>
      <c r="B73" s="17" t="n">
        <v>8249</v>
      </c>
      <c r="C73" s="18">
        <f>(0.0/B73*100)</f>
        <v/>
      </c>
      <c r="D73" s="19" t="n">
        <v>8249</v>
      </c>
      <c r="E73" s="18" t="n">
        <v>0</v>
      </c>
      <c r="F73" s="20" t="n">
        <v>0</v>
      </c>
      <c r="G73" s="18" t="n">
        <v>18.63482137</v>
      </c>
      <c r="H73" s="20" t="n">
        <v>3.25116827</v>
      </c>
      <c r="I73" s="18" t="n">
        <v>16.26936745</v>
      </c>
      <c r="J73" s="20" t="n">
        <v>2.74733782</v>
      </c>
      <c r="K73" s="18" t="n">
        <v>35.16646768</v>
      </c>
      <c r="L73" s="20" t="n">
        <v>3.61939649</v>
      </c>
      <c r="M73" s="18" t="n">
        <v>11.87476266</v>
      </c>
      <c r="N73" s="20" t="n">
        <v>2.43133075</v>
      </c>
      <c r="O73" s="18" t="n">
        <v>13.7668</v>
      </c>
      <c r="P73" s="20" t="n">
        <v>2.56568571</v>
      </c>
      <c r="Q73" s="18" t="n">
        <v>0</v>
      </c>
      <c r="R73" s="20" t="n">
        <v>0</v>
      </c>
      <c r="S73" s="18" t="s">
        <v>404</v>
      </c>
      <c r="T73" s="20" t="s">
        <v>404</v>
      </c>
      <c r="U73" s="18" t="n">
        <v>0</v>
      </c>
      <c r="V73" s="20" t="n">
        <v>0</v>
      </c>
      <c r="W73" s="18" t="n">
        <v>0</v>
      </c>
      <c r="X73" s="20" t="n">
        <v>0</v>
      </c>
      <c r="Y73" s="18" t="n">
        <v>4.28778084</v>
      </c>
      <c r="Z73" s="20" t="n">
        <v>1.57209791</v>
      </c>
    </row>
    <row r="74" spans="1:26">
      <c r="A74" s="15" t="s">
        <v>471</v>
      </c>
      <c r="B74" s="17" t="n">
        <v>4692</v>
      </c>
      <c r="C74" s="18">
        <f>(484.0/B74*100)</f>
        <v/>
      </c>
      <c r="D74" s="19" t="n">
        <v>4208</v>
      </c>
      <c r="E74" s="18" t="n">
        <v>0.94151981</v>
      </c>
      <c r="F74" s="20" t="n">
        <v>0.04336141</v>
      </c>
      <c r="G74" s="18" t="n">
        <v>4.07537859</v>
      </c>
      <c r="H74" s="20" t="n">
        <v>0.08723967000000001</v>
      </c>
      <c r="I74" s="18" t="n">
        <v>26.94339924</v>
      </c>
      <c r="J74" s="20" t="n">
        <v>0.26826139</v>
      </c>
      <c r="K74" s="18" t="n">
        <v>32.1751957</v>
      </c>
      <c r="L74" s="20" t="n">
        <v>0.30053544</v>
      </c>
      <c r="M74" s="18" t="n">
        <v>13.85741973</v>
      </c>
      <c r="N74" s="20" t="n">
        <v>0.2146512</v>
      </c>
      <c r="O74" s="18" t="n">
        <v>21.63429933</v>
      </c>
      <c r="P74" s="20" t="n">
        <v>0.19772648</v>
      </c>
      <c r="Q74" s="18" t="n">
        <v>0</v>
      </c>
      <c r="R74" s="20" t="n">
        <v>0</v>
      </c>
      <c r="S74" s="18" t="s">
        <v>404</v>
      </c>
      <c r="T74" s="20" t="s">
        <v>404</v>
      </c>
      <c r="U74" s="18" t="n">
        <v>0</v>
      </c>
      <c r="V74" s="20" t="n">
        <v>0</v>
      </c>
      <c r="W74" s="18" t="n">
        <v>0</v>
      </c>
      <c r="X74" s="20" t="n">
        <v>0</v>
      </c>
      <c r="Y74" s="18" t="n">
        <v>0.37278759</v>
      </c>
      <c r="Z74" s="20" t="n">
        <v>0.03033416</v>
      </c>
    </row>
    <row r="75" spans="1:26">
      <c r="A75" s="15" t="s">
        <v>472</v>
      </c>
      <c r="B75" s="17" t="n">
        <v>5375</v>
      </c>
      <c r="C75" s="18">
        <f>(483.0/B75*100)</f>
        <v/>
      </c>
      <c r="D75" s="19" t="n">
        <v>4892</v>
      </c>
      <c r="E75" s="18" t="n">
        <v>14.5586876</v>
      </c>
      <c r="F75" s="20" t="n">
        <v>3.38543705</v>
      </c>
      <c r="G75" s="18" t="n">
        <v>19.70972492</v>
      </c>
      <c r="H75" s="20" t="n">
        <v>3.65512137</v>
      </c>
      <c r="I75" s="18" t="n">
        <v>32.38956512</v>
      </c>
      <c r="J75" s="20" t="n">
        <v>3.74876451</v>
      </c>
      <c r="K75" s="18" t="n">
        <v>9.42303424</v>
      </c>
      <c r="L75" s="20" t="n">
        <v>2.42835102</v>
      </c>
      <c r="M75" s="18" t="n">
        <v>8.104515340000001</v>
      </c>
      <c r="N75" s="20" t="n">
        <v>2.36065518</v>
      </c>
      <c r="O75" s="18" t="n">
        <v>8.5042226</v>
      </c>
      <c r="P75" s="20" t="n">
        <v>2.20977728</v>
      </c>
      <c r="Q75" s="18" t="n">
        <v>0</v>
      </c>
      <c r="R75" s="20" t="n">
        <v>0</v>
      </c>
      <c r="S75" s="18" t="s">
        <v>404</v>
      </c>
      <c r="T75" s="20" t="s">
        <v>404</v>
      </c>
      <c r="U75" s="18" t="n">
        <v>0</v>
      </c>
      <c r="V75" s="20" t="n">
        <v>0</v>
      </c>
      <c r="W75" s="18" t="n">
        <v>0</v>
      </c>
      <c r="X75" s="20" t="n">
        <v>0</v>
      </c>
      <c r="Y75" s="18" t="n">
        <v>7.31025019</v>
      </c>
      <c r="Z75" s="20" t="n">
        <v>2.31699944</v>
      </c>
    </row>
    <row r="76" spans="1:26">
      <c r="A76" s="15" t="s">
        <v>473</v>
      </c>
      <c r="B76" s="17" t="n">
        <v>14167</v>
      </c>
      <c r="C76" s="18">
        <f>(1400.0/B76*100)</f>
        <v/>
      </c>
      <c r="D76" s="19" t="n">
        <v>12767</v>
      </c>
      <c r="E76" s="18" t="n">
        <v>0.0079691</v>
      </c>
      <c r="F76" s="20" t="n">
        <v>0.00249679</v>
      </c>
      <c r="G76" s="18" t="n">
        <v>5.08396856</v>
      </c>
      <c r="H76" s="20" t="n">
        <v>0.7043682</v>
      </c>
      <c r="I76" s="18" t="n">
        <v>14.65135474</v>
      </c>
      <c r="J76" s="20" t="n">
        <v>1.68938705</v>
      </c>
      <c r="K76" s="18" t="n">
        <v>21.79353168</v>
      </c>
      <c r="L76" s="20" t="n">
        <v>2.02515834</v>
      </c>
      <c r="M76" s="18" t="n">
        <v>18.53312857</v>
      </c>
      <c r="N76" s="20" t="n">
        <v>1.97402215</v>
      </c>
      <c r="O76" s="18" t="n">
        <v>34.12764725</v>
      </c>
      <c r="P76" s="20" t="n">
        <v>2.60953296</v>
      </c>
      <c r="Q76" s="18" t="n">
        <v>0</v>
      </c>
      <c r="R76" s="20" t="n">
        <v>0</v>
      </c>
      <c r="S76" s="18" t="s">
        <v>404</v>
      </c>
      <c r="T76" s="20" t="s">
        <v>404</v>
      </c>
      <c r="U76" s="18" t="n">
        <v>0</v>
      </c>
      <c r="V76" s="20" t="n">
        <v>0</v>
      </c>
      <c r="W76" s="18" t="n">
        <v>0</v>
      </c>
      <c r="X76" s="20" t="n">
        <v>0</v>
      </c>
      <c r="Y76" s="18" t="n">
        <v>5.8024001</v>
      </c>
      <c r="Z76" s="20" t="n">
        <v>1.39327112</v>
      </c>
    </row>
    <row r="77" spans="1:26">
      <c r="A77" s="15" t="s">
        <v>474</v>
      </c>
      <c r="B77" s="17" t="n">
        <v>6062</v>
      </c>
      <c r="C77" s="18">
        <f>(0.0/B77*100)</f>
        <v/>
      </c>
      <c r="D77" s="19" t="n">
        <v>6062</v>
      </c>
      <c r="E77" s="18" t="n">
        <v>2.34636881</v>
      </c>
      <c r="F77" s="20" t="n">
        <v>1.06052789</v>
      </c>
      <c r="G77" s="18" t="n">
        <v>17.46588318</v>
      </c>
      <c r="H77" s="20" t="n">
        <v>2.23415695</v>
      </c>
      <c r="I77" s="18" t="n">
        <v>23.99585599</v>
      </c>
      <c r="J77" s="20" t="n">
        <v>2.93274288</v>
      </c>
      <c r="K77" s="18" t="n">
        <v>14.70254957</v>
      </c>
      <c r="L77" s="20" t="n">
        <v>2.35640686</v>
      </c>
      <c r="M77" s="18" t="n">
        <v>20.04713349</v>
      </c>
      <c r="N77" s="20" t="n">
        <v>2.7302516</v>
      </c>
      <c r="O77" s="18" t="n">
        <v>21.44220897</v>
      </c>
      <c r="P77" s="20" t="n">
        <v>2.95708306</v>
      </c>
      <c r="Q77" s="18" t="n">
        <v>0</v>
      </c>
      <c r="R77" s="20" t="n">
        <v>0</v>
      </c>
      <c r="S77" s="18" t="s">
        <v>404</v>
      </c>
      <c r="T77" s="20" t="s">
        <v>404</v>
      </c>
      <c r="U77" s="18" t="n">
        <v>0</v>
      </c>
      <c r="V77" s="20" t="n">
        <v>0</v>
      </c>
      <c r="W77" s="18" t="n">
        <v>0</v>
      </c>
      <c r="X77" s="20" t="n">
        <v>0</v>
      </c>
      <c r="Y77" s="18" t="n">
        <v>0</v>
      </c>
      <c r="Z77" s="20" t="n">
        <v>0</v>
      </c>
    </row>
    <row r="78" spans="1:26">
      <c r="A78" s="15" t="s">
        <v>475</v>
      </c>
      <c r="B78" s="17" t="n">
        <v>5826</v>
      </c>
      <c r="C78" s="18">
        <f>(0.0/B78*100)</f>
        <v/>
      </c>
      <c r="D78" s="19" t="n">
        <v>5826</v>
      </c>
      <c r="E78" s="18" t="n">
        <v>0</v>
      </c>
      <c r="F78" s="20" t="n">
        <v>0</v>
      </c>
      <c r="G78" s="18" t="n">
        <v>18.5479269</v>
      </c>
      <c r="H78" s="20" t="n">
        <v>2.94604028</v>
      </c>
      <c r="I78" s="18" t="n">
        <v>23.45395071</v>
      </c>
      <c r="J78" s="20" t="n">
        <v>3.47879485</v>
      </c>
      <c r="K78" s="18" t="n">
        <v>33.67010898</v>
      </c>
      <c r="L78" s="20" t="n">
        <v>3.94743095</v>
      </c>
      <c r="M78" s="18" t="n">
        <v>18.33842306</v>
      </c>
      <c r="N78" s="20" t="n">
        <v>2.86622203</v>
      </c>
      <c r="O78" s="18" t="n">
        <v>5.00150947</v>
      </c>
      <c r="P78" s="20" t="n">
        <v>1.46943213</v>
      </c>
      <c r="Q78" s="18" t="n">
        <v>0</v>
      </c>
      <c r="R78" s="20" t="n">
        <v>0</v>
      </c>
      <c r="S78" s="18" t="s">
        <v>404</v>
      </c>
      <c r="T78" s="20" t="s">
        <v>404</v>
      </c>
      <c r="U78" s="18" t="n">
        <v>0</v>
      </c>
      <c r="V78" s="20" t="n">
        <v>0</v>
      </c>
      <c r="W78" s="18" t="n">
        <v>0</v>
      </c>
      <c r="X78" s="20" t="n">
        <v>0</v>
      </c>
      <c r="Y78" s="18" t="n">
        <v>0.9880808800000001</v>
      </c>
      <c r="Z78" s="20" t="n">
        <v>0.99567778</v>
      </c>
    </row>
    <row customHeight="1" ht="25" r="79" spans="1:26">
      <c r="A79" s="15" t="s">
        <v>476</v>
      </c>
      <c r="B79" s="17" t="n">
        <v>1657</v>
      </c>
      <c r="C79" s="18">
        <f>(21.0/B79*100)</f>
        <v/>
      </c>
      <c r="D79" s="19" t="n">
        <v>1636</v>
      </c>
      <c r="E79" s="18" t="n">
        <v>2.97865442</v>
      </c>
      <c r="F79" s="20" t="n">
        <v>2.27480916</v>
      </c>
      <c r="G79" s="18" t="n">
        <v>8.2613609</v>
      </c>
      <c r="H79" s="20" t="n">
        <v>4.10925517</v>
      </c>
      <c r="I79" s="18" t="n">
        <v>21.07987029</v>
      </c>
      <c r="J79" s="20" t="n">
        <v>6.24932209</v>
      </c>
      <c r="K79" s="18" t="n">
        <v>34.90103678</v>
      </c>
      <c r="L79" s="20" t="n">
        <v>6.18112065</v>
      </c>
      <c r="M79" s="18" t="n">
        <v>10.2012968</v>
      </c>
      <c r="N79" s="20" t="n">
        <v>4.33699345</v>
      </c>
      <c r="O79" s="18" t="n">
        <v>20.62139021</v>
      </c>
      <c r="P79" s="20" t="n">
        <v>6.28974163</v>
      </c>
      <c r="Q79" s="18" t="n">
        <v>0</v>
      </c>
      <c r="R79" s="20" t="n">
        <v>0</v>
      </c>
      <c r="S79" s="18" t="s">
        <v>404</v>
      </c>
      <c r="T79" s="20" t="s">
        <v>404</v>
      </c>
      <c r="U79" s="18" t="n">
        <v>0</v>
      </c>
      <c r="V79" s="20" t="n">
        <v>0</v>
      </c>
      <c r="W79" s="18" t="n">
        <v>0</v>
      </c>
      <c r="X79" s="20" t="n">
        <v>0</v>
      </c>
      <c r="Y79" s="18" t="n">
        <v>1.95639061</v>
      </c>
      <c r="Z79" s="20" t="n">
        <v>1.13847231</v>
      </c>
    </row>
    <row r="80" spans="1:26">
      <c r="A80" s="15" t="s">
        <v>477</v>
      </c>
      <c r="B80" s="17" t="n">
        <v>7841</v>
      </c>
      <c r="C80" s="18">
        <f>(0.0/B80*100)</f>
        <v/>
      </c>
      <c r="D80" s="19" t="n">
        <v>7841</v>
      </c>
      <c r="E80" s="18" t="n">
        <v>0</v>
      </c>
      <c r="F80" s="20" t="n">
        <v>0</v>
      </c>
      <c r="G80" s="18" t="n">
        <v>40.79923011</v>
      </c>
      <c r="H80" s="20" t="n">
        <v>3.62500913</v>
      </c>
      <c r="I80" s="18" t="n">
        <v>29.95820104</v>
      </c>
      <c r="J80" s="20" t="n">
        <v>3.47026604</v>
      </c>
      <c r="K80" s="18" t="n">
        <v>11.07231607</v>
      </c>
      <c r="L80" s="20" t="n">
        <v>2.37783238</v>
      </c>
      <c r="M80" s="18" t="n">
        <v>11.05513178</v>
      </c>
      <c r="N80" s="20" t="n">
        <v>2.41463104</v>
      </c>
      <c r="O80" s="18" t="n">
        <v>7.11512102</v>
      </c>
      <c r="P80" s="20" t="n">
        <v>1.758892</v>
      </c>
      <c r="Q80" s="18" t="n">
        <v>0</v>
      </c>
      <c r="R80" s="20" t="n">
        <v>0</v>
      </c>
      <c r="S80" s="18" t="s">
        <v>404</v>
      </c>
      <c r="T80" s="20" t="s">
        <v>404</v>
      </c>
      <c r="U80" s="18" t="n">
        <v>0</v>
      </c>
      <c r="V80" s="20" t="n">
        <v>0</v>
      </c>
      <c r="W80" s="18" t="n">
        <v>0</v>
      </c>
      <c r="X80" s="20" t="n">
        <v>0</v>
      </c>
      <c r="Y80" s="18" t="n">
        <v>0</v>
      </c>
      <c r="Z80" s="20" t="n">
        <v>0</v>
      </c>
    </row>
    <row r="81" spans="1:26">
      <c r="A81" s="21" t="s">
        <v>478</v>
      </c>
      <c r="B81" s="17" t="n">
        <v>8861</v>
      </c>
      <c r="C81" s="18">
        <f>(0.0/B81*100)</f>
        <v/>
      </c>
      <c r="D81" s="19" t="n">
        <v>8861</v>
      </c>
      <c r="E81" s="18" t="n">
        <v>0.45113385</v>
      </c>
      <c r="F81" s="20" t="n">
        <v>0.4497813</v>
      </c>
      <c r="G81" s="18" t="n">
        <v>1.9980623</v>
      </c>
      <c r="H81" s="20" t="n">
        <v>1.06981276</v>
      </c>
      <c r="I81" s="18" t="n">
        <v>20.25020812</v>
      </c>
      <c r="J81" s="20" t="n">
        <v>3.47854338</v>
      </c>
      <c r="K81" s="18" t="n">
        <v>15.46429738</v>
      </c>
      <c r="L81" s="20" t="n">
        <v>2.72324229</v>
      </c>
      <c r="M81" s="18" t="n">
        <v>23.97400918</v>
      </c>
      <c r="N81" s="20" t="n">
        <v>3.48582011</v>
      </c>
      <c r="O81" s="18" t="n">
        <v>36.16807468</v>
      </c>
      <c r="P81" s="20" t="n">
        <v>3.87608502</v>
      </c>
      <c r="Q81" s="18" t="n">
        <v>0</v>
      </c>
      <c r="R81" s="20" t="n">
        <v>0</v>
      </c>
      <c r="S81" s="18" t="s">
        <v>404</v>
      </c>
      <c r="T81" s="20" t="s">
        <v>404</v>
      </c>
      <c r="U81" s="18" t="n">
        <v>0</v>
      </c>
      <c r="V81" s="20" t="n">
        <v>0</v>
      </c>
      <c r="W81" s="18" t="n">
        <v>0</v>
      </c>
      <c r="X81" s="20" t="n">
        <v>0</v>
      </c>
      <c r="Y81" s="18" t="n">
        <v>1.69421449</v>
      </c>
      <c r="Z81" s="20" t="n">
        <v>0.90345535</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536</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1.02645908</v>
      </c>
      <c r="F7" s="20" t="n">
        <v>0.37525903</v>
      </c>
      <c r="G7" s="18" t="n">
        <v>5.66949786</v>
      </c>
      <c r="H7" s="20" t="n">
        <v>0.8734740600000001</v>
      </c>
      <c r="I7" s="18" t="n">
        <v>12.68840135</v>
      </c>
      <c r="J7" s="20" t="n">
        <v>1.39806096</v>
      </c>
      <c r="K7" s="18" t="n">
        <v>29.33029226</v>
      </c>
      <c r="L7" s="20" t="n">
        <v>1.754222</v>
      </c>
      <c r="M7" s="18" t="n">
        <v>27.54897204</v>
      </c>
      <c r="N7" s="20" t="n">
        <v>1.91219094</v>
      </c>
      <c r="O7" s="18" t="n">
        <v>18.52882363</v>
      </c>
      <c r="P7" s="20" t="n">
        <v>1.36954997</v>
      </c>
      <c r="Q7" s="18" t="n">
        <v>0</v>
      </c>
      <c r="R7" s="20" t="n">
        <v>0</v>
      </c>
      <c r="S7" s="18" t="s">
        <v>404</v>
      </c>
      <c r="T7" s="20" t="s">
        <v>404</v>
      </c>
      <c r="U7" s="18" t="n">
        <v>0</v>
      </c>
      <c r="V7" s="20" t="n">
        <v>0</v>
      </c>
      <c r="W7" s="18" t="n">
        <v>0</v>
      </c>
      <c r="X7" s="20" t="n">
        <v>0</v>
      </c>
      <c r="Y7" s="18" t="n">
        <v>5.20755379</v>
      </c>
      <c r="Z7" s="20" t="n">
        <v>0.8748436000000001</v>
      </c>
    </row>
    <row r="8" spans="1:26">
      <c r="A8" s="15" t="s">
        <v>405</v>
      </c>
      <c r="B8" s="17" t="n">
        <v>7007</v>
      </c>
      <c r="C8" s="18">
        <f>(0.0/B8*100)</f>
        <v/>
      </c>
      <c r="D8" s="19" t="n">
        <v>7007</v>
      </c>
      <c r="E8" s="18" t="n">
        <v>4.68333431</v>
      </c>
      <c r="F8" s="20" t="n">
        <v>1.37863892</v>
      </c>
      <c r="G8" s="18" t="n">
        <v>10.29820282</v>
      </c>
      <c r="H8" s="20" t="n">
        <v>1.83936528</v>
      </c>
      <c r="I8" s="18" t="n">
        <v>24.24374146</v>
      </c>
      <c r="J8" s="20" t="n">
        <v>3.07881109</v>
      </c>
      <c r="K8" s="18" t="n">
        <v>28.0876545</v>
      </c>
      <c r="L8" s="20" t="n">
        <v>2.96527188</v>
      </c>
      <c r="M8" s="18" t="n">
        <v>16.3104067</v>
      </c>
      <c r="N8" s="20" t="n">
        <v>2.6163796</v>
      </c>
      <c r="O8" s="18" t="n">
        <v>12.0959383</v>
      </c>
      <c r="P8" s="20" t="n">
        <v>2.52057135</v>
      </c>
      <c r="Q8" s="18" t="n">
        <v>0</v>
      </c>
      <c r="R8" s="20" t="n">
        <v>0</v>
      </c>
      <c r="S8" s="18" t="s">
        <v>404</v>
      </c>
      <c r="T8" s="20" t="s">
        <v>404</v>
      </c>
      <c r="U8" s="18" t="n">
        <v>0</v>
      </c>
      <c r="V8" s="20" t="n">
        <v>0</v>
      </c>
      <c r="W8" s="18" t="n">
        <v>0</v>
      </c>
      <c r="X8" s="20" t="n">
        <v>0</v>
      </c>
      <c r="Y8" s="18" t="n">
        <v>4.2807219</v>
      </c>
      <c r="Z8" s="20" t="n">
        <v>1.51977708</v>
      </c>
    </row>
    <row r="9" spans="1:26">
      <c r="A9" s="15" t="s">
        <v>406</v>
      </c>
      <c r="B9" s="17" t="n">
        <v>9651</v>
      </c>
      <c r="C9" s="18">
        <f>(200.0/B9*100)</f>
        <v/>
      </c>
      <c r="D9" s="19" t="n">
        <v>9451</v>
      </c>
      <c r="E9" s="18" t="n">
        <v>0.64689319</v>
      </c>
      <c r="F9" s="20" t="n">
        <v>0.50081489</v>
      </c>
      <c r="G9" s="18" t="n">
        <v>6.26769007</v>
      </c>
      <c r="H9" s="20" t="n">
        <v>1.55724204</v>
      </c>
      <c r="I9" s="18" t="n">
        <v>18.43514411</v>
      </c>
      <c r="J9" s="20" t="n">
        <v>2.50149371</v>
      </c>
      <c r="K9" s="18" t="n">
        <v>29.72853223</v>
      </c>
      <c r="L9" s="20" t="n">
        <v>3.11613723</v>
      </c>
      <c r="M9" s="18" t="n">
        <v>16.79013943</v>
      </c>
      <c r="N9" s="20" t="n">
        <v>2.42845552</v>
      </c>
      <c r="O9" s="18" t="n">
        <v>19.00776624</v>
      </c>
      <c r="P9" s="20" t="n">
        <v>2.38582109</v>
      </c>
      <c r="Q9" s="18" t="n">
        <v>0</v>
      </c>
      <c r="R9" s="20" t="n">
        <v>0</v>
      </c>
      <c r="S9" s="18" t="s">
        <v>404</v>
      </c>
      <c r="T9" s="20" t="s">
        <v>404</v>
      </c>
      <c r="U9" s="18" t="n">
        <v>0</v>
      </c>
      <c r="V9" s="20" t="n">
        <v>0</v>
      </c>
      <c r="W9" s="18" t="n">
        <v>0</v>
      </c>
      <c r="X9" s="20" t="n">
        <v>0</v>
      </c>
      <c r="Y9" s="18" t="n">
        <v>9.12383473</v>
      </c>
      <c r="Z9" s="20" t="n">
        <v>1.9149253</v>
      </c>
    </row>
    <row r="10" spans="1:26">
      <c r="A10" s="15" t="s">
        <v>407</v>
      </c>
      <c r="B10" s="17" t="n">
        <v>20058</v>
      </c>
      <c r="C10" s="18">
        <f>(2798.0/B10*100)</f>
        <v/>
      </c>
      <c r="D10" s="19" t="n">
        <v>17260</v>
      </c>
      <c r="E10" s="18" t="n">
        <v>0.49662564</v>
      </c>
      <c r="F10" s="20" t="n">
        <v>0.35182554</v>
      </c>
      <c r="G10" s="18" t="n">
        <v>3.08170709</v>
      </c>
      <c r="H10" s="20" t="n">
        <v>1.0552227</v>
      </c>
      <c r="I10" s="18" t="n">
        <v>8.358648649999999</v>
      </c>
      <c r="J10" s="20" t="n">
        <v>1.39906151</v>
      </c>
      <c r="K10" s="18" t="n">
        <v>24.62103115</v>
      </c>
      <c r="L10" s="20" t="n">
        <v>2.63376249</v>
      </c>
      <c r="M10" s="18" t="n">
        <v>25.54608565</v>
      </c>
      <c r="N10" s="20" t="n">
        <v>2.3307492</v>
      </c>
      <c r="O10" s="18" t="n">
        <v>33.99601236</v>
      </c>
      <c r="P10" s="20" t="n">
        <v>2.76411118</v>
      </c>
      <c r="Q10" s="18" t="n">
        <v>0</v>
      </c>
      <c r="R10" s="20" t="n">
        <v>0</v>
      </c>
      <c r="S10" s="18" t="s">
        <v>404</v>
      </c>
      <c r="T10" s="20" t="s">
        <v>404</v>
      </c>
      <c r="U10" s="18" t="n">
        <v>0</v>
      </c>
      <c r="V10" s="20" t="n">
        <v>0</v>
      </c>
      <c r="W10" s="18" t="n">
        <v>0</v>
      </c>
      <c r="X10" s="20" t="n">
        <v>0</v>
      </c>
      <c r="Y10" s="18" t="n">
        <v>3.89988947</v>
      </c>
      <c r="Z10" s="20" t="n">
        <v>0.98943961</v>
      </c>
    </row>
    <row r="11" spans="1:26">
      <c r="A11" s="15" t="s">
        <v>408</v>
      </c>
      <c r="B11" s="17" t="n">
        <v>7053</v>
      </c>
      <c r="C11" s="18">
        <f>(137.0/B11*100)</f>
        <v/>
      </c>
      <c r="D11" s="19" t="n">
        <v>6916</v>
      </c>
      <c r="E11" s="18" t="n">
        <v>5.05649507</v>
      </c>
      <c r="F11" s="20" t="n">
        <v>1.71319434</v>
      </c>
      <c r="G11" s="18" t="n">
        <v>9.300224910000001</v>
      </c>
      <c r="H11" s="20" t="n">
        <v>2.36545744</v>
      </c>
      <c r="I11" s="18" t="n">
        <v>17.1481836</v>
      </c>
      <c r="J11" s="20" t="n">
        <v>3.11440057</v>
      </c>
      <c r="K11" s="18" t="n">
        <v>27.34408141</v>
      </c>
      <c r="L11" s="20" t="n">
        <v>3.4184389</v>
      </c>
      <c r="M11" s="18" t="n">
        <v>20.39738202</v>
      </c>
      <c r="N11" s="20" t="n">
        <v>3.30136221</v>
      </c>
      <c r="O11" s="18" t="n">
        <v>18.1703652</v>
      </c>
      <c r="P11" s="20" t="n">
        <v>3.13299586</v>
      </c>
      <c r="Q11" s="18" t="n">
        <v>0</v>
      </c>
      <c r="R11" s="20" t="n">
        <v>0</v>
      </c>
      <c r="S11" s="18" t="s">
        <v>404</v>
      </c>
      <c r="T11" s="20" t="s">
        <v>404</v>
      </c>
      <c r="U11" s="18" t="n">
        <v>0</v>
      </c>
      <c r="V11" s="20" t="n">
        <v>0</v>
      </c>
      <c r="W11" s="18" t="n">
        <v>0</v>
      </c>
      <c r="X11" s="20" t="n">
        <v>0</v>
      </c>
      <c r="Y11" s="18" t="n">
        <v>2.58326779</v>
      </c>
      <c r="Z11" s="20" t="n">
        <v>1.46299806</v>
      </c>
    </row>
    <row r="12" spans="1:26">
      <c r="A12" s="15" t="s">
        <v>409</v>
      </c>
      <c r="B12" s="17" t="n">
        <v>6894</v>
      </c>
      <c r="C12" s="18">
        <f>(106.0/B12*100)</f>
        <v/>
      </c>
      <c r="D12" s="19" t="n">
        <v>6788</v>
      </c>
      <c r="E12" s="18" t="n">
        <v>0.67947703</v>
      </c>
      <c r="F12" s="20" t="n">
        <v>0.49268161</v>
      </c>
      <c r="G12" s="18" t="n">
        <v>8.09971505</v>
      </c>
      <c r="H12" s="20" t="n">
        <v>1.73746552</v>
      </c>
      <c r="I12" s="18" t="n">
        <v>20.87422628</v>
      </c>
      <c r="J12" s="20" t="n">
        <v>2.56067771</v>
      </c>
      <c r="K12" s="18" t="n">
        <v>32.24435541</v>
      </c>
      <c r="L12" s="20" t="n">
        <v>3.10209158</v>
      </c>
      <c r="M12" s="18" t="n">
        <v>16.14058342</v>
      </c>
      <c r="N12" s="20" t="n">
        <v>2.10621224</v>
      </c>
      <c r="O12" s="18" t="n">
        <v>20.49589572</v>
      </c>
      <c r="P12" s="20" t="n">
        <v>2.69239847</v>
      </c>
      <c r="Q12" s="18" t="n">
        <v>0</v>
      </c>
      <c r="R12" s="20" t="n">
        <v>0</v>
      </c>
      <c r="S12" s="18" t="s">
        <v>404</v>
      </c>
      <c r="T12" s="20" t="s">
        <v>404</v>
      </c>
      <c r="U12" s="18" t="n">
        <v>0</v>
      </c>
      <c r="V12" s="20" t="n">
        <v>0</v>
      </c>
      <c r="W12" s="18" t="n">
        <v>0</v>
      </c>
      <c r="X12" s="20" t="n">
        <v>0</v>
      </c>
      <c r="Y12" s="18" t="n">
        <v>1.4657471</v>
      </c>
      <c r="Z12" s="20" t="n">
        <v>0.63911323</v>
      </c>
    </row>
    <row r="13" spans="1:26">
      <c r="A13" s="15" t="s">
        <v>410</v>
      </c>
      <c r="B13" s="17" t="n">
        <v>7161</v>
      </c>
      <c r="C13" s="18">
        <f>(1175.0/B13*100)</f>
        <v/>
      </c>
      <c r="D13" s="19" t="n">
        <v>5986</v>
      </c>
      <c r="E13" s="18" t="n">
        <v>0.44318469</v>
      </c>
      <c r="F13" s="20" t="n">
        <v>0.45183235</v>
      </c>
      <c r="G13" s="18" t="n">
        <v>5.10827175</v>
      </c>
      <c r="H13" s="20" t="n">
        <v>1.58392377</v>
      </c>
      <c r="I13" s="18" t="n">
        <v>19.28434898</v>
      </c>
      <c r="J13" s="20" t="n">
        <v>2.67367501</v>
      </c>
      <c r="K13" s="18" t="n">
        <v>21.66427777</v>
      </c>
      <c r="L13" s="20" t="n">
        <v>2.71814288</v>
      </c>
      <c r="M13" s="18" t="n">
        <v>21.83499194</v>
      </c>
      <c r="N13" s="20" t="n">
        <v>2.66415264</v>
      </c>
      <c r="O13" s="18" t="n">
        <v>25.27118905</v>
      </c>
      <c r="P13" s="20" t="n">
        <v>3.09242187</v>
      </c>
      <c r="Q13" s="18" t="n">
        <v>0</v>
      </c>
      <c r="R13" s="20" t="n">
        <v>0</v>
      </c>
      <c r="S13" s="18" t="s">
        <v>404</v>
      </c>
      <c r="T13" s="20" t="s">
        <v>404</v>
      </c>
      <c r="U13" s="18" t="n">
        <v>0</v>
      </c>
      <c r="V13" s="20" t="n">
        <v>0</v>
      </c>
      <c r="W13" s="18" t="n">
        <v>0</v>
      </c>
      <c r="X13" s="20" t="n">
        <v>0</v>
      </c>
      <c r="Y13" s="18" t="n">
        <v>6.39373582</v>
      </c>
      <c r="Z13" s="20" t="n">
        <v>1.64231471</v>
      </c>
    </row>
    <row r="14" spans="1:26">
      <c r="A14" s="15" t="s">
        <v>411</v>
      </c>
      <c r="B14" s="17" t="n">
        <v>5587</v>
      </c>
      <c r="C14" s="18">
        <f>(0.0/B14*100)</f>
        <v/>
      </c>
      <c r="D14" s="19" t="n">
        <v>5587</v>
      </c>
      <c r="E14" s="18" t="n">
        <v>0.89483678</v>
      </c>
      <c r="F14" s="20" t="n">
        <v>0.69644143</v>
      </c>
      <c r="G14" s="18" t="n">
        <v>10.09495676</v>
      </c>
      <c r="H14" s="20" t="n">
        <v>1.88116156</v>
      </c>
      <c r="I14" s="18" t="n">
        <v>16.56962857</v>
      </c>
      <c r="J14" s="20" t="n">
        <v>2.08570025</v>
      </c>
      <c r="K14" s="18" t="n">
        <v>36.55451688</v>
      </c>
      <c r="L14" s="20" t="n">
        <v>2.33348119</v>
      </c>
      <c r="M14" s="18" t="n">
        <v>20.33845087</v>
      </c>
      <c r="N14" s="20" t="n">
        <v>2.11737952</v>
      </c>
      <c r="O14" s="18" t="n">
        <v>13.47936224</v>
      </c>
      <c r="P14" s="20" t="n">
        <v>1.90795169</v>
      </c>
      <c r="Q14" s="18" t="n">
        <v>0</v>
      </c>
      <c r="R14" s="20" t="n">
        <v>0</v>
      </c>
      <c r="S14" s="18" t="s">
        <v>404</v>
      </c>
      <c r="T14" s="20" t="s">
        <v>404</v>
      </c>
      <c r="U14" s="18" t="n">
        <v>0</v>
      </c>
      <c r="V14" s="20" t="n">
        <v>0</v>
      </c>
      <c r="W14" s="18" t="n">
        <v>0</v>
      </c>
      <c r="X14" s="20" t="n">
        <v>0</v>
      </c>
      <c r="Y14" s="18" t="n">
        <v>2.06824791</v>
      </c>
      <c r="Z14" s="20" t="n">
        <v>0.7353621299999999</v>
      </c>
    </row>
    <row r="15" spans="1:26">
      <c r="A15" s="15" t="s">
        <v>412</v>
      </c>
      <c r="B15" s="17" t="n">
        <v>5882</v>
      </c>
      <c r="C15" s="18">
        <f>(0.0/B15*100)</f>
        <v/>
      </c>
      <c r="D15" s="19" t="n">
        <v>5882</v>
      </c>
      <c r="E15" s="18" t="n">
        <v>0.60906376</v>
      </c>
      <c r="F15" s="20" t="n">
        <v>0.6121654</v>
      </c>
      <c r="G15" s="18" t="n">
        <v>14.22971817</v>
      </c>
      <c r="H15" s="20" t="n">
        <v>2.70116034</v>
      </c>
      <c r="I15" s="18" t="n">
        <v>31.68377919</v>
      </c>
      <c r="J15" s="20" t="n">
        <v>4.07151201</v>
      </c>
      <c r="K15" s="18" t="n">
        <v>29.57983448</v>
      </c>
      <c r="L15" s="20" t="n">
        <v>3.93938401</v>
      </c>
      <c r="M15" s="18" t="n">
        <v>17.81017476</v>
      </c>
      <c r="N15" s="20" t="n">
        <v>2.9518469</v>
      </c>
      <c r="O15" s="18" t="n">
        <v>4.1981012</v>
      </c>
      <c r="P15" s="20" t="n">
        <v>1.65739288</v>
      </c>
      <c r="Q15" s="18" t="n">
        <v>0</v>
      </c>
      <c r="R15" s="20" t="n">
        <v>0</v>
      </c>
      <c r="S15" s="18" t="s">
        <v>404</v>
      </c>
      <c r="T15" s="20" t="s">
        <v>404</v>
      </c>
      <c r="U15" s="18" t="n">
        <v>0</v>
      </c>
      <c r="V15" s="20" t="n">
        <v>0</v>
      </c>
      <c r="W15" s="18" t="n">
        <v>0</v>
      </c>
      <c r="X15" s="20" t="n">
        <v>0</v>
      </c>
      <c r="Y15" s="18" t="n">
        <v>1.88932844</v>
      </c>
      <c r="Z15" s="20" t="n">
        <v>1.08172292</v>
      </c>
    </row>
    <row r="16" spans="1:26">
      <c r="A16" s="15" t="s">
        <v>413</v>
      </c>
      <c r="B16" s="17" t="n">
        <v>6108</v>
      </c>
      <c r="C16" s="18">
        <f>(364.0/B16*100)</f>
        <v/>
      </c>
      <c r="D16" s="19" t="n">
        <v>5744</v>
      </c>
      <c r="E16" s="18" t="n">
        <v>1.31828892</v>
      </c>
      <c r="F16" s="20" t="n">
        <v>0.76329641</v>
      </c>
      <c r="G16" s="18" t="n">
        <v>10.33027433</v>
      </c>
      <c r="H16" s="20" t="n">
        <v>1.75967765</v>
      </c>
      <c r="I16" s="18" t="n">
        <v>19.55674481</v>
      </c>
      <c r="J16" s="20" t="n">
        <v>2.66414737</v>
      </c>
      <c r="K16" s="18" t="n">
        <v>26.82469511</v>
      </c>
      <c r="L16" s="20" t="n">
        <v>2.8267716</v>
      </c>
      <c r="M16" s="18" t="n">
        <v>11.58244841</v>
      </c>
      <c r="N16" s="20" t="n">
        <v>2.15306759</v>
      </c>
      <c r="O16" s="18" t="n">
        <v>23.8047344</v>
      </c>
      <c r="P16" s="20" t="n">
        <v>2.97197722</v>
      </c>
      <c r="Q16" s="18" t="n">
        <v>0</v>
      </c>
      <c r="R16" s="20" t="n">
        <v>0</v>
      </c>
      <c r="S16" s="18" t="s">
        <v>404</v>
      </c>
      <c r="T16" s="20" t="s">
        <v>404</v>
      </c>
      <c r="U16" s="18" t="n">
        <v>0</v>
      </c>
      <c r="V16" s="20" t="n">
        <v>0</v>
      </c>
      <c r="W16" s="18" t="n">
        <v>0</v>
      </c>
      <c r="X16" s="20" t="n">
        <v>0</v>
      </c>
      <c r="Y16" s="18" t="n">
        <v>6.58281401</v>
      </c>
      <c r="Z16" s="20" t="n">
        <v>1.74598626</v>
      </c>
    </row>
    <row r="17" spans="1:26">
      <c r="A17" s="15" t="s">
        <v>414</v>
      </c>
      <c r="B17" s="17" t="n">
        <v>6504</v>
      </c>
      <c r="C17" s="18">
        <f>(1325.0/B17*100)</f>
        <v/>
      </c>
      <c r="D17" s="19" t="n">
        <v>5179</v>
      </c>
      <c r="E17" s="18" t="n">
        <v>0.85427113</v>
      </c>
      <c r="F17" s="20" t="n">
        <v>0.56876967</v>
      </c>
      <c r="G17" s="18" t="n">
        <v>9.75950022</v>
      </c>
      <c r="H17" s="20" t="n">
        <v>2.43050902</v>
      </c>
      <c r="I17" s="18" t="n">
        <v>27.18155691</v>
      </c>
      <c r="J17" s="20" t="n">
        <v>3.45203831</v>
      </c>
      <c r="K17" s="18" t="n">
        <v>26.40433139</v>
      </c>
      <c r="L17" s="20" t="n">
        <v>3.68260925</v>
      </c>
      <c r="M17" s="18" t="n">
        <v>18.75841662</v>
      </c>
      <c r="N17" s="20" t="n">
        <v>2.91868367</v>
      </c>
      <c r="O17" s="18" t="n">
        <v>11.96094791</v>
      </c>
      <c r="P17" s="20" t="n">
        <v>2.37872815</v>
      </c>
      <c r="Q17" s="18" t="n">
        <v>0</v>
      </c>
      <c r="R17" s="20" t="n">
        <v>0</v>
      </c>
      <c r="S17" s="18" t="s">
        <v>404</v>
      </c>
      <c r="T17" s="20" t="s">
        <v>404</v>
      </c>
      <c r="U17" s="18" t="n">
        <v>0</v>
      </c>
      <c r="V17" s="20" t="n">
        <v>0</v>
      </c>
      <c r="W17" s="18" t="n">
        <v>0</v>
      </c>
      <c r="X17" s="20" t="n">
        <v>0</v>
      </c>
      <c r="Y17" s="18" t="n">
        <v>5.08097583</v>
      </c>
      <c r="Z17" s="20" t="n">
        <v>1.53869564</v>
      </c>
    </row>
    <row r="18" spans="1:26">
      <c r="A18" s="15" t="s">
        <v>415</v>
      </c>
      <c r="B18" s="17" t="n">
        <v>5532</v>
      </c>
      <c r="C18" s="18">
        <f>(0.0/B18*100)</f>
        <v/>
      </c>
      <c r="D18" s="19" t="n">
        <v>5532</v>
      </c>
      <c r="E18" s="18" t="n">
        <v>0.89220691</v>
      </c>
      <c r="F18" s="20" t="n">
        <v>0.8802521</v>
      </c>
      <c r="G18" s="18" t="n">
        <v>9.03942515</v>
      </c>
      <c r="H18" s="20" t="n">
        <v>1.88943111</v>
      </c>
      <c r="I18" s="18" t="n">
        <v>22.2819884</v>
      </c>
      <c r="J18" s="20" t="n">
        <v>3.2699504</v>
      </c>
      <c r="K18" s="18" t="n">
        <v>20.99228678</v>
      </c>
      <c r="L18" s="20" t="n">
        <v>3.07325894</v>
      </c>
      <c r="M18" s="18" t="n">
        <v>19.8499236</v>
      </c>
      <c r="N18" s="20" t="n">
        <v>3.23829967</v>
      </c>
      <c r="O18" s="18" t="n">
        <v>24.0253207</v>
      </c>
      <c r="P18" s="20" t="n">
        <v>3.186772</v>
      </c>
      <c r="Q18" s="18" t="n">
        <v>0</v>
      </c>
      <c r="R18" s="20" t="n">
        <v>0</v>
      </c>
      <c r="S18" s="18" t="s">
        <v>404</v>
      </c>
      <c r="T18" s="20" t="s">
        <v>404</v>
      </c>
      <c r="U18" s="18" t="n">
        <v>0</v>
      </c>
      <c r="V18" s="20" t="n">
        <v>0</v>
      </c>
      <c r="W18" s="18" t="n">
        <v>0</v>
      </c>
      <c r="X18" s="20" t="n">
        <v>0</v>
      </c>
      <c r="Y18" s="18" t="n">
        <v>2.91884846</v>
      </c>
      <c r="Z18" s="20" t="n">
        <v>1.19007511</v>
      </c>
    </row>
    <row r="19" spans="1:26">
      <c r="A19" s="15" t="s">
        <v>416</v>
      </c>
      <c r="B19" s="17" t="n">
        <v>5658</v>
      </c>
      <c r="C19" s="18">
        <f>(327.0/B19*100)</f>
        <v/>
      </c>
      <c r="D19" s="19" t="n">
        <v>5331</v>
      </c>
      <c r="E19" s="18" t="n">
        <v>0.60409749</v>
      </c>
      <c r="F19" s="20" t="n">
        <v>0.60625032</v>
      </c>
      <c r="G19" s="18" t="n">
        <v>8.054560410000001</v>
      </c>
      <c r="H19" s="20" t="n">
        <v>2.10479631</v>
      </c>
      <c r="I19" s="18" t="n">
        <v>18.08120306</v>
      </c>
      <c r="J19" s="20" t="n">
        <v>2.80705978</v>
      </c>
      <c r="K19" s="18" t="n">
        <v>33.2961334</v>
      </c>
      <c r="L19" s="20" t="n">
        <v>3.29286209</v>
      </c>
      <c r="M19" s="18" t="n">
        <v>22.79326803</v>
      </c>
      <c r="N19" s="20" t="n">
        <v>2.98886376</v>
      </c>
      <c r="O19" s="18" t="n">
        <v>14.71370142</v>
      </c>
      <c r="P19" s="20" t="n">
        <v>2.67045615</v>
      </c>
      <c r="Q19" s="18" t="n">
        <v>0</v>
      </c>
      <c r="R19" s="20" t="n">
        <v>0</v>
      </c>
      <c r="S19" s="18" t="s">
        <v>404</v>
      </c>
      <c r="T19" s="20" t="s">
        <v>404</v>
      </c>
      <c r="U19" s="18" t="n">
        <v>0</v>
      </c>
      <c r="V19" s="20" t="n">
        <v>0</v>
      </c>
      <c r="W19" s="18" t="n">
        <v>0</v>
      </c>
      <c r="X19" s="20" t="n">
        <v>0</v>
      </c>
      <c r="Y19" s="18" t="n">
        <v>2.45703619</v>
      </c>
      <c r="Z19" s="20" t="n">
        <v>1.05226474</v>
      </c>
    </row>
    <row r="20" spans="1:26">
      <c r="A20" s="15" t="s">
        <v>417</v>
      </c>
      <c r="B20" s="17" t="n">
        <v>3371</v>
      </c>
      <c r="C20" s="18">
        <f>(24.0/B20*100)</f>
        <v/>
      </c>
      <c r="D20" s="19" t="n">
        <v>3347</v>
      </c>
      <c r="E20" s="18" t="n">
        <v>0</v>
      </c>
      <c r="F20" s="20" t="n">
        <v>0</v>
      </c>
      <c r="G20" s="18" t="n">
        <v>9.87584668</v>
      </c>
      <c r="H20" s="20" t="n">
        <v>0.14335329</v>
      </c>
      <c r="I20" s="18" t="n">
        <v>34.49967049</v>
      </c>
      <c r="J20" s="20" t="n">
        <v>0.29232514</v>
      </c>
      <c r="K20" s="18" t="n">
        <v>22.76567091</v>
      </c>
      <c r="L20" s="20" t="n">
        <v>0.20273286</v>
      </c>
      <c r="M20" s="18" t="n">
        <v>21.482135</v>
      </c>
      <c r="N20" s="20" t="n">
        <v>0.18727158</v>
      </c>
      <c r="O20" s="18" t="n">
        <v>9.057411159999999</v>
      </c>
      <c r="P20" s="20" t="n">
        <v>0.19805613</v>
      </c>
      <c r="Q20" s="18" t="n">
        <v>0</v>
      </c>
      <c r="R20" s="20" t="n">
        <v>0</v>
      </c>
      <c r="S20" s="18" t="s">
        <v>404</v>
      </c>
      <c r="T20" s="20" t="s">
        <v>404</v>
      </c>
      <c r="U20" s="18" t="n">
        <v>0</v>
      </c>
      <c r="V20" s="20" t="n">
        <v>0</v>
      </c>
      <c r="W20" s="18" t="n">
        <v>0</v>
      </c>
      <c r="X20" s="20" t="n">
        <v>0</v>
      </c>
      <c r="Y20" s="18" t="n">
        <v>2.31926576</v>
      </c>
      <c r="Z20" s="20" t="n">
        <v>0.126092</v>
      </c>
    </row>
    <row r="21" spans="1:26">
      <c r="A21" s="15" t="s">
        <v>418</v>
      </c>
      <c r="B21" s="17" t="n">
        <v>5741</v>
      </c>
      <c r="C21" s="18">
        <f>(0.0/B21*100)</f>
        <v/>
      </c>
      <c r="D21" s="19" t="n">
        <v>5741</v>
      </c>
      <c r="E21" s="18" t="n">
        <v>1.28923775</v>
      </c>
      <c r="F21" s="20" t="n">
        <v>0.9219676999999999</v>
      </c>
      <c r="G21" s="18" t="n">
        <v>20.42965879</v>
      </c>
      <c r="H21" s="20" t="n">
        <v>3.40465288</v>
      </c>
      <c r="I21" s="18" t="n">
        <v>20.23511504</v>
      </c>
      <c r="J21" s="20" t="n">
        <v>3.39865513</v>
      </c>
      <c r="K21" s="18" t="n">
        <v>20.35549491</v>
      </c>
      <c r="L21" s="20" t="n">
        <v>3.34186414</v>
      </c>
      <c r="M21" s="18" t="n">
        <v>8.97157408</v>
      </c>
      <c r="N21" s="20" t="n">
        <v>2.17615794</v>
      </c>
      <c r="O21" s="18" t="n">
        <v>21.33698351</v>
      </c>
      <c r="P21" s="20" t="n">
        <v>3.51381984</v>
      </c>
      <c r="Q21" s="18" t="n">
        <v>0</v>
      </c>
      <c r="R21" s="20" t="n">
        <v>0</v>
      </c>
      <c r="S21" s="18" t="s">
        <v>404</v>
      </c>
      <c r="T21" s="20" t="s">
        <v>404</v>
      </c>
      <c r="U21" s="18" t="n">
        <v>0</v>
      </c>
      <c r="V21" s="20" t="n">
        <v>0</v>
      </c>
      <c r="W21" s="18" t="n">
        <v>0</v>
      </c>
      <c r="X21" s="20" t="n">
        <v>0</v>
      </c>
      <c r="Y21" s="18" t="n">
        <v>7.38193591</v>
      </c>
      <c r="Z21" s="20" t="n">
        <v>2.12840576</v>
      </c>
    </row>
    <row r="22" spans="1:26">
      <c r="A22" s="15" t="s">
        <v>419</v>
      </c>
      <c r="B22" s="17" t="n">
        <v>6598</v>
      </c>
      <c r="C22" s="18">
        <f>(0.0/B22*100)</f>
        <v/>
      </c>
      <c r="D22" s="19" t="n">
        <v>6598</v>
      </c>
      <c r="E22" s="18" t="n">
        <v>0.50567077</v>
      </c>
      <c r="F22" s="20" t="n">
        <v>0.50793736</v>
      </c>
      <c r="G22" s="18" t="n">
        <v>5.26296545</v>
      </c>
      <c r="H22" s="20" t="n">
        <v>1.85286609</v>
      </c>
      <c r="I22" s="18" t="n">
        <v>14.33089898</v>
      </c>
      <c r="J22" s="20" t="n">
        <v>2.98222755</v>
      </c>
      <c r="K22" s="18" t="n">
        <v>28.34166285</v>
      </c>
      <c r="L22" s="20" t="n">
        <v>3.7977123</v>
      </c>
      <c r="M22" s="18" t="n">
        <v>32.34963426</v>
      </c>
      <c r="N22" s="20" t="n">
        <v>3.30562365</v>
      </c>
      <c r="O22" s="18" t="n">
        <v>17.84433875</v>
      </c>
      <c r="P22" s="20" t="n">
        <v>3.32574859</v>
      </c>
      <c r="Q22" s="18" t="n">
        <v>0</v>
      </c>
      <c r="R22" s="20" t="n">
        <v>0</v>
      </c>
      <c r="S22" s="18" t="s">
        <v>404</v>
      </c>
      <c r="T22" s="20" t="s">
        <v>404</v>
      </c>
      <c r="U22" s="18" t="n">
        <v>0</v>
      </c>
      <c r="V22" s="20" t="n">
        <v>0</v>
      </c>
      <c r="W22" s="18" t="n">
        <v>0</v>
      </c>
      <c r="X22" s="20" t="n">
        <v>0</v>
      </c>
      <c r="Y22" s="18" t="n">
        <v>1.36482894</v>
      </c>
      <c r="Z22" s="20" t="n">
        <v>0.7805138700000001</v>
      </c>
    </row>
    <row r="23" spans="1:26">
      <c r="A23" s="15" t="s">
        <v>420</v>
      </c>
      <c r="B23" s="17" t="n">
        <v>11583</v>
      </c>
      <c r="C23" s="18">
        <f>(3123.0/B23*100)</f>
        <v/>
      </c>
      <c r="D23" s="19" t="n">
        <v>8460</v>
      </c>
      <c r="E23" s="18" t="n">
        <v>0.45196504</v>
      </c>
      <c r="F23" s="20" t="n">
        <v>0.3408499</v>
      </c>
      <c r="G23" s="18" t="n">
        <v>5.10836929</v>
      </c>
      <c r="H23" s="20" t="n">
        <v>1.7425762</v>
      </c>
      <c r="I23" s="18" t="n">
        <v>14.98729543</v>
      </c>
      <c r="J23" s="20" t="n">
        <v>2.44297829</v>
      </c>
      <c r="K23" s="18" t="n">
        <v>34.61737269</v>
      </c>
      <c r="L23" s="20" t="n">
        <v>3.44648693</v>
      </c>
      <c r="M23" s="18" t="n">
        <v>16.98428867</v>
      </c>
      <c r="N23" s="20" t="n">
        <v>3.00871136</v>
      </c>
      <c r="O23" s="18" t="n">
        <v>22.12968307</v>
      </c>
      <c r="P23" s="20" t="n">
        <v>2.64344397</v>
      </c>
      <c r="Q23" s="18" t="n">
        <v>0</v>
      </c>
      <c r="R23" s="20" t="n">
        <v>0</v>
      </c>
      <c r="S23" s="18" t="s">
        <v>404</v>
      </c>
      <c r="T23" s="20" t="s">
        <v>404</v>
      </c>
      <c r="U23" s="18" t="n">
        <v>0</v>
      </c>
      <c r="V23" s="20" t="n">
        <v>0</v>
      </c>
      <c r="W23" s="18" t="n">
        <v>0</v>
      </c>
      <c r="X23" s="20" t="n">
        <v>0</v>
      </c>
      <c r="Y23" s="18" t="n">
        <v>5.72102581</v>
      </c>
      <c r="Z23" s="20" t="n">
        <v>1.73914609</v>
      </c>
    </row>
    <row r="24" spans="1:26">
      <c r="A24" s="15" t="s">
        <v>421</v>
      </c>
      <c r="B24" s="17" t="n">
        <v>6647</v>
      </c>
      <c r="C24" s="18">
        <f>(0.0/B24*100)</f>
        <v/>
      </c>
      <c r="D24" s="19" t="n">
        <v>6647</v>
      </c>
      <c r="E24" s="18" t="n">
        <v>6.06709055</v>
      </c>
      <c r="F24" s="20" t="n">
        <v>1.77519602</v>
      </c>
      <c r="G24" s="18" t="n">
        <v>29.80491832</v>
      </c>
      <c r="H24" s="20" t="n">
        <v>3.38765476</v>
      </c>
      <c r="I24" s="18" t="n">
        <v>31.22139623</v>
      </c>
      <c r="J24" s="20" t="n">
        <v>3.17869859</v>
      </c>
      <c r="K24" s="18" t="n">
        <v>20.01364812</v>
      </c>
      <c r="L24" s="20" t="n">
        <v>2.8686825</v>
      </c>
      <c r="M24" s="18" t="n">
        <v>9.53465619</v>
      </c>
      <c r="N24" s="20" t="n">
        <v>2.51431043</v>
      </c>
      <c r="O24" s="18" t="n">
        <v>3.35829059</v>
      </c>
      <c r="P24" s="20" t="n">
        <v>1.259867</v>
      </c>
      <c r="Q24" s="18" t="n">
        <v>0</v>
      </c>
      <c r="R24" s="20" t="n">
        <v>0</v>
      </c>
      <c r="S24" s="18" t="s">
        <v>404</v>
      </c>
      <c r="T24" s="20" t="s">
        <v>404</v>
      </c>
      <c r="U24" s="18" t="n">
        <v>0</v>
      </c>
      <c r="V24" s="20" t="n">
        <v>0</v>
      </c>
      <c r="W24" s="18" t="n">
        <v>0</v>
      </c>
      <c r="X24" s="20" t="n">
        <v>0</v>
      </c>
      <c r="Y24" s="18" t="n">
        <v>0</v>
      </c>
      <c r="Z24" s="20" t="n">
        <v>0</v>
      </c>
    </row>
    <row r="25" spans="1:26">
      <c r="A25" s="15" t="s">
        <v>422</v>
      </c>
      <c r="B25" s="17" t="n">
        <v>5581</v>
      </c>
      <c r="C25" s="18">
        <f>(0.0/B25*100)</f>
        <v/>
      </c>
      <c r="D25" s="19" t="n">
        <v>5581</v>
      </c>
      <c r="E25" s="18" t="n">
        <v>0.6668663500000001</v>
      </c>
      <c r="F25" s="20" t="n">
        <v>0.66675777</v>
      </c>
      <c r="G25" s="18" t="n">
        <v>13.81774839</v>
      </c>
      <c r="H25" s="20" t="n">
        <v>2.71927279</v>
      </c>
      <c r="I25" s="18" t="n">
        <v>21.23074879</v>
      </c>
      <c r="J25" s="20" t="n">
        <v>3.0502973</v>
      </c>
      <c r="K25" s="18" t="n">
        <v>37.51943006</v>
      </c>
      <c r="L25" s="20" t="n">
        <v>3.77430333</v>
      </c>
      <c r="M25" s="18" t="n">
        <v>16.27984342</v>
      </c>
      <c r="N25" s="20" t="n">
        <v>2.87585934</v>
      </c>
      <c r="O25" s="18" t="n">
        <v>9.07434434</v>
      </c>
      <c r="P25" s="20" t="n">
        <v>2.33015829</v>
      </c>
      <c r="Q25" s="18" t="n">
        <v>0</v>
      </c>
      <c r="R25" s="20" t="n">
        <v>0</v>
      </c>
      <c r="S25" s="18" t="s">
        <v>404</v>
      </c>
      <c r="T25" s="20" t="s">
        <v>404</v>
      </c>
      <c r="U25" s="18" t="n">
        <v>0</v>
      </c>
      <c r="V25" s="20" t="n">
        <v>0</v>
      </c>
      <c r="W25" s="18" t="n">
        <v>0</v>
      </c>
      <c r="X25" s="20" t="n">
        <v>0</v>
      </c>
      <c r="Y25" s="18" t="n">
        <v>1.41101866</v>
      </c>
      <c r="Z25" s="20" t="n">
        <v>0.9972173600000001</v>
      </c>
    </row>
    <row r="26" spans="1:26">
      <c r="A26" s="15" t="s">
        <v>423</v>
      </c>
      <c r="B26" s="17" t="n">
        <v>4869</v>
      </c>
      <c r="C26" s="18">
        <f>(11.0/B26*100)</f>
        <v/>
      </c>
      <c r="D26" s="19" t="n">
        <v>4858</v>
      </c>
      <c r="E26" s="18" t="n">
        <v>2.89015538</v>
      </c>
      <c r="F26" s="20" t="n">
        <v>1.01306245</v>
      </c>
      <c r="G26" s="18" t="n">
        <v>4.64954014</v>
      </c>
      <c r="H26" s="20" t="n">
        <v>1.11695131</v>
      </c>
      <c r="I26" s="18" t="n">
        <v>20.60748584</v>
      </c>
      <c r="J26" s="20" t="n">
        <v>2.13135842</v>
      </c>
      <c r="K26" s="18" t="n">
        <v>35.65428998</v>
      </c>
      <c r="L26" s="20" t="n">
        <v>2.92076004</v>
      </c>
      <c r="M26" s="18" t="n">
        <v>21.9071881</v>
      </c>
      <c r="N26" s="20" t="n">
        <v>2.64147942</v>
      </c>
      <c r="O26" s="18" t="n">
        <v>12.32292633</v>
      </c>
      <c r="P26" s="20" t="n">
        <v>1.93809862</v>
      </c>
      <c r="Q26" s="18" t="n">
        <v>0</v>
      </c>
      <c r="R26" s="20" t="n">
        <v>0</v>
      </c>
      <c r="S26" s="18" t="s">
        <v>404</v>
      </c>
      <c r="T26" s="20" t="s">
        <v>404</v>
      </c>
      <c r="U26" s="18" t="n">
        <v>0</v>
      </c>
      <c r="V26" s="20" t="n">
        <v>0</v>
      </c>
      <c r="W26" s="18" t="n">
        <v>0</v>
      </c>
      <c r="X26" s="20" t="n">
        <v>0</v>
      </c>
      <c r="Y26" s="18" t="n">
        <v>1.96841424</v>
      </c>
      <c r="Z26" s="20" t="n">
        <v>0.7494294</v>
      </c>
    </row>
    <row r="27" spans="1:26">
      <c r="A27" s="15" t="s">
        <v>424</v>
      </c>
      <c r="B27" s="17" t="n">
        <v>5299</v>
      </c>
      <c r="C27" s="18">
        <f>(0.0/B27*100)</f>
        <v/>
      </c>
      <c r="D27" s="19" t="n">
        <v>5299</v>
      </c>
      <c r="E27" s="18" t="n">
        <v>2.05776154</v>
      </c>
      <c r="F27" s="20" t="n">
        <v>0.03553005</v>
      </c>
      <c r="G27" s="18" t="n">
        <v>0</v>
      </c>
      <c r="H27" s="20" t="n">
        <v>0</v>
      </c>
      <c r="I27" s="18" t="n">
        <v>8.184723590000001</v>
      </c>
      <c r="J27" s="20" t="n">
        <v>0.07212468</v>
      </c>
      <c r="K27" s="18" t="n">
        <v>35.08772372</v>
      </c>
      <c r="L27" s="20" t="n">
        <v>0.09175124</v>
      </c>
      <c r="M27" s="18" t="n">
        <v>34.75696527</v>
      </c>
      <c r="N27" s="20" t="n">
        <v>0.09179544000000001</v>
      </c>
      <c r="O27" s="18" t="n">
        <v>13.48683264</v>
      </c>
      <c r="P27" s="20" t="n">
        <v>0.06592596000000001</v>
      </c>
      <c r="Q27" s="18" t="n">
        <v>0</v>
      </c>
      <c r="R27" s="20" t="n">
        <v>0</v>
      </c>
      <c r="S27" s="18" t="s">
        <v>404</v>
      </c>
      <c r="T27" s="20" t="s">
        <v>404</v>
      </c>
      <c r="U27" s="18" t="n">
        <v>0</v>
      </c>
      <c r="V27" s="20" t="n">
        <v>0</v>
      </c>
      <c r="W27" s="18" t="n">
        <v>0</v>
      </c>
      <c r="X27" s="20" t="n">
        <v>0</v>
      </c>
      <c r="Y27" s="18" t="n">
        <v>6.42599325</v>
      </c>
      <c r="Z27" s="20" t="n">
        <v>0.04735946</v>
      </c>
    </row>
    <row r="28" spans="1:26">
      <c r="A28" s="15" t="s">
        <v>425</v>
      </c>
      <c r="B28" s="17" t="n">
        <v>7568</v>
      </c>
      <c r="C28" s="18">
        <f>(0.0/B28*100)</f>
        <v/>
      </c>
      <c r="D28" s="19" t="n">
        <v>7568</v>
      </c>
      <c r="E28" s="18" t="n">
        <v>0.26272194</v>
      </c>
      <c r="F28" s="20" t="n">
        <v>0.19556392</v>
      </c>
      <c r="G28" s="18" t="n">
        <v>10.24975382</v>
      </c>
      <c r="H28" s="20" t="n">
        <v>1.66977522</v>
      </c>
      <c r="I28" s="18" t="n">
        <v>18.55757827</v>
      </c>
      <c r="J28" s="20" t="n">
        <v>2.69964325</v>
      </c>
      <c r="K28" s="18" t="n">
        <v>27.9675481</v>
      </c>
      <c r="L28" s="20" t="n">
        <v>3.02298719</v>
      </c>
      <c r="M28" s="18" t="n">
        <v>22.96835617</v>
      </c>
      <c r="N28" s="20" t="n">
        <v>2.76904587</v>
      </c>
      <c r="O28" s="18" t="n">
        <v>19.99404169</v>
      </c>
      <c r="P28" s="20" t="n">
        <v>2.64828233</v>
      </c>
      <c r="Q28" s="18" t="n">
        <v>0</v>
      </c>
      <c r="R28" s="20" t="n">
        <v>0</v>
      </c>
      <c r="S28" s="18" t="s">
        <v>404</v>
      </c>
      <c r="T28" s="20" t="s">
        <v>404</v>
      </c>
      <c r="U28" s="18" t="n">
        <v>0</v>
      </c>
      <c r="V28" s="20" t="n">
        <v>0</v>
      </c>
      <c r="W28" s="18" t="n">
        <v>0</v>
      </c>
      <c r="X28" s="20" t="n">
        <v>0</v>
      </c>
      <c r="Y28" s="18" t="n">
        <v>0</v>
      </c>
      <c r="Z28" s="20" t="n">
        <v>0</v>
      </c>
    </row>
    <row r="29" spans="1:26">
      <c r="A29" s="15" t="s">
        <v>426</v>
      </c>
      <c r="B29" s="17" t="n">
        <v>5385</v>
      </c>
      <c r="C29" s="18">
        <f>(1123.0/B29*100)</f>
        <v/>
      </c>
      <c r="D29" s="19" t="n">
        <v>4262</v>
      </c>
      <c r="E29" s="18" t="n">
        <v>0.781338</v>
      </c>
      <c r="F29" s="20" t="n">
        <v>0.78238891</v>
      </c>
      <c r="G29" s="18" t="n">
        <v>12.05612455</v>
      </c>
      <c r="H29" s="20" t="n">
        <v>2.66890214</v>
      </c>
      <c r="I29" s="18" t="n">
        <v>21.25450433</v>
      </c>
      <c r="J29" s="20" t="n">
        <v>3.34221416</v>
      </c>
      <c r="K29" s="18" t="n">
        <v>25.3644927</v>
      </c>
      <c r="L29" s="20" t="n">
        <v>3.34007703</v>
      </c>
      <c r="M29" s="18" t="n">
        <v>14.7395667</v>
      </c>
      <c r="N29" s="20" t="n">
        <v>3.07019672</v>
      </c>
      <c r="O29" s="18" t="n">
        <v>5.96074167</v>
      </c>
      <c r="P29" s="20" t="n">
        <v>1.9817472</v>
      </c>
      <c r="Q29" s="18" t="n">
        <v>0</v>
      </c>
      <c r="R29" s="20" t="n">
        <v>0</v>
      </c>
      <c r="S29" s="18" t="s">
        <v>404</v>
      </c>
      <c r="T29" s="20" t="s">
        <v>404</v>
      </c>
      <c r="U29" s="18" t="n">
        <v>0</v>
      </c>
      <c r="V29" s="20" t="n">
        <v>0</v>
      </c>
      <c r="W29" s="18" t="n">
        <v>0</v>
      </c>
      <c r="X29" s="20" t="n">
        <v>0</v>
      </c>
      <c r="Y29" s="18" t="n">
        <v>19.84323206</v>
      </c>
      <c r="Z29" s="20" t="n">
        <v>3.45597445</v>
      </c>
    </row>
    <row r="30" spans="1:26">
      <c r="A30" s="15" t="s">
        <v>427</v>
      </c>
      <c r="B30" s="17" t="n">
        <v>4520</v>
      </c>
      <c r="C30" s="18">
        <f>(945.0/B30*100)</f>
        <v/>
      </c>
      <c r="D30" s="19" t="n">
        <v>3575</v>
      </c>
      <c r="E30" s="18" t="n">
        <v>1.55588976</v>
      </c>
      <c r="F30" s="20" t="n">
        <v>0.9279444100000001</v>
      </c>
      <c r="G30" s="18" t="n">
        <v>5.80022338</v>
      </c>
      <c r="H30" s="20" t="n">
        <v>1.87939994</v>
      </c>
      <c r="I30" s="18" t="n">
        <v>30.88406601</v>
      </c>
      <c r="J30" s="20" t="n">
        <v>4.04999819</v>
      </c>
      <c r="K30" s="18" t="n">
        <v>24.84177542</v>
      </c>
      <c r="L30" s="20" t="n">
        <v>3.38860556</v>
      </c>
      <c r="M30" s="18" t="n">
        <v>19.08321409</v>
      </c>
      <c r="N30" s="20" t="n">
        <v>2.65115377</v>
      </c>
      <c r="O30" s="18" t="n">
        <v>13.30578713</v>
      </c>
      <c r="P30" s="20" t="n">
        <v>2.84047083</v>
      </c>
      <c r="Q30" s="18" t="n">
        <v>0</v>
      </c>
      <c r="R30" s="20" t="n">
        <v>0</v>
      </c>
      <c r="S30" s="18" t="s">
        <v>404</v>
      </c>
      <c r="T30" s="20" t="s">
        <v>404</v>
      </c>
      <c r="U30" s="18" t="n">
        <v>0</v>
      </c>
      <c r="V30" s="20" t="n">
        <v>0</v>
      </c>
      <c r="W30" s="18" t="n">
        <v>0</v>
      </c>
      <c r="X30" s="20" t="n">
        <v>0</v>
      </c>
      <c r="Y30" s="18" t="n">
        <v>4.52904421</v>
      </c>
      <c r="Z30" s="20" t="n">
        <v>1.36642647</v>
      </c>
    </row>
    <row r="31" spans="1:26">
      <c r="A31" s="15" t="s">
        <v>428</v>
      </c>
      <c r="B31" s="17" t="n">
        <v>5456</v>
      </c>
      <c r="C31" s="18">
        <f>(502.0/B31*100)</f>
        <v/>
      </c>
      <c r="D31" s="19" t="n">
        <v>4954</v>
      </c>
      <c r="E31" s="18" t="n">
        <v>0.43255294</v>
      </c>
      <c r="F31" s="20" t="n">
        <v>0.41568029</v>
      </c>
      <c r="G31" s="18" t="n">
        <v>8.74428419</v>
      </c>
      <c r="H31" s="20" t="n">
        <v>2.05567452</v>
      </c>
      <c r="I31" s="18" t="n">
        <v>23.04427789</v>
      </c>
      <c r="J31" s="20" t="n">
        <v>2.96478229</v>
      </c>
      <c r="K31" s="18" t="n">
        <v>31.843064</v>
      </c>
      <c r="L31" s="20" t="n">
        <v>3.61759764</v>
      </c>
      <c r="M31" s="18" t="n">
        <v>18.03927833</v>
      </c>
      <c r="N31" s="20" t="n">
        <v>2.7956461</v>
      </c>
      <c r="O31" s="18" t="n">
        <v>8.060028369999999</v>
      </c>
      <c r="P31" s="20" t="n">
        <v>2.0245723</v>
      </c>
      <c r="Q31" s="18" t="n">
        <v>0</v>
      </c>
      <c r="R31" s="20" t="n">
        <v>0</v>
      </c>
      <c r="S31" s="18" t="s">
        <v>404</v>
      </c>
      <c r="T31" s="20" t="s">
        <v>404</v>
      </c>
      <c r="U31" s="18" t="n">
        <v>0</v>
      </c>
      <c r="V31" s="20" t="n">
        <v>0</v>
      </c>
      <c r="W31" s="18" t="n">
        <v>0</v>
      </c>
      <c r="X31" s="20" t="n">
        <v>0</v>
      </c>
      <c r="Y31" s="18" t="n">
        <v>9.836514279999999</v>
      </c>
      <c r="Z31" s="20" t="n">
        <v>2.05112293</v>
      </c>
    </row>
    <row r="32" spans="1:26">
      <c r="A32" s="15" t="s">
        <v>429</v>
      </c>
      <c r="B32" s="17" t="n">
        <v>4478</v>
      </c>
      <c r="C32" s="18">
        <f>(0.0/B32*100)</f>
        <v/>
      </c>
      <c r="D32" s="19" t="n">
        <v>4478</v>
      </c>
      <c r="E32" s="18" t="n">
        <v>1.45725379</v>
      </c>
      <c r="F32" s="20" t="n">
        <v>0.95225173</v>
      </c>
      <c r="G32" s="18" t="n">
        <v>7.4133317</v>
      </c>
      <c r="H32" s="20" t="n">
        <v>1.95592413</v>
      </c>
      <c r="I32" s="18" t="n">
        <v>26.31557105</v>
      </c>
      <c r="J32" s="20" t="n">
        <v>2.89548706</v>
      </c>
      <c r="K32" s="18" t="n">
        <v>35.80329158</v>
      </c>
      <c r="L32" s="20" t="n">
        <v>3.50490391</v>
      </c>
      <c r="M32" s="18" t="n">
        <v>14.11159927</v>
      </c>
      <c r="N32" s="20" t="n">
        <v>2.98186931</v>
      </c>
      <c r="O32" s="18" t="n">
        <v>13.58688055</v>
      </c>
      <c r="P32" s="20" t="n">
        <v>2.48855814</v>
      </c>
      <c r="Q32" s="18" t="n">
        <v>0</v>
      </c>
      <c r="R32" s="20" t="n">
        <v>0</v>
      </c>
      <c r="S32" s="18" t="s">
        <v>404</v>
      </c>
      <c r="T32" s="20" t="s">
        <v>404</v>
      </c>
      <c r="U32" s="18" t="n">
        <v>0</v>
      </c>
      <c r="V32" s="20" t="n">
        <v>0</v>
      </c>
      <c r="W32" s="18" t="n">
        <v>0</v>
      </c>
      <c r="X32" s="20" t="n">
        <v>0</v>
      </c>
      <c r="Y32" s="18" t="n">
        <v>1.31207206</v>
      </c>
      <c r="Z32" s="20" t="n">
        <v>0.8909647000000001</v>
      </c>
    </row>
    <row r="33" spans="1:26">
      <c r="A33" s="15" t="s">
        <v>430</v>
      </c>
      <c r="B33" s="17" t="n">
        <v>7325</v>
      </c>
      <c r="C33" s="18">
        <f>(29.0/B33*100)</f>
        <v/>
      </c>
      <c r="D33" s="19" t="n">
        <v>7296</v>
      </c>
      <c r="E33" s="18" t="n">
        <v>0.47206389</v>
      </c>
      <c r="F33" s="20" t="n">
        <v>0.41925663</v>
      </c>
      <c r="G33" s="18" t="n">
        <v>9.11793919</v>
      </c>
      <c r="H33" s="20" t="n">
        <v>2.253897</v>
      </c>
      <c r="I33" s="18" t="n">
        <v>25.62658157</v>
      </c>
      <c r="J33" s="20" t="n">
        <v>3.12081567</v>
      </c>
      <c r="K33" s="18" t="n">
        <v>22.92168551</v>
      </c>
      <c r="L33" s="20" t="n">
        <v>3.42255219</v>
      </c>
      <c r="M33" s="18" t="n">
        <v>13.18240283</v>
      </c>
      <c r="N33" s="20" t="n">
        <v>2.33967001</v>
      </c>
      <c r="O33" s="18" t="n">
        <v>26.68886981</v>
      </c>
      <c r="P33" s="20" t="n">
        <v>3.15813362</v>
      </c>
      <c r="Q33" s="18" t="n">
        <v>0</v>
      </c>
      <c r="R33" s="20" t="n">
        <v>0</v>
      </c>
      <c r="S33" s="18" t="s">
        <v>404</v>
      </c>
      <c r="T33" s="20" t="s">
        <v>404</v>
      </c>
      <c r="U33" s="18" t="n">
        <v>0</v>
      </c>
      <c r="V33" s="20" t="n">
        <v>0</v>
      </c>
      <c r="W33" s="18" t="n">
        <v>0</v>
      </c>
      <c r="X33" s="20" t="n">
        <v>0</v>
      </c>
      <c r="Y33" s="18" t="n">
        <v>1.99045719</v>
      </c>
      <c r="Z33" s="20" t="n">
        <v>1.05677149</v>
      </c>
    </row>
    <row r="34" spans="1:26">
      <c r="A34" s="15" t="s">
        <v>431</v>
      </c>
      <c r="B34" s="17" t="n">
        <v>6350</v>
      </c>
      <c r="C34" s="18">
        <f>(0.0/B34*100)</f>
        <v/>
      </c>
      <c r="D34" s="19" t="n">
        <v>6350</v>
      </c>
      <c r="E34" s="18" t="n">
        <v>0</v>
      </c>
      <c r="F34" s="20" t="n">
        <v>0</v>
      </c>
      <c r="G34" s="18" t="n">
        <v>12.12107377</v>
      </c>
      <c r="H34" s="20" t="n">
        <v>2.44323353</v>
      </c>
      <c r="I34" s="18" t="n">
        <v>28.91937037</v>
      </c>
      <c r="J34" s="20" t="n">
        <v>3.14730776</v>
      </c>
      <c r="K34" s="18" t="n">
        <v>24.6997822</v>
      </c>
      <c r="L34" s="20" t="n">
        <v>2.98632243</v>
      </c>
      <c r="M34" s="18" t="n">
        <v>18.26061877</v>
      </c>
      <c r="N34" s="20" t="n">
        <v>2.45314378</v>
      </c>
      <c r="O34" s="18" t="n">
        <v>15.00961893</v>
      </c>
      <c r="P34" s="20" t="n">
        <v>2.11792841</v>
      </c>
      <c r="Q34" s="18" t="n">
        <v>0</v>
      </c>
      <c r="R34" s="20" t="n">
        <v>0</v>
      </c>
      <c r="S34" s="18" t="s">
        <v>404</v>
      </c>
      <c r="T34" s="20" t="s">
        <v>404</v>
      </c>
      <c r="U34" s="18" t="n">
        <v>0</v>
      </c>
      <c r="V34" s="20" t="n">
        <v>0</v>
      </c>
      <c r="W34" s="18" t="n">
        <v>0</v>
      </c>
      <c r="X34" s="20" t="n">
        <v>0</v>
      </c>
      <c r="Y34" s="18" t="n">
        <v>0.98953596</v>
      </c>
      <c r="Z34" s="20" t="n">
        <v>0.64662857</v>
      </c>
    </row>
    <row r="35" spans="1:26">
      <c r="A35" s="15" t="s">
        <v>432</v>
      </c>
      <c r="B35" s="17" t="n">
        <v>6406</v>
      </c>
      <c r="C35" s="18">
        <f>(443.0/B35*100)</f>
        <v/>
      </c>
      <c r="D35" s="19" t="n">
        <v>5963</v>
      </c>
      <c r="E35" s="18" t="n">
        <v>0.77187342</v>
      </c>
      <c r="F35" s="20" t="n">
        <v>0.03422775</v>
      </c>
      <c r="G35" s="18" t="n">
        <v>10.8268057</v>
      </c>
      <c r="H35" s="20" t="n">
        <v>0.14911541</v>
      </c>
      <c r="I35" s="18" t="n">
        <v>26.73335097</v>
      </c>
      <c r="J35" s="20" t="n">
        <v>0.30932729</v>
      </c>
      <c r="K35" s="18" t="n">
        <v>32.55046552</v>
      </c>
      <c r="L35" s="20" t="n">
        <v>0.38577477</v>
      </c>
      <c r="M35" s="18" t="n">
        <v>15.37077852</v>
      </c>
      <c r="N35" s="20" t="n">
        <v>0.4422642</v>
      </c>
      <c r="O35" s="18" t="n">
        <v>12.01068618</v>
      </c>
      <c r="P35" s="20" t="n">
        <v>0.15266493</v>
      </c>
      <c r="Q35" s="18" t="n">
        <v>0</v>
      </c>
      <c r="R35" s="20" t="n">
        <v>0</v>
      </c>
      <c r="S35" s="18" t="s">
        <v>404</v>
      </c>
      <c r="T35" s="20" t="s">
        <v>404</v>
      </c>
      <c r="U35" s="18" t="n">
        <v>0</v>
      </c>
      <c r="V35" s="20" t="n">
        <v>0</v>
      </c>
      <c r="W35" s="18" t="n">
        <v>0</v>
      </c>
      <c r="X35" s="20" t="n">
        <v>0</v>
      </c>
      <c r="Y35" s="18" t="n">
        <v>1.73603968</v>
      </c>
      <c r="Z35" s="20" t="n">
        <v>0.14529295</v>
      </c>
    </row>
    <row r="36" spans="1:26">
      <c r="A36" s="15" t="s">
        <v>433</v>
      </c>
      <c r="B36" s="17" t="n">
        <v>6736</v>
      </c>
      <c r="C36" s="18">
        <f>(10.0/B36*100)</f>
        <v/>
      </c>
      <c r="D36" s="19" t="n">
        <v>6726</v>
      </c>
      <c r="E36" s="18" t="n">
        <v>3.62265352</v>
      </c>
      <c r="F36" s="20" t="n">
        <v>1.10156645</v>
      </c>
      <c r="G36" s="18" t="n">
        <v>11.53890142</v>
      </c>
      <c r="H36" s="20" t="n">
        <v>2.41002361</v>
      </c>
      <c r="I36" s="18" t="n">
        <v>20.60784737</v>
      </c>
      <c r="J36" s="20" t="n">
        <v>2.83994072</v>
      </c>
      <c r="K36" s="18" t="n">
        <v>25.18758891</v>
      </c>
      <c r="L36" s="20" t="n">
        <v>3.19917677</v>
      </c>
      <c r="M36" s="18" t="n">
        <v>15.60362681</v>
      </c>
      <c r="N36" s="20" t="n">
        <v>2.75411159</v>
      </c>
      <c r="O36" s="18" t="n">
        <v>22.20774986</v>
      </c>
      <c r="P36" s="20" t="n">
        <v>2.95052148</v>
      </c>
      <c r="Q36" s="18" t="n">
        <v>0</v>
      </c>
      <c r="R36" s="20" t="n">
        <v>0</v>
      </c>
      <c r="S36" s="18" t="s">
        <v>404</v>
      </c>
      <c r="T36" s="20" t="s">
        <v>404</v>
      </c>
      <c r="U36" s="18" t="n">
        <v>0</v>
      </c>
      <c r="V36" s="20" t="n">
        <v>0</v>
      </c>
      <c r="W36" s="18" t="n">
        <v>0</v>
      </c>
      <c r="X36" s="20" t="n">
        <v>0</v>
      </c>
      <c r="Y36" s="18" t="n">
        <v>1.23163209</v>
      </c>
      <c r="Z36" s="20" t="n">
        <v>0.77880182</v>
      </c>
    </row>
    <row r="37" spans="1:26">
      <c r="A37" s="15" t="s">
        <v>434</v>
      </c>
      <c r="B37" s="17" t="n">
        <v>5458</v>
      </c>
      <c r="C37" s="18">
        <f>(0.0/B37*100)</f>
        <v/>
      </c>
      <c r="D37" s="19" t="n">
        <v>5458</v>
      </c>
      <c r="E37" s="18" t="n">
        <v>0.58648391</v>
      </c>
      <c r="F37" s="20" t="n">
        <v>0.58952978</v>
      </c>
      <c r="G37" s="18" t="n">
        <v>6.64525298</v>
      </c>
      <c r="H37" s="20" t="n">
        <v>2.00413497</v>
      </c>
      <c r="I37" s="18" t="n">
        <v>27.85070012</v>
      </c>
      <c r="J37" s="20" t="n">
        <v>3.02195091</v>
      </c>
      <c r="K37" s="18" t="n">
        <v>29.44409717</v>
      </c>
      <c r="L37" s="20" t="n">
        <v>3.21425772</v>
      </c>
      <c r="M37" s="18" t="n">
        <v>23.44026917</v>
      </c>
      <c r="N37" s="20" t="n">
        <v>3.06787668</v>
      </c>
      <c r="O37" s="18" t="n">
        <v>11.5221319</v>
      </c>
      <c r="P37" s="20" t="n">
        <v>2.28871768</v>
      </c>
      <c r="Q37" s="18" t="n">
        <v>0</v>
      </c>
      <c r="R37" s="20" t="n">
        <v>0</v>
      </c>
      <c r="S37" s="18" t="s">
        <v>404</v>
      </c>
      <c r="T37" s="20" t="s">
        <v>404</v>
      </c>
      <c r="U37" s="18" t="n">
        <v>0</v>
      </c>
      <c r="V37" s="20" t="n">
        <v>0</v>
      </c>
      <c r="W37" s="18" t="n">
        <v>0</v>
      </c>
      <c r="X37" s="20" t="n">
        <v>0</v>
      </c>
      <c r="Y37" s="18" t="n">
        <v>0.51106475</v>
      </c>
      <c r="Z37" s="20" t="n">
        <v>0.51552163</v>
      </c>
    </row>
    <row r="38" spans="1:26">
      <c r="A38" s="15" t="s">
        <v>435</v>
      </c>
      <c r="B38" s="17" t="n">
        <v>5860</v>
      </c>
      <c r="C38" s="18">
        <f>(268.0/B38*100)</f>
        <v/>
      </c>
      <c r="D38" s="19" t="n">
        <v>5592</v>
      </c>
      <c r="E38" s="18" t="n">
        <v>1.10086059</v>
      </c>
      <c r="F38" s="20" t="n">
        <v>0.7495927</v>
      </c>
      <c r="G38" s="18" t="n">
        <v>15.89706223</v>
      </c>
      <c r="H38" s="20" t="n">
        <v>2.94059006</v>
      </c>
      <c r="I38" s="18" t="n">
        <v>26.78761628</v>
      </c>
      <c r="J38" s="20" t="n">
        <v>3.47096536</v>
      </c>
      <c r="K38" s="18" t="n">
        <v>30.0104303</v>
      </c>
      <c r="L38" s="20" t="n">
        <v>3.2110223</v>
      </c>
      <c r="M38" s="18" t="n">
        <v>12.84290094</v>
      </c>
      <c r="N38" s="20" t="n">
        <v>2.28086783</v>
      </c>
      <c r="O38" s="18" t="n">
        <v>9.33469376</v>
      </c>
      <c r="P38" s="20" t="n">
        <v>2.51277043</v>
      </c>
      <c r="Q38" s="18" t="n">
        <v>0</v>
      </c>
      <c r="R38" s="20" t="n">
        <v>0</v>
      </c>
      <c r="S38" s="18" t="s">
        <v>404</v>
      </c>
      <c r="T38" s="20" t="s">
        <v>404</v>
      </c>
      <c r="U38" s="18" t="n">
        <v>0</v>
      </c>
      <c r="V38" s="20" t="n">
        <v>0</v>
      </c>
      <c r="W38" s="18" t="n">
        <v>0</v>
      </c>
      <c r="X38" s="20" t="n">
        <v>0</v>
      </c>
      <c r="Y38" s="18" t="n">
        <v>4.02643591</v>
      </c>
      <c r="Z38" s="20" t="n">
        <v>2.27454001</v>
      </c>
    </row>
    <row r="39" spans="1:26">
      <c r="A39" s="15" t="s">
        <v>436</v>
      </c>
      <c r="B39" s="17" t="n">
        <v>5895</v>
      </c>
      <c r="C39" s="18">
        <f>(0.0/B39*100)</f>
        <v/>
      </c>
      <c r="D39" s="19" t="n">
        <v>5895</v>
      </c>
      <c r="E39" s="18" t="n">
        <v>0</v>
      </c>
      <c r="F39" s="20" t="n">
        <v>0</v>
      </c>
      <c r="G39" s="18" t="n">
        <v>1.6256083</v>
      </c>
      <c r="H39" s="20" t="n">
        <v>0.93122134</v>
      </c>
      <c r="I39" s="18" t="n">
        <v>15.60036178</v>
      </c>
      <c r="J39" s="20" t="n">
        <v>3.2755305</v>
      </c>
      <c r="K39" s="18" t="n">
        <v>16.32893519</v>
      </c>
      <c r="L39" s="20" t="n">
        <v>3.13241147</v>
      </c>
      <c r="M39" s="18" t="n">
        <v>27.603827</v>
      </c>
      <c r="N39" s="20" t="n">
        <v>4.14484501</v>
      </c>
      <c r="O39" s="18" t="n">
        <v>38.37842078</v>
      </c>
      <c r="P39" s="20" t="n">
        <v>4.00431916</v>
      </c>
      <c r="Q39" s="18" t="n">
        <v>0</v>
      </c>
      <c r="R39" s="20" t="n">
        <v>0</v>
      </c>
      <c r="S39" s="18" t="s">
        <v>404</v>
      </c>
      <c r="T39" s="20" t="s">
        <v>404</v>
      </c>
      <c r="U39" s="18" t="n">
        <v>0</v>
      </c>
      <c r="V39" s="20" t="n">
        <v>0</v>
      </c>
      <c r="W39" s="18" t="n">
        <v>0</v>
      </c>
      <c r="X39" s="20" t="n">
        <v>0</v>
      </c>
      <c r="Y39" s="18" t="n">
        <v>0.46284695</v>
      </c>
      <c r="Z39" s="20" t="n">
        <v>0.46314284</v>
      </c>
    </row>
    <row r="40" spans="1:26">
      <c r="A40" s="15" t="s">
        <v>437</v>
      </c>
      <c r="B40" s="17" t="n">
        <v>14157</v>
      </c>
      <c r="C40" s="18">
        <f>(2650.0/B40*100)</f>
        <v/>
      </c>
      <c r="D40" s="19" t="n">
        <v>11507</v>
      </c>
      <c r="E40" s="18" t="n">
        <v>1.62976793</v>
      </c>
      <c r="F40" s="20" t="n">
        <v>0.78835193</v>
      </c>
      <c r="G40" s="18" t="n">
        <v>2.17778811</v>
      </c>
      <c r="H40" s="20" t="n">
        <v>0.74077838</v>
      </c>
      <c r="I40" s="18" t="n">
        <v>9.758122200000001</v>
      </c>
      <c r="J40" s="20" t="n">
        <v>1.98882372</v>
      </c>
      <c r="K40" s="18" t="n">
        <v>22.99273419</v>
      </c>
      <c r="L40" s="20" t="n">
        <v>2.51010757</v>
      </c>
      <c r="M40" s="18" t="n">
        <v>23.39952032</v>
      </c>
      <c r="N40" s="20" t="n">
        <v>2.90634704</v>
      </c>
      <c r="O40" s="18" t="n">
        <v>33.98897869</v>
      </c>
      <c r="P40" s="20" t="n">
        <v>3.16023194</v>
      </c>
      <c r="Q40" s="18" t="n">
        <v>0</v>
      </c>
      <c r="R40" s="20" t="n">
        <v>0</v>
      </c>
      <c r="S40" s="18" t="s">
        <v>404</v>
      </c>
      <c r="T40" s="20" t="s">
        <v>404</v>
      </c>
      <c r="U40" s="18" t="n">
        <v>0</v>
      </c>
      <c r="V40" s="20" t="n">
        <v>0</v>
      </c>
      <c r="W40" s="18" t="n">
        <v>0</v>
      </c>
      <c r="X40" s="20" t="n">
        <v>0</v>
      </c>
      <c r="Y40" s="18" t="n">
        <v>6.05308856</v>
      </c>
      <c r="Z40" s="20" t="n">
        <v>1.69629066</v>
      </c>
    </row>
    <row r="41" spans="1:26">
      <c r="A41" s="15" t="s">
        <v>438</v>
      </c>
      <c r="B41" s="17" t="n">
        <v>5712</v>
      </c>
      <c r="C41" s="18">
        <f>(70.0/B41*100)</f>
        <v/>
      </c>
      <c r="D41" s="19" t="n">
        <v>5642</v>
      </c>
      <c r="E41" s="18" t="n">
        <v>2.05509235</v>
      </c>
      <c r="F41" s="20" t="n">
        <v>1.05433634</v>
      </c>
      <c r="G41" s="18" t="n">
        <v>1.79930045</v>
      </c>
      <c r="H41" s="20" t="n">
        <v>0.9614551099999999</v>
      </c>
      <c r="I41" s="18" t="n">
        <v>4.05508478</v>
      </c>
      <c r="J41" s="20" t="n">
        <v>1.49095391</v>
      </c>
      <c r="K41" s="18" t="n">
        <v>16.49829661</v>
      </c>
      <c r="L41" s="20" t="n">
        <v>2.79316751</v>
      </c>
      <c r="M41" s="18" t="n">
        <v>34.30582364</v>
      </c>
      <c r="N41" s="20" t="n">
        <v>3.98790411</v>
      </c>
      <c r="O41" s="18" t="n">
        <v>38.50094031</v>
      </c>
      <c r="P41" s="20" t="n">
        <v>3.90407069</v>
      </c>
      <c r="Q41" s="18" t="n">
        <v>0</v>
      </c>
      <c r="R41" s="20" t="n">
        <v>0</v>
      </c>
      <c r="S41" s="18" t="s">
        <v>404</v>
      </c>
      <c r="T41" s="20" t="s">
        <v>404</v>
      </c>
      <c r="U41" s="18" t="n">
        <v>0</v>
      </c>
      <c r="V41" s="20" t="n">
        <v>0</v>
      </c>
      <c r="W41" s="18" t="n">
        <v>0</v>
      </c>
      <c r="X41" s="20" t="n">
        <v>0</v>
      </c>
      <c r="Y41" s="18" t="n">
        <v>2.78546185</v>
      </c>
      <c r="Z41" s="20" t="n">
        <v>1.47191091</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n">
        <v>0</v>
      </c>
      <c r="F44" s="20" t="n">
        <v>0</v>
      </c>
      <c r="G44" s="18" t="n">
        <v>0.90922168</v>
      </c>
      <c r="H44" s="20" t="n">
        <v>0.65243779</v>
      </c>
      <c r="I44" s="18" t="n">
        <v>6.43730983</v>
      </c>
      <c r="J44" s="20" t="n">
        <v>1.62041135</v>
      </c>
      <c r="K44" s="18" t="n">
        <v>18.01828231</v>
      </c>
      <c r="L44" s="20" t="n">
        <v>3.00428468</v>
      </c>
      <c r="M44" s="18" t="n">
        <v>22.05487968</v>
      </c>
      <c r="N44" s="20" t="n">
        <v>2.80202399</v>
      </c>
      <c r="O44" s="18" t="n">
        <v>51.08379133</v>
      </c>
      <c r="P44" s="20" t="n">
        <v>3.79491877</v>
      </c>
      <c r="Q44" s="18" t="n">
        <v>0</v>
      </c>
      <c r="R44" s="20" t="n">
        <v>0</v>
      </c>
      <c r="S44" s="18" t="s">
        <v>404</v>
      </c>
      <c r="T44" s="20" t="s">
        <v>404</v>
      </c>
      <c r="U44" s="18" t="n">
        <v>0</v>
      </c>
      <c r="V44" s="20" t="n">
        <v>0</v>
      </c>
      <c r="W44" s="18" t="n">
        <v>0</v>
      </c>
      <c r="X44" s="20" t="n">
        <v>0</v>
      </c>
      <c r="Y44" s="18" t="n">
        <v>1.49651516</v>
      </c>
      <c r="Z44" s="20" t="n">
        <v>0.56303775</v>
      </c>
    </row>
    <row r="45" spans="1:26">
      <c r="A45" s="15" t="s">
        <v>442</v>
      </c>
      <c r="B45" s="17" t="n">
        <v>5519</v>
      </c>
      <c r="C45" s="18">
        <f>(0.0/B45*100)</f>
        <v/>
      </c>
      <c r="D45" s="19" t="n">
        <v>5519</v>
      </c>
      <c r="E45" s="18" t="n">
        <v>1.9107294</v>
      </c>
      <c r="F45" s="20" t="n">
        <v>1.43032348</v>
      </c>
      <c r="G45" s="18" t="n">
        <v>8.64459819</v>
      </c>
      <c r="H45" s="20" t="n">
        <v>2.33610852</v>
      </c>
      <c r="I45" s="18" t="n">
        <v>20.71000152</v>
      </c>
      <c r="J45" s="20" t="n">
        <v>3.4242379</v>
      </c>
      <c r="K45" s="18" t="n">
        <v>23.18480826</v>
      </c>
      <c r="L45" s="20" t="n">
        <v>3.41667174</v>
      </c>
      <c r="M45" s="18" t="n">
        <v>16.65573834</v>
      </c>
      <c r="N45" s="20" t="n">
        <v>2.69169766</v>
      </c>
      <c r="O45" s="18" t="n">
        <v>25.80172953</v>
      </c>
      <c r="P45" s="20" t="n">
        <v>3.82006769</v>
      </c>
      <c r="Q45" s="18" t="n">
        <v>0</v>
      </c>
      <c r="R45" s="20" t="n">
        <v>0</v>
      </c>
      <c r="S45" s="18" t="s">
        <v>404</v>
      </c>
      <c r="T45" s="20" t="s">
        <v>404</v>
      </c>
      <c r="U45" s="18" t="n">
        <v>0</v>
      </c>
      <c r="V45" s="20" t="n">
        <v>0</v>
      </c>
      <c r="W45" s="18" t="n">
        <v>0</v>
      </c>
      <c r="X45" s="20" t="n">
        <v>0</v>
      </c>
      <c r="Y45" s="18" t="n">
        <v>3.09239476</v>
      </c>
      <c r="Z45" s="20" t="n">
        <v>1.37527457</v>
      </c>
    </row>
    <row r="46" spans="1:26">
      <c r="A46" s="15" t="s">
        <v>443</v>
      </c>
      <c r="B46" s="17" t="n">
        <v>23141</v>
      </c>
      <c r="C46" s="18">
        <f>(4196.0/B46*100)</f>
        <v/>
      </c>
      <c r="D46" s="19" t="n">
        <v>18945</v>
      </c>
      <c r="E46" s="18" t="n">
        <v>0.17709331</v>
      </c>
      <c r="F46" s="20" t="n">
        <v>0.0848328</v>
      </c>
      <c r="G46" s="18" t="n">
        <v>1.79976664</v>
      </c>
      <c r="H46" s="20" t="n">
        <v>0.77711776</v>
      </c>
      <c r="I46" s="18" t="n">
        <v>3.9426848</v>
      </c>
      <c r="J46" s="20" t="n">
        <v>0.9840678</v>
      </c>
      <c r="K46" s="18" t="n">
        <v>10.01366582</v>
      </c>
      <c r="L46" s="20" t="n">
        <v>1.2468218</v>
      </c>
      <c r="M46" s="18" t="n">
        <v>23.932279</v>
      </c>
      <c r="N46" s="20" t="n">
        <v>2.41156531</v>
      </c>
      <c r="O46" s="18" t="n">
        <v>54.19377393</v>
      </c>
      <c r="P46" s="20" t="n">
        <v>2.68660485</v>
      </c>
      <c r="Q46" s="18" t="n">
        <v>0</v>
      </c>
      <c r="R46" s="20" t="n">
        <v>0</v>
      </c>
      <c r="S46" s="18" t="s">
        <v>404</v>
      </c>
      <c r="T46" s="20" t="s">
        <v>404</v>
      </c>
      <c r="U46" s="18" t="n">
        <v>0</v>
      </c>
      <c r="V46" s="20" t="n">
        <v>0</v>
      </c>
      <c r="W46" s="18" t="n">
        <v>0</v>
      </c>
      <c r="X46" s="20" t="n">
        <v>0</v>
      </c>
      <c r="Y46" s="18" t="n">
        <v>5.94073649</v>
      </c>
      <c r="Z46" s="20" t="n">
        <v>0.9997691399999999</v>
      </c>
    </row>
    <row r="47" spans="1:26">
      <c r="A47" s="15" t="s">
        <v>444</v>
      </c>
      <c r="B47" s="17" t="n">
        <v>5928</v>
      </c>
      <c r="C47" s="18">
        <f>(0.0/B47*100)</f>
        <v/>
      </c>
      <c r="D47" s="19" t="n">
        <v>5928</v>
      </c>
      <c r="E47" s="18" t="n">
        <v>0.27208935</v>
      </c>
      <c r="F47" s="20" t="n">
        <v>0.27635686</v>
      </c>
      <c r="G47" s="18" t="n">
        <v>3.8601541</v>
      </c>
      <c r="H47" s="20" t="n">
        <v>1.54323328</v>
      </c>
      <c r="I47" s="18" t="n">
        <v>12.2396338</v>
      </c>
      <c r="J47" s="20" t="n">
        <v>2.47669288</v>
      </c>
      <c r="K47" s="18" t="n">
        <v>25.23273029</v>
      </c>
      <c r="L47" s="20" t="n">
        <v>3.39842764</v>
      </c>
      <c r="M47" s="18" t="n">
        <v>25.35674739</v>
      </c>
      <c r="N47" s="20" t="n">
        <v>3.32073569</v>
      </c>
      <c r="O47" s="18" t="n">
        <v>31.36686726</v>
      </c>
      <c r="P47" s="20" t="n">
        <v>4.07194462</v>
      </c>
      <c r="Q47" s="18" t="n">
        <v>0</v>
      </c>
      <c r="R47" s="20" t="n">
        <v>0</v>
      </c>
      <c r="S47" s="18" t="s">
        <v>404</v>
      </c>
      <c r="T47" s="20" t="s">
        <v>404</v>
      </c>
      <c r="U47" s="18" t="n">
        <v>0</v>
      </c>
      <c r="V47" s="20" t="n">
        <v>0</v>
      </c>
      <c r="W47" s="18" t="n">
        <v>0</v>
      </c>
      <c r="X47" s="20" t="n">
        <v>0</v>
      </c>
      <c r="Y47" s="18" t="n">
        <v>1.67177781</v>
      </c>
      <c r="Z47" s="20" t="n">
        <v>0.94326843</v>
      </c>
    </row>
    <row r="48" spans="1:26">
      <c r="A48" s="15" t="s">
        <v>445</v>
      </c>
      <c r="B48" s="17" t="n">
        <v>9841</v>
      </c>
      <c r="C48" s="18">
        <f>(0.0/B48*100)</f>
        <v/>
      </c>
      <c r="D48" s="19" t="n">
        <v>9841</v>
      </c>
      <c r="E48" s="18" t="n">
        <v>0.00210243</v>
      </c>
      <c r="F48" s="20" t="n">
        <v>0.00016444</v>
      </c>
      <c r="G48" s="18" t="n">
        <v>3.29352584</v>
      </c>
      <c r="H48" s="20" t="n">
        <v>1.33955532</v>
      </c>
      <c r="I48" s="18" t="n">
        <v>16.3526734</v>
      </c>
      <c r="J48" s="20" t="n">
        <v>3.45525431</v>
      </c>
      <c r="K48" s="18" t="n">
        <v>27.14775901</v>
      </c>
      <c r="L48" s="20" t="n">
        <v>3.75304706</v>
      </c>
      <c r="M48" s="18" t="n">
        <v>21.87804013</v>
      </c>
      <c r="N48" s="20" t="n">
        <v>3.2353418</v>
      </c>
      <c r="O48" s="18" t="n">
        <v>30.48081787</v>
      </c>
      <c r="P48" s="20" t="n">
        <v>3.38528941</v>
      </c>
      <c r="Q48" s="18" t="n">
        <v>0</v>
      </c>
      <c r="R48" s="20" t="n">
        <v>0</v>
      </c>
      <c r="S48" s="18" t="s">
        <v>404</v>
      </c>
      <c r="T48" s="20" t="s">
        <v>404</v>
      </c>
      <c r="U48" s="18" t="n">
        <v>0</v>
      </c>
      <c r="V48" s="20" t="n">
        <v>0</v>
      </c>
      <c r="W48" s="18" t="n">
        <v>0</v>
      </c>
      <c r="X48" s="20" t="n">
        <v>0</v>
      </c>
      <c r="Y48" s="18" t="n">
        <v>0.84508132</v>
      </c>
      <c r="Z48" s="20" t="n">
        <v>0.61226667</v>
      </c>
    </row>
    <row r="49" spans="1:26">
      <c r="A49" s="15" t="s">
        <v>446</v>
      </c>
      <c r="B49" s="17" t="n">
        <v>6349</v>
      </c>
      <c r="C49" s="18">
        <f>(52.0/B49*100)</f>
        <v/>
      </c>
      <c r="D49" s="19" t="n">
        <v>6297</v>
      </c>
      <c r="E49" s="18" t="n">
        <v>0.20038865</v>
      </c>
      <c r="F49" s="20" t="n">
        <v>0.14368968</v>
      </c>
      <c r="G49" s="18" t="n">
        <v>8.52187443</v>
      </c>
      <c r="H49" s="20" t="n">
        <v>1.92210351</v>
      </c>
      <c r="I49" s="18" t="n">
        <v>18.45788868</v>
      </c>
      <c r="J49" s="20" t="n">
        <v>2.90755945</v>
      </c>
      <c r="K49" s="18" t="n">
        <v>17.53642619</v>
      </c>
      <c r="L49" s="20" t="n">
        <v>3.00639716</v>
      </c>
      <c r="M49" s="18" t="n">
        <v>19.55777339</v>
      </c>
      <c r="N49" s="20" t="n">
        <v>3.06922639</v>
      </c>
      <c r="O49" s="18" t="n">
        <v>35.60473951</v>
      </c>
      <c r="P49" s="20" t="n">
        <v>3.65566689</v>
      </c>
      <c r="Q49" s="18" t="n">
        <v>0</v>
      </c>
      <c r="R49" s="20" t="n">
        <v>0</v>
      </c>
      <c r="S49" s="18" t="s">
        <v>404</v>
      </c>
      <c r="T49" s="20" t="s">
        <v>404</v>
      </c>
      <c r="U49" s="18" t="n">
        <v>0</v>
      </c>
      <c r="V49" s="20" t="n">
        <v>0</v>
      </c>
      <c r="W49" s="18" t="n">
        <v>0</v>
      </c>
      <c r="X49" s="20" t="n">
        <v>0</v>
      </c>
      <c r="Y49" s="18" t="n">
        <v>0.12090915</v>
      </c>
      <c r="Z49" s="20" t="n">
        <v>0.08543591</v>
      </c>
    </row>
    <row r="50" spans="1:26">
      <c r="A50" s="15" t="s">
        <v>447</v>
      </c>
      <c r="B50" s="17" t="n">
        <v>11795</v>
      </c>
      <c r="C50" s="18">
        <f>(1031.0/B50*100)</f>
        <v/>
      </c>
      <c r="D50" s="19" t="n">
        <v>10764</v>
      </c>
      <c r="E50" s="18" t="n">
        <v>5.53281406</v>
      </c>
      <c r="F50" s="20" t="n">
        <v>1.7130184</v>
      </c>
      <c r="G50" s="18" t="n">
        <v>12.23194928</v>
      </c>
      <c r="H50" s="20" t="n">
        <v>2.20439995</v>
      </c>
      <c r="I50" s="18" t="n">
        <v>22.37660144</v>
      </c>
      <c r="J50" s="20" t="n">
        <v>2.90208363</v>
      </c>
      <c r="K50" s="18" t="n">
        <v>16.07834918</v>
      </c>
      <c r="L50" s="20" t="n">
        <v>2.49368126</v>
      </c>
      <c r="M50" s="18" t="n">
        <v>14.72441777</v>
      </c>
      <c r="N50" s="20" t="n">
        <v>2.61443579</v>
      </c>
      <c r="O50" s="18" t="n">
        <v>21.61101452</v>
      </c>
      <c r="P50" s="20" t="n">
        <v>3.09495941</v>
      </c>
      <c r="Q50" s="18" t="n">
        <v>0</v>
      </c>
      <c r="R50" s="20" t="n">
        <v>0</v>
      </c>
      <c r="S50" s="18" t="s">
        <v>404</v>
      </c>
      <c r="T50" s="20" t="s">
        <v>404</v>
      </c>
      <c r="U50" s="18" t="n">
        <v>0</v>
      </c>
      <c r="V50" s="20" t="n">
        <v>0</v>
      </c>
      <c r="W50" s="18" t="n">
        <v>0</v>
      </c>
      <c r="X50" s="20" t="n">
        <v>0</v>
      </c>
      <c r="Y50" s="18" t="n">
        <v>7.44485374</v>
      </c>
      <c r="Z50" s="20" t="n">
        <v>2.01471842</v>
      </c>
    </row>
    <row r="51" spans="1:26">
      <c r="A51" s="15" t="s">
        <v>448</v>
      </c>
      <c r="B51" s="17" t="n">
        <v>6866</v>
      </c>
      <c r="C51" s="18">
        <f>(0.0/B51*100)</f>
        <v/>
      </c>
      <c r="D51" s="19" t="n">
        <v>6866</v>
      </c>
      <c r="E51" s="18" t="n">
        <v>3.10515042</v>
      </c>
      <c r="F51" s="20" t="n">
        <v>1.24890768</v>
      </c>
      <c r="G51" s="18" t="n">
        <v>8.273558830000001</v>
      </c>
      <c r="H51" s="20" t="n">
        <v>1.68255349</v>
      </c>
      <c r="I51" s="18" t="n">
        <v>20.79749518</v>
      </c>
      <c r="J51" s="20" t="n">
        <v>3.25596275</v>
      </c>
      <c r="K51" s="18" t="n">
        <v>21.38329624</v>
      </c>
      <c r="L51" s="20" t="n">
        <v>3.14753318</v>
      </c>
      <c r="M51" s="18" t="n">
        <v>18.92459821</v>
      </c>
      <c r="N51" s="20" t="n">
        <v>3.06340397</v>
      </c>
      <c r="O51" s="18" t="n">
        <v>26.72715351</v>
      </c>
      <c r="P51" s="20" t="n">
        <v>3.43918454</v>
      </c>
      <c r="Q51" s="18" t="n">
        <v>0</v>
      </c>
      <c r="R51" s="20" t="n">
        <v>0</v>
      </c>
      <c r="S51" s="18" t="s">
        <v>404</v>
      </c>
      <c r="T51" s="20" t="s">
        <v>404</v>
      </c>
      <c r="U51" s="18" t="n">
        <v>0</v>
      </c>
      <c r="V51" s="20" t="n">
        <v>0</v>
      </c>
      <c r="W51" s="18" t="n">
        <v>0</v>
      </c>
      <c r="X51" s="20" t="n">
        <v>0</v>
      </c>
      <c r="Y51" s="18" t="n">
        <v>0.78874761</v>
      </c>
      <c r="Z51" s="20" t="n">
        <v>0.5785810300000001</v>
      </c>
    </row>
    <row r="52" spans="1:26">
      <c r="A52" s="15" t="s">
        <v>449</v>
      </c>
      <c r="B52" s="17" t="n">
        <v>5809</v>
      </c>
      <c r="C52" s="18">
        <f>(0.0/B52*100)</f>
        <v/>
      </c>
      <c r="D52" s="19" t="n">
        <v>5809</v>
      </c>
      <c r="E52" s="18" t="n">
        <v>0.7966772</v>
      </c>
      <c r="F52" s="20" t="n">
        <v>0.84511703</v>
      </c>
      <c r="G52" s="18" t="n">
        <v>7.55063783</v>
      </c>
      <c r="H52" s="20" t="n">
        <v>1.98161023</v>
      </c>
      <c r="I52" s="18" t="n">
        <v>21.65789967</v>
      </c>
      <c r="J52" s="20" t="n">
        <v>2.81623721</v>
      </c>
      <c r="K52" s="18" t="n">
        <v>30.99740939</v>
      </c>
      <c r="L52" s="20" t="n">
        <v>3.60633821</v>
      </c>
      <c r="M52" s="18" t="n">
        <v>18.9350387</v>
      </c>
      <c r="N52" s="20" t="n">
        <v>2.93751886</v>
      </c>
      <c r="O52" s="18" t="n">
        <v>19.98666229</v>
      </c>
      <c r="P52" s="20" t="n">
        <v>2.76096854</v>
      </c>
      <c r="Q52" s="18" t="n">
        <v>0</v>
      </c>
      <c r="R52" s="20" t="n">
        <v>0</v>
      </c>
      <c r="S52" s="18" t="s">
        <v>404</v>
      </c>
      <c r="T52" s="20" t="s">
        <v>404</v>
      </c>
      <c r="U52" s="18" t="n">
        <v>0</v>
      </c>
      <c r="V52" s="20" t="n">
        <v>0</v>
      </c>
      <c r="W52" s="18" t="n">
        <v>0</v>
      </c>
      <c r="X52" s="20" t="n">
        <v>0</v>
      </c>
      <c r="Y52" s="18" t="n">
        <v>0.07567491</v>
      </c>
      <c r="Z52" s="20" t="n">
        <v>0.07594953</v>
      </c>
    </row>
    <row r="53" spans="1:26">
      <c r="A53" s="15" t="s">
        <v>450</v>
      </c>
      <c r="B53" s="17" t="n">
        <v>5571</v>
      </c>
      <c r="C53" s="18">
        <f>(0.0/B53*100)</f>
        <v/>
      </c>
      <c r="D53" s="19" t="n">
        <v>5571</v>
      </c>
      <c r="E53" s="18" t="n">
        <v>0</v>
      </c>
      <c r="F53" s="20" t="n">
        <v>0</v>
      </c>
      <c r="G53" s="18" t="n">
        <v>6.76823449</v>
      </c>
      <c r="H53" s="20" t="n">
        <v>0.04930112</v>
      </c>
      <c r="I53" s="18" t="n">
        <v>27.67382262</v>
      </c>
      <c r="J53" s="20" t="n">
        <v>0.12781763</v>
      </c>
      <c r="K53" s="18" t="n">
        <v>23.07802355</v>
      </c>
      <c r="L53" s="20" t="n">
        <v>0.12381479</v>
      </c>
      <c r="M53" s="18" t="n">
        <v>20.11332696</v>
      </c>
      <c r="N53" s="20" t="n">
        <v>0.14517157</v>
      </c>
      <c r="O53" s="18" t="n">
        <v>19.53261927</v>
      </c>
      <c r="P53" s="20" t="n">
        <v>0.10105969</v>
      </c>
      <c r="Q53" s="18" t="n">
        <v>0</v>
      </c>
      <c r="R53" s="20" t="n">
        <v>0</v>
      </c>
      <c r="S53" s="18" t="s">
        <v>404</v>
      </c>
      <c r="T53" s="20" t="s">
        <v>404</v>
      </c>
      <c r="U53" s="18" t="n">
        <v>0</v>
      </c>
      <c r="V53" s="20" t="n">
        <v>0</v>
      </c>
      <c r="W53" s="18" t="n">
        <v>0</v>
      </c>
      <c r="X53" s="20" t="n">
        <v>0</v>
      </c>
      <c r="Y53" s="18" t="n">
        <v>2.83397311</v>
      </c>
      <c r="Z53" s="20" t="n">
        <v>0.04282299</v>
      </c>
    </row>
    <row r="54" spans="1:26">
      <c r="A54" s="15" t="s">
        <v>451</v>
      </c>
      <c r="B54" s="17" t="n">
        <v>4740</v>
      </c>
      <c r="C54" s="18">
        <f>(199.0/B54*100)</f>
        <v/>
      </c>
      <c r="D54" s="19" t="n">
        <v>4541</v>
      </c>
      <c r="E54" s="18" t="n">
        <v>8.818339659999999</v>
      </c>
      <c r="F54" s="20" t="n">
        <v>2.61149111</v>
      </c>
      <c r="G54" s="18" t="n">
        <v>5.91792413</v>
      </c>
      <c r="H54" s="20" t="n">
        <v>1.88786303</v>
      </c>
      <c r="I54" s="18" t="n">
        <v>8.72624474</v>
      </c>
      <c r="J54" s="20" t="n">
        <v>2.32527735</v>
      </c>
      <c r="K54" s="18" t="n">
        <v>24.85838815</v>
      </c>
      <c r="L54" s="20" t="n">
        <v>3.52966917</v>
      </c>
      <c r="M54" s="18" t="n">
        <v>14.74995535</v>
      </c>
      <c r="N54" s="20" t="n">
        <v>3.12751783</v>
      </c>
      <c r="O54" s="18" t="n">
        <v>34.92206793</v>
      </c>
      <c r="P54" s="20" t="n">
        <v>4.2637984</v>
      </c>
      <c r="Q54" s="18" t="n">
        <v>0</v>
      </c>
      <c r="R54" s="20" t="n">
        <v>0</v>
      </c>
      <c r="S54" s="18" t="s">
        <v>404</v>
      </c>
      <c r="T54" s="20" t="s">
        <v>404</v>
      </c>
      <c r="U54" s="18" t="n">
        <v>0</v>
      </c>
      <c r="V54" s="20" t="n">
        <v>0</v>
      </c>
      <c r="W54" s="18" t="n">
        <v>0</v>
      </c>
      <c r="X54" s="20" t="n">
        <v>0</v>
      </c>
      <c r="Y54" s="18" t="n">
        <v>2.00708004</v>
      </c>
      <c r="Z54" s="20" t="n">
        <v>0.90185737</v>
      </c>
    </row>
    <row r="55" spans="1:26">
      <c r="A55" s="15" t="s">
        <v>452</v>
      </c>
      <c r="B55" s="17" t="n">
        <v>5316</v>
      </c>
      <c r="C55" s="18">
        <f>(43.0/B55*100)</f>
        <v/>
      </c>
      <c r="D55" s="19" t="n">
        <v>5273</v>
      </c>
      <c r="E55" s="18" t="n">
        <v>0.26817489</v>
      </c>
      <c r="F55" s="20" t="n">
        <v>0.15936429</v>
      </c>
      <c r="G55" s="18" t="n">
        <v>4.99526782</v>
      </c>
      <c r="H55" s="20" t="n">
        <v>1.22505501</v>
      </c>
      <c r="I55" s="18" t="n">
        <v>8.0882939</v>
      </c>
      <c r="J55" s="20" t="n">
        <v>1.80601802</v>
      </c>
      <c r="K55" s="18" t="n">
        <v>21.23730077</v>
      </c>
      <c r="L55" s="20" t="n">
        <v>2.85803965</v>
      </c>
      <c r="M55" s="18" t="n">
        <v>26.28906258</v>
      </c>
      <c r="N55" s="20" t="n">
        <v>2.5621829</v>
      </c>
      <c r="O55" s="18" t="n">
        <v>36.30675884</v>
      </c>
      <c r="P55" s="20" t="n">
        <v>2.91339326</v>
      </c>
      <c r="Q55" s="18" t="n">
        <v>0</v>
      </c>
      <c r="R55" s="20" t="n">
        <v>0</v>
      </c>
      <c r="S55" s="18" t="s">
        <v>404</v>
      </c>
      <c r="T55" s="20" t="s">
        <v>404</v>
      </c>
      <c r="U55" s="18" t="n">
        <v>0</v>
      </c>
      <c r="V55" s="20" t="n">
        <v>0</v>
      </c>
      <c r="W55" s="18" t="n">
        <v>0</v>
      </c>
      <c r="X55" s="20" t="n">
        <v>0</v>
      </c>
      <c r="Y55" s="18" t="n">
        <v>2.8151412</v>
      </c>
      <c r="Z55" s="20" t="n">
        <v>1.18133752</v>
      </c>
    </row>
    <row r="56" spans="1:26">
      <c r="A56" s="15" t="s">
        <v>453</v>
      </c>
      <c r="B56" s="17" t="n">
        <v>5359</v>
      </c>
      <c r="C56" s="18">
        <f>(0.0/B56*100)</f>
        <v/>
      </c>
      <c r="D56" s="19" t="n">
        <v>5359</v>
      </c>
      <c r="E56" s="18" t="n">
        <v>0</v>
      </c>
      <c r="F56" s="20" t="n">
        <v>0</v>
      </c>
      <c r="G56" s="18" t="n">
        <v>20.19590933</v>
      </c>
      <c r="H56" s="20" t="n">
        <v>3.9164801</v>
      </c>
      <c r="I56" s="18" t="n">
        <v>34.73390685</v>
      </c>
      <c r="J56" s="20" t="n">
        <v>3.97092223</v>
      </c>
      <c r="K56" s="18" t="n">
        <v>20.21641368</v>
      </c>
      <c r="L56" s="20" t="n">
        <v>3.55627649</v>
      </c>
      <c r="M56" s="18" t="n">
        <v>8.114970380000001</v>
      </c>
      <c r="N56" s="20" t="n">
        <v>2.37783879</v>
      </c>
      <c r="O56" s="18" t="n">
        <v>7.90643752</v>
      </c>
      <c r="P56" s="20" t="n">
        <v>2.44561438</v>
      </c>
      <c r="Q56" s="18" t="n">
        <v>0</v>
      </c>
      <c r="R56" s="20" t="n">
        <v>0</v>
      </c>
      <c r="S56" s="18" t="s">
        <v>404</v>
      </c>
      <c r="T56" s="20" t="s">
        <v>404</v>
      </c>
      <c r="U56" s="18" t="n">
        <v>0</v>
      </c>
      <c r="V56" s="20" t="n">
        <v>0</v>
      </c>
      <c r="W56" s="18" t="n">
        <v>0</v>
      </c>
      <c r="X56" s="20" t="n">
        <v>0</v>
      </c>
      <c r="Y56" s="18" t="n">
        <v>8.83236226</v>
      </c>
      <c r="Z56" s="20" t="n">
        <v>2.46117529</v>
      </c>
    </row>
    <row r="57" spans="1:26">
      <c r="A57" s="15" t="s">
        <v>454</v>
      </c>
      <c r="B57" s="17" t="n">
        <v>6513</v>
      </c>
      <c r="C57" s="18">
        <f>(0.0/B57*100)</f>
        <v/>
      </c>
      <c r="D57" s="19" t="n">
        <v>6513</v>
      </c>
      <c r="E57" s="18" t="n">
        <v>2.39427792</v>
      </c>
      <c r="F57" s="20" t="n">
        <v>1.22764686</v>
      </c>
      <c r="G57" s="18" t="n">
        <v>8.44379193</v>
      </c>
      <c r="H57" s="20" t="n">
        <v>1.53091195</v>
      </c>
      <c r="I57" s="18" t="n">
        <v>16.04701444</v>
      </c>
      <c r="J57" s="20" t="n">
        <v>2.68619917</v>
      </c>
      <c r="K57" s="18" t="n">
        <v>37.56389239</v>
      </c>
      <c r="L57" s="20" t="n">
        <v>3.80287173</v>
      </c>
      <c r="M57" s="18" t="n">
        <v>19.30187783</v>
      </c>
      <c r="N57" s="20" t="n">
        <v>2.76954061</v>
      </c>
      <c r="O57" s="18" t="n">
        <v>15.11153473</v>
      </c>
      <c r="P57" s="20" t="n">
        <v>2.35768232</v>
      </c>
      <c r="Q57" s="18" t="n">
        <v>0</v>
      </c>
      <c r="R57" s="20" t="n">
        <v>0</v>
      </c>
      <c r="S57" s="18" t="s">
        <v>404</v>
      </c>
      <c r="T57" s="20" t="s">
        <v>404</v>
      </c>
      <c r="U57" s="18" t="n">
        <v>0</v>
      </c>
      <c r="V57" s="20" t="n">
        <v>0</v>
      </c>
      <c r="W57" s="18" t="n">
        <v>0.45916583</v>
      </c>
      <c r="X57" s="20" t="n">
        <v>0.44918409</v>
      </c>
      <c r="Y57" s="18" t="n">
        <v>0.6784449299999999</v>
      </c>
      <c r="Z57" s="20" t="n">
        <v>0.67605693</v>
      </c>
    </row>
    <row r="58" spans="1:26">
      <c r="A58" s="15" t="s">
        <v>455</v>
      </c>
      <c r="B58" s="17" t="n">
        <v>7267</v>
      </c>
      <c r="C58" s="18">
        <f>(0.0/B58*100)</f>
        <v/>
      </c>
      <c r="D58" s="19" t="n">
        <v>7267</v>
      </c>
      <c r="E58" s="18" t="n">
        <v>0.92563301</v>
      </c>
      <c r="F58" s="20" t="n">
        <v>0.65535448</v>
      </c>
      <c r="G58" s="18" t="n">
        <v>2.57490141</v>
      </c>
      <c r="H58" s="20" t="n">
        <v>1.08770974</v>
      </c>
      <c r="I58" s="18" t="n">
        <v>4.78668229</v>
      </c>
      <c r="J58" s="20" t="n">
        <v>1.70988616</v>
      </c>
      <c r="K58" s="18" t="n">
        <v>14.07479109</v>
      </c>
      <c r="L58" s="20" t="n">
        <v>2.36646086</v>
      </c>
      <c r="M58" s="18" t="n">
        <v>18.77020552</v>
      </c>
      <c r="N58" s="20" t="n">
        <v>2.79196226</v>
      </c>
      <c r="O58" s="18" t="n">
        <v>58.27954875</v>
      </c>
      <c r="P58" s="20" t="n">
        <v>3.66775261</v>
      </c>
      <c r="Q58" s="18" t="n">
        <v>0</v>
      </c>
      <c r="R58" s="20" t="n">
        <v>0</v>
      </c>
      <c r="S58" s="18" t="s">
        <v>404</v>
      </c>
      <c r="T58" s="20" t="s">
        <v>404</v>
      </c>
      <c r="U58" s="18" t="n">
        <v>0</v>
      </c>
      <c r="V58" s="20" t="n">
        <v>0</v>
      </c>
      <c r="W58" s="18" t="n">
        <v>0</v>
      </c>
      <c r="X58" s="20" t="n">
        <v>0</v>
      </c>
      <c r="Y58" s="18" t="n">
        <v>0.58823794</v>
      </c>
      <c r="Z58" s="20" t="n">
        <v>0.59015147</v>
      </c>
    </row>
    <row r="59" spans="1:26">
      <c r="A59" s="15" t="s">
        <v>456</v>
      </c>
      <c r="B59" s="17" t="n">
        <v>4826</v>
      </c>
      <c r="C59" s="18">
        <f>(0.0/B59*100)</f>
        <v/>
      </c>
      <c r="D59" s="19" t="n">
        <v>4826</v>
      </c>
      <c r="E59" s="18" t="n">
        <v>0</v>
      </c>
      <c r="F59" s="20" t="n">
        <v>0</v>
      </c>
      <c r="G59" s="18" t="n">
        <v>5.10481791</v>
      </c>
      <c r="H59" s="20" t="n">
        <v>0.66331565</v>
      </c>
      <c r="I59" s="18" t="n">
        <v>12.41380418</v>
      </c>
      <c r="J59" s="20" t="n">
        <v>0.8585722099999999</v>
      </c>
      <c r="K59" s="18" t="n">
        <v>21.62307549</v>
      </c>
      <c r="L59" s="20" t="n">
        <v>1.05190071</v>
      </c>
      <c r="M59" s="18" t="n">
        <v>22.26219459</v>
      </c>
      <c r="N59" s="20" t="n">
        <v>1.12326125</v>
      </c>
      <c r="O59" s="18" t="n">
        <v>38.22677394</v>
      </c>
      <c r="P59" s="20" t="n">
        <v>1.34262246</v>
      </c>
      <c r="Q59" s="18" t="n">
        <v>0</v>
      </c>
      <c r="R59" s="20" t="n">
        <v>0</v>
      </c>
      <c r="S59" s="18" t="s">
        <v>404</v>
      </c>
      <c r="T59" s="20" t="s">
        <v>404</v>
      </c>
      <c r="U59" s="18" t="n">
        <v>0</v>
      </c>
      <c r="V59" s="20" t="n">
        <v>0</v>
      </c>
      <c r="W59" s="18" t="n">
        <v>0</v>
      </c>
      <c r="X59" s="20" t="n">
        <v>0</v>
      </c>
      <c r="Y59" s="18" t="n">
        <v>0.36933388</v>
      </c>
      <c r="Z59" s="20" t="n">
        <v>0.26237775</v>
      </c>
    </row>
    <row r="60" spans="1:26">
      <c r="A60" s="15" t="s">
        <v>457</v>
      </c>
      <c r="B60" s="17" t="n">
        <v>4546</v>
      </c>
      <c r="C60" s="18">
        <f>(0.0/B60*100)</f>
        <v/>
      </c>
      <c r="D60" s="19" t="n">
        <v>4546</v>
      </c>
      <c r="E60" s="18" t="n">
        <v>1.43539767</v>
      </c>
      <c r="F60" s="20" t="n">
        <v>0.76461394</v>
      </c>
      <c r="G60" s="18" t="n">
        <v>5.81564365</v>
      </c>
      <c r="H60" s="20" t="n">
        <v>1.59590846</v>
      </c>
      <c r="I60" s="18" t="n">
        <v>7.44641964</v>
      </c>
      <c r="J60" s="20" t="n">
        <v>1.87837704</v>
      </c>
      <c r="K60" s="18" t="n">
        <v>17.98265801</v>
      </c>
      <c r="L60" s="20" t="n">
        <v>2.85071855</v>
      </c>
      <c r="M60" s="18" t="n">
        <v>24.79547718</v>
      </c>
      <c r="N60" s="20" t="n">
        <v>3.27088922</v>
      </c>
      <c r="O60" s="18" t="n">
        <v>40.14156568</v>
      </c>
      <c r="P60" s="20" t="n">
        <v>3.26194127</v>
      </c>
      <c r="Q60" s="18" t="n">
        <v>0</v>
      </c>
      <c r="R60" s="20" t="n">
        <v>0</v>
      </c>
      <c r="S60" s="18" t="s">
        <v>404</v>
      </c>
      <c r="T60" s="20" t="s">
        <v>404</v>
      </c>
      <c r="U60" s="18" t="n">
        <v>0</v>
      </c>
      <c r="V60" s="20" t="n">
        <v>0</v>
      </c>
      <c r="W60" s="18" t="n">
        <v>0</v>
      </c>
      <c r="X60" s="20" t="n">
        <v>0</v>
      </c>
      <c r="Y60" s="18" t="n">
        <v>2.38283816</v>
      </c>
      <c r="Z60" s="20" t="n">
        <v>0.91434835</v>
      </c>
    </row>
    <row r="61" spans="1:26">
      <c r="A61" s="15" t="s">
        <v>458</v>
      </c>
      <c r="B61" s="17" t="n">
        <v>6525</v>
      </c>
      <c r="C61" s="18">
        <f>(0.0/B61*100)</f>
        <v/>
      </c>
      <c r="D61" s="19" t="n">
        <v>6525</v>
      </c>
      <c r="E61" s="18" t="n">
        <v>0.07059484000000001</v>
      </c>
      <c r="F61" s="20" t="n">
        <v>0.00496852</v>
      </c>
      <c r="G61" s="18" t="n">
        <v>8.59916318</v>
      </c>
      <c r="H61" s="20" t="n">
        <v>1.61602537</v>
      </c>
      <c r="I61" s="18" t="n">
        <v>19.87213142</v>
      </c>
      <c r="J61" s="20" t="n">
        <v>2.51139389</v>
      </c>
      <c r="K61" s="18" t="n">
        <v>37.31594508</v>
      </c>
      <c r="L61" s="20" t="n">
        <v>2.75847233</v>
      </c>
      <c r="M61" s="18" t="n">
        <v>18.34242319</v>
      </c>
      <c r="N61" s="20" t="n">
        <v>2.22809524</v>
      </c>
      <c r="O61" s="18" t="n">
        <v>15.7445977</v>
      </c>
      <c r="P61" s="20" t="n">
        <v>2.3592383</v>
      </c>
      <c r="Q61" s="18" t="n">
        <v>0</v>
      </c>
      <c r="R61" s="20" t="n">
        <v>0</v>
      </c>
      <c r="S61" s="18" t="s">
        <v>404</v>
      </c>
      <c r="T61" s="20" t="s">
        <v>404</v>
      </c>
      <c r="U61" s="18" t="n">
        <v>0</v>
      </c>
      <c r="V61" s="20" t="n">
        <v>0</v>
      </c>
      <c r="W61" s="18" t="n">
        <v>0</v>
      </c>
      <c r="X61" s="20" t="n">
        <v>0</v>
      </c>
      <c r="Y61" s="18" t="n">
        <v>0.05514459</v>
      </c>
      <c r="Z61" s="20" t="n">
        <v>0.00375792</v>
      </c>
    </row>
    <row r="62" spans="1:26">
      <c r="A62" s="15" t="s">
        <v>459</v>
      </c>
      <c r="B62" s="17" t="n">
        <v>4476</v>
      </c>
      <c r="C62" s="18">
        <f>(0.0/B62*100)</f>
        <v/>
      </c>
      <c r="D62" s="19" t="n">
        <v>4476</v>
      </c>
      <c r="E62" s="18" t="n">
        <v>0.55939869</v>
      </c>
      <c r="F62" s="20" t="n">
        <v>0.03644348</v>
      </c>
      <c r="G62" s="18" t="n">
        <v>6.61193844</v>
      </c>
      <c r="H62" s="20" t="n">
        <v>0.00748106</v>
      </c>
      <c r="I62" s="18" t="n">
        <v>38.20463492</v>
      </c>
      <c r="J62" s="20" t="n">
        <v>0.06039583</v>
      </c>
      <c r="K62" s="18" t="n">
        <v>30.53828074</v>
      </c>
      <c r="L62" s="20" t="n">
        <v>0.06065882</v>
      </c>
      <c r="M62" s="18" t="n">
        <v>7.0179646</v>
      </c>
      <c r="N62" s="20" t="n">
        <v>0.03216616</v>
      </c>
      <c r="O62" s="18" t="n">
        <v>16.75136639</v>
      </c>
      <c r="P62" s="20" t="n">
        <v>0.06266111000000001</v>
      </c>
      <c r="Q62" s="18" t="n">
        <v>0</v>
      </c>
      <c r="R62" s="20" t="n">
        <v>0</v>
      </c>
      <c r="S62" s="18" t="s">
        <v>404</v>
      </c>
      <c r="T62" s="20" t="s">
        <v>404</v>
      </c>
      <c r="U62" s="18" t="n">
        <v>0</v>
      </c>
      <c r="V62" s="20" t="n">
        <v>0</v>
      </c>
      <c r="W62" s="18" t="n">
        <v>0</v>
      </c>
      <c r="X62" s="20" t="n">
        <v>0</v>
      </c>
      <c r="Y62" s="18" t="n">
        <v>0.31641623</v>
      </c>
      <c r="Z62" s="20" t="n">
        <v>0.01125547</v>
      </c>
    </row>
    <row r="63" spans="1:26">
      <c r="A63" s="15" t="s">
        <v>460</v>
      </c>
      <c r="B63" s="17" t="n">
        <v>5324</v>
      </c>
      <c r="C63" s="18">
        <f>(0.0/B63*100)</f>
        <v/>
      </c>
      <c r="D63" s="19" t="n">
        <v>5324</v>
      </c>
      <c r="E63" s="18" t="n">
        <v>0</v>
      </c>
      <c r="F63" s="20" t="n">
        <v>0</v>
      </c>
      <c r="G63" s="18" t="n">
        <v>2.53040779</v>
      </c>
      <c r="H63" s="20" t="n">
        <v>0.05202533</v>
      </c>
      <c r="I63" s="18" t="n">
        <v>7.55781516</v>
      </c>
      <c r="J63" s="20" t="n">
        <v>0.08637744999999999</v>
      </c>
      <c r="K63" s="18" t="n">
        <v>21.0008174</v>
      </c>
      <c r="L63" s="20" t="n">
        <v>0.14445995</v>
      </c>
      <c r="M63" s="18" t="n">
        <v>30.05980746</v>
      </c>
      <c r="N63" s="20" t="n">
        <v>0.15634936</v>
      </c>
      <c r="O63" s="18" t="n">
        <v>30.25580449</v>
      </c>
      <c r="P63" s="20" t="n">
        <v>0.17264189</v>
      </c>
      <c r="Q63" s="18" t="n">
        <v>0</v>
      </c>
      <c r="R63" s="20" t="n">
        <v>0</v>
      </c>
      <c r="S63" s="18" t="s">
        <v>404</v>
      </c>
      <c r="T63" s="20" t="s">
        <v>404</v>
      </c>
      <c r="U63" s="18" t="n">
        <v>0</v>
      </c>
      <c r="V63" s="20" t="n">
        <v>0</v>
      </c>
      <c r="W63" s="18" t="n">
        <v>0</v>
      </c>
      <c r="X63" s="20" t="n">
        <v>0</v>
      </c>
      <c r="Y63" s="18" t="n">
        <v>8.5953477</v>
      </c>
      <c r="Z63" s="20" t="n">
        <v>0.08597982</v>
      </c>
    </row>
    <row r="64" spans="1:26">
      <c r="A64" s="15" t="s">
        <v>461</v>
      </c>
      <c r="B64" s="17" t="n">
        <v>3634</v>
      </c>
      <c r="C64" s="18">
        <f>(27.0/B64*100)</f>
        <v/>
      </c>
      <c r="D64" s="19" t="n">
        <v>3607</v>
      </c>
      <c r="E64" s="18" t="n">
        <v>0</v>
      </c>
      <c r="F64" s="20" t="n">
        <v>0</v>
      </c>
      <c r="G64" s="18" t="n">
        <v>4.10488486</v>
      </c>
      <c r="H64" s="20" t="n">
        <v>0.06231012</v>
      </c>
      <c r="I64" s="18" t="n">
        <v>3.28492577</v>
      </c>
      <c r="J64" s="20" t="n">
        <v>0.03209799</v>
      </c>
      <c r="K64" s="18" t="n">
        <v>24.4357342</v>
      </c>
      <c r="L64" s="20" t="n">
        <v>0.07881371</v>
      </c>
      <c r="M64" s="18" t="n">
        <v>31.4202383</v>
      </c>
      <c r="N64" s="20" t="n">
        <v>0.09146275</v>
      </c>
      <c r="O64" s="18" t="n">
        <v>36.75421687</v>
      </c>
      <c r="P64" s="20" t="n">
        <v>0.10748915</v>
      </c>
      <c r="Q64" s="18" t="n">
        <v>0</v>
      </c>
      <c r="R64" s="20" t="n">
        <v>0</v>
      </c>
      <c r="S64" s="18" t="s">
        <v>404</v>
      </c>
      <c r="T64" s="20" t="s">
        <v>404</v>
      </c>
      <c r="U64" s="18" t="n">
        <v>0</v>
      </c>
      <c r="V64" s="20" t="n">
        <v>0</v>
      </c>
      <c r="W64" s="18" t="n">
        <v>0</v>
      </c>
      <c r="X64" s="20" t="n">
        <v>0</v>
      </c>
      <c r="Y64" s="18" t="n">
        <v>0</v>
      </c>
      <c r="Z64" s="20" t="n">
        <v>0</v>
      </c>
    </row>
    <row r="65" spans="1:26">
      <c r="A65" s="15" t="s">
        <v>462</v>
      </c>
      <c r="B65" s="17" t="n">
        <v>5325</v>
      </c>
      <c r="C65" s="18">
        <f>(0.0/B65*100)</f>
        <v/>
      </c>
      <c r="D65" s="19" t="n">
        <v>5325</v>
      </c>
      <c r="E65" s="18" t="n">
        <v>2.82917269</v>
      </c>
      <c r="F65" s="20" t="n">
        <v>0.98924639</v>
      </c>
      <c r="G65" s="18" t="n">
        <v>4.84268089</v>
      </c>
      <c r="H65" s="20" t="n">
        <v>1.7606903</v>
      </c>
      <c r="I65" s="18" t="n">
        <v>10.21648989</v>
      </c>
      <c r="J65" s="20" t="n">
        <v>2.25492851</v>
      </c>
      <c r="K65" s="18" t="n">
        <v>20.34417708</v>
      </c>
      <c r="L65" s="20" t="n">
        <v>2.61300356</v>
      </c>
      <c r="M65" s="18" t="n">
        <v>26.02180595</v>
      </c>
      <c r="N65" s="20" t="n">
        <v>3.16315843</v>
      </c>
      <c r="O65" s="18" t="n">
        <v>34.11694531</v>
      </c>
      <c r="P65" s="20" t="n">
        <v>3.36826091</v>
      </c>
      <c r="Q65" s="18" t="n">
        <v>0</v>
      </c>
      <c r="R65" s="20" t="n">
        <v>0</v>
      </c>
      <c r="S65" s="18" t="s">
        <v>404</v>
      </c>
      <c r="T65" s="20" t="s">
        <v>404</v>
      </c>
      <c r="U65" s="18" t="n">
        <v>0</v>
      </c>
      <c r="V65" s="20" t="n">
        <v>0</v>
      </c>
      <c r="W65" s="18" t="n">
        <v>0</v>
      </c>
      <c r="X65" s="20" t="n">
        <v>0</v>
      </c>
      <c r="Y65" s="18" t="n">
        <v>1.62872818</v>
      </c>
      <c r="Z65" s="20" t="n">
        <v>0.81982724</v>
      </c>
    </row>
    <row r="66" spans="1:26">
      <c r="A66" s="15" t="s">
        <v>463</v>
      </c>
      <c r="B66" s="17" t="n">
        <v>5665</v>
      </c>
      <c r="C66" s="18">
        <f>(0.0/B66*100)</f>
        <v/>
      </c>
      <c r="D66" s="19" t="n">
        <v>5665</v>
      </c>
      <c r="E66" s="18" t="n">
        <v>0</v>
      </c>
      <c r="F66" s="20" t="n">
        <v>0</v>
      </c>
      <c r="G66" s="18" t="n">
        <v>0.56308568</v>
      </c>
      <c r="H66" s="20" t="n">
        <v>0.43094354</v>
      </c>
      <c r="I66" s="18" t="n">
        <v>13.25757504</v>
      </c>
      <c r="J66" s="20" t="n">
        <v>0.14495739</v>
      </c>
      <c r="K66" s="18" t="n">
        <v>28.24891787</v>
      </c>
      <c r="L66" s="20" t="n">
        <v>0.46633072</v>
      </c>
      <c r="M66" s="18" t="n">
        <v>27.65331035</v>
      </c>
      <c r="N66" s="20" t="n">
        <v>0.16272603</v>
      </c>
      <c r="O66" s="18" t="n">
        <v>30.27711107</v>
      </c>
      <c r="P66" s="20" t="n">
        <v>0.32737186</v>
      </c>
      <c r="Q66" s="18" t="n">
        <v>0</v>
      </c>
      <c r="R66" s="20" t="n">
        <v>0</v>
      </c>
      <c r="S66" s="18" t="s">
        <v>404</v>
      </c>
      <c r="T66" s="20" t="s">
        <v>404</v>
      </c>
      <c r="U66" s="18" t="n">
        <v>0</v>
      </c>
      <c r="V66" s="20" t="n">
        <v>0</v>
      </c>
      <c r="W66" s="18" t="n">
        <v>0</v>
      </c>
      <c r="X66" s="20" t="n">
        <v>0</v>
      </c>
      <c r="Y66" s="18" t="n">
        <v>0</v>
      </c>
      <c r="Z66" s="20" t="n">
        <v>0</v>
      </c>
    </row>
    <row r="67" spans="1:26">
      <c r="A67" s="15" t="s">
        <v>464</v>
      </c>
      <c r="B67" s="17" t="n">
        <v>6971</v>
      </c>
      <c r="C67" s="18">
        <f>(0.0/B67*100)</f>
        <v/>
      </c>
      <c r="D67" s="19" t="n">
        <v>6971</v>
      </c>
      <c r="E67" s="18" t="n">
        <v>8.908776039999999</v>
      </c>
      <c r="F67" s="20" t="n">
        <v>1.82553488</v>
      </c>
      <c r="G67" s="18" t="n">
        <v>13.79758001</v>
      </c>
      <c r="H67" s="20" t="n">
        <v>2.09511594</v>
      </c>
      <c r="I67" s="18" t="n">
        <v>22.64184471</v>
      </c>
      <c r="J67" s="20" t="n">
        <v>2.89510378</v>
      </c>
      <c r="K67" s="18" t="n">
        <v>23.15479033</v>
      </c>
      <c r="L67" s="20" t="n">
        <v>2.92861618</v>
      </c>
      <c r="M67" s="18" t="n">
        <v>12.84375415</v>
      </c>
      <c r="N67" s="20" t="n">
        <v>1.90812962</v>
      </c>
      <c r="O67" s="18" t="n">
        <v>15.28245636</v>
      </c>
      <c r="P67" s="20" t="n">
        <v>2.13900338</v>
      </c>
      <c r="Q67" s="18" t="n">
        <v>0</v>
      </c>
      <c r="R67" s="20" t="n">
        <v>0</v>
      </c>
      <c r="S67" s="18" t="s">
        <v>404</v>
      </c>
      <c r="T67" s="20" t="s">
        <v>404</v>
      </c>
      <c r="U67" s="18" t="n">
        <v>0</v>
      </c>
      <c r="V67" s="20" t="n">
        <v>0</v>
      </c>
      <c r="W67" s="18" t="n">
        <v>0</v>
      </c>
      <c r="X67" s="20" t="n">
        <v>0</v>
      </c>
      <c r="Y67" s="18" t="n">
        <v>3.3707984</v>
      </c>
      <c r="Z67" s="20" t="n">
        <v>1.28390094</v>
      </c>
    </row>
    <row r="68" spans="1:26">
      <c r="A68" s="15" t="s">
        <v>465</v>
      </c>
      <c r="B68" s="17" t="n">
        <v>12083</v>
      </c>
      <c r="C68" s="18">
        <f>(0.0/B68*100)</f>
        <v/>
      </c>
      <c r="D68" s="19" t="n">
        <v>12083</v>
      </c>
      <c r="E68" s="18" t="n">
        <v>0</v>
      </c>
      <c r="F68" s="20" t="n">
        <v>0</v>
      </c>
      <c r="G68" s="18" t="n">
        <v>5.13506071</v>
      </c>
      <c r="H68" s="20" t="n">
        <v>0.03534899</v>
      </c>
      <c r="I68" s="18" t="n">
        <v>8.33081056</v>
      </c>
      <c r="J68" s="20" t="n">
        <v>0.05810147</v>
      </c>
      <c r="K68" s="18" t="n">
        <v>10.85213196</v>
      </c>
      <c r="L68" s="20" t="n">
        <v>0.05398714</v>
      </c>
      <c r="M68" s="18" t="n">
        <v>36.09677461</v>
      </c>
      <c r="N68" s="20" t="n">
        <v>0.08868861</v>
      </c>
      <c r="O68" s="18" t="n">
        <v>37.51092756</v>
      </c>
      <c r="P68" s="20" t="n">
        <v>0.09212687999999999</v>
      </c>
      <c r="Q68" s="18" t="n">
        <v>0</v>
      </c>
      <c r="R68" s="20" t="n">
        <v>0</v>
      </c>
      <c r="S68" s="18" t="s">
        <v>404</v>
      </c>
      <c r="T68" s="20" t="s">
        <v>404</v>
      </c>
      <c r="U68" s="18" t="n">
        <v>0</v>
      </c>
      <c r="V68" s="20" t="n">
        <v>0</v>
      </c>
      <c r="W68" s="18" t="n">
        <v>0</v>
      </c>
      <c r="X68" s="20" t="n">
        <v>0</v>
      </c>
      <c r="Y68" s="18" t="n">
        <v>2.07429459</v>
      </c>
      <c r="Z68" s="20" t="n">
        <v>0.02536256</v>
      </c>
    </row>
    <row r="69" spans="1:26">
      <c r="A69" s="15" t="s">
        <v>466</v>
      </c>
      <c r="B69" s="17" t="n">
        <v>4876</v>
      </c>
      <c r="C69" s="18">
        <f>(0.0/B69*100)</f>
        <v/>
      </c>
      <c r="D69" s="19" t="n">
        <v>4876</v>
      </c>
      <c r="E69" s="18" t="n">
        <v>4.08228727</v>
      </c>
      <c r="F69" s="20" t="n">
        <v>1.51378779</v>
      </c>
      <c r="G69" s="18" t="n">
        <v>11.87190678</v>
      </c>
      <c r="H69" s="20" t="n">
        <v>2.38559312</v>
      </c>
      <c r="I69" s="18" t="n">
        <v>9.288709300000001</v>
      </c>
      <c r="J69" s="20" t="n">
        <v>2.45480466</v>
      </c>
      <c r="K69" s="18" t="n">
        <v>14.7087831</v>
      </c>
      <c r="L69" s="20" t="n">
        <v>2.77727364</v>
      </c>
      <c r="M69" s="18" t="n">
        <v>22.36574514</v>
      </c>
      <c r="N69" s="20" t="n">
        <v>3.40784434</v>
      </c>
      <c r="O69" s="18" t="n">
        <v>37.55935423</v>
      </c>
      <c r="P69" s="20" t="n">
        <v>4.10663713</v>
      </c>
      <c r="Q69" s="18" t="n">
        <v>0</v>
      </c>
      <c r="R69" s="20" t="n">
        <v>0</v>
      </c>
      <c r="S69" s="18" t="s">
        <v>404</v>
      </c>
      <c r="T69" s="20" t="s">
        <v>404</v>
      </c>
      <c r="U69" s="18" t="n">
        <v>0</v>
      </c>
      <c r="V69" s="20" t="n">
        <v>0</v>
      </c>
      <c r="W69" s="18" t="n">
        <v>0</v>
      </c>
      <c r="X69" s="20" t="n">
        <v>0</v>
      </c>
      <c r="Y69" s="18" t="n">
        <v>0.12321419</v>
      </c>
      <c r="Z69" s="20" t="n">
        <v>0.12508382</v>
      </c>
    </row>
    <row r="70" spans="1:26">
      <c r="A70" s="15" t="s">
        <v>467</v>
      </c>
      <c r="B70" s="17" t="n">
        <v>6036</v>
      </c>
      <c r="C70" s="18">
        <f>(0.0/B70*100)</f>
        <v/>
      </c>
      <c r="D70" s="19" t="n">
        <v>6036</v>
      </c>
      <c r="E70" s="18" t="n">
        <v>0.87816315</v>
      </c>
      <c r="F70" s="20" t="n">
        <v>0.50428037</v>
      </c>
      <c r="G70" s="18" t="n">
        <v>4.19148481</v>
      </c>
      <c r="H70" s="20" t="n">
        <v>1.45255423</v>
      </c>
      <c r="I70" s="18" t="n">
        <v>7.21007982</v>
      </c>
      <c r="J70" s="20" t="n">
        <v>1.52587743</v>
      </c>
      <c r="K70" s="18" t="n">
        <v>27.533555</v>
      </c>
      <c r="L70" s="20" t="n">
        <v>3.43549189</v>
      </c>
      <c r="M70" s="18" t="n">
        <v>37.59766979</v>
      </c>
      <c r="N70" s="20" t="n">
        <v>3.91160851</v>
      </c>
      <c r="O70" s="18" t="n">
        <v>22.28139809</v>
      </c>
      <c r="P70" s="20" t="n">
        <v>3.10329242</v>
      </c>
      <c r="Q70" s="18" t="n">
        <v>0</v>
      </c>
      <c r="R70" s="20" t="n">
        <v>0</v>
      </c>
      <c r="S70" s="18" t="s">
        <v>404</v>
      </c>
      <c r="T70" s="20" t="s">
        <v>404</v>
      </c>
      <c r="U70" s="18" t="n">
        <v>0</v>
      </c>
      <c r="V70" s="20" t="n">
        <v>0</v>
      </c>
      <c r="W70" s="18" t="n">
        <v>0</v>
      </c>
      <c r="X70" s="20" t="n">
        <v>0</v>
      </c>
      <c r="Y70" s="18" t="n">
        <v>0.30764935</v>
      </c>
      <c r="Z70" s="20" t="n">
        <v>0.30600758</v>
      </c>
    </row>
    <row r="71" spans="1:26">
      <c r="A71" s="15" t="s">
        <v>468</v>
      </c>
      <c r="B71" s="17" t="n">
        <v>6115</v>
      </c>
      <c r="C71" s="18">
        <f>(0.0/B71*100)</f>
        <v/>
      </c>
      <c r="D71" s="19" t="n">
        <v>6115</v>
      </c>
      <c r="E71" s="18" t="n">
        <v>0</v>
      </c>
      <c r="F71" s="20" t="n">
        <v>0</v>
      </c>
      <c r="G71" s="18" t="n">
        <v>6.4332491</v>
      </c>
      <c r="H71" s="20" t="n">
        <v>0.52847132</v>
      </c>
      <c r="I71" s="18" t="n">
        <v>13.20553167</v>
      </c>
      <c r="J71" s="20" t="n">
        <v>0.11987861</v>
      </c>
      <c r="K71" s="18" t="n">
        <v>39.50506711</v>
      </c>
      <c r="L71" s="20" t="n">
        <v>1.55977903</v>
      </c>
      <c r="M71" s="18" t="n">
        <v>19.86008405</v>
      </c>
      <c r="N71" s="20" t="n">
        <v>0.50384401</v>
      </c>
      <c r="O71" s="18" t="n">
        <v>20.36945048</v>
      </c>
      <c r="P71" s="20" t="n">
        <v>0.8592673199999999</v>
      </c>
      <c r="Q71" s="18" t="n">
        <v>0</v>
      </c>
      <c r="R71" s="20" t="n">
        <v>0</v>
      </c>
      <c r="S71" s="18" t="s">
        <v>404</v>
      </c>
      <c r="T71" s="20" t="s">
        <v>404</v>
      </c>
      <c r="U71" s="18" t="n">
        <v>0</v>
      </c>
      <c r="V71" s="20" t="n">
        <v>0</v>
      </c>
      <c r="W71" s="18" t="n">
        <v>0</v>
      </c>
      <c r="X71" s="20" t="n">
        <v>0</v>
      </c>
      <c r="Y71" s="18" t="n">
        <v>0.62661758</v>
      </c>
      <c r="Z71" s="20" t="n">
        <v>0.02967901</v>
      </c>
    </row>
    <row r="72" spans="1:26">
      <c r="A72" s="15" t="s">
        <v>469</v>
      </c>
      <c r="B72" s="17" t="n">
        <v>7708</v>
      </c>
      <c r="C72" s="18">
        <f>(0.0/B72*100)</f>
        <v/>
      </c>
      <c r="D72" s="19" t="n">
        <v>7708</v>
      </c>
      <c r="E72" s="18" t="n">
        <v>0.51029717</v>
      </c>
      <c r="F72" s="20" t="n">
        <v>0.5172979</v>
      </c>
      <c r="G72" s="18" t="n">
        <v>11.41985429</v>
      </c>
      <c r="H72" s="20" t="n">
        <v>2.42642049</v>
      </c>
      <c r="I72" s="18" t="n">
        <v>22.45441869</v>
      </c>
      <c r="J72" s="20" t="n">
        <v>2.80882474</v>
      </c>
      <c r="K72" s="18" t="n">
        <v>34.14650772</v>
      </c>
      <c r="L72" s="20" t="n">
        <v>3.01731333</v>
      </c>
      <c r="M72" s="18" t="n">
        <v>13.77022543</v>
      </c>
      <c r="N72" s="20" t="n">
        <v>2.41805289</v>
      </c>
      <c r="O72" s="18" t="n">
        <v>15.68384026</v>
      </c>
      <c r="P72" s="20" t="n">
        <v>2.63834615</v>
      </c>
      <c r="Q72" s="18" t="n">
        <v>0</v>
      </c>
      <c r="R72" s="20" t="n">
        <v>0</v>
      </c>
      <c r="S72" s="18" t="s">
        <v>404</v>
      </c>
      <c r="T72" s="20" t="s">
        <v>404</v>
      </c>
      <c r="U72" s="18" t="n">
        <v>0</v>
      </c>
      <c r="V72" s="20" t="n">
        <v>0</v>
      </c>
      <c r="W72" s="18" t="n">
        <v>0</v>
      </c>
      <c r="X72" s="20" t="n">
        <v>0</v>
      </c>
      <c r="Y72" s="18" t="n">
        <v>2.01485644</v>
      </c>
      <c r="Z72" s="20" t="n">
        <v>1.03492418</v>
      </c>
    </row>
    <row r="73" spans="1:26">
      <c r="A73" s="15" t="s">
        <v>470</v>
      </c>
      <c r="B73" s="17" t="n">
        <v>8249</v>
      </c>
      <c r="C73" s="18">
        <f>(0.0/B73*100)</f>
        <v/>
      </c>
      <c r="D73" s="19" t="n">
        <v>8249</v>
      </c>
      <c r="E73" s="18" t="n">
        <v>2.28532754</v>
      </c>
      <c r="F73" s="20" t="n">
        <v>1.29299966</v>
      </c>
      <c r="G73" s="18" t="n">
        <v>13.52817368</v>
      </c>
      <c r="H73" s="20" t="n">
        <v>2.64878948</v>
      </c>
      <c r="I73" s="18" t="n">
        <v>12.33640506</v>
      </c>
      <c r="J73" s="20" t="n">
        <v>2.66274621</v>
      </c>
      <c r="K73" s="18" t="n">
        <v>37.81840778</v>
      </c>
      <c r="L73" s="20" t="n">
        <v>4.23501017</v>
      </c>
      <c r="M73" s="18" t="n">
        <v>14.65710229</v>
      </c>
      <c r="N73" s="20" t="n">
        <v>2.83114777</v>
      </c>
      <c r="O73" s="18" t="n">
        <v>15.13694151</v>
      </c>
      <c r="P73" s="20" t="n">
        <v>2.96754833</v>
      </c>
      <c r="Q73" s="18" t="n">
        <v>0</v>
      </c>
      <c r="R73" s="20" t="n">
        <v>0</v>
      </c>
      <c r="S73" s="18" t="s">
        <v>404</v>
      </c>
      <c r="T73" s="20" t="s">
        <v>404</v>
      </c>
      <c r="U73" s="18" t="n">
        <v>0</v>
      </c>
      <c r="V73" s="20" t="n">
        <v>0</v>
      </c>
      <c r="W73" s="18" t="n">
        <v>0</v>
      </c>
      <c r="X73" s="20" t="n">
        <v>0</v>
      </c>
      <c r="Y73" s="18" t="n">
        <v>4.23764213</v>
      </c>
      <c r="Z73" s="20" t="n">
        <v>1.57122162</v>
      </c>
    </row>
    <row r="74" spans="1:26">
      <c r="A74" s="15" t="s">
        <v>471</v>
      </c>
      <c r="B74" s="17" t="n">
        <v>4692</v>
      </c>
      <c r="C74" s="18">
        <f>(484.0/B74*100)</f>
        <v/>
      </c>
      <c r="D74" s="19" t="n">
        <v>4208</v>
      </c>
      <c r="E74" s="18" t="n">
        <v>1.66731282</v>
      </c>
      <c r="F74" s="20" t="n">
        <v>0.06658401999999999</v>
      </c>
      <c r="G74" s="18" t="n">
        <v>6.41544504</v>
      </c>
      <c r="H74" s="20" t="n">
        <v>0.13299556</v>
      </c>
      <c r="I74" s="18" t="n">
        <v>16.94102102</v>
      </c>
      <c r="J74" s="20" t="n">
        <v>0.17087121</v>
      </c>
      <c r="K74" s="18" t="n">
        <v>21.01338852</v>
      </c>
      <c r="L74" s="20" t="n">
        <v>0.2423577</v>
      </c>
      <c r="M74" s="18" t="n">
        <v>28.42284585</v>
      </c>
      <c r="N74" s="20" t="n">
        <v>0.23845227</v>
      </c>
      <c r="O74" s="18" t="n">
        <v>24.82408839</v>
      </c>
      <c r="P74" s="20" t="n">
        <v>0.24248117</v>
      </c>
      <c r="Q74" s="18" t="n">
        <v>0</v>
      </c>
      <c r="R74" s="20" t="n">
        <v>0</v>
      </c>
      <c r="S74" s="18" t="s">
        <v>404</v>
      </c>
      <c r="T74" s="20" t="s">
        <v>404</v>
      </c>
      <c r="U74" s="18" t="n">
        <v>0</v>
      </c>
      <c r="V74" s="20" t="n">
        <v>0</v>
      </c>
      <c r="W74" s="18" t="n">
        <v>0</v>
      </c>
      <c r="X74" s="20" t="n">
        <v>0</v>
      </c>
      <c r="Y74" s="18" t="n">
        <v>0.71589837</v>
      </c>
      <c r="Z74" s="20" t="n">
        <v>0.02639475</v>
      </c>
    </row>
    <row r="75" spans="1:26">
      <c r="A75" s="15" t="s">
        <v>472</v>
      </c>
      <c r="B75" s="17" t="n">
        <v>5375</v>
      </c>
      <c r="C75" s="18">
        <f>(483.0/B75*100)</f>
        <v/>
      </c>
      <c r="D75" s="19" t="n">
        <v>4892</v>
      </c>
      <c r="E75" s="18" t="n">
        <v>0.89436153</v>
      </c>
      <c r="F75" s="20" t="n">
        <v>0.75882427</v>
      </c>
      <c r="G75" s="18" t="n">
        <v>10.23873419</v>
      </c>
      <c r="H75" s="20" t="n">
        <v>2.65903969</v>
      </c>
      <c r="I75" s="18" t="n">
        <v>11.78872002</v>
      </c>
      <c r="J75" s="20" t="n">
        <v>2.82781653</v>
      </c>
      <c r="K75" s="18" t="n">
        <v>16.21158546</v>
      </c>
      <c r="L75" s="20" t="n">
        <v>2.95549131</v>
      </c>
      <c r="M75" s="18" t="n">
        <v>17.88972271</v>
      </c>
      <c r="N75" s="20" t="n">
        <v>3.30349812</v>
      </c>
      <c r="O75" s="18" t="n">
        <v>34.62811408</v>
      </c>
      <c r="P75" s="20" t="n">
        <v>4.10290877</v>
      </c>
      <c r="Q75" s="18" t="n">
        <v>0</v>
      </c>
      <c r="R75" s="20" t="n">
        <v>0</v>
      </c>
      <c r="S75" s="18" t="s">
        <v>404</v>
      </c>
      <c r="T75" s="20" t="s">
        <v>404</v>
      </c>
      <c r="U75" s="18" t="n">
        <v>0</v>
      </c>
      <c r="V75" s="20" t="n">
        <v>0</v>
      </c>
      <c r="W75" s="18" t="n">
        <v>0</v>
      </c>
      <c r="X75" s="20" t="n">
        <v>0</v>
      </c>
      <c r="Y75" s="18" t="n">
        <v>8.348762020000001</v>
      </c>
      <c r="Z75" s="20" t="n">
        <v>2.51010775</v>
      </c>
    </row>
    <row r="76" spans="1:26">
      <c r="A76" s="15" t="s">
        <v>473</v>
      </c>
      <c r="B76" s="17" t="n">
        <v>14167</v>
      </c>
      <c r="C76" s="18">
        <f>(1400.0/B76*100)</f>
        <v/>
      </c>
      <c r="D76" s="19" t="n">
        <v>12767</v>
      </c>
      <c r="E76" s="18" t="n">
        <v>2.75640508</v>
      </c>
      <c r="F76" s="20" t="n">
        <v>0.46837427</v>
      </c>
      <c r="G76" s="18" t="n">
        <v>6.64404158</v>
      </c>
      <c r="H76" s="20" t="n">
        <v>1.30734665</v>
      </c>
      <c r="I76" s="18" t="n">
        <v>12.11434414</v>
      </c>
      <c r="J76" s="20" t="n">
        <v>1.45733837</v>
      </c>
      <c r="K76" s="18" t="n">
        <v>22.74921174</v>
      </c>
      <c r="L76" s="20" t="n">
        <v>2.18801486</v>
      </c>
      <c r="M76" s="18" t="n">
        <v>23.26700291</v>
      </c>
      <c r="N76" s="20" t="n">
        <v>2.66288034</v>
      </c>
      <c r="O76" s="18" t="n">
        <v>25.98063835</v>
      </c>
      <c r="P76" s="20" t="n">
        <v>2.35743618</v>
      </c>
      <c r="Q76" s="18" t="n">
        <v>0</v>
      </c>
      <c r="R76" s="20" t="n">
        <v>0</v>
      </c>
      <c r="S76" s="18" t="s">
        <v>404</v>
      </c>
      <c r="T76" s="20" t="s">
        <v>404</v>
      </c>
      <c r="U76" s="18" t="n">
        <v>0</v>
      </c>
      <c r="V76" s="20" t="n">
        <v>0</v>
      </c>
      <c r="W76" s="18" t="n">
        <v>0</v>
      </c>
      <c r="X76" s="20" t="n">
        <v>0</v>
      </c>
      <c r="Y76" s="18" t="n">
        <v>6.4883562</v>
      </c>
      <c r="Z76" s="20" t="n">
        <v>1.40665873</v>
      </c>
    </row>
    <row r="77" spans="1:26">
      <c r="A77" s="15" t="s">
        <v>474</v>
      </c>
      <c r="B77" s="17" t="n">
        <v>6062</v>
      </c>
      <c r="C77" s="18">
        <f>(0.0/B77*100)</f>
        <v/>
      </c>
      <c r="D77" s="19" t="n">
        <v>6062</v>
      </c>
      <c r="E77" s="18" t="n">
        <v>4.28197982</v>
      </c>
      <c r="F77" s="20" t="n">
        <v>1.36193169</v>
      </c>
      <c r="G77" s="18" t="n">
        <v>11.2053011</v>
      </c>
      <c r="H77" s="20" t="n">
        <v>1.71829421</v>
      </c>
      <c r="I77" s="18" t="n">
        <v>15.0521127</v>
      </c>
      <c r="J77" s="20" t="n">
        <v>1.86873256</v>
      </c>
      <c r="K77" s="18" t="n">
        <v>19.62914523</v>
      </c>
      <c r="L77" s="20" t="n">
        <v>2.78205848</v>
      </c>
      <c r="M77" s="18" t="n">
        <v>18.31491598</v>
      </c>
      <c r="N77" s="20" t="n">
        <v>2.42327452</v>
      </c>
      <c r="O77" s="18" t="n">
        <v>31.51654517</v>
      </c>
      <c r="P77" s="20" t="n">
        <v>3.31938683</v>
      </c>
      <c r="Q77" s="18" t="n">
        <v>0</v>
      </c>
      <c r="R77" s="20" t="n">
        <v>0</v>
      </c>
      <c r="S77" s="18" t="s">
        <v>404</v>
      </c>
      <c r="T77" s="20" t="s">
        <v>404</v>
      </c>
      <c r="U77" s="18" t="n">
        <v>0</v>
      </c>
      <c r="V77" s="20" t="n">
        <v>0</v>
      </c>
      <c r="W77" s="18" t="n">
        <v>0</v>
      </c>
      <c r="X77" s="20" t="n">
        <v>0</v>
      </c>
      <c r="Y77" s="18" t="n">
        <v>0</v>
      </c>
      <c r="Z77" s="20" t="n">
        <v>0</v>
      </c>
    </row>
    <row r="78" spans="1:26">
      <c r="A78" s="15" t="s">
        <v>475</v>
      </c>
      <c r="B78" s="17" t="n">
        <v>5826</v>
      </c>
      <c r="C78" s="18">
        <f>(0.0/B78*100)</f>
        <v/>
      </c>
      <c r="D78" s="19" t="n">
        <v>5826</v>
      </c>
      <c r="E78" s="18" t="n">
        <v>0.63029696</v>
      </c>
      <c r="F78" s="20" t="n">
        <v>0.63091648</v>
      </c>
      <c r="G78" s="18" t="n">
        <v>10.10066263</v>
      </c>
      <c r="H78" s="20" t="n">
        <v>2.16543036</v>
      </c>
      <c r="I78" s="18" t="n">
        <v>17.48293854</v>
      </c>
      <c r="J78" s="20" t="n">
        <v>3.40819279</v>
      </c>
      <c r="K78" s="18" t="n">
        <v>37.28611025</v>
      </c>
      <c r="L78" s="20" t="n">
        <v>3.87416454</v>
      </c>
      <c r="M78" s="18" t="n">
        <v>23.0034193</v>
      </c>
      <c r="N78" s="20" t="n">
        <v>3.10325107</v>
      </c>
      <c r="O78" s="18" t="n">
        <v>11.49657232</v>
      </c>
      <c r="P78" s="20" t="n">
        <v>2.30301432</v>
      </c>
      <c r="Q78" s="18" t="n">
        <v>0</v>
      </c>
      <c r="R78" s="20" t="n">
        <v>0</v>
      </c>
      <c r="S78" s="18" t="s">
        <v>404</v>
      </c>
      <c r="T78" s="20" t="s">
        <v>404</v>
      </c>
      <c r="U78" s="18" t="n">
        <v>0</v>
      </c>
      <c r="V78" s="20" t="n">
        <v>0</v>
      </c>
      <c r="W78" s="18" t="n">
        <v>0</v>
      </c>
      <c r="X78" s="20" t="n">
        <v>0</v>
      </c>
      <c r="Y78" s="18" t="n">
        <v>0</v>
      </c>
      <c r="Z78" s="20" t="n">
        <v>0</v>
      </c>
    </row>
    <row customHeight="1" ht="25" r="79" spans="1:26">
      <c r="A79" s="15" t="s">
        <v>476</v>
      </c>
      <c r="B79" s="17" t="n">
        <v>1657</v>
      </c>
      <c r="C79" s="18">
        <f>(21.0/B79*100)</f>
        <v/>
      </c>
      <c r="D79" s="19" t="n">
        <v>1636</v>
      </c>
      <c r="E79" s="18" t="n">
        <v>0</v>
      </c>
      <c r="F79" s="20" t="n">
        <v>0</v>
      </c>
      <c r="G79" s="18" t="n">
        <v>14.90045157</v>
      </c>
      <c r="H79" s="20" t="n">
        <v>5.66780096</v>
      </c>
      <c r="I79" s="18" t="n">
        <v>32.04014359</v>
      </c>
      <c r="J79" s="20" t="n">
        <v>7.40551355</v>
      </c>
      <c r="K79" s="18" t="n">
        <v>16.6391585</v>
      </c>
      <c r="L79" s="20" t="n">
        <v>5.45687502</v>
      </c>
      <c r="M79" s="18" t="n">
        <v>15.25164483</v>
      </c>
      <c r="N79" s="20" t="n">
        <v>4.95945479</v>
      </c>
      <c r="O79" s="18" t="n">
        <v>19.67327544</v>
      </c>
      <c r="P79" s="20" t="n">
        <v>5.72418941</v>
      </c>
      <c r="Q79" s="18" t="n">
        <v>0</v>
      </c>
      <c r="R79" s="20" t="n">
        <v>0</v>
      </c>
      <c r="S79" s="18" t="s">
        <v>404</v>
      </c>
      <c r="T79" s="20" t="s">
        <v>404</v>
      </c>
      <c r="U79" s="18" t="n">
        <v>0</v>
      </c>
      <c r="V79" s="20" t="n">
        <v>0</v>
      </c>
      <c r="W79" s="18" t="n">
        <v>0</v>
      </c>
      <c r="X79" s="20" t="n">
        <v>0</v>
      </c>
      <c r="Y79" s="18" t="n">
        <v>1.49532607</v>
      </c>
      <c r="Z79" s="20" t="n">
        <v>1.04635443</v>
      </c>
    </row>
    <row r="80" spans="1:26">
      <c r="A80" s="15" t="s">
        <v>477</v>
      </c>
      <c r="B80" s="17" t="n">
        <v>7841</v>
      </c>
      <c r="C80" s="18">
        <f>(0.0/B80*100)</f>
        <v/>
      </c>
      <c r="D80" s="19" t="n">
        <v>7841</v>
      </c>
      <c r="E80" s="18" t="n">
        <v>5.53958906</v>
      </c>
      <c r="F80" s="20" t="n">
        <v>1.6811846</v>
      </c>
      <c r="G80" s="18" t="n">
        <v>11.16351649</v>
      </c>
      <c r="H80" s="20" t="n">
        <v>2.24024665</v>
      </c>
      <c r="I80" s="18" t="n">
        <v>4.67125946</v>
      </c>
      <c r="J80" s="20" t="n">
        <v>1.4731403</v>
      </c>
      <c r="K80" s="18" t="n">
        <v>23.13185781</v>
      </c>
      <c r="L80" s="20" t="n">
        <v>3.07963433</v>
      </c>
      <c r="M80" s="18" t="n">
        <v>29.13436501</v>
      </c>
      <c r="N80" s="20" t="n">
        <v>2.94907488</v>
      </c>
      <c r="O80" s="18" t="n">
        <v>26.35941216</v>
      </c>
      <c r="P80" s="20" t="n">
        <v>3.34673224</v>
      </c>
      <c r="Q80" s="18" t="n">
        <v>0</v>
      </c>
      <c r="R80" s="20" t="n">
        <v>0</v>
      </c>
      <c r="S80" s="18" t="s">
        <v>404</v>
      </c>
      <c r="T80" s="20" t="s">
        <v>404</v>
      </c>
      <c r="U80" s="18" t="n">
        <v>0</v>
      </c>
      <c r="V80" s="20" t="n">
        <v>0</v>
      </c>
      <c r="W80" s="18" t="n">
        <v>0</v>
      </c>
      <c r="X80" s="20" t="n">
        <v>0</v>
      </c>
      <c r="Y80" s="18" t="n">
        <v>0</v>
      </c>
      <c r="Z80" s="20" t="n">
        <v>0</v>
      </c>
    </row>
    <row r="81" spans="1:26">
      <c r="A81" s="21" t="s">
        <v>478</v>
      </c>
      <c r="B81" s="17" t="n">
        <v>8861</v>
      </c>
      <c r="C81" s="18">
        <f>(0.0/B81*100)</f>
        <v/>
      </c>
      <c r="D81" s="19" t="n">
        <v>8861</v>
      </c>
      <c r="E81" s="18" t="n">
        <v>0.5994316200000001</v>
      </c>
      <c r="F81" s="20" t="n">
        <v>0.59544894</v>
      </c>
      <c r="G81" s="18" t="n">
        <v>5.342444</v>
      </c>
      <c r="H81" s="20" t="n">
        <v>1.83120426</v>
      </c>
      <c r="I81" s="18" t="n">
        <v>22.85505388</v>
      </c>
      <c r="J81" s="20" t="n">
        <v>3.77257273</v>
      </c>
      <c r="K81" s="18" t="n">
        <v>26.72046979</v>
      </c>
      <c r="L81" s="20" t="n">
        <v>3.47390547</v>
      </c>
      <c r="M81" s="18" t="n">
        <v>18.89425544</v>
      </c>
      <c r="N81" s="20" t="n">
        <v>3.19847058</v>
      </c>
      <c r="O81" s="18" t="n">
        <v>25.10589939</v>
      </c>
      <c r="P81" s="20" t="n">
        <v>3.73453275</v>
      </c>
      <c r="Q81" s="18" t="n">
        <v>0</v>
      </c>
      <c r="R81" s="20" t="n">
        <v>0</v>
      </c>
      <c r="S81" s="18" t="s">
        <v>404</v>
      </c>
      <c r="T81" s="20" t="s">
        <v>404</v>
      </c>
      <c r="U81" s="18" t="n">
        <v>0</v>
      </c>
      <c r="V81" s="20" t="n">
        <v>0</v>
      </c>
      <c r="W81" s="18" t="n">
        <v>0</v>
      </c>
      <c r="X81" s="20" t="n">
        <v>0</v>
      </c>
      <c r="Y81" s="18" t="n">
        <v>0.48244587</v>
      </c>
      <c r="Z81" s="20" t="n">
        <v>0.2859354</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537</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0.90006024</v>
      </c>
      <c r="F7" s="20" t="n">
        <v>0.37981107</v>
      </c>
      <c r="G7" s="18" t="n">
        <v>6.41751361</v>
      </c>
      <c r="H7" s="20" t="n">
        <v>0.88861157</v>
      </c>
      <c r="I7" s="18" t="n">
        <v>13.60077883</v>
      </c>
      <c r="J7" s="20" t="n">
        <v>1.44703448</v>
      </c>
      <c r="K7" s="18" t="n">
        <v>29.92294408</v>
      </c>
      <c r="L7" s="20" t="n">
        <v>1.92715865</v>
      </c>
      <c r="M7" s="18" t="n">
        <v>27.44874916</v>
      </c>
      <c r="N7" s="20" t="n">
        <v>1.86012084</v>
      </c>
      <c r="O7" s="18" t="n">
        <v>17.05249742</v>
      </c>
      <c r="P7" s="20" t="n">
        <v>1.42019627</v>
      </c>
      <c r="Q7" s="18" t="n">
        <v>0</v>
      </c>
      <c r="R7" s="20" t="n">
        <v>0</v>
      </c>
      <c r="S7" s="18" t="s">
        <v>404</v>
      </c>
      <c r="T7" s="20" t="s">
        <v>404</v>
      </c>
      <c r="U7" s="18" t="n">
        <v>0</v>
      </c>
      <c r="V7" s="20" t="n">
        <v>0</v>
      </c>
      <c r="W7" s="18" t="n">
        <v>0</v>
      </c>
      <c r="X7" s="20" t="n">
        <v>0</v>
      </c>
      <c r="Y7" s="18" t="n">
        <v>4.65745665</v>
      </c>
      <c r="Z7" s="20" t="n">
        <v>0.81220258</v>
      </c>
    </row>
    <row r="8" spans="1:26">
      <c r="A8" s="15" t="s">
        <v>405</v>
      </c>
      <c r="B8" s="17" t="n">
        <v>7007</v>
      </c>
      <c r="C8" s="18">
        <f>(0.0/B8*100)</f>
        <v/>
      </c>
      <c r="D8" s="19" t="n">
        <v>7007</v>
      </c>
      <c r="E8" s="18" t="n">
        <v>3.26283975</v>
      </c>
      <c r="F8" s="20" t="n">
        <v>0.87747579</v>
      </c>
      <c r="G8" s="18" t="n">
        <v>16.88197527</v>
      </c>
      <c r="H8" s="20" t="n">
        <v>2.82147695</v>
      </c>
      <c r="I8" s="18" t="n">
        <v>27.2087539</v>
      </c>
      <c r="J8" s="20" t="n">
        <v>3.14807749</v>
      </c>
      <c r="K8" s="18" t="n">
        <v>21.41055818</v>
      </c>
      <c r="L8" s="20" t="n">
        <v>2.77809246</v>
      </c>
      <c r="M8" s="18" t="n">
        <v>13.40094328</v>
      </c>
      <c r="N8" s="20" t="n">
        <v>2.2436228</v>
      </c>
      <c r="O8" s="18" t="n">
        <v>13.09224815</v>
      </c>
      <c r="P8" s="20" t="n">
        <v>2.29594603</v>
      </c>
      <c r="Q8" s="18" t="n">
        <v>0</v>
      </c>
      <c r="R8" s="20" t="n">
        <v>0</v>
      </c>
      <c r="S8" s="18" t="s">
        <v>404</v>
      </c>
      <c r="T8" s="20" t="s">
        <v>404</v>
      </c>
      <c r="U8" s="18" t="n">
        <v>0</v>
      </c>
      <c r="V8" s="20" t="n">
        <v>0</v>
      </c>
      <c r="W8" s="18" t="n">
        <v>0</v>
      </c>
      <c r="X8" s="20" t="n">
        <v>0</v>
      </c>
      <c r="Y8" s="18" t="n">
        <v>4.74268148</v>
      </c>
      <c r="Z8" s="20" t="n">
        <v>1.62910475</v>
      </c>
    </row>
    <row r="9" spans="1:26">
      <c r="A9" s="15" t="s">
        <v>406</v>
      </c>
      <c r="B9" s="17" t="n">
        <v>9651</v>
      </c>
      <c r="C9" s="18">
        <f>(200.0/B9*100)</f>
        <v/>
      </c>
      <c r="D9" s="19" t="n">
        <v>9451</v>
      </c>
      <c r="E9" s="18" t="n">
        <v>2.07469015</v>
      </c>
      <c r="F9" s="20" t="n">
        <v>0.9597774</v>
      </c>
      <c r="G9" s="18" t="n">
        <v>19.05140816</v>
      </c>
      <c r="H9" s="20" t="n">
        <v>2.14154586</v>
      </c>
      <c r="I9" s="18" t="n">
        <v>24.349784</v>
      </c>
      <c r="J9" s="20" t="n">
        <v>2.67257598</v>
      </c>
      <c r="K9" s="18" t="n">
        <v>19.04159315</v>
      </c>
      <c r="L9" s="20" t="n">
        <v>2.7201043</v>
      </c>
      <c r="M9" s="18" t="n">
        <v>11.58744534</v>
      </c>
      <c r="N9" s="20" t="n">
        <v>1.8964794</v>
      </c>
      <c r="O9" s="18" t="n">
        <v>14.05955412</v>
      </c>
      <c r="P9" s="20" t="n">
        <v>2.24456933</v>
      </c>
      <c r="Q9" s="18" t="n">
        <v>0</v>
      </c>
      <c r="R9" s="20" t="n">
        <v>0</v>
      </c>
      <c r="S9" s="18" t="s">
        <v>404</v>
      </c>
      <c r="T9" s="20" t="s">
        <v>404</v>
      </c>
      <c r="U9" s="18" t="n">
        <v>0</v>
      </c>
      <c r="V9" s="20" t="n">
        <v>0</v>
      </c>
      <c r="W9" s="18" t="n">
        <v>0</v>
      </c>
      <c r="X9" s="20" t="n">
        <v>0</v>
      </c>
      <c r="Y9" s="18" t="n">
        <v>9.835525090000001</v>
      </c>
      <c r="Z9" s="20" t="n">
        <v>1.99604805</v>
      </c>
    </row>
    <row r="10" spans="1:26">
      <c r="A10" s="15" t="s">
        <v>407</v>
      </c>
      <c r="B10" s="17" t="n">
        <v>20058</v>
      </c>
      <c r="C10" s="18">
        <f>(2798.0/B10*100)</f>
        <v/>
      </c>
      <c r="D10" s="19" t="n">
        <v>17260</v>
      </c>
      <c r="E10" s="18" t="n">
        <v>1.35084241</v>
      </c>
      <c r="F10" s="20" t="n">
        <v>0.61527018</v>
      </c>
      <c r="G10" s="18" t="n">
        <v>9.832464330000001</v>
      </c>
      <c r="H10" s="20" t="n">
        <v>1.76867844</v>
      </c>
      <c r="I10" s="18" t="n">
        <v>15.31036767</v>
      </c>
      <c r="J10" s="20" t="n">
        <v>2.00023702</v>
      </c>
      <c r="K10" s="18" t="n">
        <v>29.19109331</v>
      </c>
      <c r="L10" s="20" t="n">
        <v>2.51776558</v>
      </c>
      <c r="M10" s="18" t="n">
        <v>17.34844441</v>
      </c>
      <c r="N10" s="20" t="n">
        <v>2.03502658</v>
      </c>
      <c r="O10" s="18" t="n">
        <v>22.7528532</v>
      </c>
      <c r="P10" s="20" t="n">
        <v>2.49653655</v>
      </c>
      <c r="Q10" s="18" t="n">
        <v>0</v>
      </c>
      <c r="R10" s="20" t="n">
        <v>0</v>
      </c>
      <c r="S10" s="18" t="s">
        <v>404</v>
      </c>
      <c r="T10" s="20" t="s">
        <v>404</v>
      </c>
      <c r="U10" s="18" t="n">
        <v>0</v>
      </c>
      <c r="V10" s="20" t="n">
        <v>0</v>
      </c>
      <c r="W10" s="18" t="n">
        <v>0</v>
      </c>
      <c r="X10" s="20" t="n">
        <v>0</v>
      </c>
      <c r="Y10" s="18" t="n">
        <v>4.21393468</v>
      </c>
      <c r="Z10" s="20" t="n">
        <v>1.04499017</v>
      </c>
    </row>
    <row r="11" spans="1:26">
      <c r="A11" s="15" t="s">
        <v>408</v>
      </c>
      <c r="B11" s="17" t="n">
        <v>7053</v>
      </c>
      <c r="C11" s="18">
        <f>(137.0/B11*100)</f>
        <v/>
      </c>
      <c r="D11" s="19" t="n">
        <v>6916</v>
      </c>
      <c r="E11" s="18" t="n">
        <v>1.07587489</v>
      </c>
      <c r="F11" s="20" t="n">
        <v>0.70384675</v>
      </c>
      <c r="G11" s="18" t="n">
        <v>9.49788057</v>
      </c>
      <c r="H11" s="20" t="n">
        <v>2.62247893</v>
      </c>
      <c r="I11" s="18" t="n">
        <v>18.44812641</v>
      </c>
      <c r="J11" s="20" t="n">
        <v>3.36663061</v>
      </c>
      <c r="K11" s="18" t="n">
        <v>27.50640422</v>
      </c>
      <c r="L11" s="20" t="n">
        <v>3.63867361</v>
      </c>
      <c r="M11" s="18" t="n">
        <v>22.64520954</v>
      </c>
      <c r="N11" s="20" t="n">
        <v>3.34321548</v>
      </c>
      <c r="O11" s="18" t="n">
        <v>18.24323658</v>
      </c>
      <c r="P11" s="20" t="n">
        <v>3.49921171</v>
      </c>
      <c r="Q11" s="18" t="n">
        <v>0</v>
      </c>
      <c r="R11" s="20" t="n">
        <v>0</v>
      </c>
      <c r="S11" s="18" t="s">
        <v>404</v>
      </c>
      <c r="T11" s="20" t="s">
        <v>404</v>
      </c>
      <c r="U11" s="18" t="n">
        <v>0</v>
      </c>
      <c r="V11" s="20" t="n">
        <v>0</v>
      </c>
      <c r="W11" s="18" t="n">
        <v>0</v>
      </c>
      <c r="X11" s="20" t="n">
        <v>0</v>
      </c>
      <c r="Y11" s="18" t="n">
        <v>2.58326779</v>
      </c>
      <c r="Z11" s="20" t="n">
        <v>1.46299806</v>
      </c>
    </row>
    <row r="12" spans="1:26">
      <c r="A12" s="15" t="s">
        <v>409</v>
      </c>
      <c r="B12" s="17" t="n">
        <v>6894</v>
      </c>
      <c r="C12" s="18">
        <f>(106.0/B12*100)</f>
        <v/>
      </c>
      <c r="D12" s="19" t="n">
        <v>6788</v>
      </c>
      <c r="E12" s="18" t="n">
        <v>1.22919293</v>
      </c>
      <c r="F12" s="20" t="n">
        <v>0.51972733</v>
      </c>
      <c r="G12" s="18" t="n">
        <v>17.93025337</v>
      </c>
      <c r="H12" s="20" t="n">
        <v>2.15632151</v>
      </c>
      <c r="I12" s="18" t="n">
        <v>34.95367762</v>
      </c>
      <c r="J12" s="20" t="n">
        <v>2.6161971</v>
      </c>
      <c r="K12" s="18" t="n">
        <v>24.60622855</v>
      </c>
      <c r="L12" s="20" t="n">
        <v>2.64329639</v>
      </c>
      <c r="M12" s="18" t="n">
        <v>10.9914158</v>
      </c>
      <c r="N12" s="20" t="n">
        <v>1.7881302</v>
      </c>
      <c r="O12" s="18" t="n">
        <v>8.559967439999999</v>
      </c>
      <c r="P12" s="20" t="n">
        <v>1.61905382</v>
      </c>
      <c r="Q12" s="18" t="n">
        <v>0</v>
      </c>
      <c r="R12" s="20" t="n">
        <v>0</v>
      </c>
      <c r="S12" s="18" t="s">
        <v>404</v>
      </c>
      <c r="T12" s="20" t="s">
        <v>404</v>
      </c>
      <c r="U12" s="18" t="n">
        <v>0</v>
      </c>
      <c r="V12" s="20" t="n">
        <v>0</v>
      </c>
      <c r="W12" s="18" t="n">
        <v>0</v>
      </c>
      <c r="X12" s="20" t="n">
        <v>0</v>
      </c>
      <c r="Y12" s="18" t="n">
        <v>1.72926429</v>
      </c>
      <c r="Z12" s="20" t="n">
        <v>0.70574954</v>
      </c>
    </row>
    <row r="13" spans="1:26">
      <c r="A13" s="15" t="s">
        <v>410</v>
      </c>
      <c r="B13" s="17" t="n">
        <v>7161</v>
      </c>
      <c r="C13" s="18">
        <f>(1175.0/B13*100)</f>
        <v/>
      </c>
      <c r="D13" s="19" t="n">
        <v>5986</v>
      </c>
      <c r="E13" s="18" t="n">
        <v>5.49793271</v>
      </c>
      <c r="F13" s="20" t="n">
        <v>1.70354115</v>
      </c>
      <c r="G13" s="18" t="n">
        <v>20.49892816</v>
      </c>
      <c r="H13" s="20" t="n">
        <v>3.15957246</v>
      </c>
      <c r="I13" s="18" t="n">
        <v>26.47474025</v>
      </c>
      <c r="J13" s="20" t="n">
        <v>3.05834549</v>
      </c>
      <c r="K13" s="18" t="n">
        <v>16.32045157</v>
      </c>
      <c r="L13" s="20" t="n">
        <v>2.40837383</v>
      </c>
      <c r="M13" s="18" t="n">
        <v>12.06279676</v>
      </c>
      <c r="N13" s="20" t="n">
        <v>2.3292447</v>
      </c>
      <c r="O13" s="18" t="n">
        <v>12.4079613</v>
      </c>
      <c r="P13" s="20" t="n">
        <v>2.35723671</v>
      </c>
      <c r="Q13" s="18" t="n">
        <v>0</v>
      </c>
      <c r="R13" s="20" t="n">
        <v>0</v>
      </c>
      <c r="S13" s="18" t="s">
        <v>404</v>
      </c>
      <c r="T13" s="20" t="s">
        <v>404</v>
      </c>
      <c r="U13" s="18" t="n">
        <v>0</v>
      </c>
      <c r="V13" s="20" t="n">
        <v>0</v>
      </c>
      <c r="W13" s="18" t="n">
        <v>0</v>
      </c>
      <c r="X13" s="20" t="n">
        <v>0</v>
      </c>
      <c r="Y13" s="18" t="n">
        <v>6.73718925</v>
      </c>
      <c r="Z13" s="20" t="n">
        <v>1.68216583</v>
      </c>
    </row>
    <row r="14" spans="1:26">
      <c r="A14" s="15" t="s">
        <v>411</v>
      </c>
      <c r="B14" s="17" t="n">
        <v>5587</v>
      </c>
      <c r="C14" s="18">
        <f>(0.0/B14*100)</f>
        <v/>
      </c>
      <c r="D14" s="19" t="n">
        <v>5587</v>
      </c>
      <c r="E14" s="18" t="n">
        <v>0.74955647</v>
      </c>
      <c r="F14" s="20" t="n">
        <v>0.55252533</v>
      </c>
      <c r="G14" s="18" t="n">
        <v>13.294951</v>
      </c>
      <c r="H14" s="20" t="n">
        <v>2.02533891</v>
      </c>
      <c r="I14" s="18" t="n">
        <v>34.2716938</v>
      </c>
      <c r="J14" s="20" t="n">
        <v>2.54755555</v>
      </c>
      <c r="K14" s="18" t="n">
        <v>26.8566036</v>
      </c>
      <c r="L14" s="20" t="n">
        <v>2.49015075</v>
      </c>
      <c r="M14" s="18" t="n">
        <v>15.65522</v>
      </c>
      <c r="N14" s="20" t="n">
        <v>1.94015828</v>
      </c>
      <c r="O14" s="18" t="n">
        <v>7.10372723</v>
      </c>
      <c r="P14" s="20" t="n">
        <v>1.67303391</v>
      </c>
      <c r="Q14" s="18" t="n">
        <v>0</v>
      </c>
      <c r="R14" s="20" t="n">
        <v>0</v>
      </c>
      <c r="S14" s="18" t="s">
        <v>404</v>
      </c>
      <c r="T14" s="20" t="s">
        <v>404</v>
      </c>
      <c r="U14" s="18" t="n">
        <v>0</v>
      </c>
      <c r="V14" s="20" t="n">
        <v>0</v>
      </c>
      <c r="W14" s="18" t="n">
        <v>0</v>
      </c>
      <c r="X14" s="20" t="n">
        <v>0</v>
      </c>
      <c r="Y14" s="18" t="n">
        <v>2.06824791</v>
      </c>
      <c r="Z14" s="20" t="n">
        <v>0.7353621299999999</v>
      </c>
    </row>
    <row r="15" spans="1:26">
      <c r="A15" s="15" t="s">
        <v>412</v>
      </c>
      <c r="B15" s="17" t="n">
        <v>5882</v>
      </c>
      <c r="C15" s="18">
        <f>(0.0/B15*100)</f>
        <v/>
      </c>
      <c r="D15" s="19" t="n">
        <v>5882</v>
      </c>
      <c r="E15" s="18" t="n">
        <v>2.63779435</v>
      </c>
      <c r="F15" s="20" t="n">
        <v>1.32461278</v>
      </c>
      <c r="G15" s="18" t="n">
        <v>16.26874647</v>
      </c>
      <c r="H15" s="20" t="n">
        <v>2.91820806</v>
      </c>
      <c r="I15" s="18" t="n">
        <v>24.26783185</v>
      </c>
      <c r="J15" s="20" t="n">
        <v>3.41261686</v>
      </c>
      <c r="K15" s="18" t="n">
        <v>26.31447676</v>
      </c>
      <c r="L15" s="20" t="n">
        <v>3.77848586</v>
      </c>
      <c r="M15" s="18" t="n">
        <v>22.75367027</v>
      </c>
      <c r="N15" s="20" t="n">
        <v>3.04503648</v>
      </c>
      <c r="O15" s="18" t="n">
        <v>4.55108611</v>
      </c>
      <c r="P15" s="20" t="n">
        <v>1.71631062</v>
      </c>
      <c r="Q15" s="18" t="n">
        <v>0</v>
      </c>
      <c r="R15" s="20" t="n">
        <v>0</v>
      </c>
      <c r="S15" s="18" t="s">
        <v>404</v>
      </c>
      <c r="T15" s="20" t="s">
        <v>404</v>
      </c>
      <c r="U15" s="18" t="n">
        <v>0</v>
      </c>
      <c r="V15" s="20" t="n">
        <v>0</v>
      </c>
      <c r="W15" s="18" t="n">
        <v>0</v>
      </c>
      <c r="X15" s="20" t="n">
        <v>0</v>
      </c>
      <c r="Y15" s="18" t="n">
        <v>3.2063942</v>
      </c>
      <c r="Z15" s="20" t="n">
        <v>1.41694726</v>
      </c>
    </row>
    <row r="16" spans="1:26">
      <c r="A16" s="15" t="s">
        <v>413</v>
      </c>
      <c r="B16" s="17" t="n">
        <v>6108</v>
      </c>
      <c r="C16" s="18">
        <f>(364.0/B16*100)</f>
        <v/>
      </c>
      <c r="D16" s="19" t="n">
        <v>5744</v>
      </c>
      <c r="E16" s="18" t="n">
        <v>7.50690851</v>
      </c>
      <c r="F16" s="20" t="n">
        <v>1.50613114</v>
      </c>
      <c r="G16" s="18" t="n">
        <v>20.01898023</v>
      </c>
      <c r="H16" s="20" t="n">
        <v>2.31467816</v>
      </c>
      <c r="I16" s="18" t="n">
        <v>20.36051806</v>
      </c>
      <c r="J16" s="20" t="n">
        <v>2.76363155</v>
      </c>
      <c r="K16" s="18" t="n">
        <v>21.5858188</v>
      </c>
      <c r="L16" s="20" t="n">
        <v>2.63213374</v>
      </c>
      <c r="M16" s="18" t="n">
        <v>9.592205740000001</v>
      </c>
      <c r="N16" s="20" t="n">
        <v>1.82021503</v>
      </c>
      <c r="O16" s="18" t="n">
        <v>14.50532973</v>
      </c>
      <c r="P16" s="20" t="n">
        <v>1.94335979</v>
      </c>
      <c r="Q16" s="18" t="n">
        <v>0</v>
      </c>
      <c r="R16" s="20" t="n">
        <v>0</v>
      </c>
      <c r="S16" s="18" t="s">
        <v>404</v>
      </c>
      <c r="T16" s="20" t="s">
        <v>404</v>
      </c>
      <c r="U16" s="18" t="n">
        <v>0</v>
      </c>
      <c r="V16" s="20" t="n">
        <v>0</v>
      </c>
      <c r="W16" s="18" t="n">
        <v>0</v>
      </c>
      <c r="X16" s="20" t="n">
        <v>0</v>
      </c>
      <c r="Y16" s="18" t="n">
        <v>6.43023893</v>
      </c>
      <c r="Z16" s="20" t="n">
        <v>1.74904151</v>
      </c>
    </row>
    <row r="17" spans="1:26">
      <c r="A17" s="15" t="s">
        <v>414</v>
      </c>
      <c r="B17" s="17" t="n">
        <v>6504</v>
      </c>
      <c r="C17" s="18">
        <f>(1325.0/B17*100)</f>
        <v/>
      </c>
      <c r="D17" s="19" t="n">
        <v>5179</v>
      </c>
      <c r="E17" s="18" t="n">
        <v>0.43589052</v>
      </c>
      <c r="F17" s="20" t="n">
        <v>0.4364064</v>
      </c>
      <c r="G17" s="18" t="n">
        <v>18.84081</v>
      </c>
      <c r="H17" s="20" t="n">
        <v>2.74709251</v>
      </c>
      <c r="I17" s="18" t="n">
        <v>25.84654344</v>
      </c>
      <c r="J17" s="20" t="n">
        <v>2.71591226</v>
      </c>
      <c r="K17" s="18" t="n">
        <v>28.07768968</v>
      </c>
      <c r="L17" s="20" t="n">
        <v>3.03322173</v>
      </c>
      <c r="M17" s="18" t="n">
        <v>15.588808</v>
      </c>
      <c r="N17" s="20" t="n">
        <v>2.4340177</v>
      </c>
      <c r="O17" s="18" t="n">
        <v>6.89424829</v>
      </c>
      <c r="P17" s="20" t="n">
        <v>1.59195593</v>
      </c>
      <c r="Q17" s="18" t="n">
        <v>0</v>
      </c>
      <c r="R17" s="20" t="n">
        <v>0</v>
      </c>
      <c r="S17" s="18" t="s">
        <v>404</v>
      </c>
      <c r="T17" s="20" t="s">
        <v>404</v>
      </c>
      <c r="U17" s="18" t="n">
        <v>0</v>
      </c>
      <c r="V17" s="20" t="n">
        <v>0</v>
      </c>
      <c r="W17" s="18" t="n">
        <v>0</v>
      </c>
      <c r="X17" s="20" t="n">
        <v>0</v>
      </c>
      <c r="Y17" s="18" t="n">
        <v>4.31601007</v>
      </c>
      <c r="Z17" s="20" t="n">
        <v>1.27525437</v>
      </c>
    </row>
    <row r="18" spans="1:26">
      <c r="A18" s="15" t="s">
        <v>415</v>
      </c>
      <c r="B18" s="17" t="n">
        <v>5532</v>
      </c>
      <c r="C18" s="18">
        <f>(0.0/B18*100)</f>
        <v/>
      </c>
      <c r="D18" s="19" t="n">
        <v>5532</v>
      </c>
      <c r="E18" s="18" t="n">
        <v>0</v>
      </c>
      <c r="F18" s="20" t="n">
        <v>0</v>
      </c>
      <c r="G18" s="18" t="n">
        <v>12.05942328</v>
      </c>
      <c r="H18" s="20" t="n">
        <v>2.34218303</v>
      </c>
      <c r="I18" s="18" t="n">
        <v>33.23702651</v>
      </c>
      <c r="J18" s="20" t="n">
        <v>3.33475315</v>
      </c>
      <c r="K18" s="18" t="n">
        <v>20.16126012</v>
      </c>
      <c r="L18" s="20" t="n">
        <v>3.0408205</v>
      </c>
      <c r="M18" s="18" t="n">
        <v>12.71596843</v>
      </c>
      <c r="N18" s="20" t="n">
        <v>2.43522428</v>
      </c>
      <c r="O18" s="18" t="n">
        <v>19.92338505</v>
      </c>
      <c r="P18" s="20" t="n">
        <v>3.26822833</v>
      </c>
      <c r="Q18" s="18" t="n">
        <v>0</v>
      </c>
      <c r="R18" s="20" t="n">
        <v>0</v>
      </c>
      <c r="S18" s="18" t="s">
        <v>404</v>
      </c>
      <c r="T18" s="20" t="s">
        <v>404</v>
      </c>
      <c r="U18" s="18" t="n">
        <v>0</v>
      </c>
      <c r="V18" s="20" t="n">
        <v>0</v>
      </c>
      <c r="W18" s="18" t="n">
        <v>0</v>
      </c>
      <c r="X18" s="20" t="n">
        <v>0</v>
      </c>
      <c r="Y18" s="18" t="n">
        <v>1.90293661</v>
      </c>
      <c r="Z18" s="20" t="n">
        <v>0.94135444</v>
      </c>
    </row>
    <row r="19" spans="1:26">
      <c r="A19" s="15" t="s">
        <v>416</v>
      </c>
      <c r="B19" s="17" t="n">
        <v>5658</v>
      </c>
      <c r="C19" s="18">
        <f>(327.0/B19*100)</f>
        <v/>
      </c>
      <c r="D19" s="19" t="n">
        <v>5331</v>
      </c>
      <c r="E19" s="18" t="n">
        <v>4.28419917</v>
      </c>
      <c r="F19" s="20" t="n">
        <v>1.51071676</v>
      </c>
      <c r="G19" s="18" t="n">
        <v>21.41768623</v>
      </c>
      <c r="H19" s="20" t="n">
        <v>2.78900364</v>
      </c>
      <c r="I19" s="18" t="n">
        <v>26.3869056</v>
      </c>
      <c r="J19" s="20" t="n">
        <v>3.23061471</v>
      </c>
      <c r="K19" s="18" t="n">
        <v>28.37726527</v>
      </c>
      <c r="L19" s="20" t="n">
        <v>3.14059184</v>
      </c>
      <c r="M19" s="18" t="n">
        <v>9.95126063</v>
      </c>
      <c r="N19" s="20" t="n">
        <v>1.98953358</v>
      </c>
      <c r="O19" s="18" t="n">
        <v>7.55457728</v>
      </c>
      <c r="P19" s="20" t="n">
        <v>1.77297538</v>
      </c>
      <c r="Q19" s="18" t="n">
        <v>0</v>
      </c>
      <c r="R19" s="20" t="n">
        <v>0</v>
      </c>
      <c r="S19" s="18" t="s">
        <v>404</v>
      </c>
      <c r="T19" s="20" t="s">
        <v>404</v>
      </c>
      <c r="U19" s="18" t="n">
        <v>0</v>
      </c>
      <c r="V19" s="20" t="n">
        <v>0</v>
      </c>
      <c r="W19" s="18" t="n">
        <v>0</v>
      </c>
      <c r="X19" s="20" t="n">
        <v>0</v>
      </c>
      <c r="Y19" s="18" t="n">
        <v>2.02810582</v>
      </c>
      <c r="Z19" s="20" t="n">
        <v>0.92160056</v>
      </c>
    </row>
    <row r="20" spans="1:26">
      <c r="A20" s="15" t="s">
        <v>417</v>
      </c>
      <c r="B20" s="17" t="n">
        <v>3371</v>
      </c>
      <c r="C20" s="18">
        <f>(24.0/B20*100)</f>
        <v/>
      </c>
      <c r="D20" s="19" t="n">
        <v>3347</v>
      </c>
      <c r="E20" s="18" t="n">
        <v>3.07916744</v>
      </c>
      <c r="F20" s="20" t="n">
        <v>0.07984249</v>
      </c>
      <c r="G20" s="18" t="n">
        <v>9.19283231</v>
      </c>
      <c r="H20" s="20" t="n">
        <v>0.14285273</v>
      </c>
      <c r="I20" s="18" t="n">
        <v>23.91380577</v>
      </c>
      <c r="J20" s="20" t="n">
        <v>0.23066109</v>
      </c>
      <c r="K20" s="18" t="n">
        <v>32.73330805</v>
      </c>
      <c r="L20" s="20" t="n">
        <v>0.27179911</v>
      </c>
      <c r="M20" s="18" t="n">
        <v>18.98846939</v>
      </c>
      <c r="N20" s="20" t="n">
        <v>0.21603857</v>
      </c>
      <c r="O20" s="18" t="n">
        <v>9.773151289999999</v>
      </c>
      <c r="P20" s="20" t="n">
        <v>0.19451026</v>
      </c>
      <c r="Q20" s="18" t="n">
        <v>0</v>
      </c>
      <c r="R20" s="20" t="n">
        <v>0</v>
      </c>
      <c r="S20" s="18" t="s">
        <v>404</v>
      </c>
      <c r="T20" s="20" t="s">
        <v>404</v>
      </c>
      <c r="U20" s="18" t="n">
        <v>0</v>
      </c>
      <c r="V20" s="20" t="n">
        <v>0</v>
      </c>
      <c r="W20" s="18" t="n">
        <v>0</v>
      </c>
      <c r="X20" s="20" t="n">
        <v>0</v>
      </c>
      <c r="Y20" s="18" t="n">
        <v>2.31926576</v>
      </c>
      <c r="Z20" s="20" t="n">
        <v>0.126092</v>
      </c>
    </row>
    <row r="21" spans="1:26">
      <c r="A21" s="15" t="s">
        <v>418</v>
      </c>
      <c r="B21" s="17" t="n">
        <v>5741</v>
      </c>
      <c r="C21" s="18">
        <f>(0.0/B21*100)</f>
        <v/>
      </c>
      <c r="D21" s="19" t="n">
        <v>5741</v>
      </c>
      <c r="E21" s="18" t="n">
        <v>4.03865611</v>
      </c>
      <c r="F21" s="20" t="n">
        <v>1.60986875</v>
      </c>
      <c r="G21" s="18" t="n">
        <v>16.53889298</v>
      </c>
      <c r="H21" s="20" t="n">
        <v>2.8335284</v>
      </c>
      <c r="I21" s="18" t="n">
        <v>30.08199849</v>
      </c>
      <c r="J21" s="20" t="n">
        <v>3.57121413</v>
      </c>
      <c r="K21" s="18" t="n">
        <v>14.1529087</v>
      </c>
      <c r="L21" s="20" t="n">
        <v>2.89893911</v>
      </c>
      <c r="M21" s="18" t="n">
        <v>11.02992493</v>
      </c>
      <c r="N21" s="20" t="n">
        <v>2.35309562</v>
      </c>
      <c r="O21" s="18" t="n">
        <v>15.4830563</v>
      </c>
      <c r="P21" s="20" t="n">
        <v>2.62207897</v>
      </c>
      <c r="Q21" s="18" t="n">
        <v>0</v>
      </c>
      <c r="R21" s="20" t="n">
        <v>0</v>
      </c>
      <c r="S21" s="18" t="s">
        <v>404</v>
      </c>
      <c r="T21" s="20" t="s">
        <v>404</v>
      </c>
      <c r="U21" s="18" t="n">
        <v>0</v>
      </c>
      <c r="V21" s="20" t="n">
        <v>0</v>
      </c>
      <c r="W21" s="18" t="n">
        <v>0</v>
      </c>
      <c r="X21" s="20" t="n">
        <v>0</v>
      </c>
      <c r="Y21" s="18" t="n">
        <v>8.67456249</v>
      </c>
      <c r="Z21" s="20" t="n">
        <v>2.09513706</v>
      </c>
    </row>
    <row r="22" spans="1:26">
      <c r="A22" s="15" t="s">
        <v>419</v>
      </c>
      <c r="B22" s="17" t="n">
        <v>6598</v>
      </c>
      <c r="C22" s="18">
        <f>(0.0/B22*100)</f>
        <v/>
      </c>
      <c r="D22" s="19" t="n">
        <v>6598</v>
      </c>
      <c r="E22" s="18" t="n">
        <v>0</v>
      </c>
      <c r="F22" s="20" t="n">
        <v>0</v>
      </c>
      <c r="G22" s="18" t="n">
        <v>12.12316755</v>
      </c>
      <c r="H22" s="20" t="n">
        <v>2.33853942</v>
      </c>
      <c r="I22" s="18" t="n">
        <v>27.88467454</v>
      </c>
      <c r="J22" s="20" t="n">
        <v>3.47395963</v>
      </c>
      <c r="K22" s="18" t="n">
        <v>32.37123369</v>
      </c>
      <c r="L22" s="20" t="n">
        <v>3.30168043</v>
      </c>
      <c r="M22" s="18" t="n">
        <v>15.51814668</v>
      </c>
      <c r="N22" s="20" t="n">
        <v>2.70664319</v>
      </c>
      <c r="O22" s="18" t="n">
        <v>10.53408234</v>
      </c>
      <c r="P22" s="20" t="n">
        <v>2.69504107</v>
      </c>
      <c r="Q22" s="18" t="n">
        <v>0</v>
      </c>
      <c r="R22" s="20" t="n">
        <v>0</v>
      </c>
      <c r="S22" s="18" t="s">
        <v>404</v>
      </c>
      <c r="T22" s="20" t="s">
        <v>404</v>
      </c>
      <c r="U22" s="18" t="n">
        <v>0</v>
      </c>
      <c r="V22" s="20" t="n">
        <v>0</v>
      </c>
      <c r="W22" s="18" t="n">
        <v>0</v>
      </c>
      <c r="X22" s="20" t="n">
        <v>0</v>
      </c>
      <c r="Y22" s="18" t="n">
        <v>1.56869519</v>
      </c>
      <c r="Z22" s="20" t="n">
        <v>0.90641211</v>
      </c>
    </row>
    <row r="23" spans="1:26">
      <c r="A23" s="15" t="s">
        <v>420</v>
      </c>
      <c r="B23" s="17" t="n">
        <v>11583</v>
      </c>
      <c r="C23" s="18">
        <f>(3123.0/B23*100)</f>
        <v/>
      </c>
      <c r="D23" s="19" t="n">
        <v>8460</v>
      </c>
      <c r="E23" s="18" t="n">
        <v>0.04169763</v>
      </c>
      <c r="F23" s="20" t="n">
        <v>0.04624539</v>
      </c>
      <c r="G23" s="18" t="n">
        <v>5.05663116</v>
      </c>
      <c r="H23" s="20" t="n">
        <v>1.4439709</v>
      </c>
      <c r="I23" s="18" t="n">
        <v>31.00148454</v>
      </c>
      <c r="J23" s="20" t="n">
        <v>3.01373065</v>
      </c>
      <c r="K23" s="18" t="n">
        <v>28.44478398</v>
      </c>
      <c r="L23" s="20" t="n">
        <v>2.83388597</v>
      </c>
      <c r="M23" s="18" t="n">
        <v>10.09549727</v>
      </c>
      <c r="N23" s="20" t="n">
        <v>2.44041376</v>
      </c>
      <c r="O23" s="18" t="n">
        <v>19.63887961</v>
      </c>
      <c r="P23" s="20" t="n">
        <v>2.95573907</v>
      </c>
      <c r="Q23" s="18" t="n">
        <v>0</v>
      </c>
      <c r="R23" s="20" t="n">
        <v>0</v>
      </c>
      <c r="S23" s="18" t="s">
        <v>404</v>
      </c>
      <c r="T23" s="20" t="s">
        <v>404</v>
      </c>
      <c r="U23" s="18" t="n">
        <v>0</v>
      </c>
      <c r="V23" s="20" t="n">
        <v>0</v>
      </c>
      <c r="W23" s="18" t="n">
        <v>0</v>
      </c>
      <c r="X23" s="20" t="n">
        <v>0</v>
      </c>
      <c r="Y23" s="18" t="n">
        <v>5.72102581</v>
      </c>
      <c r="Z23" s="20" t="n">
        <v>1.73914609</v>
      </c>
    </row>
    <row r="24" spans="1:26">
      <c r="A24" s="15" t="s">
        <v>421</v>
      </c>
      <c r="B24" s="17" t="n">
        <v>6647</v>
      </c>
      <c r="C24" s="18">
        <f>(0.0/B24*100)</f>
        <v/>
      </c>
      <c r="D24" s="19" t="n">
        <v>6647</v>
      </c>
      <c r="E24" s="18" t="n">
        <v>11.75799518</v>
      </c>
      <c r="F24" s="20" t="n">
        <v>2.21318119</v>
      </c>
      <c r="G24" s="18" t="n">
        <v>48.0338052</v>
      </c>
      <c r="H24" s="20" t="n">
        <v>3.31185282</v>
      </c>
      <c r="I24" s="18" t="n">
        <v>27.7983927</v>
      </c>
      <c r="J24" s="20" t="n">
        <v>3.21265663</v>
      </c>
      <c r="K24" s="18" t="n">
        <v>9.256328679999999</v>
      </c>
      <c r="L24" s="20" t="n">
        <v>2.06523891</v>
      </c>
      <c r="M24" s="18" t="n">
        <v>1.61678464</v>
      </c>
      <c r="N24" s="20" t="n">
        <v>0.93853172</v>
      </c>
      <c r="O24" s="18" t="n">
        <v>1.5366936</v>
      </c>
      <c r="P24" s="20" t="n">
        <v>0.90570834</v>
      </c>
      <c r="Q24" s="18" t="n">
        <v>0</v>
      </c>
      <c r="R24" s="20" t="n">
        <v>0</v>
      </c>
      <c r="S24" s="18" t="s">
        <v>404</v>
      </c>
      <c r="T24" s="20" t="s">
        <v>404</v>
      </c>
      <c r="U24" s="18" t="n">
        <v>0</v>
      </c>
      <c r="V24" s="20" t="n">
        <v>0</v>
      </c>
      <c r="W24" s="18" t="n">
        <v>0</v>
      </c>
      <c r="X24" s="20" t="n">
        <v>0</v>
      </c>
      <c r="Y24" s="18" t="n">
        <v>0</v>
      </c>
      <c r="Z24" s="20" t="n">
        <v>0</v>
      </c>
    </row>
    <row r="25" spans="1:26">
      <c r="A25" s="15" t="s">
        <v>422</v>
      </c>
      <c r="B25" s="17" t="n">
        <v>5581</v>
      </c>
      <c r="C25" s="18">
        <f>(0.0/B25*100)</f>
        <v/>
      </c>
      <c r="D25" s="19" t="n">
        <v>5581</v>
      </c>
      <c r="E25" s="18" t="n">
        <v>4.31246196</v>
      </c>
      <c r="F25" s="20" t="n">
        <v>1.63493305</v>
      </c>
      <c r="G25" s="18" t="n">
        <v>16.52948919</v>
      </c>
      <c r="H25" s="20" t="n">
        <v>2.65631647</v>
      </c>
      <c r="I25" s="18" t="n">
        <v>24.2766635</v>
      </c>
      <c r="J25" s="20" t="n">
        <v>3.58445399</v>
      </c>
      <c r="K25" s="18" t="n">
        <v>33.40801049</v>
      </c>
      <c r="L25" s="20" t="n">
        <v>4.14759505</v>
      </c>
      <c r="M25" s="18" t="n">
        <v>13.73561808</v>
      </c>
      <c r="N25" s="20" t="n">
        <v>2.92230148</v>
      </c>
      <c r="O25" s="18" t="n">
        <v>7.05830797</v>
      </c>
      <c r="P25" s="20" t="n">
        <v>2.01384776</v>
      </c>
      <c r="Q25" s="18" t="n">
        <v>0</v>
      </c>
      <c r="R25" s="20" t="n">
        <v>0</v>
      </c>
      <c r="S25" s="18" t="s">
        <v>404</v>
      </c>
      <c r="T25" s="20" t="s">
        <v>404</v>
      </c>
      <c r="U25" s="18" t="n">
        <v>0</v>
      </c>
      <c r="V25" s="20" t="n">
        <v>0</v>
      </c>
      <c r="W25" s="18" t="n">
        <v>0</v>
      </c>
      <c r="X25" s="20" t="n">
        <v>0</v>
      </c>
      <c r="Y25" s="18" t="n">
        <v>0.67944881</v>
      </c>
      <c r="Z25" s="20" t="n">
        <v>0.67946283</v>
      </c>
    </row>
    <row r="26" spans="1:26">
      <c r="A26" s="15" t="s">
        <v>423</v>
      </c>
      <c r="B26" s="17" t="n">
        <v>4869</v>
      </c>
      <c r="C26" s="18">
        <f>(11.0/B26*100)</f>
        <v/>
      </c>
      <c r="D26" s="19" t="n">
        <v>4858</v>
      </c>
      <c r="E26" s="18" t="n">
        <v>2.14135533</v>
      </c>
      <c r="F26" s="20" t="n">
        <v>0.7962634200000001</v>
      </c>
      <c r="G26" s="18" t="n">
        <v>11.35469337</v>
      </c>
      <c r="H26" s="20" t="n">
        <v>1.91001594</v>
      </c>
      <c r="I26" s="18" t="n">
        <v>25.77865313</v>
      </c>
      <c r="J26" s="20" t="n">
        <v>2.28374091</v>
      </c>
      <c r="K26" s="18" t="n">
        <v>32.57284949</v>
      </c>
      <c r="L26" s="20" t="n">
        <v>2.63920561</v>
      </c>
      <c r="M26" s="18" t="n">
        <v>20.14127436</v>
      </c>
      <c r="N26" s="20" t="n">
        <v>2.24677966</v>
      </c>
      <c r="O26" s="18" t="n">
        <v>6.24782545</v>
      </c>
      <c r="P26" s="20" t="n">
        <v>1.35335559</v>
      </c>
      <c r="Q26" s="18" t="n">
        <v>0</v>
      </c>
      <c r="R26" s="20" t="n">
        <v>0</v>
      </c>
      <c r="S26" s="18" t="s">
        <v>404</v>
      </c>
      <c r="T26" s="20" t="s">
        <v>404</v>
      </c>
      <c r="U26" s="18" t="n">
        <v>0</v>
      </c>
      <c r="V26" s="20" t="n">
        <v>0</v>
      </c>
      <c r="W26" s="18" t="n">
        <v>0</v>
      </c>
      <c r="X26" s="20" t="n">
        <v>0</v>
      </c>
      <c r="Y26" s="18" t="n">
        <v>1.76334886</v>
      </c>
      <c r="Z26" s="20" t="n">
        <v>0.65075961</v>
      </c>
    </row>
    <row r="27" spans="1:26">
      <c r="A27" s="15" t="s">
        <v>424</v>
      </c>
      <c r="B27" s="17" t="n">
        <v>5299</v>
      </c>
      <c r="C27" s="18">
        <f>(0.0/B27*100)</f>
        <v/>
      </c>
      <c r="D27" s="19" t="n">
        <v>5299</v>
      </c>
      <c r="E27" s="18" t="n">
        <v>6.63026579</v>
      </c>
      <c r="F27" s="20" t="n">
        <v>0.06488258</v>
      </c>
      <c r="G27" s="18" t="n">
        <v>17.02516552</v>
      </c>
      <c r="H27" s="20" t="n">
        <v>0.07545812</v>
      </c>
      <c r="I27" s="18" t="n">
        <v>28.27386986</v>
      </c>
      <c r="J27" s="20" t="n">
        <v>0.08245754</v>
      </c>
      <c r="K27" s="18" t="n">
        <v>24.82333084</v>
      </c>
      <c r="L27" s="20" t="n">
        <v>0.10192054</v>
      </c>
      <c r="M27" s="18" t="n">
        <v>10.32409739</v>
      </c>
      <c r="N27" s="20" t="n">
        <v>0.06245737</v>
      </c>
      <c r="O27" s="18" t="n">
        <v>9.981030990000001</v>
      </c>
      <c r="P27" s="20" t="n">
        <v>0.04990556</v>
      </c>
      <c r="Q27" s="18" t="n">
        <v>0</v>
      </c>
      <c r="R27" s="20" t="n">
        <v>0</v>
      </c>
      <c r="S27" s="18" t="s">
        <v>404</v>
      </c>
      <c r="T27" s="20" t="s">
        <v>404</v>
      </c>
      <c r="U27" s="18" t="n">
        <v>0</v>
      </c>
      <c r="V27" s="20" t="n">
        <v>0</v>
      </c>
      <c r="W27" s="18" t="n">
        <v>0</v>
      </c>
      <c r="X27" s="20" t="n">
        <v>0</v>
      </c>
      <c r="Y27" s="18" t="n">
        <v>2.94223961</v>
      </c>
      <c r="Z27" s="20" t="n">
        <v>0.00522984</v>
      </c>
    </row>
    <row r="28" spans="1:26">
      <c r="A28" s="15" t="s">
        <v>425</v>
      </c>
      <c r="B28" s="17" t="n">
        <v>7568</v>
      </c>
      <c r="C28" s="18">
        <f>(0.0/B28*100)</f>
        <v/>
      </c>
      <c r="D28" s="19" t="n">
        <v>7568</v>
      </c>
      <c r="E28" s="18" t="n">
        <v>1.84901868</v>
      </c>
      <c r="F28" s="20" t="n">
        <v>0.87483899</v>
      </c>
      <c r="G28" s="18" t="n">
        <v>13.47137491</v>
      </c>
      <c r="H28" s="20" t="n">
        <v>2.15402514</v>
      </c>
      <c r="I28" s="18" t="n">
        <v>22.55628333</v>
      </c>
      <c r="J28" s="20" t="n">
        <v>2.91654527</v>
      </c>
      <c r="K28" s="18" t="n">
        <v>34.41776226</v>
      </c>
      <c r="L28" s="20" t="n">
        <v>3.59032257</v>
      </c>
      <c r="M28" s="18" t="n">
        <v>16.36981937</v>
      </c>
      <c r="N28" s="20" t="n">
        <v>2.31842609</v>
      </c>
      <c r="O28" s="18" t="n">
        <v>11.16795201</v>
      </c>
      <c r="P28" s="20" t="n">
        <v>2.07299909</v>
      </c>
      <c r="Q28" s="18" t="n">
        <v>0</v>
      </c>
      <c r="R28" s="20" t="n">
        <v>0</v>
      </c>
      <c r="S28" s="18" t="s">
        <v>404</v>
      </c>
      <c r="T28" s="20" t="s">
        <v>404</v>
      </c>
      <c r="U28" s="18" t="n">
        <v>0</v>
      </c>
      <c r="V28" s="20" t="n">
        <v>0</v>
      </c>
      <c r="W28" s="18" t="n">
        <v>0</v>
      </c>
      <c r="X28" s="20" t="n">
        <v>0</v>
      </c>
      <c r="Y28" s="18" t="n">
        <v>0.16778946</v>
      </c>
      <c r="Z28" s="20" t="n">
        <v>0.16853196</v>
      </c>
    </row>
    <row r="29" spans="1:26">
      <c r="A29" s="15" t="s">
        <v>426</v>
      </c>
      <c r="B29" s="17" t="n">
        <v>5385</v>
      </c>
      <c r="C29" s="18">
        <f>(1123.0/B29*100)</f>
        <v/>
      </c>
      <c r="D29" s="19" t="n">
        <v>4262</v>
      </c>
      <c r="E29" s="18" t="n">
        <v>2.28181162</v>
      </c>
      <c r="F29" s="20" t="n">
        <v>1.19040313</v>
      </c>
      <c r="G29" s="18" t="n">
        <v>14.92326743</v>
      </c>
      <c r="H29" s="20" t="n">
        <v>2.80011451</v>
      </c>
      <c r="I29" s="18" t="n">
        <v>27.34959111</v>
      </c>
      <c r="J29" s="20" t="n">
        <v>4.05061644</v>
      </c>
      <c r="K29" s="18" t="n">
        <v>19.62242332</v>
      </c>
      <c r="L29" s="20" t="n">
        <v>3.16266468</v>
      </c>
      <c r="M29" s="18" t="n">
        <v>11.43513809</v>
      </c>
      <c r="N29" s="20" t="n">
        <v>2.68499105</v>
      </c>
      <c r="O29" s="18" t="n">
        <v>3.4928994</v>
      </c>
      <c r="P29" s="20" t="n">
        <v>1.52264505</v>
      </c>
      <c r="Q29" s="18" t="n">
        <v>0</v>
      </c>
      <c r="R29" s="20" t="n">
        <v>0</v>
      </c>
      <c r="S29" s="18" t="s">
        <v>404</v>
      </c>
      <c r="T29" s="20" t="s">
        <v>404</v>
      </c>
      <c r="U29" s="18" t="n">
        <v>0</v>
      </c>
      <c r="V29" s="20" t="n">
        <v>0</v>
      </c>
      <c r="W29" s="18" t="n">
        <v>0</v>
      </c>
      <c r="X29" s="20" t="n">
        <v>0</v>
      </c>
      <c r="Y29" s="18" t="n">
        <v>20.89486903</v>
      </c>
      <c r="Z29" s="20" t="n">
        <v>3.54765443</v>
      </c>
    </row>
    <row r="30" spans="1:26">
      <c r="A30" s="15" t="s">
        <v>427</v>
      </c>
      <c r="B30" s="17" t="n">
        <v>4520</v>
      </c>
      <c r="C30" s="18">
        <f>(945.0/B30*100)</f>
        <v/>
      </c>
      <c r="D30" s="19" t="n">
        <v>3575</v>
      </c>
      <c r="E30" s="18" t="n">
        <v>0.70456726</v>
      </c>
      <c r="F30" s="20" t="n">
        <v>0.54977195</v>
      </c>
      <c r="G30" s="18" t="n">
        <v>14.50288245</v>
      </c>
      <c r="H30" s="20" t="n">
        <v>3.41826319</v>
      </c>
      <c r="I30" s="18" t="n">
        <v>20.38229196</v>
      </c>
      <c r="J30" s="20" t="n">
        <v>3.26254492</v>
      </c>
      <c r="K30" s="18" t="n">
        <v>27.34392927</v>
      </c>
      <c r="L30" s="20" t="n">
        <v>3.7829694</v>
      </c>
      <c r="M30" s="18" t="n">
        <v>20.47072283</v>
      </c>
      <c r="N30" s="20" t="n">
        <v>2.68014266</v>
      </c>
      <c r="O30" s="18" t="n">
        <v>12.6099275</v>
      </c>
      <c r="P30" s="20" t="n">
        <v>2.8784108</v>
      </c>
      <c r="Q30" s="18" t="n">
        <v>0</v>
      </c>
      <c r="R30" s="20" t="n">
        <v>0</v>
      </c>
      <c r="S30" s="18" t="s">
        <v>404</v>
      </c>
      <c r="T30" s="20" t="s">
        <v>404</v>
      </c>
      <c r="U30" s="18" t="n">
        <v>0</v>
      </c>
      <c r="V30" s="20" t="n">
        <v>0</v>
      </c>
      <c r="W30" s="18" t="n">
        <v>0</v>
      </c>
      <c r="X30" s="20" t="n">
        <v>0</v>
      </c>
      <c r="Y30" s="18" t="n">
        <v>3.98567874</v>
      </c>
      <c r="Z30" s="20" t="n">
        <v>1.25458368</v>
      </c>
    </row>
    <row r="31" spans="1:26">
      <c r="A31" s="15" t="s">
        <v>428</v>
      </c>
      <c r="B31" s="17" t="n">
        <v>5456</v>
      </c>
      <c r="C31" s="18">
        <f>(502.0/B31*100)</f>
        <v/>
      </c>
      <c r="D31" s="19" t="n">
        <v>4954</v>
      </c>
      <c r="E31" s="18" t="n">
        <v>2.66363971</v>
      </c>
      <c r="F31" s="20" t="n">
        <v>1.13537465</v>
      </c>
      <c r="G31" s="18" t="n">
        <v>12.38365462</v>
      </c>
      <c r="H31" s="20" t="n">
        <v>2.49483036</v>
      </c>
      <c r="I31" s="18" t="n">
        <v>24.30713482</v>
      </c>
      <c r="J31" s="20" t="n">
        <v>3.29064605</v>
      </c>
      <c r="K31" s="18" t="n">
        <v>28.65966313</v>
      </c>
      <c r="L31" s="20" t="n">
        <v>3.13814607</v>
      </c>
      <c r="M31" s="18" t="n">
        <v>13.8664041</v>
      </c>
      <c r="N31" s="20" t="n">
        <v>2.30651153</v>
      </c>
      <c r="O31" s="18" t="n">
        <v>8.124479020000001</v>
      </c>
      <c r="P31" s="20" t="n">
        <v>1.76122142</v>
      </c>
      <c r="Q31" s="18" t="n">
        <v>0</v>
      </c>
      <c r="R31" s="20" t="n">
        <v>0</v>
      </c>
      <c r="S31" s="18" t="s">
        <v>404</v>
      </c>
      <c r="T31" s="20" t="s">
        <v>404</v>
      </c>
      <c r="U31" s="18" t="n">
        <v>0</v>
      </c>
      <c r="V31" s="20" t="n">
        <v>0</v>
      </c>
      <c r="W31" s="18" t="n">
        <v>0</v>
      </c>
      <c r="X31" s="20" t="n">
        <v>0</v>
      </c>
      <c r="Y31" s="18" t="n">
        <v>9.99502461</v>
      </c>
      <c r="Z31" s="20" t="n">
        <v>2.04366809</v>
      </c>
    </row>
    <row r="32" spans="1:26">
      <c r="A32" s="15" t="s">
        <v>429</v>
      </c>
      <c r="B32" s="17" t="n">
        <v>4478</v>
      </c>
      <c r="C32" s="18">
        <f>(0.0/B32*100)</f>
        <v/>
      </c>
      <c r="D32" s="19" t="n">
        <v>4478</v>
      </c>
      <c r="E32" s="18" t="n">
        <v>0</v>
      </c>
      <c r="F32" s="20" t="n">
        <v>0</v>
      </c>
      <c r="G32" s="18" t="n">
        <v>22.34163565</v>
      </c>
      <c r="H32" s="20" t="n">
        <v>3.52575848</v>
      </c>
      <c r="I32" s="18" t="n">
        <v>34.81118133</v>
      </c>
      <c r="J32" s="20" t="n">
        <v>3.88268111</v>
      </c>
      <c r="K32" s="18" t="n">
        <v>28.855735</v>
      </c>
      <c r="L32" s="20" t="n">
        <v>3.31313656</v>
      </c>
      <c r="M32" s="18" t="n">
        <v>6.29234712</v>
      </c>
      <c r="N32" s="20" t="n">
        <v>1.99964485</v>
      </c>
      <c r="O32" s="18" t="n">
        <v>6.38702884</v>
      </c>
      <c r="P32" s="20" t="n">
        <v>2.04441074</v>
      </c>
      <c r="Q32" s="18" t="n">
        <v>0</v>
      </c>
      <c r="R32" s="20" t="n">
        <v>0</v>
      </c>
      <c r="S32" s="18" t="s">
        <v>404</v>
      </c>
      <c r="T32" s="20" t="s">
        <v>404</v>
      </c>
      <c r="U32" s="18" t="n">
        <v>0</v>
      </c>
      <c r="V32" s="20" t="n">
        <v>0</v>
      </c>
      <c r="W32" s="18" t="n">
        <v>0</v>
      </c>
      <c r="X32" s="20" t="n">
        <v>0</v>
      </c>
      <c r="Y32" s="18" t="n">
        <v>1.31207206</v>
      </c>
      <c r="Z32" s="20" t="n">
        <v>0.8909647000000001</v>
      </c>
    </row>
    <row r="33" spans="1:26">
      <c r="A33" s="15" t="s">
        <v>430</v>
      </c>
      <c r="B33" s="17" t="n">
        <v>7325</v>
      </c>
      <c r="C33" s="18">
        <f>(29.0/B33*100)</f>
        <v/>
      </c>
      <c r="D33" s="19" t="n">
        <v>7296</v>
      </c>
      <c r="E33" s="18" t="n">
        <v>1.33467919</v>
      </c>
      <c r="F33" s="20" t="n">
        <v>0.94112472</v>
      </c>
      <c r="G33" s="18" t="n">
        <v>18.08039153</v>
      </c>
      <c r="H33" s="20" t="n">
        <v>2.8061847</v>
      </c>
      <c r="I33" s="18" t="n">
        <v>21.91858656</v>
      </c>
      <c r="J33" s="20" t="n">
        <v>3.44970561</v>
      </c>
      <c r="K33" s="18" t="n">
        <v>30.87694617</v>
      </c>
      <c r="L33" s="20" t="n">
        <v>3.25110364</v>
      </c>
      <c r="M33" s="18" t="n">
        <v>6.86952678</v>
      </c>
      <c r="N33" s="20" t="n">
        <v>1.90361042</v>
      </c>
      <c r="O33" s="18" t="n">
        <v>19.7377907</v>
      </c>
      <c r="P33" s="20" t="n">
        <v>2.8202538</v>
      </c>
      <c r="Q33" s="18" t="n">
        <v>0</v>
      </c>
      <c r="R33" s="20" t="n">
        <v>0</v>
      </c>
      <c r="S33" s="18" t="s">
        <v>404</v>
      </c>
      <c r="T33" s="20" t="s">
        <v>404</v>
      </c>
      <c r="U33" s="18" t="n">
        <v>0</v>
      </c>
      <c r="V33" s="20" t="n">
        <v>0</v>
      </c>
      <c r="W33" s="18" t="n">
        <v>0</v>
      </c>
      <c r="X33" s="20" t="n">
        <v>0</v>
      </c>
      <c r="Y33" s="18" t="n">
        <v>1.18207907</v>
      </c>
      <c r="Z33" s="20" t="n">
        <v>0.69527916</v>
      </c>
    </row>
    <row r="34" spans="1:26">
      <c r="A34" s="15" t="s">
        <v>431</v>
      </c>
      <c r="B34" s="17" t="n">
        <v>6350</v>
      </c>
      <c r="C34" s="18">
        <f>(0.0/B34*100)</f>
        <v/>
      </c>
      <c r="D34" s="19" t="n">
        <v>6350</v>
      </c>
      <c r="E34" s="18" t="n">
        <v>0.64669706</v>
      </c>
      <c r="F34" s="20" t="n">
        <v>0.68318405</v>
      </c>
      <c r="G34" s="18" t="n">
        <v>7.01845541</v>
      </c>
      <c r="H34" s="20" t="n">
        <v>1.61787058</v>
      </c>
      <c r="I34" s="18" t="n">
        <v>27.6387169</v>
      </c>
      <c r="J34" s="20" t="n">
        <v>3.41149686</v>
      </c>
      <c r="K34" s="18" t="n">
        <v>34.69977832</v>
      </c>
      <c r="L34" s="20" t="n">
        <v>3.7182978</v>
      </c>
      <c r="M34" s="18" t="n">
        <v>15.76237405</v>
      </c>
      <c r="N34" s="20" t="n">
        <v>2.53745627</v>
      </c>
      <c r="O34" s="18" t="n">
        <v>13.62330822</v>
      </c>
      <c r="P34" s="20" t="n">
        <v>2.14033727</v>
      </c>
      <c r="Q34" s="18" t="n">
        <v>0</v>
      </c>
      <c r="R34" s="20" t="n">
        <v>0</v>
      </c>
      <c r="S34" s="18" t="s">
        <v>404</v>
      </c>
      <c r="T34" s="20" t="s">
        <v>404</v>
      </c>
      <c r="U34" s="18" t="n">
        <v>0</v>
      </c>
      <c r="V34" s="20" t="n">
        <v>0</v>
      </c>
      <c r="W34" s="18" t="n">
        <v>0</v>
      </c>
      <c r="X34" s="20" t="n">
        <v>0</v>
      </c>
      <c r="Y34" s="18" t="n">
        <v>0.61067004</v>
      </c>
      <c r="Z34" s="20" t="n">
        <v>0.34697972</v>
      </c>
    </row>
    <row r="35" spans="1:26">
      <c r="A35" s="15" t="s">
        <v>432</v>
      </c>
      <c r="B35" s="17" t="n">
        <v>6406</v>
      </c>
      <c r="C35" s="18">
        <f>(443.0/B35*100)</f>
        <v/>
      </c>
      <c r="D35" s="19" t="n">
        <v>5963</v>
      </c>
      <c r="E35" s="18" t="n">
        <v>0</v>
      </c>
      <c r="F35" s="20" t="n">
        <v>0</v>
      </c>
      <c r="G35" s="18" t="n">
        <v>5.43759367</v>
      </c>
      <c r="H35" s="20" t="n">
        <v>0.12555405</v>
      </c>
      <c r="I35" s="18" t="n">
        <v>13.11619945</v>
      </c>
      <c r="J35" s="20" t="n">
        <v>0.47698271</v>
      </c>
      <c r="K35" s="18" t="n">
        <v>40.62005226</v>
      </c>
      <c r="L35" s="20" t="n">
        <v>0.39514613</v>
      </c>
      <c r="M35" s="18" t="n">
        <v>14.75031688</v>
      </c>
      <c r="N35" s="20" t="n">
        <v>0.41910158</v>
      </c>
      <c r="O35" s="18" t="n">
        <v>23.33237702</v>
      </c>
      <c r="P35" s="20" t="n">
        <v>0.36688606</v>
      </c>
      <c r="Q35" s="18" t="n">
        <v>0</v>
      </c>
      <c r="R35" s="20" t="n">
        <v>0</v>
      </c>
      <c r="S35" s="18" t="s">
        <v>404</v>
      </c>
      <c r="T35" s="20" t="s">
        <v>404</v>
      </c>
      <c r="U35" s="18" t="n">
        <v>0</v>
      </c>
      <c r="V35" s="20" t="n">
        <v>0</v>
      </c>
      <c r="W35" s="18" t="n">
        <v>0</v>
      </c>
      <c r="X35" s="20" t="n">
        <v>0</v>
      </c>
      <c r="Y35" s="18" t="n">
        <v>2.74346072</v>
      </c>
      <c r="Z35" s="20" t="n">
        <v>0.07977053000000001</v>
      </c>
    </row>
    <row r="36" spans="1:26">
      <c r="A36" s="15" t="s">
        <v>433</v>
      </c>
      <c r="B36" s="17" t="n">
        <v>6736</v>
      </c>
      <c r="C36" s="18">
        <f>(10.0/B36*100)</f>
        <v/>
      </c>
      <c r="D36" s="19" t="n">
        <v>6726</v>
      </c>
      <c r="E36" s="18" t="n">
        <v>3.75867077</v>
      </c>
      <c r="F36" s="20" t="n">
        <v>1.44468069</v>
      </c>
      <c r="G36" s="18" t="n">
        <v>17.40380208</v>
      </c>
      <c r="H36" s="20" t="n">
        <v>2.77449406</v>
      </c>
      <c r="I36" s="18" t="n">
        <v>35.31283609</v>
      </c>
      <c r="J36" s="20" t="n">
        <v>3.71863945</v>
      </c>
      <c r="K36" s="18" t="n">
        <v>25.2282193</v>
      </c>
      <c r="L36" s="20" t="n">
        <v>3.08777935</v>
      </c>
      <c r="M36" s="18" t="n">
        <v>9.022731690000001</v>
      </c>
      <c r="N36" s="20" t="n">
        <v>1.86964745</v>
      </c>
      <c r="O36" s="18" t="n">
        <v>7.96581721</v>
      </c>
      <c r="P36" s="20" t="n">
        <v>1.91110728</v>
      </c>
      <c r="Q36" s="18" t="n">
        <v>0</v>
      </c>
      <c r="R36" s="20" t="n">
        <v>0</v>
      </c>
      <c r="S36" s="18" t="s">
        <v>404</v>
      </c>
      <c r="T36" s="20" t="s">
        <v>404</v>
      </c>
      <c r="U36" s="18" t="n">
        <v>0</v>
      </c>
      <c r="V36" s="20" t="n">
        <v>0</v>
      </c>
      <c r="W36" s="18" t="n">
        <v>0</v>
      </c>
      <c r="X36" s="20" t="n">
        <v>0</v>
      </c>
      <c r="Y36" s="18" t="n">
        <v>1.30792286</v>
      </c>
      <c r="Z36" s="20" t="n">
        <v>0.81532202</v>
      </c>
    </row>
    <row r="37" spans="1:26">
      <c r="A37" s="15" t="s">
        <v>434</v>
      </c>
      <c r="B37" s="17" t="n">
        <v>5458</v>
      </c>
      <c r="C37" s="18">
        <f>(0.0/B37*100)</f>
        <v/>
      </c>
      <c r="D37" s="19" t="n">
        <v>5458</v>
      </c>
      <c r="E37" s="18" t="n">
        <v>1.92053458</v>
      </c>
      <c r="F37" s="20" t="n">
        <v>0.96033588</v>
      </c>
      <c r="G37" s="18" t="n">
        <v>9.57392113</v>
      </c>
      <c r="H37" s="20" t="n">
        <v>2.20666328</v>
      </c>
      <c r="I37" s="18" t="n">
        <v>28.55613717</v>
      </c>
      <c r="J37" s="20" t="n">
        <v>3.15416541</v>
      </c>
      <c r="K37" s="18" t="n">
        <v>30.15947596</v>
      </c>
      <c r="L37" s="20" t="n">
        <v>3.41043147</v>
      </c>
      <c r="M37" s="18" t="n">
        <v>17.23878971</v>
      </c>
      <c r="N37" s="20" t="n">
        <v>3.12538649</v>
      </c>
      <c r="O37" s="18" t="n">
        <v>11.4903577</v>
      </c>
      <c r="P37" s="20" t="n">
        <v>2.20339729</v>
      </c>
      <c r="Q37" s="18" t="n">
        <v>0</v>
      </c>
      <c r="R37" s="20" t="n">
        <v>0</v>
      </c>
      <c r="S37" s="18" t="s">
        <v>404</v>
      </c>
      <c r="T37" s="20" t="s">
        <v>404</v>
      </c>
      <c r="U37" s="18" t="n">
        <v>0</v>
      </c>
      <c r="V37" s="20" t="n">
        <v>0</v>
      </c>
      <c r="W37" s="18" t="n">
        <v>0</v>
      </c>
      <c r="X37" s="20" t="n">
        <v>0</v>
      </c>
      <c r="Y37" s="18" t="n">
        <v>1.06078374</v>
      </c>
      <c r="Z37" s="20" t="n">
        <v>0.75078512</v>
      </c>
    </row>
    <row r="38" spans="1:26">
      <c r="A38" s="15" t="s">
        <v>435</v>
      </c>
      <c r="B38" s="17" t="n">
        <v>5860</v>
      </c>
      <c r="C38" s="18">
        <f>(268.0/B38*100)</f>
        <v/>
      </c>
      <c r="D38" s="19" t="n">
        <v>5592</v>
      </c>
      <c r="E38" s="18" t="n">
        <v>7.92540861</v>
      </c>
      <c r="F38" s="20" t="n">
        <v>2.30287925</v>
      </c>
      <c r="G38" s="18" t="n">
        <v>28.37320547</v>
      </c>
      <c r="H38" s="20" t="n">
        <v>3.28872073</v>
      </c>
      <c r="I38" s="18" t="n">
        <v>22.5430418</v>
      </c>
      <c r="J38" s="20" t="n">
        <v>3.33972827</v>
      </c>
      <c r="K38" s="18" t="n">
        <v>27.18075171</v>
      </c>
      <c r="L38" s="20" t="n">
        <v>4.33099072</v>
      </c>
      <c r="M38" s="18" t="n">
        <v>6.50173294</v>
      </c>
      <c r="N38" s="20" t="n">
        <v>1.72298188</v>
      </c>
      <c r="O38" s="18" t="n">
        <v>3.16358141</v>
      </c>
      <c r="P38" s="20" t="n">
        <v>1.0456684</v>
      </c>
      <c r="Q38" s="18" t="n">
        <v>0</v>
      </c>
      <c r="R38" s="20" t="n">
        <v>0</v>
      </c>
      <c r="S38" s="18" t="s">
        <v>404</v>
      </c>
      <c r="T38" s="20" t="s">
        <v>404</v>
      </c>
      <c r="U38" s="18" t="n">
        <v>0</v>
      </c>
      <c r="V38" s="20" t="n">
        <v>0</v>
      </c>
      <c r="W38" s="18" t="n">
        <v>0</v>
      </c>
      <c r="X38" s="20" t="n">
        <v>0</v>
      </c>
      <c r="Y38" s="18" t="n">
        <v>4.31227805</v>
      </c>
      <c r="Z38" s="20" t="n">
        <v>1.56934009</v>
      </c>
    </row>
    <row r="39" spans="1:26">
      <c r="A39" s="15" t="s">
        <v>436</v>
      </c>
      <c r="B39" s="17" t="n">
        <v>5895</v>
      </c>
      <c r="C39" s="18">
        <f>(0.0/B39*100)</f>
        <v/>
      </c>
      <c r="D39" s="19" t="n">
        <v>5895</v>
      </c>
      <c r="E39" s="18" t="n">
        <v>0.44339153</v>
      </c>
      <c r="F39" s="20" t="n">
        <v>0.43962287</v>
      </c>
      <c r="G39" s="18" t="n">
        <v>3.39292726</v>
      </c>
      <c r="H39" s="20" t="n">
        <v>1.244563</v>
      </c>
      <c r="I39" s="18" t="n">
        <v>17.16585839</v>
      </c>
      <c r="J39" s="20" t="n">
        <v>2.89018033</v>
      </c>
      <c r="K39" s="18" t="n">
        <v>26.47033426</v>
      </c>
      <c r="L39" s="20" t="n">
        <v>3.61998971</v>
      </c>
      <c r="M39" s="18" t="n">
        <v>29.05674364</v>
      </c>
      <c r="N39" s="20" t="n">
        <v>4.23125293</v>
      </c>
      <c r="O39" s="18" t="n">
        <v>23.00789798</v>
      </c>
      <c r="P39" s="20" t="n">
        <v>3.28106741</v>
      </c>
      <c r="Q39" s="18" t="n">
        <v>0</v>
      </c>
      <c r="R39" s="20" t="n">
        <v>0</v>
      </c>
      <c r="S39" s="18" t="s">
        <v>404</v>
      </c>
      <c r="T39" s="20" t="s">
        <v>404</v>
      </c>
      <c r="U39" s="18" t="n">
        <v>0</v>
      </c>
      <c r="V39" s="20" t="n">
        <v>0</v>
      </c>
      <c r="W39" s="18" t="n">
        <v>0</v>
      </c>
      <c r="X39" s="20" t="n">
        <v>0</v>
      </c>
      <c r="Y39" s="18" t="n">
        <v>0.46284695</v>
      </c>
      <c r="Z39" s="20" t="n">
        <v>0.46314284</v>
      </c>
    </row>
    <row r="40" spans="1:26">
      <c r="A40" s="15" t="s">
        <v>437</v>
      </c>
      <c r="B40" s="17" t="n">
        <v>14157</v>
      </c>
      <c r="C40" s="18">
        <f>(2650.0/B40*100)</f>
        <v/>
      </c>
      <c r="D40" s="19" t="n">
        <v>11507</v>
      </c>
      <c r="E40" s="18" t="n">
        <v>0.15917424</v>
      </c>
      <c r="F40" s="20" t="n">
        <v>0.11755025</v>
      </c>
      <c r="G40" s="18" t="n">
        <v>4.764201</v>
      </c>
      <c r="H40" s="20" t="n">
        <v>1.58400642</v>
      </c>
      <c r="I40" s="18" t="n">
        <v>16.61089128</v>
      </c>
      <c r="J40" s="20" t="n">
        <v>2.54124749</v>
      </c>
      <c r="K40" s="18" t="n">
        <v>20.37097629</v>
      </c>
      <c r="L40" s="20" t="n">
        <v>2.60332871</v>
      </c>
      <c r="M40" s="18" t="n">
        <v>20.63069907</v>
      </c>
      <c r="N40" s="20" t="n">
        <v>2.91324079</v>
      </c>
      <c r="O40" s="18" t="n">
        <v>31.80397988</v>
      </c>
      <c r="P40" s="20" t="n">
        <v>2.8219212</v>
      </c>
      <c r="Q40" s="18" t="n">
        <v>0</v>
      </c>
      <c r="R40" s="20" t="n">
        <v>0</v>
      </c>
      <c r="S40" s="18" t="s">
        <v>404</v>
      </c>
      <c r="T40" s="20" t="s">
        <v>404</v>
      </c>
      <c r="U40" s="18" t="n">
        <v>0</v>
      </c>
      <c r="V40" s="20" t="n">
        <v>0</v>
      </c>
      <c r="W40" s="18" t="n">
        <v>0</v>
      </c>
      <c r="X40" s="20" t="n">
        <v>0</v>
      </c>
      <c r="Y40" s="18" t="n">
        <v>5.66007822</v>
      </c>
      <c r="Z40" s="20" t="n">
        <v>1.59579621</v>
      </c>
    </row>
    <row r="41" spans="1:26">
      <c r="A41" s="15" t="s">
        <v>438</v>
      </c>
      <c r="B41" s="17" t="n">
        <v>5712</v>
      </c>
      <c r="C41" s="18">
        <f>(70.0/B41*100)</f>
        <v/>
      </c>
      <c r="D41" s="19" t="n">
        <v>5642</v>
      </c>
      <c r="E41" s="18" t="n">
        <v>0.68204909</v>
      </c>
      <c r="F41" s="20" t="n">
        <v>0.48950626</v>
      </c>
      <c r="G41" s="18" t="n">
        <v>1.78384071</v>
      </c>
      <c r="H41" s="20" t="n">
        <v>0.93495933</v>
      </c>
      <c r="I41" s="18" t="n">
        <v>9.93938773</v>
      </c>
      <c r="J41" s="20" t="n">
        <v>2.31161443</v>
      </c>
      <c r="K41" s="18" t="n">
        <v>24.39769491</v>
      </c>
      <c r="L41" s="20" t="n">
        <v>3.03558774</v>
      </c>
      <c r="M41" s="18" t="n">
        <v>30.78095562</v>
      </c>
      <c r="N41" s="20" t="n">
        <v>3.92121473</v>
      </c>
      <c r="O41" s="18" t="n">
        <v>30.95078609</v>
      </c>
      <c r="P41" s="20" t="n">
        <v>3.70069494</v>
      </c>
      <c r="Q41" s="18" t="n">
        <v>0</v>
      </c>
      <c r="R41" s="20" t="n">
        <v>0</v>
      </c>
      <c r="S41" s="18" t="s">
        <v>404</v>
      </c>
      <c r="T41" s="20" t="s">
        <v>404</v>
      </c>
      <c r="U41" s="18" t="n">
        <v>0</v>
      </c>
      <c r="V41" s="20" t="n">
        <v>0</v>
      </c>
      <c r="W41" s="18" t="n">
        <v>0</v>
      </c>
      <c r="X41" s="20" t="n">
        <v>0</v>
      </c>
      <c r="Y41" s="18" t="n">
        <v>1.46528586</v>
      </c>
      <c r="Z41" s="20" t="n">
        <v>1.01214848</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n">
        <v>0</v>
      </c>
      <c r="F44" s="20" t="n">
        <v>0</v>
      </c>
      <c r="G44" s="18" t="n">
        <v>5.70953704</v>
      </c>
      <c r="H44" s="20" t="n">
        <v>1.56477851</v>
      </c>
      <c r="I44" s="18" t="n">
        <v>16.37847568</v>
      </c>
      <c r="J44" s="20" t="n">
        <v>3.00685166</v>
      </c>
      <c r="K44" s="18" t="n">
        <v>36.58307761</v>
      </c>
      <c r="L44" s="20" t="n">
        <v>3.86775107</v>
      </c>
      <c r="M44" s="18" t="n">
        <v>12.35940616</v>
      </c>
      <c r="N44" s="20" t="n">
        <v>2.56352953</v>
      </c>
      <c r="O44" s="18" t="n">
        <v>28.08162274</v>
      </c>
      <c r="P44" s="20" t="n">
        <v>3.99814863</v>
      </c>
      <c r="Q44" s="18" t="n">
        <v>0</v>
      </c>
      <c r="R44" s="20" t="n">
        <v>0</v>
      </c>
      <c r="S44" s="18" t="s">
        <v>404</v>
      </c>
      <c r="T44" s="20" t="s">
        <v>404</v>
      </c>
      <c r="U44" s="18" t="n">
        <v>0</v>
      </c>
      <c r="V44" s="20" t="n">
        <v>0</v>
      </c>
      <c r="W44" s="18" t="n">
        <v>0</v>
      </c>
      <c r="X44" s="20" t="n">
        <v>0</v>
      </c>
      <c r="Y44" s="18" t="n">
        <v>0.88788077</v>
      </c>
      <c r="Z44" s="20" t="n">
        <v>0.55828456</v>
      </c>
    </row>
    <row r="45" spans="1:26">
      <c r="A45" s="15" t="s">
        <v>442</v>
      </c>
      <c r="B45" s="17" t="n">
        <v>5519</v>
      </c>
      <c r="C45" s="18">
        <f>(0.0/B45*100)</f>
        <v/>
      </c>
      <c r="D45" s="19" t="n">
        <v>5519</v>
      </c>
      <c r="E45" s="18" t="n">
        <v>1.05155618</v>
      </c>
      <c r="F45" s="20" t="n">
        <v>0.72539812</v>
      </c>
      <c r="G45" s="18" t="n">
        <v>7.4301344</v>
      </c>
      <c r="H45" s="20" t="n">
        <v>2.3705018</v>
      </c>
      <c r="I45" s="18" t="n">
        <v>22.63467595</v>
      </c>
      <c r="J45" s="20" t="n">
        <v>4.02747123</v>
      </c>
      <c r="K45" s="18" t="n">
        <v>22.45477258</v>
      </c>
      <c r="L45" s="20" t="n">
        <v>3.55039905</v>
      </c>
      <c r="M45" s="18" t="n">
        <v>11.63204615</v>
      </c>
      <c r="N45" s="20" t="n">
        <v>2.69493179</v>
      </c>
      <c r="O45" s="18" t="n">
        <v>32.62114296</v>
      </c>
      <c r="P45" s="20" t="n">
        <v>3.84146334</v>
      </c>
      <c r="Q45" s="18" t="n">
        <v>0</v>
      </c>
      <c r="R45" s="20" t="n">
        <v>0</v>
      </c>
      <c r="S45" s="18" t="s">
        <v>404</v>
      </c>
      <c r="T45" s="20" t="s">
        <v>404</v>
      </c>
      <c r="U45" s="18" t="n">
        <v>0</v>
      </c>
      <c r="V45" s="20" t="n">
        <v>0</v>
      </c>
      <c r="W45" s="18" t="n">
        <v>0</v>
      </c>
      <c r="X45" s="20" t="n">
        <v>0</v>
      </c>
      <c r="Y45" s="18" t="n">
        <v>2.17567177</v>
      </c>
      <c r="Z45" s="20" t="n">
        <v>1.1923029</v>
      </c>
    </row>
    <row r="46" spans="1:26">
      <c r="A46" s="15" t="s">
        <v>443</v>
      </c>
      <c r="B46" s="17" t="n">
        <v>23141</v>
      </c>
      <c r="C46" s="18">
        <f>(4196.0/B46*100)</f>
        <v/>
      </c>
      <c r="D46" s="19" t="n">
        <v>18945</v>
      </c>
      <c r="E46" s="18" t="n">
        <v>0.27523595</v>
      </c>
      <c r="F46" s="20" t="n">
        <v>0.1793099</v>
      </c>
      <c r="G46" s="18" t="n">
        <v>3.61293508</v>
      </c>
      <c r="H46" s="20" t="n">
        <v>0.79719207</v>
      </c>
      <c r="I46" s="18" t="n">
        <v>11.90761669</v>
      </c>
      <c r="J46" s="20" t="n">
        <v>1.64597467</v>
      </c>
      <c r="K46" s="18" t="n">
        <v>17.74055064</v>
      </c>
      <c r="L46" s="20" t="n">
        <v>2.20433198</v>
      </c>
      <c r="M46" s="18" t="n">
        <v>23.32705213</v>
      </c>
      <c r="N46" s="20" t="n">
        <v>2.27107436</v>
      </c>
      <c r="O46" s="18" t="n">
        <v>37.12918283</v>
      </c>
      <c r="P46" s="20" t="n">
        <v>2.85268258</v>
      </c>
      <c r="Q46" s="18" t="n">
        <v>0</v>
      </c>
      <c r="R46" s="20" t="n">
        <v>0</v>
      </c>
      <c r="S46" s="18" t="s">
        <v>404</v>
      </c>
      <c r="T46" s="20" t="s">
        <v>404</v>
      </c>
      <c r="U46" s="18" t="n">
        <v>0</v>
      </c>
      <c r="V46" s="20" t="n">
        <v>0</v>
      </c>
      <c r="W46" s="18" t="n">
        <v>0</v>
      </c>
      <c r="X46" s="20" t="n">
        <v>0</v>
      </c>
      <c r="Y46" s="18" t="n">
        <v>6.00742668</v>
      </c>
      <c r="Z46" s="20" t="n">
        <v>0.99977506</v>
      </c>
    </row>
    <row r="47" spans="1:26">
      <c r="A47" s="15" t="s">
        <v>444</v>
      </c>
      <c r="B47" s="17" t="n">
        <v>5928</v>
      </c>
      <c r="C47" s="18">
        <f>(0.0/B47*100)</f>
        <v/>
      </c>
      <c r="D47" s="19" t="n">
        <v>5928</v>
      </c>
      <c r="E47" s="18" t="n">
        <v>0</v>
      </c>
      <c r="F47" s="20" t="n">
        <v>0</v>
      </c>
      <c r="G47" s="18" t="n">
        <v>7.26175344</v>
      </c>
      <c r="H47" s="20" t="n">
        <v>2.01529693</v>
      </c>
      <c r="I47" s="18" t="n">
        <v>19.2870429</v>
      </c>
      <c r="J47" s="20" t="n">
        <v>3.10352364</v>
      </c>
      <c r="K47" s="18" t="n">
        <v>31.56051812</v>
      </c>
      <c r="L47" s="20" t="n">
        <v>3.70300244</v>
      </c>
      <c r="M47" s="18" t="n">
        <v>17.05730502</v>
      </c>
      <c r="N47" s="20" t="n">
        <v>3.26692002</v>
      </c>
      <c r="O47" s="18" t="n">
        <v>23.16160271</v>
      </c>
      <c r="P47" s="20" t="n">
        <v>3.2953193</v>
      </c>
      <c r="Q47" s="18" t="n">
        <v>0</v>
      </c>
      <c r="R47" s="20" t="n">
        <v>0</v>
      </c>
      <c r="S47" s="18" t="s">
        <v>404</v>
      </c>
      <c r="T47" s="20" t="s">
        <v>404</v>
      </c>
      <c r="U47" s="18" t="n">
        <v>0</v>
      </c>
      <c r="V47" s="20" t="n">
        <v>0</v>
      </c>
      <c r="W47" s="18" t="n">
        <v>0</v>
      </c>
      <c r="X47" s="20" t="n">
        <v>0</v>
      </c>
      <c r="Y47" s="18" t="n">
        <v>1.67177781</v>
      </c>
      <c r="Z47" s="20" t="n">
        <v>0.94326843</v>
      </c>
    </row>
    <row r="48" spans="1:26">
      <c r="A48" s="15" t="s">
        <v>445</v>
      </c>
      <c r="B48" s="17" t="n">
        <v>9841</v>
      </c>
      <c r="C48" s="18">
        <f>(0.0/B48*100)</f>
        <v/>
      </c>
      <c r="D48" s="19" t="n">
        <v>9841</v>
      </c>
      <c r="E48" s="18" t="n">
        <v>1.11149615</v>
      </c>
      <c r="F48" s="20" t="n">
        <v>0.7825285</v>
      </c>
      <c r="G48" s="18" t="n">
        <v>16.72559839</v>
      </c>
      <c r="H48" s="20" t="n">
        <v>3.32004131</v>
      </c>
      <c r="I48" s="18" t="n">
        <v>24.41072159</v>
      </c>
      <c r="J48" s="20" t="n">
        <v>3.76802503</v>
      </c>
      <c r="K48" s="18" t="n">
        <v>28.25893234</v>
      </c>
      <c r="L48" s="20" t="n">
        <v>3.75404312</v>
      </c>
      <c r="M48" s="18" t="n">
        <v>14.78493964</v>
      </c>
      <c r="N48" s="20" t="n">
        <v>2.71338345</v>
      </c>
      <c r="O48" s="18" t="n">
        <v>13.86323057</v>
      </c>
      <c r="P48" s="20" t="n">
        <v>2.49244226</v>
      </c>
      <c r="Q48" s="18" t="n">
        <v>0</v>
      </c>
      <c r="R48" s="20" t="n">
        <v>0</v>
      </c>
      <c r="S48" s="18" t="s">
        <v>404</v>
      </c>
      <c r="T48" s="20" t="s">
        <v>404</v>
      </c>
      <c r="U48" s="18" t="n">
        <v>0</v>
      </c>
      <c r="V48" s="20" t="n">
        <v>0</v>
      </c>
      <c r="W48" s="18" t="n">
        <v>0</v>
      </c>
      <c r="X48" s="20" t="n">
        <v>0</v>
      </c>
      <c r="Y48" s="18" t="n">
        <v>0.84508132</v>
      </c>
      <c r="Z48" s="20" t="n">
        <v>0.61226667</v>
      </c>
    </row>
    <row r="49" spans="1:26">
      <c r="A49" s="15" t="s">
        <v>446</v>
      </c>
      <c r="B49" s="17" t="n">
        <v>6349</v>
      </c>
      <c r="C49" s="18">
        <f>(52.0/B49*100)</f>
        <v/>
      </c>
      <c r="D49" s="19" t="n">
        <v>6297</v>
      </c>
      <c r="E49" s="18" t="n">
        <v>0</v>
      </c>
      <c r="F49" s="20" t="n">
        <v>0</v>
      </c>
      <c r="G49" s="18" t="n">
        <v>6.94259124</v>
      </c>
      <c r="H49" s="20" t="n">
        <v>1.94580614</v>
      </c>
      <c r="I49" s="18" t="n">
        <v>23.06551627</v>
      </c>
      <c r="J49" s="20" t="n">
        <v>3.07331216</v>
      </c>
      <c r="K49" s="18" t="n">
        <v>25.29883197</v>
      </c>
      <c r="L49" s="20" t="n">
        <v>3.08847736</v>
      </c>
      <c r="M49" s="18" t="n">
        <v>12.79044249</v>
      </c>
      <c r="N49" s="20" t="n">
        <v>2.67290913</v>
      </c>
      <c r="O49" s="18" t="n">
        <v>31.78170887</v>
      </c>
      <c r="P49" s="20" t="n">
        <v>3.73841736</v>
      </c>
      <c r="Q49" s="18" t="n">
        <v>0</v>
      </c>
      <c r="R49" s="20" t="n">
        <v>0</v>
      </c>
      <c r="S49" s="18" t="s">
        <v>404</v>
      </c>
      <c r="T49" s="20" t="s">
        <v>404</v>
      </c>
      <c r="U49" s="18" t="n">
        <v>0</v>
      </c>
      <c r="V49" s="20" t="n">
        <v>0</v>
      </c>
      <c r="W49" s="18" t="n">
        <v>0</v>
      </c>
      <c r="X49" s="20" t="n">
        <v>0</v>
      </c>
      <c r="Y49" s="18" t="n">
        <v>0.12090915</v>
      </c>
      <c r="Z49" s="20" t="n">
        <v>0.08543591</v>
      </c>
    </row>
    <row r="50" spans="1:26">
      <c r="A50" s="15" t="s">
        <v>447</v>
      </c>
      <c r="B50" s="17" t="n">
        <v>11795</v>
      </c>
      <c r="C50" s="18">
        <f>(1031.0/B50*100)</f>
        <v/>
      </c>
      <c r="D50" s="19" t="n">
        <v>10764</v>
      </c>
      <c r="E50" s="18" t="n">
        <v>1.17397386</v>
      </c>
      <c r="F50" s="20" t="n">
        <v>0.74913478</v>
      </c>
      <c r="G50" s="18" t="n">
        <v>7.06366776</v>
      </c>
      <c r="H50" s="20" t="n">
        <v>1.77711942</v>
      </c>
      <c r="I50" s="18" t="n">
        <v>25.27150182</v>
      </c>
      <c r="J50" s="20" t="n">
        <v>3.18345769</v>
      </c>
      <c r="K50" s="18" t="n">
        <v>24.82021775</v>
      </c>
      <c r="L50" s="20" t="n">
        <v>3.38988974</v>
      </c>
      <c r="M50" s="18" t="n">
        <v>13.92367366</v>
      </c>
      <c r="N50" s="20" t="n">
        <v>2.47623204</v>
      </c>
      <c r="O50" s="18" t="n">
        <v>22.97214998</v>
      </c>
      <c r="P50" s="20" t="n">
        <v>2.8301313</v>
      </c>
      <c r="Q50" s="18" t="n">
        <v>0</v>
      </c>
      <c r="R50" s="20" t="n">
        <v>0</v>
      </c>
      <c r="S50" s="18" t="s">
        <v>404</v>
      </c>
      <c r="T50" s="20" t="s">
        <v>404</v>
      </c>
      <c r="U50" s="18" t="n">
        <v>0</v>
      </c>
      <c r="V50" s="20" t="n">
        <v>0</v>
      </c>
      <c r="W50" s="18" t="n">
        <v>0</v>
      </c>
      <c r="X50" s="20" t="n">
        <v>0</v>
      </c>
      <c r="Y50" s="18" t="n">
        <v>4.77481516</v>
      </c>
      <c r="Z50" s="20" t="n">
        <v>1.47218009</v>
      </c>
    </row>
    <row r="51" spans="1:26">
      <c r="A51" s="15" t="s">
        <v>448</v>
      </c>
      <c r="B51" s="17" t="n">
        <v>6866</v>
      </c>
      <c r="C51" s="18">
        <f>(0.0/B51*100)</f>
        <v/>
      </c>
      <c r="D51" s="19" t="n">
        <v>6866</v>
      </c>
      <c r="E51" s="18" t="n">
        <v>2.69742482</v>
      </c>
      <c r="F51" s="20" t="n">
        <v>1.11487284</v>
      </c>
      <c r="G51" s="18" t="n">
        <v>9.7357412</v>
      </c>
      <c r="H51" s="20" t="n">
        <v>2.19864938</v>
      </c>
      <c r="I51" s="18" t="n">
        <v>18.5555298</v>
      </c>
      <c r="J51" s="20" t="n">
        <v>2.87706619</v>
      </c>
      <c r="K51" s="18" t="n">
        <v>40.35307446</v>
      </c>
      <c r="L51" s="20" t="n">
        <v>3.52354021</v>
      </c>
      <c r="M51" s="18" t="n">
        <v>9.028825960000001</v>
      </c>
      <c r="N51" s="20" t="n">
        <v>2.43446002</v>
      </c>
      <c r="O51" s="18" t="n">
        <v>18.07659007</v>
      </c>
      <c r="P51" s="20" t="n">
        <v>3.04495981</v>
      </c>
      <c r="Q51" s="18" t="n">
        <v>0</v>
      </c>
      <c r="R51" s="20" t="n">
        <v>0</v>
      </c>
      <c r="S51" s="18" t="s">
        <v>404</v>
      </c>
      <c r="T51" s="20" t="s">
        <v>404</v>
      </c>
      <c r="U51" s="18" t="n">
        <v>0</v>
      </c>
      <c r="V51" s="20" t="n">
        <v>0</v>
      </c>
      <c r="W51" s="18" t="n">
        <v>0</v>
      </c>
      <c r="X51" s="20" t="n">
        <v>0</v>
      </c>
      <c r="Y51" s="18" t="n">
        <v>1.55281369</v>
      </c>
      <c r="Z51" s="20" t="n">
        <v>0.70547677</v>
      </c>
    </row>
    <row r="52" spans="1:26">
      <c r="A52" s="15" t="s">
        <v>449</v>
      </c>
      <c r="B52" s="17" t="n">
        <v>5809</v>
      </c>
      <c r="C52" s="18">
        <f>(0.0/B52*100)</f>
        <v/>
      </c>
      <c r="D52" s="19" t="n">
        <v>5809</v>
      </c>
      <c r="E52" s="18" t="n">
        <v>0</v>
      </c>
      <c r="F52" s="20" t="n">
        <v>0</v>
      </c>
      <c r="G52" s="18" t="n">
        <v>9.940515980000001</v>
      </c>
      <c r="H52" s="20" t="n">
        <v>2.20550891</v>
      </c>
      <c r="I52" s="18" t="n">
        <v>29.72247139</v>
      </c>
      <c r="J52" s="20" t="n">
        <v>3.20285328</v>
      </c>
      <c r="K52" s="18" t="n">
        <v>26.9400954</v>
      </c>
      <c r="L52" s="20" t="n">
        <v>3.66022024</v>
      </c>
      <c r="M52" s="18" t="n">
        <v>13.04819138</v>
      </c>
      <c r="N52" s="20" t="n">
        <v>2.49744632</v>
      </c>
      <c r="O52" s="18" t="n">
        <v>20.27305094</v>
      </c>
      <c r="P52" s="20" t="n">
        <v>3.03206988</v>
      </c>
      <c r="Q52" s="18" t="n">
        <v>0</v>
      </c>
      <c r="R52" s="20" t="n">
        <v>0</v>
      </c>
      <c r="S52" s="18" t="s">
        <v>404</v>
      </c>
      <c r="T52" s="20" t="s">
        <v>404</v>
      </c>
      <c r="U52" s="18" t="n">
        <v>0</v>
      </c>
      <c r="V52" s="20" t="n">
        <v>0</v>
      </c>
      <c r="W52" s="18" t="n">
        <v>0</v>
      </c>
      <c r="X52" s="20" t="n">
        <v>0</v>
      </c>
      <c r="Y52" s="18" t="n">
        <v>0.07567491</v>
      </c>
      <c r="Z52" s="20" t="n">
        <v>0.07594953</v>
      </c>
    </row>
    <row r="53" spans="1:26">
      <c r="A53" s="15" t="s">
        <v>450</v>
      </c>
      <c r="B53" s="17" t="n">
        <v>5571</v>
      </c>
      <c r="C53" s="18">
        <f>(0.0/B53*100)</f>
        <v/>
      </c>
      <c r="D53" s="19" t="n">
        <v>5571</v>
      </c>
      <c r="E53" s="18" t="n">
        <v>0</v>
      </c>
      <c r="F53" s="20" t="n">
        <v>0</v>
      </c>
      <c r="G53" s="18" t="n">
        <v>4.61787275</v>
      </c>
      <c r="H53" s="20" t="n">
        <v>0.0603186</v>
      </c>
      <c r="I53" s="18" t="n">
        <v>28.11796111</v>
      </c>
      <c r="J53" s="20" t="n">
        <v>0.13311685</v>
      </c>
      <c r="K53" s="18" t="n">
        <v>34.14142741</v>
      </c>
      <c r="L53" s="20" t="n">
        <v>0.12078719</v>
      </c>
      <c r="M53" s="18" t="n">
        <v>21.83849107</v>
      </c>
      <c r="N53" s="20" t="n">
        <v>0.12447403</v>
      </c>
      <c r="O53" s="18" t="n">
        <v>9.893066080000001</v>
      </c>
      <c r="P53" s="20" t="n">
        <v>0.07997116</v>
      </c>
      <c r="Q53" s="18" t="n">
        <v>0</v>
      </c>
      <c r="R53" s="20" t="n">
        <v>0</v>
      </c>
      <c r="S53" s="18" t="s">
        <v>404</v>
      </c>
      <c r="T53" s="20" t="s">
        <v>404</v>
      </c>
      <c r="U53" s="18" t="n">
        <v>0</v>
      </c>
      <c r="V53" s="20" t="n">
        <v>0</v>
      </c>
      <c r="W53" s="18" t="n">
        <v>0</v>
      </c>
      <c r="X53" s="20" t="n">
        <v>0</v>
      </c>
      <c r="Y53" s="18" t="n">
        <v>1.39118158</v>
      </c>
      <c r="Z53" s="20" t="n">
        <v>0.03805617</v>
      </c>
    </row>
    <row r="54" spans="1:26">
      <c r="A54" s="15" t="s">
        <v>451</v>
      </c>
      <c r="B54" s="17" t="n">
        <v>4740</v>
      </c>
      <c r="C54" s="18">
        <f>(199.0/B54*100)</f>
        <v/>
      </c>
      <c r="D54" s="19" t="n">
        <v>4541</v>
      </c>
      <c r="E54" s="18" t="n">
        <v>0.96863322</v>
      </c>
      <c r="F54" s="20" t="n">
        <v>0.97216942</v>
      </c>
      <c r="G54" s="18" t="n">
        <v>1.65510904</v>
      </c>
      <c r="H54" s="20" t="n">
        <v>1.0151631</v>
      </c>
      <c r="I54" s="18" t="n">
        <v>14.58063306</v>
      </c>
      <c r="J54" s="20" t="n">
        <v>2.8234549</v>
      </c>
      <c r="K54" s="18" t="n">
        <v>33.41603874</v>
      </c>
      <c r="L54" s="20" t="n">
        <v>3.79271687</v>
      </c>
      <c r="M54" s="18" t="n">
        <v>14.14269265</v>
      </c>
      <c r="N54" s="20" t="n">
        <v>2.77986383</v>
      </c>
      <c r="O54" s="18" t="n">
        <v>33.07076782</v>
      </c>
      <c r="P54" s="20" t="n">
        <v>4.11856846</v>
      </c>
      <c r="Q54" s="18" t="n">
        <v>0</v>
      </c>
      <c r="R54" s="20" t="n">
        <v>0</v>
      </c>
      <c r="S54" s="18" t="s">
        <v>404</v>
      </c>
      <c r="T54" s="20" t="s">
        <v>404</v>
      </c>
      <c r="U54" s="18" t="n">
        <v>0</v>
      </c>
      <c r="V54" s="20" t="n">
        <v>0</v>
      </c>
      <c r="W54" s="18" t="n">
        <v>0</v>
      </c>
      <c r="X54" s="20" t="n">
        <v>0</v>
      </c>
      <c r="Y54" s="18" t="n">
        <v>2.16612548</v>
      </c>
      <c r="Z54" s="20" t="n">
        <v>0.9149779300000001</v>
      </c>
    </row>
    <row r="55" spans="1:26">
      <c r="A55" s="15" t="s">
        <v>452</v>
      </c>
      <c r="B55" s="17" t="n">
        <v>5316</v>
      </c>
      <c r="C55" s="18">
        <f>(43.0/B55*100)</f>
        <v/>
      </c>
      <c r="D55" s="19" t="n">
        <v>5273</v>
      </c>
      <c r="E55" s="18" t="n">
        <v>0</v>
      </c>
      <c r="F55" s="20" t="n">
        <v>0</v>
      </c>
      <c r="G55" s="18" t="n">
        <v>3.95940884</v>
      </c>
      <c r="H55" s="20" t="n">
        <v>1.26840762</v>
      </c>
      <c r="I55" s="18" t="n">
        <v>13.29408706</v>
      </c>
      <c r="J55" s="20" t="n">
        <v>1.90656281</v>
      </c>
      <c r="K55" s="18" t="n">
        <v>28.8221399</v>
      </c>
      <c r="L55" s="20" t="n">
        <v>2.78901961</v>
      </c>
      <c r="M55" s="18" t="n">
        <v>21.64629445</v>
      </c>
      <c r="N55" s="20" t="n">
        <v>2.87118397</v>
      </c>
      <c r="O55" s="18" t="n">
        <v>28.66745569</v>
      </c>
      <c r="P55" s="20" t="n">
        <v>2.93888442</v>
      </c>
      <c r="Q55" s="18" t="n">
        <v>0</v>
      </c>
      <c r="R55" s="20" t="n">
        <v>0</v>
      </c>
      <c r="S55" s="18" t="s">
        <v>404</v>
      </c>
      <c r="T55" s="20" t="s">
        <v>404</v>
      </c>
      <c r="U55" s="18" t="n">
        <v>0</v>
      </c>
      <c r="V55" s="20" t="n">
        <v>0</v>
      </c>
      <c r="W55" s="18" t="n">
        <v>0</v>
      </c>
      <c r="X55" s="20" t="n">
        <v>0</v>
      </c>
      <c r="Y55" s="18" t="n">
        <v>3.61061407</v>
      </c>
      <c r="Z55" s="20" t="n">
        <v>1.31942214</v>
      </c>
    </row>
    <row r="56" spans="1:26">
      <c r="A56" s="15" t="s">
        <v>453</v>
      </c>
      <c r="B56" s="17" t="n">
        <v>5359</v>
      </c>
      <c r="C56" s="18">
        <f>(0.0/B56*100)</f>
        <v/>
      </c>
      <c r="D56" s="19" t="n">
        <v>5359</v>
      </c>
      <c r="E56" s="18" t="n">
        <v>0</v>
      </c>
      <c r="F56" s="20" t="n">
        <v>0</v>
      </c>
      <c r="G56" s="18" t="n">
        <v>21.83619464</v>
      </c>
      <c r="H56" s="20" t="n">
        <v>4.13084547</v>
      </c>
      <c r="I56" s="18" t="n">
        <v>39.65952932</v>
      </c>
      <c r="J56" s="20" t="n">
        <v>4.1264433</v>
      </c>
      <c r="K56" s="18" t="n">
        <v>20.55994143</v>
      </c>
      <c r="L56" s="20" t="n">
        <v>3.68331603</v>
      </c>
      <c r="M56" s="18" t="n">
        <v>4.796785</v>
      </c>
      <c r="N56" s="20" t="n">
        <v>1.82746751</v>
      </c>
      <c r="O56" s="18" t="n">
        <v>5.00265482</v>
      </c>
      <c r="P56" s="20" t="n">
        <v>1.87069669</v>
      </c>
      <c r="Q56" s="18" t="n">
        <v>0</v>
      </c>
      <c r="R56" s="20" t="n">
        <v>0</v>
      </c>
      <c r="S56" s="18" t="s">
        <v>404</v>
      </c>
      <c r="T56" s="20" t="s">
        <v>404</v>
      </c>
      <c r="U56" s="18" t="n">
        <v>0</v>
      </c>
      <c r="V56" s="20" t="n">
        <v>0</v>
      </c>
      <c r="W56" s="18" t="n">
        <v>0</v>
      </c>
      <c r="X56" s="20" t="n">
        <v>0</v>
      </c>
      <c r="Y56" s="18" t="n">
        <v>8.144894799999999</v>
      </c>
      <c r="Z56" s="20" t="n">
        <v>2.36605401</v>
      </c>
    </row>
    <row r="57" spans="1:26">
      <c r="A57" s="15" t="s">
        <v>454</v>
      </c>
      <c r="B57" s="17" t="n">
        <v>6513</v>
      </c>
      <c r="C57" s="18">
        <f>(0.0/B57*100)</f>
        <v/>
      </c>
      <c r="D57" s="19" t="n">
        <v>6513</v>
      </c>
      <c r="E57" s="18" t="n">
        <v>1.37492008</v>
      </c>
      <c r="F57" s="20" t="n">
        <v>0.97471409</v>
      </c>
      <c r="G57" s="18" t="n">
        <v>13.30208245</v>
      </c>
      <c r="H57" s="20" t="n">
        <v>2.51993951</v>
      </c>
      <c r="I57" s="18" t="n">
        <v>14.96777007</v>
      </c>
      <c r="J57" s="20" t="n">
        <v>2.48291966</v>
      </c>
      <c r="K57" s="18" t="n">
        <v>39.76600164</v>
      </c>
      <c r="L57" s="20" t="n">
        <v>3.51800272</v>
      </c>
      <c r="M57" s="18" t="n">
        <v>16.04525377</v>
      </c>
      <c r="N57" s="20" t="n">
        <v>2.50862986</v>
      </c>
      <c r="O57" s="18" t="n">
        <v>14.16863316</v>
      </c>
      <c r="P57" s="20" t="n">
        <v>2.23960707</v>
      </c>
      <c r="Q57" s="18" t="n">
        <v>0</v>
      </c>
      <c r="R57" s="20" t="n">
        <v>0</v>
      </c>
      <c r="S57" s="18" t="s">
        <v>404</v>
      </c>
      <c r="T57" s="20" t="s">
        <v>404</v>
      </c>
      <c r="U57" s="18" t="n">
        <v>0</v>
      </c>
      <c r="V57" s="20" t="n">
        <v>0</v>
      </c>
      <c r="W57" s="18" t="n">
        <v>0</v>
      </c>
      <c r="X57" s="20" t="n">
        <v>0</v>
      </c>
      <c r="Y57" s="18" t="n">
        <v>0.37533884</v>
      </c>
      <c r="Z57" s="20" t="n">
        <v>0.37491805</v>
      </c>
    </row>
    <row r="58" spans="1:26">
      <c r="A58" s="15" t="s">
        <v>455</v>
      </c>
      <c r="B58" s="17" t="n">
        <v>7267</v>
      </c>
      <c r="C58" s="18">
        <f>(0.0/B58*100)</f>
        <v/>
      </c>
      <c r="D58" s="19" t="n">
        <v>7267</v>
      </c>
      <c r="E58" s="18" t="n">
        <v>0</v>
      </c>
      <c r="F58" s="20" t="n">
        <v>0</v>
      </c>
      <c r="G58" s="18" t="n">
        <v>4.29036962</v>
      </c>
      <c r="H58" s="20" t="n">
        <v>1.46608844</v>
      </c>
      <c r="I58" s="18" t="n">
        <v>7.42621401</v>
      </c>
      <c r="J58" s="20" t="n">
        <v>1.86811513</v>
      </c>
      <c r="K58" s="18" t="n">
        <v>30.8564438</v>
      </c>
      <c r="L58" s="20" t="n">
        <v>3.21972511</v>
      </c>
      <c r="M58" s="18" t="n">
        <v>23.41701102</v>
      </c>
      <c r="N58" s="20" t="n">
        <v>2.84378899</v>
      </c>
      <c r="O58" s="18" t="n">
        <v>32.29574142</v>
      </c>
      <c r="P58" s="20" t="n">
        <v>3.11112771</v>
      </c>
      <c r="Q58" s="18" t="n">
        <v>0</v>
      </c>
      <c r="R58" s="20" t="n">
        <v>0</v>
      </c>
      <c r="S58" s="18" t="s">
        <v>404</v>
      </c>
      <c r="T58" s="20" t="s">
        <v>404</v>
      </c>
      <c r="U58" s="18" t="n">
        <v>0</v>
      </c>
      <c r="V58" s="20" t="n">
        <v>0</v>
      </c>
      <c r="W58" s="18" t="n">
        <v>0</v>
      </c>
      <c r="X58" s="20" t="n">
        <v>0</v>
      </c>
      <c r="Y58" s="18" t="n">
        <v>1.71422013</v>
      </c>
      <c r="Z58" s="20" t="n">
        <v>1.0032891</v>
      </c>
    </row>
    <row r="59" spans="1:26">
      <c r="A59" s="15" t="s">
        <v>456</v>
      </c>
      <c r="B59" s="17" t="n">
        <v>4826</v>
      </c>
      <c r="C59" s="18">
        <f>(0.0/B59*100)</f>
        <v/>
      </c>
      <c r="D59" s="19" t="n">
        <v>4826</v>
      </c>
      <c r="E59" s="18" t="n">
        <v>0.02741882</v>
      </c>
      <c r="F59" s="20" t="n">
        <v>0.02744565</v>
      </c>
      <c r="G59" s="18" t="n">
        <v>10.55202741</v>
      </c>
      <c r="H59" s="20" t="n">
        <v>0.7251483399999999</v>
      </c>
      <c r="I59" s="18" t="n">
        <v>27.94370754</v>
      </c>
      <c r="J59" s="20" t="n">
        <v>1.19348117</v>
      </c>
      <c r="K59" s="18" t="n">
        <v>24.03758708</v>
      </c>
      <c r="L59" s="20" t="n">
        <v>1.2555586</v>
      </c>
      <c r="M59" s="18" t="n">
        <v>14.7412086</v>
      </c>
      <c r="N59" s="20" t="n">
        <v>0.68526577</v>
      </c>
      <c r="O59" s="18" t="n">
        <v>22.49238637</v>
      </c>
      <c r="P59" s="20" t="n">
        <v>1.15871583</v>
      </c>
      <c r="Q59" s="18" t="n">
        <v>0</v>
      </c>
      <c r="R59" s="20" t="n">
        <v>0</v>
      </c>
      <c r="S59" s="18" t="s">
        <v>404</v>
      </c>
      <c r="T59" s="20" t="s">
        <v>404</v>
      </c>
      <c r="U59" s="18" t="n">
        <v>0</v>
      </c>
      <c r="V59" s="20" t="n">
        <v>0</v>
      </c>
      <c r="W59" s="18" t="n">
        <v>0</v>
      </c>
      <c r="X59" s="20" t="n">
        <v>0</v>
      </c>
      <c r="Y59" s="18" t="n">
        <v>0.20566418</v>
      </c>
      <c r="Z59" s="20" t="n">
        <v>0.20556305</v>
      </c>
    </row>
    <row r="60" spans="1:26">
      <c r="A60" s="15" t="s">
        <v>457</v>
      </c>
      <c r="B60" s="17" t="n">
        <v>4546</v>
      </c>
      <c r="C60" s="18">
        <f>(0.0/B60*100)</f>
        <v/>
      </c>
      <c r="D60" s="19" t="n">
        <v>4546</v>
      </c>
      <c r="E60" s="18" t="n">
        <v>0.8504990100000001</v>
      </c>
      <c r="F60" s="20" t="n">
        <v>0.58328703</v>
      </c>
      <c r="G60" s="18" t="n">
        <v>7.12124638</v>
      </c>
      <c r="H60" s="20" t="n">
        <v>1.64519179</v>
      </c>
      <c r="I60" s="18" t="n">
        <v>12.40929424</v>
      </c>
      <c r="J60" s="20" t="n">
        <v>2.21733222</v>
      </c>
      <c r="K60" s="18" t="n">
        <v>31.97627398</v>
      </c>
      <c r="L60" s="20" t="n">
        <v>3.46572869</v>
      </c>
      <c r="M60" s="18" t="n">
        <v>20.55357901</v>
      </c>
      <c r="N60" s="20" t="n">
        <v>3.35272371</v>
      </c>
      <c r="O60" s="18" t="n">
        <v>25.20820204</v>
      </c>
      <c r="P60" s="20" t="n">
        <v>2.66296853</v>
      </c>
      <c r="Q60" s="18" t="n">
        <v>0</v>
      </c>
      <c r="R60" s="20" t="n">
        <v>0</v>
      </c>
      <c r="S60" s="18" t="s">
        <v>404</v>
      </c>
      <c r="T60" s="20" t="s">
        <v>404</v>
      </c>
      <c r="U60" s="18" t="n">
        <v>0</v>
      </c>
      <c r="V60" s="20" t="n">
        <v>0</v>
      </c>
      <c r="W60" s="18" t="n">
        <v>0</v>
      </c>
      <c r="X60" s="20" t="n">
        <v>0</v>
      </c>
      <c r="Y60" s="18" t="n">
        <v>1.88090533</v>
      </c>
      <c r="Z60" s="20" t="n">
        <v>1.02153435</v>
      </c>
    </row>
    <row r="61" spans="1:26">
      <c r="A61" s="15" t="s">
        <v>458</v>
      </c>
      <c r="B61" s="17" t="n">
        <v>6525</v>
      </c>
      <c r="C61" s="18">
        <f>(0.0/B61*100)</f>
        <v/>
      </c>
      <c r="D61" s="19" t="n">
        <v>6525</v>
      </c>
      <c r="E61" s="18" t="n">
        <v>1.58016099</v>
      </c>
      <c r="F61" s="20" t="n">
        <v>0.6824685</v>
      </c>
      <c r="G61" s="18" t="n">
        <v>16.98661305</v>
      </c>
      <c r="H61" s="20" t="n">
        <v>2.2089148</v>
      </c>
      <c r="I61" s="18" t="n">
        <v>36.59358447</v>
      </c>
      <c r="J61" s="20" t="n">
        <v>2.9806853</v>
      </c>
      <c r="K61" s="18" t="n">
        <v>24.70719088</v>
      </c>
      <c r="L61" s="20" t="n">
        <v>2.59227857</v>
      </c>
      <c r="M61" s="18" t="n">
        <v>12.57972687</v>
      </c>
      <c r="N61" s="20" t="n">
        <v>2.09939252</v>
      </c>
      <c r="O61" s="18" t="n">
        <v>6.73964785</v>
      </c>
      <c r="P61" s="20" t="n">
        <v>1.59514945</v>
      </c>
      <c r="Q61" s="18" t="n">
        <v>0</v>
      </c>
      <c r="R61" s="20" t="n">
        <v>0</v>
      </c>
      <c r="S61" s="18" t="s">
        <v>404</v>
      </c>
      <c r="T61" s="20" t="s">
        <v>404</v>
      </c>
      <c r="U61" s="18" t="n">
        <v>0</v>
      </c>
      <c r="V61" s="20" t="n">
        <v>0</v>
      </c>
      <c r="W61" s="18" t="n">
        <v>0</v>
      </c>
      <c r="X61" s="20" t="n">
        <v>0</v>
      </c>
      <c r="Y61" s="18" t="n">
        <v>0.81307589</v>
      </c>
      <c r="Z61" s="20" t="n">
        <v>0.44839807</v>
      </c>
    </row>
    <row r="62" spans="1:26">
      <c r="A62" s="15" t="s">
        <v>459</v>
      </c>
      <c r="B62" s="17" t="n">
        <v>4476</v>
      </c>
      <c r="C62" s="18">
        <f>(0.0/B62*100)</f>
        <v/>
      </c>
      <c r="D62" s="19" t="n">
        <v>4476</v>
      </c>
      <c r="E62" s="18" t="n">
        <v>0</v>
      </c>
      <c r="F62" s="20" t="n">
        <v>0</v>
      </c>
      <c r="G62" s="18" t="n">
        <v>9.983332989999999</v>
      </c>
      <c r="H62" s="20" t="n">
        <v>0.04337521</v>
      </c>
      <c r="I62" s="18" t="n">
        <v>48.46504623</v>
      </c>
      <c r="J62" s="20" t="n">
        <v>0.07112705</v>
      </c>
      <c r="K62" s="18" t="n">
        <v>29.7419768</v>
      </c>
      <c r="L62" s="20" t="n">
        <v>0.05731567</v>
      </c>
      <c r="M62" s="18" t="n">
        <v>6.97495462</v>
      </c>
      <c r="N62" s="20" t="n">
        <v>0.04117995</v>
      </c>
      <c r="O62" s="18" t="n">
        <v>4.51827313</v>
      </c>
      <c r="P62" s="20" t="n">
        <v>0.02301971</v>
      </c>
      <c r="Q62" s="18" t="n">
        <v>0</v>
      </c>
      <c r="R62" s="20" t="n">
        <v>0</v>
      </c>
      <c r="S62" s="18" t="s">
        <v>404</v>
      </c>
      <c r="T62" s="20" t="s">
        <v>404</v>
      </c>
      <c r="U62" s="18" t="n">
        <v>0</v>
      </c>
      <c r="V62" s="20" t="n">
        <v>0</v>
      </c>
      <c r="W62" s="18" t="n">
        <v>0</v>
      </c>
      <c r="X62" s="20" t="n">
        <v>0</v>
      </c>
      <c r="Y62" s="18" t="n">
        <v>0.31641623</v>
      </c>
      <c r="Z62" s="20" t="n">
        <v>0.01125547</v>
      </c>
    </row>
    <row r="63" spans="1:26">
      <c r="A63" s="15" t="s">
        <v>460</v>
      </c>
      <c r="B63" s="17" t="n">
        <v>5324</v>
      </c>
      <c r="C63" s="18">
        <f>(0.0/B63*100)</f>
        <v/>
      </c>
      <c r="D63" s="19" t="n">
        <v>5324</v>
      </c>
      <c r="E63" s="18" t="n">
        <v>1.77375677</v>
      </c>
      <c r="F63" s="20" t="n">
        <v>0.04115204</v>
      </c>
      <c r="G63" s="18" t="n">
        <v>5.75562645</v>
      </c>
      <c r="H63" s="20" t="n">
        <v>0.05682921</v>
      </c>
      <c r="I63" s="18" t="n">
        <v>18.8450757</v>
      </c>
      <c r="J63" s="20" t="n">
        <v>0.13901113</v>
      </c>
      <c r="K63" s="18" t="n">
        <v>27.68341255</v>
      </c>
      <c r="L63" s="20" t="n">
        <v>0.16081661</v>
      </c>
      <c r="M63" s="18" t="n">
        <v>15.58098392</v>
      </c>
      <c r="N63" s="20" t="n">
        <v>0.13515769</v>
      </c>
      <c r="O63" s="18" t="n">
        <v>19.53362907</v>
      </c>
      <c r="P63" s="20" t="n">
        <v>0.17729256</v>
      </c>
      <c r="Q63" s="18" t="n">
        <v>0</v>
      </c>
      <c r="R63" s="20" t="n">
        <v>0</v>
      </c>
      <c r="S63" s="18" t="s">
        <v>404</v>
      </c>
      <c r="T63" s="20" t="s">
        <v>404</v>
      </c>
      <c r="U63" s="18" t="n">
        <v>0</v>
      </c>
      <c r="V63" s="20" t="n">
        <v>0</v>
      </c>
      <c r="W63" s="18" t="n">
        <v>0</v>
      </c>
      <c r="X63" s="20" t="n">
        <v>0</v>
      </c>
      <c r="Y63" s="18" t="n">
        <v>10.82751554</v>
      </c>
      <c r="Z63" s="20" t="n">
        <v>0.08773785000000001</v>
      </c>
    </row>
    <row r="64" spans="1:26">
      <c r="A64" s="15" t="s">
        <v>461</v>
      </c>
      <c r="B64" s="17" t="n">
        <v>3634</v>
      </c>
      <c r="C64" s="18">
        <f>(27.0/B64*100)</f>
        <v/>
      </c>
      <c r="D64" s="19" t="n">
        <v>3607</v>
      </c>
      <c r="E64" s="18" t="n">
        <v>3.67290451</v>
      </c>
      <c r="F64" s="20" t="n">
        <v>0.0460366</v>
      </c>
      <c r="G64" s="18" t="n">
        <v>3.04728617</v>
      </c>
      <c r="H64" s="20" t="n">
        <v>0.03194266</v>
      </c>
      <c r="I64" s="18" t="n">
        <v>13.95357183</v>
      </c>
      <c r="J64" s="20" t="n">
        <v>0.10291991</v>
      </c>
      <c r="K64" s="18" t="n">
        <v>26.11043102</v>
      </c>
      <c r="L64" s="20" t="n">
        <v>0.1103821</v>
      </c>
      <c r="M64" s="18" t="n">
        <v>35.87462315</v>
      </c>
      <c r="N64" s="20" t="n">
        <v>0.09939934</v>
      </c>
      <c r="O64" s="18" t="n">
        <v>17.34118332</v>
      </c>
      <c r="P64" s="20" t="n">
        <v>0.09919129</v>
      </c>
      <c r="Q64" s="18" t="n">
        <v>0</v>
      </c>
      <c r="R64" s="20" t="n">
        <v>0</v>
      </c>
      <c r="S64" s="18" t="s">
        <v>404</v>
      </c>
      <c r="T64" s="20" t="s">
        <v>404</v>
      </c>
      <c r="U64" s="18" t="n">
        <v>0</v>
      </c>
      <c r="V64" s="20" t="n">
        <v>0</v>
      </c>
      <c r="W64" s="18" t="n">
        <v>0</v>
      </c>
      <c r="X64" s="20" t="n">
        <v>0</v>
      </c>
      <c r="Y64" s="18" t="n">
        <v>0</v>
      </c>
      <c r="Z64" s="20" t="n">
        <v>0</v>
      </c>
    </row>
    <row r="65" spans="1:26">
      <c r="A65" s="15" t="s">
        <v>462</v>
      </c>
      <c r="B65" s="17" t="n">
        <v>5325</v>
      </c>
      <c r="C65" s="18">
        <f>(0.0/B65*100)</f>
        <v/>
      </c>
      <c r="D65" s="19" t="n">
        <v>5325</v>
      </c>
      <c r="E65" s="18" t="n">
        <v>0</v>
      </c>
      <c r="F65" s="20" t="n">
        <v>0</v>
      </c>
      <c r="G65" s="18" t="n">
        <v>3.0569082</v>
      </c>
      <c r="H65" s="20" t="n">
        <v>1.2618956</v>
      </c>
      <c r="I65" s="18" t="n">
        <v>9.69955146</v>
      </c>
      <c r="J65" s="20" t="n">
        <v>2.0273495</v>
      </c>
      <c r="K65" s="18" t="n">
        <v>23.51593951</v>
      </c>
      <c r="L65" s="20" t="n">
        <v>2.97811049</v>
      </c>
      <c r="M65" s="18" t="n">
        <v>27.91050507</v>
      </c>
      <c r="N65" s="20" t="n">
        <v>3.00219569</v>
      </c>
      <c r="O65" s="18" t="n">
        <v>35.15923751</v>
      </c>
      <c r="P65" s="20" t="n">
        <v>3.3577811</v>
      </c>
      <c r="Q65" s="18" t="n">
        <v>0</v>
      </c>
      <c r="R65" s="20" t="n">
        <v>0</v>
      </c>
      <c r="S65" s="18" t="s">
        <v>404</v>
      </c>
      <c r="T65" s="20" t="s">
        <v>404</v>
      </c>
      <c r="U65" s="18" t="n">
        <v>0</v>
      </c>
      <c r="V65" s="20" t="n">
        <v>0</v>
      </c>
      <c r="W65" s="18" t="n">
        <v>0</v>
      </c>
      <c r="X65" s="20" t="n">
        <v>0</v>
      </c>
      <c r="Y65" s="18" t="n">
        <v>0.65785825</v>
      </c>
      <c r="Z65" s="20" t="n">
        <v>0.46630571</v>
      </c>
    </row>
    <row r="66" spans="1:26">
      <c r="A66" s="15" t="s">
        <v>463</v>
      </c>
      <c r="B66" s="17" t="n">
        <v>5665</v>
      </c>
      <c r="C66" s="18">
        <f>(0.0/B66*100)</f>
        <v/>
      </c>
      <c r="D66" s="19" t="n">
        <v>5665</v>
      </c>
      <c r="E66" s="18" t="n">
        <v>0</v>
      </c>
      <c r="F66" s="20" t="n">
        <v>0</v>
      </c>
      <c r="G66" s="18" t="n">
        <v>3.93486888</v>
      </c>
      <c r="H66" s="20" t="n">
        <v>0.0448527</v>
      </c>
      <c r="I66" s="18" t="n">
        <v>29.41714952</v>
      </c>
      <c r="J66" s="20" t="n">
        <v>0.47192172</v>
      </c>
      <c r="K66" s="18" t="n">
        <v>23.78613378</v>
      </c>
      <c r="L66" s="20" t="n">
        <v>0.30619199</v>
      </c>
      <c r="M66" s="18" t="n">
        <v>18.62128455</v>
      </c>
      <c r="N66" s="20" t="n">
        <v>0.35444982</v>
      </c>
      <c r="O66" s="18" t="n">
        <v>24.24056327</v>
      </c>
      <c r="P66" s="20" t="n">
        <v>0.20120889</v>
      </c>
      <c r="Q66" s="18" t="n">
        <v>0</v>
      </c>
      <c r="R66" s="20" t="n">
        <v>0</v>
      </c>
      <c r="S66" s="18" t="s">
        <v>404</v>
      </c>
      <c r="T66" s="20" t="s">
        <v>404</v>
      </c>
      <c r="U66" s="18" t="n">
        <v>0</v>
      </c>
      <c r="V66" s="20" t="n">
        <v>0</v>
      </c>
      <c r="W66" s="18" t="n">
        <v>0</v>
      </c>
      <c r="X66" s="20" t="n">
        <v>0</v>
      </c>
      <c r="Y66" s="18" t="n">
        <v>0</v>
      </c>
      <c r="Z66" s="20" t="n">
        <v>0</v>
      </c>
    </row>
    <row r="67" spans="1:26">
      <c r="A67" s="15" t="s">
        <v>464</v>
      </c>
      <c r="B67" s="17" t="n">
        <v>6971</v>
      </c>
      <c r="C67" s="18">
        <f>(0.0/B67*100)</f>
        <v/>
      </c>
      <c r="D67" s="19" t="n">
        <v>6971</v>
      </c>
      <c r="E67" s="18" t="n">
        <v>2.8388448</v>
      </c>
      <c r="F67" s="20" t="n">
        <v>1.09017825</v>
      </c>
      <c r="G67" s="18" t="n">
        <v>14.37729945</v>
      </c>
      <c r="H67" s="20" t="n">
        <v>2.11873591</v>
      </c>
      <c r="I67" s="18" t="n">
        <v>27.63442759</v>
      </c>
      <c r="J67" s="20" t="n">
        <v>2.9447775</v>
      </c>
      <c r="K67" s="18" t="n">
        <v>26.17212122</v>
      </c>
      <c r="L67" s="20" t="n">
        <v>2.90769646</v>
      </c>
      <c r="M67" s="18" t="n">
        <v>12.46171899</v>
      </c>
      <c r="N67" s="20" t="n">
        <v>1.84553691</v>
      </c>
      <c r="O67" s="18" t="n">
        <v>12.45250835</v>
      </c>
      <c r="P67" s="20" t="n">
        <v>1.88915437</v>
      </c>
      <c r="Q67" s="18" t="n">
        <v>0</v>
      </c>
      <c r="R67" s="20" t="n">
        <v>0</v>
      </c>
      <c r="S67" s="18" t="s">
        <v>404</v>
      </c>
      <c r="T67" s="20" t="s">
        <v>404</v>
      </c>
      <c r="U67" s="18" t="n">
        <v>0</v>
      </c>
      <c r="V67" s="20" t="n">
        <v>0</v>
      </c>
      <c r="W67" s="18" t="n">
        <v>0</v>
      </c>
      <c r="X67" s="20" t="n">
        <v>0</v>
      </c>
      <c r="Y67" s="18" t="n">
        <v>4.06307961</v>
      </c>
      <c r="Z67" s="20" t="n">
        <v>1.3940213</v>
      </c>
    </row>
    <row r="68" spans="1:26">
      <c r="A68" s="15" t="s">
        <v>465</v>
      </c>
      <c r="B68" s="17" t="n">
        <v>12083</v>
      </c>
      <c r="C68" s="18">
        <f>(0.0/B68*100)</f>
        <v/>
      </c>
      <c r="D68" s="19" t="n">
        <v>12083</v>
      </c>
      <c r="E68" s="18" t="n">
        <v>0</v>
      </c>
      <c r="F68" s="20" t="n">
        <v>0</v>
      </c>
      <c r="G68" s="18" t="n">
        <v>3.17814692</v>
      </c>
      <c r="H68" s="20" t="n">
        <v>0.0318447</v>
      </c>
      <c r="I68" s="18" t="n">
        <v>14.29092845</v>
      </c>
      <c r="J68" s="20" t="n">
        <v>0.06749292</v>
      </c>
      <c r="K68" s="18" t="n">
        <v>26.42338101</v>
      </c>
      <c r="L68" s="20" t="n">
        <v>0.08678738</v>
      </c>
      <c r="M68" s="18" t="n">
        <v>29.13829343</v>
      </c>
      <c r="N68" s="20" t="n">
        <v>0.08428475000000001</v>
      </c>
      <c r="O68" s="18" t="n">
        <v>24.13938491</v>
      </c>
      <c r="P68" s="20" t="n">
        <v>0.0798987</v>
      </c>
      <c r="Q68" s="18" t="n">
        <v>0</v>
      </c>
      <c r="R68" s="20" t="n">
        <v>0</v>
      </c>
      <c r="S68" s="18" t="s">
        <v>404</v>
      </c>
      <c r="T68" s="20" t="s">
        <v>404</v>
      </c>
      <c r="U68" s="18" t="n">
        <v>0</v>
      </c>
      <c r="V68" s="20" t="n">
        <v>0</v>
      </c>
      <c r="W68" s="18" t="n">
        <v>0</v>
      </c>
      <c r="X68" s="20" t="n">
        <v>0</v>
      </c>
      <c r="Y68" s="18" t="n">
        <v>2.82986528</v>
      </c>
      <c r="Z68" s="20" t="n">
        <v>0.02934176</v>
      </c>
    </row>
    <row r="69" spans="1:26">
      <c r="A69" s="15" t="s">
        <v>466</v>
      </c>
      <c r="B69" s="17" t="n">
        <v>4876</v>
      </c>
      <c r="C69" s="18">
        <f>(0.0/B69*100)</f>
        <v/>
      </c>
      <c r="D69" s="19" t="n">
        <v>4876</v>
      </c>
      <c r="E69" s="18" t="n">
        <v>0.62781075</v>
      </c>
      <c r="F69" s="20" t="n">
        <v>0.6272595</v>
      </c>
      <c r="G69" s="18" t="n">
        <v>6.39357349</v>
      </c>
      <c r="H69" s="20" t="n">
        <v>2.03243948</v>
      </c>
      <c r="I69" s="18" t="n">
        <v>14.29604694</v>
      </c>
      <c r="J69" s="20" t="n">
        <v>2.75311232</v>
      </c>
      <c r="K69" s="18" t="n">
        <v>33.19009338</v>
      </c>
      <c r="L69" s="20" t="n">
        <v>3.89853578</v>
      </c>
      <c r="M69" s="18" t="n">
        <v>18.11601825</v>
      </c>
      <c r="N69" s="20" t="n">
        <v>2.99955841</v>
      </c>
      <c r="O69" s="18" t="n">
        <v>27.37645718</v>
      </c>
      <c r="P69" s="20" t="n">
        <v>3.85856104</v>
      </c>
      <c r="Q69" s="18" t="n">
        <v>0</v>
      </c>
      <c r="R69" s="20" t="n">
        <v>0</v>
      </c>
      <c r="S69" s="18" t="s">
        <v>404</v>
      </c>
      <c r="T69" s="20" t="s">
        <v>404</v>
      </c>
      <c r="U69" s="18" t="n">
        <v>0</v>
      </c>
      <c r="V69" s="20" t="n">
        <v>0</v>
      </c>
      <c r="W69" s="18" t="n">
        <v>0</v>
      </c>
      <c r="X69" s="20" t="n">
        <v>0</v>
      </c>
      <c r="Y69" s="18" t="n">
        <v>0</v>
      </c>
      <c r="Z69" s="20" t="n">
        <v>0</v>
      </c>
    </row>
    <row r="70" spans="1:26">
      <c r="A70" s="15" t="s">
        <v>467</v>
      </c>
      <c r="B70" s="17" t="n">
        <v>6036</v>
      </c>
      <c r="C70" s="18">
        <f>(0.0/B70*100)</f>
        <v/>
      </c>
      <c r="D70" s="19" t="n">
        <v>6036</v>
      </c>
      <c r="E70" s="18" t="n">
        <v>0.31886335</v>
      </c>
      <c r="F70" s="20" t="n">
        <v>0.45296712</v>
      </c>
      <c r="G70" s="18" t="n">
        <v>9.107359150000001</v>
      </c>
      <c r="H70" s="20" t="n">
        <v>1.84887191</v>
      </c>
      <c r="I70" s="18" t="n">
        <v>27.67129416</v>
      </c>
      <c r="J70" s="20" t="n">
        <v>3.28864788</v>
      </c>
      <c r="K70" s="18" t="n">
        <v>30.09633046</v>
      </c>
      <c r="L70" s="20" t="n">
        <v>3.95555797</v>
      </c>
      <c r="M70" s="18" t="n">
        <v>11.8208702</v>
      </c>
      <c r="N70" s="20" t="n">
        <v>3.34812412</v>
      </c>
      <c r="O70" s="18" t="n">
        <v>20.3517224</v>
      </c>
      <c r="P70" s="20" t="n">
        <v>3.73405641</v>
      </c>
      <c r="Q70" s="18" t="n">
        <v>0</v>
      </c>
      <c r="R70" s="20" t="n">
        <v>0</v>
      </c>
      <c r="S70" s="18" t="s">
        <v>404</v>
      </c>
      <c r="T70" s="20" t="s">
        <v>404</v>
      </c>
      <c r="U70" s="18" t="n">
        <v>0</v>
      </c>
      <c r="V70" s="20" t="n">
        <v>0</v>
      </c>
      <c r="W70" s="18" t="n">
        <v>0</v>
      </c>
      <c r="X70" s="20" t="n">
        <v>0</v>
      </c>
      <c r="Y70" s="18" t="n">
        <v>0.63356027</v>
      </c>
      <c r="Z70" s="20" t="n">
        <v>0.03180976</v>
      </c>
    </row>
    <row r="71" spans="1:26">
      <c r="A71" s="15" t="s">
        <v>468</v>
      </c>
      <c r="B71" s="17" t="n">
        <v>6115</v>
      </c>
      <c r="C71" s="18">
        <f>(0.0/B71*100)</f>
        <v/>
      </c>
      <c r="D71" s="19" t="n">
        <v>6115</v>
      </c>
      <c r="E71" s="18" t="n">
        <v>0</v>
      </c>
      <c r="F71" s="20" t="n">
        <v>0</v>
      </c>
      <c r="G71" s="18" t="n">
        <v>2.00056486</v>
      </c>
      <c r="H71" s="20" t="n">
        <v>0.04106993</v>
      </c>
      <c r="I71" s="18" t="n">
        <v>15.87440247</v>
      </c>
      <c r="J71" s="20" t="n">
        <v>0.59357011</v>
      </c>
      <c r="K71" s="18" t="n">
        <v>46.97226745</v>
      </c>
      <c r="L71" s="20" t="n">
        <v>1.51413081</v>
      </c>
      <c r="M71" s="18" t="n">
        <v>14.43492203</v>
      </c>
      <c r="N71" s="20" t="n">
        <v>0.46712829</v>
      </c>
      <c r="O71" s="18" t="n">
        <v>19.39338728</v>
      </c>
      <c r="P71" s="20" t="n">
        <v>0.85899488</v>
      </c>
      <c r="Q71" s="18" t="n">
        <v>0</v>
      </c>
      <c r="R71" s="20" t="n">
        <v>0</v>
      </c>
      <c r="S71" s="18" t="s">
        <v>404</v>
      </c>
      <c r="T71" s="20" t="s">
        <v>404</v>
      </c>
      <c r="U71" s="18" t="n">
        <v>0</v>
      </c>
      <c r="V71" s="20" t="n">
        <v>0</v>
      </c>
      <c r="W71" s="18" t="n">
        <v>0</v>
      </c>
      <c r="X71" s="20" t="n">
        <v>0</v>
      </c>
      <c r="Y71" s="18" t="n">
        <v>1.32445591</v>
      </c>
      <c r="Z71" s="20" t="n">
        <v>0.03892035</v>
      </c>
    </row>
    <row r="72" spans="1:26">
      <c r="A72" s="15" t="s">
        <v>469</v>
      </c>
      <c r="B72" s="17" t="n">
        <v>7708</v>
      </c>
      <c r="C72" s="18">
        <f>(0.0/B72*100)</f>
        <v/>
      </c>
      <c r="D72" s="19" t="n">
        <v>7708</v>
      </c>
      <c r="E72" s="18" t="n">
        <v>2.63358608</v>
      </c>
      <c r="F72" s="20" t="n">
        <v>1.16368713</v>
      </c>
      <c r="G72" s="18" t="n">
        <v>17.29374222</v>
      </c>
      <c r="H72" s="20" t="n">
        <v>2.40526521</v>
      </c>
      <c r="I72" s="18" t="n">
        <v>27.52014285</v>
      </c>
      <c r="J72" s="20" t="n">
        <v>2.78424435</v>
      </c>
      <c r="K72" s="18" t="n">
        <v>30.20506876</v>
      </c>
      <c r="L72" s="20" t="n">
        <v>3.29948118</v>
      </c>
      <c r="M72" s="18" t="n">
        <v>11.87429592</v>
      </c>
      <c r="N72" s="20" t="n">
        <v>2.38834962</v>
      </c>
      <c r="O72" s="18" t="n">
        <v>8.458307720000001</v>
      </c>
      <c r="P72" s="20" t="n">
        <v>2.1914654</v>
      </c>
      <c r="Q72" s="18" t="n">
        <v>0</v>
      </c>
      <c r="R72" s="20" t="n">
        <v>0</v>
      </c>
      <c r="S72" s="18" t="s">
        <v>404</v>
      </c>
      <c r="T72" s="20" t="s">
        <v>404</v>
      </c>
      <c r="U72" s="18" t="n">
        <v>0</v>
      </c>
      <c r="V72" s="20" t="n">
        <v>0</v>
      </c>
      <c r="W72" s="18" t="n">
        <v>0</v>
      </c>
      <c r="X72" s="20" t="n">
        <v>0</v>
      </c>
      <c r="Y72" s="18" t="n">
        <v>2.01485644</v>
      </c>
      <c r="Z72" s="20" t="n">
        <v>1.03492418</v>
      </c>
    </row>
    <row r="73" spans="1:26">
      <c r="A73" s="15" t="s">
        <v>470</v>
      </c>
      <c r="B73" s="17" t="n">
        <v>8249</v>
      </c>
      <c r="C73" s="18">
        <f>(0.0/B73*100)</f>
        <v/>
      </c>
      <c r="D73" s="19" t="n">
        <v>8249</v>
      </c>
      <c r="E73" s="18" t="n">
        <v>0</v>
      </c>
      <c r="F73" s="20" t="n">
        <v>0</v>
      </c>
      <c r="G73" s="18" t="n">
        <v>12.26771614</v>
      </c>
      <c r="H73" s="20" t="n">
        <v>2.91565918</v>
      </c>
      <c r="I73" s="18" t="n">
        <v>19.0465743</v>
      </c>
      <c r="J73" s="20" t="n">
        <v>2.96229232</v>
      </c>
      <c r="K73" s="18" t="n">
        <v>30.43834157</v>
      </c>
      <c r="L73" s="20" t="n">
        <v>3.3972216</v>
      </c>
      <c r="M73" s="18" t="n">
        <v>17.83730846</v>
      </c>
      <c r="N73" s="20" t="n">
        <v>2.79662153</v>
      </c>
      <c r="O73" s="18" t="n">
        <v>16.17241741</v>
      </c>
      <c r="P73" s="20" t="n">
        <v>2.62488341</v>
      </c>
      <c r="Q73" s="18" t="n">
        <v>0</v>
      </c>
      <c r="R73" s="20" t="n">
        <v>0</v>
      </c>
      <c r="S73" s="18" t="s">
        <v>404</v>
      </c>
      <c r="T73" s="20" t="s">
        <v>404</v>
      </c>
      <c r="U73" s="18" t="n">
        <v>0</v>
      </c>
      <c r="V73" s="20" t="n">
        <v>0</v>
      </c>
      <c r="W73" s="18" t="n">
        <v>0</v>
      </c>
      <c r="X73" s="20" t="n">
        <v>0</v>
      </c>
      <c r="Y73" s="18" t="n">
        <v>4.23764213</v>
      </c>
      <c r="Z73" s="20" t="n">
        <v>1.57122162</v>
      </c>
    </row>
    <row r="74" spans="1:26">
      <c r="A74" s="15" t="s">
        <v>471</v>
      </c>
      <c r="B74" s="17" t="n">
        <v>4692</v>
      </c>
      <c r="C74" s="18">
        <f>(484.0/B74*100)</f>
        <v/>
      </c>
      <c r="D74" s="19" t="n">
        <v>4208</v>
      </c>
      <c r="E74" s="18" t="n">
        <v>0.13938759</v>
      </c>
      <c r="F74" s="20" t="n">
        <v>0.03117447</v>
      </c>
      <c r="G74" s="18" t="n">
        <v>3.22183989</v>
      </c>
      <c r="H74" s="20" t="n">
        <v>0.08513854</v>
      </c>
      <c r="I74" s="18" t="n">
        <v>17.0391766</v>
      </c>
      <c r="J74" s="20" t="n">
        <v>0.21221632</v>
      </c>
      <c r="K74" s="18" t="n">
        <v>31.71407</v>
      </c>
      <c r="L74" s="20" t="n">
        <v>0.28970493</v>
      </c>
      <c r="M74" s="18" t="n">
        <v>20.62020356</v>
      </c>
      <c r="N74" s="20" t="n">
        <v>0.20999861</v>
      </c>
      <c r="O74" s="18" t="n">
        <v>26.89253477</v>
      </c>
      <c r="P74" s="20" t="n">
        <v>0.23645485</v>
      </c>
      <c r="Q74" s="18" t="n">
        <v>0</v>
      </c>
      <c r="R74" s="20" t="n">
        <v>0</v>
      </c>
      <c r="S74" s="18" t="s">
        <v>404</v>
      </c>
      <c r="T74" s="20" t="s">
        <v>404</v>
      </c>
      <c r="U74" s="18" t="n">
        <v>0</v>
      </c>
      <c r="V74" s="20" t="n">
        <v>0</v>
      </c>
      <c r="W74" s="18" t="n">
        <v>0</v>
      </c>
      <c r="X74" s="20" t="n">
        <v>0</v>
      </c>
      <c r="Y74" s="18" t="n">
        <v>0.37278759</v>
      </c>
      <c r="Z74" s="20" t="n">
        <v>0.03033416</v>
      </c>
    </row>
    <row r="75" spans="1:26">
      <c r="A75" s="15" t="s">
        <v>472</v>
      </c>
      <c r="B75" s="17" t="n">
        <v>5375</v>
      </c>
      <c r="C75" s="18">
        <f>(483.0/B75*100)</f>
        <v/>
      </c>
      <c r="D75" s="19" t="n">
        <v>4892</v>
      </c>
      <c r="E75" s="18" t="n">
        <v>3.44430706</v>
      </c>
      <c r="F75" s="20" t="n">
        <v>1.64515541</v>
      </c>
      <c r="G75" s="18" t="n">
        <v>20.0704915</v>
      </c>
      <c r="H75" s="20" t="n">
        <v>3.49773695</v>
      </c>
      <c r="I75" s="18" t="n">
        <v>23.43273122</v>
      </c>
      <c r="J75" s="20" t="n">
        <v>3.71024236</v>
      </c>
      <c r="K75" s="18" t="n">
        <v>16.32562887</v>
      </c>
      <c r="L75" s="20" t="n">
        <v>3.11667144</v>
      </c>
      <c r="M75" s="18" t="n">
        <v>9.916477520000001</v>
      </c>
      <c r="N75" s="20" t="n">
        <v>2.47261429</v>
      </c>
      <c r="O75" s="18" t="n">
        <v>19.50011364</v>
      </c>
      <c r="P75" s="20" t="n">
        <v>3.25147745</v>
      </c>
      <c r="Q75" s="18" t="n">
        <v>0</v>
      </c>
      <c r="R75" s="20" t="n">
        <v>0</v>
      </c>
      <c r="S75" s="18" t="s">
        <v>404</v>
      </c>
      <c r="T75" s="20" t="s">
        <v>404</v>
      </c>
      <c r="U75" s="18" t="n">
        <v>0</v>
      </c>
      <c r="V75" s="20" t="n">
        <v>0</v>
      </c>
      <c r="W75" s="18" t="n">
        <v>0</v>
      </c>
      <c r="X75" s="20" t="n">
        <v>0</v>
      </c>
      <c r="Y75" s="18" t="n">
        <v>7.31025019</v>
      </c>
      <c r="Z75" s="20" t="n">
        <v>2.31699944</v>
      </c>
    </row>
    <row r="76" spans="1:26">
      <c r="A76" s="15" t="s">
        <v>473</v>
      </c>
      <c r="B76" s="17" t="n">
        <v>14167</v>
      </c>
      <c r="C76" s="18">
        <f>(1400.0/B76*100)</f>
        <v/>
      </c>
      <c r="D76" s="19" t="n">
        <v>12767</v>
      </c>
      <c r="E76" s="18" t="n">
        <v>0</v>
      </c>
      <c r="F76" s="20" t="n">
        <v>0</v>
      </c>
      <c r="G76" s="18" t="n">
        <v>1.83095253</v>
      </c>
      <c r="H76" s="20" t="n">
        <v>0.03874997</v>
      </c>
      <c r="I76" s="18" t="n">
        <v>15.80043144</v>
      </c>
      <c r="J76" s="20" t="n">
        <v>1.54668069</v>
      </c>
      <c r="K76" s="18" t="n">
        <v>25.82488703</v>
      </c>
      <c r="L76" s="20" t="n">
        <v>2.04899515</v>
      </c>
      <c r="M76" s="18" t="n">
        <v>26.33793182</v>
      </c>
      <c r="N76" s="20" t="n">
        <v>2.3401144</v>
      </c>
      <c r="O76" s="18" t="n">
        <v>24.14037118</v>
      </c>
      <c r="P76" s="20" t="n">
        <v>2.22636287</v>
      </c>
      <c r="Q76" s="18" t="n">
        <v>0</v>
      </c>
      <c r="R76" s="20" t="n">
        <v>0</v>
      </c>
      <c r="S76" s="18" t="s">
        <v>404</v>
      </c>
      <c r="T76" s="20" t="s">
        <v>404</v>
      </c>
      <c r="U76" s="18" t="n">
        <v>0</v>
      </c>
      <c r="V76" s="20" t="n">
        <v>0</v>
      </c>
      <c r="W76" s="18" t="n">
        <v>0</v>
      </c>
      <c r="X76" s="20" t="n">
        <v>0</v>
      </c>
      <c r="Y76" s="18" t="n">
        <v>6.065426</v>
      </c>
      <c r="Z76" s="20" t="n">
        <v>1.45501551</v>
      </c>
    </row>
    <row r="77" spans="1:26">
      <c r="A77" s="15" t="s">
        <v>474</v>
      </c>
      <c r="B77" s="17" t="n">
        <v>6062</v>
      </c>
      <c r="C77" s="18">
        <f>(0.0/B77*100)</f>
        <v/>
      </c>
      <c r="D77" s="19" t="n">
        <v>6062</v>
      </c>
      <c r="E77" s="18" t="n">
        <v>3.11619209</v>
      </c>
      <c r="F77" s="20" t="n">
        <v>1.19714416</v>
      </c>
      <c r="G77" s="18" t="n">
        <v>11.4501165</v>
      </c>
      <c r="H77" s="20" t="n">
        <v>2.05263752</v>
      </c>
      <c r="I77" s="18" t="n">
        <v>14.48049186</v>
      </c>
      <c r="J77" s="20" t="n">
        <v>2.25244027</v>
      </c>
      <c r="K77" s="18" t="n">
        <v>27.38065568</v>
      </c>
      <c r="L77" s="20" t="n">
        <v>2.79914137</v>
      </c>
      <c r="M77" s="18" t="n">
        <v>27.35526917</v>
      </c>
      <c r="N77" s="20" t="n">
        <v>2.57270005</v>
      </c>
      <c r="O77" s="18" t="n">
        <v>16.21727471</v>
      </c>
      <c r="P77" s="20" t="n">
        <v>2.51438836</v>
      </c>
      <c r="Q77" s="18" t="n">
        <v>0</v>
      </c>
      <c r="R77" s="20" t="n">
        <v>0</v>
      </c>
      <c r="S77" s="18" t="s">
        <v>404</v>
      </c>
      <c r="T77" s="20" t="s">
        <v>404</v>
      </c>
      <c r="U77" s="18" t="n">
        <v>0</v>
      </c>
      <c r="V77" s="20" t="n">
        <v>0</v>
      </c>
      <c r="W77" s="18" t="n">
        <v>0</v>
      </c>
      <c r="X77" s="20" t="n">
        <v>0</v>
      </c>
      <c r="Y77" s="18" t="n">
        <v>0</v>
      </c>
      <c r="Z77" s="20" t="n">
        <v>0</v>
      </c>
    </row>
    <row r="78" spans="1:26">
      <c r="A78" s="15" t="s">
        <v>475</v>
      </c>
      <c r="B78" s="17" t="n">
        <v>5826</v>
      </c>
      <c r="C78" s="18">
        <f>(0.0/B78*100)</f>
        <v/>
      </c>
      <c r="D78" s="19" t="n">
        <v>5826</v>
      </c>
      <c r="E78" s="18" t="n">
        <v>2.14521856</v>
      </c>
      <c r="F78" s="20" t="n">
        <v>1.6526704</v>
      </c>
      <c r="G78" s="18" t="n">
        <v>20.77600972</v>
      </c>
      <c r="H78" s="20" t="n">
        <v>3.42139379</v>
      </c>
      <c r="I78" s="18" t="n">
        <v>21.14257964</v>
      </c>
      <c r="J78" s="20" t="n">
        <v>3.35722698</v>
      </c>
      <c r="K78" s="18" t="n">
        <v>32.72985488</v>
      </c>
      <c r="L78" s="20" t="n">
        <v>4.05106002</v>
      </c>
      <c r="M78" s="18" t="n">
        <v>14.24750093</v>
      </c>
      <c r="N78" s="20" t="n">
        <v>3.19412928</v>
      </c>
      <c r="O78" s="18" t="n">
        <v>8.958836270000001</v>
      </c>
      <c r="P78" s="20" t="n">
        <v>2.07352199</v>
      </c>
      <c r="Q78" s="18" t="n">
        <v>0</v>
      </c>
      <c r="R78" s="20" t="n">
        <v>0</v>
      </c>
      <c r="S78" s="18" t="s">
        <v>404</v>
      </c>
      <c r="T78" s="20" t="s">
        <v>404</v>
      </c>
      <c r="U78" s="18" t="n">
        <v>0</v>
      </c>
      <c r="V78" s="20" t="n">
        <v>0</v>
      </c>
      <c r="W78" s="18" t="n">
        <v>0</v>
      </c>
      <c r="X78" s="20" t="n">
        <v>0</v>
      </c>
      <c r="Y78" s="18" t="n">
        <v>0</v>
      </c>
      <c r="Z78" s="20" t="n">
        <v>0</v>
      </c>
    </row>
    <row customHeight="1" ht="25" r="79" spans="1:26">
      <c r="A79" s="15" t="s">
        <v>476</v>
      </c>
      <c r="B79" s="17" t="n">
        <v>1657</v>
      </c>
      <c r="C79" s="18">
        <f>(21.0/B79*100)</f>
        <v/>
      </c>
      <c r="D79" s="19" t="n">
        <v>1636</v>
      </c>
      <c r="E79" s="18" t="n">
        <v>0</v>
      </c>
      <c r="F79" s="20" t="n">
        <v>0</v>
      </c>
      <c r="G79" s="18" t="n">
        <v>13.654876</v>
      </c>
      <c r="H79" s="20" t="n">
        <v>5.44738694</v>
      </c>
      <c r="I79" s="18" t="n">
        <v>24.25203741</v>
      </c>
      <c r="J79" s="20" t="n">
        <v>5.51491288</v>
      </c>
      <c r="K79" s="18" t="n">
        <v>32.0742336</v>
      </c>
      <c r="L79" s="20" t="n">
        <v>6.17555283</v>
      </c>
      <c r="M79" s="18" t="n">
        <v>13.67618427</v>
      </c>
      <c r="N79" s="20" t="n">
        <v>4.02163866</v>
      </c>
      <c r="O79" s="18" t="n">
        <v>14.84734266</v>
      </c>
      <c r="P79" s="20" t="n">
        <v>5.29397872</v>
      </c>
      <c r="Q79" s="18" t="n">
        <v>0</v>
      </c>
      <c r="R79" s="20" t="n">
        <v>0</v>
      </c>
      <c r="S79" s="18" t="s">
        <v>404</v>
      </c>
      <c r="T79" s="20" t="s">
        <v>404</v>
      </c>
      <c r="U79" s="18" t="n">
        <v>0</v>
      </c>
      <c r="V79" s="20" t="n">
        <v>0</v>
      </c>
      <c r="W79" s="18" t="n">
        <v>0</v>
      </c>
      <c r="X79" s="20" t="n">
        <v>0</v>
      </c>
      <c r="Y79" s="18" t="n">
        <v>1.49532607</v>
      </c>
      <c r="Z79" s="20" t="n">
        <v>1.04635443</v>
      </c>
    </row>
    <row r="80" spans="1:26">
      <c r="A80" s="15" t="s">
        <v>477</v>
      </c>
      <c r="B80" s="17" t="n">
        <v>7841</v>
      </c>
      <c r="C80" s="18">
        <f>(0.0/B80*100)</f>
        <v/>
      </c>
      <c r="D80" s="19" t="n">
        <v>7841</v>
      </c>
      <c r="E80" s="18" t="n">
        <v>0</v>
      </c>
      <c r="F80" s="20" t="n">
        <v>0</v>
      </c>
      <c r="G80" s="18" t="n">
        <v>1.21424499</v>
      </c>
      <c r="H80" s="20" t="n">
        <v>0.71029338</v>
      </c>
      <c r="I80" s="18" t="n">
        <v>13.56301034</v>
      </c>
      <c r="J80" s="20" t="n">
        <v>2.63812259</v>
      </c>
      <c r="K80" s="18" t="n">
        <v>32.64312661</v>
      </c>
      <c r="L80" s="20" t="n">
        <v>3.39772739</v>
      </c>
      <c r="M80" s="18" t="n">
        <v>25.86182416</v>
      </c>
      <c r="N80" s="20" t="n">
        <v>3.29834394</v>
      </c>
      <c r="O80" s="18" t="n">
        <v>26.71779391</v>
      </c>
      <c r="P80" s="20" t="n">
        <v>3.24859778</v>
      </c>
      <c r="Q80" s="18" t="n">
        <v>0</v>
      </c>
      <c r="R80" s="20" t="n">
        <v>0</v>
      </c>
      <c r="S80" s="18" t="s">
        <v>404</v>
      </c>
      <c r="T80" s="20" t="s">
        <v>404</v>
      </c>
      <c r="U80" s="18" t="n">
        <v>0</v>
      </c>
      <c r="V80" s="20" t="n">
        <v>0</v>
      </c>
      <c r="W80" s="18" t="n">
        <v>0</v>
      </c>
      <c r="X80" s="20" t="n">
        <v>0</v>
      </c>
      <c r="Y80" s="18" t="n">
        <v>0</v>
      </c>
      <c r="Z80" s="20" t="n">
        <v>0</v>
      </c>
    </row>
    <row r="81" spans="1:26">
      <c r="A81" s="21" t="s">
        <v>478</v>
      </c>
      <c r="B81" s="17" t="n">
        <v>8861</v>
      </c>
      <c r="C81" s="18">
        <f>(0.0/B81*100)</f>
        <v/>
      </c>
      <c r="D81" s="19" t="n">
        <v>8861</v>
      </c>
      <c r="E81" s="18" t="n">
        <v>0</v>
      </c>
      <c r="F81" s="20" t="n">
        <v>0</v>
      </c>
      <c r="G81" s="18" t="n">
        <v>5.16424041</v>
      </c>
      <c r="H81" s="20" t="n">
        <v>1.78571673</v>
      </c>
      <c r="I81" s="18" t="n">
        <v>21.98393882</v>
      </c>
      <c r="J81" s="20" t="n">
        <v>3.50092991</v>
      </c>
      <c r="K81" s="18" t="n">
        <v>26.69939748</v>
      </c>
      <c r="L81" s="20" t="n">
        <v>3.77181941</v>
      </c>
      <c r="M81" s="18" t="n">
        <v>21.2079019</v>
      </c>
      <c r="N81" s="20" t="n">
        <v>3.25377726</v>
      </c>
      <c r="O81" s="18" t="n">
        <v>23.73250361</v>
      </c>
      <c r="P81" s="20" t="n">
        <v>3.75221046</v>
      </c>
      <c r="Q81" s="18" t="n">
        <v>0</v>
      </c>
      <c r="R81" s="20" t="n">
        <v>0</v>
      </c>
      <c r="S81" s="18" t="s">
        <v>404</v>
      </c>
      <c r="T81" s="20" t="s">
        <v>404</v>
      </c>
      <c r="U81" s="18" t="n">
        <v>0</v>
      </c>
      <c r="V81" s="20" t="n">
        <v>0</v>
      </c>
      <c r="W81" s="18" t="n">
        <v>0</v>
      </c>
      <c r="X81" s="20" t="n">
        <v>0</v>
      </c>
      <c r="Y81" s="18" t="n">
        <v>1.21201778</v>
      </c>
      <c r="Z81" s="20" t="n">
        <v>0.78053249</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538</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2.20720198</v>
      </c>
      <c r="F7" s="20" t="n">
        <v>0.43127581</v>
      </c>
      <c r="G7" s="18" t="n">
        <v>3.03422071</v>
      </c>
      <c r="H7" s="20" t="n">
        <v>0.65984078</v>
      </c>
      <c r="I7" s="18" t="n">
        <v>5.9645857</v>
      </c>
      <c r="J7" s="20" t="n">
        <v>0.90220307</v>
      </c>
      <c r="K7" s="18" t="n">
        <v>15.3951209</v>
      </c>
      <c r="L7" s="20" t="n">
        <v>1.40101534</v>
      </c>
      <c r="M7" s="18" t="n">
        <v>28.366139</v>
      </c>
      <c r="N7" s="20" t="n">
        <v>1.77495212</v>
      </c>
      <c r="O7" s="18" t="n">
        <v>40.1254154</v>
      </c>
      <c r="P7" s="20" t="n">
        <v>1.83702586</v>
      </c>
      <c r="Q7" s="18" t="n">
        <v>0</v>
      </c>
      <c r="R7" s="20" t="n">
        <v>0</v>
      </c>
      <c r="S7" s="18" t="s">
        <v>404</v>
      </c>
      <c r="T7" s="20" t="s">
        <v>404</v>
      </c>
      <c r="U7" s="18" t="n">
        <v>0</v>
      </c>
      <c r="V7" s="20" t="n">
        <v>0</v>
      </c>
      <c r="W7" s="18" t="n">
        <v>0</v>
      </c>
      <c r="X7" s="20" t="n">
        <v>0</v>
      </c>
      <c r="Y7" s="18" t="n">
        <v>4.90731631</v>
      </c>
      <c r="Z7" s="20" t="n">
        <v>0.84267015</v>
      </c>
    </row>
    <row r="8" spans="1:26">
      <c r="A8" s="15" t="s">
        <v>405</v>
      </c>
      <c r="B8" s="17" t="n">
        <v>7007</v>
      </c>
      <c r="C8" s="18">
        <f>(0.0/B8*100)</f>
        <v/>
      </c>
      <c r="D8" s="19" t="n">
        <v>7007</v>
      </c>
      <c r="E8" s="18" t="n">
        <v>2.67782942</v>
      </c>
      <c r="F8" s="20" t="n">
        <v>1.01350859</v>
      </c>
      <c r="G8" s="18" t="n">
        <v>8.95460183</v>
      </c>
      <c r="H8" s="20" t="n">
        <v>2.12402097</v>
      </c>
      <c r="I8" s="18" t="n">
        <v>20.49550434</v>
      </c>
      <c r="J8" s="20" t="n">
        <v>2.87239262</v>
      </c>
      <c r="K8" s="18" t="n">
        <v>28.10774331</v>
      </c>
      <c r="L8" s="20" t="n">
        <v>3.21819384</v>
      </c>
      <c r="M8" s="18" t="n">
        <v>20.61159587</v>
      </c>
      <c r="N8" s="20" t="n">
        <v>2.80404707</v>
      </c>
      <c r="O8" s="18" t="n">
        <v>15.89305582</v>
      </c>
      <c r="P8" s="20" t="n">
        <v>2.53339524</v>
      </c>
      <c r="Q8" s="18" t="n">
        <v>0</v>
      </c>
      <c r="R8" s="20" t="n">
        <v>0</v>
      </c>
      <c r="S8" s="18" t="s">
        <v>404</v>
      </c>
      <c r="T8" s="20" t="s">
        <v>404</v>
      </c>
      <c r="U8" s="18" t="n">
        <v>0</v>
      </c>
      <c r="V8" s="20" t="n">
        <v>0</v>
      </c>
      <c r="W8" s="18" t="n">
        <v>0</v>
      </c>
      <c r="X8" s="20" t="n">
        <v>0</v>
      </c>
      <c r="Y8" s="18" t="n">
        <v>3.25966942</v>
      </c>
      <c r="Z8" s="20" t="n">
        <v>1.31233277</v>
      </c>
    </row>
    <row r="9" spans="1:26">
      <c r="A9" s="15" t="s">
        <v>406</v>
      </c>
      <c r="B9" s="17" t="n">
        <v>9651</v>
      </c>
      <c r="C9" s="18">
        <f>(200.0/B9*100)</f>
        <v/>
      </c>
      <c r="D9" s="19" t="n">
        <v>9451</v>
      </c>
      <c r="E9" s="18" t="n">
        <v>0</v>
      </c>
      <c r="F9" s="20" t="n">
        <v>0</v>
      </c>
      <c r="G9" s="18" t="n">
        <v>3.65895811</v>
      </c>
      <c r="H9" s="20" t="n">
        <v>1.17669574</v>
      </c>
      <c r="I9" s="18" t="n">
        <v>10.32250525</v>
      </c>
      <c r="J9" s="20" t="n">
        <v>1.79345337</v>
      </c>
      <c r="K9" s="18" t="n">
        <v>19.72912586</v>
      </c>
      <c r="L9" s="20" t="n">
        <v>2.31666564</v>
      </c>
      <c r="M9" s="18" t="n">
        <v>27.65500495</v>
      </c>
      <c r="N9" s="20" t="n">
        <v>2.6554088</v>
      </c>
      <c r="O9" s="18" t="n">
        <v>29.66337472</v>
      </c>
      <c r="P9" s="20" t="n">
        <v>2.61252338</v>
      </c>
      <c r="Q9" s="18" t="n">
        <v>0</v>
      </c>
      <c r="R9" s="20" t="n">
        <v>0</v>
      </c>
      <c r="S9" s="18" t="s">
        <v>404</v>
      </c>
      <c r="T9" s="20" t="s">
        <v>404</v>
      </c>
      <c r="U9" s="18" t="n">
        <v>0</v>
      </c>
      <c r="V9" s="20" t="n">
        <v>0</v>
      </c>
      <c r="W9" s="18" t="n">
        <v>0</v>
      </c>
      <c r="X9" s="20" t="n">
        <v>0</v>
      </c>
      <c r="Y9" s="18" t="n">
        <v>8.971031099999999</v>
      </c>
      <c r="Z9" s="20" t="n">
        <v>1.91511496</v>
      </c>
    </row>
    <row r="10" spans="1:26">
      <c r="A10" s="15" t="s">
        <v>407</v>
      </c>
      <c r="B10" s="17" t="n">
        <v>20058</v>
      </c>
      <c r="C10" s="18">
        <f>(2798.0/B10*100)</f>
        <v/>
      </c>
      <c r="D10" s="19" t="n">
        <v>17260</v>
      </c>
      <c r="E10" s="18" t="n">
        <v>0.66730402</v>
      </c>
      <c r="F10" s="20" t="n">
        <v>0.41619528</v>
      </c>
      <c r="G10" s="18" t="n">
        <v>1.46239195</v>
      </c>
      <c r="H10" s="20" t="n">
        <v>0.77538686</v>
      </c>
      <c r="I10" s="18" t="n">
        <v>3.34723111</v>
      </c>
      <c r="J10" s="20" t="n">
        <v>0.87939232</v>
      </c>
      <c r="K10" s="18" t="n">
        <v>10.26997089</v>
      </c>
      <c r="L10" s="20" t="n">
        <v>1.7289012</v>
      </c>
      <c r="M10" s="18" t="n">
        <v>22.172869</v>
      </c>
      <c r="N10" s="20" t="n">
        <v>2.39999042</v>
      </c>
      <c r="O10" s="18" t="n">
        <v>58.05313716</v>
      </c>
      <c r="P10" s="20" t="n">
        <v>2.64214266</v>
      </c>
      <c r="Q10" s="18" t="n">
        <v>0</v>
      </c>
      <c r="R10" s="20" t="n">
        <v>0</v>
      </c>
      <c r="S10" s="18" t="s">
        <v>404</v>
      </c>
      <c r="T10" s="20" t="s">
        <v>404</v>
      </c>
      <c r="U10" s="18" t="n">
        <v>0</v>
      </c>
      <c r="V10" s="20" t="n">
        <v>0</v>
      </c>
      <c r="W10" s="18" t="n">
        <v>0</v>
      </c>
      <c r="X10" s="20" t="n">
        <v>0</v>
      </c>
      <c r="Y10" s="18" t="n">
        <v>4.02709587</v>
      </c>
      <c r="Z10" s="20" t="n">
        <v>1.00596853</v>
      </c>
    </row>
    <row r="11" spans="1:26">
      <c r="A11" s="15" t="s">
        <v>408</v>
      </c>
      <c r="B11" s="17" t="n">
        <v>7053</v>
      </c>
      <c r="C11" s="18">
        <f>(137.0/B11*100)</f>
        <v/>
      </c>
      <c r="D11" s="19" t="n">
        <v>6916</v>
      </c>
      <c r="E11" s="18" t="n">
        <v>1.96703738</v>
      </c>
      <c r="F11" s="20" t="n">
        <v>1.10988297</v>
      </c>
      <c r="G11" s="18" t="n">
        <v>2.45934987</v>
      </c>
      <c r="H11" s="20" t="n">
        <v>1.29102496</v>
      </c>
      <c r="I11" s="18" t="n">
        <v>8.705862010000001</v>
      </c>
      <c r="J11" s="20" t="n">
        <v>2.24359951</v>
      </c>
      <c r="K11" s="18" t="n">
        <v>13.64677856</v>
      </c>
      <c r="L11" s="20" t="n">
        <v>2.61817192</v>
      </c>
      <c r="M11" s="18" t="n">
        <v>28.36410329</v>
      </c>
      <c r="N11" s="20" t="n">
        <v>3.75360649</v>
      </c>
      <c r="O11" s="18" t="n">
        <v>42.06276497</v>
      </c>
      <c r="P11" s="20" t="n">
        <v>4.18664827</v>
      </c>
      <c r="Q11" s="18" t="n">
        <v>0</v>
      </c>
      <c r="R11" s="20" t="n">
        <v>0</v>
      </c>
      <c r="S11" s="18" t="s">
        <v>404</v>
      </c>
      <c r="T11" s="20" t="s">
        <v>404</v>
      </c>
      <c r="U11" s="18" t="n">
        <v>0</v>
      </c>
      <c r="V11" s="20" t="n">
        <v>0</v>
      </c>
      <c r="W11" s="18" t="n">
        <v>0</v>
      </c>
      <c r="X11" s="20" t="n">
        <v>0</v>
      </c>
      <c r="Y11" s="18" t="n">
        <v>2.79410393</v>
      </c>
      <c r="Z11" s="20" t="n">
        <v>1.47643899</v>
      </c>
    </row>
    <row r="12" spans="1:26">
      <c r="A12" s="15" t="s">
        <v>409</v>
      </c>
      <c r="B12" s="17" t="n">
        <v>6894</v>
      </c>
      <c r="C12" s="18">
        <f>(106.0/B12*100)</f>
        <v/>
      </c>
      <c r="D12" s="19" t="n">
        <v>6788</v>
      </c>
      <c r="E12" s="18" t="n">
        <v>2.41934699</v>
      </c>
      <c r="F12" s="20" t="n">
        <v>0.8327683299999999</v>
      </c>
      <c r="G12" s="18" t="n">
        <v>4.84572157</v>
      </c>
      <c r="H12" s="20" t="n">
        <v>1.04388997</v>
      </c>
      <c r="I12" s="18" t="n">
        <v>23.5604814</v>
      </c>
      <c r="J12" s="20" t="n">
        <v>2.57274402</v>
      </c>
      <c r="K12" s="18" t="n">
        <v>29.24935661</v>
      </c>
      <c r="L12" s="20" t="n">
        <v>2.6542652</v>
      </c>
      <c r="M12" s="18" t="n">
        <v>22.02806475</v>
      </c>
      <c r="N12" s="20" t="n">
        <v>2.58102502</v>
      </c>
      <c r="O12" s="18" t="n">
        <v>16.03977059</v>
      </c>
      <c r="P12" s="20" t="n">
        <v>2.32263153</v>
      </c>
      <c r="Q12" s="18" t="n">
        <v>0</v>
      </c>
      <c r="R12" s="20" t="n">
        <v>0</v>
      </c>
      <c r="S12" s="18" t="s">
        <v>404</v>
      </c>
      <c r="T12" s="20" t="s">
        <v>404</v>
      </c>
      <c r="U12" s="18" t="n">
        <v>0</v>
      </c>
      <c r="V12" s="20" t="n">
        <v>0</v>
      </c>
      <c r="W12" s="18" t="n">
        <v>0</v>
      </c>
      <c r="X12" s="20" t="n">
        <v>0</v>
      </c>
      <c r="Y12" s="18" t="n">
        <v>1.85725809</v>
      </c>
      <c r="Z12" s="20" t="n">
        <v>0.75027644</v>
      </c>
    </row>
    <row r="13" spans="1:26">
      <c r="A13" s="15" t="s">
        <v>410</v>
      </c>
      <c r="B13" s="17" t="n">
        <v>7161</v>
      </c>
      <c r="C13" s="18">
        <f>(1175.0/B13*100)</f>
        <v/>
      </c>
      <c r="D13" s="19" t="n">
        <v>5986</v>
      </c>
      <c r="E13" s="18" t="n">
        <v>1.21674821</v>
      </c>
      <c r="F13" s="20" t="n">
        <v>0.82301552</v>
      </c>
      <c r="G13" s="18" t="n">
        <v>4.2989207</v>
      </c>
      <c r="H13" s="20" t="n">
        <v>1.02251786</v>
      </c>
      <c r="I13" s="18" t="n">
        <v>13.45236442</v>
      </c>
      <c r="J13" s="20" t="n">
        <v>2.37107883</v>
      </c>
      <c r="K13" s="18" t="n">
        <v>25.25245993</v>
      </c>
      <c r="L13" s="20" t="n">
        <v>3.08633368</v>
      </c>
      <c r="M13" s="18" t="n">
        <v>24.73729795</v>
      </c>
      <c r="N13" s="20" t="n">
        <v>2.77538976</v>
      </c>
      <c r="O13" s="18" t="n">
        <v>24.60069859</v>
      </c>
      <c r="P13" s="20" t="n">
        <v>2.87067039</v>
      </c>
      <c r="Q13" s="18" t="n">
        <v>0</v>
      </c>
      <c r="R13" s="20" t="n">
        <v>0</v>
      </c>
      <c r="S13" s="18" t="s">
        <v>404</v>
      </c>
      <c r="T13" s="20" t="s">
        <v>404</v>
      </c>
      <c r="U13" s="18" t="n">
        <v>0</v>
      </c>
      <c r="V13" s="20" t="n">
        <v>0</v>
      </c>
      <c r="W13" s="18" t="n">
        <v>0</v>
      </c>
      <c r="X13" s="20" t="n">
        <v>0</v>
      </c>
      <c r="Y13" s="18" t="n">
        <v>6.4415102</v>
      </c>
      <c r="Z13" s="20" t="n">
        <v>1.6423717</v>
      </c>
    </row>
    <row r="14" spans="1:26">
      <c r="A14" s="15" t="s">
        <v>411</v>
      </c>
      <c r="B14" s="17" t="n">
        <v>5587</v>
      </c>
      <c r="C14" s="18">
        <f>(0.0/B14*100)</f>
        <v/>
      </c>
      <c r="D14" s="19" t="n">
        <v>5587</v>
      </c>
      <c r="E14" s="18" t="n">
        <v>1.7818104</v>
      </c>
      <c r="F14" s="20" t="n">
        <v>0.9470047700000001</v>
      </c>
      <c r="G14" s="18" t="n">
        <v>3.10629559</v>
      </c>
      <c r="H14" s="20" t="n">
        <v>1.02057694</v>
      </c>
      <c r="I14" s="18" t="n">
        <v>24.11718053</v>
      </c>
      <c r="J14" s="20" t="n">
        <v>2.37291394</v>
      </c>
      <c r="K14" s="18" t="n">
        <v>27.70597461</v>
      </c>
      <c r="L14" s="20" t="n">
        <v>2.33033814</v>
      </c>
      <c r="M14" s="18" t="n">
        <v>24.6007283</v>
      </c>
      <c r="N14" s="20" t="n">
        <v>2.22609993</v>
      </c>
      <c r="O14" s="18" t="n">
        <v>16.12833494</v>
      </c>
      <c r="P14" s="20" t="n">
        <v>2.04012774</v>
      </c>
      <c r="Q14" s="18" t="n">
        <v>0</v>
      </c>
      <c r="R14" s="20" t="n">
        <v>0</v>
      </c>
      <c r="S14" s="18" t="s">
        <v>404</v>
      </c>
      <c r="T14" s="20" t="s">
        <v>404</v>
      </c>
      <c r="U14" s="18" t="n">
        <v>0</v>
      </c>
      <c r="V14" s="20" t="n">
        <v>0</v>
      </c>
      <c r="W14" s="18" t="n">
        <v>0</v>
      </c>
      <c r="X14" s="20" t="n">
        <v>0</v>
      </c>
      <c r="Y14" s="18" t="n">
        <v>2.55967564</v>
      </c>
      <c r="Z14" s="20" t="n">
        <v>0.8837435300000001</v>
      </c>
    </row>
    <row r="15" spans="1:26">
      <c r="A15" s="15" t="s">
        <v>412</v>
      </c>
      <c r="B15" s="17" t="n">
        <v>5882</v>
      </c>
      <c r="C15" s="18">
        <f>(0.0/B15*100)</f>
        <v/>
      </c>
      <c r="D15" s="19" t="n">
        <v>5882</v>
      </c>
      <c r="E15" s="18" t="n">
        <v>0</v>
      </c>
      <c r="F15" s="20" t="n">
        <v>0</v>
      </c>
      <c r="G15" s="18" t="n">
        <v>6.47912921</v>
      </c>
      <c r="H15" s="20" t="n">
        <v>1.79105906</v>
      </c>
      <c r="I15" s="18" t="n">
        <v>21.95807199</v>
      </c>
      <c r="J15" s="20" t="n">
        <v>3.3369224</v>
      </c>
      <c r="K15" s="18" t="n">
        <v>31.06480853</v>
      </c>
      <c r="L15" s="20" t="n">
        <v>3.42272087</v>
      </c>
      <c r="M15" s="18" t="n">
        <v>21.18418905</v>
      </c>
      <c r="N15" s="20" t="n">
        <v>3.38660992</v>
      </c>
      <c r="O15" s="18" t="n">
        <v>17.42447277</v>
      </c>
      <c r="P15" s="20" t="n">
        <v>3.13819378</v>
      </c>
      <c r="Q15" s="18" t="n">
        <v>0</v>
      </c>
      <c r="R15" s="20" t="n">
        <v>0</v>
      </c>
      <c r="S15" s="18" t="s">
        <v>404</v>
      </c>
      <c r="T15" s="20" t="s">
        <v>404</v>
      </c>
      <c r="U15" s="18" t="n">
        <v>0</v>
      </c>
      <c r="V15" s="20" t="n">
        <v>0</v>
      </c>
      <c r="W15" s="18" t="n">
        <v>0</v>
      </c>
      <c r="X15" s="20" t="n">
        <v>0</v>
      </c>
      <c r="Y15" s="18" t="n">
        <v>1.88932844</v>
      </c>
      <c r="Z15" s="20" t="n">
        <v>1.08172292</v>
      </c>
    </row>
    <row r="16" spans="1:26">
      <c r="A16" s="15" t="s">
        <v>413</v>
      </c>
      <c r="B16" s="17" t="n">
        <v>6108</v>
      </c>
      <c r="C16" s="18">
        <f>(364.0/B16*100)</f>
        <v/>
      </c>
      <c r="D16" s="19" t="n">
        <v>5744</v>
      </c>
      <c r="E16" s="18" t="n">
        <v>1.23945739</v>
      </c>
      <c r="F16" s="20" t="n">
        <v>0.74927076</v>
      </c>
      <c r="G16" s="18" t="n">
        <v>4.40597447</v>
      </c>
      <c r="H16" s="20" t="n">
        <v>1.38949554</v>
      </c>
      <c r="I16" s="18" t="n">
        <v>10.83416347</v>
      </c>
      <c r="J16" s="20" t="n">
        <v>2.10292558</v>
      </c>
      <c r="K16" s="18" t="n">
        <v>19.70210599</v>
      </c>
      <c r="L16" s="20" t="n">
        <v>2.59423052</v>
      </c>
      <c r="M16" s="18" t="n">
        <v>21.0485739</v>
      </c>
      <c r="N16" s="20" t="n">
        <v>2.75858311</v>
      </c>
      <c r="O16" s="18" t="n">
        <v>37.15379434</v>
      </c>
      <c r="P16" s="20" t="n">
        <v>3.41878277</v>
      </c>
      <c r="Q16" s="18" t="n">
        <v>0</v>
      </c>
      <c r="R16" s="20" t="n">
        <v>0</v>
      </c>
      <c r="S16" s="18" t="s">
        <v>404</v>
      </c>
      <c r="T16" s="20" t="s">
        <v>404</v>
      </c>
      <c r="U16" s="18" t="n">
        <v>0</v>
      </c>
      <c r="V16" s="20" t="n">
        <v>0</v>
      </c>
      <c r="W16" s="18" t="n">
        <v>0</v>
      </c>
      <c r="X16" s="20" t="n">
        <v>0</v>
      </c>
      <c r="Y16" s="18" t="n">
        <v>5.61593044</v>
      </c>
      <c r="Z16" s="20" t="n">
        <v>1.66302948</v>
      </c>
    </row>
    <row r="17" spans="1:26">
      <c r="A17" s="15" t="s">
        <v>414</v>
      </c>
      <c r="B17" s="17" t="n">
        <v>6504</v>
      </c>
      <c r="C17" s="18">
        <f>(1325.0/B17*100)</f>
        <v/>
      </c>
      <c r="D17" s="19" t="n">
        <v>5179</v>
      </c>
      <c r="E17" s="18" t="n">
        <v>0</v>
      </c>
      <c r="F17" s="20" t="n">
        <v>0</v>
      </c>
      <c r="G17" s="18" t="n">
        <v>3.87481247</v>
      </c>
      <c r="H17" s="20" t="n">
        <v>1.07715867</v>
      </c>
      <c r="I17" s="18" t="n">
        <v>14.85284258</v>
      </c>
      <c r="J17" s="20" t="n">
        <v>2.99929152</v>
      </c>
      <c r="K17" s="18" t="n">
        <v>28.67926903</v>
      </c>
      <c r="L17" s="20" t="n">
        <v>3.60105136</v>
      </c>
      <c r="M17" s="18" t="n">
        <v>22.68574172</v>
      </c>
      <c r="N17" s="20" t="n">
        <v>3.29571564</v>
      </c>
      <c r="O17" s="18" t="n">
        <v>24.86595033</v>
      </c>
      <c r="P17" s="20" t="n">
        <v>2.95389169</v>
      </c>
      <c r="Q17" s="18" t="n">
        <v>0</v>
      </c>
      <c r="R17" s="20" t="n">
        <v>0</v>
      </c>
      <c r="S17" s="18" t="s">
        <v>404</v>
      </c>
      <c r="T17" s="20" t="s">
        <v>404</v>
      </c>
      <c r="U17" s="18" t="n">
        <v>0</v>
      </c>
      <c r="V17" s="20" t="n">
        <v>0</v>
      </c>
      <c r="W17" s="18" t="n">
        <v>0</v>
      </c>
      <c r="X17" s="20" t="n">
        <v>0</v>
      </c>
      <c r="Y17" s="18" t="n">
        <v>5.04138387</v>
      </c>
      <c r="Z17" s="20" t="n">
        <v>1.53000125</v>
      </c>
    </row>
    <row r="18" spans="1:26">
      <c r="A18" s="15" t="s">
        <v>415</v>
      </c>
      <c r="B18" s="17" t="n">
        <v>5532</v>
      </c>
      <c r="C18" s="18">
        <f>(0.0/B18*100)</f>
        <v/>
      </c>
      <c r="D18" s="19" t="n">
        <v>5532</v>
      </c>
      <c r="E18" s="18" t="n">
        <v>0.43869786</v>
      </c>
      <c r="F18" s="20" t="n">
        <v>0.44550678</v>
      </c>
      <c r="G18" s="18" t="n">
        <v>4.91811792</v>
      </c>
      <c r="H18" s="20" t="n">
        <v>1.51239854</v>
      </c>
      <c r="I18" s="18" t="n">
        <v>16.30075968</v>
      </c>
      <c r="J18" s="20" t="n">
        <v>2.98821338</v>
      </c>
      <c r="K18" s="18" t="n">
        <v>25.61789764</v>
      </c>
      <c r="L18" s="20" t="n">
        <v>3.36209855</v>
      </c>
      <c r="M18" s="18" t="n">
        <v>24.87842631</v>
      </c>
      <c r="N18" s="20" t="n">
        <v>2.81484486</v>
      </c>
      <c r="O18" s="18" t="n">
        <v>25.94316397</v>
      </c>
      <c r="P18" s="20" t="n">
        <v>3.18054327</v>
      </c>
      <c r="Q18" s="18" t="n">
        <v>0</v>
      </c>
      <c r="R18" s="20" t="n">
        <v>0</v>
      </c>
      <c r="S18" s="18" t="s">
        <v>404</v>
      </c>
      <c r="T18" s="20" t="s">
        <v>404</v>
      </c>
      <c r="U18" s="18" t="n">
        <v>0</v>
      </c>
      <c r="V18" s="20" t="n">
        <v>0</v>
      </c>
      <c r="W18" s="18" t="n">
        <v>0</v>
      </c>
      <c r="X18" s="20" t="n">
        <v>0</v>
      </c>
      <c r="Y18" s="18" t="n">
        <v>1.90293661</v>
      </c>
      <c r="Z18" s="20" t="n">
        <v>0.94135444</v>
      </c>
    </row>
    <row r="19" spans="1:26">
      <c r="A19" s="15" t="s">
        <v>416</v>
      </c>
      <c r="B19" s="17" t="n">
        <v>5658</v>
      </c>
      <c r="C19" s="18">
        <f>(327.0/B19*100)</f>
        <v/>
      </c>
      <c r="D19" s="19" t="n">
        <v>5331</v>
      </c>
      <c r="E19" s="18" t="n">
        <v>1.54500817</v>
      </c>
      <c r="F19" s="20" t="n">
        <v>0.90812203</v>
      </c>
      <c r="G19" s="18" t="n">
        <v>7.38809773</v>
      </c>
      <c r="H19" s="20" t="n">
        <v>1.86455121</v>
      </c>
      <c r="I19" s="18" t="n">
        <v>14.49494079</v>
      </c>
      <c r="J19" s="20" t="n">
        <v>2.42290257</v>
      </c>
      <c r="K19" s="18" t="n">
        <v>22.61349297</v>
      </c>
      <c r="L19" s="20" t="n">
        <v>2.59964442</v>
      </c>
      <c r="M19" s="18" t="n">
        <v>22.3850162</v>
      </c>
      <c r="N19" s="20" t="n">
        <v>2.89940686</v>
      </c>
      <c r="O19" s="18" t="n">
        <v>29.09086687</v>
      </c>
      <c r="P19" s="20" t="n">
        <v>3.58459683</v>
      </c>
      <c r="Q19" s="18" t="n">
        <v>0</v>
      </c>
      <c r="R19" s="20" t="n">
        <v>0</v>
      </c>
      <c r="S19" s="18" t="s">
        <v>404</v>
      </c>
      <c r="T19" s="20" t="s">
        <v>404</v>
      </c>
      <c r="U19" s="18" t="n">
        <v>0</v>
      </c>
      <c r="V19" s="20" t="n">
        <v>0</v>
      </c>
      <c r="W19" s="18" t="n">
        <v>0</v>
      </c>
      <c r="X19" s="20" t="n">
        <v>0</v>
      </c>
      <c r="Y19" s="18" t="n">
        <v>2.48257728</v>
      </c>
      <c r="Z19" s="20" t="n">
        <v>1.06286427</v>
      </c>
    </row>
    <row r="20" spans="1:26">
      <c r="A20" s="15" t="s">
        <v>417</v>
      </c>
      <c r="B20" s="17" t="n">
        <v>3371</v>
      </c>
      <c r="C20" s="18">
        <f>(24.0/B20*100)</f>
        <v/>
      </c>
      <c r="D20" s="19" t="n">
        <v>3347</v>
      </c>
      <c r="E20" s="18" t="n">
        <v>0</v>
      </c>
      <c r="F20" s="20" t="n">
        <v>0</v>
      </c>
      <c r="G20" s="18" t="n">
        <v>1.61944341</v>
      </c>
      <c r="H20" s="20" t="n">
        <v>0.07064963</v>
      </c>
      <c r="I20" s="18" t="n">
        <v>6.73254673</v>
      </c>
      <c r="J20" s="20" t="n">
        <v>0.14629511</v>
      </c>
      <c r="K20" s="18" t="n">
        <v>25.74313112</v>
      </c>
      <c r="L20" s="20" t="n">
        <v>0.20991368</v>
      </c>
      <c r="M20" s="18" t="n">
        <v>31.03941657</v>
      </c>
      <c r="N20" s="20" t="n">
        <v>0.2689805</v>
      </c>
      <c r="O20" s="18" t="n">
        <v>31.79392215</v>
      </c>
      <c r="P20" s="20" t="n">
        <v>0.2746199</v>
      </c>
      <c r="Q20" s="18" t="n">
        <v>0</v>
      </c>
      <c r="R20" s="20" t="n">
        <v>0</v>
      </c>
      <c r="S20" s="18" t="s">
        <v>404</v>
      </c>
      <c r="T20" s="20" t="s">
        <v>404</v>
      </c>
      <c r="U20" s="18" t="n">
        <v>0</v>
      </c>
      <c r="V20" s="20" t="n">
        <v>0</v>
      </c>
      <c r="W20" s="18" t="n">
        <v>0</v>
      </c>
      <c r="X20" s="20" t="n">
        <v>0</v>
      </c>
      <c r="Y20" s="18" t="n">
        <v>3.07154001</v>
      </c>
      <c r="Z20" s="20" t="n">
        <v>0.13820256</v>
      </c>
    </row>
    <row r="21" spans="1:26">
      <c r="A21" s="15" t="s">
        <v>418</v>
      </c>
      <c r="B21" s="17" t="n">
        <v>5741</v>
      </c>
      <c r="C21" s="18">
        <f>(0.0/B21*100)</f>
        <v/>
      </c>
      <c r="D21" s="19" t="n">
        <v>5741</v>
      </c>
      <c r="E21" s="18" t="n">
        <v>1.27788263</v>
      </c>
      <c r="F21" s="20" t="n">
        <v>0.8931439</v>
      </c>
      <c r="G21" s="18" t="n">
        <v>5.50122897</v>
      </c>
      <c r="H21" s="20" t="n">
        <v>2.27017558</v>
      </c>
      <c r="I21" s="18" t="n">
        <v>4.51434817</v>
      </c>
      <c r="J21" s="20" t="n">
        <v>1.60385992</v>
      </c>
      <c r="K21" s="18" t="n">
        <v>14.06846188</v>
      </c>
      <c r="L21" s="20" t="n">
        <v>2.42747008</v>
      </c>
      <c r="M21" s="18" t="n">
        <v>27.46747749</v>
      </c>
      <c r="N21" s="20" t="n">
        <v>3.56444026</v>
      </c>
      <c r="O21" s="18" t="n">
        <v>39.24920629</v>
      </c>
      <c r="P21" s="20" t="n">
        <v>4.03200742</v>
      </c>
      <c r="Q21" s="18" t="n">
        <v>0</v>
      </c>
      <c r="R21" s="20" t="n">
        <v>0</v>
      </c>
      <c r="S21" s="18" t="s">
        <v>404</v>
      </c>
      <c r="T21" s="20" t="s">
        <v>404</v>
      </c>
      <c r="U21" s="18" t="n">
        <v>0</v>
      </c>
      <c r="V21" s="20" t="n">
        <v>0</v>
      </c>
      <c r="W21" s="18" t="n">
        <v>0</v>
      </c>
      <c r="X21" s="20" t="n">
        <v>0</v>
      </c>
      <c r="Y21" s="18" t="n">
        <v>7.92139457</v>
      </c>
      <c r="Z21" s="20" t="n">
        <v>2.20569345</v>
      </c>
    </row>
    <row r="22" spans="1:26">
      <c r="A22" s="15" t="s">
        <v>419</v>
      </c>
      <c r="B22" s="17" t="n">
        <v>6598</v>
      </c>
      <c r="C22" s="18">
        <f>(0.0/B22*100)</f>
        <v/>
      </c>
      <c r="D22" s="19" t="n">
        <v>6598</v>
      </c>
      <c r="E22" s="18" t="n">
        <v>0.50567077</v>
      </c>
      <c r="F22" s="20" t="n">
        <v>0.50793736</v>
      </c>
      <c r="G22" s="18" t="n">
        <v>2.22592407</v>
      </c>
      <c r="H22" s="20" t="n">
        <v>1.1089361</v>
      </c>
      <c r="I22" s="18" t="n">
        <v>5.35550981</v>
      </c>
      <c r="J22" s="20" t="n">
        <v>1.67918882</v>
      </c>
      <c r="K22" s="18" t="n">
        <v>18.87795234</v>
      </c>
      <c r="L22" s="20" t="n">
        <v>3.23372048</v>
      </c>
      <c r="M22" s="18" t="n">
        <v>34.80223106</v>
      </c>
      <c r="N22" s="20" t="n">
        <v>4.0832926</v>
      </c>
      <c r="O22" s="18" t="n">
        <v>36.35074377</v>
      </c>
      <c r="P22" s="20" t="n">
        <v>3.94409684</v>
      </c>
      <c r="Q22" s="18" t="n">
        <v>0</v>
      </c>
      <c r="R22" s="20" t="n">
        <v>0</v>
      </c>
      <c r="S22" s="18" t="s">
        <v>404</v>
      </c>
      <c r="T22" s="20" t="s">
        <v>404</v>
      </c>
      <c r="U22" s="18" t="n">
        <v>0</v>
      </c>
      <c r="V22" s="20" t="n">
        <v>0</v>
      </c>
      <c r="W22" s="18" t="n">
        <v>0</v>
      </c>
      <c r="X22" s="20" t="n">
        <v>0</v>
      </c>
      <c r="Y22" s="18" t="n">
        <v>1.88196819</v>
      </c>
      <c r="Z22" s="20" t="n">
        <v>0.98361892</v>
      </c>
    </row>
    <row r="23" spans="1:26">
      <c r="A23" s="15" t="s">
        <v>420</v>
      </c>
      <c r="B23" s="17" t="n">
        <v>11583</v>
      </c>
      <c r="C23" s="18">
        <f>(3123.0/B23*100)</f>
        <v/>
      </c>
      <c r="D23" s="19" t="n">
        <v>8460</v>
      </c>
      <c r="E23" s="18" t="n">
        <v>1.11450012</v>
      </c>
      <c r="F23" s="20" t="n">
        <v>0.77813375</v>
      </c>
      <c r="G23" s="18" t="n">
        <v>2.29283846</v>
      </c>
      <c r="H23" s="20" t="n">
        <v>1.42516764</v>
      </c>
      <c r="I23" s="18" t="n">
        <v>8.907019979999999</v>
      </c>
      <c r="J23" s="20" t="n">
        <v>2.34138601</v>
      </c>
      <c r="K23" s="18" t="n">
        <v>27.46917549</v>
      </c>
      <c r="L23" s="20" t="n">
        <v>3.09723733</v>
      </c>
      <c r="M23" s="18" t="n">
        <v>23.4890176</v>
      </c>
      <c r="N23" s="20" t="n">
        <v>3.37794306</v>
      </c>
      <c r="O23" s="18" t="n">
        <v>31.00642256</v>
      </c>
      <c r="P23" s="20" t="n">
        <v>3.53105475</v>
      </c>
      <c r="Q23" s="18" t="n">
        <v>0</v>
      </c>
      <c r="R23" s="20" t="n">
        <v>0</v>
      </c>
      <c r="S23" s="18" t="s">
        <v>404</v>
      </c>
      <c r="T23" s="20" t="s">
        <v>404</v>
      </c>
      <c r="U23" s="18" t="n">
        <v>0</v>
      </c>
      <c r="V23" s="20" t="n">
        <v>0</v>
      </c>
      <c r="W23" s="18" t="n">
        <v>0</v>
      </c>
      <c r="X23" s="20" t="n">
        <v>0</v>
      </c>
      <c r="Y23" s="18" t="n">
        <v>5.72102581</v>
      </c>
      <c r="Z23" s="20" t="n">
        <v>1.73914609</v>
      </c>
    </row>
    <row r="24" spans="1:26">
      <c r="A24" s="15" t="s">
        <v>421</v>
      </c>
      <c r="B24" s="17" t="n">
        <v>6647</v>
      </c>
      <c r="C24" s="18">
        <f>(0.0/B24*100)</f>
        <v/>
      </c>
      <c r="D24" s="19" t="n">
        <v>6647</v>
      </c>
      <c r="E24" s="18" t="n">
        <v>0.45984096</v>
      </c>
      <c r="F24" s="20" t="n">
        <v>0.45950245</v>
      </c>
      <c r="G24" s="18" t="n">
        <v>7.60735975</v>
      </c>
      <c r="H24" s="20" t="n">
        <v>1.97385688</v>
      </c>
      <c r="I24" s="18" t="n">
        <v>19.58926103</v>
      </c>
      <c r="J24" s="20" t="n">
        <v>2.80985129</v>
      </c>
      <c r="K24" s="18" t="n">
        <v>25.82916081</v>
      </c>
      <c r="L24" s="20" t="n">
        <v>2.95875825</v>
      </c>
      <c r="M24" s="18" t="n">
        <v>20.82622088</v>
      </c>
      <c r="N24" s="20" t="n">
        <v>3.05874097</v>
      </c>
      <c r="O24" s="18" t="n">
        <v>25.68815656</v>
      </c>
      <c r="P24" s="20" t="n">
        <v>3.00422772</v>
      </c>
      <c r="Q24" s="18" t="n">
        <v>0</v>
      </c>
      <c r="R24" s="20" t="n">
        <v>0</v>
      </c>
      <c r="S24" s="18" t="s">
        <v>404</v>
      </c>
      <c r="T24" s="20" t="s">
        <v>404</v>
      </c>
      <c r="U24" s="18" t="n">
        <v>0</v>
      </c>
      <c r="V24" s="20" t="n">
        <v>0</v>
      </c>
      <c r="W24" s="18" t="n">
        <v>0</v>
      </c>
      <c r="X24" s="20" t="n">
        <v>0</v>
      </c>
      <c r="Y24" s="18" t="n">
        <v>0</v>
      </c>
      <c r="Z24" s="20" t="n">
        <v>0</v>
      </c>
    </row>
    <row r="25" spans="1:26">
      <c r="A25" s="15" t="s">
        <v>422</v>
      </c>
      <c r="B25" s="17" t="n">
        <v>5581</v>
      </c>
      <c r="C25" s="18">
        <f>(0.0/B25*100)</f>
        <v/>
      </c>
      <c r="D25" s="19" t="n">
        <v>5581</v>
      </c>
      <c r="E25" s="18" t="n">
        <v>0.60355612</v>
      </c>
      <c r="F25" s="20" t="n">
        <v>0.60288734</v>
      </c>
      <c r="G25" s="18" t="n">
        <v>4.35621579</v>
      </c>
      <c r="H25" s="20" t="n">
        <v>1.65965181</v>
      </c>
      <c r="I25" s="18" t="n">
        <v>10.32018226</v>
      </c>
      <c r="J25" s="20" t="n">
        <v>2.41649203</v>
      </c>
      <c r="K25" s="18" t="n">
        <v>26.27195802</v>
      </c>
      <c r="L25" s="20" t="n">
        <v>3.50546292</v>
      </c>
      <c r="M25" s="18" t="n">
        <v>31.77416507</v>
      </c>
      <c r="N25" s="20" t="n">
        <v>3.41612086</v>
      </c>
      <c r="O25" s="18" t="n">
        <v>26.67392274</v>
      </c>
      <c r="P25" s="20" t="n">
        <v>3.73792449</v>
      </c>
      <c r="Q25" s="18" t="n">
        <v>0</v>
      </c>
      <c r="R25" s="20" t="n">
        <v>0</v>
      </c>
      <c r="S25" s="18" t="s">
        <v>404</v>
      </c>
      <c r="T25" s="20" t="s">
        <v>404</v>
      </c>
      <c r="U25" s="18" t="n">
        <v>0</v>
      </c>
      <c r="V25" s="20" t="n">
        <v>0</v>
      </c>
      <c r="W25" s="18" t="n">
        <v>0</v>
      </c>
      <c r="X25" s="20" t="n">
        <v>0</v>
      </c>
      <c r="Y25" s="18" t="n">
        <v>0</v>
      </c>
      <c r="Z25" s="20" t="n">
        <v>0</v>
      </c>
    </row>
    <row r="26" spans="1:26">
      <c r="A26" s="15" t="s">
        <v>423</v>
      </c>
      <c r="B26" s="17" t="n">
        <v>4869</v>
      </c>
      <c r="C26" s="18">
        <f>(11.0/B26*100)</f>
        <v/>
      </c>
      <c r="D26" s="19" t="n">
        <v>4858</v>
      </c>
      <c r="E26" s="18" t="n">
        <v>0.71369677</v>
      </c>
      <c r="F26" s="20" t="n">
        <v>0.51596779</v>
      </c>
      <c r="G26" s="18" t="n">
        <v>2.86857384</v>
      </c>
      <c r="H26" s="20" t="n">
        <v>1.03035718</v>
      </c>
      <c r="I26" s="18" t="n">
        <v>14.60181349</v>
      </c>
      <c r="J26" s="20" t="n">
        <v>1.86007703</v>
      </c>
      <c r="K26" s="18" t="n">
        <v>26.58220369</v>
      </c>
      <c r="L26" s="20" t="n">
        <v>2.69180037</v>
      </c>
      <c r="M26" s="18" t="n">
        <v>34.25810711</v>
      </c>
      <c r="N26" s="20" t="n">
        <v>2.89572514</v>
      </c>
      <c r="O26" s="18" t="n">
        <v>19.05896355</v>
      </c>
      <c r="P26" s="20" t="n">
        <v>2.30060504</v>
      </c>
      <c r="Q26" s="18" t="n">
        <v>0</v>
      </c>
      <c r="R26" s="20" t="n">
        <v>0</v>
      </c>
      <c r="S26" s="18" t="s">
        <v>404</v>
      </c>
      <c r="T26" s="20" t="s">
        <v>404</v>
      </c>
      <c r="U26" s="18" t="n">
        <v>0</v>
      </c>
      <c r="V26" s="20" t="n">
        <v>0</v>
      </c>
      <c r="W26" s="18" t="n">
        <v>0</v>
      </c>
      <c r="X26" s="20" t="n">
        <v>0</v>
      </c>
      <c r="Y26" s="18" t="n">
        <v>1.91664154</v>
      </c>
      <c r="Z26" s="20" t="n">
        <v>0.72715917</v>
      </c>
    </row>
    <row r="27" spans="1:26">
      <c r="A27" s="15" t="s">
        <v>424</v>
      </c>
      <c r="B27" s="17" t="n">
        <v>5299</v>
      </c>
      <c r="C27" s="18">
        <f>(0.0/B27*100)</f>
        <v/>
      </c>
      <c r="D27" s="19" t="n">
        <v>5299</v>
      </c>
      <c r="E27" s="18" t="n">
        <v>0</v>
      </c>
      <c r="F27" s="20" t="n">
        <v>0</v>
      </c>
      <c r="G27" s="18" t="n">
        <v>1.33319319</v>
      </c>
      <c r="H27" s="20" t="n">
        <v>0.01844322</v>
      </c>
      <c r="I27" s="18" t="n">
        <v>8.325299380000001</v>
      </c>
      <c r="J27" s="20" t="n">
        <v>0.08487891</v>
      </c>
      <c r="K27" s="18" t="n">
        <v>21.96246884</v>
      </c>
      <c r="L27" s="20" t="n">
        <v>0.07917357</v>
      </c>
      <c r="M27" s="18" t="n">
        <v>41.4878352</v>
      </c>
      <c r="N27" s="20" t="n">
        <v>0.10989098</v>
      </c>
      <c r="O27" s="18" t="n">
        <v>23.94896377</v>
      </c>
      <c r="P27" s="20" t="n">
        <v>0.07544421</v>
      </c>
      <c r="Q27" s="18" t="n">
        <v>0</v>
      </c>
      <c r="R27" s="20" t="n">
        <v>0</v>
      </c>
      <c r="S27" s="18" t="s">
        <v>404</v>
      </c>
      <c r="T27" s="20" t="s">
        <v>404</v>
      </c>
      <c r="U27" s="18" t="n">
        <v>0</v>
      </c>
      <c r="V27" s="20" t="n">
        <v>0</v>
      </c>
      <c r="W27" s="18" t="n">
        <v>0</v>
      </c>
      <c r="X27" s="20" t="n">
        <v>0</v>
      </c>
      <c r="Y27" s="18" t="n">
        <v>2.94223961</v>
      </c>
      <c r="Z27" s="20" t="n">
        <v>0.00522984</v>
      </c>
    </row>
    <row r="28" spans="1:26">
      <c r="A28" s="15" t="s">
        <v>425</v>
      </c>
      <c r="B28" s="17" t="n">
        <v>7568</v>
      </c>
      <c r="C28" s="18">
        <f>(0.0/B28*100)</f>
        <v/>
      </c>
      <c r="D28" s="19" t="n">
        <v>7568</v>
      </c>
      <c r="E28" s="18" t="n">
        <v>0</v>
      </c>
      <c r="F28" s="20" t="n">
        <v>0</v>
      </c>
      <c r="G28" s="18" t="n">
        <v>3.24560905</v>
      </c>
      <c r="H28" s="20" t="n">
        <v>1.0298839</v>
      </c>
      <c r="I28" s="18" t="n">
        <v>9.221481199999999</v>
      </c>
      <c r="J28" s="20" t="n">
        <v>2.01574061</v>
      </c>
      <c r="K28" s="18" t="n">
        <v>17.6950717</v>
      </c>
      <c r="L28" s="20" t="n">
        <v>2.4327806</v>
      </c>
      <c r="M28" s="18" t="n">
        <v>25.16449076</v>
      </c>
      <c r="N28" s="20" t="n">
        <v>2.88048223</v>
      </c>
      <c r="O28" s="18" t="n">
        <v>44.6733473</v>
      </c>
      <c r="P28" s="20" t="n">
        <v>3.38855418</v>
      </c>
      <c r="Q28" s="18" t="n">
        <v>0</v>
      </c>
      <c r="R28" s="20" t="n">
        <v>0</v>
      </c>
      <c r="S28" s="18" t="s">
        <v>404</v>
      </c>
      <c r="T28" s="20" t="s">
        <v>404</v>
      </c>
      <c r="U28" s="18" t="n">
        <v>0</v>
      </c>
      <c r="V28" s="20" t="n">
        <v>0</v>
      </c>
      <c r="W28" s="18" t="n">
        <v>0</v>
      </c>
      <c r="X28" s="20" t="n">
        <v>0</v>
      </c>
      <c r="Y28" s="18" t="n">
        <v>0</v>
      </c>
      <c r="Z28" s="20" t="n">
        <v>0</v>
      </c>
    </row>
    <row r="29" spans="1:26">
      <c r="A29" s="15" t="s">
        <v>426</v>
      </c>
      <c r="B29" s="17" t="n">
        <v>5385</v>
      </c>
      <c r="C29" s="18">
        <f>(1123.0/B29*100)</f>
        <v/>
      </c>
      <c r="D29" s="19" t="n">
        <v>4262</v>
      </c>
      <c r="E29" s="18" t="n">
        <v>0.64698923</v>
      </c>
      <c r="F29" s="20" t="n">
        <v>0.72740602</v>
      </c>
      <c r="G29" s="18" t="n">
        <v>13.80740208</v>
      </c>
      <c r="H29" s="20" t="n">
        <v>2.6098047</v>
      </c>
      <c r="I29" s="18" t="n">
        <v>17.24066335</v>
      </c>
      <c r="J29" s="20" t="n">
        <v>3.16878994</v>
      </c>
      <c r="K29" s="18" t="n">
        <v>19.64683421</v>
      </c>
      <c r="L29" s="20" t="n">
        <v>3.62276115</v>
      </c>
      <c r="M29" s="18" t="n">
        <v>20.69901528</v>
      </c>
      <c r="N29" s="20" t="n">
        <v>3.305809</v>
      </c>
      <c r="O29" s="18" t="n">
        <v>8.303787740000001</v>
      </c>
      <c r="P29" s="20" t="n">
        <v>2.21560674</v>
      </c>
      <c r="Q29" s="18" t="n">
        <v>0</v>
      </c>
      <c r="R29" s="20" t="n">
        <v>0</v>
      </c>
      <c r="S29" s="18" t="s">
        <v>404</v>
      </c>
      <c r="T29" s="20" t="s">
        <v>404</v>
      </c>
      <c r="U29" s="18" t="n">
        <v>0</v>
      </c>
      <c r="V29" s="20" t="n">
        <v>0</v>
      </c>
      <c r="W29" s="18" t="n">
        <v>0</v>
      </c>
      <c r="X29" s="20" t="n">
        <v>0</v>
      </c>
      <c r="Y29" s="18" t="n">
        <v>19.6553081</v>
      </c>
      <c r="Z29" s="20" t="n">
        <v>3.44977447</v>
      </c>
    </row>
    <row r="30" spans="1:26">
      <c r="A30" s="15" t="s">
        <v>427</v>
      </c>
      <c r="B30" s="17" t="n">
        <v>4520</v>
      </c>
      <c r="C30" s="18">
        <f>(945.0/B30*100)</f>
        <v/>
      </c>
      <c r="D30" s="19" t="n">
        <v>3575</v>
      </c>
      <c r="E30" s="18" t="n">
        <v>0.39650255</v>
      </c>
      <c r="F30" s="20" t="n">
        <v>0.42164385</v>
      </c>
      <c r="G30" s="18" t="n">
        <v>4.32682505</v>
      </c>
      <c r="H30" s="20" t="n">
        <v>1.49201104</v>
      </c>
      <c r="I30" s="18" t="n">
        <v>8.82664499</v>
      </c>
      <c r="J30" s="20" t="n">
        <v>2.06482876</v>
      </c>
      <c r="K30" s="18" t="n">
        <v>23.48849712</v>
      </c>
      <c r="L30" s="20" t="n">
        <v>3.33759258</v>
      </c>
      <c r="M30" s="18" t="n">
        <v>25.96596697</v>
      </c>
      <c r="N30" s="20" t="n">
        <v>3.73208446</v>
      </c>
      <c r="O30" s="18" t="n">
        <v>31.86478228</v>
      </c>
      <c r="P30" s="20" t="n">
        <v>3.41337273</v>
      </c>
      <c r="Q30" s="18" t="n">
        <v>0</v>
      </c>
      <c r="R30" s="20" t="n">
        <v>0</v>
      </c>
      <c r="S30" s="18" t="s">
        <v>404</v>
      </c>
      <c r="T30" s="20" t="s">
        <v>404</v>
      </c>
      <c r="U30" s="18" t="n">
        <v>0</v>
      </c>
      <c r="V30" s="20" t="n">
        <v>0</v>
      </c>
      <c r="W30" s="18" t="n">
        <v>0</v>
      </c>
      <c r="X30" s="20" t="n">
        <v>0</v>
      </c>
      <c r="Y30" s="18" t="n">
        <v>5.13078104</v>
      </c>
      <c r="Z30" s="20" t="n">
        <v>1.26497569</v>
      </c>
    </row>
    <row r="31" spans="1:26">
      <c r="A31" s="15" t="s">
        <v>428</v>
      </c>
      <c r="B31" s="17" t="n">
        <v>5456</v>
      </c>
      <c r="C31" s="18">
        <f>(502.0/B31*100)</f>
        <v/>
      </c>
      <c r="D31" s="19" t="n">
        <v>4954</v>
      </c>
      <c r="E31" s="18" t="n">
        <v>0.95351209</v>
      </c>
      <c r="F31" s="20" t="n">
        <v>0.69529794</v>
      </c>
      <c r="G31" s="18" t="n">
        <v>3.97245624</v>
      </c>
      <c r="H31" s="20" t="n">
        <v>1.38715151</v>
      </c>
      <c r="I31" s="18" t="n">
        <v>14.08154161</v>
      </c>
      <c r="J31" s="20" t="n">
        <v>2.74402006</v>
      </c>
      <c r="K31" s="18" t="n">
        <v>29.60696631</v>
      </c>
      <c r="L31" s="20" t="n">
        <v>3.27584252</v>
      </c>
      <c r="M31" s="18" t="n">
        <v>23.09551771</v>
      </c>
      <c r="N31" s="20" t="n">
        <v>3.18222229</v>
      </c>
      <c r="O31" s="18" t="n">
        <v>17.43199732</v>
      </c>
      <c r="P31" s="20" t="n">
        <v>2.68834287</v>
      </c>
      <c r="Q31" s="18" t="n">
        <v>0</v>
      </c>
      <c r="R31" s="20" t="n">
        <v>0</v>
      </c>
      <c r="S31" s="18" t="s">
        <v>404</v>
      </c>
      <c r="T31" s="20" t="s">
        <v>404</v>
      </c>
      <c r="U31" s="18" t="n">
        <v>0</v>
      </c>
      <c r="V31" s="20" t="n">
        <v>0</v>
      </c>
      <c r="W31" s="18" t="n">
        <v>0</v>
      </c>
      <c r="X31" s="20" t="n">
        <v>0</v>
      </c>
      <c r="Y31" s="18" t="n">
        <v>10.85800871</v>
      </c>
      <c r="Z31" s="20" t="n">
        <v>2.17581048</v>
      </c>
    </row>
    <row r="32" spans="1:26">
      <c r="A32" s="15" t="s">
        <v>429</v>
      </c>
      <c r="B32" s="17" t="n">
        <v>4478</v>
      </c>
      <c r="C32" s="18">
        <f>(0.0/B32*100)</f>
        <v/>
      </c>
      <c r="D32" s="19" t="n">
        <v>4478</v>
      </c>
      <c r="E32" s="18" t="n">
        <v>2.54299996</v>
      </c>
      <c r="F32" s="20" t="n">
        <v>1.27070462</v>
      </c>
      <c r="G32" s="18" t="n">
        <v>9.701229809999999</v>
      </c>
      <c r="H32" s="20" t="n">
        <v>2.28144027</v>
      </c>
      <c r="I32" s="18" t="n">
        <v>24.21709922</v>
      </c>
      <c r="J32" s="20" t="n">
        <v>3.27718672</v>
      </c>
      <c r="K32" s="18" t="n">
        <v>30.78601842</v>
      </c>
      <c r="L32" s="20" t="n">
        <v>3.63947936</v>
      </c>
      <c r="M32" s="18" t="n">
        <v>18.94165268</v>
      </c>
      <c r="N32" s="20" t="n">
        <v>3.06216344</v>
      </c>
      <c r="O32" s="18" t="n">
        <v>11.17118069</v>
      </c>
      <c r="P32" s="20" t="n">
        <v>2.28787569</v>
      </c>
      <c r="Q32" s="18" t="n">
        <v>0</v>
      </c>
      <c r="R32" s="20" t="n">
        <v>0</v>
      </c>
      <c r="S32" s="18" t="s">
        <v>404</v>
      </c>
      <c r="T32" s="20" t="s">
        <v>404</v>
      </c>
      <c r="U32" s="18" t="n">
        <v>0</v>
      </c>
      <c r="V32" s="20" t="n">
        <v>0</v>
      </c>
      <c r="W32" s="18" t="n">
        <v>0</v>
      </c>
      <c r="X32" s="20" t="n">
        <v>0</v>
      </c>
      <c r="Y32" s="18" t="n">
        <v>2.63981922</v>
      </c>
      <c r="Z32" s="20" t="n">
        <v>1.32530358</v>
      </c>
    </row>
    <row r="33" spans="1:26">
      <c r="A33" s="15" t="s">
        <v>430</v>
      </c>
      <c r="B33" s="17" t="n">
        <v>7325</v>
      </c>
      <c r="C33" s="18">
        <f>(29.0/B33*100)</f>
        <v/>
      </c>
      <c r="D33" s="19" t="n">
        <v>7296</v>
      </c>
      <c r="E33" s="18" t="n">
        <v>0</v>
      </c>
      <c r="F33" s="20" t="n">
        <v>0</v>
      </c>
      <c r="G33" s="18" t="n">
        <v>0</v>
      </c>
      <c r="H33" s="20" t="n">
        <v>0</v>
      </c>
      <c r="I33" s="18" t="n">
        <v>4.19385498</v>
      </c>
      <c r="J33" s="20" t="n">
        <v>1.31777392</v>
      </c>
      <c r="K33" s="18" t="n">
        <v>8.93141735</v>
      </c>
      <c r="L33" s="20" t="n">
        <v>1.95804538</v>
      </c>
      <c r="M33" s="18" t="n">
        <v>17.4340197</v>
      </c>
      <c r="N33" s="20" t="n">
        <v>3.16812995</v>
      </c>
      <c r="O33" s="18" t="n">
        <v>68.48156858</v>
      </c>
      <c r="P33" s="20" t="n">
        <v>3.48159545</v>
      </c>
      <c r="Q33" s="18" t="n">
        <v>0</v>
      </c>
      <c r="R33" s="20" t="n">
        <v>0</v>
      </c>
      <c r="S33" s="18" t="s">
        <v>404</v>
      </c>
      <c r="T33" s="20" t="s">
        <v>404</v>
      </c>
      <c r="U33" s="18" t="n">
        <v>0</v>
      </c>
      <c r="V33" s="20" t="n">
        <v>0</v>
      </c>
      <c r="W33" s="18" t="n">
        <v>0</v>
      </c>
      <c r="X33" s="20" t="n">
        <v>0</v>
      </c>
      <c r="Y33" s="18" t="n">
        <v>0.95913939</v>
      </c>
      <c r="Z33" s="20" t="n">
        <v>0.69501832</v>
      </c>
    </row>
    <row r="34" spans="1:26">
      <c r="A34" s="15" t="s">
        <v>431</v>
      </c>
      <c r="B34" s="17" t="n">
        <v>6350</v>
      </c>
      <c r="C34" s="18">
        <f>(0.0/B34*100)</f>
        <v/>
      </c>
      <c r="D34" s="19" t="n">
        <v>6350</v>
      </c>
      <c r="E34" s="18" t="n">
        <v>0</v>
      </c>
      <c r="F34" s="20" t="n">
        <v>0</v>
      </c>
      <c r="G34" s="18" t="n">
        <v>3.17734694</v>
      </c>
      <c r="H34" s="20" t="n">
        <v>1.40109947</v>
      </c>
      <c r="I34" s="18" t="n">
        <v>17.54667189</v>
      </c>
      <c r="J34" s="20" t="n">
        <v>2.60637773</v>
      </c>
      <c r="K34" s="18" t="n">
        <v>27.7052336</v>
      </c>
      <c r="L34" s="20" t="n">
        <v>2.69896856</v>
      </c>
      <c r="M34" s="18" t="n">
        <v>24.60560218</v>
      </c>
      <c r="N34" s="20" t="n">
        <v>2.30273299</v>
      </c>
      <c r="O34" s="18" t="n">
        <v>26.62554128</v>
      </c>
      <c r="P34" s="20" t="n">
        <v>2.52162608</v>
      </c>
      <c r="Q34" s="18" t="n">
        <v>0</v>
      </c>
      <c r="R34" s="20" t="n">
        <v>0</v>
      </c>
      <c r="S34" s="18" t="s">
        <v>404</v>
      </c>
      <c r="T34" s="20" t="s">
        <v>404</v>
      </c>
      <c r="U34" s="18" t="n">
        <v>0</v>
      </c>
      <c r="V34" s="20" t="n">
        <v>0</v>
      </c>
      <c r="W34" s="18" t="n">
        <v>0</v>
      </c>
      <c r="X34" s="20" t="n">
        <v>0</v>
      </c>
      <c r="Y34" s="18" t="n">
        <v>0.3396041</v>
      </c>
      <c r="Z34" s="20" t="n">
        <v>0.22649958</v>
      </c>
    </row>
    <row r="35" spans="1:26">
      <c r="A35" s="15" t="s">
        <v>432</v>
      </c>
      <c r="B35" s="17" t="n">
        <v>6406</v>
      </c>
      <c r="C35" s="18">
        <f>(443.0/B35*100)</f>
        <v/>
      </c>
      <c r="D35" s="19" t="n">
        <v>5963</v>
      </c>
      <c r="E35" s="18" t="n">
        <v>0</v>
      </c>
      <c r="F35" s="20" t="n">
        <v>0</v>
      </c>
      <c r="G35" s="18" t="n">
        <v>2.88838054</v>
      </c>
      <c r="H35" s="20" t="n">
        <v>0.09840443</v>
      </c>
      <c r="I35" s="18" t="n">
        <v>14.70136439</v>
      </c>
      <c r="J35" s="20" t="n">
        <v>0.15835264</v>
      </c>
      <c r="K35" s="18" t="n">
        <v>25.5603362</v>
      </c>
      <c r="L35" s="20" t="n">
        <v>0.57361644</v>
      </c>
      <c r="M35" s="18" t="n">
        <v>23.54394273</v>
      </c>
      <c r="N35" s="20" t="n">
        <v>0.47217241</v>
      </c>
      <c r="O35" s="18" t="n">
        <v>30.67724583</v>
      </c>
      <c r="P35" s="20" t="n">
        <v>0.31053363</v>
      </c>
      <c r="Q35" s="18" t="n">
        <v>0</v>
      </c>
      <c r="R35" s="20" t="n">
        <v>0</v>
      </c>
      <c r="S35" s="18" t="s">
        <v>404</v>
      </c>
      <c r="T35" s="20" t="s">
        <v>404</v>
      </c>
      <c r="U35" s="18" t="n">
        <v>0</v>
      </c>
      <c r="V35" s="20" t="n">
        <v>0</v>
      </c>
      <c r="W35" s="18" t="n">
        <v>0</v>
      </c>
      <c r="X35" s="20" t="n">
        <v>0</v>
      </c>
      <c r="Y35" s="18" t="n">
        <v>2.62873031</v>
      </c>
      <c r="Z35" s="20" t="n">
        <v>0.07861114</v>
      </c>
    </row>
    <row r="36" spans="1:26">
      <c r="A36" s="15" t="s">
        <v>433</v>
      </c>
      <c r="B36" s="17" t="n">
        <v>6736</v>
      </c>
      <c r="C36" s="18">
        <f>(10.0/B36*100)</f>
        <v/>
      </c>
      <c r="D36" s="19" t="n">
        <v>6726</v>
      </c>
      <c r="E36" s="18" t="n">
        <v>0.53906887</v>
      </c>
      <c r="F36" s="20" t="n">
        <v>0.74002653</v>
      </c>
      <c r="G36" s="18" t="n">
        <v>0.90510466</v>
      </c>
      <c r="H36" s="20" t="n">
        <v>0.60366245</v>
      </c>
      <c r="I36" s="18" t="n">
        <v>6.9479144</v>
      </c>
      <c r="J36" s="20" t="n">
        <v>1.9146884</v>
      </c>
      <c r="K36" s="18" t="n">
        <v>18.7038378</v>
      </c>
      <c r="L36" s="20" t="n">
        <v>2.86036985</v>
      </c>
      <c r="M36" s="18" t="n">
        <v>20.91774732</v>
      </c>
      <c r="N36" s="20" t="n">
        <v>2.86524443</v>
      </c>
      <c r="O36" s="18" t="n">
        <v>50.16834621</v>
      </c>
      <c r="P36" s="20" t="n">
        <v>3.52327345</v>
      </c>
      <c r="Q36" s="18" t="n">
        <v>0</v>
      </c>
      <c r="R36" s="20" t="n">
        <v>0</v>
      </c>
      <c r="S36" s="18" t="s">
        <v>404</v>
      </c>
      <c r="T36" s="20" t="s">
        <v>404</v>
      </c>
      <c r="U36" s="18" t="n">
        <v>0</v>
      </c>
      <c r="V36" s="20" t="n">
        <v>0</v>
      </c>
      <c r="W36" s="18" t="n">
        <v>0</v>
      </c>
      <c r="X36" s="20" t="n">
        <v>0</v>
      </c>
      <c r="Y36" s="18" t="n">
        <v>1.81798076</v>
      </c>
      <c r="Z36" s="20" t="n">
        <v>0.95343915</v>
      </c>
    </row>
    <row r="37" spans="1:26">
      <c r="A37" s="15" t="s">
        <v>434</v>
      </c>
      <c r="B37" s="17" t="n">
        <v>5458</v>
      </c>
      <c r="C37" s="18">
        <f>(0.0/B37*100)</f>
        <v/>
      </c>
      <c r="D37" s="19" t="n">
        <v>5458</v>
      </c>
      <c r="E37" s="18" t="n">
        <v>0.55106496</v>
      </c>
      <c r="F37" s="20" t="n">
        <v>0.53860451</v>
      </c>
      <c r="G37" s="18" t="n">
        <v>6.48832206</v>
      </c>
      <c r="H37" s="20" t="n">
        <v>1.86043633</v>
      </c>
      <c r="I37" s="18" t="n">
        <v>17.14938987</v>
      </c>
      <c r="J37" s="20" t="n">
        <v>2.77502933</v>
      </c>
      <c r="K37" s="18" t="n">
        <v>27.06752579</v>
      </c>
      <c r="L37" s="20" t="n">
        <v>3.27423631</v>
      </c>
      <c r="M37" s="18" t="n">
        <v>28.697962</v>
      </c>
      <c r="N37" s="20" t="n">
        <v>3.53538715</v>
      </c>
      <c r="O37" s="18" t="n">
        <v>18.45518848</v>
      </c>
      <c r="P37" s="20" t="n">
        <v>2.5146129</v>
      </c>
      <c r="Q37" s="18" t="n">
        <v>0</v>
      </c>
      <c r="R37" s="20" t="n">
        <v>0</v>
      </c>
      <c r="S37" s="18" t="s">
        <v>404</v>
      </c>
      <c r="T37" s="20" t="s">
        <v>404</v>
      </c>
      <c r="U37" s="18" t="n">
        <v>0</v>
      </c>
      <c r="V37" s="20" t="n">
        <v>0</v>
      </c>
      <c r="W37" s="18" t="n">
        <v>0</v>
      </c>
      <c r="X37" s="20" t="n">
        <v>0</v>
      </c>
      <c r="Y37" s="18" t="n">
        <v>1.59054684</v>
      </c>
      <c r="Z37" s="20" t="n">
        <v>0.91900517</v>
      </c>
    </row>
    <row r="38" spans="1:26">
      <c r="A38" s="15" t="s">
        <v>435</v>
      </c>
      <c r="B38" s="17" t="n">
        <v>5860</v>
      </c>
      <c r="C38" s="18">
        <f>(268.0/B38*100)</f>
        <v/>
      </c>
      <c r="D38" s="19" t="n">
        <v>5592</v>
      </c>
      <c r="E38" s="18" t="n">
        <v>0.64180993</v>
      </c>
      <c r="F38" s="20" t="n">
        <v>0.64540665</v>
      </c>
      <c r="G38" s="18" t="n">
        <v>11.10755087</v>
      </c>
      <c r="H38" s="20" t="n">
        <v>2.24890382</v>
      </c>
      <c r="I38" s="18" t="n">
        <v>23.16305551</v>
      </c>
      <c r="J38" s="20" t="n">
        <v>3.63411566</v>
      </c>
      <c r="K38" s="18" t="n">
        <v>27.81848491</v>
      </c>
      <c r="L38" s="20" t="n">
        <v>3.8247863</v>
      </c>
      <c r="M38" s="18" t="n">
        <v>20.26215324</v>
      </c>
      <c r="N38" s="20" t="n">
        <v>3.10411515</v>
      </c>
      <c r="O38" s="18" t="n">
        <v>13.68313497</v>
      </c>
      <c r="P38" s="20" t="n">
        <v>2.88933438</v>
      </c>
      <c r="Q38" s="18" t="n">
        <v>0</v>
      </c>
      <c r="R38" s="20" t="n">
        <v>0</v>
      </c>
      <c r="S38" s="18" t="s">
        <v>404</v>
      </c>
      <c r="T38" s="20" t="s">
        <v>404</v>
      </c>
      <c r="U38" s="18" t="n">
        <v>0</v>
      </c>
      <c r="V38" s="20" t="n">
        <v>0</v>
      </c>
      <c r="W38" s="18" t="n">
        <v>0</v>
      </c>
      <c r="X38" s="20" t="n">
        <v>0</v>
      </c>
      <c r="Y38" s="18" t="n">
        <v>3.32381058</v>
      </c>
      <c r="Z38" s="20" t="n">
        <v>1.32564271</v>
      </c>
    </row>
    <row r="39" spans="1:26">
      <c r="A39" s="15" t="s">
        <v>436</v>
      </c>
      <c r="B39" s="17" t="n">
        <v>5895</v>
      </c>
      <c r="C39" s="18">
        <f>(0.0/B39*100)</f>
        <v/>
      </c>
      <c r="D39" s="19" t="n">
        <v>5895</v>
      </c>
      <c r="E39" s="18" t="n">
        <v>0</v>
      </c>
      <c r="F39" s="20" t="n">
        <v>0</v>
      </c>
      <c r="G39" s="18" t="n">
        <v>1.06726827</v>
      </c>
      <c r="H39" s="20" t="n">
        <v>0.65582171</v>
      </c>
      <c r="I39" s="18" t="n">
        <v>5.20702685</v>
      </c>
      <c r="J39" s="20" t="n">
        <v>2.14644189</v>
      </c>
      <c r="K39" s="18" t="n">
        <v>13.64099904</v>
      </c>
      <c r="L39" s="20" t="n">
        <v>2.52976803</v>
      </c>
      <c r="M39" s="18" t="n">
        <v>30.42074871</v>
      </c>
      <c r="N39" s="20" t="n">
        <v>4.06984236</v>
      </c>
      <c r="O39" s="18" t="n">
        <v>48.87929921</v>
      </c>
      <c r="P39" s="20" t="n">
        <v>3.75768923</v>
      </c>
      <c r="Q39" s="18" t="n">
        <v>0</v>
      </c>
      <c r="R39" s="20" t="n">
        <v>0</v>
      </c>
      <c r="S39" s="18" t="s">
        <v>404</v>
      </c>
      <c r="T39" s="20" t="s">
        <v>404</v>
      </c>
      <c r="U39" s="18" t="n">
        <v>0</v>
      </c>
      <c r="V39" s="20" t="n">
        <v>0</v>
      </c>
      <c r="W39" s="18" t="n">
        <v>0</v>
      </c>
      <c r="X39" s="20" t="n">
        <v>0</v>
      </c>
      <c r="Y39" s="18" t="n">
        <v>0.78465792</v>
      </c>
      <c r="Z39" s="20" t="n">
        <v>0.58123568</v>
      </c>
    </row>
    <row r="40" spans="1:26">
      <c r="A40" s="15" t="s">
        <v>437</v>
      </c>
      <c r="B40" s="17" t="n">
        <v>14157</v>
      </c>
      <c r="C40" s="18">
        <f>(2650.0/B40*100)</f>
        <v/>
      </c>
      <c r="D40" s="19" t="n">
        <v>11507</v>
      </c>
      <c r="E40" s="18" t="n">
        <v>1.36149643</v>
      </c>
      <c r="F40" s="20" t="n">
        <v>0.62022704</v>
      </c>
      <c r="G40" s="18" t="n">
        <v>1.07911045</v>
      </c>
      <c r="H40" s="20" t="n">
        <v>0.70047707</v>
      </c>
      <c r="I40" s="18" t="n">
        <v>4.94062295</v>
      </c>
      <c r="J40" s="20" t="n">
        <v>1.459231</v>
      </c>
      <c r="K40" s="18" t="n">
        <v>5.63050608</v>
      </c>
      <c r="L40" s="20" t="n">
        <v>1.55759114</v>
      </c>
      <c r="M40" s="18" t="n">
        <v>19.4259651</v>
      </c>
      <c r="N40" s="20" t="n">
        <v>2.82802684</v>
      </c>
      <c r="O40" s="18" t="n">
        <v>62.08971663</v>
      </c>
      <c r="P40" s="20" t="n">
        <v>3.28095706</v>
      </c>
      <c r="Q40" s="18" t="n">
        <v>0</v>
      </c>
      <c r="R40" s="20" t="n">
        <v>0</v>
      </c>
      <c r="S40" s="18" t="s">
        <v>404</v>
      </c>
      <c r="T40" s="20" t="s">
        <v>404</v>
      </c>
      <c r="U40" s="18" t="n">
        <v>0</v>
      </c>
      <c r="V40" s="20" t="n">
        <v>0</v>
      </c>
      <c r="W40" s="18" t="n">
        <v>0</v>
      </c>
      <c r="X40" s="20" t="n">
        <v>0</v>
      </c>
      <c r="Y40" s="18" t="n">
        <v>5.47258236</v>
      </c>
      <c r="Z40" s="20" t="n">
        <v>1.58622889</v>
      </c>
    </row>
    <row r="41" spans="1:26">
      <c r="A41" s="15" t="s">
        <v>438</v>
      </c>
      <c r="B41" s="17" t="n">
        <v>5712</v>
      </c>
      <c r="C41" s="18">
        <f>(70.0/B41*100)</f>
        <v/>
      </c>
      <c r="D41" s="19" t="n">
        <v>5642</v>
      </c>
      <c r="E41" s="18" t="n">
        <v>0.307482</v>
      </c>
      <c r="F41" s="20" t="n">
        <v>0.31308314</v>
      </c>
      <c r="G41" s="18" t="n">
        <v>1.03531275</v>
      </c>
      <c r="H41" s="20" t="n">
        <v>0.71251932</v>
      </c>
      <c r="I41" s="18" t="n">
        <v>1.93942549</v>
      </c>
      <c r="J41" s="20" t="n">
        <v>0.99056316</v>
      </c>
      <c r="K41" s="18" t="n">
        <v>5.21358658</v>
      </c>
      <c r="L41" s="20" t="n">
        <v>1.81852451</v>
      </c>
      <c r="M41" s="18" t="n">
        <v>28.77218106</v>
      </c>
      <c r="N41" s="20" t="n">
        <v>3.68035997</v>
      </c>
      <c r="O41" s="18" t="n">
        <v>61.26672627</v>
      </c>
      <c r="P41" s="20" t="n">
        <v>3.53501297</v>
      </c>
      <c r="Q41" s="18" t="n">
        <v>0</v>
      </c>
      <c r="R41" s="20" t="n">
        <v>0</v>
      </c>
      <c r="S41" s="18" t="s">
        <v>404</v>
      </c>
      <c r="T41" s="20" t="s">
        <v>404</v>
      </c>
      <c r="U41" s="18" t="n">
        <v>0</v>
      </c>
      <c r="V41" s="20" t="n">
        <v>0</v>
      </c>
      <c r="W41" s="18" t="n">
        <v>0</v>
      </c>
      <c r="X41" s="20" t="n">
        <v>0</v>
      </c>
      <c r="Y41" s="18" t="n">
        <v>1.46528586</v>
      </c>
      <c r="Z41" s="20" t="n">
        <v>1.01214848</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n">
        <v>0</v>
      </c>
      <c r="F44" s="20" t="n">
        <v>0</v>
      </c>
      <c r="G44" s="18" t="n">
        <v>0.1096571</v>
      </c>
      <c r="H44" s="20" t="n">
        <v>0.08328445</v>
      </c>
      <c r="I44" s="18" t="n">
        <v>5.32342756</v>
      </c>
      <c r="J44" s="20" t="n">
        <v>2.06284082</v>
      </c>
      <c r="K44" s="18" t="n">
        <v>8.306732090000001</v>
      </c>
      <c r="L44" s="20" t="n">
        <v>2.27165279</v>
      </c>
      <c r="M44" s="18" t="n">
        <v>15.92148003</v>
      </c>
      <c r="N44" s="20" t="n">
        <v>2.4717608</v>
      </c>
      <c r="O44" s="18" t="n">
        <v>69.45082245</v>
      </c>
      <c r="P44" s="20" t="n">
        <v>3.90821557</v>
      </c>
      <c r="Q44" s="18" t="n">
        <v>0</v>
      </c>
      <c r="R44" s="20" t="n">
        <v>0</v>
      </c>
      <c r="S44" s="18" t="s">
        <v>404</v>
      </c>
      <c r="T44" s="20" t="s">
        <v>404</v>
      </c>
      <c r="U44" s="18" t="n">
        <v>0</v>
      </c>
      <c r="V44" s="20" t="n">
        <v>0</v>
      </c>
      <c r="W44" s="18" t="n">
        <v>0</v>
      </c>
      <c r="X44" s="20" t="n">
        <v>0</v>
      </c>
      <c r="Y44" s="18" t="n">
        <v>0.88788077</v>
      </c>
      <c r="Z44" s="20" t="n">
        <v>0.55828456</v>
      </c>
    </row>
    <row r="45" spans="1:26">
      <c r="A45" s="15" t="s">
        <v>442</v>
      </c>
      <c r="B45" s="17" t="n">
        <v>5519</v>
      </c>
      <c r="C45" s="18">
        <f>(0.0/B45*100)</f>
        <v/>
      </c>
      <c r="D45" s="19" t="n">
        <v>5519</v>
      </c>
      <c r="E45" s="18" t="n">
        <v>0.61344433</v>
      </c>
      <c r="F45" s="20" t="n">
        <v>0.57709515</v>
      </c>
      <c r="G45" s="18" t="n">
        <v>2.80209817</v>
      </c>
      <c r="H45" s="20" t="n">
        <v>1.20438547</v>
      </c>
      <c r="I45" s="18" t="n">
        <v>14.17717175</v>
      </c>
      <c r="J45" s="20" t="n">
        <v>2.91320844</v>
      </c>
      <c r="K45" s="18" t="n">
        <v>19.59456616</v>
      </c>
      <c r="L45" s="20" t="n">
        <v>3.4763559</v>
      </c>
      <c r="M45" s="18" t="n">
        <v>16.9666762</v>
      </c>
      <c r="N45" s="20" t="n">
        <v>3.10504195</v>
      </c>
      <c r="O45" s="18" t="n">
        <v>43.67037163</v>
      </c>
      <c r="P45" s="20" t="n">
        <v>4.47877869</v>
      </c>
      <c r="Q45" s="18" t="n">
        <v>0</v>
      </c>
      <c r="R45" s="20" t="n">
        <v>0</v>
      </c>
      <c r="S45" s="18" t="s">
        <v>404</v>
      </c>
      <c r="T45" s="20" t="s">
        <v>404</v>
      </c>
      <c r="U45" s="18" t="n">
        <v>0</v>
      </c>
      <c r="V45" s="20" t="n">
        <v>0</v>
      </c>
      <c r="W45" s="18" t="n">
        <v>0</v>
      </c>
      <c r="X45" s="20" t="n">
        <v>0</v>
      </c>
      <c r="Y45" s="18" t="n">
        <v>2.17567177</v>
      </c>
      <c r="Z45" s="20" t="n">
        <v>1.1923029</v>
      </c>
    </row>
    <row r="46" spans="1:26">
      <c r="A46" s="15" t="s">
        <v>443</v>
      </c>
      <c r="B46" s="17" t="n">
        <v>23141</v>
      </c>
      <c r="C46" s="18">
        <f>(4196.0/B46*100)</f>
        <v/>
      </c>
      <c r="D46" s="19" t="n">
        <v>18945</v>
      </c>
      <c r="E46" s="18" t="n">
        <v>0.07794645</v>
      </c>
      <c r="F46" s="20" t="n">
        <v>0.06487738</v>
      </c>
      <c r="G46" s="18" t="n">
        <v>0.38080819</v>
      </c>
      <c r="H46" s="20" t="n">
        <v>0.34824412</v>
      </c>
      <c r="I46" s="18" t="n">
        <v>2.89038709</v>
      </c>
      <c r="J46" s="20" t="n">
        <v>0.82711358</v>
      </c>
      <c r="K46" s="18" t="n">
        <v>3.41244521</v>
      </c>
      <c r="L46" s="20" t="n">
        <v>0.7404193100000001</v>
      </c>
      <c r="M46" s="18" t="n">
        <v>13.75735338</v>
      </c>
      <c r="N46" s="20" t="n">
        <v>1.72141689</v>
      </c>
      <c r="O46" s="18" t="n">
        <v>73.24642199</v>
      </c>
      <c r="P46" s="20" t="n">
        <v>2.17036592</v>
      </c>
      <c r="Q46" s="18" t="n">
        <v>0</v>
      </c>
      <c r="R46" s="20" t="n">
        <v>0</v>
      </c>
      <c r="S46" s="18" t="s">
        <v>404</v>
      </c>
      <c r="T46" s="20" t="s">
        <v>404</v>
      </c>
      <c r="U46" s="18" t="n">
        <v>0</v>
      </c>
      <c r="V46" s="20" t="n">
        <v>0</v>
      </c>
      <c r="W46" s="18" t="n">
        <v>0</v>
      </c>
      <c r="X46" s="20" t="n">
        <v>0</v>
      </c>
      <c r="Y46" s="18" t="n">
        <v>6.23463769</v>
      </c>
      <c r="Z46" s="20" t="n">
        <v>0.96430899</v>
      </c>
    </row>
    <row r="47" spans="1:26">
      <c r="A47" s="15" t="s">
        <v>444</v>
      </c>
      <c r="B47" s="17" t="n">
        <v>5928</v>
      </c>
      <c r="C47" s="18">
        <f>(0.0/B47*100)</f>
        <v/>
      </c>
      <c r="D47" s="19" t="n">
        <v>5928</v>
      </c>
      <c r="E47" s="18" t="n">
        <v>0</v>
      </c>
      <c r="F47" s="20" t="n">
        <v>0</v>
      </c>
      <c r="G47" s="18" t="n">
        <v>0.41422425</v>
      </c>
      <c r="H47" s="20" t="n">
        <v>0.40666474</v>
      </c>
      <c r="I47" s="18" t="n">
        <v>3.30856408</v>
      </c>
      <c r="J47" s="20" t="n">
        <v>1.45626602</v>
      </c>
      <c r="K47" s="18" t="n">
        <v>7.21750018</v>
      </c>
      <c r="L47" s="20" t="n">
        <v>1.87666954</v>
      </c>
      <c r="M47" s="18" t="n">
        <v>18.87638043</v>
      </c>
      <c r="N47" s="20" t="n">
        <v>3.05197415</v>
      </c>
      <c r="O47" s="18" t="n">
        <v>68.51155325000001</v>
      </c>
      <c r="P47" s="20" t="n">
        <v>3.83328326</v>
      </c>
      <c r="Q47" s="18" t="n">
        <v>0</v>
      </c>
      <c r="R47" s="20" t="n">
        <v>0</v>
      </c>
      <c r="S47" s="18" t="s">
        <v>404</v>
      </c>
      <c r="T47" s="20" t="s">
        <v>404</v>
      </c>
      <c r="U47" s="18" t="n">
        <v>0</v>
      </c>
      <c r="V47" s="20" t="n">
        <v>0</v>
      </c>
      <c r="W47" s="18" t="n">
        <v>0</v>
      </c>
      <c r="X47" s="20" t="n">
        <v>0</v>
      </c>
      <c r="Y47" s="18" t="n">
        <v>1.67177781</v>
      </c>
      <c r="Z47" s="20" t="n">
        <v>0.94326843</v>
      </c>
    </row>
    <row r="48" spans="1:26">
      <c r="A48" s="15" t="s">
        <v>445</v>
      </c>
      <c r="B48" s="17" t="n">
        <v>9841</v>
      </c>
      <c r="C48" s="18">
        <f>(0.0/B48*100)</f>
        <v/>
      </c>
      <c r="D48" s="19" t="n">
        <v>9841</v>
      </c>
      <c r="E48" s="18" t="n">
        <v>0.63703888</v>
      </c>
      <c r="F48" s="20" t="n">
        <v>0.38490418</v>
      </c>
      <c r="G48" s="18" t="n">
        <v>5.13863706</v>
      </c>
      <c r="H48" s="20" t="n">
        <v>1.52456773</v>
      </c>
      <c r="I48" s="18" t="n">
        <v>3.5809214</v>
      </c>
      <c r="J48" s="20" t="n">
        <v>1.4525926</v>
      </c>
      <c r="K48" s="18" t="n">
        <v>18.41174183</v>
      </c>
      <c r="L48" s="20" t="n">
        <v>3.90050219</v>
      </c>
      <c r="M48" s="18" t="n">
        <v>32.46202819</v>
      </c>
      <c r="N48" s="20" t="n">
        <v>3.63843213</v>
      </c>
      <c r="O48" s="18" t="n">
        <v>38.92455132</v>
      </c>
      <c r="P48" s="20" t="n">
        <v>3.83395584</v>
      </c>
      <c r="Q48" s="18" t="n">
        <v>0</v>
      </c>
      <c r="R48" s="20" t="n">
        <v>0</v>
      </c>
      <c r="S48" s="18" t="s">
        <v>404</v>
      </c>
      <c r="T48" s="20" t="s">
        <v>404</v>
      </c>
      <c r="U48" s="18" t="n">
        <v>0</v>
      </c>
      <c r="V48" s="20" t="n">
        <v>0</v>
      </c>
      <c r="W48" s="18" t="n">
        <v>0</v>
      </c>
      <c r="X48" s="20" t="n">
        <v>0</v>
      </c>
      <c r="Y48" s="18" t="n">
        <v>0.84508132</v>
      </c>
      <c r="Z48" s="20" t="n">
        <v>0.61226667</v>
      </c>
    </row>
    <row r="49" spans="1:26">
      <c r="A49" s="15" t="s">
        <v>446</v>
      </c>
      <c r="B49" s="17" t="n">
        <v>6349</v>
      </c>
      <c r="C49" s="18">
        <f>(52.0/B49*100)</f>
        <v/>
      </c>
      <c r="D49" s="19" t="n">
        <v>6297</v>
      </c>
      <c r="E49" s="18" t="n">
        <v>0</v>
      </c>
      <c r="F49" s="20" t="n">
        <v>0</v>
      </c>
      <c r="G49" s="18" t="n">
        <v>0.34590735</v>
      </c>
      <c r="H49" s="20" t="n">
        <v>0.24825265</v>
      </c>
      <c r="I49" s="18" t="n">
        <v>7.26003251</v>
      </c>
      <c r="J49" s="20" t="n">
        <v>1.66784635</v>
      </c>
      <c r="K49" s="18" t="n">
        <v>12.57800131</v>
      </c>
      <c r="L49" s="20" t="n">
        <v>2.45157815</v>
      </c>
      <c r="M49" s="18" t="n">
        <v>20.14143153</v>
      </c>
      <c r="N49" s="20" t="n">
        <v>2.96330408</v>
      </c>
      <c r="O49" s="18" t="n">
        <v>59.55371815</v>
      </c>
      <c r="P49" s="20" t="n">
        <v>3.68469297</v>
      </c>
      <c r="Q49" s="18" t="n">
        <v>0</v>
      </c>
      <c r="R49" s="20" t="n">
        <v>0</v>
      </c>
      <c r="S49" s="18" t="s">
        <v>404</v>
      </c>
      <c r="T49" s="20" t="s">
        <v>404</v>
      </c>
      <c r="U49" s="18" t="n">
        <v>0</v>
      </c>
      <c r="V49" s="20" t="n">
        <v>0</v>
      </c>
      <c r="W49" s="18" t="n">
        <v>0</v>
      </c>
      <c r="X49" s="20" t="n">
        <v>0</v>
      </c>
      <c r="Y49" s="18" t="n">
        <v>0.12090915</v>
      </c>
      <c r="Z49" s="20" t="n">
        <v>0.08543591</v>
      </c>
    </row>
    <row r="50" spans="1:26">
      <c r="A50" s="15" t="s">
        <v>447</v>
      </c>
      <c r="B50" s="17" t="n">
        <v>11795</v>
      </c>
      <c r="C50" s="18">
        <f>(1031.0/B50*100)</f>
        <v/>
      </c>
      <c r="D50" s="19" t="n">
        <v>10764</v>
      </c>
      <c r="E50" s="18" t="n">
        <v>0</v>
      </c>
      <c r="F50" s="20" t="n">
        <v>0</v>
      </c>
      <c r="G50" s="18" t="n">
        <v>3.89961541</v>
      </c>
      <c r="H50" s="20" t="n">
        <v>1.23015422</v>
      </c>
      <c r="I50" s="18" t="n">
        <v>16.47211503</v>
      </c>
      <c r="J50" s="20" t="n">
        <v>2.89828167</v>
      </c>
      <c r="K50" s="18" t="n">
        <v>20.84692154</v>
      </c>
      <c r="L50" s="20" t="n">
        <v>2.86498636</v>
      </c>
      <c r="M50" s="18" t="n">
        <v>17.21890205</v>
      </c>
      <c r="N50" s="20" t="n">
        <v>2.88420354</v>
      </c>
      <c r="O50" s="18" t="n">
        <v>36.97034865</v>
      </c>
      <c r="P50" s="20" t="n">
        <v>3.45953087</v>
      </c>
      <c r="Q50" s="18" t="n">
        <v>0</v>
      </c>
      <c r="R50" s="20" t="n">
        <v>0</v>
      </c>
      <c r="S50" s="18" t="s">
        <v>404</v>
      </c>
      <c r="T50" s="20" t="s">
        <v>404</v>
      </c>
      <c r="U50" s="18" t="n">
        <v>0</v>
      </c>
      <c r="V50" s="20" t="n">
        <v>0</v>
      </c>
      <c r="W50" s="18" t="n">
        <v>0</v>
      </c>
      <c r="X50" s="20" t="n">
        <v>0</v>
      </c>
      <c r="Y50" s="18" t="n">
        <v>4.59209733</v>
      </c>
      <c r="Z50" s="20" t="n">
        <v>1.44593265</v>
      </c>
    </row>
    <row r="51" spans="1:26">
      <c r="A51" s="15" t="s">
        <v>448</v>
      </c>
      <c r="B51" s="17" t="n">
        <v>6866</v>
      </c>
      <c r="C51" s="18">
        <f>(0.0/B51*100)</f>
        <v/>
      </c>
      <c r="D51" s="19" t="n">
        <v>6866</v>
      </c>
      <c r="E51" s="18" t="n">
        <v>0.44213751</v>
      </c>
      <c r="F51" s="20" t="n">
        <v>0.02544374</v>
      </c>
      <c r="G51" s="18" t="n">
        <v>8.8483967</v>
      </c>
      <c r="H51" s="20" t="n">
        <v>2.2244599</v>
      </c>
      <c r="I51" s="18" t="n">
        <v>11.75891105</v>
      </c>
      <c r="J51" s="20" t="n">
        <v>2.40369318</v>
      </c>
      <c r="K51" s="18" t="n">
        <v>21.68069871</v>
      </c>
      <c r="L51" s="20" t="n">
        <v>2.8143117</v>
      </c>
      <c r="M51" s="18" t="n">
        <v>17.62452048</v>
      </c>
      <c r="N51" s="20" t="n">
        <v>3.07796378</v>
      </c>
      <c r="O51" s="18" t="n">
        <v>38.38152067</v>
      </c>
      <c r="P51" s="20" t="n">
        <v>3.78167301</v>
      </c>
      <c r="Q51" s="18" t="n">
        <v>0</v>
      </c>
      <c r="R51" s="20" t="n">
        <v>0</v>
      </c>
      <c r="S51" s="18" t="s">
        <v>404</v>
      </c>
      <c r="T51" s="20" t="s">
        <v>404</v>
      </c>
      <c r="U51" s="18" t="n">
        <v>0</v>
      </c>
      <c r="V51" s="20" t="n">
        <v>0</v>
      </c>
      <c r="W51" s="18" t="n">
        <v>0</v>
      </c>
      <c r="X51" s="20" t="n">
        <v>0</v>
      </c>
      <c r="Y51" s="18" t="n">
        <v>1.26381487</v>
      </c>
      <c r="Z51" s="20" t="n">
        <v>0.74925914</v>
      </c>
    </row>
    <row r="52" spans="1:26">
      <c r="A52" s="15" t="s">
        <v>449</v>
      </c>
      <c r="B52" s="17" t="n">
        <v>5809</v>
      </c>
      <c r="C52" s="18">
        <f>(0.0/B52*100)</f>
        <v/>
      </c>
      <c r="D52" s="19" t="n">
        <v>5809</v>
      </c>
      <c r="E52" s="18" t="n">
        <v>0</v>
      </c>
      <c r="F52" s="20" t="n">
        <v>0</v>
      </c>
      <c r="G52" s="18" t="n">
        <v>3.62184825</v>
      </c>
      <c r="H52" s="20" t="n">
        <v>1.33752398</v>
      </c>
      <c r="I52" s="18" t="n">
        <v>15.7297445</v>
      </c>
      <c r="J52" s="20" t="n">
        <v>2.57875334</v>
      </c>
      <c r="K52" s="18" t="n">
        <v>29.01549882</v>
      </c>
      <c r="L52" s="20" t="n">
        <v>3.8971733</v>
      </c>
      <c r="M52" s="18" t="n">
        <v>20.00235643</v>
      </c>
      <c r="N52" s="20" t="n">
        <v>2.99444677</v>
      </c>
      <c r="O52" s="18" t="n">
        <v>31.00950595</v>
      </c>
      <c r="P52" s="20" t="n">
        <v>3.48707496</v>
      </c>
      <c r="Q52" s="18" t="n">
        <v>0</v>
      </c>
      <c r="R52" s="20" t="n">
        <v>0</v>
      </c>
      <c r="S52" s="18" t="s">
        <v>404</v>
      </c>
      <c r="T52" s="20" t="s">
        <v>404</v>
      </c>
      <c r="U52" s="18" t="n">
        <v>0</v>
      </c>
      <c r="V52" s="20" t="n">
        <v>0</v>
      </c>
      <c r="W52" s="18" t="n">
        <v>0</v>
      </c>
      <c r="X52" s="20" t="n">
        <v>0</v>
      </c>
      <c r="Y52" s="18" t="n">
        <v>0.62104605</v>
      </c>
      <c r="Z52" s="20" t="n">
        <v>0.55904257</v>
      </c>
    </row>
    <row r="53" spans="1:26">
      <c r="A53" s="15" t="s">
        <v>450</v>
      </c>
      <c r="B53" s="17" t="n">
        <v>5571</v>
      </c>
      <c r="C53" s="18">
        <f>(0.0/B53*100)</f>
        <v/>
      </c>
      <c r="D53" s="19" t="n">
        <v>5571</v>
      </c>
      <c r="E53" s="18" t="n">
        <v>0</v>
      </c>
      <c r="F53" s="20" t="n">
        <v>0</v>
      </c>
      <c r="G53" s="18" t="n">
        <v>5.14881138</v>
      </c>
      <c r="H53" s="20" t="n">
        <v>0.07578881</v>
      </c>
      <c r="I53" s="18" t="n">
        <v>15.43983375</v>
      </c>
      <c r="J53" s="20" t="n">
        <v>0.08448498</v>
      </c>
      <c r="K53" s="18" t="n">
        <v>19.94862642</v>
      </c>
      <c r="L53" s="20" t="n">
        <v>0.13084832</v>
      </c>
      <c r="M53" s="18" t="n">
        <v>28.69128506</v>
      </c>
      <c r="N53" s="20" t="n">
        <v>0.12668787</v>
      </c>
      <c r="O53" s="18" t="n">
        <v>29.38026181</v>
      </c>
      <c r="P53" s="20" t="n">
        <v>0.14085924</v>
      </c>
      <c r="Q53" s="18" t="n">
        <v>0</v>
      </c>
      <c r="R53" s="20" t="n">
        <v>0</v>
      </c>
      <c r="S53" s="18" t="s">
        <v>404</v>
      </c>
      <c r="T53" s="20" t="s">
        <v>404</v>
      </c>
      <c r="U53" s="18" t="n">
        <v>0</v>
      </c>
      <c r="V53" s="20" t="n">
        <v>0</v>
      </c>
      <c r="W53" s="18" t="n">
        <v>0</v>
      </c>
      <c r="X53" s="20" t="n">
        <v>0</v>
      </c>
      <c r="Y53" s="18" t="n">
        <v>1.39118158</v>
      </c>
      <c r="Z53" s="20" t="n">
        <v>0.03805617</v>
      </c>
    </row>
    <row r="54" spans="1:26">
      <c r="A54" s="15" t="s">
        <v>451</v>
      </c>
      <c r="B54" s="17" t="n">
        <v>4740</v>
      </c>
      <c r="C54" s="18">
        <f>(199.0/B54*100)</f>
        <v/>
      </c>
      <c r="D54" s="19" t="n">
        <v>4541</v>
      </c>
      <c r="E54" s="18" t="n">
        <v>0.71452821</v>
      </c>
      <c r="F54" s="20" t="n">
        <v>0.51751297</v>
      </c>
      <c r="G54" s="18" t="n">
        <v>0.3042959</v>
      </c>
      <c r="H54" s="20" t="n">
        <v>0.31692498</v>
      </c>
      <c r="I54" s="18" t="n">
        <v>3.36787292</v>
      </c>
      <c r="J54" s="20" t="n">
        <v>1.34650663</v>
      </c>
      <c r="K54" s="18" t="n">
        <v>6.53583618</v>
      </c>
      <c r="L54" s="20" t="n">
        <v>2.01920745</v>
      </c>
      <c r="M54" s="18" t="n">
        <v>16.22995824</v>
      </c>
      <c r="N54" s="20" t="n">
        <v>3.41621608</v>
      </c>
      <c r="O54" s="18" t="n">
        <v>70.98567898</v>
      </c>
      <c r="P54" s="20" t="n">
        <v>4.31681182</v>
      </c>
      <c r="Q54" s="18" t="n">
        <v>0</v>
      </c>
      <c r="R54" s="20" t="n">
        <v>0</v>
      </c>
      <c r="S54" s="18" t="s">
        <v>404</v>
      </c>
      <c r="T54" s="20" t="s">
        <v>404</v>
      </c>
      <c r="U54" s="18" t="n">
        <v>0</v>
      </c>
      <c r="V54" s="20" t="n">
        <v>0</v>
      </c>
      <c r="W54" s="18" t="n">
        <v>0</v>
      </c>
      <c r="X54" s="20" t="n">
        <v>0</v>
      </c>
      <c r="Y54" s="18" t="n">
        <v>1.86182958</v>
      </c>
      <c r="Z54" s="20" t="n">
        <v>0.86538002</v>
      </c>
    </row>
    <row r="55" spans="1:26">
      <c r="A55" s="15" t="s">
        <v>452</v>
      </c>
      <c r="B55" s="17" t="n">
        <v>5316</v>
      </c>
      <c r="C55" s="18">
        <f>(43.0/B55*100)</f>
        <v/>
      </c>
      <c r="D55" s="19" t="n">
        <v>5273</v>
      </c>
      <c r="E55" s="18" t="n">
        <v>0.09901227999999999</v>
      </c>
      <c r="F55" s="20" t="n">
        <v>0.09140252</v>
      </c>
      <c r="G55" s="18" t="n">
        <v>0.9362032300000001</v>
      </c>
      <c r="H55" s="20" t="n">
        <v>0.90322384</v>
      </c>
      <c r="I55" s="18" t="n">
        <v>2.20877818</v>
      </c>
      <c r="J55" s="20" t="n">
        <v>0.9470423</v>
      </c>
      <c r="K55" s="18" t="n">
        <v>8.09232572</v>
      </c>
      <c r="L55" s="20" t="n">
        <v>1.82303138</v>
      </c>
      <c r="M55" s="18" t="n">
        <v>18.52319978</v>
      </c>
      <c r="N55" s="20" t="n">
        <v>2.86735958</v>
      </c>
      <c r="O55" s="18" t="n">
        <v>67.60881117</v>
      </c>
      <c r="P55" s="20" t="n">
        <v>3.44999312</v>
      </c>
      <c r="Q55" s="18" t="n">
        <v>0</v>
      </c>
      <c r="R55" s="20" t="n">
        <v>0</v>
      </c>
      <c r="S55" s="18" t="s">
        <v>404</v>
      </c>
      <c r="T55" s="20" t="s">
        <v>404</v>
      </c>
      <c r="U55" s="18" t="n">
        <v>0</v>
      </c>
      <c r="V55" s="20" t="n">
        <v>0</v>
      </c>
      <c r="W55" s="18" t="n">
        <v>0</v>
      </c>
      <c r="X55" s="20" t="n">
        <v>0</v>
      </c>
      <c r="Y55" s="18" t="n">
        <v>2.53166964</v>
      </c>
      <c r="Z55" s="20" t="n">
        <v>1.15692225</v>
      </c>
    </row>
    <row r="56" spans="1:26">
      <c r="A56" s="15" t="s">
        <v>453</v>
      </c>
      <c r="B56" s="17" t="n">
        <v>5359</v>
      </c>
      <c r="C56" s="18">
        <f>(0.0/B56*100)</f>
        <v/>
      </c>
      <c r="D56" s="19" t="n">
        <v>5359</v>
      </c>
      <c r="E56" s="18" t="n">
        <v>2.23112641</v>
      </c>
      <c r="F56" s="20" t="n">
        <v>1.26353046</v>
      </c>
      <c r="G56" s="18" t="n">
        <v>8.8309713</v>
      </c>
      <c r="H56" s="20" t="n">
        <v>2.45694073</v>
      </c>
      <c r="I56" s="18" t="n">
        <v>21.02192207</v>
      </c>
      <c r="J56" s="20" t="n">
        <v>3.98103983</v>
      </c>
      <c r="K56" s="18" t="n">
        <v>24.08994423</v>
      </c>
      <c r="L56" s="20" t="n">
        <v>3.602771</v>
      </c>
      <c r="M56" s="18" t="n">
        <v>14.84733976</v>
      </c>
      <c r="N56" s="20" t="n">
        <v>2.89987241</v>
      </c>
      <c r="O56" s="18" t="n">
        <v>20.28022342</v>
      </c>
      <c r="P56" s="20" t="n">
        <v>3.71179914</v>
      </c>
      <c r="Q56" s="18" t="n">
        <v>0</v>
      </c>
      <c r="R56" s="20" t="n">
        <v>0</v>
      </c>
      <c r="S56" s="18" t="s">
        <v>404</v>
      </c>
      <c r="T56" s="20" t="s">
        <v>404</v>
      </c>
      <c r="U56" s="18" t="n">
        <v>0</v>
      </c>
      <c r="V56" s="20" t="n">
        <v>0</v>
      </c>
      <c r="W56" s="18" t="n">
        <v>0</v>
      </c>
      <c r="X56" s="20" t="n">
        <v>0</v>
      </c>
      <c r="Y56" s="18" t="n">
        <v>8.69847281</v>
      </c>
      <c r="Z56" s="20" t="n">
        <v>2.43462543</v>
      </c>
    </row>
    <row r="57" spans="1:26">
      <c r="A57" s="15" t="s">
        <v>454</v>
      </c>
      <c r="B57" s="17" t="n">
        <v>6513</v>
      </c>
      <c r="C57" s="18">
        <f>(0.0/B57*100)</f>
        <v/>
      </c>
      <c r="D57" s="19" t="n">
        <v>6513</v>
      </c>
      <c r="E57" s="18" t="n">
        <v>1.37492008</v>
      </c>
      <c r="F57" s="20" t="n">
        <v>0.97471409</v>
      </c>
      <c r="G57" s="18" t="n">
        <v>2.76873896</v>
      </c>
      <c r="H57" s="20" t="n">
        <v>0.84552039</v>
      </c>
      <c r="I57" s="18" t="n">
        <v>7.16330435</v>
      </c>
      <c r="J57" s="20" t="n">
        <v>2.06293976</v>
      </c>
      <c r="K57" s="18" t="n">
        <v>10.55300446</v>
      </c>
      <c r="L57" s="20" t="n">
        <v>2.37499826</v>
      </c>
      <c r="M57" s="18" t="n">
        <v>32.24106185</v>
      </c>
      <c r="N57" s="20" t="n">
        <v>3.52883897</v>
      </c>
      <c r="O57" s="18" t="n">
        <v>45.25813211</v>
      </c>
      <c r="P57" s="20" t="n">
        <v>3.70887329</v>
      </c>
      <c r="Q57" s="18" t="n">
        <v>0</v>
      </c>
      <c r="R57" s="20" t="n">
        <v>0</v>
      </c>
      <c r="S57" s="18" t="s">
        <v>404</v>
      </c>
      <c r="T57" s="20" t="s">
        <v>404</v>
      </c>
      <c r="U57" s="18" t="n">
        <v>0</v>
      </c>
      <c r="V57" s="20" t="n">
        <v>0</v>
      </c>
      <c r="W57" s="18" t="n">
        <v>0</v>
      </c>
      <c r="X57" s="20" t="n">
        <v>0</v>
      </c>
      <c r="Y57" s="18" t="n">
        <v>0.64083819</v>
      </c>
      <c r="Z57" s="20" t="n">
        <v>0.64031337</v>
      </c>
    </row>
    <row r="58" spans="1:26">
      <c r="A58" s="15" t="s">
        <v>455</v>
      </c>
      <c r="B58" s="17" t="n">
        <v>7267</v>
      </c>
      <c r="C58" s="18">
        <f>(0.0/B58*100)</f>
        <v/>
      </c>
      <c r="D58" s="19" t="n">
        <v>7267</v>
      </c>
      <c r="E58" s="18" t="n">
        <v>1.15866341</v>
      </c>
      <c r="F58" s="20" t="n">
        <v>0.6891094</v>
      </c>
      <c r="G58" s="18" t="n">
        <v>1.97414715</v>
      </c>
      <c r="H58" s="20" t="n">
        <v>1.02438201</v>
      </c>
      <c r="I58" s="18" t="n">
        <v>4.61584017</v>
      </c>
      <c r="J58" s="20" t="n">
        <v>1.64657551</v>
      </c>
      <c r="K58" s="18" t="n">
        <v>11.36388806</v>
      </c>
      <c r="L58" s="20" t="n">
        <v>2.14903226</v>
      </c>
      <c r="M58" s="18" t="n">
        <v>27.34677716</v>
      </c>
      <c r="N58" s="20" t="n">
        <v>3.08353942</v>
      </c>
      <c r="O58" s="18" t="n">
        <v>52.49546557</v>
      </c>
      <c r="P58" s="20" t="n">
        <v>3.32379515</v>
      </c>
      <c r="Q58" s="18" t="n">
        <v>0</v>
      </c>
      <c r="R58" s="20" t="n">
        <v>0</v>
      </c>
      <c r="S58" s="18" t="s">
        <v>404</v>
      </c>
      <c r="T58" s="20" t="s">
        <v>404</v>
      </c>
      <c r="U58" s="18" t="n">
        <v>0</v>
      </c>
      <c r="V58" s="20" t="n">
        <v>0</v>
      </c>
      <c r="W58" s="18" t="n">
        <v>0</v>
      </c>
      <c r="X58" s="20" t="n">
        <v>0</v>
      </c>
      <c r="Y58" s="18" t="n">
        <v>1.04521848</v>
      </c>
      <c r="Z58" s="20" t="n">
        <v>0.74845085</v>
      </c>
    </row>
    <row r="59" spans="1:26">
      <c r="A59" s="15" t="s">
        <v>456</v>
      </c>
      <c r="B59" s="17" t="n">
        <v>4826</v>
      </c>
      <c r="C59" s="18">
        <f>(0.0/B59*100)</f>
        <v/>
      </c>
      <c r="D59" s="19" t="n">
        <v>4826</v>
      </c>
      <c r="E59" s="18" t="n">
        <v>0</v>
      </c>
      <c r="F59" s="20" t="n">
        <v>0</v>
      </c>
      <c r="G59" s="18" t="n">
        <v>1.24567847</v>
      </c>
      <c r="H59" s="20" t="n">
        <v>0.14038547</v>
      </c>
      <c r="I59" s="18" t="n">
        <v>4.76831677</v>
      </c>
      <c r="J59" s="20" t="n">
        <v>0.6338382</v>
      </c>
      <c r="K59" s="18" t="n">
        <v>13.52150108</v>
      </c>
      <c r="L59" s="20" t="n">
        <v>0.86602523</v>
      </c>
      <c r="M59" s="18" t="n">
        <v>18.92572745</v>
      </c>
      <c r="N59" s="20" t="n">
        <v>1.13435829</v>
      </c>
      <c r="O59" s="18" t="n">
        <v>61.16944235</v>
      </c>
      <c r="P59" s="20" t="n">
        <v>1.36801427</v>
      </c>
      <c r="Q59" s="18" t="n">
        <v>0</v>
      </c>
      <c r="R59" s="20" t="n">
        <v>0</v>
      </c>
      <c r="S59" s="18" t="s">
        <v>404</v>
      </c>
      <c r="T59" s="20" t="s">
        <v>404</v>
      </c>
      <c r="U59" s="18" t="n">
        <v>0</v>
      </c>
      <c r="V59" s="20" t="n">
        <v>0</v>
      </c>
      <c r="W59" s="18" t="n">
        <v>0</v>
      </c>
      <c r="X59" s="20" t="n">
        <v>0</v>
      </c>
      <c r="Y59" s="18" t="n">
        <v>0.36933388</v>
      </c>
      <c r="Z59" s="20" t="n">
        <v>0.26237775</v>
      </c>
    </row>
    <row r="60" spans="1:26">
      <c r="A60" s="15" t="s">
        <v>457</v>
      </c>
      <c r="B60" s="17" t="n">
        <v>4546</v>
      </c>
      <c r="C60" s="18">
        <f>(0.0/B60*100)</f>
        <v/>
      </c>
      <c r="D60" s="19" t="n">
        <v>4546</v>
      </c>
      <c r="E60" s="18" t="n">
        <v>0.36811459</v>
      </c>
      <c r="F60" s="20" t="n">
        <v>0.25654601</v>
      </c>
      <c r="G60" s="18" t="n">
        <v>0.89092381</v>
      </c>
      <c r="H60" s="20" t="n">
        <v>0.6095342500000001</v>
      </c>
      <c r="I60" s="18" t="n">
        <v>5.53634887</v>
      </c>
      <c r="J60" s="20" t="n">
        <v>1.30393536</v>
      </c>
      <c r="K60" s="18" t="n">
        <v>8.050099769999999</v>
      </c>
      <c r="L60" s="20" t="n">
        <v>1.67080422</v>
      </c>
      <c r="M60" s="18" t="n">
        <v>19.98851926</v>
      </c>
      <c r="N60" s="20" t="n">
        <v>2.49291753</v>
      </c>
      <c r="O60" s="18" t="n">
        <v>63.31188653</v>
      </c>
      <c r="P60" s="20" t="n">
        <v>3.24906184</v>
      </c>
      <c r="Q60" s="18" t="n">
        <v>0</v>
      </c>
      <c r="R60" s="20" t="n">
        <v>0</v>
      </c>
      <c r="S60" s="18" t="s">
        <v>404</v>
      </c>
      <c r="T60" s="20" t="s">
        <v>404</v>
      </c>
      <c r="U60" s="18" t="n">
        <v>0</v>
      </c>
      <c r="V60" s="20" t="n">
        <v>0</v>
      </c>
      <c r="W60" s="18" t="n">
        <v>0</v>
      </c>
      <c r="X60" s="20" t="n">
        <v>0</v>
      </c>
      <c r="Y60" s="18" t="n">
        <v>1.85410716</v>
      </c>
      <c r="Z60" s="20" t="n">
        <v>1.01507151</v>
      </c>
    </row>
    <row r="61" spans="1:26">
      <c r="A61" s="15" t="s">
        <v>458</v>
      </c>
      <c r="B61" s="17" t="n">
        <v>6525</v>
      </c>
      <c r="C61" s="18">
        <f>(0.0/B61*100)</f>
        <v/>
      </c>
      <c r="D61" s="19" t="n">
        <v>6525</v>
      </c>
      <c r="E61" s="18" t="n">
        <v>0.70385931</v>
      </c>
      <c r="F61" s="20" t="n">
        <v>0.01170585</v>
      </c>
      <c r="G61" s="18" t="n">
        <v>8.69262492</v>
      </c>
      <c r="H61" s="20" t="n">
        <v>1.78749852</v>
      </c>
      <c r="I61" s="18" t="n">
        <v>18.32654435</v>
      </c>
      <c r="J61" s="20" t="n">
        <v>1.95119674</v>
      </c>
      <c r="K61" s="18" t="n">
        <v>31.24306979</v>
      </c>
      <c r="L61" s="20" t="n">
        <v>2.59645632</v>
      </c>
      <c r="M61" s="18" t="n">
        <v>22.65883608</v>
      </c>
      <c r="N61" s="20" t="n">
        <v>3.11495546</v>
      </c>
      <c r="O61" s="18" t="n">
        <v>17.78295905</v>
      </c>
      <c r="P61" s="20" t="n">
        <v>2.19558924</v>
      </c>
      <c r="Q61" s="18" t="n">
        <v>0</v>
      </c>
      <c r="R61" s="20" t="n">
        <v>0</v>
      </c>
      <c r="S61" s="18" t="s">
        <v>404</v>
      </c>
      <c r="T61" s="20" t="s">
        <v>404</v>
      </c>
      <c r="U61" s="18" t="n">
        <v>0</v>
      </c>
      <c r="V61" s="20" t="n">
        <v>0</v>
      </c>
      <c r="W61" s="18" t="n">
        <v>0</v>
      </c>
      <c r="X61" s="20" t="n">
        <v>0</v>
      </c>
      <c r="Y61" s="18" t="n">
        <v>0.5921065</v>
      </c>
      <c r="Z61" s="20" t="n">
        <v>0.53141522</v>
      </c>
    </row>
    <row r="62" spans="1:26">
      <c r="A62" s="15" t="s">
        <v>459</v>
      </c>
      <c r="B62" s="17" t="n">
        <v>4476</v>
      </c>
      <c r="C62" s="18">
        <f>(0.0/B62*100)</f>
        <v/>
      </c>
      <c r="D62" s="19" t="n">
        <v>4476</v>
      </c>
      <c r="E62" s="18" t="n">
        <v>3.48817955</v>
      </c>
      <c r="F62" s="20" t="n">
        <v>0.03584668</v>
      </c>
      <c r="G62" s="18" t="n">
        <v>11.71510926</v>
      </c>
      <c r="H62" s="20" t="n">
        <v>0.02350875</v>
      </c>
      <c r="I62" s="18" t="n">
        <v>24.18278537</v>
      </c>
      <c r="J62" s="20" t="n">
        <v>0.05764858</v>
      </c>
      <c r="K62" s="18" t="n">
        <v>23.88084108</v>
      </c>
      <c r="L62" s="20" t="n">
        <v>0.05737015</v>
      </c>
      <c r="M62" s="18" t="n">
        <v>18.67452294</v>
      </c>
      <c r="N62" s="20" t="n">
        <v>0.05622205</v>
      </c>
      <c r="O62" s="18" t="n">
        <v>17.74214557</v>
      </c>
      <c r="P62" s="20" t="n">
        <v>0.04673163</v>
      </c>
      <c r="Q62" s="18" t="n">
        <v>0</v>
      </c>
      <c r="R62" s="20" t="n">
        <v>0</v>
      </c>
      <c r="S62" s="18" t="s">
        <v>404</v>
      </c>
      <c r="T62" s="20" t="s">
        <v>404</v>
      </c>
      <c r="U62" s="18" t="n">
        <v>0</v>
      </c>
      <c r="V62" s="20" t="n">
        <v>0</v>
      </c>
      <c r="W62" s="18" t="n">
        <v>0</v>
      </c>
      <c r="X62" s="20" t="n">
        <v>0</v>
      </c>
      <c r="Y62" s="18" t="n">
        <v>0.31641623</v>
      </c>
      <c r="Z62" s="20" t="n">
        <v>0.01125547</v>
      </c>
    </row>
    <row r="63" spans="1:26">
      <c r="A63" s="15" t="s">
        <v>460</v>
      </c>
      <c r="B63" s="17" t="n">
        <v>5324</v>
      </c>
      <c r="C63" s="18">
        <f>(0.0/B63*100)</f>
        <v/>
      </c>
      <c r="D63" s="19" t="n">
        <v>5324</v>
      </c>
      <c r="E63" s="18" t="n">
        <v>1.64539081</v>
      </c>
      <c r="F63" s="20" t="n">
        <v>0.04405503</v>
      </c>
      <c r="G63" s="18" t="n">
        <v>0</v>
      </c>
      <c r="H63" s="20" t="n">
        <v>0</v>
      </c>
      <c r="I63" s="18" t="n">
        <v>7.69364774</v>
      </c>
      <c r="J63" s="20" t="n">
        <v>0.09698546</v>
      </c>
      <c r="K63" s="18" t="n">
        <v>7.0424946</v>
      </c>
      <c r="L63" s="20" t="n">
        <v>0.10177508</v>
      </c>
      <c r="M63" s="18" t="n">
        <v>29.23598439</v>
      </c>
      <c r="N63" s="20" t="n">
        <v>0.15275953</v>
      </c>
      <c r="O63" s="18" t="n">
        <v>45.78713476</v>
      </c>
      <c r="P63" s="20" t="n">
        <v>0.1708082</v>
      </c>
      <c r="Q63" s="18" t="n">
        <v>0</v>
      </c>
      <c r="R63" s="20" t="n">
        <v>0</v>
      </c>
      <c r="S63" s="18" t="s">
        <v>404</v>
      </c>
      <c r="T63" s="20" t="s">
        <v>404</v>
      </c>
      <c r="U63" s="18" t="n">
        <v>0</v>
      </c>
      <c r="V63" s="20" t="n">
        <v>0</v>
      </c>
      <c r="W63" s="18" t="n">
        <v>0</v>
      </c>
      <c r="X63" s="20" t="n">
        <v>0</v>
      </c>
      <c r="Y63" s="18" t="n">
        <v>8.5953477</v>
      </c>
      <c r="Z63" s="20" t="n">
        <v>0.08597982</v>
      </c>
    </row>
    <row r="64" spans="1:26">
      <c r="A64" s="15" t="s">
        <v>461</v>
      </c>
      <c r="B64" s="17" t="n">
        <v>3634</v>
      </c>
      <c r="C64" s="18">
        <f>(27.0/B64*100)</f>
        <v/>
      </c>
      <c r="D64" s="19" t="n">
        <v>3607</v>
      </c>
      <c r="E64" s="18" t="n">
        <v>0</v>
      </c>
      <c r="F64" s="20" t="n">
        <v>0</v>
      </c>
      <c r="G64" s="18" t="n">
        <v>0</v>
      </c>
      <c r="H64" s="20" t="n">
        <v>0</v>
      </c>
      <c r="I64" s="18" t="n">
        <v>5.78037162</v>
      </c>
      <c r="J64" s="20" t="n">
        <v>0.05848428</v>
      </c>
      <c r="K64" s="18" t="n">
        <v>3.9946032</v>
      </c>
      <c r="L64" s="20" t="n">
        <v>0.02270363</v>
      </c>
      <c r="M64" s="18" t="n">
        <v>19.69912964</v>
      </c>
      <c r="N64" s="20" t="n">
        <v>0.09625470999999999</v>
      </c>
      <c r="O64" s="18" t="n">
        <v>70.52589553999999</v>
      </c>
      <c r="P64" s="20" t="n">
        <v>0.10800393</v>
      </c>
      <c r="Q64" s="18" t="n">
        <v>0</v>
      </c>
      <c r="R64" s="20" t="n">
        <v>0</v>
      </c>
      <c r="S64" s="18" t="s">
        <v>404</v>
      </c>
      <c r="T64" s="20" t="s">
        <v>404</v>
      </c>
      <c r="U64" s="18" t="n">
        <v>0</v>
      </c>
      <c r="V64" s="20" t="n">
        <v>0</v>
      </c>
      <c r="W64" s="18" t="n">
        <v>0</v>
      </c>
      <c r="X64" s="20" t="n">
        <v>0</v>
      </c>
      <c r="Y64" s="18" t="n">
        <v>0</v>
      </c>
      <c r="Z64" s="20" t="n">
        <v>0</v>
      </c>
    </row>
    <row r="65" spans="1:26">
      <c r="A65" s="15" t="s">
        <v>462</v>
      </c>
      <c r="B65" s="17" t="n">
        <v>5325</v>
      </c>
      <c r="C65" s="18">
        <f>(0.0/B65*100)</f>
        <v/>
      </c>
      <c r="D65" s="19" t="n">
        <v>5325</v>
      </c>
      <c r="E65" s="18" t="n">
        <v>13.77172066</v>
      </c>
      <c r="F65" s="20" t="n">
        <v>2.58863148</v>
      </c>
      <c r="G65" s="18" t="n">
        <v>2.95457559</v>
      </c>
      <c r="H65" s="20" t="n">
        <v>1.11465098</v>
      </c>
      <c r="I65" s="18" t="n">
        <v>4.58246569</v>
      </c>
      <c r="J65" s="20" t="n">
        <v>1.43623324</v>
      </c>
      <c r="K65" s="18" t="n">
        <v>9.082741499999999</v>
      </c>
      <c r="L65" s="20" t="n">
        <v>1.87393035</v>
      </c>
      <c r="M65" s="18" t="n">
        <v>22.78396888</v>
      </c>
      <c r="N65" s="20" t="n">
        <v>2.97152118</v>
      </c>
      <c r="O65" s="18" t="n">
        <v>46.16666944</v>
      </c>
      <c r="P65" s="20" t="n">
        <v>3.42501124</v>
      </c>
      <c r="Q65" s="18" t="n">
        <v>0</v>
      </c>
      <c r="R65" s="20" t="n">
        <v>0</v>
      </c>
      <c r="S65" s="18" t="s">
        <v>404</v>
      </c>
      <c r="T65" s="20" t="s">
        <v>404</v>
      </c>
      <c r="U65" s="18" t="n">
        <v>0</v>
      </c>
      <c r="V65" s="20" t="n">
        <v>0</v>
      </c>
      <c r="W65" s="18" t="n">
        <v>0</v>
      </c>
      <c r="X65" s="20" t="n">
        <v>0</v>
      </c>
      <c r="Y65" s="18" t="n">
        <v>0.65785825</v>
      </c>
      <c r="Z65" s="20" t="n">
        <v>0.46630571</v>
      </c>
    </row>
    <row r="66" spans="1:26">
      <c r="A66" s="15" t="s">
        <v>463</v>
      </c>
      <c r="B66" s="17" t="n">
        <v>5665</v>
      </c>
      <c r="C66" s="18">
        <f>(0.0/B66*100)</f>
        <v/>
      </c>
      <c r="D66" s="19" t="n">
        <v>5665</v>
      </c>
      <c r="E66" s="18" t="n">
        <v>0</v>
      </c>
      <c r="F66" s="20" t="n">
        <v>0</v>
      </c>
      <c r="G66" s="18" t="n">
        <v>1.71342228</v>
      </c>
      <c r="H66" s="20" t="n">
        <v>0.01568432</v>
      </c>
      <c r="I66" s="18" t="n">
        <v>4.47367497</v>
      </c>
      <c r="J66" s="20" t="n">
        <v>0.44896526</v>
      </c>
      <c r="K66" s="18" t="n">
        <v>8.75734901</v>
      </c>
      <c r="L66" s="20" t="n">
        <v>0.16343971</v>
      </c>
      <c r="M66" s="18" t="n">
        <v>27.86768561</v>
      </c>
      <c r="N66" s="20" t="n">
        <v>0.25466453</v>
      </c>
      <c r="O66" s="18" t="n">
        <v>57.18786814</v>
      </c>
      <c r="P66" s="20" t="n">
        <v>0.46614464</v>
      </c>
      <c r="Q66" s="18" t="n">
        <v>0</v>
      </c>
      <c r="R66" s="20" t="n">
        <v>0</v>
      </c>
      <c r="S66" s="18" t="s">
        <v>404</v>
      </c>
      <c r="T66" s="20" t="s">
        <v>404</v>
      </c>
      <c r="U66" s="18" t="n">
        <v>0</v>
      </c>
      <c r="V66" s="20" t="n">
        <v>0</v>
      </c>
      <c r="W66" s="18" t="n">
        <v>0</v>
      </c>
      <c r="X66" s="20" t="n">
        <v>0</v>
      </c>
      <c r="Y66" s="18" t="n">
        <v>0</v>
      </c>
      <c r="Z66" s="20" t="n">
        <v>0</v>
      </c>
    </row>
    <row r="67" spans="1:26">
      <c r="A67" s="15" t="s">
        <v>464</v>
      </c>
      <c r="B67" s="17" t="n">
        <v>6971</v>
      </c>
      <c r="C67" s="18">
        <f>(0.0/B67*100)</f>
        <v/>
      </c>
      <c r="D67" s="19" t="n">
        <v>6971</v>
      </c>
      <c r="E67" s="18" t="n">
        <v>2.06618653</v>
      </c>
      <c r="F67" s="20" t="n">
        <v>0.8417804800000001</v>
      </c>
      <c r="G67" s="18" t="n">
        <v>8.921350049999999</v>
      </c>
      <c r="H67" s="20" t="n">
        <v>1.93584167</v>
      </c>
      <c r="I67" s="18" t="n">
        <v>10.23625272</v>
      </c>
      <c r="J67" s="20" t="n">
        <v>1.86655409</v>
      </c>
      <c r="K67" s="18" t="n">
        <v>16.97511714</v>
      </c>
      <c r="L67" s="20" t="n">
        <v>2.25121916</v>
      </c>
      <c r="M67" s="18" t="n">
        <v>21.40171507</v>
      </c>
      <c r="N67" s="20" t="n">
        <v>2.85282687</v>
      </c>
      <c r="O67" s="18" t="n">
        <v>36.6008807</v>
      </c>
      <c r="P67" s="20" t="n">
        <v>2.98806754</v>
      </c>
      <c r="Q67" s="18" t="n">
        <v>0</v>
      </c>
      <c r="R67" s="20" t="n">
        <v>0</v>
      </c>
      <c r="S67" s="18" t="s">
        <v>404</v>
      </c>
      <c r="T67" s="20" t="s">
        <v>404</v>
      </c>
      <c r="U67" s="18" t="n">
        <v>0</v>
      </c>
      <c r="V67" s="20" t="n">
        <v>0</v>
      </c>
      <c r="W67" s="18" t="n">
        <v>0</v>
      </c>
      <c r="X67" s="20" t="n">
        <v>0</v>
      </c>
      <c r="Y67" s="18" t="n">
        <v>3.7984978</v>
      </c>
      <c r="Z67" s="20" t="n">
        <v>1.35309523</v>
      </c>
    </row>
    <row r="68" spans="1:26">
      <c r="A68" s="15" t="s">
        <v>465</v>
      </c>
      <c r="B68" s="17" t="n">
        <v>12083</v>
      </c>
      <c r="C68" s="18">
        <f>(0.0/B68*100)</f>
        <v/>
      </c>
      <c r="D68" s="19" t="n">
        <v>12083</v>
      </c>
      <c r="E68" s="18" t="n">
        <v>0.38364973</v>
      </c>
      <c r="F68" s="20" t="n">
        <v>0.00956594</v>
      </c>
      <c r="G68" s="18" t="n">
        <v>3.04444638</v>
      </c>
      <c r="H68" s="20" t="n">
        <v>0.03178273</v>
      </c>
      <c r="I68" s="18" t="n">
        <v>7.99577793</v>
      </c>
      <c r="J68" s="20" t="n">
        <v>0.0554818</v>
      </c>
      <c r="K68" s="18" t="n">
        <v>21.60956422</v>
      </c>
      <c r="L68" s="20" t="n">
        <v>0.0624121</v>
      </c>
      <c r="M68" s="18" t="n">
        <v>19.88550605</v>
      </c>
      <c r="N68" s="20" t="n">
        <v>0.0867719</v>
      </c>
      <c r="O68" s="18" t="n">
        <v>44.9255605</v>
      </c>
      <c r="P68" s="20" t="n">
        <v>0.10937755</v>
      </c>
      <c r="Q68" s="18" t="n">
        <v>0</v>
      </c>
      <c r="R68" s="20" t="n">
        <v>0</v>
      </c>
      <c r="S68" s="18" t="s">
        <v>404</v>
      </c>
      <c r="T68" s="20" t="s">
        <v>404</v>
      </c>
      <c r="U68" s="18" t="n">
        <v>0</v>
      </c>
      <c r="V68" s="20" t="n">
        <v>0</v>
      </c>
      <c r="W68" s="18" t="n">
        <v>0</v>
      </c>
      <c r="X68" s="20" t="n">
        <v>0</v>
      </c>
      <c r="Y68" s="18" t="n">
        <v>2.15549519</v>
      </c>
      <c r="Z68" s="20" t="n">
        <v>0.02549497</v>
      </c>
    </row>
    <row r="69" spans="1:26">
      <c r="A69" s="15" t="s">
        <v>466</v>
      </c>
      <c r="B69" s="17" t="n">
        <v>4876</v>
      </c>
      <c r="C69" s="18">
        <f>(0.0/B69*100)</f>
        <v/>
      </c>
      <c r="D69" s="19" t="n">
        <v>4876</v>
      </c>
      <c r="E69" s="18" t="n">
        <v>9.36877073</v>
      </c>
      <c r="F69" s="20" t="n">
        <v>2.46142363</v>
      </c>
      <c r="G69" s="18" t="n">
        <v>3.75245577</v>
      </c>
      <c r="H69" s="20" t="n">
        <v>1.4715466</v>
      </c>
      <c r="I69" s="18" t="n">
        <v>9.74015955</v>
      </c>
      <c r="J69" s="20" t="n">
        <v>2.17237756</v>
      </c>
      <c r="K69" s="18" t="n">
        <v>19.38278832</v>
      </c>
      <c r="L69" s="20" t="n">
        <v>3.14001621</v>
      </c>
      <c r="M69" s="18" t="n">
        <v>26.20039596</v>
      </c>
      <c r="N69" s="20" t="n">
        <v>3.51811735</v>
      </c>
      <c r="O69" s="18" t="n">
        <v>31.55542966</v>
      </c>
      <c r="P69" s="20" t="n">
        <v>3.63229003</v>
      </c>
      <c r="Q69" s="18" t="n">
        <v>0</v>
      </c>
      <c r="R69" s="20" t="n">
        <v>0</v>
      </c>
      <c r="S69" s="18" t="s">
        <v>404</v>
      </c>
      <c r="T69" s="20" t="s">
        <v>404</v>
      </c>
      <c r="U69" s="18" t="n">
        <v>0</v>
      </c>
      <c r="V69" s="20" t="n">
        <v>0</v>
      </c>
      <c r="W69" s="18" t="n">
        <v>0</v>
      </c>
      <c r="X69" s="20" t="n">
        <v>0</v>
      </c>
      <c r="Y69" s="18" t="n">
        <v>0</v>
      </c>
      <c r="Z69" s="20" t="n">
        <v>0</v>
      </c>
    </row>
    <row r="70" spans="1:26">
      <c r="A70" s="15" t="s">
        <v>467</v>
      </c>
      <c r="B70" s="17" t="n">
        <v>6036</v>
      </c>
      <c r="C70" s="18">
        <f>(0.0/B70*100)</f>
        <v/>
      </c>
      <c r="D70" s="19" t="n">
        <v>6036</v>
      </c>
      <c r="E70" s="18" t="n">
        <v>0.60353789</v>
      </c>
      <c r="F70" s="20" t="n">
        <v>0.494016</v>
      </c>
      <c r="G70" s="18" t="n">
        <v>5.32180472</v>
      </c>
      <c r="H70" s="20" t="n">
        <v>1.64277001</v>
      </c>
      <c r="I70" s="18" t="n">
        <v>9.96526886</v>
      </c>
      <c r="J70" s="20" t="n">
        <v>2.20346242</v>
      </c>
      <c r="K70" s="18" t="n">
        <v>20.24318785</v>
      </c>
      <c r="L70" s="20" t="n">
        <v>3.00221324</v>
      </c>
      <c r="M70" s="18" t="n">
        <v>29.26360857</v>
      </c>
      <c r="N70" s="20" t="n">
        <v>3.13546951</v>
      </c>
      <c r="O70" s="18" t="n">
        <v>32.99886892</v>
      </c>
      <c r="P70" s="20" t="n">
        <v>4.32906397</v>
      </c>
      <c r="Q70" s="18" t="n">
        <v>0</v>
      </c>
      <c r="R70" s="20" t="n">
        <v>0</v>
      </c>
      <c r="S70" s="18" t="s">
        <v>404</v>
      </c>
      <c r="T70" s="20" t="s">
        <v>404</v>
      </c>
      <c r="U70" s="18" t="n">
        <v>0</v>
      </c>
      <c r="V70" s="20" t="n">
        <v>0</v>
      </c>
      <c r="W70" s="18" t="n">
        <v>0</v>
      </c>
      <c r="X70" s="20" t="n">
        <v>0</v>
      </c>
      <c r="Y70" s="18" t="n">
        <v>1.60372319</v>
      </c>
      <c r="Z70" s="20" t="n">
        <v>0.99467147</v>
      </c>
    </row>
    <row r="71" spans="1:26">
      <c r="A71" s="15" t="s">
        <v>468</v>
      </c>
      <c r="B71" s="17" t="n">
        <v>6115</v>
      </c>
      <c r="C71" s="18">
        <f>(0.0/B71*100)</f>
        <v/>
      </c>
      <c r="D71" s="19" t="n">
        <v>6115</v>
      </c>
      <c r="E71" s="18" t="n">
        <v>0</v>
      </c>
      <c r="F71" s="20" t="n">
        <v>0</v>
      </c>
      <c r="G71" s="18" t="n">
        <v>3.71717876</v>
      </c>
      <c r="H71" s="20" t="n">
        <v>0.04291112</v>
      </c>
      <c r="I71" s="18" t="n">
        <v>6.22409153</v>
      </c>
      <c r="J71" s="20" t="n">
        <v>0.52508838</v>
      </c>
      <c r="K71" s="18" t="n">
        <v>20.65066413</v>
      </c>
      <c r="L71" s="20" t="n">
        <v>1.50277617</v>
      </c>
      <c r="M71" s="18" t="n">
        <v>28.77428945</v>
      </c>
      <c r="N71" s="20" t="n">
        <v>0.22848068</v>
      </c>
      <c r="O71" s="18" t="n">
        <v>40.00715855</v>
      </c>
      <c r="P71" s="20" t="n">
        <v>0.86431904</v>
      </c>
      <c r="Q71" s="18" t="n">
        <v>0</v>
      </c>
      <c r="R71" s="20" t="n">
        <v>0</v>
      </c>
      <c r="S71" s="18" t="s">
        <v>404</v>
      </c>
      <c r="T71" s="20" t="s">
        <v>404</v>
      </c>
      <c r="U71" s="18" t="n">
        <v>0</v>
      </c>
      <c r="V71" s="20" t="n">
        <v>0</v>
      </c>
      <c r="W71" s="18" t="n">
        <v>0</v>
      </c>
      <c r="X71" s="20" t="n">
        <v>0</v>
      </c>
      <c r="Y71" s="18" t="n">
        <v>0.62661758</v>
      </c>
      <c r="Z71" s="20" t="n">
        <v>0.02967901</v>
      </c>
    </row>
    <row r="72" spans="1:26">
      <c r="A72" s="15" t="s">
        <v>469</v>
      </c>
      <c r="B72" s="17" t="n">
        <v>7708</v>
      </c>
      <c r="C72" s="18">
        <f>(0.0/B72*100)</f>
        <v/>
      </c>
      <c r="D72" s="19" t="n">
        <v>7708</v>
      </c>
      <c r="E72" s="18" t="n">
        <v>0.51029717</v>
      </c>
      <c r="F72" s="20" t="n">
        <v>0.5172979</v>
      </c>
      <c r="G72" s="18" t="n">
        <v>4.82232662</v>
      </c>
      <c r="H72" s="20" t="n">
        <v>1.69094652</v>
      </c>
      <c r="I72" s="18" t="n">
        <v>7.40519901</v>
      </c>
      <c r="J72" s="20" t="n">
        <v>1.58295407</v>
      </c>
      <c r="K72" s="18" t="n">
        <v>18.83238682</v>
      </c>
      <c r="L72" s="20" t="n">
        <v>2.79082325</v>
      </c>
      <c r="M72" s="18" t="n">
        <v>22.61205188</v>
      </c>
      <c r="N72" s="20" t="n">
        <v>2.53363047</v>
      </c>
      <c r="O72" s="18" t="n">
        <v>43.10993254</v>
      </c>
      <c r="P72" s="20" t="n">
        <v>3.39637877</v>
      </c>
      <c r="Q72" s="18" t="n">
        <v>0</v>
      </c>
      <c r="R72" s="20" t="n">
        <v>0</v>
      </c>
      <c r="S72" s="18" t="s">
        <v>404</v>
      </c>
      <c r="T72" s="20" t="s">
        <v>404</v>
      </c>
      <c r="U72" s="18" t="n">
        <v>0</v>
      </c>
      <c r="V72" s="20" t="n">
        <v>0</v>
      </c>
      <c r="W72" s="18" t="n">
        <v>0</v>
      </c>
      <c r="X72" s="20" t="n">
        <v>0</v>
      </c>
      <c r="Y72" s="18" t="n">
        <v>2.70780597</v>
      </c>
      <c r="Z72" s="20" t="n">
        <v>1.24756445</v>
      </c>
    </row>
    <row r="73" spans="1:26">
      <c r="A73" s="15" t="s">
        <v>470</v>
      </c>
      <c r="B73" s="17" t="n">
        <v>8249</v>
      </c>
      <c r="C73" s="18">
        <f>(0.0/B73*100)</f>
        <v/>
      </c>
      <c r="D73" s="19" t="n">
        <v>8249</v>
      </c>
      <c r="E73" s="18" t="n">
        <v>0.12534676</v>
      </c>
      <c r="F73" s="20" t="n">
        <v>0.09039762</v>
      </c>
      <c r="G73" s="18" t="n">
        <v>7.53972981</v>
      </c>
      <c r="H73" s="20" t="n">
        <v>2.20661007</v>
      </c>
      <c r="I73" s="18" t="n">
        <v>10.21602026</v>
      </c>
      <c r="J73" s="20" t="n">
        <v>2.54478002</v>
      </c>
      <c r="K73" s="18" t="n">
        <v>31.36060681</v>
      </c>
      <c r="L73" s="20" t="n">
        <v>4.23204257</v>
      </c>
      <c r="M73" s="18" t="n">
        <v>25.19316946</v>
      </c>
      <c r="N73" s="20" t="n">
        <v>3.64794142</v>
      </c>
      <c r="O73" s="18" t="n">
        <v>21.32748477</v>
      </c>
      <c r="P73" s="20" t="n">
        <v>3.27276087</v>
      </c>
      <c r="Q73" s="18" t="n">
        <v>0</v>
      </c>
      <c r="R73" s="20" t="n">
        <v>0</v>
      </c>
      <c r="S73" s="18" t="s">
        <v>404</v>
      </c>
      <c r="T73" s="20" t="s">
        <v>404</v>
      </c>
      <c r="U73" s="18" t="n">
        <v>0</v>
      </c>
      <c r="V73" s="20" t="n">
        <v>0</v>
      </c>
      <c r="W73" s="18" t="n">
        <v>0</v>
      </c>
      <c r="X73" s="20" t="n">
        <v>0</v>
      </c>
      <c r="Y73" s="18" t="n">
        <v>4.23764213</v>
      </c>
      <c r="Z73" s="20" t="n">
        <v>1.57122162</v>
      </c>
    </row>
    <row r="74" spans="1:26">
      <c r="A74" s="15" t="s">
        <v>471</v>
      </c>
      <c r="B74" s="17" t="n">
        <v>4692</v>
      </c>
      <c r="C74" s="18">
        <f>(484.0/B74*100)</f>
        <v/>
      </c>
      <c r="D74" s="19" t="n">
        <v>4208</v>
      </c>
      <c r="E74" s="18" t="n">
        <v>0</v>
      </c>
      <c r="F74" s="20" t="n">
        <v>0</v>
      </c>
      <c r="G74" s="18" t="n">
        <v>0.80068585</v>
      </c>
      <c r="H74" s="20" t="n">
        <v>0.06986481999999999</v>
      </c>
      <c r="I74" s="18" t="n">
        <v>3.72611937</v>
      </c>
      <c r="J74" s="20" t="n">
        <v>0.08988135</v>
      </c>
      <c r="K74" s="18" t="n">
        <v>9.495452930000001</v>
      </c>
      <c r="L74" s="20" t="n">
        <v>0.11487903</v>
      </c>
      <c r="M74" s="18" t="n">
        <v>17.80918565</v>
      </c>
      <c r="N74" s="20" t="n">
        <v>0.19301004</v>
      </c>
      <c r="O74" s="18" t="n">
        <v>67.92346368</v>
      </c>
      <c r="P74" s="20" t="n">
        <v>0.23779811</v>
      </c>
      <c r="Q74" s="18" t="n">
        <v>0</v>
      </c>
      <c r="R74" s="20" t="n">
        <v>0</v>
      </c>
      <c r="S74" s="18" t="s">
        <v>404</v>
      </c>
      <c r="T74" s="20" t="s">
        <v>404</v>
      </c>
      <c r="U74" s="18" t="n">
        <v>0</v>
      </c>
      <c r="V74" s="20" t="n">
        <v>0</v>
      </c>
      <c r="W74" s="18" t="n">
        <v>0</v>
      </c>
      <c r="X74" s="20" t="n">
        <v>0</v>
      </c>
      <c r="Y74" s="18" t="n">
        <v>0.24509253</v>
      </c>
      <c r="Z74" s="20" t="n">
        <v>0.01889654</v>
      </c>
    </row>
    <row r="75" spans="1:26">
      <c r="A75" s="15" t="s">
        <v>472</v>
      </c>
      <c r="B75" s="17" t="n">
        <v>5375</v>
      </c>
      <c r="C75" s="18">
        <f>(483.0/B75*100)</f>
        <v/>
      </c>
      <c r="D75" s="19" t="n">
        <v>4892</v>
      </c>
      <c r="E75" s="18" t="n">
        <v>1.491304</v>
      </c>
      <c r="F75" s="20" t="n">
        <v>0.92755036</v>
      </c>
      <c r="G75" s="18" t="n">
        <v>5.02014732</v>
      </c>
      <c r="H75" s="20" t="n">
        <v>1.91167986</v>
      </c>
      <c r="I75" s="18" t="n">
        <v>3.99661571</v>
      </c>
      <c r="J75" s="20" t="n">
        <v>1.88881185</v>
      </c>
      <c r="K75" s="18" t="n">
        <v>9.274806079999999</v>
      </c>
      <c r="L75" s="20" t="n">
        <v>2.17203459</v>
      </c>
      <c r="M75" s="18" t="n">
        <v>17.17854062</v>
      </c>
      <c r="N75" s="20" t="n">
        <v>3.03990318</v>
      </c>
      <c r="O75" s="18" t="n">
        <v>56.23338956</v>
      </c>
      <c r="P75" s="20" t="n">
        <v>4.23702383</v>
      </c>
      <c r="Q75" s="18" t="n">
        <v>0</v>
      </c>
      <c r="R75" s="20" t="n">
        <v>0</v>
      </c>
      <c r="S75" s="18" t="s">
        <v>404</v>
      </c>
      <c r="T75" s="20" t="s">
        <v>404</v>
      </c>
      <c r="U75" s="18" t="n">
        <v>0</v>
      </c>
      <c r="V75" s="20" t="n">
        <v>0</v>
      </c>
      <c r="W75" s="18" t="n">
        <v>0</v>
      </c>
      <c r="X75" s="20" t="n">
        <v>0</v>
      </c>
      <c r="Y75" s="18" t="n">
        <v>6.8051967</v>
      </c>
      <c r="Z75" s="20" t="n">
        <v>2.26919524</v>
      </c>
    </row>
    <row r="76" spans="1:26">
      <c r="A76" s="15" t="s">
        <v>473</v>
      </c>
      <c r="B76" s="17" t="n">
        <v>14167</v>
      </c>
      <c r="C76" s="18">
        <f>(1400.0/B76*100)</f>
        <v/>
      </c>
      <c r="D76" s="19" t="n">
        <v>12767</v>
      </c>
      <c r="E76" s="18" t="n">
        <v>1.50888437</v>
      </c>
      <c r="F76" s="20" t="n">
        <v>0.06784547</v>
      </c>
      <c r="G76" s="18" t="n">
        <v>2.85240909</v>
      </c>
      <c r="H76" s="20" t="n">
        <v>0.92955213</v>
      </c>
      <c r="I76" s="18" t="n">
        <v>5.13303411</v>
      </c>
      <c r="J76" s="20" t="n">
        <v>1.10830449</v>
      </c>
      <c r="K76" s="18" t="n">
        <v>10.83759786</v>
      </c>
      <c r="L76" s="20" t="n">
        <v>1.3447007</v>
      </c>
      <c r="M76" s="18" t="n">
        <v>27.45283752</v>
      </c>
      <c r="N76" s="20" t="n">
        <v>2.60853454</v>
      </c>
      <c r="O76" s="18" t="n">
        <v>45.51745737</v>
      </c>
      <c r="P76" s="20" t="n">
        <v>2.47774455</v>
      </c>
      <c r="Q76" s="18" t="n">
        <v>0</v>
      </c>
      <c r="R76" s="20" t="n">
        <v>0</v>
      </c>
      <c r="S76" s="18" t="s">
        <v>404</v>
      </c>
      <c r="T76" s="20" t="s">
        <v>404</v>
      </c>
      <c r="U76" s="18" t="n">
        <v>0</v>
      </c>
      <c r="V76" s="20" t="n">
        <v>0</v>
      </c>
      <c r="W76" s="18" t="n">
        <v>0</v>
      </c>
      <c r="X76" s="20" t="n">
        <v>0</v>
      </c>
      <c r="Y76" s="18" t="n">
        <v>6.69777968</v>
      </c>
      <c r="Z76" s="20" t="n">
        <v>1.33061239</v>
      </c>
    </row>
    <row r="77" spans="1:26">
      <c r="A77" s="15" t="s">
        <v>474</v>
      </c>
      <c r="B77" s="17" t="n">
        <v>6062</v>
      </c>
      <c r="C77" s="18">
        <f>(0.0/B77*100)</f>
        <v/>
      </c>
      <c r="D77" s="19" t="n">
        <v>6062</v>
      </c>
      <c r="E77" s="18" t="n">
        <v>1.31916177</v>
      </c>
      <c r="F77" s="20" t="n">
        <v>0.8083476000000001</v>
      </c>
      <c r="G77" s="18" t="n">
        <v>4.23334744</v>
      </c>
      <c r="H77" s="20" t="n">
        <v>1.05129859</v>
      </c>
      <c r="I77" s="18" t="n">
        <v>6.32040678</v>
      </c>
      <c r="J77" s="20" t="n">
        <v>1.30137093</v>
      </c>
      <c r="K77" s="18" t="n">
        <v>18.05814455</v>
      </c>
      <c r="L77" s="20" t="n">
        <v>2.06000638</v>
      </c>
      <c r="M77" s="18" t="n">
        <v>29.24193281</v>
      </c>
      <c r="N77" s="20" t="n">
        <v>3.22927748</v>
      </c>
      <c r="O77" s="18" t="n">
        <v>40.82700666</v>
      </c>
      <c r="P77" s="20" t="n">
        <v>3.45886505</v>
      </c>
      <c r="Q77" s="18" t="n">
        <v>0</v>
      </c>
      <c r="R77" s="20" t="n">
        <v>0</v>
      </c>
      <c r="S77" s="18" t="s">
        <v>404</v>
      </c>
      <c r="T77" s="20" t="s">
        <v>404</v>
      </c>
      <c r="U77" s="18" t="n">
        <v>0</v>
      </c>
      <c r="V77" s="20" t="n">
        <v>0</v>
      </c>
      <c r="W77" s="18" t="n">
        <v>0</v>
      </c>
      <c r="X77" s="20" t="n">
        <v>0</v>
      </c>
      <c r="Y77" s="18" t="n">
        <v>0</v>
      </c>
      <c r="Z77" s="20" t="n">
        <v>0</v>
      </c>
    </row>
    <row r="78" spans="1:26">
      <c r="A78" s="15" t="s">
        <v>475</v>
      </c>
      <c r="B78" s="17" t="n">
        <v>5826</v>
      </c>
      <c r="C78" s="18">
        <f>(0.0/B78*100)</f>
        <v/>
      </c>
      <c r="D78" s="19" t="n">
        <v>5826</v>
      </c>
      <c r="E78" s="18" t="n">
        <v>1.13688398</v>
      </c>
      <c r="F78" s="20" t="n">
        <v>0.81038943</v>
      </c>
      <c r="G78" s="18" t="n">
        <v>5.06017246</v>
      </c>
      <c r="H78" s="20" t="n">
        <v>1.81244503</v>
      </c>
      <c r="I78" s="18" t="n">
        <v>6.11900148</v>
      </c>
      <c r="J78" s="20" t="n">
        <v>1.92133377</v>
      </c>
      <c r="K78" s="18" t="n">
        <v>25.88715859</v>
      </c>
      <c r="L78" s="20" t="n">
        <v>3.64229634</v>
      </c>
      <c r="M78" s="18" t="n">
        <v>31.79461576</v>
      </c>
      <c r="N78" s="20" t="n">
        <v>3.66955851</v>
      </c>
      <c r="O78" s="18" t="n">
        <v>30.00216774</v>
      </c>
      <c r="P78" s="20" t="n">
        <v>3.23744998</v>
      </c>
      <c r="Q78" s="18" t="n">
        <v>0</v>
      </c>
      <c r="R78" s="20" t="n">
        <v>0</v>
      </c>
      <c r="S78" s="18" t="s">
        <v>404</v>
      </c>
      <c r="T78" s="20" t="s">
        <v>404</v>
      </c>
      <c r="U78" s="18" t="n">
        <v>0</v>
      </c>
      <c r="V78" s="20" t="n">
        <v>0</v>
      </c>
      <c r="W78" s="18" t="n">
        <v>0</v>
      </c>
      <c r="X78" s="20" t="n">
        <v>0</v>
      </c>
      <c r="Y78" s="18" t="n">
        <v>0</v>
      </c>
      <c r="Z78" s="20" t="n">
        <v>0</v>
      </c>
    </row>
    <row customHeight="1" ht="25" r="79" spans="1:26">
      <c r="A79" s="15" t="s">
        <v>476</v>
      </c>
      <c r="B79" s="17" t="n">
        <v>1657</v>
      </c>
      <c r="C79" s="18">
        <f>(21.0/B79*100)</f>
        <v/>
      </c>
      <c r="D79" s="19" t="n">
        <v>1636</v>
      </c>
      <c r="E79" s="18" t="n">
        <v>0</v>
      </c>
      <c r="F79" s="20" t="n">
        <v>0</v>
      </c>
      <c r="G79" s="18" t="n">
        <v>4.27795791</v>
      </c>
      <c r="H79" s="20" t="n">
        <v>3.06147768</v>
      </c>
      <c r="I79" s="18" t="n">
        <v>9.22287631</v>
      </c>
      <c r="J79" s="20" t="n">
        <v>4.65678051</v>
      </c>
      <c r="K79" s="18" t="n">
        <v>16.78011466</v>
      </c>
      <c r="L79" s="20" t="n">
        <v>5.33127655</v>
      </c>
      <c r="M79" s="18" t="n">
        <v>14.56095224</v>
      </c>
      <c r="N79" s="20" t="n">
        <v>5.2839616</v>
      </c>
      <c r="O79" s="18" t="n">
        <v>53.66277281</v>
      </c>
      <c r="P79" s="20" t="n">
        <v>7.87038648</v>
      </c>
      <c r="Q79" s="18" t="n">
        <v>0</v>
      </c>
      <c r="R79" s="20" t="n">
        <v>0</v>
      </c>
      <c r="S79" s="18" t="s">
        <v>404</v>
      </c>
      <c r="T79" s="20" t="s">
        <v>404</v>
      </c>
      <c r="U79" s="18" t="n">
        <v>0</v>
      </c>
      <c r="V79" s="20" t="n">
        <v>0</v>
      </c>
      <c r="W79" s="18" t="n">
        <v>0</v>
      </c>
      <c r="X79" s="20" t="n">
        <v>0</v>
      </c>
      <c r="Y79" s="18" t="n">
        <v>1.49532607</v>
      </c>
      <c r="Z79" s="20" t="n">
        <v>1.04635443</v>
      </c>
    </row>
    <row r="80" spans="1:26">
      <c r="A80" s="15" t="s">
        <v>477</v>
      </c>
      <c r="B80" s="17" t="n">
        <v>7841</v>
      </c>
      <c r="C80" s="18">
        <f>(0.0/B80*100)</f>
        <v/>
      </c>
      <c r="D80" s="19" t="n">
        <v>7841</v>
      </c>
      <c r="E80" s="18" t="n">
        <v>3.99372373</v>
      </c>
      <c r="F80" s="20" t="n">
        <v>1.1831244</v>
      </c>
      <c r="G80" s="18" t="n">
        <v>6.23016406</v>
      </c>
      <c r="H80" s="20" t="n">
        <v>1.75057198</v>
      </c>
      <c r="I80" s="18" t="n">
        <v>6.44774582</v>
      </c>
      <c r="J80" s="20" t="n">
        <v>1.91795058</v>
      </c>
      <c r="K80" s="18" t="n">
        <v>9.876614440000001</v>
      </c>
      <c r="L80" s="20" t="n">
        <v>1.98655989</v>
      </c>
      <c r="M80" s="18" t="n">
        <v>24.05361551</v>
      </c>
      <c r="N80" s="20" t="n">
        <v>3.07004943</v>
      </c>
      <c r="O80" s="18" t="n">
        <v>49.39813645</v>
      </c>
      <c r="P80" s="20" t="n">
        <v>3.61530284</v>
      </c>
      <c r="Q80" s="18" t="n">
        <v>0</v>
      </c>
      <c r="R80" s="20" t="n">
        <v>0</v>
      </c>
      <c r="S80" s="18" t="s">
        <v>404</v>
      </c>
      <c r="T80" s="20" t="s">
        <v>404</v>
      </c>
      <c r="U80" s="18" t="n">
        <v>0</v>
      </c>
      <c r="V80" s="20" t="n">
        <v>0</v>
      </c>
      <c r="W80" s="18" t="n">
        <v>0</v>
      </c>
      <c r="X80" s="20" t="n">
        <v>0</v>
      </c>
      <c r="Y80" s="18" t="n">
        <v>0</v>
      </c>
      <c r="Z80" s="20" t="n">
        <v>0</v>
      </c>
    </row>
    <row r="81" spans="1:26">
      <c r="A81" s="21" t="s">
        <v>478</v>
      </c>
      <c r="B81" s="17" t="n">
        <v>8861</v>
      </c>
      <c r="C81" s="18">
        <f>(0.0/B81*100)</f>
        <v/>
      </c>
      <c r="D81" s="19" t="n">
        <v>8861</v>
      </c>
      <c r="E81" s="18" t="n">
        <v>0.02739236</v>
      </c>
      <c r="F81" s="20" t="n">
        <v>0.00051567</v>
      </c>
      <c r="G81" s="18" t="n">
        <v>2.3891146</v>
      </c>
      <c r="H81" s="20" t="n">
        <v>1.37726232</v>
      </c>
      <c r="I81" s="18" t="n">
        <v>10.48263809</v>
      </c>
      <c r="J81" s="20" t="n">
        <v>2.60530987</v>
      </c>
      <c r="K81" s="18" t="n">
        <v>16.95434648</v>
      </c>
      <c r="L81" s="20" t="n">
        <v>3.33999823</v>
      </c>
      <c r="M81" s="18" t="n">
        <v>25.20688119</v>
      </c>
      <c r="N81" s="20" t="n">
        <v>3.39689418</v>
      </c>
      <c r="O81" s="18" t="n">
        <v>43.07316715</v>
      </c>
      <c r="P81" s="20" t="n">
        <v>4.0536756</v>
      </c>
      <c r="Q81" s="18" t="n">
        <v>0</v>
      </c>
      <c r="R81" s="20" t="n">
        <v>0</v>
      </c>
      <c r="S81" s="18" t="s">
        <v>404</v>
      </c>
      <c r="T81" s="20" t="s">
        <v>404</v>
      </c>
      <c r="U81" s="18" t="n">
        <v>0</v>
      </c>
      <c r="V81" s="20" t="n">
        <v>0</v>
      </c>
      <c r="W81" s="18" t="n">
        <v>0</v>
      </c>
      <c r="X81" s="20" t="n">
        <v>0</v>
      </c>
      <c r="Y81" s="18" t="n">
        <v>1.86646013</v>
      </c>
      <c r="Z81" s="20" t="n">
        <v>0.91892012</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539</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0.38941767</v>
      </c>
      <c r="F7" s="20" t="n">
        <v>0.28946041</v>
      </c>
      <c r="G7" s="18" t="n">
        <v>2.95092303</v>
      </c>
      <c r="H7" s="20" t="n">
        <v>0.7909281500000001</v>
      </c>
      <c r="I7" s="18" t="n">
        <v>15.39731741</v>
      </c>
      <c r="J7" s="20" t="n">
        <v>1.39351788</v>
      </c>
      <c r="K7" s="18" t="n">
        <v>28.96748644</v>
      </c>
      <c r="L7" s="20" t="n">
        <v>1.69614799</v>
      </c>
      <c r="M7" s="18" t="n">
        <v>29.34954839</v>
      </c>
      <c r="N7" s="20" t="n">
        <v>1.89320747</v>
      </c>
      <c r="O7" s="18" t="n">
        <v>17.99464975</v>
      </c>
      <c r="P7" s="20" t="n">
        <v>1.30274528</v>
      </c>
      <c r="Q7" s="18" t="n">
        <v>0</v>
      </c>
      <c r="R7" s="20" t="n">
        <v>0</v>
      </c>
      <c r="S7" s="18" t="s">
        <v>404</v>
      </c>
      <c r="T7" s="20" t="s">
        <v>404</v>
      </c>
      <c r="U7" s="18" t="n">
        <v>0</v>
      </c>
      <c r="V7" s="20" t="n">
        <v>0</v>
      </c>
      <c r="W7" s="18" t="n">
        <v>0</v>
      </c>
      <c r="X7" s="20" t="n">
        <v>0</v>
      </c>
      <c r="Y7" s="18" t="n">
        <v>4.9506573</v>
      </c>
      <c r="Z7" s="20" t="n">
        <v>0.81184687</v>
      </c>
    </row>
    <row r="8" spans="1:26">
      <c r="A8" s="15" t="s">
        <v>405</v>
      </c>
      <c r="B8" s="17" t="n">
        <v>7007</v>
      </c>
      <c r="C8" s="18">
        <f>(0.0/B8*100)</f>
        <v/>
      </c>
      <c r="D8" s="19" t="n">
        <v>7007</v>
      </c>
      <c r="E8" s="18" t="n">
        <v>0.9595750199999999</v>
      </c>
      <c r="F8" s="20" t="n">
        <v>0.95522973</v>
      </c>
      <c r="G8" s="18" t="n">
        <v>5.51470192</v>
      </c>
      <c r="H8" s="20" t="n">
        <v>1.6700125</v>
      </c>
      <c r="I8" s="18" t="n">
        <v>28.14316865</v>
      </c>
      <c r="J8" s="20" t="n">
        <v>3.12705052</v>
      </c>
      <c r="K8" s="18" t="n">
        <v>26.04003953</v>
      </c>
      <c r="L8" s="20" t="n">
        <v>3.28612964</v>
      </c>
      <c r="M8" s="18" t="n">
        <v>15.41011299</v>
      </c>
      <c r="N8" s="20" t="n">
        <v>2.44274461</v>
      </c>
      <c r="O8" s="18" t="n">
        <v>18.82171734</v>
      </c>
      <c r="P8" s="20" t="n">
        <v>2.52096426</v>
      </c>
      <c r="Q8" s="18" t="n">
        <v>0</v>
      </c>
      <c r="R8" s="20" t="n">
        <v>0</v>
      </c>
      <c r="S8" s="18" t="s">
        <v>404</v>
      </c>
      <c r="T8" s="20" t="s">
        <v>404</v>
      </c>
      <c r="U8" s="18" t="n">
        <v>0</v>
      </c>
      <c r="V8" s="20" t="n">
        <v>0</v>
      </c>
      <c r="W8" s="18" t="n">
        <v>0</v>
      </c>
      <c r="X8" s="20" t="n">
        <v>0</v>
      </c>
      <c r="Y8" s="18" t="n">
        <v>5.11068454</v>
      </c>
      <c r="Z8" s="20" t="n">
        <v>1.56524201</v>
      </c>
    </row>
    <row r="9" spans="1:26">
      <c r="A9" s="15" t="s">
        <v>406</v>
      </c>
      <c r="B9" s="17" t="n">
        <v>9651</v>
      </c>
      <c r="C9" s="18">
        <f>(200.0/B9*100)</f>
        <v/>
      </c>
      <c r="D9" s="19" t="n">
        <v>9451</v>
      </c>
      <c r="E9" s="18" t="n">
        <v>2.61647541</v>
      </c>
      <c r="F9" s="20" t="n">
        <v>1.0480396</v>
      </c>
      <c r="G9" s="18" t="n">
        <v>9.857140660000001</v>
      </c>
      <c r="H9" s="20" t="n">
        <v>2.03299386</v>
      </c>
      <c r="I9" s="18" t="n">
        <v>18.83959948</v>
      </c>
      <c r="J9" s="20" t="n">
        <v>2.65547906</v>
      </c>
      <c r="K9" s="18" t="n">
        <v>30.93100464</v>
      </c>
      <c r="L9" s="20" t="n">
        <v>3.42465108</v>
      </c>
      <c r="M9" s="18" t="n">
        <v>14.88782236</v>
      </c>
      <c r="N9" s="20" t="n">
        <v>2.32444117</v>
      </c>
      <c r="O9" s="18" t="n">
        <v>13.17200229</v>
      </c>
      <c r="P9" s="20" t="n">
        <v>2.16858272</v>
      </c>
      <c r="Q9" s="18" t="n">
        <v>0</v>
      </c>
      <c r="R9" s="20" t="n">
        <v>0</v>
      </c>
      <c r="S9" s="18" t="s">
        <v>404</v>
      </c>
      <c r="T9" s="20" t="s">
        <v>404</v>
      </c>
      <c r="U9" s="18" t="n">
        <v>0</v>
      </c>
      <c r="V9" s="20" t="n">
        <v>0</v>
      </c>
      <c r="W9" s="18" t="n">
        <v>0</v>
      </c>
      <c r="X9" s="20" t="n">
        <v>0</v>
      </c>
      <c r="Y9" s="18" t="n">
        <v>9.69595516</v>
      </c>
      <c r="Z9" s="20" t="n">
        <v>1.96694637</v>
      </c>
    </row>
    <row r="10" spans="1:26">
      <c r="A10" s="15" t="s">
        <v>407</v>
      </c>
      <c r="B10" s="17" t="n">
        <v>20058</v>
      </c>
      <c r="C10" s="18">
        <f>(2798.0/B10*100)</f>
        <v/>
      </c>
      <c r="D10" s="19" t="n">
        <v>17260</v>
      </c>
      <c r="E10" s="18" t="n">
        <v>0</v>
      </c>
      <c r="F10" s="20" t="n">
        <v>0</v>
      </c>
      <c r="G10" s="18" t="n">
        <v>2.46700895</v>
      </c>
      <c r="H10" s="20" t="n">
        <v>0.9265455500000001</v>
      </c>
      <c r="I10" s="18" t="n">
        <v>11.37968588</v>
      </c>
      <c r="J10" s="20" t="n">
        <v>1.70090722</v>
      </c>
      <c r="K10" s="18" t="n">
        <v>39.36255405</v>
      </c>
      <c r="L10" s="20" t="n">
        <v>2.58499035</v>
      </c>
      <c r="M10" s="18" t="n">
        <v>21.00901873</v>
      </c>
      <c r="N10" s="20" t="n">
        <v>2.49413988</v>
      </c>
      <c r="O10" s="18" t="n">
        <v>22.01302985</v>
      </c>
      <c r="P10" s="20" t="n">
        <v>2.331435</v>
      </c>
      <c r="Q10" s="18" t="n">
        <v>0</v>
      </c>
      <c r="R10" s="20" t="n">
        <v>0</v>
      </c>
      <c r="S10" s="18" t="s">
        <v>404</v>
      </c>
      <c r="T10" s="20" t="s">
        <v>404</v>
      </c>
      <c r="U10" s="18" t="n">
        <v>0</v>
      </c>
      <c r="V10" s="20" t="n">
        <v>0</v>
      </c>
      <c r="W10" s="18" t="n">
        <v>0</v>
      </c>
      <c r="X10" s="20" t="n">
        <v>0</v>
      </c>
      <c r="Y10" s="18" t="n">
        <v>3.76870252</v>
      </c>
      <c r="Z10" s="20" t="n">
        <v>0.9732587700000001</v>
      </c>
    </row>
    <row r="11" spans="1:26">
      <c r="A11" s="15" t="s">
        <v>408</v>
      </c>
      <c r="B11" s="17" t="n">
        <v>7053</v>
      </c>
      <c r="C11" s="18">
        <f>(137.0/B11*100)</f>
        <v/>
      </c>
      <c r="D11" s="19" t="n">
        <v>6916</v>
      </c>
      <c r="E11" s="18" t="n">
        <v>1.81688521</v>
      </c>
      <c r="F11" s="20" t="n">
        <v>1.06466721</v>
      </c>
      <c r="G11" s="18" t="n">
        <v>5.22322554</v>
      </c>
      <c r="H11" s="20" t="n">
        <v>1.73918202</v>
      </c>
      <c r="I11" s="18" t="n">
        <v>13.09172031</v>
      </c>
      <c r="J11" s="20" t="n">
        <v>2.96597455</v>
      </c>
      <c r="K11" s="18" t="n">
        <v>21.77488841</v>
      </c>
      <c r="L11" s="20" t="n">
        <v>3.00718478</v>
      </c>
      <c r="M11" s="18" t="n">
        <v>29.87693958</v>
      </c>
      <c r="N11" s="20" t="n">
        <v>3.36343961</v>
      </c>
      <c r="O11" s="18" t="n">
        <v>23.36247864</v>
      </c>
      <c r="P11" s="20" t="n">
        <v>3.75987156</v>
      </c>
      <c r="Q11" s="18" t="n">
        <v>0</v>
      </c>
      <c r="R11" s="20" t="n">
        <v>0</v>
      </c>
      <c r="S11" s="18" t="s">
        <v>404</v>
      </c>
      <c r="T11" s="20" t="s">
        <v>404</v>
      </c>
      <c r="U11" s="18" t="n">
        <v>0</v>
      </c>
      <c r="V11" s="20" t="n">
        <v>0</v>
      </c>
      <c r="W11" s="18" t="n">
        <v>0</v>
      </c>
      <c r="X11" s="20" t="n">
        <v>0</v>
      </c>
      <c r="Y11" s="18" t="n">
        <v>4.8538623</v>
      </c>
      <c r="Z11" s="20" t="n">
        <v>1.84594157</v>
      </c>
    </row>
    <row r="12" spans="1:26">
      <c r="A12" s="15" t="s">
        <v>409</v>
      </c>
      <c r="B12" s="17" t="n">
        <v>6894</v>
      </c>
      <c r="C12" s="18">
        <f>(106.0/B12*100)</f>
        <v/>
      </c>
      <c r="D12" s="19" t="n">
        <v>6788</v>
      </c>
      <c r="E12" s="18" t="n">
        <v>0.6637932600000001</v>
      </c>
      <c r="F12" s="20" t="n">
        <v>0.45645822</v>
      </c>
      <c r="G12" s="18" t="n">
        <v>3.31645438</v>
      </c>
      <c r="H12" s="20" t="n">
        <v>1.14915729</v>
      </c>
      <c r="I12" s="18" t="n">
        <v>28.08728746</v>
      </c>
      <c r="J12" s="20" t="n">
        <v>2.46940348</v>
      </c>
      <c r="K12" s="18" t="n">
        <v>35.08975688</v>
      </c>
      <c r="L12" s="20" t="n">
        <v>3.07531401</v>
      </c>
      <c r="M12" s="18" t="n">
        <v>14.25122379</v>
      </c>
      <c r="N12" s="20" t="n">
        <v>2.30775802</v>
      </c>
      <c r="O12" s="18" t="n">
        <v>16.9946066</v>
      </c>
      <c r="P12" s="20" t="n">
        <v>2.4815709</v>
      </c>
      <c r="Q12" s="18" t="n">
        <v>0</v>
      </c>
      <c r="R12" s="20" t="n">
        <v>0</v>
      </c>
      <c r="S12" s="18" t="s">
        <v>404</v>
      </c>
      <c r="T12" s="20" t="s">
        <v>404</v>
      </c>
      <c r="U12" s="18" t="n">
        <v>0</v>
      </c>
      <c r="V12" s="20" t="n">
        <v>0</v>
      </c>
      <c r="W12" s="18" t="n">
        <v>0</v>
      </c>
      <c r="X12" s="20" t="n">
        <v>0</v>
      </c>
      <c r="Y12" s="18" t="n">
        <v>1.59687764</v>
      </c>
      <c r="Z12" s="20" t="n">
        <v>0.65323321</v>
      </c>
    </row>
    <row r="13" spans="1:26">
      <c r="A13" s="15" t="s">
        <v>410</v>
      </c>
      <c r="B13" s="17" t="n">
        <v>7161</v>
      </c>
      <c r="C13" s="18">
        <f>(1175.0/B13*100)</f>
        <v/>
      </c>
      <c r="D13" s="19" t="n">
        <v>5986</v>
      </c>
      <c r="E13" s="18" t="n">
        <v>0</v>
      </c>
      <c r="F13" s="20" t="n">
        <v>0</v>
      </c>
      <c r="G13" s="18" t="n">
        <v>0.83066907</v>
      </c>
      <c r="H13" s="20" t="n">
        <v>0.61743716</v>
      </c>
      <c r="I13" s="18" t="n">
        <v>15.05558675</v>
      </c>
      <c r="J13" s="20" t="n">
        <v>2.19875819</v>
      </c>
      <c r="K13" s="18" t="n">
        <v>33.33284936</v>
      </c>
      <c r="L13" s="20" t="n">
        <v>2.94972253</v>
      </c>
      <c r="M13" s="18" t="n">
        <v>20.63890965</v>
      </c>
      <c r="N13" s="20" t="n">
        <v>2.40010235</v>
      </c>
      <c r="O13" s="18" t="n">
        <v>24.15917999</v>
      </c>
      <c r="P13" s="20" t="n">
        <v>2.96600804</v>
      </c>
      <c r="Q13" s="18" t="n">
        <v>0</v>
      </c>
      <c r="R13" s="20" t="n">
        <v>0</v>
      </c>
      <c r="S13" s="18" t="s">
        <v>404</v>
      </c>
      <c r="T13" s="20" t="s">
        <v>404</v>
      </c>
      <c r="U13" s="18" t="n">
        <v>0</v>
      </c>
      <c r="V13" s="20" t="n">
        <v>0</v>
      </c>
      <c r="W13" s="18" t="n">
        <v>0</v>
      </c>
      <c r="X13" s="20" t="n">
        <v>0</v>
      </c>
      <c r="Y13" s="18" t="n">
        <v>5.98280517</v>
      </c>
      <c r="Z13" s="20" t="n">
        <v>1.48243942</v>
      </c>
    </row>
    <row r="14" spans="1:26">
      <c r="A14" s="15" t="s">
        <v>411</v>
      </c>
      <c r="B14" s="17" t="n">
        <v>5587</v>
      </c>
      <c r="C14" s="18">
        <f>(0.0/B14*100)</f>
        <v/>
      </c>
      <c r="D14" s="19" t="n">
        <v>5587</v>
      </c>
      <c r="E14" s="18" t="n">
        <v>0</v>
      </c>
      <c r="F14" s="20" t="n">
        <v>0</v>
      </c>
      <c r="G14" s="18" t="n">
        <v>2.44877145</v>
      </c>
      <c r="H14" s="20" t="n">
        <v>1.10199956</v>
      </c>
      <c r="I14" s="18" t="n">
        <v>25.91032665</v>
      </c>
      <c r="J14" s="20" t="n">
        <v>2.5333712</v>
      </c>
      <c r="K14" s="18" t="n">
        <v>25.50351611</v>
      </c>
      <c r="L14" s="20" t="n">
        <v>2.31971525</v>
      </c>
      <c r="M14" s="18" t="n">
        <v>31.77207005</v>
      </c>
      <c r="N14" s="20" t="n">
        <v>2.37679617</v>
      </c>
      <c r="O14" s="18" t="n">
        <v>10.9017971</v>
      </c>
      <c r="P14" s="20" t="n">
        <v>1.62132122</v>
      </c>
      <c r="Q14" s="18" t="n">
        <v>0</v>
      </c>
      <c r="R14" s="20" t="n">
        <v>0</v>
      </c>
      <c r="S14" s="18" t="s">
        <v>404</v>
      </c>
      <c r="T14" s="20" t="s">
        <v>404</v>
      </c>
      <c r="U14" s="18" t="n">
        <v>0</v>
      </c>
      <c r="V14" s="20" t="n">
        <v>0</v>
      </c>
      <c r="W14" s="18" t="n">
        <v>0</v>
      </c>
      <c r="X14" s="20" t="n">
        <v>0</v>
      </c>
      <c r="Y14" s="18" t="n">
        <v>3.46351864</v>
      </c>
      <c r="Z14" s="20" t="n">
        <v>0.89875697</v>
      </c>
    </row>
    <row r="15" spans="1:26">
      <c r="A15" s="15" t="s">
        <v>412</v>
      </c>
      <c r="B15" s="17" t="n">
        <v>5882</v>
      </c>
      <c r="C15" s="18">
        <f>(0.0/B15*100)</f>
        <v/>
      </c>
      <c r="D15" s="19" t="n">
        <v>5882</v>
      </c>
      <c r="E15" s="18" t="n">
        <v>0</v>
      </c>
      <c r="F15" s="20" t="n">
        <v>0</v>
      </c>
      <c r="G15" s="18" t="n">
        <v>0.6368051</v>
      </c>
      <c r="H15" s="20" t="n">
        <v>0.63709908</v>
      </c>
      <c r="I15" s="18" t="n">
        <v>5.52290312</v>
      </c>
      <c r="J15" s="20" t="n">
        <v>1.72083739</v>
      </c>
      <c r="K15" s="18" t="n">
        <v>30.23329948</v>
      </c>
      <c r="L15" s="20" t="n">
        <v>3.86810616</v>
      </c>
      <c r="M15" s="18" t="n">
        <v>40.51745429</v>
      </c>
      <c r="N15" s="20" t="n">
        <v>3.94894924</v>
      </c>
      <c r="O15" s="18" t="n">
        <v>21.20020957</v>
      </c>
      <c r="P15" s="20" t="n">
        <v>3.19800389</v>
      </c>
      <c r="Q15" s="18" t="n">
        <v>0</v>
      </c>
      <c r="R15" s="20" t="n">
        <v>0</v>
      </c>
      <c r="S15" s="18" t="s">
        <v>404</v>
      </c>
      <c r="T15" s="20" t="s">
        <v>404</v>
      </c>
      <c r="U15" s="18" t="n">
        <v>0</v>
      </c>
      <c r="V15" s="20" t="n">
        <v>0</v>
      </c>
      <c r="W15" s="18" t="n">
        <v>0</v>
      </c>
      <c r="X15" s="20" t="n">
        <v>0</v>
      </c>
      <c r="Y15" s="18" t="n">
        <v>1.88932844</v>
      </c>
      <c r="Z15" s="20" t="n">
        <v>1.08172292</v>
      </c>
    </row>
    <row r="16" spans="1:26">
      <c r="A16" s="15" t="s">
        <v>413</v>
      </c>
      <c r="B16" s="17" t="n">
        <v>6108</v>
      </c>
      <c r="C16" s="18">
        <f>(364.0/B16*100)</f>
        <v/>
      </c>
      <c r="D16" s="19" t="n">
        <v>5744</v>
      </c>
      <c r="E16" s="18" t="n">
        <v>2.4730365</v>
      </c>
      <c r="F16" s="20" t="n">
        <v>1.05380753</v>
      </c>
      <c r="G16" s="18" t="n">
        <v>6.06338154</v>
      </c>
      <c r="H16" s="20" t="n">
        <v>1.4963465</v>
      </c>
      <c r="I16" s="18" t="n">
        <v>42.9504742</v>
      </c>
      <c r="J16" s="20" t="n">
        <v>3.74374588</v>
      </c>
      <c r="K16" s="18" t="n">
        <v>26.0199586</v>
      </c>
      <c r="L16" s="20" t="n">
        <v>3.00540808</v>
      </c>
      <c r="M16" s="18" t="n">
        <v>8.111263259999999</v>
      </c>
      <c r="N16" s="20" t="n">
        <v>1.73022679</v>
      </c>
      <c r="O16" s="18" t="n">
        <v>7.41231711</v>
      </c>
      <c r="P16" s="20" t="n">
        <v>1.61102447</v>
      </c>
      <c r="Q16" s="18" t="n">
        <v>0</v>
      </c>
      <c r="R16" s="20" t="n">
        <v>0</v>
      </c>
      <c r="S16" s="18" t="s">
        <v>404</v>
      </c>
      <c r="T16" s="20" t="s">
        <v>404</v>
      </c>
      <c r="U16" s="18" t="n">
        <v>0</v>
      </c>
      <c r="V16" s="20" t="n">
        <v>0</v>
      </c>
      <c r="W16" s="18" t="n">
        <v>0</v>
      </c>
      <c r="X16" s="20" t="n">
        <v>0</v>
      </c>
      <c r="Y16" s="18" t="n">
        <v>6.9695688</v>
      </c>
      <c r="Z16" s="20" t="n">
        <v>1.91855495</v>
      </c>
    </row>
    <row r="17" spans="1:26">
      <c r="A17" s="15" t="s">
        <v>414</v>
      </c>
      <c r="B17" s="17" t="n">
        <v>6504</v>
      </c>
      <c r="C17" s="18">
        <f>(1325.0/B17*100)</f>
        <v/>
      </c>
      <c r="D17" s="19" t="n">
        <v>5179</v>
      </c>
      <c r="E17" s="18" t="n">
        <v>0</v>
      </c>
      <c r="F17" s="20" t="n">
        <v>0</v>
      </c>
      <c r="G17" s="18" t="n">
        <v>1.47005712</v>
      </c>
      <c r="H17" s="20" t="n">
        <v>0.8468244</v>
      </c>
      <c r="I17" s="18" t="n">
        <v>19.36775856</v>
      </c>
      <c r="J17" s="20" t="n">
        <v>2.97034294</v>
      </c>
      <c r="K17" s="18" t="n">
        <v>25.63144244</v>
      </c>
      <c r="L17" s="20" t="n">
        <v>2.89681574</v>
      </c>
      <c r="M17" s="18" t="n">
        <v>24.12010945</v>
      </c>
      <c r="N17" s="20" t="n">
        <v>3.00281516</v>
      </c>
      <c r="O17" s="18" t="n">
        <v>24.75884026</v>
      </c>
      <c r="P17" s="20" t="n">
        <v>2.95035564</v>
      </c>
      <c r="Q17" s="18" t="n">
        <v>0</v>
      </c>
      <c r="R17" s="20" t="n">
        <v>0</v>
      </c>
      <c r="S17" s="18" t="s">
        <v>404</v>
      </c>
      <c r="T17" s="20" t="s">
        <v>404</v>
      </c>
      <c r="U17" s="18" t="n">
        <v>0</v>
      </c>
      <c r="V17" s="20" t="n">
        <v>0</v>
      </c>
      <c r="W17" s="18" t="n">
        <v>0</v>
      </c>
      <c r="X17" s="20" t="n">
        <v>0</v>
      </c>
      <c r="Y17" s="18" t="n">
        <v>4.65179217</v>
      </c>
      <c r="Z17" s="20" t="n">
        <v>1.37466684</v>
      </c>
    </row>
    <row r="18" spans="1:26">
      <c r="A18" s="15" t="s">
        <v>415</v>
      </c>
      <c r="B18" s="17" t="n">
        <v>5532</v>
      </c>
      <c r="C18" s="18">
        <f>(0.0/B18*100)</f>
        <v/>
      </c>
      <c r="D18" s="19" t="n">
        <v>5532</v>
      </c>
      <c r="E18" s="18" t="n">
        <v>0</v>
      </c>
      <c r="F18" s="20" t="n">
        <v>0</v>
      </c>
      <c r="G18" s="18" t="n">
        <v>1.09259355</v>
      </c>
      <c r="H18" s="20" t="n">
        <v>0.68016655</v>
      </c>
      <c r="I18" s="18" t="n">
        <v>14.04410779</v>
      </c>
      <c r="J18" s="20" t="n">
        <v>2.20839363</v>
      </c>
      <c r="K18" s="18" t="n">
        <v>33.86844231</v>
      </c>
      <c r="L18" s="20" t="n">
        <v>3.92237978</v>
      </c>
      <c r="M18" s="18" t="n">
        <v>21.75539121</v>
      </c>
      <c r="N18" s="20" t="n">
        <v>3.19013417</v>
      </c>
      <c r="O18" s="18" t="n">
        <v>26.7452271</v>
      </c>
      <c r="P18" s="20" t="n">
        <v>3.274207</v>
      </c>
      <c r="Q18" s="18" t="n">
        <v>0</v>
      </c>
      <c r="R18" s="20" t="n">
        <v>0</v>
      </c>
      <c r="S18" s="18" t="s">
        <v>404</v>
      </c>
      <c r="T18" s="20" t="s">
        <v>404</v>
      </c>
      <c r="U18" s="18" t="n">
        <v>0</v>
      </c>
      <c r="V18" s="20" t="n">
        <v>0</v>
      </c>
      <c r="W18" s="18" t="n">
        <v>0</v>
      </c>
      <c r="X18" s="20" t="n">
        <v>0</v>
      </c>
      <c r="Y18" s="18" t="n">
        <v>2.49423804</v>
      </c>
      <c r="Z18" s="20" t="n">
        <v>1.09486205</v>
      </c>
    </row>
    <row r="19" spans="1:26">
      <c r="A19" s="15" t="s">
        <v>416</v>
      </c>
      <c r="B19" s="17" t="n">
        <v>5658</v>
      </c>
      <c r="C19" s="18">
        <f>(327.0/B19*100)</f>
        <v/>
      </c>
      <c r="D19" s="19" t="n">
        <v>5331</v>
      </c>
      <c r="E19" s="18" t="n">
        <v>0.61673188</v>
      </c>
      <c r="F19" s="20" t="n">
        <v>0.60982534</v>
      </c>
      <c r="G19" s="18" t="n">
        <v>3.33245365</v>
      </c>
      <c r="H19" s="20" t="n">
        <v>1.24225666</v>
      </c>
      <c r="I19" s="18" t="n">
        <v>29.83118582</v>
      </c>
      <c r="J19" s="20" t="n">
        <v>3.22471639</v>
      </c>
      <c r="K19" s="18" t="n">
        <v>36.54055895</v>
      </c>
      <c r="L19" s="20" t="n">
        <v>3.30133688</v>
      </c>
      <c r="M19" s="18" t="n">
        <v>16.75331917</v>
      </c>
      <c r="N19" s="20" t="n">
        <v>2.67050859</v>
      </c>
      <c r="O19" s="18" t="n">
        <v>10.42240253</v>
      </c>
      <c r="P19" s="20" t="n">
        <v>2.26681592</v>
      </c>
      <c r="Q19" s="18" t="n">
        <v>0</v>
      </c>
      <c r="R19" s="20" t="n">
        <v>0</v>
      </c>
      <c r="S19" s="18" t="s">
        <v>404</v>
      </c>
      <c r="T19" s="20" t="s">
        <v>404</v>
      </c>
      <c r="U19" s="18" t="n">
        <v>0</v>
      </c>
      <c r="V19" s="20" t="n">
        <v>0</v>
      </c>
      <c r="W19" s="18" t="n">
        <v>0</v>
      </c>
      <c r="X19" s="20" t="n">
        <v>0</v>
      </c>
      <c r="Y19" s="18" t="n">
        <v>2.50334799</v>
      </c>
      <c r="Z19" s="20" t="n">
        <v>1.06931877</v>
      </c>
    </row>
    <row r="20" spans="1:26">
      <c r="A20" s="15" t="s">
        <v>417</v>
      </c>
      <c r="B20" s="17" t="n">
        <v>3371</v>
      </c>
      <c r="C20" s="18">
        <f>(24.0/B20*100)</f>
        <v/>
      </c>
      <c r="D20" s="19" t="n">
        <v>3347</v>
      </c>
      <c r="E20" s="18" t="n">
        <v>0</v>
      </c>
      <c r="F20" s="20" t="n">
        <v>0</v>
      </c>
      <c r="G20" s="18" t="n">
        <v>2.98345817</v>
      </c>
      <c r="H20" s="20" t="n">
        <v>0.0859409</v>
      </c>
      <c r="I20" s="18" t="n">
        <v>8.94177444</v>
      </c>
      <c r="J20" s="20" t="n">
        <v>0.12662699</v>
      </c>
      <c r="K20" s="18" t="n">
        <v>37.23595067</v>
      </c>
      <c r="L20" s="20" t="n">
        <v>0.24545492</v>
      </c>
      <c r="M20" s="18" t="n">
        <v>26.18655701</v>
      </c>
      <c r="N20" s="20" t="n">
        <v>0.25249043</v>
      </c>
      <c r="O20" s="18" t="n">
        <v>22.33299395</v>
      </c>
      <c r="P20" s="20" t="n">
        <v>0.22200866</v>
      </c>
      <c r="Q20" s="18" t="n">
        <v>0</v>
      </c>
      <c r="R20" s="20" t="n">
        <v>0</v>
      </c>
      <c r="S20" s="18" t="s">
        <v>404</v>
      </c>
      <c r="T20" s="20" t="s">
        <v>404</v>
      </c>
      <c r="U20" s="18" t="n">
        <v>0</v>
      </c>
      <c r="V20" s="20" t="n">
        <v>0</v>
      </c>
      <c r="W20" s="18" t="n">
        <v>0</v>
      </c>
      <c r="X20" s="20" t="n">
        <v>0</v>
      </c>
      <c r="Y20" s="18" t="n">
        <v>2.31926576</v>
      </c>
      <c r="Z20" s="20" t="n">
        <v>0.126092</v>
      </c>
    </row>
    <row r="21" spans="1:26">
      <c r="A21" s="15" t="s">
        <v>418</v>
      </c>
      <c r="B21" s="17" t="n">
        <v>5741</v>
      </c>
      <c r="C21" s="18">
        <f>(0.0/B21*100)</f>
        <v/>
      </c>
      <c r="D21" s="19" t="n">
        <v>5741</v>
      </c>
      <c r="E21" s="18" t="n">
        <v>0</v>
      </c>
      <c r="F21" s="20" t="n">
        <v>0</v>
      </c>
      <c r="G21" s="18" t="n">
        <v>1.94808676</v>
      </c>
      <c r="H21" s="20" t="n">
        <v>1.12276325</v>
      </c>
      <c r="I21" s="18" t="n">
        <v>20.76807361</v>
      </c>
      <c r="J21" s="20" t="n">
        <v>3.09038888</v>
      </c>
      <c r="K21" s="18" t="n">
        <v>21.53813708</v>
      </c>
      <c r="L21" s="20" t="n">
        <v>3.02881571</v>
      </c>
      <c r="M21" s="18" t="n">
        <v>23.68357948</v>
      </c>
      <c r="N21" s="20" t="n">
        <v>3.33523148</v>
      </c>
      <c r="O21" s="18" t="n">
        <v>24.68018716</v>
      </c>
      <c r="P21" s="20" t="n">
        <v>3.52578512</v>
      </c>
      <c r="Q21" s="18" t="n">
        <v>0</v>
      </c>
      <c r="R21" s="20" t="n">
        <v>0</v>
      </c>
      <c r="S21" s="18" t="s">
        <v>404</v>
      </c>
      <c r="T21" s="20" t="s">
        <v>404</v>
      </c>
      <c r="U21" s="18" t="n">
        <v>0</v>
      </c>
      <c r="V21" s="20" t="n">
        <v>0</v>
      </c>
      <c r="W21" s="18" t="n">
        <v>0</v>
      </c>
      <c r="X21" s="20" t="n">
        <v>0</v>
      </c>
      <c r="Y21" s="18" t="n">
        <v>7.38193591</v>
      </c>
      <c r="Z21" s="20" t="n">
        <v>2.12840576</v>
      </c>
    </row>
    <row r="22" spans="1:26">
      <c r="A22" s="15" t="s">
        <v>419</v>
      </c>
      <c r="B22" s="17" t="n">
        <v>6598</v>
      </c>
      <c r="C22" s="18">
        <f>(0.0/B22*100)</f>
        <v/>
      </c>
      <c r="D22" s="19" t="n">
        <v>6598</v>
      </c>
      <c r="E22" s="18" t="n">
        <v>0</v>
      </c>
      <c r="F22" s="20" t="n">
        <v>0</v>
      </c>
      <c r="G22" s="18" t="n">
        <v>6.13554885</v>
      </c>
      <c r="H22" s="20" t="n">
        <v>2.10352971</v>
      </c>
      <c r="I22" s="18" t="n">
        <v>27.47308837</v>
      </c>
      <c r="J22" s="20" t="n">
        <v>3.42104969</v>
      </c>
      <c r="K22" s="18" t="n">
        <v>24.82208837</v>
      </c>
      <c r="L22" s="20" t="n">
        <v>3.77272305</v>
      </c>
      <c r="M22" s="18" t="n">
        <v>23.30652296</v>
      </c>
      <c r="N22" s="20" t="n">
        <v>3.35577251</v>
      </c>
      <c r="O22" s="18" t="n">
        <v>16.69405631</v>
      </c>
      <c r="P22" s="20" t="n">
        <v>2.94449541</v>
      </c>
      <c r="Q22" s="18" t="n">
        <v>0</v>
      </c>
      <c r="R22" s="20" t="n">
        <v>0</v>
      </c>
      <c r="S22" s="18" t="s">
        <v>404</v>
      </c>
      <c r="T22" s="20" t="s">
        <v>404</v>
      </c>
      <c r="U22" s="18" t="n">
        <v>0</v>
      </c>
      <c r="V22" s="20" t="n">
        <v>0</v>
      </c>
      <c r="W22" s="18" t="n">
        <v>0</v>
      </c>
      <c r="X22" s="20" t="n">
        <v>0</v>
      </c>
      <c r="Y22" s="18" t="n">
        <v>1.56869514</v>
      </c>
      <c r="Z22" s="20" t="n">
        <v>0.90806782</v>
      </c>
    </row>
    <row r="23" spans="1:26">
      <c r="A23" s="15" t="s">
        <v>420</v>
      </c>
      <c r="B23" s="17" t="n">
        <v>11583</v>
      </c>
      <c r="C23" s="18">
        <f>(3123.0/B23*100)</f>
        <v/>
      </c>
      <c r="D23" s="19" t="n">
        <v>8460</v>
      </c>
      <c r="E23" s="18" t="n">
        <v>1.40038539</v>
      </c>
      <c r="F23" s="20" t="n">
        <v>0.82383552</v>
      </c>
      <c r="G23" s="18" t="n">
        <v>5.25742355</v>
      </c>
      <c r="H23" s="20" t="n">
        <v>1.72369995</v>
      </c>
      <c r="I23" s="18" t="n">
        <v>36.73967818</v>
      </c>
      <c r="J23" s="20" t="n">
        <v>3.37468378</v>
      </c>
      <c r="K23" s="18" t="n">
        <v>25.38705875</v>
      </c>
      <c r="L23" s="20" t="n">
        <v>2.94483794</v>
      </c>
      <c r="M23" s="18" t="n">
        <v>11.29778259</v>
      </c>
      <c r="N23" s="20" t="n">
        <v>2.24941419</v>
      </c>
      <c r="O23" s="18" t="n">
        <v>12.87868451</v>
      </c>
      <c r="P23" s="20" t="n">
        <v>2.4728101</v>
      </c>
      <c r="Q23" s="18" t="n">
        <v>0</v>
      </c>
      <c r="R23" s="20" t="n">
        <v>0</v>
      </c>
      <c r="S23" s="18" t="s">
        <v>404</v>
      </c>
      <c r="T23" s="20" t="s">
        <v>404</v>
      </c>
      <c r="U23" s="18" t="n">
        <v>0</v>
      </c>
      <c r="V23" s="20" t="n">
        <v>0</v>
      </c>
      <c r="W23" s="18" t="n">
        <v>0</v>
      </c>
      <c r="X23" s="20" t="n">
        <v>0</v>
      </c>
      <c r="Y23" s="18" t="n">
        <v>7.03898701</v>
      </c>
      <c r="Z23" s="20" t="n">
        <v>1.77722679</v>
      </c>
    </row>
    <row r="24" spans="1:26">
      <c r="A24" s="15" t="s">
        <v>421</v>
      </c>
      <c r="B24" s="17" t="n">
        <v>6647</v>
      </c>
      <c r="C24" s="18">
        <f>(0.0/B24*100)</f>
        <v/>
      </c>
      <c r="D24" s="19" t="n">
        <v>6647</v>
      </c>
      <c r="E24" s="18" t="n">
        <v>5.40803319</v>
      </c>
      <c r="F24" s="20" t="n">
        <v>1.64290034</v>
      </c>
      <c r="G24" s="18" t="n">
        <v>12.05937041</v>
      </c>
      <c r="H24" s="20" t="n">
        <v>2.22565878</v>
      </c>
      <c r="I24" s="18" t="n">
        <v>12.53036648</v>
      </c>
      <c r="J24" s="20" t="n">
        <v>2.34863033</v>
      </c>
      <c r="K24" s="18" t="n">
        <v>47.80235988</v>
      </c>
      <c r="L24" s="20" t="n">
        <v>3.2947797</v>
      </c>
      <c r="M24" s="18" t="n">
        <v>17.96256395</v>
      </c>
      <c r="N24" s="20" t="n">
        <v>2.82379004</v>
      </c>
      <c r="O24" s="18" t="n">
        <v>4.23730609</v>
      </c>
      <c r="P24" s="20" t="n">
        <v>1.59256498</v>
      </c>
      <c r="Q24" s="18" t="n">
        <v>0</v>
      </c>
      <c r="R24" s="20" t="n">
        <v>0</v>
      </c>
      <c r="S24" s="18" t="s">
        <v>404</v>
      </c>
      <c r="T24" s="20" t="s">
        <v>404</v>
      </c>
      <c r="U24" s="18" t="n">
        <v>0</v>
      </c>
      <c r="V24" s="20" t="n">
        <v>0</v>
      </c>
      <c r="W24" s="18" t="n">
        <v>0</v>
      </c>
      <c r="X24" s="20" t="n">
        <v>0</v>
      </c>
      <c r="Y24" s="18" t="n">
        <v>0</v>
      </c>
      <c r="Z24" s="20" t="n">
        <v>0</v>
      </c>
    </row>
    <row r="25" spans="1:26">
      <c r="A25" s="15" t="s">
        <v>422</v>
      </c>
      <c r="B25" s="17" t="n">
        <v>5581</v>
      </c>
      <c r="C25" s="18">
        <f>(0.0/B25*100)</f>
        <v/>
      </c>
      <c r="D25" s="19" t="n">
        <v>5581</v>
      </c>
      <c r="E25" s="18" t="n">
        <v>0.46025719</v>
      </c>
      <c r="F25" s="20" t="n">
        <v>0.46080642</v>
      </c>
      <c r="G25" s="18" t="n">
        <v>7.03610156</v>
      </c>
      <c r="H25" s="20" t="n">
        <v>2.1275764</v>
      </c>
      <c r="I25" s="18" t="n">
        <v>11.10039925</v>
      </c>
      <c r="J25" s="20" t="n">
        <v>2.6044608</v>
      </c>
      <c r="K25" s="18" t="n">
        <v>33.90434326</v>
      </c>
      <c r="L25" s="20" t="n">
        <v>3.60657624</v>
      </c>
      <c r="M25" s="18" t="n">
        <v>36.94606595</v>
      </c>
      <c r="N25" s="20" t="n">
        <v>3.86928231</v>
      </c>
      <c r="O25" s="18" t="n">
        <v>10.55283278</v>
      </c>
      <c r="P25" s="20" t="n">
        <v>2.55524243</v>
      </c>
      <c r="Q25" s="18" t="n">
        <v>0</v>
      </c>
      <c r="R25" s="20" t="n">
        <v>0</v>
      </c>
      <c r="S25" s="18" t="s">
        <v>404</v>
      </c>
      <c r="T25" s="20" t="s">
        <v>404</v>
      </c>
      <c r="U25" s="18" t="n">
        <v>0</v>
      </c>
      <c r="V25" s="20" t="n">
        <v>0</v>
      </c>
      <c r="W25" s="18" t="n">
        <v>0</v>
      </c>
      <c r="X25" s="20" t="n">
        <v>0</v>
      </c>
      <c r="Y25" s="18" t="n">
        <v>0</v>
      </c>
      <c r="Z25" s="20" t="n">
        <v>0</v>
      </c>
    </row>
    <row r="26" spans="1:26">
      <c r="A26" s="15" t="s">
        <v>423</v>
      </c>
      <c r="B26" s="17" t="n">
        <v>4869</v>
      </c>
      <c r="C26" s="18">
        <f>(11.0/B26*100)</f>
        <v/>
      </c>
      <c r="D26" s="19" t="n">
        <v>4858</v>
      </c>
      <c r="E26" s="18" t="n">
        <v>0</v>
      </c>
      <c r="F26" s="20" t="n">
        <v>0</v>
      </c>
      <c r="G26" s="18" t="n">
        <v>6.83983505</v>
      </c>
      <c r="H26" s="20" t="n">
        <v>1.54837468</v>
      </c>
      <c r="I26" s="18" t="n">
        <v>31.30731219</v>
      </c>
      <c r="J26" s="20" t="n">
        <v>2.50102518</v>
      </c>
      <c r="K26" s="18" t="n">
        <v>25.63011528</v>
      </c>
      <c r="L26" s="20" t="n">
        <v>2.82353476</v>
      </c>
      <c r="M26" s="18" t="n">
        <v>26.15767211</v>
      </c>
      <c r="N26" s="20" t="n">
        <v>2.83275479</v>
      </c>
      <c r="O26" s="18" t="n">
        <v>8.22140608</v>
      </c>
      <c r="P26" s="20" t="n">
        <v>1.55920003</v>
      </c>
      <c r="Q26" s="18" t="n">
        <v>0</v>
      </c>
      <c r="R26" s="20" t="n">
        <v>0</v>
      </c>
      <c r="S26" s="18" t="s">
        <v>404</v>
      </c>
      <c r="T26" s="20" t="s">
        <v>404</v>
      </c>
      <c r="U26" s="18" t="n">
        <v>0</v>
      </c>
      <c r="V26" s="20" t="n">
        <v>0</v>
      </c>
      <c r="W26" s="18" t="n">
        <v>0</v>
      </c>
      <c r="X26" s="20" t="n">
        <v>0</v>
      </c>
      <c r="Y26" s="18" t="n">
        <v>1.84365929</v>
      </c>
      <c r="Z26" s="20" t="n">
        <v>0.67492555</v>
      </c>
    </row>
    <row r="27" spans="1:26">
      <c r="A27" s="15" t="s">
        <v>424</v>
      </c>
      <c r="B27" s="17" t="n">
        <v>5299</v>
      </c>
      <c r="C27" s="18">
        <f>(0.0/B27*100)</f>
        <v/>
      </c>
      <c r="D27" s="19" t="n">
        <v>5299</v>
      </c>
      <c r="E27" s="18" t="n">
        <v>0</v>
      </c>
      <c r="F27" s="20" t="n">
        <v>0</v>
      </c>
      <c r="G27" s="18" t="n">
        <v>24.56679584</v>
      </c>
      <c r="H27" s="20" t="n">
        <v>0.08057306</v>
      </c>
      <c r="I27" s="18" t="n">
        <v>32.93739198</v>
      </c>
      <c r="J27" s="20" t="n">
        <v>0.08147132999999999</v>
      </c>
      <c r="K27" s="18" t="n">
        <v>20.5775428</v>
      </c>
      <c r="L27" s="20" t="n">
        <v>0.08006781</v>
      </c>
      <c r="M27" s="18" t="n">
        <v>10.99769407</v>
      </c>
      <c r="N27" s="20" t="n">
        <v>0.06864911</v>
      </c>
      <c r="O27" s="18" t="n">
        <v>5.81227309</v>
      </c>
      <c r="P27" s="20" t="n">
        <v>0.05042076</v>
      </c>
      <c r="Q27" s="18" t="n">
        <v>0</v>
      </c>
      <c r="R27" s="20" t="n">
        <v>0</v>
      </c>
      <c r="S27" s="18" t="s">
        <v>404</v>
      </c>
      <c r="T27" s="20" t="s">
        <v>404</v>
      </c>
      <c r="U27" s="18" t="n">
        <v>0</v>
      </c>
      <c r="V27" s="20" t="n">
        <v>0</v>
      </c>
      <c r="W27" s="18" t="n">
        <v>0</v>
      </c>
      <c r="X27" s="20" t="n">
        <v>0</v>
      </c>
      <c r="Y27" s="18" t="n">
        <v>5.10830222</v>
      </c>
      <c r="Z27" s="20" t="n">
        <v>0.01874177</v>
      </c>
    </row>
    <row r="28" spans="1:26">
      <c r="A28" s="15" t="s">
        <v>425</v>
      </c>
      <c r="B28" s="17" t="n">
        <v>7568</v>
      </c>
      <c r="C28" s="18">
        <f>(0.0/B28*100)</f>
        <v/>
      </c>
      <c r="D28" s="19" t="n">
        <v>7568</v>
      </c>
      <c r="E28" s="18" t="n">
        <v>0.45381436</v>
      </c>
      <c r="F28" s="20" t="n">
        <v>0.45317761</v>
      </c>
      <c r="G28" s="18" t="n">
        <v>7.72491953</v>
      </c>
      <c r="H28" s="20" t="n">
        <v>1.80695715</v>
      </c>
      <c r="I28" s="18" t="n">
        <v>19.96486755</v>
      </c>
      <c r="J28" s="20" t="n">
        <v>2.54693402</v>
      </c>
      <c r="K28" s="18" t="n">
        <v>35.74123488</v>
      </c>
      <c r="L28" s="20" t="n">
        <v>3.50436568</v>
      </c>
      <c r="M28" s="18" t="n">
        <v>13.65987127</v>
      </c>
      <c r="N28" s="20" t="n">
        <v>1.97746722</v>
      </c>
      <c r="O28" s="18" t="n">
        <v>22.45529241</v>
      </c>
      <c r="P28" s="20" t="n">
        <v>2.84645891</v>
      </c>
      <c r="Q28" s="18" t="n">
        <v>0</v>
      </c>
      <c r="R28" s="20" t="n">
        <v>0</v>
      </c>
      <c r="S28" s="18" t="s">
        <v>404</v>
      </c>
      <c r="T28" s="20" t="s">
        <v>404</v>
      </c>
      <c r="U28" s="18" t="n">
        <v>0</v>
      </c>
      <c r="V28" s="20" t="n">
        <v>0</v>
      </c>
      <c r="W28" s="18" t="n">
        <v>0</v>
      </c>
      <c r="X28" s="20" t="n">
        <v>0</v>
      </c>
      <c r="Y28" s="18" t="n">
        <v>0</v>
      </c>
      <c r="Z28" s="20" t="n">
        <v>0</v>
      </c>
    </row>
    <row r="29" spans="1:26">
      <c r="A29" s="15" t="s">
        <v>426</v>
      </c>
      <c r="B29" s="17" t="n">
        <v>5385</v>
      </c>
      <c r="C29" s="18">
        <f>(1123.0/B29*100)</f>
        <v/>
      </c>
      <c r="D29" s="19" t="n">
        <v>4262</v>
      </c>
      <c r="E29" s="18" t="n">
        <v>1.64447676</v>
      </c>
      <c r="F29" s="20" t="n">
        <v>1.15571867</v>
      </c>
      <c r="G29" s="18" t="n">
        <v>6.5464931</v>
      </c>
      <c r="H29" s="20" t="n">
        <v>2.1622883</v>
      </c>
      <c r="I29" s="18" t="n">
        <v>28.19422789</v>
      </c>
      <c r="J29" s="20" t="n">
        <v>4.04145087</v>
      </c>
      <c r="K29" s="18" t="n">
        <v>24.58617533</v>
      </c>
      <c r="L29" s="20" t="n">
        <v>3.25633942</v>
      </c>
      <c r="M29" s="18" t="n">
        <v>9.96410515</v>
      </c>
      <c r="N29" s="20" t="n">
        <v>2.74588014</v>
      </c>
      <c r="O29" s="18" t="n">
        <v>9.409213660000001</v>
      </c>
      <c r="P29" s="20" t="n">
        <v>2.34874203</v>
      </c>
      <c r="Q29" s="18" t="n">
        <v>0</v>
      </c>
      <c r="R29" s="20" t="n">
        <v>0</v>
      </c>
      <c r="S29" s="18" t="s">
        <v>404</v>
      </c>
      <c r="T29" s="20" t="s">
        <v>404</v>
      </c>
      <c r="U29" s="18" t="n">
        <v>0</v>
      </c>
      <c r="V29" s="20" t="n">
        <v>0</v>
      </c>
      <c r="W29" s="18" t="n">
        <v>0</v>
      </c>
      <c r="X29" s="20" t="n">
        <v>0</v>
      </c>
      <c r="Y29" s="18" t="n">
        <v>19.6553081</v>
      </c>
      <c r="Z29" s="20" t="n">
        <v>3.44977447</v>
      </c>
    </row>
    <row r="30" spans="1:26">
      <c r="A30" s="15" t="s">
        <v>427</v>
      </c>
      <c r="B30" s="17" t="n">
        <v>4520</v>
      </c>
      <c r="C30" s="18">
        <f>(945.0/B30*100)</f>
        <v/>
      </c>
      <c r="D30" s="19" t="n">
        <v>3575</v>
      </c>
      <c r="E30" s="18" t="n">
        <v>0.51428732</v>
      </c>
      <c r="F30" s="20" t="n">
        <v>0.5186585</v>
      </c>
      <c r="G30" s="18" t="n">
        <v>3.39189756</v>
      </c>
      <c r="H30" s="20" t="n">
        <v>1.38261183</v>
      </c>
      <c r="I30" s="18" t="n">
        <v>18.12232786</v>
      </c>
      <c r="J30" s="20" t="n">
        <v>3.05721367</v>
      </c>
      <c r="K30" s="18" t="n">
        <v>44.08345597</v>
      </c>
      <c r="L30" s="20" t="n">
        <v>4.22477256</v>
      </c>
      <c r="M30" s="18" t="n">
        <v>15.7552275</v>
      </c>
      <c r="N30" s="20" t="n">
        <v>2.09256483</v>
      </c>
      <c r="O30" s="18" t="n">
        <v>13.61269254</v>
      </c>
      <c r="P30" s="20" t="n">
        <v>3.16962873</v>
      </c>
      <c r="Q30" s="18" t="n">
        <v>0</v>
      </c>
      <c r="R30" s="20" t="n">
        <v>0</v>
      </c>
      <c r="S30" s="18" t="s">
        <v>404</v>
      </c>
      <c r="T30" s="20" t="s">
        <v>404</v>
      </c>
      <c r="U30" s="18" t="n">
        <v>0</v>
      </c>
      <c r="V30" s="20" t="n">
        <v>0</v>
      </c>
      <c r="W30" s="18" t="n">
        <v>0</v>
      </c>
      <c r="X30" s="20" t="n">
        <v>0</v>
      </c>
      <c r="Y30" s="18" t="n">
        <v>4.52011126</v>
      </c>
      <c r="Z30" s="20" t="n">
        <v>1.37701467</v>
      </c>
    </row>
    <row r="31" spans="1:26">
      <c r="A31" s="15" t="s">
        <v>428</v>
      </c>
      <c r="B31" s="17" t="n">
        <v>5456</v>
      </c>
      <c r="C31" s="18">
        <f>(502.0/B31*100)</f>
        <v/>
      </c>
      <c r="D31" s="19" t="n">
        <v>4954</v>
      </c>
      <c r="E31" s="18" t="n">
        <v>0.52252845</v>
      </c>
      <c r="F31" s="20" t="n">
        <v>0.51298283</v>
      </c>
      <c r="G31" s="18" t="n">
        <v>0.5125484</v>
      </c>
      <c r="H31" s="20" t="n">
        <v>0.52001482</v>
      </c>
      <c r="I31" s="18" t="n">
        <v>12.18322193</v>
      </c>
      <c r="J31" s="20" t="n">
        <v>2.34953576</v>
      </c>
      <c r="K31" s="18" t="n">
        <v>33.11956672</v>
      </c>
      <c r="L31" s="20" t="n">
        <v>3.47920177</v>
      </c>
      <c r="M31" s="18" t="n">
        <v>30.76558535</v>
      </c>
      <c r="N31" s="20" t="n">
        <v>2.9648235</v>
      </c>
      <c r="O31" s="18" t="n">
        <v>12.52320074</v>
      </c>
      <c r="P31" s="20" t="n">
        <v>1.98752601</v>
      </c>
      <c r="Q31" s="18" t="n">
        <v>0</v>
      </c>
      <c r="R31" s="20" t="n">
        <v>0</v>
      </c>
      <c r="S31" s="18" t="s">
        <v>404</v>
      </c>
      <c r="T31" s="20" t="s">
        <v>404</v>
      </c>
      <c r="U31" s="18" t="n">
        <v>0</v>
      </c>
      <c r="V31" s="20" t="n">
        <v>0</v>
      </c>
      <c r="W31" s="18" t="n">
        <v>0</v>
      </c>
      <c r="X31" s="20" t="n">
        <v>0</v>
      </c>
      <c r="Y31" s="18" t="n">
        <v>10.3733484</v>
      </c>
      <c r="Z31" s="20" t="n">
        <v>2.12369536</v>
      </c>
    </row>
    <row r="32" spans="1:26">
      <c r="A32" s="15" t="s">
        <v>429</v>
      </c>
      <c r="B32" s="17" t="n">
        <v>4478</v>
      </c>
      <c r="C32" s="18">
        <f>(0.0/B32*100)</f>
        <v/>
      </c>
      <c r="D32" s="19" t="n">
        <v>4478</v>
      </c>
      <c r="E32" s="18" t="n">
        <v>1.24859113</v>
      </c>
      <c r="F32" s="20" t="n">
        <v>0.90142445</v>
      </c>
      <c r="G32" s="18" t="n">
        <v>10.60727455</v>
      </c>
      <c r="H32" s="20" t="n">
        <v>2.61162341</v>
      </c>
      <c r="I32" s="18" t="n">
        <v>40.76010182</v>
      </c>
      <c r="J32" s="20" t="n">
        <v>3.76886113</v>
      </c>
      <c r="K32" s="18" t="n">
        <v>22.96354222</v>
      </c>
      <c r="L32" s="20" t="n">
        <v>3.54610017</v>
      </c>
      <c r="M32" s="18" t="n">
        <v>10.33089769</v>
      </c>
      <c r="N32" s="20" t="n">
        <v>2.57260143</v>
      </c>
      <c r="O32" s="18" t="n">
        <v>12.1311271</v>
      </c>
      <c r="P32" s="20" t="n">
        <v>2.62748602</v>
      </c>
      <c r="Q32" s="18" t="n">
        <v>0</v>
      </c>
      <c r="R32" s="20" t="n">
        <v>0</v>
      </c>
      <c r="S32" s="18" t="s">
        <v>404</v>
      </c>
      <c r="T32" s="20" t="s">
        <v>404</v>
      </c>
      <c r="U32" s="18" t="n">
        <v>0</v>
      </c>
      <c r="V32" s="20" t="n">
        <v>0</v>
      </c>
      <c r="W32" s="18" t="n">
        <v>0</v>
      </c>
      <c r="X32" s="20" t="n">
        <v>0</v>
      </c>
      <c r="Y32" s="18" t="n">
        <v>1.95846548</v>
      </c>
      <c r="Z32" s="20" t="n">
        <v>1.1079308</v>
      </c>
    </row>
    <row r="33" spans="1:26">
      <c r="A33" s="15" t="s">
        <v>430</v>
      </c>
      <c r="B33" s="17" t="n">
        <v>7325</v>
      </c>
      <c r="C33" s="18">
        <f>(29.0/B33*100)</f>
        <v/>
      </c>
      <c r="D33" s="19" t="n">
        <v>7296</v>
      </c>
      <c r="E33" s="18" t="n">
        <v>0</v>
      </c>
      <c r="F33" s="20" t="n">
        <v>0</v>
      </c>
      <c r="G33" s="18" t="n">
        <v>0.73333291</v>
      </c>
      <c r="H33" s="20" t="n">
        <v>0.46091022</v>
      </c>
      <c r="I33" s="18" t="n">
        <v>18.38378955</v>
      </c>
      <c r="J33" s="20" t="n">
        <v>3.30281131</v>
      </c>
      <c r="K33" s="18" t="n">
        <v>48.32367468</v>
      </c>
      <c r="L33" s="20" t="n">
        <v>3.96208021</v>
      </c>
      <c r="M33" s="18" t="n">
        <v>6.86875797</v>
      </c>
      <c r="N33" s="20" t="n">
        <v>2.14117561</v>
      </c>
      <c r="O33" s="18" t="n">
        <v>24.14921519</v>
      </c>
      <c r="P33" s="20" t="n">
        <v>3.02898287</v>
      </c>
      <c r="Q33" s="18" t="n">
        <v>0</v>
      </c>
      <c r="R33" s="20" t="n">
        <v>0</v>
      </c>
      <c r="S33" s="18" t="s">
        <v>404</v>
      </c>
      <c r="T33" s="20" t="s">
        <v>404</v>
      </c>
      <c r="U33" s="18" t="n">
        <v>0</v>
      </c>
      <c r="V33" s="20" t="n">
        <v>0</v>
      </c>
      <c r="W33" s="18" t="n">
        <v>0</v>
      </c>
      <c r="X33" s="20" t="n">
        <v>0</v>
      </c>
      <c r="Y33" s="18" t="n">
        <v>1.54122971</v>
      </c>
      <c r="Z33" s="20" t="n">
        <v>0.76265999</v>
      </c>
    </row>
    <row r="34" spans="1:26">
      <c r="A34" s="15" t="s">
        <v>431</v>
      </c>
      <c r="B34" s="17" t="n">
        <v>6350</v>
      </c>
      <c r="C34" s="18">
        <f>(0.0/B34*100)</f>
        <v/>
      </c>
      <c r="D34" s="19" t="n">
        <v>6350</v>
      </c>
      <c r="E34" s="18" t="n">
        <v>0.11585508</v>
      </c>
      <c r="F34" s="20" t="n">
        <v>0.11609766</v>
      </c>
      <c r="G34" s="18" t="n">
        <v>9.822611889999999</v>
      </c>
      <c r="H34" s="20" t="n">
        <v>2.06857696</v>
      </c>
      <c r="I34" s="18" t="n">
        <v>23.95488281</v>
      </c>
      <c r="J34" s="20" t="n">
        <v>2.76347566</v>
      </c>
      <c r="K34" s="18" t="n">
        <v>43.75841453</v>
      </c>
      <c r="L34" s="20" t="n">
        <v>3.29836478</v>
      </c>
      <c r="M34" s="18" t="n">
        <v>10.21984228</v>
      </c>
      <c r="N34" s="20" t="n">
        <v>1.83409919</v>
      </c>
      <c r="O34" s="18" t="n">
        <v>11.06546988</v>
      </c>
      <c r="P34" s="20" t="n">
        <v>1.98855158</v>
      </c>
      <c r="Q34" s="18" t="n">
        <v>0</v>
      </c>
      <c r="R34" s="20" t="n">
        <v>0</v>
      </c>
      <c r="S34" s="18" t="s">
        <v>404</v>
      </c>
      <c r="T34" s="20" t="s">
        <v>404</v>
      </c>
      <c r="U34" s="18" t="n">
        <v>0</v>
      </c>
      <c r="V34" s="20" t="n">
        <v>0</v>
      </c>
      <c r="W34" s="18" t="n">
        <v>0</v>
      </c>
      <c r="X34" s="20" t="n">
        <v>0</v>
      </c>
      <c r="Y34" s="18" t="n">
        <v>1.06292353</v>
      </c>
      <c r="Z34" s="20" t="n">
        <v>0.82304504</v>
      </c>
    </row>
    <row r="35" spans="1:26">
      <c r="A35" s="15" t="s">
        <v>432</v>
      </c>
      <c r="B35" s="17" t="n">
        <v>6406</v>
      </c>
      <c r="C35" s="18">
        <f>(443.0/B35*100)</f>
        <v/>
      </c>
      <c r="D35" s="19" t="n">
        <v>5963</v>
      </c>
      <c r="E35" s="18" t="n">
        <v>0</v>
      </c>
      <c r="F35" s="20" t="n">
        <v>0</v>
      </c>
      <c r="G35" s="18" t="n">
        <v>5.48442491</v>
      </c>
      <c r="H35" s="20" t="n">
        <v>0.13489835</v>
      </c>
      <c r="I35" s="18" t="n">
        <v>14.79082797</v>
      </c>
      <c r="J35" s="20" t="n">
        <v>0.25037874</v>
      </c>
      <c r="K35" s="18" t="n">
        <v>42.33726403</v>
      </c>
      <c r="L35" s="20" t="n">
        <v>0.34630287</v>
      </c>
      <c r="M35" s="18" t="n">
        <v>18.48695891</v>
      </c>
      <c r="N35" s="20" t="n">
        <v>0.55541496</v>
      </c>
      <c r="O35" s="18" t="n">
        <v>17.49369283</v>
      </c>
      <c r="P35" s="20" t="n">
        <v>0.41487072</v>
      </c>
      <c r="Q35" s="18" t="n">
        <v>0</v>
      </c>
      <c r="R35" s="20" t="n">
        <v>0</v>
      </c>
      <c r="S35" s="18" t="s">
        <v>404</v>
      </c>
      <c r="T35" s="20" t="s">
        <v>404</v>
      </c>
      <c r="U35" s="18" t="n">
        <v>0</v>
      </c>
      <c r="V35" s="20" t="n">
        <v>0</v>
      </c>
      <c r="W35" s="18" t="n">
        <v>0</v>
      </c>
      <c r="X35" s="20" t="n">
        <v>0</v>
      </c>
      <c r="Y35" s="18" t="n">
        <v>1.40683135</v>
      </c>
      <c r="Z35" s="20" t="n">
        <v>0.0779893</v>
      </c>
    </row>
    <row r="36" spans="1:26">
      <c r="A36" s="15" t="s">
        <v>433</v>
      </c>
      <c r="B36" s="17" t="n">
        <v>6736</v>
      </c>
      <c r="C36" s="18">
        <f>(10.0/B36*100)</f>
        <v/>
      </c>
      <c r="D36" s="19" t="n">
        <v>6726</v>
      </c>
      <c r="E36" s="18" t="n">
        <v>0.54781104</v>
      </c>
      <c r="F36" s="20" t="n">
        <v>0.52088527</v>
      </c>
      <c r="G36" s="18" t="n">
        <v>5.11700514</v>
      </c>
      <c r="H36" s="20" t="n">
        <v>1.56651073</v>
      </c>
      <c r="I36" s="18" t="n">
        <v>20.64784036</v>
      </c>
      <c r="J36" s="20" t="n">
        <v>2.69217027</v>
      </c>
      <c r="K36" s="18" t="n">
        <v>29.54340225</v>
      </c>
      <c r="L36" s="20" t="n">
        <v>3.39004606</v>
      </c>
      <c r="M36" s="18" t="n">
        <v>25.20718089</v>
      </c>
      <c r="N36" s="20" t="n">
        <v>2.92478373</v>
      </c>
      <c r="O36" s="18" t="n">
        <v>17.54873421</v>
      </c>
      <c r="P36" s="20" t="n">
        <v>2.78851241</v>
      </c>
      <c r="Q36" s="18" t="n">
        <v>0</v>
      </c>
      <c r="R36" s="20" t="n">
        <v>0</v>
      </c>
      <c r="S36" s="18" t="s">
        <v>404</v>
      </c>
      <c r="T36" s="20" t="s">
        <v>404</v>
      </c>
      <c r="U36" s="18" t="n">
        <v>0</v>
      </c>
      <c r="V36" s="20" t="n">
        <v>0</v>
      </c>
      <c r="W36" s="18" t="n">
        <v>0</v>
      </c>
      <c r="X36" s="20" t="n">
        <v>0</v>
      </c>
      <c r="Y36" s="18" t="n">
        <v>1.38802611</v>
      </c>
      <c r="Z36" s="20" t="n">
        <v>0.86060176</v>
      </c>
    </row>
    <row r="37" spans="1:26">
      <c r="A37" s="15" t="s">
        <v>434</v>
      </c>
      <c r="B37" s="17" t="n">
        <v>5458</v>
      </c>
      <c r="C37" s="18">
        <f>(0.0/B37*100)</f>
        <v/>
      </c>
      <c r="D37" s="19" t="n">
        <v>5458</v>
      </c>
      <c r="E37" s="18" t="n">
        <v>0.52299384</v>
      </c>
      <c r="F37" s="20" t="n">
        <v>0.53789955</v>
      </c>
      <c r="G37" s="18" t="n">
        <v>0.33145831</v>
      </c>
      <c r="H37" s="20" t="n">
        <v>0.25251771</v>
      </c>
      <c r="I37" s="18" t="n">
        <v>3.59120457</v>
      </c>
      <c r="J37" s="20" t="n">
        <v>1.19461805</v>
      </c>
      <c r="K37" s="18" t="n">
        <v>41.47510532</v>
      </c>
      <c r="L37" s="20" t="n">
        <v>3.12839873</v>
      </c>
      <c r="M37" s="18" t="n">
        <v>37.64681389</v>
      </c>
      <c r="N37" s="20" t="n">
        <v>3.52666362</v>
      </c>
      <c r="O37" s="18" t="n">
        <v>15.92135933</v>
      </c>
      <c r="P37" s="20" t="n">
        <v>2.37020126</v>
      </c>
      <c r="Q37" s="18" t="n">
        <v>0</v>
      </c>
      <c r="R37" s="20" t="n">
        <v>0</v>
      </c>
      <c r="S37" s="18" t="s">
        <v>404</v>
      </c>
      <c r="T37" s="20" t="s">
        <v>404</v>
      </c>
      <c r="U37" s="18" t="n">
        <v>0</v>
      </c>
      <c r="V37" s="20" t="n">
        <v>0</v>
      </c>
      <c r="W37" s="18" t="n">
        <v>0</v>
      </c>
      <c r="X37" s="20" t="n">
        <v>0</v>
      </c>
      <c r="Y37" s="18" t="n">
        <v>0.51106475</v>
      </c>
      <c r="Z37" s="20" t="n">
        <v>0.51552163</v>
      </c>
    </row>
    <row r="38" spans="1:26">
      <c r="A38" s="15" t="s">
        <v>435</v>
      </c>
      <c r="B38" s="17" t="n">
        <v>5860</v>
      </c>
      <c r="C38" s="18">
        <f>(268.0/B38*100)</f>
        <v/>
      </c>
      <c r="D38" s="19" t="n">
        <v>5592</v>
      </c>
      <c r="E38" s="18" t="n">
        <v>0.56090651</v>
      </c>
      <c r="F38" s="20" t="n">
        <v>0.60597538</v>
      </c>
      <c r="G38" s="18" t="n">
        <v>10.90749256</v>
      </c>
      <c r="H38" s="20" t="n">
        <v>2.88853535</v>
      </c>
      <c r="I38" s="18" t="n">
        <v>31.80894335</v>
      </c>
      <c r="J38" s="20" t="n">
        <v>3.4326768</v>
      </c>
      <c r="K38" s="18" t="n">
        <v>37.34588857</v>
      </c>
      <c r="L38" s="20" t="n">
        <v>3.61926766</v>
      </c>
      <c r="M38" s="18" t="n">
        <v>11.20327026</v>
      </c>
      <c r="N38" s="20" t="n">
        <v>2.34463193</v>
      </c>
      <c r="O38" s="18" t="n">
        <v>4.84897663</v>
      </c>
      <c r="P38" s="20" t="n">
        <v>1.66698081</v>
      </c>
      <c r="Q38" s="18" t="n">
        <v>0</v>
      </c>
      <c r="R38" s="20" t="n">
        <v>0</v>
      </c>
      <c r="S38" s="18" t="s">
        <v>404</v>
      </c>
      <c r="T38" s="20" t="s">
        <v>404</v>
      </c>
      <c r="U38" s="18" t="n">
        <v>0</v>
      </c>
      <c r="V38" s="20" t="n">
        <v>0</v>
      </c>
      <c r="W38" s="18" t="n">
        <v>0</v>
      </c>
      <c r="X38" s="20" t="n">
        <v>0</v>
      </c>
      <c r="Y38" s="18" t="n">
        <v>3.32452213</v>
      </c>
      <c r="Z38" s="20" t="n">
        <v>1.34603749</v>
      </c>
    </row>
    <row r="39" spans="1:26">
      <c r="A39" s="15" t="s">
        <v>436</v>
      </c>
      <c r="B39" s="17" t="n">
        <v>5895</v>
      </c>
      <c r="C39" s="18">
        <f>(0.0/B39*100)</f>
        <v/>
      </c>
      <c r="D39" s="19" t="n">
        <v>5895</v>
      </c>
      <c r="E39" s="18" t="n">
        <v>0</v>
      </c>
      <c r="F39" s="20" t="n">
        <v>0</v>
      </c>
      <c r="G39" s="18" t="n">
        <v>2.5227635</v>
      </c>
      <c r="H39" s="20" t="n">
        <v>1.07302991</v>
      </c>
      <c r="I39" s="18" t="n">
        <v>11.31839254</v>
      </c>
      <c r="J39" s="20" t="n">
        <v>2.89626384</v>
      </c>
      <c r="K39" s="18" t="n">
        <v>20.99762546</v>
      </c>
      <c r="L39" s="20" t="n">
        <v>3.36736962</v>
      </c>
      <c r="M39" s="18" t="n">
        <v>29.38081294</v>
      </c>
      <c r="N39" s="20" t="n">
        <v>3.76489965</v>
      </c>
      <c r="O39" s="18" t="n">
        <v>35.31755861</v>
      </c>
      <c r="P39" s="20" t="n">
        <v>3.95608647</v>
      </c>
      <c r="Q39" s="18" t="n">
        <v>0</v>
      </c>
      <c r="R39" s="20" t="n">
        <v>0</v>
      </c>
      <c r="S39" s="18" t="s">
        <v>404</v>
      </c>
      <c r="T39" s="20" t="s">
        <v>404</v>
      </c>
      <c r="U39" s="18" t="n">
        <v>0</v>
      </c>
      <c r="V39" s="20" t="n">
        <v>0</v>
      </c>
      <c r="W39" s="18" t="n">
        <v>0</v>
      </c>
      <c r="X39" s="20" t="n">
        <v>0</v>
      </c>
      <c r="Y39" s="18" t="n">
        <v>0.46284695</v>
      </c>
      <c r="Z39" s="20" t="n">
        <v>0.46314284</v>
      </c>
    </row>
    <row r="40" spans="1:26">
      <c r="A40" s="15" t="s">
        <v>437</v>
      </c>
      <c r="B40" s="17" t="n">
        <v>14157</v>
      </c>
      <c r="C40" s="18">
        <f>(2650.0/B40*100)</f>
        <v/>
      </c>
      <c r="D40" s="19" t="n">
        <v>11507</v>
      </c>
      <c r="E40" s="18" t="n">
        <v>0</v>
      </c>
      <c r="F40" s="20" t="n">
        <v>0</v>
      </c>
      <c r="G40" s="18" t="n">
        <v>5.89344394</v>
      </c>
      <c r="H40" s="20" t="n">
        <v>1.95569614</v>
      </c>
      <c r="I40" s="18" t="n">
        <v>24.68747734</v>
      </c>
      <c r="J40" s="20" t="n">
        <v>3.16631504</v>
      </c>
      <c r="K40" s="18" t="n">
        <v>28.52684688</v>
      </c>
      <c r="L40" s="20" t="n">
        <v>2.94454788</v>
      </c>
      <c r="M40" s="18" t="n">
        <v>14.12912338</v>
      </c>
      <c r="N40" s="20" t="n">
        <v>2.50581465</v>
      </c>
      <c r="O40" s="18" t="n">
        <v>20.81720445</v>
      </c>
      <c r="P40" s="20" t="n">
        <v>3.15240616</v>
      </c>
      <c r="Q40" s="18" t="n">
        <v>0</v>
      </c>
      <c r="R40" s="20" t="n">
        <v>0</v>
      </c>
      <c r="S40" s="18" t="s">
        <v>404</v>
      </c>
      <c r="T40" s="20" t="s">
        <v>404</v>
      </c>
      <c r="U40" s="18" t="n">
        <v>0</v>
      </c>
      <c r="V40" s="20" t="n">
        <v>0</v>
      </c>
      <c r="W40" s="18" t="n">
        <v>0</v>
      </c>
      <c r="X40" s="20" t="n">
        <v>0</v>
      </c>
      <c r="Y40" s="18" t="n">
        <v>5.945904</v>
      </c>
      <c r="Z40" s="20" t="n">
        <v>1.685858</v>
      </c>
    </row>
    <row r="41" spans="1:26">
      <c r="A41" s="15" t="s">
        <v>438</v>
      </c>
      <c r="B41" s="17" t="n">
        <v>5712</v>
      </c>
      <c r="C41" s="18">
        <f>(70.0/B41*100)</f>
        <v/>
      </c>
      <c r="D41" s="19" t="n">
        <v>5642</v>
      </c>
      <c r="E41" s="18" t="n">
        <v>0.68204909</v>
      </c>
      <c r="F41" s="20" t="n">
        <v>0.48950626</v>
      </c>
      <c r="G41" s="18" t="n">
        <v>1.42906658</v>
      </c>
      <c r="H41" s="20" t="n">
        <v>1.0287545</v>
      </c>
      <c r="I41" s="18" t="n">
        <v>5.14094868</v>
      </c>
      <c r="J41" s="20" t="n">
        <v>1.60553109</v>
      </c>
      <c r="K41" s="18" t="n">
        <v>40.5828645</v>
      </c>
      <c r="L41" s="20" t="n">
        <v>4.29907211</v>
      </c>
      <c r="M41" s="18" t="n">
        <v>27.59759143</v>
      </c>
      <c r="N41" s="20" t="n">
        <v>3.69068458</v>
      </c>
      <c r="O41" s="18" t="n">
        <v>23.10219386</v>
      </c>
      <c r="P41" s="20" t="n">
        <v>3.63430106</v>
      </c>
      <c r="Q41" s="18" t="n">
        <v>0</v>
      </c>
      <c r="R41" s="20" t="n">
        <v>0</v>
      </c>
      <c r="S41" s="18" t="s">
        <v>404</v>
      </c>
      <c r="T41" s="20" t="s">
        <v>404</v>
      </c>
      <c r="U41" s="18" t="n">
        <v>0</v>
      </c>
      <c r="V41" s="20" t="n">
        <v>0</v>
      </c>
      <c r="W41" s="18" t="n">
        <v>0</v>
      </c>
      <c r="X41" s="20" t="n">
        <v>0</v>
      </c>
      <c r="Y41" s="18" t="n">
        <v>1.46528586</v>
      </c>
      <c r="Z41" s="20" t="n">
        <v>1.01214848</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n">
        <v>0.37015467</v>
      </c>
      <c r="F44" s="20" t="n">
        <v>0.38194286</v>
      </c>
      <c r="G44" s="18" t="n">
        <v>4.43375135</v>
      </c>
      <c r="H44" s="20" t="n">
        <v>1.34629972</v>
      </c>
      <c r="I44" s="18" t="n">
        <v>22.9675341</v>
      </c>
      <c r="J44" s="20" t="n">
        <v>3.38709473</v>
      </c>
      <c r="K44" s="18" t="n">
        <v>35.64361844</v>
      </c>
      <c r="L44" s="20" t="n">
        <v>3.59789147</v>
      </c>
      <c r="M44" s="18" t="n">
        <v>10.07774518</v>
      </c>
      <c r="N44" s="20" t="n">
        <v>2.2025521</v>
      </c>
      <c r="O44" s="18" t="n">
        <v>25.1192208</v>
      </c>
      <c r="P44" s="20" t="n">
        <v>3.71753785</v>
      </c>
      <c r="Q44" s="18" t="n">
        <v>0</v>
      </c>
      <c r="R44" s="20" t="n">
        <v>0</v>
      </c>
      <c r="S44" s="18" t="s">
        <v>404</v>
      </c>
      <c r="T44" s="20" t="s">
        <v>404</v>
      </c>
      <c r="U44" s="18" t="n">
        <v>0</v>
      </c>
      <c r="V44" s="20" t="n">
        <v>0</v>
      </c>
      <c r="W44" s="18" t="n">
        <v>0</v>
      </c>
      <c r="X44" s="20" t="n">
        <v>0</v>
      </c>
      <c r="Y44" s="18" t="n">
        <v>1.38797547</v>
      </c>
      <c r="Z44" s="20" t="n">
        <v>0.7541092</v>
      </c>
    </row>
    <row r="45" spans="1:26">
      <c r="A45" s="15" t="s">
        <v>442</v>
      </c>
      <c r="B45" s="17" t="n">
        <v>5519</v>
      </c>
      <c r="C45" s="18">
        <f>(0.0/B45*100)</f>
        <v/>
      </c>
      <c r="D45" s="19" t="n">
        <v>5519</v>
      </c>
      <c r="E45" s="18" t="n">
        <v>2.98037739</v>
      </c>
      <c r="F45" s="20" t="n">
        <v>1.39420915</v>
      </c>
      <c r="G45" s="18" t="n">
        <v>9.5829977</v>
      </c>
      <c r="H45" s="20" t="n">
        <v>2.38327943</v>
      </c>
      <c r="I45" s="18" t="n">
        <v>30.88948448</v>
      </c>
      <c r="J45" s="20" t="n">
        <v>3.97504537</v>
      </c>
      <c r="K45" s="18" t="n">
        <v>17.48068016</v>
      </c>
      <c r="L45" s="20" t="n">
        <v>2.79810317</v>
      </c>
      <c r="M45" s="18" t="n">
        <v>7.19847774</v>
      </c>
      <c r="N45" s="20" t="n">
        <v>2.16655269</v>
      </c>
      <c r="O45" s="18" t="n">
        <v>29.69231075</v>
      </c>
      <c r="P45" s="20" t="n">
        <v>4.12682167</v>
      </c>
      <c r="Q45" s="18" t="n">
        <v>0</v>
      </c>
      <c r="R45" s="20" t="n">
        <v>0</v>
      </c>
      <c r="S45" s="18" t="s">
        <v>404</v>
      </c>
      <c r="T45" s="20" t="s">
        <v>404</v>
      </c>
      <c r="U45" s="18" t="n">
        <v>0</v>
      </c>
      <c r="V45" s="20" t="n">
        <v>0</v>
      </c>
      <c r="W45" s="18" t="n">
        <v>0</v>
      </c>
      <c r="X45" s="20" t="n">
        <v>0</v>
      </c>
      <c r="Y45" s="18" t="n">
        <v>2.17567177</v>
      </c>
      <c r="Z45" s="20" t="n">
        <v>1.1923029</v>
      </c>
    </row>
    <row r="46" spans="1:26">
      <c r="A46" s="15" t="s">
        <v>443</v>
      </c>
      <c r="B46" s="17" t="n">
        <v>23141</v>
      </c>
      <c r="C46" s="18">
        <f>(4196.0/B46*100)</f>
        <v/>
      </c>
      <c r="D46" s="19" t="n">
        <v>18945</v>
      </c>
      <c r="E46" s="18" t="n">
        <v>1.20817902</v>
      </c>
      <c r="F46" s="20" t="n">
        <v>0.5022991</v>
      </c>
      <c r="G46" s="18" t="n">
        <v>5.93507042</v>
      </c>
      <c r="H46" s="20" t="n">
        <v>1.42197026</v>
      </c>
      <c r="I46" s="18" t="n">
        <v>13.36776877</v>
      </c>
      <c r="J46" s="20" t="n">
        <v>2.14590941</v>
      </c>
      <c r="K46" s="18" t="n">
        <v>22.88007968</v>
      </c>
      <c r="L46" s="20" t="n">
        <v>2.44567189</v>
      </c>
      <c r="M46" s="18" t="n">
        <v>17.36195974</v>
      </c>
      <c r="N46" s="20" t="n">
        <v>2.14959583</v>
      </c>
      <c r="O46" s="18" t="n">
        <v>32.71995499</v>
      </c>
      <c r="P46" s="20" t="n">
        <v>2.43504263</v>
      </c>
      <c r="Q46" s="18" t="n">
        <v>0</v>
      </c>
      <c r="R46" s="20" t="n">
        <v>0</v>
      </c>
      <c r="S46" s="18" t="s">
        <v>404</v>
      </c>
      <c r="T46" s="20" t="s">
        <v>404</v>
      </c>
      <c r="U46" s="18" t="n">
        <v>0</v>
      </c>
      <c r="V46" s="20" t="n">
        <v>0</v>
      </c>
      <c r="W46" s="18" t="n">
        <v>0</v>
      </c>
      <c r="X46" s="20" t="n">
        <v>0</v>
      </c>
      <c r="Y46" s="18" t="n">
        <v>6.52698738</v>
      </c>
      <c r="Z46" s="20" t="n">
        <v>1.14091317</v>
      </c>
    </row>
    <row r="47" spans="1:26">
      <c r="A47" s="15" t="s">
        <v>444</v>
      </c>
      <c r="B47" s="17" t="n">
        <v>5928</v>
      </c>
      <c r="C47" s="18">
        <f>(0.0/B47*100)</f>
        <v/>
      </c>
      <c r="D47" s="19" t="n">
        <v>5928</v>
      </c>
      <c r="E47" s="18" t="n">
        <v>0</v>
      </c>
      <c r="F47" s="20" t="n">
        <v>0</v>
      </c>
      <c r="G47" s="18" t="n">
        <v>6.60899931</v>
      </c>
      <c r="H47" s="20" t="n">
        <v>1.88845948</v>
      </c>
      <c r="I47" s="18" t="n">
        <v>20.93145796</v>
      </c>
      <c r="J47" s="20" t="n">
        <v>3.3154007</v>
      </c>
      <c r="K47" s="18" t="n">
        <v>36.64477054</v>
      </c>
      <c r="L47" s="20" t="n">
        <v>4.33327954</v>
      </c>
      <c r="M47" s="18" t="n">
        <v>17.21937741</v>
      </c>
      <c r="N47" s="20" t="n">
        <v>2.91225321</v>
      </c>
      <c r="O47" s="18" t="n">
        <v>15.65203261</v>
      </c>
      <c r="P47" s="20" t="n">
        <v>2.92489725</v>
      </c>
      <c r="Q47" s="18" t="n">
        <v>0</v>
      </c>
      <c r="R47" s="20" t="n">
        <v>0</v>
      </c>
      <c r="S47" s="18" t="s">
        <v>404</v>
      </c>
      <c r="T47" s="20" t="s">
        <v>404</v>
      </c>
      <c r="U47" s="18" t="n">
        <v>0</v>
      </c>
      <c r="V47" s="20" t="n">
        <v>0</v>
      </c>
      <c r="W47" s="18" t="n">
        <v>0</v>
      </c>
      <c r="X47" s="20" t="n">
        <v>0</v>
      </c>
      <c r="Y47" s="18" t="n">
        <v>2.94336217</v>
      </c>
      <c r="Z47" s="20" t="n">
        <v>1.31849834</v>
      </c>
    </row>
    <row r="48" spans="1:26">
      <c r="A48" s="15" t="s">
        <v>445</v>
      </c>
      <c r="B48" s="17" t="n">
        <v>9841</v>
      </c>
      <c r="C48" s="18">
        <f>(0.0/B48*100)</f>
        <v/>
      </c>
      <c r="D48" s="19" t="n">
        <v>9841</v>
      </c>
      <c r="E48" s="18" t="n">
        <v>0.43035861</v>
      </c>
      <c r="F48" s="20" t="n">
        <v>0.30382528</v>
      </c>
      <c r="G48" s="18" t="n">
        <v>48.54065713</v>
      </c>
      <c r="H48" s="20" t="n">
        <v>3.52237737</v>
      </c>
      <c r="I48" s="18" t="n">
        <v>26.5923936</v>
      </c>
      <c r="J48" s="20" t="n">
        <v>3.14902951</v>
      </c>
      <c r="K48" s="18" t="n">
        <v>14.46737771</v>
      </c>
      <c r="L48" s="20" t="n">
        <v>2.49837025</v>
      </c>
      <c r="M48" s="18" t="n">
        <v>5.31465377</v>
      </c>
      <c r="N48" s="20" t="n">
        <v>1.67369913</v>
      </c>
      <c r="O48" s="18" t="n">
        <v>3.80947785</v>
      </c>
      <c r="P48" s="20" t="n">
        <v>1.36465644</v>
      </c>
      <c r="Q48" s="18" t="n">
        <v>0</v>
      </c>
      <c r="R48" s="20" t="n">
        <v>0</v>
      </c>
      <c r="S48" s="18" t="s">
        <v>404</v>
      </c>
      <c r="T48" s="20" t="s">
        <v>404</v>
      </c>
      <c r="U48" s="18" t="n">
        <v>0</v>
      </c>
      <c r="V48" s="20" t="n">
        <v>0</v>
      </c>
      <c r="W48" s="18" t="n">
        <v>0</v>
      </c>
      <c r="X48" s="20" t="n">
        <v>0</v>
      </c>
      <c r="Y48" s="18" t="n">
        <v>0.84508132</v>
      </c>
      <c r="Z48" s="20" t="n">
        <v>0.61226667</v>
      </c>
    </row>
    <row r="49" spans="1:26">
      <c r="A49" s="15" t="s">
        <v>446</v>
      </c>
      <c r="B49" s="17" t="n">
        <v>6349</v>
      </c>
      <c r="C49" s="18">
        <f>(52.0/B49*100)</f>
        <v/>
      </c>
      <c r="D49" s="19" t="n">
        <v>6297</v>
      </c>
      <c r="E49" s="18" t="n">
        <v>0.93129944</v>
      </c>
      <c r="F49" s="20" t="n">
        <v>0.51686685</v>
      </c>
      <c r="G49" s="18" t="n">
        <v>6.06930573</v>
      </c>
      <c r="H49" s="20" t="n">
        <v>1.83953787</v>
      </c>
      <c r="I49" s="18" t="n">
        <v>29.0041811</v>
      </c>
      <c r="J49" s="20" t="n">
        <v>3.39160727</v>
      </c>
      <c r="K49" s="18" t="n">
        <v>20.80565525</v>
      </c>
      <c r="L49" s="20" t="n">
        <v>3.06068515</v>
      </c>
      <c r="M49" s="18" t="n">
        <v>12.78230996</v>
      </c>
      <c r="N49" s="20" t="n">
        <v>2.70522593</v>
      </c>
      <c r="O49" s="18" t="n">
        <v>30.28633936</v>
      </c>
      <c r="P49" s="20" t="n">
        <v>3.28914066</v>
      </c>
      <c r="Q49" s="18" t="n">
        <v>0</v>
      </c>
      <c r="R49" s="20" t="n">
        <v>0</v>
      </c>
      <c r="S49" s="18" t="s">
        <v>404</v>
      </c>
      <c r="T49" s="20" t="s">
        <v>404</v>
      </c>
      <c r="U49" s="18" t="n">
        <v>0</v>
      </c>
      <c r="V49" s="20" t="n">
        <v>0</v>
      </c>
      <c r="W49" s="18" t="n">
        <v>0</v>
      </c>
      <c r="X49" s="20" t="n">
        <v>0</v>
      </c>
      <c r="Y49" s="18" t="n">
        <v>0.12090915</v>
      </c>
      <c r="Z49" s="20" t="n">
        <v>0.08543591</v>
      </c>
    </row>
    <row r="50" spans="1:26">
      <c r="A50" s="15" t="s">
        <v>447</v>
      </c>
      <c r="B50" s="17" t="n">
        <v>11795</v>
      </c>
      <c r="C50" s="18">
        <f>(1031.0/B50*100)</f>
        <v/>
      </c>
      <c r="D50" s="19" t="n">
        <v>10764</v>
      </c>
      <c r="E50" s="18" t="n">
        <v>0.82529666</v>
      </c>
      <c r="F50" s="20" t="n">
        <v>0.82107948</v>
      </c>
      <c r="G50" s="18" t="n">
        <v>5.17484167</v>
      </c>
      <c r="H50" s="20" t="n">
        <v>1.35447404</v>
      </c>
      <c r="I50" s="18" t="n">
        <v>15.27829329</v>
      </c>
      <c r="J50" s="20" t="n">
        <v>2.57213428</v>
      </c>
      <c r="K50" s="18" t="n">
        <v>23.09548458</v>
      </c>
      <c r="L50" s="20" t="n">
        <v>3.12082923</v>
      </c>
      <c r="M50" s="18" t="n">
        <v>16.33893845</v>
      </c>
      <c r="N50" s="20" t="n">
        <v>2.46429246</v>
      </c>
      <c r="O50" s="18" t="n">
        <v>34.69504801</v>
      </c>
      <c r="P50" s="20" t="n">
        <v>3.39903543</v>
      </c>
      <c r="Q50" s="18" t="n">
        <v>0</v>
      </c>
      <c r="R50" s="20" t="n">
        <v>0</v>
      </c>
      <c r="S50" s="18" t="s">
        <v>404</v>
      </c>
      <c r="T50" s="20" t="s">
        <v>404</v>
      </c>
      <c r="U50" s="18" t="n">
        <v>0</v>
      </c>
      <c r="V50" s="20" t="n">
        <v>0</v>
      </c>
      <c r="W50" s="18" t="n">
        <v>0</v>
      </c>
      <c r="X50" s="20" t="n">
        <v>0</v>
      </c>
      <c r="Y50" s="18" t="n">
        <v>4.59209733</v>
      </c>
      <c r="Z50" s="20" t="n">
        <v>1.44593265</v>
      </c>
    </row>
    <row r="51" spans="1:26">
      <c r="A51" s="15" t="s">
        <v>448</v>
      </c>
      <c r="B51" s="17" t="n">
        <v>6866</v>
      </c>
      <c r="C51" s="18">
        <f>(0.0/B51*100)</f>
        <v/>
      </c>
      <c r="D51" s="19" t="n">
        <v>6866</v>
      </c>
      <c r="E51" s="18" t="n">
        <v>3.15195683</v>
      </c>
      <c r="F51" s="20" t="n">
        <v>1.26414741</v>
      </c>
      <c r="G51" s="18" t="n">
        <v>10.58015418</v>
      </c>
      <c r="H51" s="20" t="n">
        <v>2.26834254</v>
      </c>
      <c r="I51" s="18" t="n">
        <v>11.97348233</v>
      </c>
      <c r="J51" s="20" t="n">
        <v>2.26807083</v>
      </c>
      <c r="K51" s="18" t="n">
        <v>37.32451073</v>
      </c>
      <c r="L51" s="20" t="n">
        <v>3.23523382</v>
      </c>
      <c r="M51" s="18" t="n">
        <v>10.69846864</v>
      </c>
      <c r="N51" s="20" t="n">
        <v>2.18614194</v>
      </c>
      <c r="O51" s="18" t="n">
        <v>25.79857352</v>
      </c>
      <c r="P51" s="20" t="n">
        <v>3.71849783</v>
      </c>
      <c r="Q51" s="18" t="n">
        <v>0</v>
      </c>
      <c r="R51" s="20" t="n">
        <v>0</v>
      </c>
      <c r="S51" s="18" t="s">
        <v>404</v>
      </c>
      <c r="T51" s="20" t="s">
        <v>404</v>
      </c>
      <c r="U51" s="18" t="n">
        <v>0</v>
      </c>
      <c r="V51" s="20" t="n">
        <v>0</v>
      </c>
      <c r="W51" s="18" t="n">
        <v>0</v>
      </c>
      <c r="X51" s="20" t="n">
        <v>0</v>
      </c>
      <c r="Y51" s="18" t="n">
        <v>0.47285377</v>
      </c>
      <c r="Z51" s="20" t="n">
        <v>0.48056261</v>
      </c>
    </row>
    <row r="52" spans="1:26">
      <c r="A52" s="15" t="s">
        <v>449</v>
      </c>
      <c r="B52" s="17" t="n">
        <v>5809</v>
      </c>
      <c r="C52" s="18">
        <f>(0.0/B52*100)</f>
        <v/>
      </c>
      <c r="D52" s="19" t="n">
        <v>5809</v>
      </c>
      <c r="E52" s="18" t="n">
        <v>0</v>
      </c>
      <c r="F52" s="20" t="n">
        <v>0</v>
      </c>
      <c r="G52" s="18" t="n">
        <v>4.56850219</v>
      </c>
      <c r="H52" s="20" t="n">
        <v>1.71552165</v>
      </c>
      <c r="I52" s="18" t="n">
        <v>19.4168598</v>
      </c>
      <c r="J52" s="20" t="n">
        <v>3.08513964</v>
      </c>
      <c r="K52" s="18" t="n">
        <v>39.72611479</v>
      </c>
      <c r="L52" s="20" t="n">
        <v>3.98465739</v>
      </c>
      <c r="M52" s="18" t="n">
        <v>17.62424695</v>
      </c>
      <c r="N52" s="20" t="n">
        <v>3.3340359</v>
      </c>
      <c r="O52" s="18" t="n">
        <v>18.58860136</v>
      </c>
      <c r="P52" s="20" t="n">
        <v>2.96271605</v>
      </c>
      <c r="Q52" s="18" t="n">
        <v>0</v>
      </c>
      <c r="R52" s="20" t="n">
        <v>0</v>
      </c>
      <c r="S52" s="18" t="s">
        <v>404</v>
      </c>
      <c r="T52" s="20" t="s">
        <v>404</v>
      </c>
      <c r="U52" s="18" t="n">
        <v>0</v>
      </c>
      <c r="V52" s="20" t="n">
        <v>0</v>
      </c>
      <c r="W52" s="18" t="n">
        <v>0</v>
      </c>
      <c r="X52" s="20" t="n">
        <v>0</v>
      </c>
      <c r="Y52" s="18" t="n">
        <v>0.07567491</v>
      </c>
      <c r="Z52" s="20" t="n">
        <v>0.07594953</v>
      </c>
    </row>
    <row r="53" spans="1:26">
      <c r="A53" s="15" t="s">
        <v>450</v>
      </c>
      <c r="B53" s="17" t="n">
        <v>5571</v>
      </c>
      <c r="C53" s="18">
        <f>(0.0/B53*100)</f>
        <v/>
      </c>
      <c r="D53" s="19" t="n">
        <v>5571</v>
      </c>
      <c r="E53" s="18" t="n">
        <v>1.96433355</v>
      </c>
      <c r="F53" s="20" t="n">
        <v>0.02974446</v>
      </c>
      <c r="G53" s="18" t="n">
        <v>7.90548863</v>
      </c>
      <c r="H53" s="20" t="n">
        <v>0.083514</v>
      </c>
      <c r="I53" s="18" t="n">
        <v>12.2101648</v>
      </c>
      <c r="J53" s="20" t="n">
        <v>0.11959505</v>
      </c>
      <c r="K53" s="18" t="n">
        <v>35.91495188</v>
      </c>
      <c r="L53" s="20" t="n">
        <v>0.13554316</v>
      </c>
      <c r="M53" s="18" t="n">
        <v>25.61750191</v>
      </c>
      <c r="N53" s="20" t="n">
        <v>0.11617875</v>
      </c>
      <c r="O53" s="18" t="n">
        <v>14.15337945</v>
      </c>
      <c r="P53" s="20" t="n">
        <v>0.08866941</v>
      </c>
      <c r="Q53" s="18" t="n">
        <v>0</v>
      </c>
      <c r="R53" s="20" t="n">
        <v>0</v>
      </c>
      <c r="S53" s="18" t="s">
        <v>404</v>
      </c>
      <c r="T53" s="20" t="s">
        <v>404</v>
      </c>
      <c r="U53" s="18" t="n">
        <v>0</v>
      </c>
      <c r="V53" s="20" t="n">
        <v>0</v>
      </c>
      <c r="W53" s="18" t="n">
        <v>0</v>
      </c>
      <c r="X53" s="20" t="n">
        <v>0</v>
      </c>
      <c r="Y53" s="18" t="n">
        <v>2.23417978</v>
      </c>
      <c r="Z53" s="20" t="n">
        <v>0.04842825</v>
      </c>
    </row>
    <row r="54" spans="1:26">
      <c r="A54" s="15" t="s">
        <v>451</v>
      </c>
      <c r="B54" s="17" t="n">
        <v>4740</v>
      </c>
      <c r="C54" s="18">
        <f>(199.0/B54*100)</f>
        <v/>
      </c>
      <c r="D54" s="19" t="n">
        <v>4541</v>
      </c>
      <c r="E54" s="18" t="n">
        <v>0.67602406</v>
      </c>
      <c r="F54" s="20" t="n">
        <v>0.6769686</v>
      </c>
      <c r="G54" s="18" t="n">
        <v>2.67903291</v>
      </c>
      <c r="H54" s="20" t="n">
        <v>1.51787524</v>
      </c>
      <c r="I54" s="18" t="n">
        <v>7.06917501</v>
      </c>
      <c r="J54" s="20" t="n">
        <v>1.77602867</v>
      </c>
      <c r="K54" s="18" t="n">
        <v>10.86196453</v>
      </c>
      <c r="L54" s="20" t="n">
        <v>2.42030302</v>
      </c>
      <c r="M54" s="18" t="n">
        <v>22.4700677</v>
      </c>
      <c r="N54" s="20" t="n">
        <v>3.11249755</v>
      </c>
      <c r="O54" s="18" t="n">
        <v>54.27109937</v>
      </c>
      <c r="P54" s="20" t="n">
        <v>3.70971511</v>
      </c>
      <c r="Q54" s="18" t="n">
        <v>0</v>
      </c>
      <c r="R54" s="20" t="n">
        <v>0</v>
      </c>
      <c r="S54" s="18" t="s">
        <v>404</v>
      </c>
      <c r="T54" s="20" t="s">
        <v>404</v>
      </c>
      <c r="U54" s="18" t="n">
        <v>0</v>
      </c>
      <c r="V54" s="20" t="n">
        <v>0</v>
      </c>
      <c r="W54" s="18" t="n">
        <v>0</v>
      </c>
      <c r="X54" s="20" t="n">
        <v>0</v>
      </c>
      <c r="Y54" s="18" t="n">
        <v>1.9726364</v>
      </c>
      <c r="Z54" s="20" t="n">
        <v>0.89110873</v>
      </c>
    </row>
    <row r="55" spans="1:26">
      <c r="A55" s="15" t="s">
        <v>452</v>
      </c>
      <c r="B55" s="17" t="n">
        <v>5316</v>
      </c>
      <c r="C55" s="18">
        <f>(43.0/B55*100)</f>
        <v/>
      </c>
      <c r="D55" s="19" t="n">
        <v>5273</v>
      </c>
      <c r="E55" s="18" t="n">
        <v>0.49480392</v>
      </c>
      <c r="F55" s="20" t="n">
        <v>0.4576542</v>
      </c>
      <c r="G55" s="18" t="n">
        <v>4.49427075</v>
      </c>
      <c r="H55" s="20" t="n">
        <v>1.61741413</v>
      </c>
      <c r="I55" s="18" t="n">
        <v>14.43588828</v>
      </c>
      <c r="J55" s="20" t="n">
        <v>2.26568152</v>
      </c>
      <c r="K55" s="18" t="n">
        <v>21.52513451</v>
      </c>
      <c r="L55" s="20" t="n">
        <v>2.58018376</v>
      </c>
      <c r="M55" s="18" t="n">
        <v>22.94186071</v>
      </c>
      <c r="N55" s="20" t="n">
        <v>2.99282084</v>
      </c>
      <c r="O55" s="18" t="n">
        <v>32.38263251</v>
      </c>
      <c r="P55" s="20" t="n">
        <v>2.83682186</v>
      </c>
      <c r="Q55" s="18" t="n">
        <v>0</v>
      </c>
      <c r="R55" s="20" t="n">
        <v>0</v>
      </c>
      <c r="S55" s="18" t="s">
        <v>404</v>
      </c>
      <c r="T55" s="20" t="s">
        <v>404</v>
      </c>
      <c r="U55" s="18" t="n">
        <v>0</v>
      </c>
      <c r="V55" s="20" t="n">
        <v>0</v>
      </c>
      <c r="W55" s="18" t="n">
        <v>0.11479526</v>
      </c>
      <c r="X55" s="20" t="n">
        <v>0.07905796</v>
      </c>
      <c r="Y55" s="18" t="n">
        <v>3.61061407</v>
      </c>
      <c r="Z55" s="20" t="n">
        <v>1.31942214</v>
      </c>
    </row>
    <row r="56" spans="1:26">
      <c r="A56" s="15" t="s">
        <v>453</v>
      </c>
      <c r="B56" s="17" t="n">
        <v>5359</v>
      </c>
      <c r="C56" s="18">
        <f>(0.0/B56*100)</f>
        <v/>
      </c>
      <c r="D56" s="19" t="n">
        <v>5359</v>
      </c>
      <c r="E56" s="18" t="n">
        <v>0</v>
      </c>
      <c r="F56" s="20" t="n">
        <v>0</v>
      </c>
      <c r="G56" s="18" t="n">
        <v>6.67260793</v>
      </c>
      <c r="H56" s="20" t="n">
        <v>2.28665546</v>
      </c>
      <c r="I56" s="18" t="n">
        <v>27.19587978</v>
      </c>
      <c r="J56" s="20" t="n">
        <v>3.7159053</v>
      </c>
      <c r="K56" s="18" t="n">
        <v>32.654742</v>
      </c>
      <c r="L56" s="20" t="n">
        <v>3.99807831</v>
      </c>
      <c r="M56" s="18" t="n">
        <v>13.15738966</v>
      </c>
      <c r="N56" s="20" t="n">
        <v>2.67132041</v>
      </c>
      <c r="O56" s="18" t="n">
        <v>12.17448582</v>
      </c>
      <c r="P56" s="20" t="n">
        <v>2.58812242</v>
      </c>
      <c r="Q56" s="18" t="n">
        <v>0</v>
      </c>
      <c r="R56" s="20" t="n">
        <v>0</v>
      </c>
      <c r="S56" s="18" t="s">
        <v>404</v>
      </c>
      <c r="T56" s="20" t="s">
        <v>404</v>
      </c>
      <c r="U56" s="18" t="n">
        <v>0</v>
      </c>
      <c r="V56" s="20" t="n">
        <v>0</v>
      </c>
      <c r="W56" s="18" t="n">
        <v>0</v>
      </c>
      <c r="X56" s="20" t="n">
        <v>0</v>
      </c>
      <c r="Y56" s="18" t="n">
        <v>8.144894799999999</v>
      </c>
      <c r="Z56" s="20" t="n">
        <v>2.36605401</v>
      </c>
    </row>
    <row r="57" spans="1:26">
      <c r="A57" s="15" t="s">
        <v>454</v>
      </c>
      <c r="B57" s="17" t="n">
        <v>6513</v>
      </c>
      <c r="C57" s="18">
        <f>(0.0/B57*100)</f>
        <v/>
      </c>
      <c r="D57" s="19" t="n">
        <v>6513</v>
      </c>
      <c r="E57" s="18" t="n">
        <v>1.37492008</v>
      </c>
      <c r="F57" s="20" t="n">
        <v>0.97471409</v>
      </c>
      <c r="G57" s="18" t="n">
        <v>13.25919266</v>
      </c>
      <c r="H57" s="20" t="n">
        <v>2.54022168</v>
      </c>
      <c r="I57" s="18" t="n">
        <v>14.91200051</v>
      </c>
      <c r="J57" s="20" t="n">
        <v>2.80780525</v>
      </c>
      <c r="K57" s="18" t="n">
        <v>35.27429625</v>
      </c>
      <c r="L57" s="20" t="n">
        <v>3.49324423</v>
      </c>
      <c r="M57" s="18" t="n">
        <v>10.55033905</v>
      </c>
      <c r="N57" s="20" t="n">
        <v>1.95273979</v>
      </c>
      <c r="O57" s="18" t="n">
        <v>24.02870936</v>
      </c>
      <c r="P57" s="20" t="n">
        <v>3.07221601</v>
      </c>
      <c r="Q57" s="18" t="n">
        <v>0</v>
      </c>
      <c r="R57" s="20" t="n">
        <v>0</v>
      </c>
      <c r="S57" s="18" t="s">
        <v>404</v>
      </c>
      <c r="T57" s="20" t="s">
        <v>404</v>
      </c>
      <c r="U57" s="18" t="n">
        <v>0</v>
      </c>
      <c r="V57" s="20" t="n">
        <v>0</v>
      </c>
      <c r="W57" s="18" t="n">
        <v>0</v>
      </c>
      <c r="X57" s="20" t="n">
        <v>0</v>
      </c>
      <c r="Y57" s="18" t="n">
        <v>0.6005421</v>
      </c>
      <c r="Z57" s="20" t="n">
        <v>0.59843761</v>
      </c>
    </row>
    <row r="58" spans="1:26">
      <c r="A58" s="15" t="s">
        <v>455</v>
      </c>
      <c r="B58" s="17" t="n">
        <v>7267</v>
      </c>
      <c r="C58" s="18">
        <f>(0.0/B58*100)</f>
        <v/>
      </c>
      <c r="D58" s="19" t="n">
        <v>7267</v>
      </c>
      <c r="E58" s="18" t="n">
        <v>0.46865247</v>
      </c>
      <c r="F58" s="20" t="n">
        <v>0.46880644</v>
      </c>
      <c r="G58" s="18" t="n">
        <v>6.11023015</v>
      </c>
      <c r="H58" s="20" t="n">
        <v>1.83533754</v>
      </c>
      <c r="I58" s="18" t="n">
        <v>10.04663426</v>
      </c>
      <c r="J58" s="20" t="n">
        <v>2.32192371</v>
      </c>
      <c r="K58" s="18" t="n">
        <v>20.9414562</v>
      </c>
      <c r="L58" s="20" t="n">
        <v>2.80020945</v>
      </c>
      <c r="M58" s="18" t="n">
        <v>24.28534649</v>
      </c>
      <c r="N58" s="20" t="n">
        <v>3.13606641</v>
      </c>
      <c r="O58" s="18" t="n">
        <v>34.84458349</v>
      </c>
      <c r="P58" s="20" t="n">
        <v>3.46648013</v>
      </c>
      <c r="Q58" s="18" t="n">
        <v>0</v>
      </c>
      <c r="R58" s="20" t="n">
        <v>0</v>
      </c>
      <c r="S58" s="18" t="s">
        <v>404</v>
      </c>
      <c r="T58" s="20" t="s">
        <v>404</v>
      </c>
      <c r="U58" s="18" t="n">
        <v>0</v>
      </c>
      <c r="V58" s="20" t="n">
        <v>0</v>
      </c>
      <c r="W58" s="18" t="n">
        <v>0</v>
      </c>
      <c r="X58" s="20" t="n">
        <v>0</v>
      </c>
      <c r="Y58" s="18" t="n">
        <v>3.30309694</v>
      </c>
      <c r="Z58" s="20" t="n">
        <v>1.2480651</v>
      </c>
    </row>
    <row r="59" spans="1:26">
      <c r="A59" s="15" t="s">
        <v>456</v>
      </c>
      <c r="B59" s="17" t="n">
        <v>4826</v>
      </c>
      <c r="C59" s="18">
        <f>(0.0/B59*100)</f>
        <v/>
      </c>
      <c r="D59" s="19" t="n">
        <v>4826</v>
      </c>
      <c r="E59" s="18" t="n">
        <v>0.79422103</v>
      </c>
      <c r="F59" s="20" t="n">
        <v>0.04318476</v>
      </c>
      <c r="G59" s="18" t="n">
        <v>3.84914153</v>
      </c>
      <c r="H59" s="20" t="n">
        <v>0.82799371</v>
      </c>
      <c r="I59" s="18" t="n">
        <v>36.06846461</v>
      </c>
      <c r="J59" s="20" t="n">
        <v>1.39201285</v>
      </c>
      <c r="K59" s="18" t="n">
        <v>25.618625</v>
      </c>
      <c r="L59" s="20" t="n">
        <v>1.16660772</v>
      </c>
      <c r="M59" s="18" t="n">
        <v>9.79762661</v>
      </c>
      <c r="N59" s="20" t="n">
        <v>0.82820183</v>
      </c>
      <c r="O59" s="18" t="n">
        <v>23.52316973</v>
      </c>
      <c r="P59" s="20" t="n">
        <v>1.10881535</v>
      </c>
      <c r="Q59" s="18" t="n">
        <v>0</v>
      </c>
      <c r="R59" s="20" t="n">
        <v>0</v>
      </c>
      <c r="S59" s="18" t="s">
        <v>404</v>
      </c>
      <c r="T59" s="20" t="s">
        <v>404</v>
      </c>
      <c r="U59" s="18" t="n">
        <v>0</v>
      </c>
      <c r="V59" s="20" t="n">
        <v>0</v>
      </c>
      <c r="W59" s="18" t="n">
        <v>0</v>
      </c>
      <c r="X59" s="20" t="n">
        <v>0</v>
      </c>
      <c r="Y59" s="18" t="n">
        <v>0.34875148</v>
      </c>
      <c r="Z59" s="20" t="n">
        <v>0.25043841</v>
      </c>
    </row>
    <row r="60" spans="1:26">
      <c r="A60" s="15" t="s">
        <v>457</v>
      </c>
      <c r="B60" s="17" t="n">
        <v>4546</v>
      </c>
      <c r="C60" s="18">
        <f>(0.0/B60*100)</f>
        <v/>
      </c>
      <c r="D60" s="19" t="n">
        <v>4546</v>
      </c>
      <c r="E60" s="18" t="n">
        <v>5.97796567</v>
      </c>
      <c r="F60" s="20" t="n">
        <v>1.55780606</v>
      </c>
      <c r="G60" s="18" t="n">
        <v>16.3505388</v>
      </c>
      <c r="H60" s="20" t="n">
        <v>2.50237622</v>
      </c>
      <c r="I60" s="18" t="n">
        <v>15.82102938</v>
      </c>
      <c r="J60" s="20" t="n">
        <v>2.48286495</v>
      </c>
      <c r="K60" s="18" t="n">
        <v>23.85184539</v>
      </c>
      <c r="L60" s="20" t="n">
        <v>3.0863493</v>
      </c>
      <c r="M60" s="18" t="n">
        <v>16.08634096</v>
      </c>
      <c r="N60" s="20" t="n">
        <v>2.7522246</v>
      </c>
      <c r="O60" s="18" t="n">
        <v>18.99316148</v>
      </c>
      <c r="P60" s="20" t="n">
        <v>2.91971457</v>
      </c>
      <c r="Q60" s="18" t="n">
        <v>0</v>
      </c>
      <c r="R60" s="20" t="n">
        <v>0</v>
      </c>
      <c r="S60" s="18" t="s">
        <v>404</v>
      </c>
      <c r="T60" s="20" t="s">
        <v>404</v>
      </c>
      <c r="U60" s="18" t="n">
        <v>0</v>
      </c>
      <c r="V60" s="20" t="n">
        <v>0</v>
      </c>
      <c r="W60" s="18" t="n">
        <v>0</v>
      </c>
      <c r="X60" s="20" t="n">
        <v>0</v>
      </c>
      <c r="Y60" s="18" t="n">
        <v>2.91911833</v>
      </c>
      <c r="Z60" s="20" t="n">
        <v>1.17251412</v>
      </c>
    </row>
    <row r="61" spans="1:26">
      <c r="A61" s="15" t="s">
        <v>458</v>
      </c>
      <c r="B61" s="17" t="n">
        <v>6525</v>
      </c>
      <c r="C61" s="18">
        <f>(0.0/B61*100)</f>
        <v/>
      </c>
      <c r="D61" s="19" t="n">
        <v>6525</v>
      </c>
      <c r="E61" s="18" t="n">
        <v>0</v>
      </c>
      <c r="F61" s="20" t="n">
        <v>0</v>
      </c>
      <c r="G61" s="18" t="n">
        <v>8.35986106</v>
      </c>
      <c r="H61" s="20" t="n">
        <v>1.42674455</v>
      </c>
      <c r="I61" s="18" t="n">
        <v>26.21775257</v>
      </c>
      <c r="J61" s="20" t="n">
        <v>2.57042169</v>
      </c>
      <c r="K61" s="18" t="n">
        <v>34.55957959</v>
      </c>
      <c r="L61" s="20" t="n">
        <v>2.59659409</v>
      </c>
      <c r="M61" s="18" t="n">
        <v>18.00772907</v>
      </c>
      <c r="N61" s="20" t="n">
        <v>2.41971223</v>
      </c>
      <c r="O61" s="18" t="n">
        <v>12.62588049</v>
      </c>
      <c r="P61" s="20" t="n">
        <v>1.79384866</v>
      </c>
      <c r="Q61" s="18" t="n">
        <v>0</v>
      </c>
      <c r="R61" s="20" t="n">
        <v>0</v>
      </c>
      <c r="S61" s="18" t="s">
        <v>404</v>
      </c>
      <c r="T61" s="20" t="s">
        <v>404</v>
      </c>
      <c r="U61" s="18" t="n">
        <v>0</v>
      </c>
      <c r="V61" s="20" t="n">
        <v>0</v>
      </c>
      <c r="W61" s="18" t="n">
        <v>0</v>
      </c>
      <c r="X61" s="20" t="n">
        <v>0</v>
      </c>
      <c r="Y61" s="18" t="n">
        <v>0.22919722</v>
      </c>
      <c r="Z61" s="20" t="n">
        <v>0.00673796</v>
      </c>
    </row>
    <row r="62" spans="1:26">
      <c r="A62" s="15" t="s">
        <v>459</v>
      </c>
      <c r="B62" s="17" t="n">
        <v>4476</v>
      </c>
      <c r="C62" s="18">
        <f>(0.0/B62*100)</f>
        <v/>
      </c>
      <c r="D62" s="19" t="n">
        <v>4476</v>
      </c>
      <c r="E62" s="18" t="n">
        <v>0</v>
      </c>
      <c r="F62" s="20" t="n">
        <v>0</v>
      </c>
      <c r="G62" s="18" t="n">
        <v>34.17326126</v>
      </c>
      <c r="H62" s="20" t="n">
        <v>0.05514322</v>
      </c>
      <c r="I62" s="18" t="n">
        <v>29.55685522</v>
      </c>
      <c r="J62" s="20" t="n">
        <v>0.04857374</v>
      </c>
      <c r="K62" s="18" t="n">
        <v>32.82500261</v>
      </c>
      <c r="L62" s="20" t="n">
        <v>0.04816874</v>
      </c>
      <c r="M62" s="18" t="n">
        <v>1.61970061</v>
      </c>
      <c r="N62" s="20" t="n">
        <v>0.00183265</v>
      </c>
      <c r="O62" s="18" t="n">
        <v>1.50876407</v>
      </c>
      <c r="P62" s="20" t="n">
        <v>0.0017073</v>
      </c>
      <c r="Q62" s="18" t="n">
        <v>0</v>
      </c>
      <c r="R62" s="20" t="n">
        <v>0</v>
      </c>
      <c r="S62" s="18" t="s">
        <v>404</v>
      </c>
      <c r="T62" s="20" t="s">
        <v>404</v>
      </c>
      <c r="U62" s="18" t="n">
        <v>0</v>
      </c>
      <c r="V62" s="20" t="n">
        <v>0</v>
      </c>
      <c r="W62" s="18" t="n">
        <v>0</v>
      </c>
      <c r="X62" s="20" t="n">
        <v>0</v>
      </c>
      <c r="Y62" s="18" t="n">
        <v>0.31641623</v>
      </c>
      <c r="Z62" s="20" t="n">
        <v>0.01125547</v>
      </c>
    </row>
    <row r="63" spans="1:26">
      <c r="A63" s="15" t="s">
        <v>460</v>
      </c>
      <c r="B63" s="17" t="n">
        <v>5324</v>
      </c>
      <c r="C63" s="18">
        <f>(0.0/B63*100)</f>
        <v/>
      </c>
      <c r="D63" s="19" t="n">
        <v>5324</v>
      </c>
      <c r="E63" s="18" t="n">
        <v>0</v>
      </c>
      <c r="F63" s="20" t="n">
        <v>0</v>
      </c>
      <c r="G63" s="18" t="n">
        <v>1.05080312</v>
      </c>
      <c r="H63" s="20" t="n">
        <v>0.03199277</v>
      </c>
      <c r="I63" s="18" t="n">
        <v>28.41190809</v>
      </c>
      <c r="J63" s="20" t="n">
        <v>0.16357718</v>
      </c>
      <c r="K63" s="18" t="n">
        <v>21.05402902</v>
      </c>
      <c r="L63" s="20" t="n">
        <v>0.11855187</v>
      </c>
      <c r="M63" s="18" t="n">
        <v>15.71945852</v>
      </c>
      <c r="N63" s="20" t="n">
        <v>0.14553362</v>
      </c>
      <c r="O63" s="18" t="n">
        <v>25.16845354</v>
      </c>
      <c r="P63" s="20" t="n">
        <v>0.16616546</v>
      </c>
      <c r="Q63" s="18" t="n">
        <v>0</v>
      </c>
      <c r="R63" s="20" t="n">
        <v>0</v>
      </c>
      <c r="S63" s="18" t="s">
        <v>404</v>
      </c>
      <c r="T63" s="20" t="s">
        <v>404</v>
      </c>
      <c r="U63" s="18" t="n">
        <v>0</v>
      </c>
      <c r="V63" s="20" t="n">
        <v>0</v>
      </c>
      <c r="W63" s="18" t="n">
        <v>0</v>
      </c>
      <c r="X63" s="20" t="n">
        <v>0</v>
      </c>
      <c r="Y63" s="18" t="n">
        <v>8.5953477</v>
      </c>
      <c r="Z63" s="20" t="n">
        <v>0.08597982</v>
      </c>
    </row>
    <row r="64" spans="1:26">
      <c r="A64" s="15" t="s">
        <v>461</v>
      </c>
      <c r="B64" s="17" t="n">
        <v>3634</v>
      </c>
      <c r="C64" s="18">
        <f>(27.0/B64*100)</f>
        <v/>
      </c>
      <c r="D64" s="19" t="n">
        <v>3607</v>
      </c>
      <c r="E64" s="18" t="n">
        <v>0</v>
      </c>
      <c r="F64" s="20" t="n">
        <v>0</v>
      </c>
      <c r="G64" s="18" t="n">
        <v>3.73572497</v>
      </c>
      <c r="H64" s="20" t="n">
        <v>0.03750138</v>
      </c>
      <c r="I64" s="18" t="n">
        <v>19.78713261</v>
      </c>
      <c r="J64" s="20" t="n">
        <v>0.07999986000000001</v>
      </c>
      <c r="K64" s="18" t="n">
        <v>21.90816178</v>
      </c>
      <c r="L64" s="20" t="n">
        <v>0.07147428</v>
      </c>
      <c r="M64" s="18" t="n">
        <v>34.81345445</v>
      </c>
      <c r="N64" s="20" t="n">
        <v>0.10630832</v>
      </c>
      <c r="O64" s="18" t="n">
        <v>19.75552619</v>
      </c>
      <c r="P64" s="20" t="n">
        <v>0.09316307</v>
      </c>
      <c r="Q64" s="18" t="n">
        <v>0</v>
      </c>
      <c r="R64" s="20" t="n">
        <v>0</v>
      </c>
      <c r="S64" s="18" t="s">
        <v>404</v>
      </c>
      <c r="T64" s="20" t="s">
        <v>404</v>
      </c>
      <c r="U64" s="18" t="n">
        <v>0</v>
      </c>
      <c r="V64" s="20" t="n">
        <v>0</v>
      </c>
      <c r="W64" s="18" t="n">
        <v>0</v>
      </c>
      <c r="X64" s="20" t="n">
        <v>0</v>
      </c>
      <c r="Y64" s="18" t="n">
        <v>0</v>
      </c>
      <c r="Z64" s="20" t="n">
        <v>0</v>
      </c>
    </row>
    <row r="65" spans="1:26">
      <c r="A65" s="15" t="s">
        <v>462</v>
      </c>
      <c r="B65" s="17" t="n">
        <v>5325</v>
      </c>
      <c r="C65" s="18">
        <f>(0.0/B65*100)</f>
        <v/>
      </c>
      <c r="D65" s="19" t="n">
        <v>5325</v>
      </c>
      <c r="E65" s="18" t="n">
        <v>1.36083929</v>
      </c>
      <c r="F65" s="20" t="n">
        <v>0.81921658</v>
      </c>
      <c r="G65" s="18" t="n">
        <v>5.95541446</v>
      </c>
      <c r="H65" s="20" t="n">
        <v>1.66039989</v>
      </c>
      <c r="I65" s="18" t="n">
        <v>15.06838099</v>
      </c>
      <c r="J65" s="20" t="n">
        <v>2.66733986</v>
      </c>
      <c r="K65" s="18" t="n">
        <v>36.65979598</v>
      </c>
      <c r="L65" s="20" t="n">
        <v>2.99951011</v>
      </c>
      <c r="M65" s="18" t="n">
        <v>19.82564054</v>
      </c>
      <c r="N65" s="20" t="n">
        <v>2.84998361</v>
      </c>
      <c r="O65" s="18" t="n">
        <v>19.69300519</v>
      </c>
      <c r="P65" s="20" t="n">
        <v>3.0232026</v>
      </c>
      <c r="Q65" s="18" t="n">
        <v>0</v>
      </c>
      <c r="R65" s="20" t="n">
        <v>0</v>
      </c>
      <c r="S65" s="18" t="s">
        <v>404</v>
      </c>
      <c r="T65" s="20" t="s">
        <v>404</v>
      </c>
      <c r="U65" s="18" t="n">
        <v>0.34266111</v>
      </c>
      <c r="V65" s="20" t="n">
        <v>0.34326932</v>
      </c>
      <c r="W65" s="18" t="n">
        <v>0</v>
      </c>
      <c r="X65" s="20" t="n">
        <v>0</v>
      </c>
      <c r="Y65" s="18" t="n">
        <v>1.09426243</v>
      </c>
      <c r="Z65" s="20" t="n">
        <v>0.63474989</v>
      </c>
    </row>
    <row r="66" spans="1:26">
      <c r="A66" s="15" t="s">
        <v>463</v>
      </c>
      <c r="B66" s="17" t="n">
        <v>5665</v>
      </c>
      <c r="C66" s="18">
        <f>(0.0/B66*100)</f>
        <v/>
      </c>
      <c r="D66" s="19" t="n">
        <v>5665</v>
      </c>
      <c r="E66" s="18" t="n">
        <v>0</v>
      </c>
      <c r="F66" s="20" t="n">
        <v>0</v>
      </c>
      <c r="G66" s="18" t="n">
        <v>2.96536102</v>
      </c>
      <c r="H66" s="20" t="n">
        <v>0.05851804</v>
      </c>
      <c r="I66" s="18" t="n">
        <v>44.69150582</v>
      </c>
      <c r="J66" s="20" t="n">
        <v>0.48185792</v>
      </c>
      <c r="K66" s="18" t="n">
        <v>10.78969306</v>
      </c>
      <c r="L66" s="20" t="n">
        <v>0.40286204</v>
      </c>
      <c r="M66" s="18" t="n">
        <v>14.73746827</v>
      </c>
      <c r="N66" s="20" t="n">
        <v>0.0953765</v>
      </c>
      <c r="O66" s="18" t="n">
        <v>26.81597183</v>
      </c>
      <c r="P66" s="20" t="n">
        <v>0.41368606</v>
      </c>
      <c r="Q66" s="18" t="n">
        <v>0</v>
      </c>
      <c r="R66" s="20" t="n">
        <v>0</v>
      </c>
      <c r="S66" s="18" t="s">
        <v>404</v>
      </c>
      <c r="T66" s="20" t="s">
        <v>404</v>
      </c>
      <c r="U66" s="18" t="n">
        <v>0</v>
      </c>
      <c r="V66" s="20" t="n">
        <v>0</v>
      </c>
      <c r="W66" s="18" t="n">
        <v>0</v>
      </c>
      <c r="X66" s="20" t="n">
        <v>0</v>
      </c>
      <c r="Y66" s="18" t="n">
        <v>0</v>
      </c>
      <c r="Z66" s="20" t="n">
        <v>0</v>
      </c>
    </row>
    <row r="67" spans="1:26">
      <c r="A67" s="15" t="s">
        <v>464</v>
      </c>
      <c r="B67" s="17" t="n">
        <v>6971</v>
      </c>
      <c r="C67" s="18">
        <f>(0.0/B67*100)</f>
        <v/>
      </c>
      <c r="D67" s="19" t="n">
        <v>6971</v>
      </c>
      <c r="E67" s="18" t="n">
        <v>2.12204016</v>
      </c>
      <c r="F67" s="20" t="n">
        <v>0.8718636400000001</v>
      </c>
      <c r="G67" s="18" t="n">
        <v>10.59196763</v>
      </c>
      <c r="H67" s="20" t="n">
        <v>2.22370455</v>
      </c>
      <c r="I67" s="18" t="n">
        <v>26.82560702</v>
      </c>
      <c r="J67" s="20" t="n">
        <v>2.84228872</v>
      </c>
      <c r="K67" s="18" t="n">
        <v>24.27521996</v>
      </c>
      <c r="L67" s="20" t="n">
        <v>2.96310473</v>
      </c>
      <c r="M67" s="18" t="n">
        <v>16.79374298</v>
      </c>
      <c r="N67" s="20" t="n">
        <v>2.52086486</v>
      </c>
      <c r="O67" s="18" t="n">
        <v>15.55824617</v>
      </c>
      <c r="P67" s="20" t="n">
        <v>2.06682473</v>
      </c>
      <c r="Q67" s="18" t="n">
        <v>0</v>
      </c>
      <c r="R67" s="20" t="n">
        <v>0</v>
      </c>
      <c r="S67" s="18" t="s">
        <v>404</v>
      </c>
      <c r="T67" s="20" t="s">
        <v>404</v>
      </c>
      <c r="U67" s="18" t="n">
        <v>0</v>
      </c>
      <c r="V67" s="20" t="n">
        <v>0</v>
      </c>
      <c r="W67" s="18" t="n">
        <v>0</v>
      </c>
      <c r="X67" s="20" t="n">
        <v>0</v>
      </c>
      <c r="Y67" s="18" t="n">
        <v>3.83317608</v>
      </c>
      <c r="Z67" s="20" t="n">
        <v>1.36414247</v>
      </c>
    </row>
    <row r="68" spans="1:26">
      <c r="A68" s="15" t="s">
        <v>465</v>
      </c>
      <c r="B68" s="17" t="n">
        <v>12083</v>
      </c>
      <c r="C68" s="18">
        <f>(0.0/B68*100)</f>
        <v/>
      </c>
      <c r="D68" s="19" t="n">
        <v>12083</v>
      </c>
      <c r="E68" s="18" t="n">
        <v>4.56266341</v>
      </c>
      <c r="F68" s="20" t="n">
        <v>0.02658446</v>
      </c>
      <c r="G68" s="18" t="n">
        <v>5.36719973</v>
      </c>
      <c r="H68" s="20" t="n">
        <v>0.0465657</v>
      </c>
      <c r="I68" s="18" t="n">
        <v>16.05460076</v>
      </c>
      <c r="J68" s="20" t="n">
        <v>0.074513</v>
      </c>
      <c r="K68" s="18" t="n">
        <v>32.72872394</v>
      </c>
      <c r="L68" s="20" t="n">
        <v>0.09582267</v>
      </c>
      <c r="M68" s="18" t="n">
        <v>23.7644624</v>
      </c>
      <c r="N68" s="20" t="n">
        <v>0.09438101</v>
      </c>
      <c r="O68" s="18" t="n">
        <v>14.62776631</v>
      </c>
      <c r="P68" s="20" t="n">
        <v>0.06360075</v>
      </c>
      <c r="Q68" s="18" t="n">
        <v>0</v>
      </c>
      <c r="R68" s="20" t="n">
        <v>0</v>
      </c>
      <c r="S68" s="18" t="s">
        <v>404</v>
      </c>
      <c r="T68" s="20" t="s">
        <v>404</v>
      </c>
      <c r="U68" s="18" t="n">
        <v>0</v>
      </c>
      <c r="V68" s="20" t="n">
        <v>0</v>
      </c>
      <c r="W68" s="18" t="n">
        <v>0</v>
      </c>
      <c r="X68" s="20" t="n">
        <v>0</v>
      </c>
      <c r="Y68" s="18" t="n">
        <v>2.89458345</v>
      </c>
      <c r="Z68" s="20" t="n">
        <v>0.03593528</v>
      </c>
    </row>
    <row r="69" spans="1:26">
      <c r="A69" s="15" t="s">
        <v>466</v>
      </c>
      <c r="B69" s="17" t="n">
        <v>4876</v>
      </c>
      <c r="C69" s="18">
        <f>(0.0/B69*100)</f>
        <v/>
      </c>
      <c r="D69" s="19" t="n">
        <v>4876</v>
      </c>
      <c r="E69" s="18" t="n">
        <v>3.67874875</v>
      </c>
      <c r="F69" s="20" t="n">
        <v>1.59462774</v>
      </c>
      <c r="G69" s="18" t="n">
        <v>5.40346389</v>
      </c>
      <c r="H69" s="20" t="n">
        <v>2.07916023</v>
      </c>
      <c r="I69" s="18" t="n">
        <v>14.84768923</v>
      </c>
      <c r="J69" s="20" t="n">
        <v>2.58572767</v>
      </c>
      <c r="K69" s="18" t="n">
        <v>36.81371098</v>
      </c>
      <c r="L69" s="20" t="n">
        <v>3.47379807</v>
      </c>
      <c r="M69" s="18" t="n">
        <v>13.74199064</v>
      </c>
      <c r="N69" s="20" t="n">
        <v>2.8567287</v>
      </c>
      <c r="O69" s="18" t="n">
        <v>25.51439652</v>
      </c>
      <c r="P69" s="20" t="n">
        <v>3.80533982</v>
      </c>
      <c r="Q69" s="18" t="n">
        <v>0</v>
      </c>
      <c r="R69" s="20" t="n">
        <v>0</v>
      </c>
      <c r="S69" s="18" t="s">
        <v>404</v>
      </c>
      <c r="T69" s="20" t="s">
        <v>404</v>
      </c>
      <c r="U69" s="18" t="n">
        <v>0</v>
      </c>
      <c r="V69" s="20" t="n">
        <v>0</v>
      </c>
      <c r="W69" s="18" t="n">
        <v>0</v>
      </c>
      <c r="X69" s="20" t="n">
        <v>0</v>
      </c>
      <c r="Y69" s="18" t="n">
        <v>0</v>
      </c>
      <c r="Z69" s="20" t="n">
        <v>0</v>
      </c>
    </row>
    <row r="70" spans="1:26">
      <c r="A70" s="15" t="s">
        <v>467</v>
      </c>
      <c r="B70" s="17" t="n">
        <v>6036</v>
      </c>
      <c r="C70" s="18">
        <f>(0.0/B70*100)</f>
        <v/>
      </c>
      <c r="D70" s="19" t="n">
        <v>6036</v>
      </c>
      <c r="E70" s="18" t="n">
        <v>0.31886335</v>
      </c>
      <c r="F70" s="20" t="n">
        <v>0.45296712</v>
      </c>
      <c r="G70" s="18" t="n">
        <v>6.2013029</v>
      </c>
      <c r="H70" s="20" t="n">
        <v>1.77175413</v>
      </c>
      <c r="I70" s="18" t="n">
        <v>33.33947326</v>
      </c>
      <c r="J70" s="20" t="n">
        <v>3.71499208</v>
      </c>
      <c r="K70" s="18" t="n">
        <v>28.88195184</v>
      </c>
      <c r="L70" s="20" t="n">
        <v>2.87293489</v>
      </c>
      <c r="M70" s="18" t="n">
        <v>17.88721156</v>
      </c>
      <c r="N70" s="20" t="n">
        <v>3.42509697</v>
      </c>
      <c r="O70" s="18" t="n">
        <v>13.06354773</v>
      </c>
      <c r="P70" s="20" t="n">
        <v>3.26415593</v>
      </c>
      <c r="Q70" s="18" t="n">
        <v>0</v>
      </c>
      <c r="R70" s="20" t="n">
        <v>0</v>
      </c>
      <c r="S70" s="18" t="s">
        <v>404</v>
      </c>
      <c r="T70" s="20" t="s">
        <v>404</v>
      </c>
      <c r="U70" s="18" t="n">
        <v>0</v>
      </c>
      <c r="V70" s="20" t="n">
        <v>0</v>
      </c>
      <c r="W70" s="18" t="n">
        <v>0</v>
      </c>
      <c r="X70" s="20" t="n">
        <v>0</v>
      </c>
      <c r="Y70" s="18" t="n">
        <v>0.30764935</v>
      </c>
      <c r="Z70" s="20" t="n">
        <v>0.30600758</v>
      </c>
    </row>
    <row r="71" spans="1:26">
      <c r="A71" s="15" t="s">
        <v>468</v>
      </c>
      <c r="B71" s="17" t="n">
        <v>6115</v>
      </c>
      <c r="C71" s="18">
        <f>(0.0/B71*100)</f>
        <v/>
      </c>
      <c r="D71" s="19" t="n">
        <v>6115</v>
      </c>
      <c r="E71" s="18" t="n">
        <v>0</v>
      </c>
      <c r="F71" s="20" t="n">
        <v>0</v>
      </c>
      <c r="G71" s="18" t="n">
        <v>6.81127147</v>
      </c>
      <c r="H71" s="20" t="n">
        <v>0.06805967</v>
      </c>
      <c r="I71" s="18" t="n">
        <v>26.31095974</v>
      </c>
      <c r="J71" s="20" t="n">
        <v>0.66503991</v>
      </c>
      <c r="K71" s="18" t="n">
        <v>40.34527922</v>
      </c>
      <c r="L71" s="20" t="n">
        <v>1.44102698</v>
      </c>
      <c r="M71" s="18" t="n">
        <v>13.19943291</v>
      </c>
      <c r="N71" s="20" t="n">
        <v>0.8087973000000001</v>
      </c>
      <c r="O71" s="18" t="n">
        <v>12.70643908</v>
      </c>
      <c r="P71" s="20" t="n">
        <v>0.83047016</v>
      </c>
      <c r="Q71" s="18" t="n">
        <v>0</v>
      </c>
      <c r="R71" s="20" t="n">
        <v>0</v>
      </c>
      <c r="S71" s="18" t="s">
        <v>404</v>
      </c>
      <c r="T71" s="20" t="s">
        <v>404</v>
      </c>
      <c r="U71" s="18" t="n">
        <v>0</v>
      </c>
      <c r="V71" s="20" t="n">
        <v>0</v>
      </c>
      <c r="W71" s="18" t="n">
        <v>0</v>
      </c>
      <c r="X71" s="20" t="n">
        <v>0</v>
      </c>
      <c r="Y71" s="18" t="n">
        <v>0.62661758</v>
      </c>
      <c r="Z71" s="20" t="n">
        <v>0.02967901</v>
      </c>
    </row>
    <row r="72" spans="1:26">
      <c r="A72" s="15" t="s">
        <v>469</v>
      </c>
      <c r="B72" s="17" t="n">
        <v>7708</v>
      </c>
      <c r="C72" s="18">
        <f>(0.0/B72*100)</f>
        <v/>
      </c>
      <c r="D72" s="19" t="n">
        <v>7708</v>
      </c>
      <c r="E72" s="18" t="n">
        <v>0.51029717</v>
      </c>
      <c r="F72" s="20" t="n">
        <v>0.5172979</v>
      </c>
      <c r="G72" s="18" t="n">
        <v>7.79227675</v>
      </c>
      <c r="H72" s="20" t="n">
        <v>1.77807575</v>
      </c>
      <c r="I72" s="18" t="n">
        <v>20.13375658</v>
      </c>
      <c r="J72" s="20" t="n">
        <v>2.56448125</v>
      </c>
      <c r="K72" s="18" t="n">
        <v>37.87961214</v>
      </c>
      <c r="L72" s="20" t="n">
        <v>3.25154414</v>
      </c>
      <c r="M72" s="18" t="n">
        <v>18.45061722</v>
      </c>
      <c r="N72" s="20" t="n">
        <v>2.91209506</v>
      </c>
      <c r="O72" s="18" t="n">
        <v>12.87326884</v>
      </c>
      <c r="P72" s="20" t="n">
        <v>2.07886946</v>
      </c>
      <c r="Q72" s="18" t="n">
        <v>0</v>
      </c>
      <c r="R72" s="20" t="n">
        <v>0</v>
      </c>
      <c r="S72" s="18" t="s">
        <v>404</v>
      </c>
      <c r="T72" s="20" t="s">
        <v>404</v>
      </c>
      <c r="U72" s="18" t="n">
        <v>0</v>
      </c>
      <c r="V72" s="20" t="n">
        <v>0</v>
      </c>
      <c r="W72" s="18" t="n">
        <v>0</v>
      </c>
      <c r="X72" s="20" t="n">
        <v>0</v>
      </c>
      <c r="Y72" s="18" t="n">
        <v>2.3601713</v>
      </c>
      <c r="Z72" s="20" t="n">
        <v>1.09218664</v>
      </c>
    </row>
    <row r="73" spans="1:26">
      <c r="A73" s="15" t="s">
        <v>470</v>
      </c>
      <c r="B73" s="17" t="n">
        <v>8249</v>
      </c>
      <c r="C73" s="18">
        <f>(0.0/B73*100)</f>
        <v/>
      </c>
      <c r="D73" s="19" t="n">
        <v>8249</v>
      </c>
      <c r="E73" s="18" t="n">
        <v>0.66254996</v>
      </c>
      <c r="F73" s="20" t="n">
        <v>0.6232358099999999</v>
      </c>
      <c r="G73" s="18" t="n">
        <v>6.43163093</v>
      </c>
      <c r="H73" s="20" t="n">
        <v>1.96878926</v>
      </c>
      <c r="I73" s="18" t="n">
        <v>12.05186008</v>
      </c>
      <c r="J73" s="20" t="n">
        <v>2.46767495</v>
      </c>
      <c r="K73" s="18" t="n">
        <v>35.54704335</v>
      </c>
      <c r="L73" s="20" t="n">
        <v>3.65050587</v>
      </c>
      <c r="M73" s="18" t="n">
        <v>18.74487854</v>
      </c>
      <c r="N73" s="20" t="n">
        <v>3.01736136</v>
      </c>
      <c r="O73" s="18" t="n">
        <v>22.32439502</v>
      </c>
      <c r="P73" s="20" t="n">
        <v>3.24040607</v>
      </c>
      <c r="Q73" s="18" t="n">
        <v>0</v>
      </c>
      <c r="R73" s="20" t="n">
        <v>0</v>
      </c>
      <c r="S73" s="18" t="s">
        <v>404</v>
      </c>
      <c r="T73" s="20" t="s">
        <v>404</v>
      </c>
      <c r="U73" s="18" t="n">
        <v>0</v>
      </c>
      <c r="V73" s="20" t="n">
        <v>0</v>
      </c>
      <c r="W73" s="18" t="n">
        <v>0</v>
      </c>
      <c r="X73" s="20" t="n">
        <v>0</v>
      </c>
      <c r="Y73" s="18" t="n">
        <v>4.23764213</v>
      </c>
      <c r="Z73" s="20" t="n">
        <v>1.57122162</v>
      </c>
    </row>
    <row r="74" spans="1:26">
      <c r="A74" s="15" t="s">
        <v>471</v>
      </c>
      <c r="B74" s="17" t="n">
        <v>4692</v>
      </c>
      <c r="C74" s="18">
        <f>(484.0/B74*100)</f>
        <v/>
      </c>
      <c r="D74" s="19" t="n">
        <v>4208</v>
      </c>
      <c r="E74" s="18" t="n">
        <v>0</v>
      </c>
      <c r="F74" s="20" t="n">
        <v>0</v>
      </c>
      <c r="G74" s="18" t="n">
        <v>1.92109641</v>
      </c>
      <c r="H74" s="20" t="n">
        <v>0.02344006</v>
      </c>
      <c r="I74" s="18" t="n">
        <v>9.038232649999999</v>
      </c>
      <c r="J74" s="20" t="n">
        <v>0.16687309</v>
      </c>
      <c r="K74" s="18" t="n">
        <v>31.81654674</v>
      </c>
      <c r="L74" s="20" t="n">
        <v>0.25124879</v>
      </c>
      <c r="M74" s="18" t="n">
        <v>31.27100103</v>
      </c>
      <c r="N74" s="20" t="n">
        <v>0.28238433</v>
      </c>
      <c r="O74" s="18" t="n">
        <v>25.29599351</v>
      </c>
      <c r="P74" s="20" t="n">
        <v>0.24438929</v>
      </c>
      <c r="Q74" s="18" t="n">
        <v>0</v>
      </c>
      <c r="R74" s="20" t="n">
        <v>0</v>
      </c>
      <c r="S74" s="18" t="s">
        <v>404</v>
      </c>
      <c r="T74" s="20" t="s">
        <v>404</v>
      </c>
      <c r="U74" s="18" t="n">
        <v>0</v>
      </c>
      <c r="V74" s="20" t="n">
        <v>0</v>
      </c>
      <c r="W74" s="18" t="n">
        <v>0.41203713</v>
      </c>
      <c r="X74" s="20" t="n">
        <v>0.0273819</v>
      </c>
      <c r="Y74" s="18" t="n">
        <v>0.24509253</v>
      </c>
      <c r="Z74" s="20" t="n">
        <v>0.01889654</v>
      </c>
    </row>
    <row r="75" spans="1:26">
      <c r="A75" s="15" t="s">
        <v>472</v>
      </c>
      <c r="B75" s="17" t="n">
        <v>5375</v>
      </c>
      <c r="C75" s="18">
        <f>(483.0/B75*100)</f>
        <v/>
      </c>
      <c r="D75" s="19" t="n">
        <v>4892</v>
      </c>
      <c r="E75" s="18" t="n">
        <v>2.76960796</v>
      </c>
      <c r="F75" s="20" t="n">
        <v>1.4117094</v>
      </c>
      <c r="G75" s="18" t="n">
        <v>19.81784518</v>
      </c>
      <c r="H75" s="20" t="n">
        <v>3.53384755</v>
      </c>
      <c r="I75" s="18" t="n">
        <v>23.13414967</v>
      </c>
      <c r="J75" s="20" t="n">
        <v>3.45448951</v>
      </c>
      <c r="K75" s="18" t="n">
        <v>16.86769684</v>
      </c>
      <c r="L75" s="20" t="n">
        <v>3.24217624</v>
      </c>
      <c r="M75" s="18" t="n">
        <v>11.98403282</v>
      </c>
      <c r="N75" s="20" t="n">
        <v>2.95509534</v>
      </c>
      <c r="O75" s="18" t="n">
        <v>17.95450881</v>
      </c>
      <c r="P75" s="20" t="n">
        <v>3.33567834</v>
      </c>
      <c r="Q75" s="18" t="n">
        <v>0</v>
      </c>
      <c r="R75" s="20" t="n">
        <v>0</v>
      </c>
      <c r="S75" s="18" t="s">
        <v>404</v>
      </c>
      <c r="T75" s="20" t="s">
        <v>404</v>
      </c>
      <c r="U75" s="18" t="n">
        <v>0</v>
      </c>
      <c r="V75" s="20" t="n">
        <v>0</v>
      </c>
      <c r="W75" s="18" t="n">
        <v>0</v>
      </c>
      <c r="X75" s="20" t="n">
        <v>0</v>
      </c>
      <c r="Y75" s="18" t="n">
        <v>7.47215872</v>
      </c>
      <c r="Z75" s="20" t="n">
        <v>2.37682536</v>
      </c>
    </row>
    <row r="76" spans="1:26">
      <c r="A76" s="15" t="s">
        <v>473</v>
      </c>
      <c r="B76" s="17" t="n">
        <v>14167</v>
      </c>
      <c r="C76" s="18">
        <f>(1400.0/B76*100)</f>
        <v/>
      </c>
      <c r="D76" s="19" t="n">
        <v>12767</v>
      </c>
      <c r="E76" s="18" t="n">
        <v>0.66903883</v>
      </c>
      <c r="F76" s="20" t="n">
        <v>0.5123934</v>
      </c>
      <c r="G76" s="18" t="n">
        <v>5.81864289</v>
      </c>
      <c r="H76" s="20" t="n">
        <v>1.08597831</v>
      </c>
      <c r="I76" s="18" t="n">
        <v>18.59535685</v>
      </c>
      <c r="J76" s="20" t="n">
        <v>1.86882598</v>
      </c>
      <c r="K76" s="18" t="n">
        <v>25.82208655</v>
      </c>
      <c r="L76" s="20" t="n">
        <v>2.69359677</v>
      </c>
      <c r="M76" s="18" t="n">
        <v>20.49767141</v>
      </c>
      <c r="N76" s="20" t="n">
        <v>1.8686875</v>
      </c>
      <c r="O76" s="18" t="n">
        <v>22.4541584</v>
      </c>
      <c r="P76" s="20" t="n">
        <v>2.31756237</v>
      </c>
      <c r="Q76" s="18" t="n">
        <v>0</v>
      </c>
      <c r="R76" s="20" t="n">
        <v>0</v>
      </c>
      <c r="S76" s="18" t="s">
        <v>404</v>
      </c>
      <c r="T76" s="20" t="s">
        <v>404</v>
      </c>
      <c r="U76" s="18" t="n">
        <v>0</v>
      </c>
      <c r="V76" s="20" t="n">
        <v>0</v>
      </c>
      <c r="W76" s="18" t="n">
        <v>0</v>
      </c>
      <c r="X76" s="20" t="n">
        <v>0</v>
      </c>
      <c r="Y76" s="18" t="n">
        <v>6.14304508</v>
      </c>
      <c r="Z76" s="20" t="n">
        <v>1.39466626</v>
      </c>
    </row>
    <row r="77" spans="1:26">
      <c r="A77" s="15" t="s">
        <v>474</v>
      </c>
      <c r="B77" s="17" t="n">
        <v>6062</v>
      </c>
      <c r="C77" s="18">
        <f>(0.0/B77*100)</f>
        <v/>
      </c>
      <c r="D77" s="19" t="n">
        <v>6062</v>
      </c>
      <c r="E77" s="18" t="n">
        <v>0.76741302</v>
      </c>
      <c r="F77" s="20" t="n">
        <v>0.56076019</v>
      </c>
      <c r="G77" s="18" t="n">
        <v>4.79606203</v>
      </c>
      <c r="H77" s="20" t="n">
        <v>1.34362608</v>
      </c>
      <c r="I77" s="18" t="n">
        <v>13.35011255</v>
      </c>
      <c r="J77" s="20" t="n">
        <v>2.00903745</v>
      </c>
      <c r="K77" s="18" t="n">
        <v>27.71229058</v>
      </c>
      <c r="L77" s="20" t="n">
        <v>2.95654443</v>
      </c>
      <c r="M77" s="18" t="n">
        <v>37.59284588</v>
      </c>
      <c r="N77" s="20" t="n">
        <v>3.17246863</v>
      </c>
      <c r="O77" s="18" t="n">
        <v>15.78127595</v>
      </c>
      <c r="P77" s="20" t="n">
        <v>2.19988675</v>
      </c>
      <c r="Q77" s="18" t="n">
        <v>0</v>
      </c>
      <c r="R77" s="20" t="n">
        <v>0</v>
      </c>
      <c r="S77" s="18" t="s">
        <v>404</v>
      </c>
      <c r="T77" s="20" t="s">
        <v>404</v>
      </c>
      <c r="U77" s="18" t="n">
        <v>0</v>
      </c>
      <c r="V77" s="20" t="n">
        <v>0</v>
      </c>
      <c r="W77" s="18" t="n">
        <v>0</v>
      </c>
      <c r="X77" s="20" t="n">
        <v>0</v>
      </c>
      <c r="Y77" s="18" t="n">
        <v>0</v>
      </c>
      <c r="Z77" s="20" t="n">
        <v>0</v>
      </c>
    </row>
    <row r="78" spans="1:26">
      <c r="A78" s="15" t="s">
        <v>475</v>
      </c>
      <c r="B78" s="17" t="n">
        <v>5826</v>
      </c>
      <c r="C78" s="18">
        <f>(0.0/B78*100)</f>
        <v/>
      </c>
      <c r="D78" s="19" t="n">
        <v>5826</v>
      </c>
      <c r="E78" s="18" t="n">
        <v>0.2229483</v>
      </c>
      <c r="F78" s="20" t="n">
        <v>0.16257426</v>
      </c>
      <c r="G78" s="18" t="n">
        <v>13.70422054</v>
      </c>
      <c r="H78" s="20" t="n">
        <v>2.83921568</v>
      </c>
      <c r="I78" s="18" t="n">
        <v>11.73641642</v>
      </c>
      <c r="J78" s="20" t="n">
        <v>2.5727895</v>
      </c>
      <c r="K78" s="18" t="n">
        <v>52.31010525</v>
      </c>
      <c r="L78" s="20" t="n">
        <v>3.732599</v>
      </c>
      <c r="M78" s="18" t="n">
        <v>11.31466469</v>
      </c>
      <c r="N78" s="20" t="n">
        <v>2.34754841</v>
      </c>
      <c r="O78" s="18" t="n">
        <v>10.7116448</v>
      </c>
      <c r="P78" s="20" t="n">
        <v>2.66969043</v>
      </c>
      <c r="Q78" s="18" t="n">
        <v>0</v>
      </c>
      <c r="R78" s="20" t="n">
        <v>0</v>
      </c>
      <c r="S78" s="18" t="s">
        <v>404</v>
      </c>
      <c r="T78" s="20" t="s">
        <v>404</v>
      </c>
      <c r="U78" s="18" t="n">
        <v>0</v>
      </c>
      <c r="V78" s="20" t="n">
        <v>0</v>
      </c>
      <c r="W78" s="18" t="n">
        <v>0</v>
      </c>
      <c r="X78" s="20" t="n">
        <v>0</v>
      </c>
      <c r="Y78" s="18" t="n">
        <v>0</v>
      </c>
      <c r="Z78" s="20" t="n">
        <v>0</v>
      </c>
    </row>
    <row customHeight="1" ht="25" r="79" spans="1:26">
      <c r="A79" s="15" t="s">
        <v>476</v>
      </c>
      <c r="B79" s="17" t="n">
        <v>1657</v>
      </c>
      <c r="C79" s="18">
        <f>(21.0/B79*100)</f>
        <v/>
      </c>
      <c r="D79" s="19" t="n">
        <v>1636</v>
      </c>
      <c r="E79" s="18" t="n">
        <v>6.53530633</v>
      </c>
      <c r="F79" s="20" t="n">
        <v>3.85079673</v>
      </c>
      <c r="G79" s="18" t="n">
        <v>9.90804262</v>
      </c>
      <c r="H79" s="20" t="n">
        <v>4.24085598</v>
      </c>
      <c r="I79" s="18" t="n">
        <v>26.33739971</v>
      </c>
      <c r="J79" s="20" t="n">
        <v>6.92285889</v>
      </c>
      <c r="K79" s="18" t="n">
        <v>27.04392182</v>
      </c>
      <c r="L79" s="20" t="n">
        <v>7.28868268</v>
      </c>
      <c r="M79" s="18" t="n">
        <v>8.941553839999999</v>
      </c>
      <c r="N79" s="20" t="n">
        <v>3.94455295</v>
      </c>
      <c r="O79" s="18" t="n">
        <v>19.73844961</v>
      </c>
      <c r="P79" s="20" t="n">
        <v>6.06123092</v>
      </c>
      <c r="Q79" s="18" t="n">
        <v>0</v>
      </c>
      <c r="R79" s="20" t="n">
        <v>0</v>
      </c>
      <c r="S79" s="18" t="s">
        <v>404</v>
      </c>
      <c r="T79" s="20" t="s">
        <v>404</v>
      </c>
      <c r="U79" s="18" t="n">
        <v>0</v>
      </c>
      <c r="V79" s="20" t="n">
        <v>0</v>
      </c>
      <c r="W79" s="18" t="n">
        <v>0</v>
      </c>
      <c r="X79" s="20" t="n">
        <v>0</v>
      </c>
      <c r="Y79" s="18" t="n">
        <v>1.49532607</v>
      </c>
      <c r="Z79" s="20" t="n">
        <v>1.04635443</v>
      </c>
    </row>
    <row r="80" spans="1:26">
      <c r="A80" s="15" t="s">
        <v>477</v>
      </c>
      <c r="B80" s="17" t="n">
        <v>7841</v>
      </c>
      <c r="C80" s="18">
        <f>(0.0/B80*100)</f>
        <v/>
      </c>
      <c r="D80" s="19" t="n">
        <v>7841</v>
      </c>
      <c r="E80" s="18" t="n">
        <v>0.65290156</v>
      </c>
      <c r="F80" s="20" t="n">
        <v>0.65933716</v>
      </c>
      <c r="G80" s="18" t="n">
        <v>2.40561904</v>
      </c>
      <c r="H80" s="20" t="n">
        <v>1.14568369</v>
      </c>
      <c r="I80" s="18" t="n">
        <v>21.24785578</v>
      </c>
      <c r="J80" s="20" t="n">
        <v>2.54039698</v>
      </c>
      <c r="K80" s="18" t="n">
        <v>21.17480299</v>
      </c>
      <c r="L80" s="20" t="n">
        <v>3.15519652</v>
      </c>
      <c r="M80" s="18" t="n">
        <v>22.87497449</v>
      </c>
      <c r="N80" s="20" t="n">
        <v>2.7543055</v>
      </c>
      <c r="O80" s="18" t="n">
        <v>31.64384614</v>
      </c>
      <c r="P80" s="20" t="n">
        <v>3.1838425</v>
      </c>
      <c r="Q80" s="18" t="n">
        <v>0</v>
      </c>
      <c r="R80" s="20" t="n">
        <v>0</v>
      </c>
      <c r="S80" s="18" t="s">
        <v>404</v>
      </c>
      <c r="T80" s="20" t="s">
        <v>404</v>
      </c>
      <c r="U80" s="18" t="n">
        <v>0</v>
      </c>
      <c r="V80" s="20" t="n">
        <v>0</v>
      </c>
      <c r="W80" s="18" t="n">
        <v>0</v>
      </c>
      <c r="X80" s="20" t="n">
        <v>0</v>
      </c>
      <c r="Y80" s="18" t="n">
        <v>0</v>
      </c>
      <c r="Z80" s="20" t="n">
        <v>0</v>
      </c>
    </row>
    <row r="81" spans="1:26">
      <c r="A81" s="21" t="s">
        <v>478</v>
      </c>
      <c r="B81" s="17" t="n">
        <v>8861</v>
      </c>
      <c r="C81" s="18">
        <f>(0.0/B81*100)</f>
        <v/>
      </c>
      <c r="D81" s="19" t="n">
        <v>8861</v>
      </c>
      <c r="E81" s="18" t="n">
        <v>1.29770965</v>
      </c>
      <c r="F81" s="20" t="n">
        <v>0.91179974</v>
      </c>
      <c r="G81" s="18" t="n">
        <v>6.1347382</v>
      </c>
      <c r="H81" s="20" t="n">
        <v>1.92985626</v>
      </c>
      <c r="I81" s="18" t="n">
        <v>24.84497995</v>
      </c>
      <c r="J81" s="20" t="n">
        <v>3.62792966</v>
      </c>
      <c r="K81" s="18" t="n">
        <v>25.34179684</v>
      </c>
      <c r="L81" s="20" t="n">
        <v>3.70771395</v>
      </c>
      <c r="M81" s="18" t="n">
        <v>18.34842737</v>
      </c>
      <c r="N81" s="20" t="n">
        <v>2.87724238</v>
      </c>
      <c r="O81" s="18" t="n">
        <v>23.54990212</v>
      </c>
      <c r="P81" s="20" t="n">
        <v>3.35914198</v>
      </c>
      <c r="Q81" s="18" t="n">
        <v>0</v>
      </c>
      <c r="R81" s="20" t="n">
        <v>0</v>
      </c>
      <c r="S81" s="18" t="s">
        <v>404</v>
      </c>
      <c r="T81" s="20" t="s">
        <v>404</v>
      </c>
      <c r="U81" s="18" t="n">
        <v>0</v>
      </c>
      <c r="V81" s="20" t="n">
        <v>0</v>
      </c>
      <c r="W81" s="18" t="n">
        <v>0</v>
      </c>
      <c r="X81" s="20" t="n">
        <v>0</v>
      </c>
      <c r="Y81" s="18" t="n">
        <v>0.48244587</v>
      </c>
      <c r="Z81" s="20" t="n">
        <v>0.2859354</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540</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0.30614794</v>
      </c>
      <c r="F7" s="20" t="n">
        <v>0.21749356</v>
      </c>
      <c r="G7" s="18" t="n">
        <v>1.29147137</v>
      </c>
      <c r="H7" s="20" t="n">
        <v>0.45820741</v>
      </c>
      <c r="I7" s="18" t="n">
        <v>9.484959480000001</v>
      </c>
      <c r="J7" s="20" t="n">
        <v>1.33552078</v>
      </c>
      <c r="K7" s="18" t="n">
        <v>22.50497186</v>
      </c>
      <c r="L7" s="20" t="n">
        <v>1.6261039</v>
      </c>
      <c r="M7" s="18" t="n">
        <v>30.65700443</v>
      </c>
      <c r="N7" s="20" t="n">
        <v>2.25227324</v>
      </c>
      <c r="O7" s="18" t="n">
        <v>30.57749275</v>
      </c>
      <c r="P7" s="20" t="n">
        <v>1.77955299</v>
      </c>
      <c r="Q7" s="18" t="n">
        <v>0</v>
      </c>
      <c r="R7" s="20" t="n">
        <v>0</v>
      </c>
      <c r="S7" s="18" t="s">
        <v>404</v>
      </c>
      <c r="T7" s="20" t="s">
        <v>404</v>
      </c>
      <c r="U7" s="18" t="n">
        <v>0</v>
      </c>
      <c r="V7" s="20" t="n">
        <v>0</v>
      </c>
      <c r="W7" s="18" t="n">
        <v>0</v>
      </c>
      <c r="X7" s="20" t="n">
        <v>0</v>
      </c>
      <c r="Y7" s="18" t="n">
        <v>5.17795216</v>
      </c>
      <c r="Z7" s="20" t="n">
        <v>0.89812702</v>
      </c>
    </row>
    <row r="8" spans="1:26">
      <c r="A8" s="15" t="s">
        <v>405</v>
      </c>
      <c r="B8" s="17" t="n">
        <v>7007</v>
      </c>
      <c r="C8" s="18">
        <f>(0.0/B8*100)</f>
        <v/>
      </c>
      <c r="D8" s="19" t="n">
        <v>7007</v>
      </c>
      <c r="E8" s="18" t="n">
        <v>0.31553418</v>
      </c>
      <c r="F8" s="20" t="n">
        <v>0.31895838</v>
      </c>
      <c r="G8" s="18" t="n">
        <v>5.73562531</v>
      </c>
      <c r="H8" s="20" t="n">
        <v>1.69393694</v>
      </c>
      <c r="I8" s="18" t="n">
        <v>26.41836354</v>
      </c>
      <c r="J8" s="20" t="n">
        <v>3.38206641</v>
      </c>
      <c r="K8" s="18" t="n">
        <v>25.81287136</v>
      </c>
      <c r="L8" s="20" t="n">
        <v>3.4496988</v>
      </c>
      <c r="M8" s="18" t="n">
        <v>18.03448436</v>
      </c>
      <c r="N8" s="20" t="n">
        <v>2.75664397</v>
      </c>
      <c r="O8" s="18" t="n">
        <v>20.04908201</v>
      </c>
      <c r="P8" s="20" t="n">
        <v>2.38270018</v>
      </c>
      <c r="Q8" s="18" t="n">
        <v>0</v>
      </c>
      <c r="R8" s="20" t="n">
        <v>0</v>
      </c>
      <c r="S8" s="18" t="s">
        <v>404</v>
      </c>
      <c r="T8" s="20" t="s">
        <v>404</v>
      </c>
      <c r="U8" s="18" t="n">
        <v>0</v>
      </c>
      <c r="V8" s="20" t="n">
        <v>0</v>
      </c>
      <c r="W8" s="18" t="n">
        <v>0</v>
      </c>
      <c r="X8" s="20" t="n">
        <v>0</v>
      </c>
      <c r="Y8" s="18" t="n">
        <v>3.63403924</v>
      </c>
      <c r="Z8" s="20" t="n">
        <v>1.35906223</v>
      </c>
    </row>
    <row r="9" spans="1:26">
      <c r="A9" s="15" t="s">
        <v>406</v>
      </c>
      <c r="B9" s="17" t="n">
        <v>9651</v>
      </c>
      <c r="C9" s="18">
        <f>(200.0/B9*100)</f>
        <v/>
      </c>
      <c r="D9" s="19" t="n">
        <v>9451</v>
      </c>
      <c r="E9" s="18" t="n">
        <v>2.04936559</v>
      </c>
      <c r="F9" s="20" t="n">
        <v>0.98434772</v>
      </c>
      <c r="G9" s="18" t="n">
        <v>12.52827591</v>
      </c>
      <c r="H9" s="20" t="n">
        <v>2.04481859</v>
      </c>
      <c r="I9" s="18" t="n">
        <v>26.42810402</v>
      </c>
      <c r="J9" s="20" t="n">
        <v>2.54102185</v>
      </c>
      <c r="K9" s="18" t="n">
        <v>21.5798265</v>
      </c>
      <c r="L9" s="20" t="n">
        <v>2.70079677</v>
      </c>
      <c r="M9" s="18" t="n">
        <v>15.09147827</v>
      </c>
      <c r="N9" s="20" t="n">
        <v>2.23874174</v>
      </c>
      <c r="O9" s="18" t="n">
        <v>12.59998097</v>
      </c>
      <c r="P9" s="20" t="n">
        <v>2.3210751</v>
      </c>
      <c r="Q9" s="18" t="n">
        <v>0</v>
      </c>
      <c r="R9" s="20" t="n">
        <v>0</v>
      </c>
      <c r="S9" s="18" t="s">
        <v>404</v>
      </c>
      <c r="T9" s="20" t="s">
        <v>404</v>
      </c>
      <c r="U9" s="18" t="n">
        <v>0</v>
      </c>
      <c r="V9" s="20" t="n">
        <v>0</v>
      </c>
      <c r="W9" s="18" t="n">
        <v>0</v>
      </c>
      <c r="X9" s="20" t="n">
        <v>0</v>
      </c>
      <c r="Y9" s="18" t="n">
        <v>9.722968740000001</v>
      </c>
      <c r="Z9" s="20" t="n">
        <v>1.92558432</v>
      </c>
    </row>
    <row r="10" spans="1:26">
      <c r="A10" s="15" t="s">
        <v>407</v>
      </c>
      <c r="B10" s="17" t="n">
        <v>20058</v>
      </c>
      <c r="C10" s="18">
        <f>(2798.0/B10*100)</f>
        <v/>
      </c>
      <c r="D10" s="19" t="n">
        <v>17260</v>
      </c>
      <c r="E10" s="18" t="n">
        <v>0.3517367</v>
      </c>
      <c r="F10" s="20" t="n">
        <v>0.36912085</v>
      </c>
      <c r="G10" s="18" t="n">
        <v>3.71512097</v>
      </c>
      <c r="H10" s="20" t="n">
        <v>1.11979902</v>
      </c>
      <c r="I10" s="18" t="n">
        <v>10.5155449</v>
      </c>
      <c r="J10" s="20" t="n">
        <v>1.69828283</v>
      </c>
      <c r="K10" s="18" t="n">
        <v>27.25346965</v>
      </c>
      <c r="L10" s="20" t="n">
        <v>2.43986097</v>
      </c>
      <c r="M10" s="18" t="n">
        <v>18.93538056</v>
      </c>
      <c r="N10" s="20" t="n">
        <v>2.0587649</v>
      </c>
      <c r="O10" s="18" t="n">
        <v>34.54479242</v>
      </c>
      <c r="P10" s="20" t="n">
        <v>2.52653168</v>
      </c>
      <c r="Q10" s="18" t="n">
        <v>0</v>
      </c>
      <c r="R10" s="20" t="n">
        <v>0</v>
      </c>
      <c r="S10" s="18" t="s">
        <v>404</v>
      </c>
      <c r="T10" s="20" t="s">
        <v>404</v>
      </c>
      <c r="U10" s="18" t="n">
        <v>0</v>
      </c>
      <c r="V10" s="20" t="n">
        <v>0</v>
      </c>
      <c r="W10" s="18" t="n">
        <v>0</v>
      </c>
      <c r="X10" s="20" t="n">
        <v>0</v>
      </c>
      <c r="Y10" s="18" t="n">
        <v>4.68395479</v>
      </c>
      <c r="Z10" s="20" t="n">
        <v>1.07966595</v>
      </c>
    </row>
    <row r="11" spans="1:26">
      <c r="A11" s="15" t="s">
        <v>408</v>
      </c>
      <c r="B11" s="17" t="n">
        <v>7053</v>
      </c>
      <c r="C11" s="18">
        <f>(137.0/B11*100)</f>
        <v/>
      </c>
      <c r="D11" s="19" t="n">
        <v>6916</v>
      </c>
      <c r="E11" s="18" t="n">
        <v>0</v>
      </c>
      <c r="F11" s="20" t="n">
        <v>0</v>
      </c>
      <c r="G11" s="18" t="n">
        <v>4.08904666</v>
      </c>
      <c r="H11" s="20" t="n">
        <v>1.50792413</v>
      </c>
      <c r="I11" s="18" t="n">
        <v>13.20566192</v>
      </c>
      <c r="J11" s="20" t="n">
        <v>2.9758983</v>
      </c>
      <c r="K11" s="18" t="n">
        <v>31.41941347</v>
      </c>
      <c r="L11" s="20" t="n">
        <v>3.70599912</v>
      </c>
      <c r="M11" s="18" t="n">
        <v>28.05531809</v>
      </c>
      <c r="N11" s="20" t="n">
        <v>3.74728368</v>
      </c>
      <c r="O11" s="18" t="n">
        <v>18.96830867</v>
      </c>
      <c r="P11" s="20" t="n">
        <v>3.26642986</v>
      </c>
      <c r="Q11" s="18" t="n">
        <v>0</v>
      </c>
      <c r="R11" s="20" t="n">
        <v>0</v>
      </c>
      <c r="S11" s="18" t="s">
        <v>404</v>
      </c>
      <c r="T11" s="20" t="s">
        <v>404</v>
      </c>
      <c r="U11" s="18" t="n">
        <v>0</v>
      </c>
      <c r="V11" s="20" t="n">
        <v>0</v>
      </c>
      <c r="W11" s="18" t="n">
        <v>0</v>
      </c>
      <c r="X11" s="20" t="n">
        <v>0</v>
      </c>
      <c r="Y11" s="18" t="n">
        <v>4.26225119</v>
      </c>
      <c r="Z11" s="20" t="n">
        <v>1.87075795</v>
      </c>
    </row>
    <row r="12" spans="1:26">
      <c r="A12" s="15" t="s">
        <v>409</v>
      </c>
      <c r="B12" s="17" t="n">
        <v>6894</v>
      </c>
      <c r="C12" s="18">
        <f>(106.0/B12*100)</f>
        <v/>
      </c>
      <c r="D12" s="19" t="n">
        <v>6788</v>
      </c>
      <c r="E12" s="18" t="n">
        <v>0</v>
      </c>
      <c r="F12" s="20" t="n">
        <v>0</v>
      </c>
      <c r="G12" s="18" t="n">
        <v>8.034621830000001</v>
      </c>
      <c r="H12" s="20" t="n">
        <v>1.94777993</v>
      </c>
      <c r="I12" s="18" t="n">
        <v>22.16872693</v>
      </c>
      <c r="J12" s="20" t="n">
        <v>2.68981814</v>
      </c>
      <c r="K12" s="18" t="n">
        <v>33.01240666</v>
      </c>
      <c r="L12" s="20" t="n">
        <v>2.90677928</v>
      </c>
      <c r="M12" s="18" t="n">
        <v>16.69124096</v>
      </c>
      <c r="N12" s="20" t="n">
        <v>2.34839274</v>
      </c>
      <c r="O12" s="18" t="n">
        <v>17.98895818</v>
      </c>
      <c r="P12" s="20" t="n">
        <v>2.53645003</v>
      </c>
      <c r="Q12" s="18" t="n">
        <v>0</v>
      </c>
      <c r="R12" s="20" t="n">
        <v>0</v>
      </c>
      <c r="S12" s="18" t="s">
        <v>404</v>
      </c>
      <c r="T12" s="20" t="s">
        <v>404</v>
      </c>
      <c r="U12" s="18" t="n">
        <v>0</v>
      </c>
      <c r="V12" s="20" t="n">
        <v>0</v>
      </c>
      <c r="W12" s="18" t="n">
        <v>0</v>
      </c>
      <c r="X12" s="20" t="n">
        <v>0</v>
      </c>
      <c r="Y12" s="18" t="n">
        <v>2.10404543</v>
      </c>
      <c r="Z12" s="20" t="n">
        <v>0.86560782</v>
      </c>
    </row>
    <row r="13" spans="1:26">
      <c r="A13" s="15" t="s">
        <v>410</v>
      </c>
      <c r="B13" s="17" t="n">
        <v>7161</v>
      </c>
      <c r="C13" s="18">
        <f>(1175.0/B13*100)</f>
        <v/>
      </c>
      <c r="D13" s="19" t="n">
        <v>5986</v>
      </c>
      <c r="E13" s="18" t="n">
        <v>0</v>
      </c>
      <c r="F13" s="20" t="n">
        <v>0</v>
      </c>
      <c r="G13" s="18" t="n">
        <v>1.61416896</v>
      </c>
      <c r="H13" s="20" t="n">
        <v>0.82531191</v>
      </c>
      <c r="I13" s="18" t="n">
        <v>13.5177234</v>
      </c>
      <c r="J13" s="20" t="n">
        <v>2.23622336</v>
      </c>
      <c r="K13" s="18" t="n">
        <v>34.34141172</v>
      </c>
      <c r="L13" s="20" t="n">
        <v>3.06792016</v>
      </c>
      <c r="M13" s="18" t="n">
        <v>21.98698641</v>
      </c>
      <c r="N13" s="20" t="n">
        <v>2.74936738</v>
      </c>
      <c r="O13" s="18" t="n">
        <v>21.91297227</v>
      </c>
      <c r="P13" s="20" t="n">
        <v>2.85793082</v>
      </c>
      <c r="Q13" s="18" t="n">
        <v>0</v>
      </c>
      <c r="R13" s="20" t="n">
        <v>0</v>
      </c>
      <c r="S13" s="18" t="s">
        <v>404</v>
      </c>
      <c r="T13" s="20" t="s">
        <v>404</v>
      </c>
      <c r="U13" s="18" t="n">
        <v>0</v>
      </c>
      <c r="V13" s="20" t="n">
        <v>0</v>
      </c>
      <c r="W13" s="18" t="n">
        <v>0</v>
      </c>
      <c r="X13" s="20" t="n">
        <v>0</v>
      </c>
      <c r="Y13" s="18" t="n">
        <v>6.62673724</v>
      </c>
      <c r="Z13" s="20" t="n">
        <v>1.55649235</v>
      </c>
    </row>
    <row r="14" spans="1:26">
      <c r="A14" s="15" t="s">
        <v>411</v>
      </c>
      <c r="B14" s="17" t="n">
        <v>5587</v>
      </c>
      <c r="C14" s="18">
        <f>(0.0/B14*100)</f>
        <v/>
      </c>
      <c r="D14" s="19" t="n">
        <v>5587</v>
      </c>
      <c r="E14" s="18" t="n">
        <v>0.24918639</v>
      </c>
      <c r="F14" s="20" t="n">
        <v>0.24672258</v>
      </c>
      <c r="G14" s="18" t="n">
        <v>2.53509446</v>
      </c>
      <c r="H14" s="20" t="n">
        <v>0.87122838</v>
      </c>
      <c r="I14" s="18" t="n">
        <v>18.54040252</v>
      </c>
      <c r="J14" s="20" t="n">
        <v>2.15329008</v>
      </c>
      <c r="K14" s="18" t="n">
        <v>30.01278491</v>
      </c>
      <c r="L14" s="20" t="n">
        <v>2.69975938</v>
      </c>
      <c r="M14" s="18" t="n">
        <v>30.68105673</v>
      </c>
      <c r="N14" s="20" t="n">
        <v>2.61536682</v>
      </c>
      <c r="O14" s="18" t="n">
        <v>15.91322709</v>
      </c>
      <c r="P14" s="20" t="n">
        <v>1.94679428</v>
      </c>
      <c r="Q14" s="18" t="n">
        <v>0</v>
      </c>
      <c r="R14" s="20" t="n">
        <v>0</v>
      </c>
      <c r="S14" s="18" t="s">
        <v>404</v>
      </c>
      <c r="T14" s="20" t="s">
        <v>404</v>
      </c>
      <c r="U14" s="18" t="n">
        <v>0</v>
      </c>
      <c r="V14" s="20" t="n">
        <v>0</v>
      </c>
      <c r="W14" s="18" t="n">
        <v>0</v>
      </c>
      <c r="X14" s="20" t="n">
        <v>0</v>
      </c>
      <c r="Y14" s="18" t="n">
        <v>2.06824791</v>
      </c>
      <c r="Z14" s="20" t="n">
        <v>0.7353621299999999</v>
      </c>
    </row>
    <row r="15" spans="1:26">
      <c r="A15" s="15" t="s">
        <v>412</v>
      </c>
      <c r="B15" s="17" t="n">
        <v>5882</v>
      </c>
      <c r="C15" s="18">
        <f>(0.0/B15*100)</f>
        <v/>
      </c>
      <c r="D15" s="19" t="n">
        <v>5882</v>
      </c>
      <c r="E15" s="18" t="n">
        <v>0</v>
      </c>
      <c r="F15" s="20" t="n">
        <v>0</v>
      </c>
      <c r="G15" s="18" t="n">
        <v>1.63163939</v>
      </c>
      <c r="H15" s="20" t="n">
        <v>0.97291051</v>
      </c>
      <c r="I15" s="18" t="n">
        <v>11.87844033</v>
      </c>
      <c r="J15" s="20" t="n">
        <v>2.71498969</v>
      </c>
      <c r="K15" s="18" t="n">
        <v>28.6463713</v>
      </c>
      <c r="L15" s="20" t="n">
        <v>3.69305791</v>
      </c>
      <c r="M15" s="18" t="n">
        <v>29.54396784</v>
      </c>
      <c r="N15" s="20" t="n">
        <v>3.62505253</v>
      </c>
      <c r="O15" s="18" t="n">
        <v>26.4102527</v>
      </c>
      <c r="P15" s="20" t="n">
        <v>3.36238705</v>
      </c>
      <c r="Q15" s="18" t="n">
        <v>0</v>
      </c>
      <c r="R15" s="20" t="n">
        <v>0</v>
      </c>
      <c r="S15" s="18" t="s">
        <v>404</v>
      </c>
      <c r="T15" s="20" t="s">
        <v>404</v>
      </c>
      <c r="U15" s="18" t="n">
        <v>0</v>
      </c>
      <c r="V15" s="20" t="n">
        <v>0</v>
      </c>
      <c r="W15" s="18" t="n">
        <v>0</v>
      </c>
      <c r="X15" s="20" t="n">
        <v>0</v>
      </c>
      <c r="Y15" s="18" t="n">
        <v>1.88932844</v>
      </c>
      <c r="Z15" s="20" t="n">
        <v>1.08172292</v>
      </c>
    </row>
    <row r="16" spans="1:26">
      <c r="A16" s="15" t="s">
        <v>413</v>
      </c>
      <c r="B16" s="17" t="n">
        <v>6108</v>
      </c>
      <c r="C16" s="18">
        <f>(364.0/B16*100)</f>
        <v/>
      </c>
      <c r="D16" s="19" t="n">
        <v>5744</v>
      </c>
      <c r="E16" s="18" t="n">
        <v>2.87587424</v>
      </c>
      <c r="F16" s="20" t="n">
        <v>1.0619024</v>
      </c>
      <c r="G16" s="18" t="n">
        <v>13.05337493</v>
      </c>
      <c r="H16" s="20" t="n">
        <v>2.25058465</v>
      </c>
      <c r="I16" s="18" t="n">
        <v>33.5803358</v>
      </c>
      <c r="J16" s="20" t="n">
        <v>3.37748401</v>
      </c>
      <c r="K16" s="18" t="n">
        <v>20.67027356</v>
      </c>
      <c r="L16" s="20" t="n">
        <v>3.03396324</v>
      </c>
      <c r="M16" s="18" t="n">
        <v>8.75901702</v>
      </c>
      <c r="N16" s="20" t="n">
        <v>1.83308233</v>
      </c>
      <c r="O16" s="18" t="n">
        <v>13.58085966</v>
      </c>
      <c r="P16" s="20" t="n">
        <v>2.01843725</v>
      </c>
      <c r="Q16" s="18" t="n">
        <v>0</v>
      </c>
      <c r="R16" s="20" t="n">
        <v>0</v>
      </c>
      <c r="S16" s="18" t="s">
        <v>404</v>
      </c>
      <c r="T16" s="20" t="s">
        <v>404</v>
      </c>
      <c r="U16" s="18" t="n">
        <v>0</v>
      </c>
      <c r="V16" s="20" t="n">
        <v>0</v>
      </c>
      <c r="W16" s="18" t="n">
        <v>0</v>
      </c>
      <c r="X16" s="20" t="n">
        <v>0</v>
      </c>
      <c r="Y16" s="18" t="n">
        <v>7.48026479</v>
      </c>
      <c r="Z16" s="20" t="n">
        <v>1.87069825</v>
      </c>
    </row>
    <row r="17" spans="1:26">
      <c r="A17" s="15" t="s">
        <v>414</v>
      </c>
      <c r="B17" s="17" t="n">
        <v>6504</v>
      </c>
      <c r="C17" s="18">
        <f>(1325.0/B17*100)</f>
        <v/>
      </c>
      <c r="D17" s="19" t="n">
        <v>5179</v>
      </c>
      <c r="E17" s="18" t="n">
        <v>0</v>
      </c>
      <c r="F17" s="20" t="n">
        <v>0</v>
      </c>
      <c r="G17" s="18" t="n">
        <v>4.03318165</v>
      </c>
      <c r="H17" s="20" t="n">
        <v>1.35356849</v>
      </c>
      <c r="I17" s="18" t="n">
        <v>18.11764988</v>
      </c>
      <c r="J17" s="20" t="n">
        <v>3.01279535</v>
      </c>
      <c r="K17" s="18" t="n">
        <v>31.8169924</v>
      </c>
      <c r="L17" s="20" t="n">
        <v>3.25594216</v>
      </c>
      <c r="M17" s="18" t="n">
        <v>19.13420182</v>
      </c>
      <c r="N17" s="20" t="n">
        <v>2.67132003</v>
      </c>
      <c r="O17" s="18" t="n">
        <v>22.34607871</v>
      </c>
      <c r="P17" s="20" t="n">
        <v>2.64801312</v>
      </c>
      <c r="Q17" s="18" t="n">
        <v>0</v>
      </c>
      <c r="R17" s="20" t="n">
        <v>0</v>
      </c>
      <c r="S17" s="18" t="s">
        <v>404</v>
      </c>
      <c r="T17" s="20" t="s">
        <v>404</v>
      </c>
      <c r="U17" s="18" t="n">
        <v>0</v>
      </c>
      <c r="V17" s="20" t="n">
        <v>0</v>
      </c>
      <c r="W17" s="18" t="n">
        <v>0</v>
      </c>
      <c r="X17" s="20" t="n">
        <v>0</v>
      </c>
      <c r="Y17" s="18" t="n">
        <v>4.55189554</v>
      </c>
      <c r="Z17" s="20" t="n">
        <v>1.34683608</v>
      </c>
    </row>
    <row r="18" spans="1:26">
      <c r="A18" s="15" t="s">
        <v>415</v>
      </c>
      <c r="B18" s="17" t="n">
        <v>5532</v>
      </c>
      <c r="C18" s="18">
        <f>(0.0/B18*100)</f>
        <v/>
      </c>
      <c r="D18" s="19" t="n">
        <v>5532</v>
      </c>
      <c r="E18" s="18" t="n">
        <v>0.15168144</v>
      </c>
      <c r="F18" s="20" t="n">
        <v>0.15646019</v>
      </c>
      <c r="G18" s="18" t="n">
        <v>2.07999117</v>
      </c>
      <c r="H18" s="20" t="n">
        <v>0.98845314</v>
      </c>
      <c r="I18" s="18" t="n">
        <v>21.79130971</v>
      </c>
      <c r="J18" s="20" t="n">
        <v>2.78665756</v>
      </c>
      <c r="K18" s="18" t="n">
        <v>26.93607168</v>
      </c>
      <c r="L18" s="20" t="n">
        <v>3.13843166</v>
      </c>
      <c r="M18" s="18" t="n">
        <v>15.98720008</v>
      </c>
      <c r="N18" s="20" t="n">
        <v>2.32293515</v>
      </c>
      <c r="O18" s="18" t="n">
        <v>30.07871446</v>
      </c>
      <c r="P18" s="20" t="n">
        <v>3.44952856</v>
      </c>
      <c r="Q18" s="18" t="n">
        <v>0</v>
      </c>
      <c r="R18" s="20" t="n">
        <v>0</v>
      </c>
      <c r="S18" s="18" t="s">
        <v>404</v>
      </c>
      <c r="T18" s="20" t="s">
        <v>404</v>
      </c>
      <c r="U18" s="18" t="n">
        <v>0</v>
      </c>
      <c r="V18" s="20" t="n">
        <v>0</v>
      </c>
      <c r="W18" s="18" t="n">
        <v>0</v>
      </c>
      <c r="X18" s="20" t="n">
        <v>0</v>
      </c>
      <c r="Y18" s="18" t="n">
        <v>2.97503145</v>
      </c>
      <c r="Z18" s="20" t="n">
        <v>1.23005562</v>
      </c>
    </row>
    <row r="19" spans="1:26">
      <c r="A19" s="15" t="s">
        <v>416</v>
      </c>
      <c r="B19" s="17" t="n">
        <v>5658</v>
      </c>
      <c r="C19" s="18">
        <f>(327.0/B19*100)</f>
        <v/>
      </c>
      <c r="D19" s="19" t="n">
        <v>5331</v>
      </c>
      <c r="E19" s="18" t="n">
        <v>1.87556755</v>
      </c>
      <c r="F19" s="20" t="n">
        <v>1.00130417</v>
      </c>
      <c r="G19" s="18" t="n">
        <v>11.8087751</v>
      </c>
      <c r="H19" s="20" t="n">
        <v>2.19235693</v>
      </c>
      <c r="I19" s="18" t="n">
        <v>24.80633383</v>
      </c>
      <c r="J19" s="20" t="n">
        <v>3.12241067</v>
      </c>
      <c r="K19" s="18" t="n">
        <v>28.84278363</v>
      </c>
      <c r="L19" s="20" t="n">
        <v>3.07834332</v>
      </c>
      <c r="M19" s="18" t="n">
        <v>17.77027989</v>
      </c>
      <c r="N19" s="20" t="n">
        <v>2.82273158</v>
      </c>
      <c r="O19" s="18" t="n">
        <v>12.96209742</v>
      </c>
      <c r="P19" s="20" t="n">
        <v>2.29736645</v>
      </c>
      <c r="Q19" s="18" t="n">
        <v>0</v>
      </c>
      <c r="R19" s="20" t="n">
        <v>0</v>
      </c>
      <c r="S19" s="18" t="s">
        <v>404</v>
      </c>
      <c r="T19" s="20" t="s">
        <v>404</v>
      </c>
      <c r="U19" s="18" t="n">
        <v>0</v>
      </c>
      <c r="V19" s="20" t="n">
        <v>0</v>
      </c>
      <c r="W19" s="18" t="n">
        <v>0</v>
      </c>
      <c r="X19" s="20" t="n">
        <v>0</v>
      </c>
      <c r="Y19" s="18" t="n">
        <v>1.93416259</v>
      </c>
      <c r="Z19" s="20" t="n">
        <v>0.9169333200000001</v>
      </c>
    </row>
    <row r="20" spans="1:26">
      <c r="A20" s="15" t="s">
        <v>417</v>
      </c>
      <c r="B20" s="17" t="n">
        <v>3371</v>
      </c>
      <c r="C20" s="18">
        <f>(24.0/B20*100)</f>
        <v/>
      </c>
      <c r="D20" s="19" t="n">
        <v>3347</v>
      </c>
      <c r="E20" s="18" t="n">
        <v>1.42511763</v>
      </c>
      <c r="F20" s="20" t="n">
        <v>0.05005403</v>
      </c>
      <c r="G20" s="18" t="n">
        <v>5.47382108</v>
      </c>
      <c r="H20" s="20" t="n">
        <v>0.11495417</v>
      </c>
      <c r="I20" s="18" t="n">
        <v>18.03158027</v>
      </c>
      <c r="J20" s="20" t="n">
        <v>0.21342921</v>
      </c>
      <c r="K20" s="18" t="n">
        <v>35.8282472</v>
      </c>
      <c r="L20" s="20" t="n">
        <v>0.2899654</v>
      </c>
      <c r="M20" s="18" t="n">
        <v>20.51052214</v>
      </c>
      <c r="N20" s="20" t="n">
        <v>0.22015535</v>
      </c>
      <c r="O20" s="18" t="n">
        <v>14.94965497</v>
      </c>
      <c r="P20" s="20" t="n">
        <v>0.17535009</v>
      </c>
      <c r="Q20" s="18" t="n">
        <v>0</v>
      </c>
      <c r="R20" s="20" t="n">
        <v>0</v>
      </c>
      <c r="S20" s="18" t="s">
        <v>404</v>
      </c>
      <c r="T20" s="20" t="s">
        <v>404</v>
      </c>
      <c r="U20" s="18" t="n">
        <v>0</v>
      </c>
      <c r="V20" s="20" t="n">
        <v>0</v>
      </c>
      <c r="W20" s="18" t="n">
        <v>0</v>
      </c>
      <c r="X20" s="20" t="n">
        <v>0</v>
      </c>
      <c r="Y20" s="18" t="n">
        <v>3.78105672</v>
      </c>
      <c r="Z20" s="20" t="n">
        <v>0.14850482</v>
      </c>
    </row>
    <row r="21" spans="1:26">
      <c r="A21" s="15" t="s">
        <v>418</v>
      </c>
      <c r="B21" s="17" t="n">
        <v>5741</v>
      </c>
      <c r="C21" s="18">
        <f>(0.0/B21*100)</f>
        <v/>
      </c>
      <c r="D21" s="19" t="n">
        <v>5741</v>
      </c>
      <c r="E21" s="18" t="n">
        <v>0</v>
      </c>
      <c r="F21" s="20" t="n">
        <v>0</v>
      </c>
      <c r="G21" s="18" t="n">
        <v>4.21493168</v>
      </c>
      <c r="H21" s="20" t="n">
        <v>2.12506139</v>
      </c>
      <c r="I21" s="18" t="n">
        <v>18.21692947</v>
      </c>
      <c r="J21" s="20" t="n">
        <v>3.10816628</v>
      </c>
      <c r="K21" s="18" t="n">
        <v>19.13519857</v>
      </c>
      <c r="L21" s="20" t="n">
        <v>2.47665434</v>
      </c>
      <c r="M21" s="18" t="n">
        <v>21.13373189</v>
      </c>
      <c r="N21" s="20" t="n">
        <v>3.32774769</v>
      </c>
      <c r="O21" s="18" t="n">
        <v>29.11105137</v>
      </c>
      <c r="P21" s="20" t="n">
        <v>3.66639202</v>
      </c>
      <c r="Q21" s="18" t="n">
        <v>0</v>
      </c>
      <c r="R21" s="20" t="n">
        <v>0</v>
      </c>
      <c r="S21" s="18" t="s">
        <v>404</v>
      </c>
      <c r="T21" s="20" t="s">
        <v>404</v>
      </c>
      <c r="U21" s="18" t="n">
        <v>0</v>
      </c>
      <c r="V21" s="20" t="n">
        <v>0</v>
      </c>
      <c r="W21" s="18" t="n">
        <v>0</v>
      </c>
      <c r="X21" s="20" t="n">
        <v>0</v>
      </c>
      <c r="Y21" s="18" t="n">
        <v>8.18815702</v>
      </c>
      <c r="Z21" s="20" t="n">
        <v>2.27110391</v>
      </c>
    </row>
    <row r="22" spans="1:26">
      <c r="A22" s="15" t="s">
        <v>419</v>
      </c>
      <c r="B22" s="17" t="n">
        <v>6598</v>
      </c>
      <c r="C22" s="18">
        <f>(0.0/B22*100)</f>
        <v/>
      </c>
      <c r="D22" s="19" t="n">
        <v>6598</v>
      </c>
      <c r="E22" s="18" t="n">
        <v>0.59425499</v>
      </c>
      <c r="F22" s="20" t="n">
        <v>0.59216708</v>
      </c>
      <c r="G22" s="18" t="n">
        <v>5.87261912</v>
      </c>
      <c r="H22" s="20" t="n">
        <v>1.91368137</v>
      </c>
      <c r="I22" s="18" t="n">
        <v>20.92769415</v>
      </c>
      <c r="J22" s="20" t="n">
        <v>3.09541423</v>
      </c>
      <c r="K22" s="18" t="n">
        <v>29.60058124</v>
      </c>
      <c r="L22" s="20" t="n">
        <v>3.37667145</v>
      </c>
      <c r="M22" s="18" t="n">
        <v>20.46334435</v>
      </c>
      <c r="N22" s="20" t="n">
        <v>2.74605054</v>
      </c>
      <c r="O22" s="18" t="n">
        <v>20.96107282</v>
      </c>
      <c r="P22" s="20" t="n">
        <v>3.58216075</v>
      </c>
      <c r="Q22" s="18" t="n">
        <v>0</v>
      </c>
      <c r="R22" s="20" t="n">
        <v>0</v>
      </c>
      <c r="S22" s="18" t="s">
        <v>404</v>
      </c>
      <c r="T22" s="20" t="s">
        <v>404</v>
      </c>
      <c r="U22" s="18" t="n">
        <v>0</v>
      </c>
      <c r="V22" s="20" t="n">
        <v>0</v>
      </c>
      <c r="W22" s="18" t="n">
        <v>0</v>
      </c>
      <c r="X22" s="20" t="n">
        <v>0</v>
      </c>
      <c r="Y22" s="18" t="n">
        <v>1.58043334</v>
      </c>
      <c r="Z22" s="20" t="n">
        <v>0.91430444</v>
      </c>
    </row>
    <row r="23" spans="1:26">
      <c r="A23" s="15" t="s">
        <v>420</v>
      </c>
      <c r="B23" s="17" t="n">
        <v>11583</v>
      </c>
      <c r="C23" s="18">
        <f>(3123.0/B23*100)</f>
        <v/>
      </c>
      <c r="D23" s="19" t="n">
        <v>8460</v>
      </c>
      <c r="E23" s="18" t="n">
        <v>0.22531478</v>
      </c>
      <c r="F23" s="20" t="n">
        <v>0.26132026</v>
      </c>
      <c r="G23" s="18" t="n">
        <v>4.18653031</v>
      </c>
      <c r="H23" s="20" t="n">
        <v>1.60972641</v>
      </c>
      <c r="I23" s="18" t="n">
        <v>23.98270621</v>
      </c>
      <c r="J23" s="20" t="n">
        <v>3.14651792</v>
      </c>
      <c r="K23" s="18" t="n">
        <v>28.97123426</v>
      </c>
      <c r="L23" s="20" t="n">
        <v>2.95473144</v>
      </c>
      <c r="M23" s="18" t="n">
        <v>13.82894347</v>
      </c>
      <c r="N23" s="20" t="n">
        <v>2.7894167</v>
      </c>
      <c r="O23" s="18" t="n">
        <v>22.15725179</v>
      </c>
      <c r="P23" s="20" t="n">
        <v>3.13794195</v>
      </c>
      <c r="Q23" s="18" t="n">
        <v>0</v>
      </c>
      <c r="R23" s="20" t="n">
        <v>0</v>
      </c>
      <c r="S23" s="18" t="s">
        <v>404</v>
      </c>
      <c r="T23" s="20" t="s">
        <v>404</v>
      </c>
      <c r="U23" s="18" t="n">
        <v>0</v>
      </c>
      <c r="V23" s="20" t="n">
        <v>0</v>
      </c>
      <c r="W23" s="18" t="n">
        <v>0</v>
      </c>
      <c r="X23" s="20" t="n">
        <v>0</v>
      </c>
      <c r="Y23" s="18" t="n">
        <v>6.64801918</v>
      </c>
      <c r="Z23" s="20" t="n">
        <v>1.87540593</v>
      </c>
    </row>
    <row r="24" spans="1:26">
      <c r="A24" s="15" t="s">
        <v>421</v>
      </c>
      <c r="B24" s="17" t="n">
        <v>6647</v>
      </c>
      <c r="C24" s="18">
        <f>(0.0/B24*100)</f>
        <v/>
      </c>
      <c r="D24" s="19" t="n">
        <v>6647</v>
      </c>
      <c r="E24" s="18" t="n">
        <v>4.65364299</v>
      </c>
      <c r="F24" s="20" t="n">
        <v>1.49196795</v>
      </c>
      <c r="G24" s="18" t="n">
        <v>28.94049487</v>
      </c>
      <c r="H24" s="20" t="n">
        <v>3.33771912</v>
      </c>
      <c r="I24" s="18" t="n">
        <v>27.6045665</v>
      </c>
      <c r="J24" s="20" t="n">
        <v>3.13289023</v>
      </c>
      <c r="K24" s="18" t="n">
        <v>27.45304403</v>
      </c>
      <c r="L24" s="20" t="n">
        <v>3.17090792</v>
      </c>
      <c r="M24" s="18" t="n">
        <v>7.85612156</v>
      </c>
      <c r="N24" s="20" t="n">
        <v>1.87196706</v>
      </c>
      <c r="O24" s="18" t="n">
        <v>3.49213005</v>
      </c>
      <c r="P24" s="20" t="n">
        <v>1.40484403</v>
      </c>
      <c r="Q24" s="18" t="n">
        <v>0</v>
      </c>
      <c r="R24" s="20" t="n">
        <v>0</v>
      </c>
      <c r="S24" s="18" t="s">
        <v>404</v>
      </c>
      <c r="T24" s="20" t="s">
        <v>404</v>
      </c>
      <c r="U24" s="18" t="n">
        <v>0</v>
      </c>
      <c r="V24" s="20" t="n">
        <v>0</v>
      </c>
      <c r="W24" s="18" t="n">
        <v>0</v>
      </c>
      <c r="X24" s="20" t="n">
        <v>0</v>
      </c>
      <c r="Y24" s="18" t="n">
        <v>0</v>
      </c>
      <c r="Z24" s="20" t="n">
        <v>0</v>
      </c>
    </row>
    <row r="25" spans="1:26">
      <c r="A25" s="15" t="s">
        <v>422</v>
      </c>
      <c r="B25" s="17" t="n">
        <v>5581</v>
      </c>
      <c r="C25" s="18">
        <f>(0.0/B25*100)</f>
        <v/>
      </c>
      <c r="D25" s="19" t="n">
        <v>5581</v>
      </c>
      <c r="E25" s="18" t="n">
        <v>0</v>
      </c>
      <c r="F25" s="20" t="n">
        <v>0</v>
      </c>
      <c r="G25" s="18" t="n">
        <v>5.97192148</v>
      </c>
      <c r="H25" s="20" t="n">
        <v>1.91117692</v>
      </c>
      <c r="I25" s="18" t="n">
        <v>18.99466746</v>
      </c>
      <c r="J25" s="20" t="n">
        <v>3.17639098</v>
      </c>
      <c r="K25" s="18" t="n">
        <v>38.44965423</v>
      </c>
      <c r="L25" s="20" t="n">
        <v>3.79221572</v>
      </c>
      <c r="M25" s="18" t="n">
        <v>26.24881249</v>
      </c>
      <c r="N25" s="20" t="n">
        <v>3.29710231</v>
      </c>
      <c r="O25" s="18" t="n">
        <v>9.743384600000001</v>
      </c>
      <c r="P25" s="20" t="n">
        <v>2.37514022</v>
      </c>
      <c r="Q25" s="18" t="n">
        <v>0</v>
      </c>
      <c r="R25" s="20" t="n">
        <v>0</v>
      </c>
      <c r="S25" s="18" t="s">
        <v>404</v>
      </c>
      <c r="T25" s="20" t="s">
        <v>404</v>
      </c>
      <c r="U25" s="18" t="n">
        <v>0</v>
      </c>
      <c r="V25" s="20" t="n">
        <v>0</v>
      </c>
      <c r="W25" s="18" t="n">
        <v>0</v>
      </c>
      <c r="X25" s="20" t="n">
        <v>0</v>
      </c>
      <c r="Y25" s="18" t="n">
        <v>0.59155974</v>
      </c>
      <c r="Z25" s="20" t="n">
        <v>0.59627131</v>
      </c>
    </row>
    <row r="26" spans="1:26">
      <c r="A26" s="15" t="s">
        <v>423</v>
      </c>
      <c r="B26" s="17" t="n">
        <v>4869</v>
      </c>
      <c r="C26" s="18">
        <f>(11.0/B26*100)</f>
        <v/>
      </c>
      <c r="D26" s="19" t="n">
        <v>4858</v>
      </c>
      <c r="E26" s="18" t="n">
        <v>0</v>
      </c>
      <c r="F26" s="20" t="n">
        <v>0</v>
      </c>
      <c r="G26" s="18" t="n">
        <v>2.6425514</v>
      </c>
      <c r="H26" s="20" t="n">
        <v>0.90719932</v>
      </c>
      <c r="I26" s="18" t="n">
        <v>16.5300736</v>
      </c>
      <c r="J26" s="20" t="n">
        <v>2.13322778</v>
      </c>
      <c r="K26" s="18" t="n">
        <v>30.58591771</v>
      </c>
      <c r="L26" s="20" t="n">
        <v>2.64637368</v>
      </c>
      <c r="M26" s="18" t="n">
        <v>31.20742741</v>
      </c>
      <c r="N26" s="20" t="n">
        <v>2.61806595</v>
      </c>
      <c r="O26" s="18" t="n">
        <v>17.50612715</v>
      </c>
      <c r="P26" s="20" t="n">
        <v>2.25646452</v>
      </c>
      <c r="Q26" s="18" t="n">
        <v>0</v>
      </c>
      <c r="R26" s="20" t="n">
        <v>0</v>
      </c>
      <c r="S26" s="18" t="s">
        <v>404</v>
      </c>
      <c r="T26" s="20" t="s">
        <v>404</v>
      </c>
      <c r="U26" s="18" t="n">
        <v>0</v>
      </c>
      <c r="V26" s="20" t="n">
        <v>0</v>
      </c>
      <c r="W26" s="18" t="n">
        <v>0</v>
      </c>
      <c r="X26" s="20" t="n">
        <v>0</v>
      </c>
      <c r="Y26" s="18" t="n">
        <v>1.52790273</v>
      </c>
      <c r="Z26" s="20" t="n">
        <v>0.60835879</v>
      </c>
    </row>
    <row r="27" spans="1:26">
      <c r="A27" s="15" t="s">
        <v>424</v>
      </c>
      <c r="B27" s="17" t="n">
        <v>5299</v>
      </c>
      <c r="C27" s="18">
        <f>(0.0/B27*100)</f>
        <v/>
      </c>
      <c r="D27" s="19" t="n">
        <v>5299</v>
      </c>
      <c r="E27" s="18" t="n">
        <v>4.1912718</v>
      </c>
      <c r="F27" s="20" t="n">
        <v>0.05515192</v>
      </c>
      <c r="G27" s="18" t="n">
        <v>34.70486762</v>
      </c>
      <c r="H27" s="20" t="n">
        <v>0.08775934000000001</v>
      </c>
      <c r="I27" s="18" t="n">
        <v>19.56089181</v>
      </c>
      <c r="J27" s="20" t="n">
        <v>0.07950619</v>
      </c>
      <c r="K27" s="18" t="n">
        <v>14.1062149</v>
      </c>
      <c r="L27" s="20" t="n">
        <v>0.07783515000000001</v>
      </c>
      <c r="M27" s="18" t="n">
        <v>17.14440775</v>
      </c>
      <c r="N27" s="20" t="n">
        <v>0.07082687</v>
      </c>
      <c r="O27" s="18" t="n">
        <v>7.35010652</v>
      </c>
      <c r="P27" s="20" t="n">
        <v>0.05682895</v>
      </c>
      <c r="Q27" s="18" t="n">
        <v>0</v>
      </c>
      <c r="R27" s="20" t="n">
        <v>0</v>
      </c>
      <c r="S27" s="18" t="s">
        <v>404</v>
      </c>
      <c r="T27" s="20" t="s">
        <v>404</v>
      </c>
      <c r="U27" s="18" t="n">
        <v>0</v>
      </c>
      <c r="V27" s="20" t="n">
        <v>0</v>
      </c>
      <c r="W27" s="18" t="n">
        <v>0</v>
      </c>
      <c r="X27" s="20" t="n">
        <v>0</v>
      </c>
      <c r="Y27" s="18" t="n">
        <v>2.94223961</v>
      </c>
      <c r="Z27" s="20" t="n">
        <v>0.00522984</v>
      </c>
    </row>
    <row r="28" spans="1:26">
      <c r="A28" s="15" t="s">
        <v>425</v>
      </c>
      <c r="B28" s="17" t="n">
        <v>7568</v>
      </c>
      <c r="C28" s="18">
        <f>(0.0/B28*100)</f>
        <v/>
      </c>
      <c r="D28" s="19" t="n">
        <v>7568</v>
      </c>
      <c r="E28" s="18" t="n">
        <v>0</v>
      </c>
      <c r="F28" s="20" t="n">
        <v>0</v>
      </c>
      <c r="G28" s="18" t="n">
        <v>4.44290321</v>
      </c>
      <c r="H28" s="20" t="n">
        <v>1.30604492</v>
      </c>
      <c r="I28" s="18" t="n">
        <v>18.78591256</v>
      </c>
      <c r="J28" s="20" t="n">
        <v>2.47760647</v>
      </c>
      <c r="K28" s="18" t="n">
        <v>35.42577254</v>
      </c>
      <c r="L28" s="20" t="n">
        <v>3.20136838</v>
      </c>
      <c r="M28" s="18" t="n">
        <v>18.09456181</v>
      </c>
      <c r="N28" s="20" t="n">
        <v>2.23409077</v>
      </c>
      <c r="O28" s="18" t="n">
        <v>23.25084988</v>
      </c>
      <c r="P28" s="20" t="n">
        <v>2.73841755</v>
      </c>
      <c r="Q28" s="18" t="n">
        <v>0</v>
      </c>
      <c r="R28" s="20" t="n">
        <v>0</v>
      </c>
      <c r="S28" s="18" t="s">
        <v>404</v>
      </c>
      <c r="T28" s="20" t="s">
        <v>404</v>
      </c>
      <c r="U28" s="18" t="n">
        <v>0</v>
      </c>
      <c r="V28" s="20" t="n">
        <v>0</v>
      </c>
      <c r="W28" s="18" t="n">
        <v>0</v>
      </c>
      <c r="X28" s="20" t="n">
        <v>0</v>
      </c>
      <c r="Y28" s="18" t="n">
        <v>0</v>
      </c>
      <c r="Z28" s="20" t="n">
        <v>0</v>
      </c>
    </row>
    <row r="29" spans="1:26">
      <c r="A29" s="15" t="s">
        <v>426</v>
      </c>
      <c r="B29" s="17" t="n">
        <v>5385</v>
      </c>
      <c r="C29" s="18">
        <f>(1123.0/B29*100)</f>
        <v/>
      </c>
      <c r="D29" s="19" t="n">
        <v>4262</v>
      </c>
      <c r="E29" s="18" t="n">
        <v>0</v>
      </c>
      <c r="F29" s="20" t="n">
        <v>0</v>
      </c>
      <c r="G29" s="18" t="n">
        <v>4.88717317</v>
      </c>
      <c r="H29" s="20" t="n">
        <v>1.87443663</v>
      </c>
      <c r="I29" s="18" t="n">
        <v>22.0494175</v>
      </c>
      <c r="J29" s="20" t="n">
        <v>3.62276405</v>
      </c>
      <c r="K29" s="18" t="n">
        <v>22.90442277</v>
      </c>
      <c r="L29" s="20" t="n">
        <v>3.44492111</v>
      </c>
      <c r="M29" s="18" t="n">
        <v>16.93265654</v>
      </c>
      <c r="N29" s="20" t="n">
        <v>3.04380101</v>
      </c>
      <c r="O29" s="18" t="n">
        <v>12.83438865</v>
      </c>
      <c r="P29" s="20" t="n">
        <v>3.10418055</v>
      </c>
      <c r="Q29" s="18" t="n">
        <v>0</v>
      </c>
      <c r="R29" s="20" t="n">
        <v>0</v>
      </c>
      <c r="S29" s="18" t="s">
        <v>404</v>
      </c>
      <c r="T29" s="20" t="s">
        <v>404</v>
      </c>
      <c r="U29" s="18" t="n">
        <v>0</v>
      </c>
      <c r="V29" s="20" t="n">
        <v>0</v>
      </c>
      <c r="W29" s="18" t="n">
        <v>0</v>
      </c>
      <c r="X29" s="20" t="n">
        <v>0</v>
      </c>
      <c r="Y29" s="18" t="n">
        <v>20.39194138</v>
      </c>
      <c r="Z29" s="20" t="n">
        <v>3.51938151</v>
      </c>
    </row>
    <row r="30" spans="1:26">
      <c r="A30" s="15" t="s">
        <v>427</v>
      </c>
      <c r="B30" s="17" t="n">
        <v>4520</v>
      </c>
      <c r="C30" s="18">
        <f>(945.0/B30*100)</f>
        <v/>
      </c>
      <c r="D30" s="19" t="n">
        <v>3575</v>
      </c>
      <c r="E30" s="18" t="n">
        <v>0.51428732</v>
      </c>
      <c r="F30" s="20" t="n">
        <v>0.5186585</v>
      </c>
      <c r="G30" s="18" t="n">
        <v>2.61640309</v>
      </c>
      <c r="H30" s="20" t="n">
        <v>1.15404996</v>
      </c>
      <c r="I30" s="18" t="n">
        <v>14.14821114</v>
      </c>
      <c r="J30" s="20" t="n">
        <v>2.42033194</v>
      </c>
      <c r="K30" s="18" t="n">
        <v>25.68410751</v>
      </c>
      <c r="L30" s="20" t="n">
        <v>4.16554195</v>
      </c>
      <c r="M30" s="18" t="n">
        <v>32.05316433</v>
      </c>
      <c r="N30" s="20" t="n">
        <v>3.84471925</v>
      </c>
      <c r="O30" s="18" t="n">
        <v>20.99814788</v>
      </c>
      <c r="P30" s="20" t="n">
        <v>3.39769329</v>
      </c>
      <c r="Q30" s="18" t="n">
        <v>0</v>
      </c>
      <c r="R30" s="20" t="n">
        <v>0</v>
      </c>
      <c r="S30" s="18" t="s">
        <v>404</v>
      </c>
      <c r="T30" s="20" t="s">
        <v>404</v>
      </c>
      <c r="U30" s="18" t="n">
        <v>0</v>
      </c>
      <c r="V30" s="20" t="n">
        <v>0</v>
      </c>
      <c r="W30" s="18" t="n">
        <v>0</v>
      </c>
      <c r="X30" s="20" t="n">
        <v>0</v>
      </c>
      <c r="Y30" s="18" t="n">
        <v>3.98567874</v>
      </c>
      <c r="Z30" s="20" t="n">
        <v>1.25458368</v>
      </c>
    </row>
    <row r="31" spans="1:26">
      <c r="A31" s="15" t="s">
        <v>428</v>
      </c>
      <c r="B31" s="17" t="n">
        <v>5456</v>
      </c>
      <c r="C31" s="18">
        <f>(502.0/B31*100)</f>
        <v/>
      </c>
      <c r="D31" s="19" t="n">
        <v>4954</v>
      </c>
      <c r="E31" s="18" t="n">
        <v>0</v>
      </c>
      <c r="F31" s="20" t="n">
        <v>0</v>
      </c>
      <c r="G31" s="18" t="n">
        <v>3.08207512</v>
      </c>
      <c r="H31" s="20" t="n">
        <v>1.24700981</v>
      </c>
      <c r="I31" s="18" t="n">
        <v>10.18319062</v>
      </c>
      <c r="J31" s="20" t="n">
        <v>2.25032539</v>
      </c>
      <c r="K31" s="18" t="n">
        <v>36.19233364</v>
      </c>
      <c r="L31" s="20" t="n">
        <v>3.46214711</v>
      </c>
      <c r="M31" s="18" t="n">
        <v>25.36303119</v>
      </c>
      <c r="N31" s="20" t="n">
        <v>2.90921375</v>
      </c>
      <c r="O31" s="18" t="n">
        <v>14.79450142</v>
      </c>
      <c r="P31" s="20" t="n">
        <v>2.64389151</v>
      </c>
      <c r="Q31" s="18" t="n">
        <v>0</v>
      </c>
      <c r="R31" s="20" t="n">
        <v>0</v>
      </c>
      <c r="S31" s="18" t="s">
        <v>404</v>
      </c>
      <c r="T31" s="20" t="s">
        <v>404</v>
      </c>
      <c r="U31" s="18" t="n">
        <v>0</v>
      </c>
      <c r="V31" s="20" t="n">
        <v>0</v>
      </c>
      <c r="W31" s="18" t="n">
        <v>0</v>
      </c>
      <c r="X31" s="20" t="n">
        <v>0</v>
      </c>
      <c r="Y31" s="18" t="n">
        <v>10.384868</v>
      </c>
      <c r="Z31" s="20" t="n">
        <v>2.11634491</v>
      </c>
    </row>
    <row r="32" spans="1:26">
      <c r="A32" s="15" t="s">
        <v>429</v>
      </c>
      <c r="B32" s="17" t="n">
        <v>4478</v>
      </c>
      <c r="C32" s="18">
        <f>(0.0/B32*100)</f>
        <v/>
      </c>
      <c r="D32" s="19" t="n">
        <v>4478</v>
      </c>
      <c r="E32" s="18" t="n">
        <v>0.6009866699999999</v>
      </c>
      <c r="F32" s="20" t="n">
        <v>0.59955033</v>
      </c>
      <c r="G32" s="18" t="n">
        <v>12.20289897</v>
      </c>
      <c r="H32" s="20" t="n">
        <v>2.71423175</v>
      </c>
      <c r="I32" s="18" t="n">
        <v>36.61278818</v>
      </c>
      <c r="J32" s="20" t="n">
        <v>3.89559222</v>
      </c>
      <c r="K32" s="18" t="n">
        <v>25.10978143</v>
      </c>
      <c r="L32" s="20" t="n">
        <v>3.39854067</v>
      </c>
      <c r="M32" s="18" t="n">
        <v>7.39826551</v>
      </c>
      <c r="N32" s="20" t="n">
        <v>2.13469097</v>
      </c>
      <c r="O32" s="18" t="n">
        <v>15.83565835</v>
      </c>
      <c r="P32" s="20" t="n">
        <v>3.08530955</v>
      </c>
      <c r="Q32" s="18" t="n">
        <v>0</v>
      </c>
      <c r="R32" s="20" t="n">
        <v>0</v>
      </c>
      <c r="S32" s="18" t="s">
        <v>404</v>
      </c>
      <c r="T32" s="20" t="s">
        <v>404</v>
      </c>
      <c r="U32" s="18" t="n">
        <v>0</v>
      </c>
      <c r="V32" s="20" t="n">
        <v>0</v>
      </c>
      <c r="W32" s="18" t="n">
        <v>0</v>
      </c>
      <c r="X32" s="20" t="n">
        <v>0</v>
      </c>
      <c r="Y32" s="18" t="n">
        <v>2.23962089</v>
      </c>
      <c r="Z32" s="20" t="n">
        <v>1.14827904</v>
      </c>
    </row>
    <row r="33" spans="1:26">
      <c r="A33" s="15" t="s">
        <v>430</v>
      </c>
      <c r="B33" s="17" t="n">
        <v>7325</v>
      </c>
      <c r="C33" s="18">
        <f>(29.0/B33*100)</f>
        <v/>
      </c>
      <c r="D33" s="19" t="n">
        <v>7296</v>
      </c>
      <c r="E33" s="18" t="n">
        <v>0</v>
      </c>
      <c r="F33" s="20" t="n">
        <v>0</v>
      </c>
      <c r="G33" s="18" t="n">
        <v>2.10398256</v>
      </c>
      <c r="H33" s="20" t="n">
        <v>0.85625467</v>
      </c>
      <c r="I33" s="18" t="n">
        <v>13.52510094</v>
      </c>
      <c r="J33" s="20" t="n">
        <v>2.39679184</v>
      </c>
      <c r="K33" s="18" t="n">
        <v>38.16605007</v>
      </c>
      <c r="L33" s="20" t="n">
        <v>3.7977158</v>
      </c>
      <c r="M33" s="18" t="n">
        <v>13.37240593</v>
      </c>
      <c r="N33" s="20" t="n">
        <v>2.72415193</v>
      </c>
      <c r="O33" s="18" t="n">
        <v>31.10537289</v>
      </c>
      <c r="P33" s="20" t="n">
        <v>3.29714206</v>
      </c>
      <c r="Q33" s="18" t="n">
        <v>0</v>
      </c>
      <c r="R33" s="20" t="n">
        <v>0</v>
      </c>
      <c r="S33" s="18" t="s">
        <v>404</v>
      </c>
      <c r="T33" s="20" t="s">
        <v>404</v>
      </c>
      <c r="U33" s="18" t="n">
        <v>0</v>
      </c>
      <c r="V33" s="20" t="n">
        <v>0</v>
      </c>
      <c r="W33" s="18" t="n">
        <v>0</v>
      </c>
      <c r="X33" s="20" t="n">
        <v>0</v>
      </c>
      <c r="Y33" s="18" t="n">
        <v>1.72708761</v>
      </c>
      <c r="Z33" s="20" t="n">
        <v>1.03285069</v>
      </c>
    </row>
    <row r="34" spans="1:26">
      <c r="A34" s="15" t="s">
        <v>431</v>
      </c>
      <c r="B34" s="17" t="n">
        <v>6350</v>
      </c>
      <c r="C34" s="18">
        <f>(0.0/B34*100)</f>
        <v/>
      </c>
      <c r="D34" s="19" t="n">
        <v>6350</v>
      </c>
      <c r="E34" s="18" t="n">
        <v>0.64669706</v>
      </c>
      <c r="F34" s="20" t="n">
        <v>0.68318405</v>
      </c>
      <c r="G34" s="18" t="n">
        <v>4.95795016</v>
      </c>
      <c r="H34" s="20" t="n">
        <v>1.61332795</v>
      </c>
      <c r="I34" s="18" t="n">
        <v>21.21399678</v>
      </c>
      <c r="J34" s="20" t="n">
        <v>2.59309443</v>
      </c>
      <c r="K34" s="18" t="n">
        <v>37.99632532</v>
      </c>
      <c r="L34" s="20" t="n">
        <v>3.15947521</v>
      </c>
      <c r="M34" s="18" t="n">
        <v>14.98423887</v>
      </c>
      <c r="N34" s="20" t="n">
        <v>2.25432695</v>
      </c>
      <c r="O34" s="18" t="n">
        <v>19.36824448</v>
      </c>
      <c r="P34" s="20" t="n">
        <v>2.56754674</v>
      </c>
      <c r="Q34" s="18" t="n">
        <v>0</v>
      </c>
      <c r="R34" s="20" t="n">
        <v>0</v>
      </c>
      <c r="S34" s="18" t="s">
        <v>404</v>
      </c>
      <c r="T34" s="20" t="s">
        <v>404</v>
      </c>
      <c r="U34" s="18" t="n">
        <v>0</v>
      </c>
      <c r="V34" s="20" t="n">
        <v>0</v>
      </c>
      <c r="W34" s="18" t="n">
        <v>0</v>
      </c>
      <c r="X34" s="20" t="n">
        <v>0</v>
      </c>
      <c r="Y34" s="18" t="n">
        <v>0.83254733</v>
      </c>
      <c r="Z34" s="20" t="n">
        <v>0.42313522</v>
      </c>
    </row>
    <row r="35" spans="1:26">
      <c r="A35" s="15" t="s">
        <v>432</v>
      </c>
      <c r="B35" s="17" t="n">
        <v>6406</v>
      </c>
      <c r="C35" s="18">
        <f>(443.0/B35*100)</f>
        <v/>
      </c>
      <c r="D35" s="19" t="n">
        <v>5963</v>
      </c>
      <c r="E35" s="18" t="n">
        <v>0</v>
      </c>
      <c r="F35" s="20" t="n">
        <v>0</v>
      </c>
      <c r="G35" s="18" t="n">
        <v>2.32697799</v>
      </c>
      <c r="H35" s="20" t="n">
        <v>0.18606638</v>
      </c>
      <c r="I35" s="18" t="n">
        <v>8.70372122</v>
      </c>
      <c r="J35" s="20" t="n">
        <v>0.13949858</v>
      </c>
      <c r="K35" s="18" t="n">
        <v>41.56902138</v>
      </c>
      <c r="L35" s="20" t="n">
        <v>0.58110562</v>
      </c>
      <c r="M35" s="18" t="n">
        <v>20.26127143</v>
      </c>
      <c r="N35" s="20" t="n">
        <v>0.50932128</v>
      </c>
      <c r="O35" s="18" t="n">
        <v>25.95166171</v>
      </c>
      <c r="P35" s="20" t="n">
        <v>0.41497648</v>
      </c>
      <c r="Q35" s="18" t="n">
        <v>0</v>
      </c>
      <c r="R35" s="20" t="n">
        <v>0</v>
      </c>
      <c r="S35" s="18" t="s">
        <v>404</v>
      </c>
      <c r="T35" s="20" t="s">
        <v>404</v>
      </c>
      <c r="U35" s="18" t="n">
        <v>0</v>
      </c>
      <c r="V35" s="20" t="n">
        <v>0</v>
      </c>
      <c r="W35" s="18" t="n">
        <v>0</v>
      </c>
      <c r="X35" s="20" t="n">
        <v>0</v>
      </c>
      <c r="Y35" s="18" t="n">
        <v>1.18734627</v>
      </c>
      <c r="Z35" s="20" t="n">
        <v>0.07775955</v>
      </c>
    </row>
    <row r="36" spans="1:26">
      <c r="A36" s="15" t="s">
        <v>433</v>
      </c>
      <c r="B36" s="17" t="n">
        <v>6736</v>
      </c>
      <c r="C36" s="18">
        <f>(10.0/B36*100)</f>
        <v/>
      </c>
      <c r="D36" s="19" t="n">
        <v>6726</v>
      </c>
      <c r="E36" s="18" t="n">
        <v>0.98740431</v>
      </c>
      <c r="F36" s="20" t="n">
        <v>0.40335205</v>
      </c>
      <c r="G36" s="18" t="n">
        <v>10.46640972</v>
      </c>
      <c r="H36" s="20" t="n">
        <v>2.35389519</v>
      </c>
      <c r="I36" s="18" t="n">
        <v>22.29042239</v>
      </c>
      <c r="J36" s="20" t="n">
        <v>3.49721494</v>
      </c>
      <c r="K36" s="18" t="n">
        <v>29.39134879</v>
      </c>
      <c r="L36" s="20" t="n">
        <v>3.5193768</v>
      </c>
      <c r="M36" s="18" t="n">
        <v>20.41385675</v>
      </c>
      <c r="N36" s="20" t="n">
        <v>3.32039187</v>
      </c>
      <c r="O36" s="18" t="n">
        <v>15.77570873</v>
      </c>
      <c r="P36" s="20" t="n">
        <v>2.58053142</v>
      </c>
      <c r="Q36" s="18" t="n">
        <v>0</v>
      </c>
      <c r="R36" s="20" t="n">
        <v>0</v>
      </c>
      <c r="S36" s="18" t="s">
        <v>404</v>
      </c>
      <c r="T36" s="20" t="s">
        <v>404</v>
      </c>
      <c r="U36" s="18" t="n">
        <v>0</v>
      </c>
      <c r="V36" s="20" t="n">
        <v>0</v>
      </c>
      <c r="W36" s="18" t="n">
        <v>0</v>
      </c>
      <c r="X36" s="20" t="n">
        <v>0</v>
      </c>
      <c r="Y36" s="18" t="n">
        <v>0.6748493</v>
      </c>
      <c r="Z36" s="20" t="n">
        <v>0.52110103</v>
      </c>
    </row>
    <row r="37" spans="1:26">
      <c r="A37" s="15" t="s">
        <v>434</v>
      </c>
      <c r="B37" s="17" t="n">
        <v>5458</v>
      </c>
      <c r="C37" s="18">
        <f>(0.0/B37*100)</f>
        <v/>
      </c>
      <c r="D37" s="19" t="n">
        <v>5458</v>
      </c>
      <c r="E37" s="18" t="n">
        <v>0</v>
      </c>
      <c r="F37" s="20" t="n">
        <v>0</v>
      </c>
      <c r="G37" s="18" t="n">
        <v>1.44708503</v>
      </c>
      <c r="H37" s="20" t="n">
        <v>0.83347592</v>
      </c>
      <c r="I37" s="18" t="n">
        <v>10.14174051</v>
      </c>
      <c r="J37" s="20" t="n">
        <v>2.29371501</v>
      </c>
      <c r="K37" s="18" t="n">
        <v>30.62038657</v>
      </c>
      <c r="L37" s="20" t="n">
        <v>3.40474792</v>
      </c>
      <c r="M37" s="18" t="n">
        <v>36.04316572</v>
      </c>
      <c r="N37" s="20" t="n">
        <v>3.57057567</v>
      </c>
      <c r="O37" s="18" t="n">
        <v>21.01048343</v>
      </c>
      <c r="P37" s="20" t="n">
        <v>2.82779981</v>
      </c>
      <c r="Q37" s="18" t="n">
        <v>0</v>
      </c>
      <c r="R37" s="20" t="n">
        <v>0</v>
      </c>
      <c r="S37" s="18" t="s">
        <v>404</v>
      </c>
      <c r="T37" s="20" t="s">
        <v>404</v>
      </c>
      <c r="U37" s="18" t="n">
        <v>0</v>
      </c>
      <c r="V37" s="20" t="n">
        <v>0</v>
      </c>
      <c r="W37" s="18" t="n">
        <v>0</v>
      </c>
      <c r="X37" s="20" t="n">
        <v>0</v>
      </c>
      <c r="Y37" s="18" t="n">
        <v>0.73713874</v>
      </c>
      <c r="Z37" s="20" t="n">
        <v>0.56651224</v>
      </c>
    </row>
    <row r="38" spans="1:26">
      <c r="A38" s="15" t="s">
        <v>435</v>
      </c>
      <c r="B38" s="17" t="n">
        <v>5860</v>
      </c>
      <c r="C38" s="18">
        <f>(268.0/B38*100)</f>
        <v/>
      </c>
      <c r="D38" s="19" t="n">
        <v>5592</v>
      </c>
      <c r="E38" s="18" t="n">
        <v>1.04680653</v>
      </c>
      <c r="F38" s="20" t="n">
        <v>0.63461223</v>
      </c>
      <c r="G38" s="18" t="n">
        <v>10.59868208</v>
      </c>
      <c r="H38" s="20" t="n">
        <v>2.81574315</v>
      </c>
      <c r="I38" s="18" t="n">
        <v>35.0243904</v>
      </c>
      <c r="J38" s="20" t="n">
        <v>3.79145817</v>
      </c>
      <c r="K38" s="18" t="n">
        <v>30.62322713</v>
      </c>
      <c r="L38" s="20" t="n">
        <v>3.6029387</v>
      </c>
      <c r="M38" s="18" t="n">
        <v>11.57870158</v>
      </c>
      <c r="N38" s="20" t="n">
        <v>2.38254199</v>
      </c>
      <c r="O38" s="18" t="n">
        <v>7.83136129</v>
      </c>
      <c r="P38" s="20" t="n">
        <v>1.79676548</v>
      </c>
      <c r="Q38" s="18" t="n">
        <v>0</v>
      </c>
      <c r="R38" s="20" t="n">
        <v>0</v>
      </c>
      <c r="S38" s="18" t="s">
        <v>404</v>
      </c>
      <c r="T38" s="20" t="s">
        <v>404</v>
      </c>
      <c r="U38" s="18" t="n">
        <v>0</v>
      </c>
      <c r="V38" s="20" t="n">
        <v>0</v>
      </c>
      <c r="W38" s="18" t="n">
        <v>0</v>
      </c>
      <c r="X38" s="20" t="n">
        <v>0</v>
      </c>
      <c r="Y38" s="18" t="n">
        <v>3.29683098</v>
      </c>
      <c r="Z38" s="20" t="n">
        <v>1.27630715</v>
      </c>
    </row>
    <row r="39" spans="1:26">
      <c r="A39" s="15" t="s">
        <v>436</v>
      </c>
      <c r="B39" s="17" t="n">
        <v>5895</v>
      </c>
      <c r="C39" s="18">
        <f>(0.0/B39*100)</f>
        <v/>
      </c>
      <c r="D39" s="19" t="n">
        <v>5895</v>
      </c>
      <c r="E39" s="18" t="n">
        <v>0</v>
      </c>
      <c r="F39" s="20" t="n">
        <v>0</v>
      </c>
      <c r="G39" s="18" t="n">
        <v>1.4434071</v>
      </c>
      <c r="H39" s="20" t="n">
        <v>1.04603079</v>
      </c>
      <c r="I39" s="18" t="n">
        <v>14.16857782</v>
      </c>
      <c r="J39" s="20" t="n">
        <v>3.09202109</v>
      </c>
      <c r="K39" s="18" t="n">
        <v>22.73133531</v>
      </c>
      <c r="L39" s="20" t="n">
        <v>3.83448264</v>
      </c>
      <c r="M39" s="18" t="n">
        <v>24.39426277</v>
      </c>
      <c r="N39" s="20" t="n">
        <v>3.82931894</v>
      </c>
      <c r="O39" s="18" t="n">
        <v>36.79957004</v>
      </c>
      <c r="P39" s="20" t="n">
        <v>3.81584896</v>
      </c>
      <c r="Q39" s="18" t="n">
        <v>0</v>
      </c>
      <c r="R39" s="20" t="n">
        <v>0</v>
      </c>
      <c r="S39" s="18" t="s">
        <v>404</v>
      </c>
      <c r="T39" s="20" t="s">
        <v>404</v>
      </c>
      <c r="U39" s="18" t="n">
        <v>0</v>
      </c>
      <c r="V39" s="20" t="n">
        <v>0</v>
      </c>
      <c r="W39" s="18" t="n">
        <v>0</v>
      </c>
      <c r="X39" s="20" t="n">
        <v>0</v>
      </c>
      <c r="Y39" s="18" t="n">
        <v>0.46284695</v>
      </c>
      <c r="Z39" s="20" t="n">
        <v>0.46314284</v>
      </c>
    </row>
    <row r="40" spans="1:26">
      <c r="A40" s="15" t="s">
        <v>437</v>
      </c>
      <c r="B40" s="17" t="n">
        <v>14157</v>
      </c>
      <c r="C40" s="18">
        <f>(2650.0/B40*100)</f>
        <v/>
      </c>
      <c r="D40" s="19" t="n">
        <v>11507</v>
      </c>
      <c r="E40" s="18" t="n">
        <v>0</v>
      </c>
      <c r="F40" s="20" t="n">
        <v>0</v>
      </c>
      <c r="G40" s="18" t="n">
        <v>0.50783629</v>
      </c>
      <c r="H40" s="20" t="n">
        <v>0.44784947</v>
      </c>
      <c r="I40" s="18" t="n">
        <v>13.99180309</v>
      </c>
      <c r="J40" s="20" t="n">
        <v>2.28748675</v>
      </c>
      <c r="K40" s="18" t="n">
        <v>16.79003403</v>
      </c>
      <c r="L40" s="20" t="n">
        <v>2.46880602</v>
      </c>
      <c r="M40" s="18" t="n">
        <v>25.02129471</v>
      </c>
      <c r="N40" s="20" t="n">
        <v>3.43739417</v>
      </c>
      <c r="O40" s="18" t="n">
        <v>38.21018564</v>
      </c>
      <c r="P40" s="20" t="n">
        <v>3.73240768</v>
      </c>
      <c r="Q40" s="18" t="n">
        <v>0</v>
      </c>
      <c r="R40" s="20" t="n">
        <v>0</v>
      </c>
      <c r="S40" s="18" t="s">
        <v>404</v>
      </c>
      <c r="T40" s="20" t="s">
        <v>404</v>
      </c>
      <c r="U40" s="18" t="n">
        <v>0</v>
      </c>
      <c r="V40" s="20" t="n">
        <v>0</v>
      </c>
      <c r="W40" s="18" t="n">
        <v>0</v>
      </c>
      <c r="X40" s="20" t="n">
        <v>0</v>
      </c>
      <c r="Y40" s="18" t="n">
        <v>5.47884623</v>
      </c>
      <c r="Z40" s="20" t="n">
        <v>1.58569336</v>
      </c>
    </row>
    <row r="41" spans="1:26">
      <c r="A41" s="15" t="s">
        <v>438</v>
      </c>
      <c r="B41" s="17" t="n">
        <v>5712</v>
      </c>
      <c r="C41" s="18">
        <f>(70.0/B41*100)</f>
        <v/>
      </c>
      <c r="D41" s="19" t="n">
        <v>5642</v>
      </c>
      <c r="E41" s="18" t="n">
        <v>0.307482</v>
      </c>
      <c r="F41" s="20" t="n">
        <v>0.31308314</v>
      </c>
      <c r="G41" s="18" t="n">
        <v>0.55974529</v>
      </c>
      <c r="H41" s="20" t="n">
        <v>0.52746552</v>
      </c>
      <c r="I41" s="18" t="n">
        <v>4.43570642</v>
      </c>
      <c r="J41" s="20" t="n">
        <v>1.61420072</v>
      </c>
      <c r="K41" s="18" t="n">
        <v>26.6223677</v>
      </c>
      <c r="L41" s="20" t="n">
        <v>3.66499181</v>
      </c>
      <c r="M41" s="18" t="n">
        <v>29.24846402</v>
      </c>
      <c r="N41" s="20" t="n">
        <v>3.71602094</v>
      </c>
      <c r="O41" s="18" t="n">
        <v>37.3609487</v>
      </c>
      <c r="P41" s="20" t="n">
        <v>3.86782673</v>
      </c>
      <c r="Q41" s="18" t="n">
        <v>0</v>
      </c>
      <c r="R41" s="20" t="n">
        <v>0</v>
      </c>
      <c r="S41" s="18" t="s">
        <v>404</v>
      </c>
      <c r="T41" s="20" t="s">
        <v>404</v>
      </c>
      <c r="U41" s="18" t="n">
        <v>0</v>
      </c>
      <c r="V41" s="20" t="n">
        <v>0</v>
      </c>
      <c r="W41" s="18" t="n">
        <v>0</v>
      </c>
      <c r="X41" s="20" t="n">
        <v>0</v>
      </c>
      <c r="Y41" s="18" t="n">
        <v>1.46528586</v>
      </c>
      <c r="Z41" s="20" t="n">
        <v>1.01214848</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n">
        <v>1.65744742</v>
      </c>
      <c r="F44" s="20" t="n">
        <v>0.9957739799999999</v>
      </c>
      <c r="G44" s="18" t="n">
        <v>4.11293524</v>
      </c>
      <c r="H44" s="20" t="n">
        <v>0.7862970500000001</v>
      </c>
      <c r="I44" s="18" t="n">
        <v>12.95305082</v>
      </c>
      <c r="J44" s="20" t="n">
        <v>2.36747737</v>
      </c>
      <c r="K44" s="18" t="n">
        <v>31.82208218</v>
      </c>
      <c r="L44" s="20" t="n">
        <v>3.2583052</v>
      </c>
      <c r="M44" s="18" t="n">
        <v>17.54944142</v>
      </c>
      <c r="N44" s="20" t="n">
        <v>2.73015395</v>
      </c>
      <c r="O44" s="18" t="n">
        <v>30.25312683</v>
      </c>
      <c r="P44" s="20" t="n">
        <v>3.3641317</v>
      </c>
      <c r="Q44" s="18" t="n">
        <v>0</v>
      </c>
      <c r="R44" s="20" t="n">
        <v>0</v>
      </c>
      <c r="S44" s="18" t="s">
        <v>404</v>
      </c>
      <c r="T44" s="20" t="s">
        <v>404</v>
      </c>
      <c r="U44" s="18" t="n">
        <v>0</v>
      </c>
      <c r="V44" s="20" t="n">
        <v>0</v>
      </c>
      <c r="W44" s="18" t="n">
        <v>0.58274889</v>
      </c>
      <c r="X44" s="20" t="n">
        <v>0.58240626</v>
      </c>
      <c r="Y44" s="18" t="n">
        <v>1.0691672</v>
      </c>
      <c r="Z44" s="20" t="n">
        <v>0.59000477</v>
      </c>
    </row>
    <row r="45" spans="1:26">
      <c r="A45" s="15" t="s">
        <v>442</v>
      </c>
      <c r="B45" s="17" t="n">
        <v>5519</v>
      </c>
      <c r="C45" s="18">
        <f>(0.0/B45*100)</f>
        <v/>
      </c>
      <c r="D45" s="19" t="n">
        <v>5519</v>
      </c>
      <c r="E45" s="18" t="n">
        <v>1.36876493</v>
      </c>
      <c r="F45" s="20" t="n">
        <v>1.01777617</v>
      </c>
      <c r="G45" s="18" t="n">
        <v>11.56784913</v>
      </c>
      <c r="H45" s="20" t="n">
        <v>2.50158227</v>
      </c>
      <c r="I45" s="18" t="n">
        <v>29.18478356</v>
      </c>
      <c r="J45" s="20" t="n">
        <v>3.78530961</v>
      </c>
      <c r="K45" s="18" t="n">
        <v>25.57942245</v>
      </c>
      <c r="L45" s="20" t="n">
        <v>3.74478979</v>
      </c>
      <c r="M45" s="18" t="n">
        <v>9.56494251</v>
      </c>
      <c r="N45" s="20" t="n">
        <v>2.81278627</v>
      </c>
      <c r="O45" s="18" t="n">
        <v>19.8604558</v>
      </c>
      <c r="P45" s="20" t="n">
        <v>3.18073443</v>
      </c>
      <c r="Q45" s="18" t="n">
        <v>0</v>
      </c>
      <c r="R45" s="20" t="n">
        <v>0</v>
      </c>
      <c r="S45" s="18" t="s">
        <v>404</v>
      </c>
      <c r="T45" s="20" t="s">
        <v>404</v>
      </c>
      <c r="U45" s="18" t="n">
        <v>0</v>
      </c>
      <c r="V45" s="20" t="n">
        <v>0</v>
      </c>
      <c r="W45" s="18" t="n">
        <v>0</v>
      </c>
      <c r="X45" s="20" t="n">
        <v>0</v>
      </c>
      <c r="Y45" s="18" t="n">
        <v>2.87378163</v>
      </c>
      <c r="Z45" s="20" t="n">
        <v>1.39770193</v>
      </c>
    </row>
    <row r="46" spans="1:26">
      <c r="A46" s="15" t="s">
        <v>443</v>
      </c>
      <c r="B46" s="17" t="n">
        <v>23141</v>
      </c>
      <c r="C46" s="18">
        <f>(4196.0/B46*100)</f>
        <v/>
      </c>
      <c r="D46" s="19" t="n">
        <v>18945</v>
      </c>
      <c r="E46" s="18" t="n">
        <v>0.39179651</v>
      </c>
      <c r="F46" s="20" t="n">
        <v>0.34774119</v>
      </c>
      <c r="G46" s="18" t="n">
        <v>3.22194749</v>
      </c>
      <c r="H46" s="20" t="n">
        <v>0.82942748</v>
      </c>
      <c r="I46" s="18" t="n">
        <v>10.86819887</v>
      </c>
      <c r="J46" s="20" t="n">
        <v>1.36615817</v>
      </c>
      <c r="K46" s="18" t="n">
        <v>19.06316467</v>
      </c>
      <c r="L46" s="20" t="n">
        <v>1.92662056</v>
      </c>
      <c r="M46" s="18" t="n">
        <v>19.30549018</v>
      </c>
      <c r="N46" s="20" t="n">
        <v>1.99638175</v>
      </c>
      <c r="O46" s="18" t="n">
        <v>40.25137176</v>
      </c>
      <c r="P46" s="20" t="n">
        <v>2.54539378</v>
      </c>
      <c r="Q46" s="18" t="n">
        <v>0</v>
      </c>
      <c r="R46" s="20" t="n">
        <v>0</v>
      </c>
      <c r="S46" s="18" t="s">
        <v>404</v>
      </c>
      <c r="T46" s="20" t="s">
        <v>404</v>
      </c>
      <c r="U46" s="18" t="n">
        <v>0</v>
      </c>
      <c r="V46" s="20" t="n">
        <v>0</v>
      </c>
      <c r="W46" s="18" t="n">
        <v>0</v>
      </c>
      <c r="X46" s="20" t="n">
        <v>0</v>
      </c>
      <c r="Y46" s="18" t="n">
        <v>6.89803052</v>
      </c>
      <c r="Z46" s="20" t="n">
        <v>1.17490154</v>
      </c>
    </row>
    <row r="47" spans="1:26">
      <c r="A47" s="15" t="s">
        <v>444</v>
      </c>
      <c r="B47" s="17" t="n">
        <v>5928</v>
      </c>
      <c r="C47" s="18">
        <f>(0.0/B47*100)</f>
        <v/>
      </c>
      <c r="D47" s="19" t="n">
        <v>5928</v>
      </c>
      <c r="E47" s="18" t="n">
        <v>0</v>
      </c>
      <c r="F47" s="20" t="n">
        <v>0</v>
      </c>
      <c r="G47" s="18" t="n">
        <v>2.54362293</v>
      </c>
      <c r="H47" s="20" t="n">
        <v>1.16907199</v>
      </c>
      <c r="I47" s="18" t="n">
        <v>19.20636513</v>
      </c>
      <c r="J47" s="20" t="n">
        <v>3.1196537</v>
      </c>
      <c r="K47" s="18" t="n">
        <v>27.13713943</v>
      </c>
      <c r="L47" s="20" t="n">
        <v>3.31624156</v>
      </c>
      <c r="M47" s="18" t="n">
        <v>18.30964796</v>
      </c>
      <c r="N47" s="20" t="n">
        <v>3.13141879</v>
      </c>
      <c r="O47" s="18" t="n">
        <v>30.51758943</v>
      </c>
      <c r="P47" s="20" t="n">
        <v>3.73016637</v>
      </c>
      <c r="Q47" s="18" t="n">
        <v>0</v>
      </c>
      <c r="R47" s="20" t="n">
        <v>0</v>
      </c>
      <c r="S47" s="18" t="s">
        <v>404</v>
      </c>
      <c r="T47" s="20" t="s">
        <v>404</v>
      </c>
      <c r="U47" s="18" t="n">
        <v>0</v>
      </c>
      <c r="V47" s="20" t="n">
        <v>0</v>
      </c>
      <c r="W47" s="18" t="n">
        <v>0</v>
      </c>
      <c r="X47" s="20" t="n">
        <v>0</v>
      </c>
      <c r="Y47" s="18" t="n">
        <v>2.28563513</v>
      </c>
      <c r="Z47" s="20" t="n">
        <v>1.1169271</v>
      </c>
    </row>
    <row r="48" spans="1:26">
      <c r="A48" s="15" t="s">
        <v>445</v>
      </c>
      <c r="B48" s="17" t="n">
        <v>9841</v>
      </c>
      <c r="C48" s="18">
        <f>(0.0/B48*100)</f>
        <v/>
      </c>
      <c r="D48" s="19" t="n">
        <v>9841</v>
      </c>
      <c r="E48" s="18" t="n">
        <v>0.52225664</v>
      </c>
      <c r="F48" s="20" t="n">
        <v>0.37422839</v>
      </c>
      <c r="G48" s="18" t="n">
        <v>21.42471313</v>
      </c>
      <c r="H48" s="20" t="n">
        <v>2.99357526</v>
      </c>
      <c r="I48" s="18" t="n">
        <v>23.12295312</v>
      </c>
      <c r="J48" s="20" t="n">
        <v>3.36123893</v>
      </c>
      <c r="K48" s="18" t="n">
        <v>35.29423592</v>
      </c>
      <c r="L48" s="20" t="n">
        <v>4.05265099</v>
      </c>
      <c r="M48" s="18" t="n">
        <v>11.1266077</v>
      </c>
      <c r="N48" s="20" t="n">
        <v>2.37320242</v>
      </c>
      <c r="O48" s="18" t="n">
        <v>7.1066408</v>
      </c>
      <c r="P48" s="20" t="n">
        <v>1.65963933</v>
      </c>
      <c r="Q48" s="18" t="n">
        <v>0</v>
      </c>
      <c r="R48" s="20" t="n">
        <v>0</v>
      </c>
      <c r="S48" s="18" t="s">
        <v>404</v>
      </c>
      <c r="T48" s="20" t="s">
        <v>404</v>
      </c>
      <c r="U48" s="18" t="n">
        <v>0</v>
      </c>
      <c r="V48" s="20" t="n">
        <v>0</v>
      </c>
      <c r="W48" s="18" t="n">
        <v>0</v>
      </c>
      <c r="X48" s="20" t="n">
        <v>0</v>
      </c>
      <c r="Y48" s="18" t="n">
        <v>1.40259268</v>
      </c>
      <c r="Z48" s="20" t="n">
        <v>0.8292897</v>
      </c>
    </row>
    <row r="49" spans="1:26">
      <c r="A49" s="15" t="s">
        <v>446</v>
      </c>
      <c r="B49" s="17" t="n">
        <v>6349</v>
      </c>
      <c r="C49" s="18">
        <f>(52.0/B49*100)</f>
        <v/>
      </c>
      <c r="D49" s="19" t="n">
        <v>6297</v>
      </c>
      <c r="E49" s="18" t="n">
        <v>0</v>
      </c>
      <c r="F49" s="20" t="n">
        <v>0</v>
      </c>
      <c r="G49" s="18" t="n">
        <v>2.5162851</v>
      </c>
      <c r="H49" s="20" t="n">
        <v>0.99843128</v>
      </c>
      <c r="I49" s="18" t="n">
        <v>16.38185139</v>
      </c>
      <c r="J49" s="20" t="n">
        <v>2.59217174</v>
      </c>
      <c r="K49" s="18" t="n">
        <v>19.65866566</v>
      </c>
      <c r="L49" s="20" t="n">
        <v>2.77214304</v>
      </c>
      <c r="M49" s="18" t="n">
        <v>17.25653421</v>
      </c>
      <c r="N49" s="20" t="n">
        <v>3.00304422</v>
      </c>
      <c r="O49" s="18" t="n">
        <v>44.06575448</v>
      </c>
      <c r="P49" s="20" t="n">
        <v>3.73306853</v>
      </c>
      <c r="Q49" s="18" t="n">
        <v>0</v>
      </c>
      <c r="R49" s="20" t="n">
        <v>0</v>
      </c>
      <c r="S49" s="18" t="s">
        <v>404</v>
      </c>
      <c r="T49" s="20" t="s">
        <v>404</v>
      </c>
      <c r="U49" s="18" t="n">
        <v>0</v>
      </c>
      <c r="V49" s="20" t="n">
        <v>0</v>
      </c>
      <c r="W49" s="18" t="n">
        <v>0</v>
      </c>
      <c r="X49" s="20" t="n">
        <v>0</v>
      </c>
      <c r="Y49" s="18" t="n">
        <v>0.12090915</v>
      </c>
      <c r="Z49" s="20" t="n">
        <v>0.08543591</v>
      </c>
    </row>
    <row r="50" spans="1:26">
      <c r="A50" s="15" t="s">
        <v>447</v>
      </c>
      <c r="B50" s="17" t="n">
        <v>11795</v>
      </c>
      <c r="C50" s="18">
        <f>(1031.0/B50*100)</f>
        <v/>
      </c>
      <c r="D50" s="19" t="n">
        <v>10764</v>
      </c>
      <c r="E50" s="18" t="n">
        <v>0</v>
      </c>
      <c r="F50" s="20" t="n">
        <v>0</v>
      </c>
      <c r="G50" s="18" t="n">
        <v>6.68811183</v>
      </c>
      <c r="H50" s="20" t="n">
        <v>1.89446888</v>
      </c>
      <c r="I50" s="18" t="n">
        <v>20.80619074</v>
      </c>
      <c r="J50" s="20" t="n">
        <v>2.75987357</v>
      </c>
      <c r="K50" s="18" t="n">
        <v>18.81718864</v>
      </c>
      <c r="L50" s="20" t="n">
        <v>3.02691655</v>
      </c>
      <c r="M50" s="18" t="n">
        <v>14.85487812</v>
      </c>
      <c r="N50" s="20" t="n">
        <v>2.78336284</v>
      </c>
      <c r="O50" s="18" t="n">
        <v>33.731169</v>
      </c>
      <c r="P50" s="20" t="n">
        <v>3.38223136</v>
      </c>
      <c r="Q50" s="18" t="n">
        <v>0</v>
      </c>
      <c r="R50" s="20" t="n">
        <v>0</v>
      </c>
      <c r="S50" s="18" t="s">
        <v>404</v>
      </c>
      <c r="T50" s="20" t="s">
        <v>404</v>
      </c>
      <c r="U50" s="18" t="n">
        <v>0</v>
      </c>
      <c r="V50" s="20" t="n">
        <v>0</v>
      </c>
      <c r="W50" s="18" t="n">
        <v>0</v>
      </c>
      <c r="X50" s="20" t="n">
        <v>0</v>
      </c>
      <c r="Y50" s="18" t="n">
        <v>5.10246168</v>
      </c>
      <c r="Z50" s="20" t="n">
        <v>1.70681938</v>
      </c>
    </row>
    <row r="51" spans="1:26">
      <c r="A51" s="15" t="s">
        <v>448</v>
      </c>
      <c r="B51" s="17" t="n">
        <v>6866</v>
      </c>
      <c r="C51" s="18">
        <f>(0.0/B51*100)</f>
        <v/>
      </c>
      <c r="D51" s="19" t="n">
        <v>6866</v>
      </c>
      <c r="E51" s="18" t="n">
        <v>1.1172378</v>
      </c>
      <c r="F51" s="20" t="n">
        <v>0.86210293</v>
      </c>
      <c r="G51" s="18" t="n">
        <v>7.77280356</v>
      </c>
      <c r="H51" s="20" t="n">
        <v>1.75135728</v>
      </c>
      <c r="I51" s="18" t="n">
        <v>14.46315913</v>
      </c>
      <c r="J51" s="20" t="n">
        <v>2.53242333</v>
      </c>
      <c r="K51" s="18" t="n">
        <v>30.52274589</v>
      </c>
      <c r="L51" s="20" t="n">
        <v>3.43217509</v>
      </c>
      <c r="M51" s="18" t="n">
        <v>18.08954219</v>
      </c>
      <c r="N51" s="20" t="n">
        <v>2.85939602</v>
      </c>
      <c r="O51" s="18" t="n">
        <v>27.56165765</v>
      </c>
      <c r="P51" s="20" t="n">
        <v>3.53918459</v>
      </c>
      <c r="Q51" s="18" t="n">
        <v>0</v>
      </c>
      <c r="R51" s="20" t="n">
        <v>0</v>
      </c>
      <c r="S51" s="18" t="s">
        <v>404</v>
      </c>
      <c r="T51" s="20" t="s">
        <v>404</v>
      </c>
      <c r="U51" s="18" t="n">
        <v>0</v>
      </c>
      <c r="V51" s="20" t="n">
        <v>0</v>
      </c>
      <c r="W51" s="18" t="n">
        <v>0</v>
      </c>
      <c r="X51" s="20" t="n">
        <v>0</v>
      </c>
      <c r="Y51" s="18" t="n">
        <v>0.47285377</v>
      </c>
      <c r="Z51" s="20" t="n">
        <v>0.48056261</v>
      </c>
    </row>
    <row r="52" spans="1:26">
      <c r="A52" s="15" t="s">
        <v>449</v>
      </c>
      <c r="B52" s="17" t="n">
        <v>5809</v>
      </c>
      <c r="C52" s="18">
        <f>(0.0/B52*100)</f>
        <v/>
      </c>
      <c r="D52" s="19" t="n">
        <v>5809</v>
      </c>
      <c r="E52" s="18" t="n">
        <v>0</v>
      </c>
      <c r="F52" s="20" t="n">
        <v>0</v>
      </c>
      <c r="G52" s="18" t="n">
        <v>3.21884358</v>
      </c>
      <c r="H52" s="20" t="n">
        <v>1.56131325</v>
      </c>
      <c r="I52" s="18" t="n">
        <v>20.46280567</v>
      </c>
      <c r="J52" s="20" t="n">
        <v>3.05532594</v>
      </c>
      <c r="K52" s="18" t="n">
        <v>27.44212486</v>
      </c>
      <c r="L52" s="20" t="n">
        <v>3.35927521</v>
      </c>
      <c r="M52" s="18" t="n">
        <v>19.44930169</v>
      </c>
      <c r="N52" s="20" t="n">
        <v>2.56366027</v>
      </c>
      <c r="O52" s="18" t="n">
        <v>28.8677367</v>
      </c>
      <c r="P52" s="20" t="n">
        <v>3.60535308</v>
      </c>
      <c r="Q52" s="18" t="n">
        <v>0</v>
      </c>
      <c r="R52" s="20" t="n">
        <v>0</v>
      </c>
      <c r="S52" s="18" t="s">
        <v>404</v>
      </c>
      <c r="T52" s="20" t="s">
        <v>404</v>
      </c>
      <c r="U52" s="18" t="n">
        <v>0</v>
      </c>
      <c r="V52" s="20" t="n">
        <v>0</v>
      </c>
      <c r="W52" s="18" t="n">
        <v>0</v>
      </c>
      <c r="X52" s="20" t="n">
        <v>0</v>
      </c>
      <c r="Y52" s="18" t="n">
        <v>0.55918751</v>
      </c>
      <c r="Z52" s="20" t="n">
        <v>0.49657122</v>
      </c>
    </row>
    <row r="53" spans="1:26">
      <c r="A53" s="15" t="s">
        <v>450</v>
      </c>
      <c r="B53" s="17" t="n">
        <v>5571</v>
      </c>
      <c r="C53" s="18">
        <f>(0.0/B53*100)</f>
        <v/>
      </c>
      <c r="D53" s="19" t="n">
        <v>5571</v>
      </c>
      <c r="E53" s="18" t="n">
        <v>0</v>
      </c>
      <c r="F53" s="20" t="n">
        <v>0</v>
      </c>
      <c r="G53" s="18" t="n">
        <v>7.62213509</v>
      </c>
      <c r="H53" s="20" t="n">
        <v>0.05593216</v>
      </c>
      <c r="I53" s="18" t="n">
        <v>8.73939015</v>
      </c>
      <c r="J53" s="20" t="n">
        <v>0.10256851</v>
      </c>
      <c r="K53" s="18" t="n">
        <v>27.45807546</v>
      </c>
      <c r="L53" s="20" t="n">
        <v>0.13518147</v>
      </c>
      <c r="M53" s="18" t="n">
        <v>34.24032229</v>
      </c>
      <c r="N53" s="20" t="n">
        <v>0.14533445</v>
      </c>
      <c r="O53" s="18" t="n">
        <v>20.54889542</v>
      </c>
      <c r="P53" s="20" t="n">
        <v>0.1398429</v>
      </c>
      <c r="Q53" s="18" t="n">
        <v>0</v>
      </c>
      <c r="R53" s="20" t="n">
        <v>0</v>
      </c>
      <c r="S53" s="18" t="s">
        <v>404</v>
      </c>
      <c r="T53" s="20" t="s">
        <v>404</v>
      </c>
      <c r="U53" s="18" t="n">
        <v>0</v>
      </c>
      <c r="V53" s="20" t="n">
        <v>0</v>
      </c>
      <c r="W53" s="18" t="n">
        <v>0</v>
      </c>
      <c r="X53" s="20" t="n">
        <v>0</v>
      </c>
      <c r="Y53" s="18" t="n">
        <v>1.39118158</v>
      </c>
      <c r="Z53" s="20" t="n">
        <v>0.03805617</v>
      </c>
    </row>
    <row r="54" spans="1:26">
      <c r="A54" s="15" t="s">
        <v>451</v>
      </c>
      <c r="B54" s="17" t="n">
        <v>4740</v>
      </c>
      <c r="C54" s="18">
        <f>(199.0/B54*100)</f>
        <v/>
      </c>
      <c r="D54" s="19" t="n">
        <v>4541</v>
      </c>
      <c r="E54" s="18" t="n">
        <v>0</v>
      </c>
      <c r="F54" s="20" t="n">
        <v>0</v>
      </c>
      <c r="G54" s="18" t="n">
        <v>1.83391209</v>
      </c>
      <c r="H54" s="20" t="n">
        <v>0.90456965</v>
      </c>
      <c r="I54" s="18" t="n">
        <v>5.13710198</v>
      </c>
      <c r="J54" s="20" t="n">
        <v>1.82948388</v>
      </c>
      <c r="K54" s="18" t="n">
        <v>15.80004786</v>
      </c>
      <c r="L54" s="20" t="n">
        <v>3.2321587</v>
      </c>
      <c r="M54" s="18" t="n">
        <v>19.32247612</v>
      </c>
      <c r="N54" s="20" t="n">
        <v>3.45047982</v>
      </c>
      <c r="O54" s="18" t="n">
        <v>56.20367781</v>
      </c>
      <c r="P54" s="20" t="n">
        <v>3.9103573</v>
      </c>
      <c r="Q54" s="18" t="n">
        <v>0</v>
      </c>
      <c r="R54" s="20" t="n">
        <v>0</v>
      </c>
      <c r="S54" s="18" t="s">
        <v>404</v>
      </c>
      <c r="T54" s="20" t="s">
        <v>404</v>
      </c>
      <c r="U54" s="18" t="n">
        <v>0</v>
      </c>
      <c r="V54" s="20" t="n">
        <v>0</v>
      </c>
      <c r="W54" s="18" t="n">
        <v>0</v>
      </c>
      <c r="X54" s="20" t="n">
        <v>0</v>
      </c>
      <c r="Y54" s="18" t="n">
        <v>1.70278414</v>
      </c>
      <c r="Z54" s="20" t="n">
        <v>0.85157279</v>
      </c>
    </row>
    <row r="55" spans="1:26">
      <c r="A55" s="15" t="s">
        <v>452</v>
      </c>
      <c r="B55" s="17" t="n">
        <v>5316</v>
      </c>
      <c r="C55" s="18">
        <f>(43.0/B55*100)</f>
        <v/>
      </c>
      <c r="D55" s="19" t="n">
        <v>5273</v>
      </c>
      <c r="E55" s="18" t="n">
        <v>0.09637834000000001</v>
      </c>
      <c r="F55" s="20" t="n">
        <v>0.0913612</v>
      </c>
      <c r="G55" s="18" t="n">
        <v>3.76874357</v>
      </c>
      <c r="H55" s="20" t="n">
        <v>1.24225577</v>
      </c>
      <c r="I55" s="18" t="n">
        <v>12.43856127</v>
      </c>
      <c r="J55" s="20" t="n">
        <v>2.17067085</v>
      </c>
      <c r="K55" s="18" t="n">
        <v>21.17310129</v>
      </c>
      <c r="L55" s="20" t="n">
        <v>2.57190533</v>
      </c>
      <c r="M55" s="18" t="n">
        <v>19.83285179</v>
      </c>
      <c r="N55" s="20" t="n">
        <v>2.46101738</v>
      </c>
      <c r="O55" s="18" t="n">
        <v>39.13262871</v>
      </c>
      <c r="P55" s="20" t="n">
        <v>3.11475813</v>
      </c>
      <c r="Q55" s="18" t="n">
        <v>0</v>
      </c>
      <c r="R55" s="20" t="n">
        <v>0</v>
      </c>
      <c r="S55" s="18" t="s">
        <v>404</v>
      </c>
      <c r="T55" s="20" t="s">
        <v>404</v>
      </c>
      <c r="U55" s="18" t="n">
        <v>0</v>
      </c>
      <c r="V55" s="20" t="n">
        <v>0</v>
      </c>
      <c r="W55" s="18" t="n">
        <v>0</v>
      </c>
      <c r="X55" s="20" t="n">
        <v>0</v>
      </c>
      <c r="Y55" s="18" t="n">
        <v>3.55773503</v>
      </c>
      <c r="Z55" s="20" t="n">
        <v>1.35574281</v>
      </c>
    </row>
    <row r="56" spans="1:26">
      <c r="A56" s="15" t="s">
        <v>453</v>
      </c>
      <c r="B56" s="17" t="n">
        <v>5359</v>
      </c>
      <c r="C56" s="18">
        <f>(0.0/B56*100)</f>
        <v/>
      </c>
      <c r="D56" s="19" t="n">
        <v>5359</v>
      </c>
      <c r="E56" s="18" t="n">
        <v>0</v>
      </c>
      <c r="F56" s="20" t="n">
        <v>0</v>
      </c>
      <c r="G56" s="18" t="n">
        <v>9.28960936</v>
      </c>
      <c r="H56" s="20" t="n">
        <v>2.61601232</v>
      </c>
      <c r="I56" s="18" t="n">
        <v>26.65535753</v>
      </c>
      <c r="J56" s="20" t="n">
        <v>3.60665187</v>
      </c>
      <c r="K56" s="18" t="n">
        <v>34.60218424</v>
      </c>
      <c r="L56" s="20" t="n">
        <v>4.39053445</v>
      </c>
      <c r="M56" s="18" t="n">
        <v>9.123912320000001</v>
      </c>
      <c r="N56" s="20" t="n">
        <v>2.18153081</v>
      </c>
      <c r="O56" s="18" t="n">
        <v>11.31488086</v>
      </c>
      <c r="P56" s="20" t="n">
        <v>2.31347438</v>
      </c>
      <c r="Q56" s="18" t="n">
        <v>0</v>
      </c>
      <c r="R56" s="20" t="n">
        <v>0</v>
      </c>
      <c r="S56" s="18" t="s">
        <v>404</v>
      </c>
      <c r="T56" s="20" t="s">
        <v>404</v>
      </c>
      <c r="U56" s="18" t="n">
        <v>0</v>
      </c>
      <c r="V56" s="20" t="n">
        <v>0</v>
      </c>
      <c r="W56" s="18" t="n">
        <v>0</v>
      </c>
      <c r="X56" s="20" t="n">
        <v>0</v>
      </c>
      <c r="Y56" s="18" t="n">
        <v>9.014055689999999</v>
      </c>
      <c r="Z56" s="20" t="n">
        <v>2.51566515</v>
      </c>
    </row>
    <row r="57" spans="1:26">
      <c r="A57" s="15" t="s">
        <v>454</v>
      </c>
      <c r="B57" s="17" t="n">
        <v>6513</v>
      </c>
      <c r="C57" s="18">
        <f>(0.0/B57*100)</f>
        <v/>
      </c>
      <c r="D57" s="19" t="n">
        <v>6513</v>
      </c>
      <c r="E57" s="18" t="n">
        <v>1.71872998</v>
      </c>
      <c r="F57" s="20" t="n">
        <v>1.08172525</v>
      </c>
      <c r="G57" s="18" t="n">
        <v>4.72748268</v>
      </c>
      <c r="H57" s="20" t="n">
        <v>1.62917365</v>
      </c>
      <c r="I57" s="18" t="n">
        <v>11.22842601</v>
      </c>
      <c r="J57" s="20" t="n">
        <v>2.24156726</v>
      </c>
      <c r="K57" s="18" t="n">
        <v>24.99492741</v>
      </c>
      <c r="L57" s="20" t="n">
        <v>3.40512141</v>
      </c>
      <c r="M57" s="18" t="n">
        <v>20.12453992</v>
      </c>
      <c r="N57" s="20" t="n">
        <v>2.68223555</v>
      </c>
      <c r="O57" s="18" t="n">
        <v>36.60535191</v>
      </c>
      <c r="P57" s="20" t="n">
        <v>3.71001917</v>
      </c>
      <c r="Q57" s="18" t="n">
        <v>0</v>
      </c>
      <c r="R57" s="20" t="n">
        <v>0</v>
      </c>
      <c r="S57" s="18" t="s">
        <v>404</v>
      </c>
      <c r="T57" s="20" t="s">
        <v>404</v>
      </c>
      <c r="U57" s="18" t="n">
        <v>0</v>
      </c>
      <c r="V57" s="20" t="n">
        <v>0</v>
      </c>
      <c r="W57" s="18" t="n">
        <v>0</v>
      </c>
      <c r="X57" s="20" t="n">
        <v>0</v>
      </c>
      <c r="Y57" s="18" t="n">
        <v>0.6005421</v>
      </c>
      <c r="Z57" s="20" t="n">
        <v>0.59843761</v>
      </c>
    </row>
    <row r="58" spans="1:26">
      <c r="A58" s="15" t="s">
        <v>455</v>
      </c>
      <c r="B58" s="17" t="n">
        <v>7267</v>
      </c>
      <c r="C58" s="18">
        <f>(0.0/B58*100)</f>
        <v/>
      </c>
      <c r="D58" s="19" t="n">
        <v>7267</v>
      </c>
      <c r="E58" s="18" t="n">
        <v>0.76312812</v>
      </c>
      <c r="F58" s="20" t="n">
        <v>0.55039224</v>
      </c>
      <c r="G58" s="18" t="n">
        <v>6.85655574</v>
      </c>
      <c r="H58" s="20" t="n">
        <v>1.85977862</v>
      </c>
      <c r="I58" s="18" t="n">
        <v>14.77587339</v>
      </c>
      <c r="J58" s="20" t="n">
        <v>2.76139209</v>
      </c>
      <c r="K58" s="18" t="n">
        <v>25.39916583</v>
      </c>
      <c r="L58" s="20" t="n">
        <v>3.24135716</v>
      </c>
      <c r="M58" s="18" t="n">
        <v>20.76911822</v>
      </c>
      <c r="N58" s="20" t="n">
        <v>2.8371037</v>
      </c>
      <c r="O58" s="18" t="n">
        <v>30.84792075</v>
      </c>
      <c r="P58" s="20" t="n">
        <v>3.22098458</v>
      </c>
      <c r="Q58" s="18" t="n">
        <v>0</v>
      </c>
      <c r="R58" s="20" t="n">
        <v>0</v>
      </c>
      <c r="S58" s="18" t="s">
        <v>404</v>
      </c>
      <c r="T58" s="20" t="s">
        <v>404</v>
      </c>
      <c r="U58" s="18" t="n">
        <v>0</v>
      </c>
      <c r="V58" s="20" t="n">
        <v>0</v>
      </c>
      <c r="W58" s="18" t="n">
        <v>0</v>
      </c>
      <c r="X58" s="20" t="n">
        <v>0</v>
      </c>
      <c r="Y58" s="18" t="n">
        <v>0.58823794</v>
      </c>
      <c r="Z58" s="20" t="n">
        <v>0.59015147</v>
      </c>
    </row>
    <row r="59" spans="1:26">
      <c r="A59" s="15" t="s">
        <v>456</v>
      </c>
      <c r="B59" s="17" t="n">
        <v>4826</v>
      </c>
      <c r="C59" s="18">
        <f>(0.0/B59*100)</f>
        <v/>
      </c>
      <c r="D59" s="19" t="n">
        <v>4826</v>
      </c>
      <c r="E59" s="18" t="n">
        <v>0.64305449</v>
      </c>
      <c r="F59" s="20" t="n">
        <v>0.37013494</v>
      </c>
      <c r="G59" s="18" t="n">
        <v>5.13686311</v>
      </c>
      <c r="H59" s="20" t="n">
        <v>0.75670603</v>
      </c>
      <c r="I59" s="18" t="n">
        <v>25.38060956</v>
      </c>
      <c r="J59" s="20" t="n">
        <v>1.14515552</v>
      </c>
      <c r="K59" s="18" t="n">
        <v>19.06567062</v>
      </c>
      <c r="L59" s="20" t="n">
        <v>1.07575856</v>
      </c>
      <c r="M59" s="18" t="n">
        <v>12.30032849</v>
      </c>
      <c r="N59" s="20" t="n">
        <v>0.87556186</v>
      </c>
      <c r="O59" s="18" t="n">
        <v>37.26780954</v>
      </c>
      <c r="P59" s="20" t="n">
        <v>1.33246576</v>
      </c>
      <c r="Q59" s="18" t="n">
        <v>0</v>
      </c>
      <c r="R59" s="20" t="n">
        <v>0</v>
      </c>
      <c r="S59" s="18" t="s">
        <v>404</v>
      </c>
      <c r="T59" s="20" t="s">
        <v>404</v>
      </c>
      <c r="U59" s="18" t="n">
        <v>0</v>
      </c>
      <c r="V59" s="20" t="n">
        <v>0</v>
      </c>
      <c r="W59" s="18" t="n">
        <v>0</v>
      </c>
      <c r="X59" s="20" t="n">
        <v>0</v>
      </c>
      <c r="Y59" s="18" t="n">
        <v>0.20566418</v>
      </c>
      <c r="Z59" s="20" t="n">
        <v>0.20556305</v>
      </c>
    </row>
    <row r="60" spans="1:26">
      <c r="A60" s="15" t="s">
        <v>457</v>
      </c>
      <c r="B60" s="17" t="n">
        <v>4546</v>
      </c>
      <c r="C60" s="18">
        <f>(0.0/B60*100)</f>
        <v/>
      </c>
      <c r="D60" s="19" t="n">
        <v>4546</v>
      </c>
      <c r="E60" s="18" t="n">
        <v>1.20122846</v>
      </c>
      <c r="F60" s="20" t="n">
        <v>0.6854657</v>
      </c>
      <c r="G60" s="18" t="n">
        <v>10.86105229</v>
      </c>
      <c r="H60" s="20" t="n">
        <v>2.16284268</v>
      </c>
      <c r="I60" s="18" t="n">
        <v>16.30319048</v>
      </c>
      <c r="J60" s="20" t="n">
        <v>2.58173562</v>
      </c>
      <c r="K60" s="18" t="n">
        <v>28.22453181</v>
      </c>
      <c r="L60" s="20" t="n">
        <v>3.10208297</v>
      </c>
      <c r="M60" s="18" t="n">
        <v>17.50614824</v>
      </c>
      <c r="N60" s="20" t="n">
        <v>2.4842526</v>
      </c>
      <c r="O60" s="18" t="n">
        <v>24.04974156</v>
      </c>
      <c r="P60" s="20" t="n">
        <v>2.91586853</v>
      </c>
      <c r="Q60" s="18" t="n">
        <v>0</v>
      </c>
      <c r="R60" s="20" t="n">
        <v>0</v>
      </c>
      <c r="S60" s="18" t="s">
        <v>404</v>
      </c>
      <c r="T60" s="20" t="s">
        <v>404</v>
      </c>
      <c r="U60" s="18" t="n">
        <v>0</v>
      </c>
      <c r="V60" s="20" t="n">
        <v>0</v>
      </c>
      <c r="W60" s="18" t="n">
        <v>0</v>
      </c>
      <c r="X60" s="20" t="n">
        <v>0</v>
      </c>
      <c r="Y60" s="18" t="n">
        <v>1.85410716</v>
      </c>
      <c r="Z60" s="20" t="n">
        <v>1.01507151</v>
      </c>
    </row>
    <row r="61" spans="1:26">
      <c r="A61" s="15" t="s">
        <v>458</v>
      </c>
      <c r="B61" s="17" t="n">
        <v>6525</v>
      </c>
      <c r="C61" s="18">
        <f>(0.0/B61*100)</f>
        <v/>
      </c>
      <c r="D61" s="19" t="n">
        <v>6525</v>
      </c>
      <c r="E61" s="18" t="n">
        <v>0.4651376</v>
      </c>
      <c r="F61" s="20" t="n">
        <v>0.37485136</v>
      </c>
      <c r="G61" s="18" t="n">
        <v>10.59812985</v>
      </c>
      <c r="H61" s="20" t="n">
        <v>1.89897007</v>
      </c>
      <c r="I61" s="18" t="n">
        <v>25.378505</v>
      </c>
      <c r="J61" s="20" t="n">
        <v>2.48461327</v>
      </c>
      <c r="K61" s="18" t="n">
        <v>28.55792432</v>
      </c>
      <c r="L61" s="20" t="n">
        <v>2.33101949</v>
      </c>
      <c r="M61" s="18" t="n">
        <v>17.98283443</v>
      </c>
      <c r="N61" s="20" t="n">
        <v>2.26516949</v>
      </c>
      <c r="O61" s="18" t="n">
        <v>16.96232421</v>
      </c>
      <c r="P61" s="20" t="n">
        <v>2.19068698</v>
      </c>
      <c r="Q61" s="18" t="n">
        <v>0</v>
      </c>
      <c r="R61" s="20" t="n">
        <v>0</v>
      </c>
      <c r="S61" s="18" t="s">
        <v>404</v>
      </c>
      <c r="T61" s="20" t="s">
        <v>404</v>
      </c>
      <c r="U61" s="18" t="n">
        <v>0</v>
      </c>
      <c r="V61" s="20" t="n">
        <v>0</v>
      </c>
      <c r="W61" s="18" t="n">
        <v>0</v>
      </c>
      <c r="X61" s="20" t="n">
        <v>0</v>
      </c>
      <c r="Y61" s="18" t="n">
        <v>0.05514459</v>
      </c>
      <c r="Z61" s="20" t="n">
        <v>0.00375792</v>
      </c>
    </row>
    <row r="62" spans="1:26">
      <c r="A62" s="15" t="s">
        <v>459</v>
      </c>
      <c r="B62" s="17" t="n">
        <v>4476</v>
      </c>
      <c r="C62" s="18">
        <f>(0.0/B62*100)</f>
        <v/>
      </c>
      <c r="D62" s="19" t="n">
        <v>4476</v>
      </c>
      <c r="E62" s="18" t="n">
        <v>0</v>
      </c>
      <c r="F62" s="20" t="n">
        <v>0</v>
      </c>
      <c r="G62" s="18" t="n">
        <v>21.68629049</v>
      </c>
      <c r="H62" s="20" t="n">
        <v>0.0549228</v>
      </c>
      <c r="I62" s="18" t="n">
        <v>35.19497876</v>
      </c>
      <c r="J62" s="20" t="n">
        <v>0.05392189</v>
      </c>
      <c r="K62" s="18" t="n">
        <v>30.77657227</v>
      </c>
      <c r="L62" s="20" t="n">
        <v>0.05828344</v>
      </c>
      <c r="M62" s="18" t="n">
        <v>4.88129353</v>
      </c>
      <c r="N62" s="20" t="n">
        <v>0.00552334</v>
      </c>
      <c r="O62" s="18" t="n">
        <v>7.14444873</v>
      </c>
      <c r="P62" s="20" t="n">
        <v>0.02207443</v>
      </c>
      <c r="Q62" s="18" t="n">
        <v>0</v>
      </c>
      <c r="R62" s="20" t="n">
        <v>0</v>
      </c>
      <c r="S62" s="18" t="s">
        <v>404</v>
      </c>
      <c r="T62" s="20" t="s">
        <v>404</v>
      </c>
      <c r="U62" s="18" t="n">
        <v>0</v>
      </c>
      <c r="V62" s="20" t="n">
        <v>0</v>
      </c>
      <c r="W62" s="18" t="n">
        <v>0</v>
      </c>
      <c r="X62" s="20" t="n">
        <v>0</v>
      </c>
      <c r="Y62" s="18" t="n">
        <v>0.31641623</v>
      </c>
      <c r="Z62" s="20" t="n">
        <v>0.01125547</v>
      </c>
    </row>
    <row r="63" spans="1:26">
      <c r="A63" s="15" t="s">
        <v>460</v>
      </c>
      <c r="B63" s="17" t="n">
        <v>5324</v>
      </c>
      <c r="C63" s="18">
        <f>(0.0/B63*100)</f>
        <v/>
      </c>
      <c r="D63" s="19" t="n">
        <v>5324</v>
      </c>
      <c r="E63" s="18" t="n">
        <v>0</v>
      </c>
      <c r="F63" s="20" t="n">
        <v>0</v>
      </c>
      <c r="G63" s="18" t="n">
        <v>1.96226951</v>
      </c>
      <c r="H63" s="20" t="n">
        <v>0.04763919</v>
      </c>
      <c r="I63" s="18" t="n">
        <v>17.32394331</v>
      </c>
      <c r="J63" s="20" t="n">
        <v>0.13800891</v>
      </c>
      <c r="K63" s="18" t="n">
        <v>23.57408617</v>
      </c>
      <c r="L63" s="20" t="n">
        <v>0.145419</v>
      </c>
      <c r="M63" s="18" t="n">
        <v>16.03218753</v>
      </c>
      <c r="N63" s="20" t="n">
        <v>0.10190708</v>
      </c>
      <c r="O63" s="18" t="n">
        <v>31.24089111</v>
      </c>
      <c r="P63" s="20" t="n">
        <v>0.18799946</v>
      </c>
      <c r="Q63" s="18" t="n">
        <v>0</v>
      </c>
      <c r="R63" s="20" t="n">
        <v>0</v>
      </c>
      <c r="S63" s="18" t="s">
        <v>404</v>
      </c>
      <c r="T63" s="20" t="s">
        <v>404</v>
      </c>
      <c r="U63" s="18" t="n">
        <v>0</v>
      </c>
      <c r="V63" s="20" t="n">
        <v>0</v>
      </c>
      <c r="W63" s="18" t="n">
        <v>0</v>
      </c>
      <c r="X63" s="20" t="n">
        <v>0</v>
      </c>
      <c r="Y63" s="18" t="n">
        <v>9.866622359999999</v>
      </c>
      <c r="Z63" s="20" t="n">
        <v>0.09594416</v>
      </c>
    </row>
    <row r="64" spans="1:26">
      <c r="A64" s="15" t="s">
        <v>461</v>
      </c>
      <c r="B64" s="17" t="n">
        <v>3634</v>
      </c>
      <c r="C64" s="18">
        <f>(27.0/B64*100)</f>
        <v/>
      </c>
      <c r="D64" s="19" t="n">
        <v>3607</v>
      </c>
      <c r="E64" s="18" t="n">
        <v>0</v>
      </c>
      <c r="F64" s="20" t="n">
        <v>0</v>
      </c>
      <c r="G64" s="18" t="n">
        <v>3.24485915</v>
      </c>
      <c r="H64" s="20" t="n">
        <v>0.04131617</v>
      </c>
      <c r="I64" s="18" t="n">
        <v>26.27152426</v>
      </c>
      <c r="J64" s="20" t="n">
        <v>0.09353275</v>
      </c>
      <c r="K64" s="18" t="n">
        <v>22.33946258</v>
      </c>
      <c r="L64" s="20" t="n">
        <v>0.11377061</v>
      </c>
      <c r="M64" s="18" t="n">
        <v>24.60441659</v>
      </c>
      <c r="N64" s="20" t="n">
        <v>0.09183441000000001</v>
      </c>
      <c r="O64" s="18" t="n">
        <v>23.53973742</v>
      </c>
      <c r="P64" s="20" t="n">
        <v>0.10114517</v>
      </c>
      <c r="Q64" s="18" t="n">
        <v>0</v>
      </c>
      <c r="R64" s="20" t="n">
        <v>0</v>
      </c>
      <c r="S64" s="18" t="s">
        <v>404</v>
      </c>
      <c r="T64" s="20" t="s">
        <v>404</v>
      </c>
      <c r="U64" s="18" t="n">
        <v>0</v>
      </c>
      <c r="V64" s="20" t="n">
        <v>0</v>
      </c>
      <c r="W64" s="18" t="n">
        <v>0</v>
      </c>
      <c r="X64" s="20" t="n">
        <v>0</v>
      </c>
      <c r="Y64" s="18" t="n">
        <v>0</v>
      </c>
      <c r="Z64" s="20" t="n">
        <v>0</v>
      </c>
    </row>
    <row r="65" spans="1:26">
      <c r="A65" s="15" t="s">
        <v>462</v>
      </c>
      <c r="B65" s="17" t="n">
        <v>5325</v>
      </c>
      <c r="C65" s="18">
        <f>(0.0/B65*100)</f>
        <v/>
      </c>
      <c r="D65" s="19" t="n">
        <v>5325</v>
      </c>
      <c r="E65" s="18" t="n">
        <v>0.57377916</v>
      </c>
      <c r="F65" s="20" t="n">
        <v>0.44862237</v>
      </c>
      <c r="G65" s="18" t="n">
        <v>3.42901008</v>
      </c>
      <c r="H65" s="20" t="n">
        <v>1.27468429</v>
      </c>
      <c r="I65" s="18" t="n">
        <v>15.63577228</v>
      </c>
      <c r="J65" s="20" t="n">
        <v>2.84639297</v>
      </c>
      <c r="K65" s="18" t="n">
        <v>19.22276651</v>
      </c>
      <c r="L65" s="20" t="n">
        <v>2.61833619</v>
      </c>
      <c r="M65" s="18" t="n">
        <v>20.16351448</v>
      </c>
      <c r="N65" s="20" t="n">
        <v>2.94424043</v>
      </c>
      <c r="O65" s="18" t="n">
        <v>39.51664171</v>
      </c>
      <c r="P65" s="20" t="n">
        <v>3.79423374</v>
      </c>
      <c r="Q65" s="18" t="n">
        <v>0</v>
      </c>
      <c r="R65" s="20" t="n">
        <v>0</v>
      </c>
      <c r="S65" s="18" t="s">
        <v>404</v>
      </c>
      <c r="T65" s="20" t="s">
        <v>404</v>
      </c>
      <c r="U65" s="18" t="n">
        <v>0.80065753</v>
      </c>
      <c r="V65" s="20" t="n">
        <v>0.56962283</v>
      </c>
      <c r="W65" s="18" t="n">
        <v>0</v>
      </c>
      <c r="X65" s="20" t="n">
        <v>0</v>
      </c>
      <c r="Y65" s="18" t="n">
        <v>0.65785825</v>
      </c>
      <c r="Z65" s="20" t="n">
        <v>0.46630571</v>
      </c>
    </row>
    <row r="66" spans="1:26">
      <c r="A66" s="15" t="s">
        <v>463</v>
      </c>
      <c r="B66" s="17" t="n">
        <v>5665</v>
      </c>
      <c r="C66" s="18">
        <f>(0.0/B66*100)</f>
        <v/>
      </c>
      <c r="D66" s="19" t="n">
        <v>5665</v>
      </c>
      <c r="E66" s="18" t="n">
        <v>0</v>
      </c>
      <c r="F66" s="20" t="n">
        <v>0</v>
      </c>
      <c r="G66" s="18" t="n">
        <v>0.30982838</v>
      </c>
      <c r="H66" s="20" t="n">
        <v>0.00739895</v>
      </c>
      <c r="I66" s="18" t="n">
        <v>16.9669762</v>
      </c>
      <c r="J66" s="20" t="n">
        <v>0.46979868</v>
      </c>
      <c r="K66" s="18" t="n">
        <v>17.1196494</v>
      </c>
      <c r="L66" s="20" t="n">
        <v>0.20568339</v>
      </c>
      <c r="M66" s="18" t="n">
        <v>23.98670464</v>
      </c>
      <c r="N66" s="20" t="n">
        <v>0.34117703</v>
      </c>
      <c r="O66" s="18" t="n">
        <v>41.61684138</v>
      </c>
      <c r="P66" s="20" t="n">
        <v>0.43279818</v>
      </c>
      <c r="Q66" s="18" t="n">
        <v>0</v>
      </c>
      <c r="R66" s="20" t="n">
        <v>0</v>
      </c>
      <c r="S66" s="18" t="s">
        <v>404</v>
      </c>
      <c r="T66" s="20" t="s">
        <v>404</v>
      </c>
      <c r="U66" s="18" t="n">
        <v>0</v>
      </c>
      <c r="V66" s="20" t="n">
        <v>0</v>
      </c>
      <c r="W66" s="18" t="n">
        <v>0</v>
      </c>
      <c r="X66" s="20" t="n">
        <v>0</v>
      </c>
      <c r="Y66" s="18" t="n">
        <v>0</v>
      </c>
      <c r="Z66" s="20" t="n">
        <v>0</v>
      </c>
    </row>
    <row r="67" spans="1:26">
      <c r="A67" s="15" t="s">
        <v>464</v>
      </c>
      <c r="B67" s="17" t="n">
        <v>6971</v>
      </c>
      <c r="C67" s="18">
        <f>(0.0/B67*100)</f>
        <v/>
      </c>
      <c r="D67" s="19" t="n">
        <v>6971</v>
      </c>
      <c r="E67" s="18" t="n">
        <v>2.55756809</v>
      </c>
      <c r="F67" s="20" t="n">
        <v>0.88412941</v>
      </c>
      <c r="G67" s="18" t="n">
        <v>8.15371249</v>
      </c>
      <c r="H67" s="20" t="n">
        <v>1.64431019</v>
      </c>
      <c r="I67" s="18" t="n">
        <v>20.3702839</v>
      </c>
      <c r="J67" s="20" t="n">
        <v>2.48270515</v>
      </c>
      <c r="K67" s="18" t="n">
        <v>25.56828891</v>
      </c>
      <c r="L67" s="20" t="n">
        <v>2.7331831</v>
      </c>
      <c r="M67" s="18" t="n">
        <v>20.5871832</v>
      </c>
      <c r="N67" s="20" t="n">
        <v>2.61343952</v>
      </c>
      <c r="O67" s="18" t="n">
        <v>18.96459603</v>
      </c>
      <c r="P67" s="20" t="n">
        <v>2.29408677</v>
      </c>
      <c r="Q67" s="18" t="n">
        <v>0</v>
      </c>
      <c r="R67" s="20" t="n">
        <v>0</v>
      </c>
      <c r="S67" s="18" t="s">
        <v>404</v>
      </c>
      <c r="T67" s="20" t="s">
        <v>404</v>
      </c>
      <c r="U67" s="18" t="n">
        <v>0</v>
      </c>
      <c r="V67" s="20" t="n">
        <v>0</v>
      </c>
      <c r="W67" s="18" t="n">
        <v>0</v>
      </c>
      <c r="X67" s="20" t="n">
        <v>0</v>
      </c>
      <c r="Y67" s="18" t="n">
        <v>3.79836738</v>
      </c>
      <c r="Z67" s="20" t="n">
        <v>1.2470292</v>
      </c>
    </row>
    <row r="68" spans="1:26">
      <c r="A68" s="15" t="s">
        <v>465</v>
      </c>
      <c r="B68" s="17" t="n">
        <v>12083</v>
      </c>
      <c r="C68" s="18">
        <f>(0.0/B68*100)</f>
        <v/>
      </c>
      <c r="D68" s="19" t="n">
        <v>12083</v>
      </c>
      <c r="E68" s="18" t="n">
        <v>0</v>
      </c>
      <c r="F68" s="20" t="n">
        <v>0</v>
      </c>
      <c r="G68" s="18" t="n">
        <v>9.210403619999999</v>
      </c>
      <c r="H68" s="20" t="n">
        <v>0.04665786</v>
      </c>
      <c r="I68" s="18" t="n">
        <v>18.24771555</v>
      </c>
      <c r="J68" s="20" t="n">
        <v>0.09086956</v>
      </c>
      <c r="K68" s="18" t="n">
        <v>26.08340177</v>
      </c>
      <c r="L68" s="20" t="n">
        <v>0.0808299</v>
      </c>
      <c r="M68" s="18" t="n">
        <v>18.16378704</v>
      </c>
      <c r="N68" s="20" t="n">
        <v>0.08479751000000001</v>
      </c>
      <c r="O68" s="18" t="n">
        <v>26.22039743</v>
      </c>
      <c r="P68" s="20" t="n">
        <v>0.07651976000000001</v>
      </c>
      <c r="Q68" s="18" t="n">
        <v>0</v>
      </c>
      <c r="R68" s="20" t="n">
        <v>0</v>
      </c>
      <c r="S68" s="18" t="s">
        <v>404</v>
      </c>
      <c r="T68" s="20" t="s">
        <v>404</v>
      </c>
      <c r="U68" s="18" t="n">
        <v>0</v>
      </c>
      <c r="V68" s="20" t="n">
        <v>0</v>
      </c>
      <c r="W68" s="18" t="n">
        <v>0</v>
      </c>
      <c r="X68" s="20" t="n">
        <v>0</v>
      </c>
      <c r="Y68" s="18" t="n">
        <v>2.07429459</v>
      </c>
      <c r="Z68" s="20" t="n">
        <v>0.02536256</v>
      </c>
    </row>
    <row r="69" spans="1:26">
      <c r="A69" s="15" t="s">
        <v>466</v>
      </c>
      <c r="B69" s="17" t="n">
        <v>4876</v>
      </c>
      <c r="C69" s="18">
        <f>(0.0/B69*100)</f>
        <v/>
      </c>
      <c r="D69" s="19" t="n">
        <v>4876</v>
      </c>
      <c r="E69" s="18" t="n">
        <v>0</v>
      </c>
      <c r="F69" s="20" t="n">
        <v>0</v>
      </c>
      <c r="G69" s="18" t="n">
        <v>5.15862505</v>
      </c>
      <c r="H69" s="20" t="n">
        <v>1.82101891</v>
      </c>
      <c r="I69" s="18" t="n">
        <v>10.17594288</v>
      </c>
      <c r="J69" s="20" t="n">
        <v>2.47149399</v>
      </c>
      <c r="K69" s="18" t="n">
        <v>24.71014991</v>
      </c>
      <c r="L69" s="20" t="n">
        <v>3.32083424</v>
      </c>
      <c r="M69" s="18" t="n">
        <v>15.02629969</v>
      </c>
      <c r="N69" s="20" t="n">
        <v>2.95499241</v>
      </c>
      <c r="O69" s="18" t="n">
        <v>44.92898246</v>
      </c>
      <c r="P69" s="20" t="n">
        <v>3.96961956</v>
      </c>
      <c r="Q69" s="18" t="n">
        <v>0</v>
      </c>
      <c r="R69" s="20" t="n">
        <v>0</v>
      </c>
      <c r="S69" s="18" t="s">
        <v>404</v>
      </c>
      <c r="T69" s="20" t="s">
        <v>404</v>
      </c>
      <c r="U69" s="18" t="n">
        <v>0</v>
      </c>
      <c r="V69" s="20" t="n">
        <v>0</v>
      </c>
      <c r="W69" s="18" t="n">
        <v>0</v>
      </c>
      <c r="X69" s="20" t="n">
        <v>0</v>
      </c>
      <c r="Y69" s="18" t="n">
        <v>0</v>
      </c>
      <c r="Z69" s="20" t="n">
        <v>0</v>
      </c>
    </row>
    <row r="70" spans="1:26">
      <c r="A70" s="15" t="s">
        <v>467</v>
      </c>
      <c r="B70" s="17" t="n">
        <v>6036</v>
      </c>
      <c r="C70" s="18">
        <f>(0.0/B70*100)</f>
        <v/>
      </c>
      <c r="D70" s="19" t="n">
        <v>6036</v>
      </c>
      <c r="E70" s="18" t="n">
        <v>0.32591092</v>
      </c>
      <c r="F70" s="20" t="n">
        <v>0.32838574</v>
      </c>
      <c r="G70" s="18" t="n">
        <v>7.80054087</v>
      </c>
      <c r="H70" s="20" t="n">
        <v>2.14482819</v>
      </c>
      <c r="I70" s="18" t="n">
        <v>26.13300965</v>
      </c>
      <c r="J70" s="20" t="n">
        <v>3.85729171</v>
      </c>
      <c r="K70" s="18" t="n">
        <v>27.97292717</v>
      </c>
      <c r="L70" s="20" t="n">
        <v>3.75867692</v>
      </c>
      <c r="M70" s="18" t="n">
        <v>22.7829537</v>
      </c>
      <c r="N70" s="20" t="n">
        <v>3.01528969</v>
      </c>
      <c r="O70" s="18" t="n">
        <v>14.3954829</v>
      </c>
      <c r="P70" s="20" t="n">
        <v>3.41633554</v>
      </c>
      <c r="Q70" s="18" t="n">
        <v>0</v>
      </c>
      <c r="R70" s="20" t="n">
        <v>0</v>
      </c>
      <c r="S70" s="18" t="s">
        <v>404</v>
      </c>
      <c r="T70" s="20" t="s">
        <v>404</v>
      </c>
      <c r="U70" s="18" t="n">
        <v>0</v>
      </c>
      <c r="V70" s="20" t="n">
        <v>0</v>
      </c>
      <c r="W70" s="18" t="n">
        <v>0</v>
      </c>
      <c r="X70" s="20" t="n">
        <v>0</v>
      </c>
      <c r="Y70" s="18" t="n">
        <v>0.5891747899999999</v>
      </c>
      <c r="Z70" s="20" t="n">
        <v>0.45828106</v>
      </c>
    </row>
    <row r="71" spans="1:26">
      <c r="A71" s="15" t="s">
        <v>468</v>
      </c>
      <c r="B71" s="17" t="n">
        <v>6115</v>
      </c>
      <c r="C71" s="18">
        <f>(0.0/B71*100)</f>
        <v/>
      </c>
      <c r="D71" s="19" t="n">
        <v>6115</v>
      </c>
      <c r="E71" s="18" t="n">
        <v>0</v>
      </c>
      <c r="F71" s="20" t="n">
        <v>0</v>
      </c>
      <c r="G71" s="18" t="n">
        <v>3.47296846</v>
      </c>
      <c r="H71" s="20" t="n">
        <v>0.5059529</v>
      </c>
      <c r="I71" s="18" t="n">
        <v>18.50860635</v>
      </c>
      <c r="J71" s="20" t="n">
        <v>0.15155911</v>
      </c>
      <c r="K71" s="18" t="n">
        <v>44.13394795</v>
      </c>
      <c r="L71" s="20" t="n">
        <v>1.4025516</v>
      </c>
      <c r="M71" s="18" t="n">
        <v>15.69975252</v>
      </c>
      <c r="N71" s="20" t="n">
        <v>0.8038415800000001</v>
      </c>
      <c r="O71" s="18" t="n">
        <v>17.55810714</v>
      </c>
      <c r="P71" s="20" t="n">
        <v>0.84714515</v>
      </c>
      <c r="Q71" s="18" t="n">
        <v>0</v>
      </c>
      <c r="R71" s="20" t="n">
        <v>0</v>
      </c>
      <c r="S71" s="18" t="s">
        <v>404</v>
      </c>
      <c r="T71" s="20" t="s">
        <v>404</v>
      </c>
      <c r="U71" s="18" t="n">
        <v>0</v>
      </c>
      <c r="V71" s="20" t="n">
        <v>0</v>
      </c>
      <c r="W71" s="18" t="n">
        <v>0</v>
      </c>
      <c r="X71" s="20" t="n">
        <v>0</v>
      </c>
      <c r="Y71" s="18" t="n">
        <v>0.62661758</v>
      </c>
      <c r="Z71" s="20" t="n">
        <v>0.02967901</v>
      </c>
    </row>
    <row r="72" spans="1:26">
      <c r="A72" s="15" t="s">
        <v>469</v>
      </c>
      <c r="B72" s="17" t="n">
        <v>7708</v>
      </c>
      <c r="C72" s="18">
        <f>(0.0/B72*100)</f>
        <v/>
      </c>
      <c r="D72" s="19" t="n">
        <v>7708</v>
      </c>
      <c r="E72" s="18" t="n">
        <v>0.51029717</v>
      </c>
      <c r="F72" s="20" t="n">
        <v>0.5172979</v>
      </c>
      <c r="G72" s="18" t="n">
        <v>7.59140927</v>
      </c>
      <c r="H72" s="20" t="n">
        <v>1.92561328</v>
      </c>
      <c r="I72" s="18" t="n">
        <v>26.69746309</v>
      </c>
      <c r="J72" s="20" t="n">
        <v>2.92713364</v>
      </c>
      <c r="K72" s="18" t="n">
        <v>35.59055582</v>
      </c>
      <c r="L72" s="20" t="n">
        <v>3.3085142</v>
      </c>
      <c r="M72" s="18" t="n">
        <v>12.52891265</v>
      </c>
      <c r="N72" s="20" t="n">
        <v>2.34833495</v>
      </c>
      <c r="O72" s="18" t="n">
        <v>14.22302615</v>
      </c>
      <c r="P72" s="20" t="n">
        <v>2.35693512</v>
      </c>
      <c r="Q72" s="18" t="n">
        <v>0</v>
      </c>
      <c r="R72" s="20" t="n">
        <v>0</v>
      </c>
      <c r="S72" s="18" t="s">
        <v>404</v>
      </c>
      <c r="T72" s="20" t="s">
        <v>404</v>
      </c>
      <c r="U72" s="18" t="n">
        <v>0</v>
      </c>
      <c r="V72" s="20" t="n">
        <v>0</v>
      </c>
      <c r="W72" s="18" t="n">
        <v>0</v>
      </c>
      <c r="X72" s="20" t="n">
        <v>0</v>
      </c>
      <c r="Y72" s="18" t="n">
        <v>2.85833585</v>
      </c>
      <c r="Z72" s="20" t="n">
        <v>1.20413078</v>
      </c>
    </row>
    <row r="73" spans="1:26">
      <c r="A73" s="15" t="s">
        <v>470</v>
      </c>
      <c r="B73" s="17" t="n">
        <v>8249</v>
      </c>
      <c r="C73" s="18">
        <f>(0.0/B73*100)</f>
        <v/>
      </c>
      <c r="D73" s="19" t="n">
        <v>8249</v>
      </c>
      <c r="E73" s="18" t="n">
        <v>0</v>
      </c>
      <c r="F73" s="20" t="n">
        <v>0</v>
      </c>
      <c r="G73" s="18" t="n">
        <v>4.86286272</v>
      </c>
      <c r="H73" s="20" t="n">
        <v>2.07832437</v>
      </c>
      <c r="I73" s="18" t="n">
        <v>10.95367324</v>
      </c>
      <c r="J73" s="20" t="n">
        <v>2.61522683</v>
      </c>
      <c r="K73" s="18" t="n">
        <v>31.65640676</v>
      </c>
      <c r="L73" s="20" t="n">
        <v>3.58181992</v>
      </c>
      <c r="M73" s="18" t="n">
        <v>15.99308614</v>
      </c>
      <c r="N73" s="20" t="n">
        <v>2.82305348</v>
      </c>
      <c r="O73" s="18" t="n">
        <v>31.68075385</v>
      </c>
      <c r="P73" s="20" t="n">
        <v>3.86824632</v>
      </c>
      <c r="Q73" s="18" t="n">
        <v>0</v>
      </c>
      <c r="R73" s="20" t="n">
        <v>0</v>
      </c>
      <c r="S73" s="18" t="s">
        <v>404</v>
      </c>
      <c r="T73" s="20" t="s">
        <v>404</v>
      </c>
      <c r="U73" s="18" t="n">
        <v>0</v>
      </c>
      <c r="V73" s="20" t="n">
        <v>0</v>
      </c>
      <c r="W73" s="18" t="n">
        <v>0</v>
      </c>
      <c r="X73" s="20" t="n">
        <v>0</v>
      </c>
      <c r="Y73" s="18" t="n">
        <v>4.85321728</v>
      </c>
      <c r="Z73" s="20" t="n">
        <v>1.68935254</v>
      </c>
    </row>
    <row r="74" spans="1:26">
      <c r="A74" s="15" t="s">
        <v>471</v>
      </c>
      <c r="B74" s="17" t="n">
        <v>4692</v>
      </c>
      <c r="C74" s="18">
        <f>(484.0/B74*100)</f>
        <v/>
      </c>
      <c r="D74" s="19" t="n">
        <v>4208</v>
      </c>
      <c r="E74" s="18" t="n">
        <v>0.94151981</v>
      </c>
      <c r="F74" s="20" t="n">
        <v>0.04336141</v>
      </c>
      <c r="G74" s="18" t="n">
        <v>2.09431277</v>
      </c>
      <c r="H74" s="20" t="n">
        <v>0.14462475</v>
      </c>
      <c r="I74" s="18" t="n">
        <v>9.59353896</v>
      </c>
      <c r="J74" s="20" t="n">
        <v>0.19510199</v>
      </c>
      <c r="K74" s="18" t="n">
        <v>28.84405815</v>
      </c>
      <c r="L74" s="20" t="n">
        <v>0.25611386</v>
      </c>
      <c r="M74" s="18" t="n">
        <v>26.41131503</v>
      </c>
      <c r="N74" s="20" t="n">
        <v>0.20592892</v>
      </c>
      <c r="O74" s="18" t="n">
        <v>31.87016275</v>
      </c>
      <c r="P74" s="20" t="n">
        <v>0.20577915</v>
      </c>
      <c r="Q74" s="18" t="n">
        <v>0</v>
      </c>
      <c r="R74" s="20" t="n">
        <v>0</v>
      </c>
      <c r="S74" s="18" t="s">
        <v>404</v>
      </c>
      <c r="T74" s="20" t="s">
        <v>404</v>
      </c>
      <c r="U74" s="18" t="n">
        <v>0</v>
      </c>
      <c r="V74" s="20" t="n">
        <v>0</v>
      </c>
      <c r="W74" s="18" t="n">
        <v>0</v>
      </c>
      <c r="X74" s="20" t="n">
        <v>0</v>
      </c>
      <c r="Y74" s="18" t="n">
        <v>0.24509253</v>
      </c>
      <c r="Z74" s="20" t="n">
        <v>0.01889654</v>
      </c>
    </row>
    <row r="75" spans="1:26">
      <c r="A75" s="15" t="s">
        <v>472</v>
      </c>
      <c r="B75" s="17" t="n">
        <v>5375</v>
      </c>
      <c r="C75" s="18">
        <f>(483.0/B75*100)</f>
        <v/>
      </c>
      <c r="D75" s="19" t="n">
        <v>4892</v>
      </c>
      <c r="E75" s="18" t="n">
        <v>4.55310402</v>
      </c>
      <c r="F75" s="20" t="n">
        <v>1.77131411</v>
      </c>
      <c r="G75" s="18" t="n">
        <v>16.17607142</v>
      </c>
      <c r="H75" s="20" t="n">
        <v>2.94363195</v>
      </c>
      <c r="I75" s="18" t="n">
        <v>27.23632823</v>
      </c>
      <c r="J75" s="20" t="n">
        <v>4.23952279</v>
      </c>
      <c r="K75" s="18" t="n">
        <v>16.90897295</v>
      </c>
      <c r="L75" s="20" t="n">
        <v>2.94065461</v>
      </c>
      <c r="M75" s="18" t="n">
        <v>5.8226848</v>
      </c>
      <c r="N75" s="20" t="n">
        <v>2.0156868</v>
      </c>
      <c r="O75" s="18" t="n">
        <v>20.31052914</v>
      </c>
      <c r="P75" s="20" t="n">
        <v>3.46281472</v>
      </c>
      <c r="Q75" s="18" t="n">
        <v>0</v>
      </c>
      <c r="R75" s="20" t="n">
        <v>0</v>
      </c>
      <c r="S75" s="18" t="s">
        <v>404</v>
      </c>
      <c r="T75" s="20" t="s">
        <v>404</v>
      </c>
      <c r="U75" s="18" t="n">
        <v>0</v>
      </c>
      <c r="V75" s="20" t="n">
        <v>0</v>
      </c>
      <c r="W75" s="18" t="n">
        <v>0</v>
      </c>
      <c r="X75" s="20" t="n">
        <v>0</v>
      </c>
      <c r="Y75" s="18" t="n">
        <v>8.99230944</v>
      </c>
      <c r="Z75" s="20" t="n">
        <v>2.60372062</v>
      </c>
    </row>
    <row r="76" spans="1:26">
      <c r="A76" s="15" t="s">
        <v>473</v>
      </c>
      <c r="B76" s="17" t="n">
        <v>14167</v>
      </c>
      <c r="C76" s="18">
        <f>(1400.0/B76*100)</f>
        <v/>
      </c>
      <c r="D76" s="19" t="n">
        <v>12767</v>
      </c>
      <c r="E76" s="18" t="n">
        <v>0</v>
      </c>
      <c r="F76" s="20" t="n">
        <v>0</v>
      </c>
      <c r="G76" s="18" t="n">
        <v>3.8754936</v>
      </c>
      <c r="H76" s="20" t="n">
        <v>1.01853474</v>
      </c>
      <c r="I76" s="18" t="n">
        <v>9.589900310000001</v>
      </c>
      <c r="J76" s="20" t="n">
        <v>1.14226876</v>
      </c>
      <c r="K76" s="18" t="n">
        <v>28.23113293</v>
      </c>
      <c r="L76" s="20" t="n">
        <v>2.40074727</v>
      </c>
      <c r="M76" s="18" t="n">
        <v>22.52223334</v>
      </c>
      <c r="N76" s="20" t="n">
        <v>2.2802266</v>
      </c>
      <c r="O76" s="18" t="n">
        <v>29.47698136</v>
      </c>
      <c r="P76" s="20" t="n">
        <v>2.45468635</v>
      </c>
      <c r="Q76" s="18" t="n">
        <v>0</v>
      </c>
      <c r="R76" s="20" t="n">
        <v>0</v>
      </c>
      <c r="S76" s="18" t="s">
        <v>404</v>
      </c>
      <c r="T76" s="20" t="s">
        <v>404</v>
      </c>
      <c r="U76" s="18" t="n">
        <v>0</v>
      </c>
      <c r="V76" s="20" t="n">
        <v>0</v>
      </c>
      <c r="W76" s="18" t="n">
        <v>0</v>
      </c>
      <c r="X76" s="20" t="n">
        <v>0</v>
      </c>
      <c r="Y76" s="18" t="n">
        <v>6.30425846</v>
      </c>
      <c r="Z76" s="20" t="n">
        <v>1.39541477</v>
      </c>
    </row>
    <row r="77" spans="1:26">
      <c r="A77" s="15" t="s">
        <v>474</v>
      </c>
      <c r="B77" s="17" t="n">
        <v>6062</v>
      </c>
      <c r="C77" s="18">
        <f>(0.0/B77*100)</f>
        <v/>
      </c>
      <c r="D77" s="19" t="n">
        <v>6062</v>
      </c>
      <c r="E77" s="18" t="n">
        <v>1.01076347</v>
      </c>
      <c r="F77" s="20" t="n">
        <v>0.71785393</v>
      </c>
      <c r="G77" s="18" t="n">
        <v>2.98826396</v>
      </c>
      <c r="H77" s="20" t="n">
        <v>0.95723029</v>
      </c>
      <c r="I77" s="18" t="n">
        <v>9.81904905</v>
      </c>
      <c r="J77" s="20" t="n">
        <v>2.02041957</v>
      </c>
      <c r="K77" s="18" t="n">
        <v>28.9034321</v>
      </c>
      <c r="L77" s="20" t="n">
        <v>3.11550794</v>
      </c>
      <c r="M77" s="18" t="n">
        <v>34.67759334</v>
      </c>
      <c r="N77" s="20" t="n">
        <v>2.68076757</v>
      </c>
      <c r="O77" s="18" t="n">
        <v>22.60089808</v>
      </c>
      <c r="P77" s="20" t="n">
        <v>2.81128947</v>
      </c>
      <c r="Q77" s="18" t="n">
        <v>0</v>
      </c>
      <c r="R77" s="20" t="n">
        <v>0</v>
      </c>
      <c r="S77" s="18" t="s">
        <v>404</v>
      </c>
      <c r="T77" s="20" t="s">
        <v>404</v>
      </c>
      <c r="U77" s="18" t="n">
        <v>0</v>
      </c>
      <c r="V77" s="20" t="n">
        <v>0</v>
      </c>
      <c r="W77" s="18" t="n">
        <v>0</v>
      </c>
      <c r="X77" s="20" t="n">
        <v>0</v>
      </c>
      <c r="Y77" s="18" t="n">
        <v>0</v>
      </c>
      <c r="Z77" s="20" t="n">
        <v>0</v>
      </c>
    </row>
    <row r="78" spans="1:26">
      <c r="A78" s="15" t="s">
        <v>475</v>
      </c>
      <c r="B78" s="17" t="n">
        <v>5826</v>
      </c>
      <c r="C78" s="18">
        <f>(0.0/B78*100)</f>
        <v/>
      </c>
      <c r="D78" s="19" t="n">
        <v>5826</v>
      </c>
      <c r="E78" s="18" t="n">
        <v>0.63029696</v>
      </c>
      <c r="F78" s="20" t="n">
        <v>0.63091648</v>
      </c>
      <c r="G78" s="18" t="n">
        <v>6.77566903</v>
      </c>
      <c r="H78" s="20" t="n">
        <v>2.00139715</v>
      </c>
      <c r="I78" s="18" t="n">
        <v>16.10606764</v>
      </c>
      <c r="J78" s="20" t="n">
        <v>3.18765852</v>
      </c>
      <c r="K78" s="18" t="n">
        <v>42.92782486</v>
      </c>
      <c r="L78" s="20" t="n">
        <v>3.70028005</v>
      </c>
      <c r="M78" s="18" t="n">
        <v>17.74226518</v>
      </c>
      <c r="N78" s="20" t="n">
        <v>2.98379874</v>
      </c>
      <c r="O78" s="18" t="n">
        <v>15.81787633</v>
      </c>
      <c r="P78" s="20" t="n">
        <v>2.95338057</v>
      </c>
      <c r="Q78" s="18" t="n">
        <v>0</v>
      </c>
      <c r="R78" s="20" t="n">
        <v>0</v>
      </c>
      <c r="S78" s="18" t="s">
        <v>404</v>
      </c>
      <c r="T78" s="20" t="s">
        <v>404</v>
      </c>
      <c r="U78" s="18" t="n">
        <v>0</v>
      </c>
      <c r="V78" s="20" t="n">
        <v>0</v>
      </c>
      <c r="W78" s="18" t="n">
        <v>0</v>
      </c>
      <c r="X78" s="20" t="n">
        <v>0</v>
      </c>
      <c r="Y78" s="18" t="n">
        <v>0</v>
      </c>
      <c r="Z78" s="20" t="n">
        <v>0</v>
      </c>
    </row>
    <row customHeight="1" ht="25" r="79" spans="1:26">
      <c r="A79" s="15" t="s">
        <v>476</v>
      </c>
      <c r="B79" s="17" t="n">
        <v>1657</v>
      </c>
      <c r="C79" s="18">
        <f>(21.0/B79*100)</f>
        <v/>
      </c>
      <c r="D79" s="19" t="n">
        <v>1636</v>
      </c>
      <c r="E79" s="18" t="n">
        <v>0</v>
      </c>
      <c r="F79" s="20" t="n">
        <v>0</v>
      </c>
      <c r="G79" s="18" t="n">
        <v>7.1730351</v>
      </c>
      <c r="H79" s="20" t="n">
        <v>3.73219175</v>
      </c>
      <c r="I79" s="18" t="n">
        <v>22.33102606</v>
      </c>
      <c r="J79" s="20" t="n">
        <v>5.86661504</v>
      </c>
      <c r="K79" s="18" t="n">
        <v>27.31555696</v>
      </c>
      <c r="L79" s="20" t="n">
        <v>6.07008902</v>
      </c>
      <c r="M79" s="18" t="n">
        <v>9.895724660000001</v>
      </c>
      <c r="N79" s="20" t="n">
        <v>4.85700081</v>
      </c>
      <c r="O79" s="18" t="n">
        <v>31.78933115</v>
      </c>
      <c r="P79" s="20" t="n">
        <v>6.99677361</v>
      </c>
      <c r="Q79" s="18" t="n">
        <v>0</v>
      </c>
      <c r="R79" s="20" t="n">
        <v>0</v>
      </c>
      <c r="S79" s="18" t="s">
        <v>404</v>
      </c>
      <c r="T79" s="20" t="s">
        <v>404</v>
      </c>
      <c r="U79" s="18" t="n">
        <v>0</v>
      </c>
      <c r="V79" s="20" t="n">
        <v>0</v>
      </c>
      <c r="W79" s="18" t="n">
        <v>0</v>
      </c>
      <c r="X79" s="20" t="n">
        <v>0</v>
      </c>
      <c r="Y79" s="18" t="n">
        <v>1.49532607</v>
      </c>
      <c r="Z79" s="20" t="n">
        <v>1.04635443</v>
      </c>
    </row>
    <row r="80" spans="1:26">
      <c r="A80" s="15" t="s">
        <v>477</v>
      </c>
      <c r="B80" s="17" t="n">
        <v>7841</v>
      </c>
      <c r="C80" s="18">
        <f>(0.0/B80*100)</f>
        <v/>
      </c>
      <c r="D80" s="19" t="n">
        <v>7841</v>
      </c>
      <c r="E80" s="18" t="n">
        <v>0.70545041</v>
      </c>
      <c r="F80" s="20" t="n">
        <v>0.49887443</v>
      </c>
      <c r="G80" s="18" t="n">
        <v>7.39839757</v>
      </c>
      <c r="H80" s="20" t="n">
        <v>1.92634102</v>
      </c>
      <c r="I80" s="18" t="n">
        <v>11.99053816</v>
      </c>
      <c r="J80" s="20" t="n">
        <v>2.53259193</v>
      </c>
      <c r="K80" s="18" t="n">
        <v>24.73370024</v>
      </c>
      <c r="L80" s="20" t="n">
        <v>3.29311756</v>
      </c>
      <c r="M80" s="18" t="n">
        <v>24.7898418</v>
      </c>
      <c r="N80" s="20" t="n">
        <v>3.34446224</v>
      </c>
      <c r="O80" s="18" t="n">
        <v>30.38207182</v>
      </c>
      <c r="P80" s="20" t="n">
        <v>3.76518383</v>
      </c>
      <c r="Q80" s="18" t="n">
        <v>0</v>
      </c>
      <c r="R80" s="20" t="n">
        <v>0</v>
      </c>
      <c r="S80" s="18" t="s">
        <v>404</v>
      </c>
      <c r="T80" s="20" t="s">
        <v>404</v>
      </c>
      <c r="U80" s="18" t="n">
        <v>0</v>
      </c>
      <c r="V80" s="20" t="n">
        <v>0</v>
      </c>
      <c r="W80" s="18" t="n">
        <v>0</v>
      </c>
      <c r="X80" s="20" t="n">
        <v>0</v>
      </c>
      <c r="Y80" s="18" t="n">
        <v>0</v>
      </c>
      <c r="Z80" s="20" t="n">
        <v>0</v>
      </c>
    </row>
    <row r="81" spans="1:26">
      <c r="A81" s="21" t="s">
        <v>478</v>
      </c>
      <c r="B81" s="17" t="n">
        <v>8861</v>
      </c>
      <c r="C81" s="18">
        <f>(0.0/B81*100)</f>
        <v/>
      </c>
      <c r="D81" s="19" t="n">
        <v>8861</v>
      </c>
      <c r="E81" s="18" t="n">
        <v>0.51455101</v>
      </c>
      <c r="F81" s="20" t="n">
        <v>0.51210573</v>
      </c>
      <c r="G81" s="18" t="n">
        <v>2.53049537</v>
      </c>
      <c r="H81" s="20" t="n">
        <v>1.21393709</v>
      </c>
      <c r="I81" s="18" t="n">
        <v>19.96628016</v>
      </c>
      <c r="J81" s="20" t="n">
        <v>3.48719957</v>
      </c>
      <c r="K81" s="18" t="n">
        <v>23.91441823</v>
      </c>
      <c r="L81" s="20" t="n">
        <v>3.89493212</v>
      </c>
      <c r="M81" s="18" t="n">
        <v>17.864847</v>
      </c>
      <c r="N81" s="20" t="n">
        <v>2.87320949</v>
      </c>
      <c r="O81" s="18" t="n">
        <v>33.91667822</v>
      </c>
      <c r="P81" s="20" t="n">
        <v>3.7286994</v>
      </c>
      <c r="Q81" s="18" t="n">
        <v>0</v>
      </c>
      <c r="R81" s="20" t="n">
        <v>0</v>
      </c>
      <c r="S81" s="18" t="s">
        <v>404</v>
      </c>
      <c r="T81" s="20" t="s">
        <v>404</v>
      </c>
      <c r="U81" s="18" t="n">
        <v>0</v>
      </c>
      <c r="V81" s="20" t="n">
        <v>0</v>
      </c>
      <c r="W81" s="18" t="n">
        <v>0</v>
      </c>
      <c r="X81" s="20" t="n">
        <v>0</v>
      </c>
      <c r="Y81" s="18" t="n">
        <v>1.29273001</v>
      </c>
      <c r="Z81" s="20" t="n">
        <v>0.85311949</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541</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1.84760663</v>
      </c>
      <c r="F7" s="20" t="n">
        <v>0.49415475</v>
      </c>
      <c r="G7" s="18" t="n">
        <v>16.82003066</v>
      </c>
      <c r="H7" s="20" t="n">
        <v>1.47980287</v>
      </c>
      <c r="I7" s="18" t="n">
        <v>24.81124261</v>
      </c>
      <c r="J7" s="20" t="n">
        <v>1.81250747</v>
      </c>
      <c r="K7" s="18" t="n">
        <v>24.05513923</v>
      </c>
      <c r="L7" s="20" t="n">
        <v>1.83021709</v>
      </c>
      <c r="M7" s="18" t="n">
        <v>16.35442144</v>
      </c>
      <c r="N7" s="20" t="n">
        <v>1.36062807</v>
      </c>
      <c r="O7" s="18" t="n">
        <v>10.91309517</v>
      </c>
      <c r="P7" s="20" t="n">
        <v>1.27323903</v>
      </c>
      <c r="Q7" s="18" t="n">
        <v>0</v>
      </c>
      <c r="R7" s="20" t="n">
        <v>0</v>
      </c>
      <c r="S7" s="18" t="s">
        <v>404</v>
      </c>
      <c r="T7" s="20" t="s">
        <v>404</v>
      </c>
      <c r="U7" s="18" t="n">
        <v>0</v>
      </c>
      <c r="V7" s="20" t="n">
        <v>0</v>
      </c>
      <c r="W7" s="18" t="n">
        <v>0</v>
      </c>
      <c r="X7" s="20" t="n">
        <v>0</v>
      </c>
      <c r="Y7" s="18" t="n">
        <v>5.19846427</v>
      </c>
      <c r="Z7" s="20" t="n">
        <v>0.85265578</v>
      </c>
    </row>
    <row r="8" spans="1:26">
      <c r="A8" s="15" t="s">
        <v>405</v>
      </c>
      <c r="B8" s="17" t="n">
        <v>7007</v>
      </c>
      <c r="C8" s="18">
        <f>(0.0/B8*100)</f>
        <v/>
      </c>
      <c r="D8" s="19" t="n">
        <v>7007</v>
      </c>
      <c r="E8" s="18" t="n">
        <v>15.07244877</v>
      </c>
      <c r="F8" s="20" t="n">
        <v>2.45819987</v>
      </c>
      <c r="G8" s="18" t="n">
        <v>55.33088336</v>
      </c>
      <c r="H8" s="20" t="n">
        <v>2.83823925</v>
      </c>
      <c r="I8" s="18" t="n">
        <v>12.19235953</v>
      </c>
      <c r="J8" s="20" t="n">
        <v>2.35186646</v>
      </c>
      <c r="K8" s="18" t="n">
        <v>6.23434926</v>
      </c>
      <c r="L8" s="20" t="n">
        <v>1.76147065</v>
      </c>
      <c r="M8" s="18" t="n">
        <v>3.17912775</v>
      </c>
      <c r="N8" s="20" t="n">
        <v>1.09641726</v>
      </c>
      <c r="O8" s="18" t="n">
        <v>4.25972222</v>
      </c>
      <c r="P8" s="20" t="n">
        <v>1.47080757</v>
      </c>
      <c r="Q8" s="18" t="n">
        <v>0</v>
      </c>
      <c r="R8" s="20" t="n">
        <v>0</v>
      </c>
      <c r="S8" s="18" t="s">
        <v>404</v>
      </c>
      <c r="T8" s="20" t="s">
        <v>404</v>
      </c>
      <c r="U8" s="18" t="n">
        <v>0</v>
      </c>
      <c r="V8" s="20" t="n">
        <v>0</v>
      </c>
      <c r="W8" s="18" t="n">
        <v>0</v>
      </c>
      <c r="X8" s="20" t="n">
        <v>0</v>
      </c>
      <c r="Y8" s="18" t="n">
        <v>3.7311091</v>
      </c>
      <c r="Z8" s="20" t="n">
        <v>1.35378854</v>
      </c>
    </row>
    <row r="9" spans="1:26">
      <c r="A9" s="15" t="s">
        <v>406</v>
      </c>
      <c r="B9" s="17" t="n">
        <v>9651</v>
      </c>
      <c r="C9" s="18">
        <f>(200.0/B9*100)</f>
        <v/>
      </c>
      <c r="D9" s="19" t="n">
        <v>9451</v>
      </c>
      <c r="E9" s="18" t="n">
        <v>25.58995572</v>
      </c>
      <c r="F9" s="20" t="n">
        <v>2.82802451</v>
      </c>
      <c r="G9" s="18" t="n">
        <v>30.79988764</v>
      </c>
      <c r="H9" s="20" t="n">
        <v>2.92490332</v>
      </c>
      <c r="I9" s="18" t="n">
        <v>14.82925735</v>
      </c>
      <c r="J9" s="20" t="n">
        <v>2.13111924</v>
      </c>
      <c r="K9" s="18" t="n">
        <v>12.13597543</v>
      </c>
      <c r="L9" s="20" t="n">
        <v>1.90977701</v>
      </c>
      <c r="M9" s="18" t="n">
        <v>3.56455342</v>
      </c>
      <c r="N9" s="20" t="n">
        <v>1.10622218</v>
      </c>
      <c r="O9" s="18" t="n">
        <v>3.49024888</v>
      </c>
      <c r="P9" s="20" t="n">
        <v>1.31976471</v>
      </c>
      <c r="Q9" s="18" t="n">
        <v>0</v>
      </c>
      <c r="R9" s="20" t="n">
        <v>0</v>
      </c>
      <c r="S9" s="18" t="s">
        <v>404</v>
      </c>
      <c r="T9" s="20" t="s">
        <v>404</v>
      </c>
      <c r="U9" s="18" t="n">
        <v>0</v>
      </c>
      <c r="V9" s="20" t="n">
        <v>0</v>
      </c>
      <c r="W9" s="18" t="n">
        <v>0</v>
      </c>
      <c r="X9" s="20" t="n">
        <v>0</v>
      </c>
      <c r="Y9" s="18" t="n">
        <v>9.59012156</v>
      </c>
      <c r="Z9" s="20" t="n">
        <v>1.97196374</v>
      </c>
    </row>
    <row r="10" spans="1:26">
      <c r="A10" s="15" t="s">
        <v>407</v>
      </c>
      <c r="B10" s="17" t="n">
        <v>20058</v>
      </c>
      <c r="C10" s="18">
        <f>(2798.0/B10*100)</f>
        <v/>
      </c>
      <c r="D10" s="19" t="n">
        <v>17260</v>
      </c>
      <c r="E10" s="18" t="n">
        <v>6.98949832</v>
      </c>
      <c r="F10" s="20" t="n">
        <v>1.51185975</v>
      </c>
      <c r="G10" s="18" t="n">
        <v>20.3115284</v>
      </c>
      <c r="H10" s="20" t="n">
        <v>2.11094188</v>
      </c>
      <c r="I10" s="18" t="n">
        <v>23.73141512</v>
      </c>
      <c r="J10" s="20" t="n">
        <v>2.46948257</v>
      </c>
      <c r="K10" s="18" t="n">
        <v>27.89100158</v>
      </c>
      <c r="L10" s="20" t="n">
        <v>2.53904789</v>
      </c>
      <c r="M10" s="18" t="n">
        <v>8.81381796</v>
      </c>
      <c r="N10" s="20" t="n">
        <v>1.63195583</v>
      </c>
      <c r="O10" s="18" t="n">
        <v>7.20346969</v>
      </c>
      <c r="P10" s="20" t="n">
        <v>1.3883792</v>
      </c>
      <c r="Q10" s="18" t="n">
        <v>0</v>
      </c>
      <c r="R10" s="20" t="n">
        <v>0</v>
      </c>
      <c r="S10" s="18" t="s">
        <v>404</v>
      </c>
      <c r="T10" s="20" t="s">
        <v>404</v>
      </c>
      <c r="U10" s="18" t="n">
        <v>0</v>
      </c>
      <c r="V10" s="20" t="n">
        <v>0</v>
      </c>
      <c r="W10" s="18" t="n">
        <v>0</v>
      </c>
      <c r="X10" s="20" t="n">
        <v>0</v>
      </c>
      <c r="Y10" s="18" t="n">
        <v>5.05926893</v>
      </c>
      <c r="Z10" s="20" t="n">
        <v>1.21691472</v>
      </c>
    </row>
    <row r="11" spans="1:26">
      <c r="A11" s="15" t="s">
        <v>408</v>
      </c>
      <c r="B11" s="17" t="n">
        <v>7053</v>
      </c>
      <c r="C11" s="18">
        <f>(137.0/B11*100)</f>
        <v/>
      </c>
      <c r="D11" s="19" t="n">
        <v>6916</v>
      </c>
      <c r="E11" s="18" t="n">
        <v>12.940684</v>
      </c>
      <c r="F11" s="20" t="n">
        <v>2.60096181</v>
      </c>
      <c r="G11" s="18" t="n">
        <v>33.89156487</v>
      </c>
      <c r="H11" s="20" t="n">
        <v>4.00594761</v>
      </c>
      <c r="I11" s="18" t="n">
        <v>20.44234522</v>
      </c>
      <c r="J11" s="20" t="n">
        <v>2.96704334</v>
      </c>
      <c r="K11" s="18" t="n">
        <v>16.60772679</v>
      </c>
      <c r="L11" s="20" t="n">
        <v>3.19600562</v>
      </c>
      <c r="M11" s="18" t="n">
        <v>6.74656748</v>
      </c>
      <c r="N11" s="20" t="n">
        <v>1.87728346</v>
      </c>
      <c r="O11" s="18" t="n">
        <v>5.88012993</v>
      </c>
      <c r="P11" s="20" t="n">
        <v>2.11395849</v>
      </c>
      <c r="Q11" s="18" t="n">
        <v>0</v>
      </c>
      <c r="R11" s="20" t="n">
        <v>0</v>
      </c>
      <c r="S11" s="18" t="s">
        <v>404</v>
      </c>
      <c r="T11" s="20" t="s">
        <v>404</v>
      </c>
      <c r="U11" s="18" t="n">
        <v>0</v>
      </c>
      <c r="V11" s="20" t="n">
        <v>0</v>
      </c>
      <c r="W11" s="18" t="n">
        <v>0</v>
      </c>
      <c r="X11" s="20" t="n">
        <v>0</v>
      </c>
      <c r="Y11" s="18" t="n">
        <v>3.49098172</v>
      </c>
      <c r="Z11" s="20" t="n">
        <v>1.65286951</v>
      </c>
    </row>
    <row r="12" spans="1:26">
      <c r="A12" s="15" t="s">
        <v>409</v>
      </c>
      <c r="B12" s="17" t="n">
        <v>6894</v>
      </c>
      <c r="C12" s="18">
        <f>(106.0/B12*100)</f>
        <v/>
      </c>
      <c r="D12" s="19" t="n">
        <v>6788</v>
      </c>
      <c r="E12" s="18" t="n">
        <v>9.12489437</v>
      </c>
      <c r="F12" s="20" t="n">
        <v>1.74128632</v>
      </c>
      <c r="G12" s="18" t="n">
        <v>41.37341806</v>
      </c>
      <c r="H12" s="20" t="n">
        <v>2.85294373</v>
      </c>
      <c r="I12" s="18" t="n">
        <v>22.94239564</v>
      </c>
      <c r="J12" s="20" t="n">
        <v>2.29167472</v>
      </c>
      <c r="K12" s="18" t="n">
        <v>15.83906262</v>
      </c>
      <c r="L12" s="20" t="n">
        <v>2.09808685</v>
      </c>
      <c r="M12" s="18" t="n">
        <v>4.6012688</v>
      </c>
      <c r="N12" s="20" t="n">
        <v>1.42051744</v>
      </c>
      <c r="O12" s="18" t="n">
        <v>3.72856666</v>
      </c>
      <c r="P12" s="20" t="n">
        <v>1.10018646</v>
      </c>
      <c r="Q12" s="18" t="n">
        <v>0</v>
      </c>
      <c r="R12" s="20" t="n">
        <v>0</v>
      </c>
      <c r="S12" s="18" t="s">
        <v>404</v>
      </c>
      <c r="T12" s="20" t="s">
        <v>404</v>
      </c>
      <c r="U12" s="18" t="n">
        <v>0</v>
      </c>
      <c r="V12" s="20" t="n">
        <v>0</v>
      </c>
      <c r="W12" s="18" t="n">
        <v>0</v>
      </c>
      <c r="X12" s="20" t="n">
        <v>0</v>
      </c>
      <c r="Y12" s="18" t="n">
        <v>2.39039385</v>
      </c>
      <c r="Z12" s="20" t="n">
        <v>1.00671296</v>
      </c>
    </row>
    <row r="13" spans="1:26">
      <c r="A13" s="15" t="s">
        <v>410</v>
      </c>
      <c r="B13" s="17" t="n">
        <v>7161</v>
      </c>
      <c r="C13" s="18">
        <f>(1175.0/B13*100)</f>
        <v/>
      </c>
      <c r="D13" s="19" t="n">
        <v>5986</v>
      </c>
      <c r="E13" s="18" t="n">
        <v>5.95702328</v>
      </c>
      <c r="F13" s="20" t="n">
        <v>1.59056434</v>
      </c>
      <c r="G13" s="18" t="n">
        <v>41.22659742</v>
      </c>
      <c r="H13" s="20" t="n">
        <v>3.32961606</v>
      </c>
      <c r="I13" s="18" t="n">
        <v>26.364634</v>
      </c>
      <c r="J13" s="20" t="n">
        <v>3.06488399</v>
      </c>
      <c r="K13" s="18" t="n">
        <v>13.43694809</v>
      </c>
      <c r="L13" s="20" t="n">
        <v>2.5696258</v>
      </c>
      <c r="M13" s="18" t="n">
        <v>3.36383261</v>
      </c>
      <c r="N13" s="20" t="n">
        <v>1.29399408</v>
      </c>
      <c r="O13" s="18" t="n">
        <v>3.76982483</v>
      </c>
      <c r="P13" s="20" t="n">
        <v>1.36666478</v>
      </c>
      <c r="Q13" s="18" t="n">
        <v>0</v>
      </c>
      <c r="R13" s="20" t="n">
        <v>0</v>
      </c>
      <c r="S13" s="18" t="s">
        <v>404</v>
      </c>
      <c r="T13" s="20" t="s">
        <v>404</v>
      </c>
      <c r="U13" s="18" t="n">
        <v>0</v>
      </c>
      <c r="V13" s="20" t="n">
        <v>0</v>
      </c>
      <c r="W13" s="18" t="n">
        <v>0</v>
      </c>
      <c r="X13" s="20" t="n">
        <v>0</v>
      </c>
      <c r="Y13" s="18" t="n">
        <v>5.88113976</v>
      </c>
      <c r="Z13" s="20" t="n">
        <v>1.53993121</v>
      </c>
    </row>
    <row r="14" spans="1:26">
      <c r="A14" s="15" t="s">
        <v>411</v>
      </c>
      <c r="B14" s="17" t="n">
        <v>5587</v>
      </c>
      <c r="C14" s="18">
        <f>(0.0/B14*100)</f>
        <v/>
      </c>
      <c r="D14" s="19" t="n">
        <v>5587</v>
      </c>
      <c r="E14" s="18" t="n">
        <v>0.24918639</v>
      </c>
      <c r="F14" s="20" t="n">
        <v>0.24672258</v>
      </c>
      <c r="G14" s="18" t="n">
        <v>59.85305384</v>
      </c>
      <c r="H14" s="20" t="n">
        <v>2.39830158</v>
      </c>
      <c r="I14" s="18" t="n">
        <v>18.50953654</v>
      </c>
      <c r="J14" s="20" t="n">
        <v>1.8559403</v>
      </c>
      <c r="K14" s="18" t="n">
        <v>10.69463908</v>
      </c>
      <c r="L14" s="20" t="n">
        <v>1.81195021</v>
      </c>
      <c r="M14" s="18" t="n">
        <v>4.98503869</v>
      </c>
      <c r="N14" s="20" t="n">
        <v>1.31297201</v>
      </c>
      <c r="O14" s="18" t="n">
        <v>3.64029757</v>
      </c>
      <c r="P14" s="20" t="n">
        <v>0.86314857</v>
      </c>
      <c r="Q14" s="18" t="n">
        <v>0</v>
      </c>
      <c r="R14" s="20" t="n">
        <v>0</v>
      </c>
      <c r="S14" s="18" t="s">
        <v>404</v>
      </c>
      <c r="T14" s="20" t="s">
        <v>404</v>
      </c>
      <c r="U14" s="18" t="n">
        <v>0</v>
      </c>
      <c r="V14" s="20" t="n">
        <v>0</v>
      </c>
      <c r="W14" s="18" t="n">
        <v>0</v>
      </c>
      <c r="X14" s="20" t="n">
        <v>0</v>
      </c>
      <c r="Y14" s="18" t="n">
        <v>2.06824791</v>
      </c>
      <c r="Z14" s="20" t="n">
        <v>0.7353621299999999</v>
      </c>
    </row>
    <row r="15" spans="1:26">
      <c r="A15" s="15" t="s">
        <v>412</v>
      </c>
      <c r="B15" s="17" t="n">
        <v>5882</v>
      </c>
      <c r="C15" s="18">
        <f>(0.0/B15*100)</f>
        <v/>
      </c>
      <c r="D15" s="19" t="n">
        <v>5882</v>
      </c>
      <c r="E15" s="18" t="n">
        <v>0.9136052</v>
      </c>
      <c r="F15" s="20" t="n">
        <v>0.67332186</v>
      </c>
      <c r="G15" s="18" t="n">
        <v>53.19946235</v>
      </c>
      <c r="H15" s="20" t="n">
        <v>4.28510894</v>
      </c>
      <c r="I15" s="18" t="n">
        <v>23.60937518</v>
      </c>
      <c r="J15" s="20" t="n">
        <v>3.97108335</v>
      </c>
      <c r="K15" s="18" t="n">
        <v>13.50497429</v>
      </c>
      <c r="L15" s="20" t="n">
        <v>2.64322923</v>
      </c>
      <c r="M15" s="18" t="n">
        <v>4.47722328</v>
      </c>
      <c r="N15" s="20" t="n">
        <v>1.68260285</v>
      </c>
      <c r="O15" s="18" t="n">
        <v>2.40603126</v>
      </c>
      <c r="P15" s="20" t="n">
        <v>1.19954576</v>
      </c>
      <c r="Q15" s="18" t="n">
        <v>0</v>
      </c>
      <c r="R15" s="20" t="n">
        <v>0</v>
      </c>
      <c r="S15" s="18" t="s">
        <v>404</v>
      </c>
      <c r="T15" s="20" t="s">
        <v>404</v>
      </c>
      <c r="U15" s="18" t="n">
        <v>0</v>
      </c>
      <c r="V15" s="20" t="n">
        <v>0</v>
      </c>
      <c r="W15" s="18" t="n">
        <v>0</v>
      </c>
      <c r="X15" s="20" t="n">
        <v>0</v>
      </c>
      <c r="Y15" s="18" t="n">
        <v>1.88932844</v>
      </c>
      <c r="Z15" s="20" t="n">
        <v>1.08172292</v>
      </c>
    </row>
    <row r="16" spans="1:26">
      <c r="A16" s="15" t="s">
        <v>413</v>
      </c>
      <c r="B16" s="17" t="n">
        <v>6108</v>
      </c>
      <c r="C16" s="18">
        <f>(364.0/B16*100)</f>
        <v/>
      </c>
      <c r="D16" s="19" t="n">
        <v>5744</v>
      </c>
      <c r="E16" s="18" t="n">
        <v>31.54286638</v>
      </c>
      <c r="F16" s="20" t="n">
        <v>2.54720735</v>
      </c>
      <c r="G16" s="18" t="n">
        <v>26.05380233</v>
      </c>
      <c r="H16" s="20" t="n">
        <v>2.74958903</v>
      </c>
      <c r="I16" s="18" t="n">
        <v>23.94661563</v>
      </c>
      <c r="J16" s="20" t="n">
        <v>2.44471785</v>
      </c>
      <c r="K16" s="18" t="n">
        <v>4.58749426</v>
      </c>
      <c r="L16" s="20" t="n">
        <v>1.30024524</v>
      </c>
      <c r="M16" s="18" t="n">
        <v>3.7918373</v>
      </c>
      <c r="N16" s="20" t="n">
        <v>1.23556187</v>
      </c>
      <c r="O16" s="18" t="n">
        <v>2.29159667</v>
      </c>
      <c r="P16" s="20" t="n">
        <v>0.75457049</v>
      </c>
      <c r="Q16" s="18" t="n">
        <v>0</v>
      </c>
      <c r="R16" s="20" t="n">
        <v>0</v>
      </c>
      <c r="S16" s="18" t="s">
        <v>404</v>
      </c>
      <c r="T16" s="20" t="s">
        <v>404</v>
      </c>
      <c r="U16" s="18" t="n">
        <v>0</v>
      </c>
      <c r="V16" s="20" t="n">
        <v>0</v>
      </c>
      <c r="W16" s="18" t="n">
        <v>0</v>
      </c>
      <c r="X16" s="20" t="n">
        <v>0</v>
      </c>
      <c r="Y16" s="18" t="n">
        <v>7.78578742</v>
      </c>
      <c r="Z16" s="20" t="n">
        <v>2.0154559</v>
      </c>
    </row>
    <row r="17" spans="1:26">
      <c r="A17" s="15" t="s">
        <v>414</v>
      </c>
      <c r="B17" s="17" t="n">
        <v>6504</v>
      </c>
      <c r="C17" s="18">
        <f>(1325.0/B17*100)</f>
        <v/>
      </c>
      <c r="D17" s="19" t="n">
        <v>5179</v>
      </c>
      <c r="E17" s="18" t="n">
        <v>13.57376615</v>
      </c>
      <c r="F17" s="20" t="n">
        <v>2.2056969</v>
      </c>
      <c r="G17" s="18" t="n">
        <v>45.96782585</v>
      </c>
      <c r="H17" s="20" t="n">
        <v>3.63139877</v>
      </c>
      <c r="I17" s="18" t="n">
        <v>18.25416274</v>
      </c>
      <c r="J17" s="20" t="n">
        <v>2.7081171</v>
      </c>
      <c r="K17" s="18" t="n">
        <v>8.39868315</v>
      </c>
      <c r="L17" s="20" t="n">
        <v>2.03241215</v>
      </c>
      <c r="M17" s="18" t="n">
        <v>5.77895982</v>
      </c>
      <c r="N17" s="20" t="n">
        <v>1.83911128</v>
      </c>
      <c r="O17" s="18" t="n">
        <v>1.51994766</v>
      </c>
      <c r="P17" s="20" t="n">
        <v>0.7027741</v>
      </c>
      <c r="Q17" s="18" t="n">
        <v>0</v>
      </c>
      <c r="R17" s="20" t="n">
        <v>0</v>
      </c>
      <c r="S17" s="18" t="s">
        <v>404</v>
      </c>
      <c r="T17" s="20" t="s">
        <v>404</v>
      </c>
      <c r="U17" s="18" t="n">
        <v>0</v>
      </c>
      <c r="V17" s="20" t="n">
        <v>0</v>
      </c>
      <c r="W17" s="18" t="n">
        <v>0</v>
      </c>
      <c r="X17" s="20" t="n">
        <v>0</v>
      </c>
      <c r="Y17" s="18" t="n">
        <v>6.50665463</v>
      </c>
      <c r="Z17" s="20" t="n">
        <v>1.31942182</v>
      </c>
    </row>
    <row r="18" spans="1:26">
      <c r="A18" s="15" t="s">
        <v>415</v>
      </c>
      <c r="B18" s="17" t="n">
        <v>5532</v>
      </c>
      <c r="C18" s="18">
        <f>(0.0/B18*100)</f>
        <v/>
      </c>
      <c r="D18" s="19" t="n">
        <v>5532</v>
      </c>
      <c r="E18" s="18" t="n">
        <v>3.87357204</v>
      </c>
      <c r="F18" s="20" t="n">
        <v>1.37664281</v>
      </c>
      <c r="G18" s="18" t="n">
        <v>32.72892673</v>
      </c>
      <c r="H18" s="20" t="n">
        <v>3.22131714</v>
      </c>
      <c r="I18" s="18" t="n">
        <v>24.15737006</v>
      </c>
      <c r="J18" s="20" t="n">
        <v>3.16388187</v>
      </c>
      <c r="K18" s="18" t="n">
        <v>17.25768963</v>
      </c>
      <c r="L18" s="20" t="n">
        <v>2.92708075</v>
      </c>
      <c r="M18" s="18" t="n">
        <v>6.81654816</v>
      </c>
      <c r="N18" s="20" t="n">
        <v>1.76195826</v>
      </c>
      <c r="O18" s="18" t="n">
        <v>13.26295676</v>
      </c>
      <c r="P18" s="20" t="n">
        <v>2.85633049</v>
      </c>
      <c r="Q18" s="18" t="n">
        <v>0</v>
      </c>
      <c r="R18" s="20" t="n">
        <v>0</v>
      </c>
      <c r="S18" s="18" t="s">
        <v>404</v>
      </c>
      <c r="T18" s="20" t="s">
        <v>404</v>
      </c>
      <c r="U18" s="18" t="n">
        <v>0</v>
      </c>
      <c r="V18" s="20" t="n">
        <v>0</v>
      </c>
      <c r="W18" s="18" t="n">
        <v>0</v>
      </c>
      <c r="X18" s="20" t="n">
        <v>0</v>
      </c>
      <c r="Y18" s="18" t="n">
        <v>1.90293661</v>
      </c>
      <c r="Z18" s="20" t="n">
        <v>0.94135444</v>
      </c>
    </row>
    <row r="19" spans="1:26">
      <c r="A19" s="15" t="s">
        <v>416</v>
      </c>
      <c r="B19" s="17" t="n">
        <v>5658</v>
      </c>
      <c r="C19" s="18">
        <f>(327.0/B19*100)</f>
        <v/>
      </c>
      <c r="D19" s="19" t="n">
        <v>5331</v>
      </c>
      <c r="E19" s="18" t="n">
        <v>16.39903563</v>
      </c>
      <c r="F19" s="20" t="n">
        <v>2.61710692</v>
      </c>
      <c r="G19" s="18" t="n">
        <v>55.74831108</v>
      </c>
      <c r="H19" s="20" t="n">
        <v>3.52367433</v>
      </c>
      <c r="I19" s="18" t="n">
        <v>12.79268312</v>
      </c>
      <c r="J19" s="20" t="n">
        <v>2.08870236</v>
      </c>
      <c r="K19" s="18" t="n">
        <v>8.82060757</v>
      </c>
      <c r="L19" s="20" t="n">
        <v>2.14031788</v>
      </c>
      <c r="M19" s="18" t="n">
        <v>1.180559</v>
      </c>
      <c r="N19" s="20" t="n">
        <v>0.71129807</v>
      </c>
      <c r="O19" s="18" t="n">
        <v>1.92877831</v>
      </c>
      <c r="P19" s="20" t="n">
        <v>0.98744223</v>
      </c>
      <c r="Q19" s="18" t="n">
        <v>0</v>
      </c>
      <c r="R19" s="20" t="n">
        <v>0</v>
      </c>
      <c r="S19" s="18" t="s">
        <v>404</v>
      </c>
      <c r="T19" s="20" t="s">
        <v>404</v>
      </c>
      <c r="U19" s="18" t="n">
        <v>0</v>
      </c>
      <c r="V19" s="20" t="n">
        <v>0</v>
      </c>
      <c r="W19" s="18" t="n">
        <v>0</v>
      </c>
      <c r="X19" s="20" t="n">
        <v>0</v>
      </c>
      <c r="Y19" s="18" t="n">
        <v>3.13002529</v>
      </c>
      <c r="Z19" s="20" t="n">
        <v>1.22618821</v>
      </c>
    </row>
    <row r="20" spans="1:26">
      <c r="A20" s="15" t="s">
        <v>417</v>
      </c>
      <c r="B20" s="17" t="n">
        <v>3371</v>
      </c>
      <c r="C20" s="18">
        <f>(24.0/B20*100)</f>
        <v/>
      </c>
      <c r="D20" s="19" t="n">
        <v>3347</v>
      </c>
      <c r="E20" s="18" t="n">
        <v>4.43048594</v>
      </c>
      <c r="F20" s="20" t="n">
        <v>0.09726232</v>
      </c>
      <c r="G20" s="18" t="n">
        <v>57.10375461</v>
      </c>
      <c r="H20" s="20" t="n">
        <v>0.28033985</v>
      </c>
      <c r="I20" s="18" t="n">
        <v>18.61912459</v>
      </c>
      <c r="J20" s="20" t="n">
        <v>0.19918241</v>
      </c>
      <c r="K20" s="18" t="n">
        <v>14.07587405</v>
      </c>
      <c r="L20" s="20" t="n">
        <v>0.15061353</v>
      </c>
      <c r="M20" s="18" t="n">
        <v>1.56352465</v>
      </c>
      <c r="N20" s="20" t="n">
        <v>0.08884931</v>
      </c>
      <c r="O20" s="18" t="n">
        <v>1.8879704</v>
      </c>
      <c r="P20" s="20" t="n">
        <v>0.13448334</v>
      </c>
      <c r="Q20" s="18" t="n">
        <v>0</v>
      </c>
      <c r="R20" s="20" t="n">
        <v>0</v>
      </c>
      <c r="S20" s="18" t="s">
        <v>404</v>
      </c>
      <c r="T20" s="20" t="s">
        <v>404</v>
      </c>
      <c r="U20" s="18" t="n">
        <v>0</v>
      </c>
      <c r="V20" s="20" t="n">
        <v>0</v>
      </c>
      <c r="W20" s="18" t="n">
        <v>0</v>
      </c>
      <c r="X20" s="20" t="n">
        <v>0</v>
      </c>
      <c r="Y20" s="18" t="n">
        <v>2.31926576</v>
      </c>
      <c r="Z20" s="20" t="n">
        <v>0.126092</v>
      </c>
    </row>
    <row r="21" spans="1:26">
      <c r="A21" s="15" t="s">
        <v>418</v>
      </c>
      <c r="B21" s="17" t="n">
        <v>5741</v>
      </c>
      <c r="C21" s="18">
        <f>(0.0/B21*100)</f>
        <v/>
      </c>
      <c r="D21" s="19" t="n">
        <v>5741</v>
      </c>
      <c r="E21" s="18" t="n">
        <v>8.43492668</v>
      </c>
      <c r="F21" s="20" t="n">
        <v>2.60177376</v>
      </c>
      <c r="G21" s="18" t="n">
        <v>25.89277004</v>
      </c>
      <c r="H21" s="20" t="n">
        <v>3.73394168</v>
      </c>
      <c r="I21" s="18" t="n">
        <v>20.93505176</v>
      </c>
      <c r="J21" s="20" t="n">
        <v>3.25030534</v>
      </c>
      <c r="K21" s="18" t="n">
        <v>16.39797147</v>
      </c>
      <c r="L21" s="20" t="n">
        <v>2.72786561</v>
      </c>
      <c r="M21" s="18" t="n">
        <v>12.74379725</v>
      </c>
      <c r="N21" s="20" t="n">
        <v>2.81975624</v>
      </c>
      <c r="O21" s="18" t="n">
        <v>8.213546880000001</v>
      </c>
      <c r="P21" s="20" t="n">
        <v>2.0517536</v>
      </c>
      <c r="Q21" s="18" t="n">
        <v>0</v>
      </c>
      <c r="R21" s="20" t="n">
        <v>0</v>
      </c>
      <c r="S21" s="18" t="s">
        <v>404</v>
      </c>
      <c r="T21" s="20" t="s">
        <v>404</v>
      </c>
      <c r="U21" s="18" t="n">
        <v>0</v>
      </c>
      <c r="V21" s="20" t="n">
        <v>0</v>
      </c>
      <c r="W21" s="18" t="n">
        <v>0</v>
      </c>
      <c r="X21" s="20" t="n">
        <v>0</v>
      </c>
      <c r="Y21" s="18" t="n">
        <v>7.38193591</v>
      </c>
      <c r="Z21" s="20" t="n">
        <v>2.12840576</v>
      </c>
    </row>
    <row r="22" spans="1:26">
      <c r="A22" s="15" t="s">
        <v>419</v>
      </c>
      <c r="B22" s="17" t="n">
        <v>6598</v>
      </c>
      <c r="C22" s="18">
        <f>(0.0/B22*100)</f>
        <v/>
      </c>
      <c r="D22" s="19" t="n">
        <v>6598</v>
      </c>
      <c r="E22" s="18" t="n">
        <v>16.418501</v>
      </c>
      <c r="F22" s="20" t="n">
        <v>2.75727088</v>
      </c>
      <c r="G22" s="18" t="n">
        <v>34.10354752</v>
      </c>
      <c r="H22" s="20" t="n">
        <v>3.74736425</v>
      </c>
      <c r="I22" s="18" t="n">
        <v>19.11354087</v>
      </c>
      <c r="J22" s="20" t="n">
        <v>2.82244819</v>
      </c>
      <c r="K22" s="18" t="n">
        <v>15.38348726</v>
      </c>
      <c r="L22" s="20" t="n">
        <v>2.89345642</v>
      </c>
      <c r="M22" s="18" t="n">
        <v>8.61652189</v>
      </c>
      <c r="N22" s="20" t="n">
        <v>2.34925003</v>
      </c>
      <c r="O22" s="18" t="n">
        <v>3.11290463</v>
      </c>
      <c r="P22" s="20" t="n">
        <v>1.22759051</v>
      </c>
      <c r="Q22" s="18" t="n">
        <v>0</v>
      </c>
      <c r="R22" s="20" t="n">
        <v>0</v>
      </c>
      <c r="S22" s="18" t="s">
        <v>404</v>
      </c>
      <c r="T22" s="20" t="s">
        <v>404</v>
      </c>
      <c r="U22" s="18" t="n">
        <v>0</v>
      </c>
      <c r="V22" s="20" t="n">
        <v>0</v>
      </c>
      <c r="W22" s="18" t="n">
        <v>0</v>
      </c>
      <c r="X22" s="20" t="n">
        <v>0</v>
      </c>
      <c r="Y22" s="18" t="n">
        <v>3.25149683</v>
      </c>
      <c r="Z22" s="20" t="n">
        <v>1.11397801</v>
      </c>
    </row>
    <row r="23" spans="1:26">
      <c r="A23" s="15" t="s">
        <v>420</v>
      </c>
      <c r="B23" s="17" t="n">
        <v>11583</v>
      </c>
      <c r="C23" s="18">
        <f>(3123.0/B23*100)</f>
        <v/>
      </c>
      <c r="D23" s="19" t="n">
        <v>8460</v>
      </c>
      <c r="E23" s="18" t="n">
        <v>3.8422276</v>
      </c>
      <c r="F23" s="20" t="n">
        <v>1.33665136</v>
      </c>
      <c r="G23" s="18" t="n">
        <v>14.80869639</v>
      </c>
      <c r="H23" s="20" t="n">
        <v>1.97932891</v>
      </c>
      <c r="I23" s="18" t="n">
        <v>40.12169629</v>
      </c>
      <c r="J23" s="20" t="n">
        <v>3.40723037</v>
      </c>
      <c r="K23" s="18" t="n">
        <v>16.76717318</v>
      </c>
      <c r="L23" s="20" t="n">
        <v>2.52834036</v>
      </c>
      <c r="M23" s="18" t="n">
        <v>9.3543564</v>
      </c>
      <c r="N23" s="20" t="n">
        <v>2.31687359</v>
      </c>
      <c r="O23" s="18" t="n">
        <v>10.07398658</v>
      </c>
      <c r="P23" s="20" t="n">
        <v>2.30160525</v>
      </c>
      <c r="Q23" s="18" t="n">
        <v>0</v>
      </c>
      <c r="R23" s="20" t="n">
        <v>0</v>
      </c>
      <c r="S23" s="18" t="s">
        <v>404</v>
      </c>
      <c r="T23" s="20" t="s">
        <v>404</v>
      </c>
      <c r="U23" s="18" t="n">
        <v>0</v>
      </c>
      <c r="V23" s="20" t="n">
        <v>0</v>
      </c>
      <c r="W23" s="18" t="n">
        <v>0</v>
      </c>
      <c r="X23" s="20" t="n">
        <v>0</v>
      </c>
      <c r="Y23" s="18" t="n">
        <v>5.03186355</v>
      </c>
      <c r="Z23" s="20" t="n">
        <v>1.67123839</v>
      </c>
    </row>
    <row r="24" spans="1:26">
      <c r="A24" s="15" t="s">
        <v>421</v>
      </c>
      <c r="B24" s="17" t="n">
        <v>6647</v>
      </c>
      <c r="C24" s="18">
        <f>(0.0/B24*100)</f>
        <v/>
      </c>
      <c r="D24" s="19" t="n">
        <v>6647</v>
      </c>
      <c r="E24" s="18" t="n">
        <v>9.954936910000001</v>
      </c>
      <c r="F24" s="20" t="n">
        <v>2.06738591</v>
      </c>
      <c r="G24" s="18" t="n">
        <v>22.43470311</v>
      </c>
      <c r="H24" s="20" t="n">
        <v>2.99165646</v>
      </c>
      <c r="I24" s="18" t="n">
        <v>14.08764265</v>
      </c>
      <c r="J24" s="20" t="n">
        <v>2.76471723</v>
      </c>
      <c r="K24" s="18" t="n">
        <v>41.21565323</v>
      </c>
      <c r="L24" s="20" t="n">
        <v>3.71876215</v>
      </c>
      <c r="M24" s="18" t="n">
        <v>11.7319642</v>
      </c>
      <c r="N24" s="20" t="n">
        <v>2.24138365</v>
      </c>
      <c r="O24" s="18" t="n">
        <v>0.5750999</v>
      </c>
      <c r="P24" s="20" t="n">
        <v>0.57758456</v>
      </c>
      <c r="Q24" s="18" t="n">
        <v>0</v>
      </c>
      <c r="R24" s="20" t="n">
        <v>0</v>
      </c>
      <c r="S24" s="18" t="s">
        <v>404</v>
      </c>
      <c r="T24" s="20" t="s">
        <v>404</v>
      </c>
      <c r="U24" s="18" t="n">
        <v>0</v>
      </c>
      <c r="V24" s="20" t="n">
        <v>0</v>
      </c>
      <c r="W24" s="18" t="n">
        <v>0</v>
      </c>
      <c r="X24" s="20" t="n">
        <v>0</v>
      </c>
      <c r="Y24" s="18" t="n">
        <v>0</v>
      </c>
      <c r="Z24" s="20" t="n">
        <v>0</v>
      </c>
    </row>
    <row r="25" spans="1:26">
      <c r="A25" s="15" t="s">
        <v>422</v>
      </c>
      <c r="B25" s="17" t="n">
        <v>5581</v>
      </c>
      <c r="C25" s="18">
        <f>(0.0/B25*100)</f>
        <v/>
      </c>
      <c r="D25" s="19" t="n">
        <v>5581</v>
      </c>
      <c r="E25" s="18" t="n">
        <v>2.41579279</v>
      </c>
      <c r="F25" s="20" t="n">
        <v>1.22147808</v>
      </c>
      <c r="G25" s="18" t="n">
        <v>11.81362146</v>
      </c>
      <c r="H25" s="20" t="n">
        <v>2.58050819</v>
      </c>
      <c r="I25" s="18" t="n">
        <v>20.23149941</v>
      </c>
      <c r="J25" s="20" t="n">
        <v>3.07445996</v>
      </c>
      <c r="K25" s="18" t="n">
        <v>28.66438511</v>
      </c>
      <c r="L25" s="20" t="n">
        <v>2.74521368</v>
      </c>
      <c r="M25" s="18" t="n">
        <v>30.73011597</v>
      </c>
      <c r="N25" s="20" t="n">
        <v>3.58933825</v>
      </c>
      <c r="O25" s="18" t="n">
        <v>6.14458526</v>
      </c>
      <c r="P25" s="20" t="n">
        <v>1.89110743</v>
      </c>
      <c r="Q25" s="18" t="n">
        <v>0</v>
      </c>
      <c r="R25" s="20" t="n">
        <v>0</v>
      </c>
      <c r="S25" s="18" t="s">
        <v>404</v>
      </c>
      <c r="T25" s="20" t="s">
        <v>404</v>
      </c>
      <c r="U25" s="18" t="n">
        <v>0</v>
      </c>
      <c r="V25" s="20" t="n">
        <v>0</v>
      </c>
      <c r="W25" s="18" t="n">
        <v>0</v>
      </c>
      <c r="X25" s="20" t="n">
        <v>0</v>
      </c>
      <c r="Y25" s="18" t="n">
        <v>0</v>
      </c>
      <c r="Z25" s="20" t="n">
        <v>0</v>
      </c>
    </row>
    <row r="26" spans="1:26">
      <c r="A26" s="15" t="s">
        <v>423</v>
      </c>
      <c r="B26" s="17" t="n">
        <v>4869</v>
      </c>
      <c r="C26" s="18">
        <f>(11.0/B26*100)</f>
        <v/>
      </c>
      <c r="D26" s="19" t="n">
        <v>4858</v>
      </c>
      <c r="E26" s="18" t="n">
        <v>3.52035492</v>
      </c>
      <c r="F26" s="20" t="n">
        <v>1.21048891</v>
      </c>
      <c r="G26" s="18" t="n">
        <v>43.88332391</v>
      </c>
      <c r="H26" s="20" t="n">
        <v>2.90720151</v>
      </c>
      <c r="I26" s="18" t="n">
        <v>24.37056853</v>
      </c>
      <c r="J26" s="20" t="n">
        <v>2.52508699</v>
      </c>
      <c r="K26" s="18" t="n">
        <v>13.51903103</v>
      </c>
      <c r="L26" s="20" t="n">
        <v>1.98819644</v>
      </c>
      <c r="M26" s="18" t="n">
        <v>8.396248379999999</v>
      </c>
      <c r="N26" s="20" t="n">
        <v>1.71245245</v>
      </c>
      <c r="O26" s="18" t="n">
        <v>4.51248421</v>
      </c>
      <c r="P26" s="20" t="n">
        <v>1.13982215</v>
      </c>
      <c r="Q26" s="18" t="n">
        <v>0</v>
      </c>
      <c r="R26" s="20" t="n">
        <v>0</v>
      </c>
      <c r="S26" s="18" t="s">
        <v>404</v>
      </c>
      <c r="T26" s="20" t="s">
        <v>404</v>
      </c>
      <c r="U26" s="18" t="n">
        <v>0</v>
      </c>
      <c r="V26" s="20" t="n">
        <v>0</v>
      </c>
      <c r="W26" s="18" t="n">
        <v>0</v>
      </c>
      <c r="X26" s="20" t="n">
        <v>0</v>
      </c>
      <c r="Y26" s="18" t="n">
        <v>1.79798901</v>
      </c>
      <c r="Z26" s="20" t="n">
        <v>0.65854671</v>
      </c>
    </row>
    <row r="27" spans="1:26">
      <c r="A27" s="15" t="s">
        <v>424</v>
      </c>
      <c r="B27" s="17" t="n">
        <v>5299</v>
      </c>
      <c r="C27" s="18">
        <f>(0.0/B27*100)</f>
        <v/>
      </c>
      <c r="D27" s="19" t="n">
        <v>5299</v>
      </c>
      <c r="E27" s="18" t="n">
        <v>36.57684506</v>
      </c>
      <c r="F27" s="20" t="n">
        <v>0.08468348000000001</v>
      </c>
      <c r="G27" s="18" t="n">
        <v>20.90517869</v>
      </c>
      <c r="H27" s="20" t="n">
        <v>0.06842359000000001</v>
      </c>
      <c r="I27" s="18" t="n">
        <v>20.75834079</v>
      </c>
      <c r="J27" s="20" t="n">
        <v>0.08142522000000001</v>
      </c>
      <c r="K27" s="18" t="n">
        <v>5.31186718</v>
      </c>
      <c r="L27" s="20" t="n">
        <v>0.06293712999999999</v>
      </c>
      <c r="M27" s="18" t="n">
        <v>9.943551940000001</v>
      </c>
      <c r="N27" s="20" t="n">
        <v>0.06057703</v>
      </c>
      <c r="O27" s="18" t="n">
        <v>0.22262381</v>
      </c>
      <c r="P27" s="20" t="n">
        <v>0.00634242</v>
      </c>
      <c r="Q27" s="18" t="n">
        <v>0</v>
      </c>
      <c r="R27" s="20" t="n">
        <v>0</v>
      </c>
      <c r="S27" s="18" t="s">
        <v>404</v>
      </c>
      <c r="T27" s="20" t="s">
        <v>404</v>
      </c>
      <c r="U27" s="18" t="n">
        <v>0</v>
      </c>
      <c r="V27" s="20" t="n">
        <v>0</v>
      </c>
      <c r="W27" s="18" t="n">
        <v>0</v>
      </c>
      <c r="X27" s="20" t="n">
        <v>0</v>
      </c>
      <c r="Y27" s="18" t="n">
        <v>6.28159254</v>
      </c>
      <c r="Z27" s="20" t="n">
        <v>0.01116612</v>
      </c>
    </row>
    <row r="28" spans="1:26">
      <c r="A28" s="15" t="s">
        <v>425</v>
      </c>
      <c r="B28" s="17" t="n">
        <v>7568</v>
      </c>
      <c r="C28" s="18">
        <f>(0.0/B28*100)</f>
        <v/>
      </c>
      <c r="D28" s="19" t="n">
        <v>7568</v>
      </c>
      <c r="E28" s="18" t="n">
        <v>5.56285078</v>
      </c>
      <c r="F28" s="20" t="n">
        <v>1.64998599</v>
      </c>
      <c r="G28" s="18" t="n">
        <v>22.99910887</v>
      </c>
      <c r="H28" s="20" t="n">
        <v>3.02568126</v>
      </c>
      <c r="I28" s="18" t="n">
        <v>20.74706408</v>
      </c>
      <c r="J28" s="20" t="n">
        <v>2.64593649</v>
      </c>
      <c r="K28" s="18" t="n">
        <v>33.38676503</v>
      </c>
      <c r="L28" s="20" t="n">
        <v>2.68275799</v>
      </c>
      <c r="M28" s="18" t="n">
        <v>12.09105699</v>
      </c>
      <c r="N28" s="20" t="n">
        <v>2.1636633</v>
      </c>
      <c r="O28" s="18" t="n">
        <v>5.21315425</v>
      </c>
      <c r="P28" s="20" t="n">
        <v>1.45047598</v>
      </c>
      <c r="Q28" s="18" t="n">
        <v>0</v>
      </c>
      <c r="R28" s="20" t="n">
        <v>0</v>
      </c>
      <c r="S28" s="18" t="s">
        <v>404</v>
      </c>
      <c r="T28" s="20" t="s">
        <v>404</v>
      </c>
      <c r="U28" s="18" t="n">
        <v>0</v>
      </c>
      <c r="V28" s="20" t="n">
        <v>0</v>
      </c>
      <c r="W28" s="18" t="n">
        <v>0</v>
      </c>
      <c r="X28" s="20" t="n">
        <v>0</v>
      </c>
      <c r="Y28" s="18" t="n">
        <v>0</v>
      </c>
      <c r="Z28" s="20" t="n">
        <v>0</v>
      </c>
    </row>
    <row r="29" spans="1:26">
      <c r="A29" s="15" t="s">
        <v>426</v>
      </c>
      <c r="B29" s="17" t="n">
        <v>5385</v>
      </c>
      <c r="C29" s="18">
        <f>(1123.0/B29*100)</f>
        <v/>
      </c>
      <c r="D29" s="19" t="n">
        <v>4262</v>
      </c>
      <c r="E29" s="18" t="n">
        <v>6.39963124</v>
      </c>
      <c r="F29" s="20" t="n">
        <v>2.15942312</v>
      </c>
      <c r="G29" s="18" t="n">
        <v>32.93222228</v>
      </c>
      <c r="H29" s="20" t="n">
        <v>3.5377004</v>
      </c>
      <c r="I29" s="18" t="n">
        <v>21.14430406</v>
      </c>
      <c r="J29" s="20" t="n">
        <v>3.63677186</v>
      </c>
      <c r="K29" s="18" t="n">
        <v>13.53492486</v>
      </c>
      <c r="L29" s="20" t="n">
        <v>3.01798923</v>
      </c>
      <c r="M29" s="18" t="n">
        <v>3.82738716</v>
      </c>
      <c r="N29" s="20" t="n">
        <v>1.52314587</v>
      </c>
      <c r="O29" s="18" t="n">
        <v>2.5062223</v>
      </c>
      <c r="P29" s="20" t="n">
        <v>1.32206744</v>
      </c>
      <c r="Q29" s="18" t="n">
        <v>0</v>
      </c>
      <c r="R29" s="20" t="n">
        <v>0</v>
      </c>
      <c r="S29" s="18" t="s">
        <v>404</v>
      </c>
      <c r="T29" s="20" t="s">
        <v>404</v>
      </c>
      <c r="U29" s="18" t="n">
        <v>0</v>
      </c>
      <c r="V29" s="20" t="n">
        <v>0</v>
      </c>
      <c r="W29" s="18" t="n">
        <v>0</v>
      </c>
      <c r="X29" s="20" t="n">
        <v>0</v>
      </c>
      <c r="Y29" s="18" t="n">
        <v>19.6553081</v>
      </c>
      <c r="Z29" s="20" t="n">
        <v>3.44977447</v>
      </c>
    </row>
    <row r="30" spans="1:26">
      <c r="A30" s="15" t="s">
        <v>427</v>
      </c>
      <c r="B30" s="17" t="n">
        <v>4520</v>
      </c>
      <c r="C30" s="18">
        <f>(945.0/B30*100)</f>
        <v/>
      </c>
      <c r="D30" s="19" t="n">
        <v>3575</v>
      </c>
      <c r="E30" s="18" t="n">
        <v>1.79528095</v>
      </c>
      <c r="F30" s="20" t="n">
        <v>1.13643329</v>
      </c>
      <c r="G30" s="18" t="n">
        <v>26.05792156</v>
      </c>
      <c r="H30" s="20" t="n">
        <v>3.20451696</v>
      </c>
      <c r="I30" s="18" t="n">
        <v>29.79278848</v>
      </c>
      <c r="J30" s="20" t="n">
        <v>4.05334234</v>
      </c>
      <c r="K30" s="18" t="n">
        <v>23.59879958</v>
      </c>
      <c r="L30" s="20" t="n">
        <v>3.54325272</v>
      </c>
      <c r="M30" s="18" t="n">
        <v>8.6780335</v>
      </c>
      <c r="N30" s="20" t="n">
        <v>2.2104932</v>
      </c>
      <c r="O30" s="18" t="n">
        <v>6.0914972</v>
      </c>
      <c r="P30" s="20" t="n">
        <v>2.38916653</v>
      </c>
      <c r="Q30" s="18" t="n">
        <v>0</v>
      </c>
      <c r="R30" s="20" t="n">
        <v>0</v>
      </c>
      <c r="S30" s="18" t="s">
        <v>404</v>
      </c>
      <c r="T30" s="20" t="s">
        <v>404</v>
      </c>
      <c r="U30" s="18" t="n">
        <v>0</v>
      </c>
      <c r="V30" s="20" t="n">
        <v>0</v>
      </c>
      <c r="W30" s="18" t="n">
        <v>0</v>
      </c>
      <c r="X30" s="20" t="n">
        <v>0</v>
      </c>
      <c r="Y30" s="18" t="n">
        <v>3.98567874</v>
      </c>
      <c r="Z30" s="20" t="n">
        <v>1.25458368</v>
      </c>
    </row>
    <row r="31" spans="1:26">
      <c r="A31" s="15" t="s">
        <v>428</v>
      </c>
      <c r="B31" s="17" t="n">
        <v>5456</v>
      </c>
      <c r="C31" s="18">
        <f>(502.0/B31*100)</f>
        <v/>
      </c>
      <c r="D31" s="19" t="n">
        <v>4954</v>
      </c>
      <c r="E31" s="18" t="n">
        <v>0.43090147</v>
      </c>
      <c r="F31" s="20" t="n">
        <v>0.43376049</v>
      </c>
      <c r="G31" s="18" t="n">
        <v>44.17710382</v>
      </c>
      <c r="H31" s="20" t="n">
        <v>3.47830175</v>
      </c>
      <c r="I31" s="18" t="n">
        <v>22.95904727</v>
      </c>
      <c r="J31" s="20" t="n">
        <v>3.16565776</v>
      </c>
      <c r="K31" s="18" t="n">
        <v>14.09845145</v>
      </c>
      <c r="L31" s="20" t="n">
        <v>2.30798305</v>
      </c>
      <c r="M31" s="18" t="n">
        <v>6.70365333</v>
      </c>
      <c r="N31" s="20" t="n">
        <v>1.79557931</v>
      </c>
      <c r="O31" s="18" t="n">
        <v>1.32448647</v>
      </c>
      <c r="P31" s="20" t="n">
        <v>0.79042954</v>
      </c>
      <c r="Q31" s="18" t="n">
        <v>0</v>
      </c>
      <c r="R31" s="20" t="n">
        <v>0</v>
      </c>
      <c r="S31" s="18" t="s">
        <v>404</v>
      </c>
      <c r="T31" s="20" t="s">
        <v>404</v>
      </c>
      <c r="U31" s="18" t="n">
        <v>0</v>
      </c>
      <c r="V31" s="20" t="n">
        <v>0</v>
      </c>
      <c r="W31" s="18" t="n">
        <v>0</v>
      </c>
      <c r="X31" s="20" t="n">
        <v>0</v>
      </c>
      <c r="Y31" s="18" t="n">
        <v>10.3063562</v>
      </c>
      <c r="Z31" s="20" t="n">
        <v>2.11468697</v>
      </c>
    </row>
    <row r="32" spans="1:26">
      <c r="A32" s="15" t="s">
        <v>429</v>
      </c>
      <c r="B32" s="17" t="n">
        <v>4478</v>
      </c>
      <c r="C32" s="18">
        <f>(0.0/B32*100)</f>
        <v/>
      </c>
      <c r="D32" s="19" t="n">
        <v>4478</v>
      </c>
      <c r="E32" s="18" t="n">
        <v>2.10014228</v>
      </c>
      <c r="F32" s="20" t="n">
        <v>1.14241131</v>
      </c>
      <c r="G32" s="18" t="n">
        <v>31.61653083</v>
      </c>
      <c r="H32" s="20" t="n">
        <v>3.59030116</v>
      </c>
      <c r="I32" s="18" t="n">
        <v>36.51396179</v>
      </c>
      <c r="J32" s="20" t="n">
        <v>3.58710821</v>
      </c>
      <c r="K32" s="18" t="n">
        <v>19.45308894</v>
      </c>
      <c r="L32" s="20" t="n">
        <v>3.36209946</v>
      </c>
      <c r="M32" s="18" t="n">
        <v>3.34998099</v>
      </c>
      <c r="N32" s="20" t="n">
        <v>1.48719833</v>
      </c>
      <c r="O32" s="18" t="n">
        <v>5.65422311</v>
      </c>
      <c r="P32" s="20" t="n">
        <v>1.64678932</v>
      </c>
      <c r="Q32" s="18" t="n">
        <v>0</v>
      </c>
      <c r="R32" s="20" t="n">
        <v>0</v>
      </c>
      <c r="S32" s="18" t="s">
        <v>404</v>
      </c>
      <c r="T32" s="20" t="s">
        <v>404</v>
      </c>
      <c r="U32" s="18" t="n">
        <v>0</v>
      </c>
      <c r="V32" s="20" t="n">
        <v>0</v>
      </c>
      <c r="W32" s="18" t="n">
        <v>0</v>
      </c>
      <c r="X32" s="20" t="n">
        <v>0</v>
      </c>
      <c r="Y32" s="18" t="n">
        <v>1.31207206</v>
      </c>
      <c r="Z32" s="20" t="n">
        <v>0.8909647000000001</v>
      </c>
    </row>
    <row r="33" spans="1:26">
      <c r="A33" s="15" t="s">
        <v>430</v>
      </c>
      <c r="B33" s="17" t="n">
        <v>7325</v>
      </c>
      <c r="C33" s="18">
        <f>(29.0/B33*100)</f>
        <v/>
      </c>
      <c r="D33" s="19" t="n">
        <v>7296</v>
      </c>
      <c r="E33" s="18" t="n">
        <v>1.08117061</v>
      </c>
      <c r="F33" s="20" t="n">
        <v>0.55896242</v>
      </c>
      <c r="G33" s="18" t="n">
        <v>19.78073433</v>
      </c>
      <c r="H33" s="20" t="n">
        <v>2.81233682</v>
      </c>
      <c r="I33" s="18" t="n">
        <v>25.83604484</v>
      </c>
      <c r="J33" s="20" t="n">
        <v>2.91898109</v>
      </c>
      <c r="K33" s="18" t="n">
        <v>35.21092149</v>
      </c>
      <c r="L33" s="20" t="n">
        <v>3.39878058</v>
      </c>
      <c r="M33" s="18" t="n">
        <v>6.42386429</v>
      </c>
      <c r="N33" s="20" t="n">
        <v>2.02956057</v>
      </c>
      <c r="O33" s="18" t="n">
        <v>10.70812506</v>
      </c>
      <c r="P33" s="20" t="n">
        <v>2.12418149</v>
      </c>
      <c r="Q33" s="18" t="n">
        <v>0</v>
      </c>
      <c r="R33" s="20" t="n">
        <v>0</v>
      </c>
      <c r="S33" s="18" t="s">
        <v>404</v>
      </c>
      <c r="T33" s="20" t="s">
        <v>404</v>
      </c>
      <c r="U33" s="18" t="n">
        <v>0</v>
      </c>
      <c r="V33" s="20" t="n">
        <v>0</v>
      </c>
      <c r="W33" s="18" t="n">
        <v>0</v>
      </c>
      <c r="X33" s="20" t="n">
        <v>0</v>
      </c>
      <c r="Y33" s="18" t="n">
        <v>0.95913939</v>
      </c>
      <c r="Z33" s="20" t="n">
        <v>0.69501832</v>
      </c>
    </row>
    <row r="34" spans="1:26">
      <c r="A34" s="15" t="s">
        <v>431</v>
      </c>
      <c r="B34" s="17" t="n">
        <v>6350</v>
      </c>
      <c r="C34" s="18">
        <f>(0.0/B34*100)</f>
        <v/>
      </c>
      <c r="D34" s="19" t="n">
        <v>6350</v>
      </c>
      <c r="E34" s="18" t="n">
        <v>5.58773421</v>
      </c>
      <c r="F34" s="20" t="n">
        <v>1.48681065</v>
      </c>
      <c r="G34" s="18" t="n">
        <v>23.45752411</v>
      </c>
      <c r="H34" s="20" t="n">
        <v>2.20517477</v>
      </c>
      <c r="I34" s="18" t="n">
        <v>26.83028518</v>
      </c>
      <c r="J34" s="20" t="n">
        <v>2.87930593</v>
      </c>
      <c r="K34" s="18" t="n">
        <v>31.87164008</v>
      </c>
      <c r="L34" s="20" t="n">
        <v>3.08632007</v>
      </c>
      <c r="M34" s="18" t="n">
        <v>7.02366954</v>
      </c>
      <c r="N34" s="20" t="n">
        <v>1.63444939</v>
      </c>
      <c r="O34" s="18" t="n">
        <v>4.50347132</v>
      </c>
      <c r="P34" s="20" t="n">
        <v>1.30678368</v>
      </c>
      <c r="Q34" s="18" t="n">
        <v>0</v>
      </c>
      <c r="R34" s="20" t="n">
        <v>0</v>
      </c>
      <c r="S34" s="18" t="s">
        <v>404</v>
      </c>
      <c r="T34" s="20" t="s">
        <v>404</v>
      </c>
      <c r="U34" s="18" t="n">
        <v>0</v>
      </c>
      <c r="V34" s="20" t="n">
        <v>0</v>
      </c>
      <c r="W34" s="18" t="n">
        <v>0</v>
      </c>
      <c r="X34" s="20" t="n">
        <v>0</v>
      </c>
      <c r="Y34" s="18" t="n">
        <v>0.7256755499999999</v>
      </c>
      <c r="Z34" s="20" t="n">
        <v>0.35773521</v>
      </c>
    </row>
    <row r="35" spans="1:26">
      <c r="A35" s="15" t="s">
        <v>432</v>
      </c>
      <c r="B35" s="17" t="n">
        <v>6406</v>
      </c>
      <c r="C35" s="18">
        <f>(443.0/B35*100)</f>
        <v/>
      </c>
      <c r="D35" s="19" t="n">
        <v>5963</v>
      </c>
      <c r="E35" s="18" t="n">
        <v>2.90684321</v>
      </c>
      <c r="F35" s="20" t="n">
        <v>0.16647098</v>
      </c>
      <c r="G35" s="18" t="n">
        <v>29.30620965</v>
      </c>
      <c r="H35" s="20" t="n">
        <v>0.37382087</v>
      </c>
      <c r="I35" s="18" t="n">
        <v>25.30225271</v>
      </c>
      <c r="J35" s="20" t="n">
        <v>0.32977466</v>
      </c>
      <c r="K35" s="18" t="n">
        <v>26.12323125</v>
      </c>
      <c r="L35" s="20" t="n">
        <v>0.44995397</v>
      </c>
      <c r="M35" s="18" t="n">
        <v>7.03572343</v>
      </c>
      <c r="N35" s="20" t="n">
        <v>0.27347794</v>
      </c>
      <c r="O35" s="18" t="n">
        <v>7.53515323</v>
      </c>
      <c r="P35" s="20" t="n">
        <v>0.22770416</v>
      </c>
      <c r="Q35" s="18" t="n">
        <v>0</v>
      </c>
      <c r="R35" s="20" t="n">
        <v>0</v>
      </c>
      <c r="S35" s="18" t="s">
        <v>404</v>
      </c>
      <c r="T35" s="20" t="s">
        <v>404</v>
      </c>
      <c r="U35" s="18" t="n">
        <v>0</v>
      </c>
      <c r="V35" s="20" t="n">
        <v>0</v>
      </c>
      <c r="W35" s="18" t="n">
        <v>0</v>
      </c>
      <c r="X35" s="20" t="n">
        <v>0</v>
      </c>
      <c r="Y35" s="18" t="n">
        <v>1.79058652</v>
      </c>
      <c r="Z35" s="20" t="n">
        <v>0.08491824000000001</v>
      </c>
    </row>
    <row r="36" spans="1:26">
      <c r="A36" s="15" t="s">
        <v>433</v>
      </c>
      <c r="B36" s="17" t="n">
        <v>6736</v>
      </c>
      <c r="C36" s="18">
        <f>(10.0/B36*100)</f>
        <v/>
      </c>
      <c r="D36" s="19" t="n">
        <v>6726</v>
      </c>
      <c r="E36" s="18" t="n">
        <v>6.7462149</v>
      </c>
      <c r="F36" s="20" t="n">
        <v>1.81746105</v>
      </c>
      <c r="G36" s="18" t="n">
        <v>26.47639845</v>
      </c>
      <c r="H36" s="20" t="n">
        <v>2.99836419</v>
      </c>
      <c r="I36" s="18" t="n">
        <v>31.53616762</v>
      </c>
      <c r="J36" s="20" t="n">
        <v>3.57525593</v>
      </c>
      <c r="K36" s="18" t="n">
        <v>18.56676722</v>
      </c>
      <c r="L36" s="20" t="n">
        <v>2.98953834</v>
      </c>
      <c r="M36" s="18" t="n">
        <v>12.2689737</v>
      </c>
      <c r="N36" s="20" t="n">
        <v>2.32427918</v>
      </c>
      <c r="O36" s="18" t="n">
        <v>3.09755525</v>
      </c>
      <c r="P36" s="20" t="n">
        <v>1.17361837</v>
      </c>
      <c r="Q36" s="18" t="n">
        <v>0</v>
      </c>
      <c r="R36" s="20" t="n">
        <v>0</v>
      </c>
      <c r="S36" s="18" t="s">
        <v>404</v>
      </c>
      <c r="T36" s="20" t="s">
        <v>404</v>
      </c>
      <c r="U36" s="18" t="n">
        <v>0</v>
      </c>
      <c r="V36" s="20" t="n">
        <v>0</v>
      </c>
      <c r="W36" s="18" t="n">
        <v>0</v>
      </c>
      <c r="X36" s="20" t="n">
        <v>0</v>
      </c>
      <c r="Y36" s="18" t="n">
        <v>1.30792286</v>
      </c>
      <c r="Z36" s="20" t="n">
        <v>0.81532202</v>
      </c>
    </row>
    <row r="37" spans="1:26">
      <c r="A37" s="15" t="s">
        <v>434</v>
      </c>
      <c r="B37" s="17" t="n">
        <v>5458</v>
      </c>
      <c r="C37" s="18">
        <f>(0.0/B37*100)</f>
        <v/>
      </c>
      <c r="D37" s="19" t="n">
        <v>5458</v>
      </c>
      <c r="E37" s="18" t="n">
        <v>7.18170911</v>
      </c>
      <c r="F37" s="20" t="n">
        <v>1.76512213</v>
      </c>
      <c r="G37" s="18" t="n">
        <v>39.40793902</v>
      </c>
      <c r="H37" s="20" t="n">
        <v>3.82820859</v>
      </c>
      <c r="I37" s="18" t="n">
        <v>20.96964155</v>
      </c>
      <c r="J37" s="20" t="n">
        <v>3.01661281</v>
      </c>
      <c r="K37" s="18" t="n">
        <v>14.39169941</v>
      </c>
      <c r="L37" s="20" t="n">
        <v>2.89863478</v>
      </c>
      <c r="M37" s="18" t="n">
        <v>12.47390703</v>
      </c>
      <c r="N37" s="20" t="n">
        <v>2.21537246</v>
      </c>
      <c r="O37" s="18" t="n">
        <v>4.08947748</v>
      </c>
      <c r="P37" s="20" t="n">
        <v>1.44726208</v>
      </c>
      <c r="Q37" s="18" t="n">
        <v>0</v>
      </c>
      <c r="R37" s="20" t="n">
        <v>0</v>
      </c>
      <c r="S37" s="18" t="s">
        <v>404</v>
      </c>
      <c r="T37" s="20" t="s">
        <v>404</v>
      </c>
      <c r="U37" s="18" t="n">
        <v>0</v>
      </c>
      <c r="V37" s="20" t="n">
        <v>0</v>
      </c>
      <c r="W37" s="18" t="n">
        <v>0</v>
      </c>
      <c r="X37" s="20" t="n">
        <v>0</v>
      </c>
      <c r="Y37" s="18" t="n">
        <v>1.48562641</v>
      </c>
      <c r="Z37" s="20" t="n">
        <v>0.85911187</v>
      </c>
    </row>
    <row r="38" spans="1:26">
      <c r="A38" s="15" t="s">
        <v>435</v>
      </c>
      <c r="B38" s="17" t="n">
        <v>5860</v>
      </c>
      <c r="C38" s="18">
        <f>(268.0/B38*100)</f>
        <v/>
      </c>
      <c r="D38" s="19" t="n">
        <v>5592</v>
      </c>
      <c r="E38" s="18" t="n">
        <v>19.28671713</v>
      </c>
      <c r="F38" s="20" t="n">
        <v>2.91065913</v>
      </c>
      <c r="G38" s="18" t="n">
        <v>48.6701933</v>
      </c>
      <c r="H38" s="20" t="n">
        <v>4.23972895</v>
      </c>
      <c r="I38" s="18" t="n">
        <v>18.30589948</v>
      </c>
      <c r="J38" s="20" t="n">
        <v>2.7215147</v>
      </c>
      <c r="K38" s="18" t="n">
        <v>9.52740446</v>
      </c>
      <c r="L38" s="20" t="n">
        <v>2.40560961</v>
      </c>
      <c r="M38" s="18" t="n">
        <v>0.47666619</v>
      </c>
      <c r="N38" s="20" t="n">
        <v>0.44618902</v>
      </c>
      <c r="O38" s="18" t="n">
        <v>0.25879196</v>
      </c>
      <c r="P38" s="20" t="n">
        <v>0.28139116</v>
      </c>
      <c r="Q38" s="18" t="n">
        <v>0</v>
      </c>
      <c r="R38" s="20" t="n">
        <v>0</v>
      </c>
      <c r="S38" s="18" t="s">
        <v>404</v>
      </c>
      <c r="T38" s="20" t="s">
        <v>404</v>
      </c>
      <c r="U38" s="18" t="n">
        <v>0</v>
      </c>
      <c r="V38" s="20" t="n">
        <v>0</v>
      </c>
      <c r="W38" s="18" t="n">
        <v>0</v>
      </c>
      <c r="X38" s="20" t="n">
        <v>0</v>
      </c>
      <c r="Y38" s="18" t="n">
        <v>3.47432748</v>
      </c>
      <c r="Z38" s="20" t="n">
        <v>1.34872125</v>
      </c>
    </row>
    <row r="39" spans="1:26">
      <c r="A39" s="15" t="s">
        <v>436</v>
      </c>
      <c r="B39" s="17" t="n">
        <v>5895</v>
      </c>
      <c r="C39" s="18">
        <f>(0.0/B39*100)</f>
        <v/>
      </c>
      <c r="D39" s="19" t="n">
        <v>5895</v>
      </c>
      <c r="E39" s="18" t="n">
        <v>0.60402165</v>
      </c>
      <c r="F39" s="20" t="n">
        <v>0.46861537</v>
      </c>
      <c r="G39" s="18" t="n">
        <v>3.60814911</v>
      </c>
      <c r="H39" s="20" t="n">
        <v>1.52284571</v>
      </c>
      <c r="I39" s="18" t="n">
        <v>21.50346324</v>
      </c>
      <c r="J39" s="20" t="n">
        <v>3.61936877</v>
      </c>
      <c r="K39" s="18" t="n">
        <v>25.38900194</v>
      </c>
      <c r="L39" s="20" t="n">
        <v>3.45221011</v>
      </c>
      <c r="M39" s="18" t="n">
        <v>22.07338023</v>
      </c>
      <c r="N39" s="20" t="n">
        <v>3.32903288</v>
      </c>
      <c r="O39" s="18" t="n">
        <v>25.97788121</v>
      </c>
      <c r="P39" s="20" t="n">
        <v>3.41274306</v>
      </c>
      <c r="Q39" s="18" t="n">
        <v>0</v>
      </c>
      <c r="R39" s="20" t="n">
        <v>0</v>
      </c>
      <c r="S39" s="18" t="s">
        <v>404</v>
      </c>
      <c r="T39" s="20" t="s">
        <v>404</v>
      </c>
      <c r="U39" s="18" t="n">
        <v>0</v>
      </c>
      <c r="V39" s="20" t="n">
        <v>0</v>
      </c>
      <c r="W39" s="18" t="n">
        <v>0</v>
      </c>
      <c r="X39" s="20" t="n">
        <v>0</v>
      </c>
      <c r="Y39" s="18" t="n">
        <v>0.84410262</v>
      </c>
      <c r="Z39" s="20" t="n">
        <v>0.71780165</v>
      </c>
    </row>
    <row r="40" spans="1:26">
      <c r="A40" s="15" t="s">
        <v>437</v>
      </c>
      <c r="B40" s="17" t="n">
        <v>14157</v>
      </c>
      <c r="C40" s="18">
        <f>(2650.0/B40*100)</f>
        <v/>
      </c>
      <c r="D40" s="19" t="n">
        <v>11507</v>
      </c>
      <c r="E40" s="18" t="n">
        <v>2.53451629</v>
      </c>
      <c r="F40" s="20" t="n">
        <v>1.12965168</v>
      </c>
      <c r="G40" s="18" t="n">
        <v>20.88820396</v>
      </c>
      <c r="H40" s="20" t="n">
        <v>3.06410025</v>
      </c>
      <c r="I40" s="18" t="n">
        <v>27.39304827</v>
      </c>
      <c r="J40" s="20" t="n">
        <v>3.09182792</v>
      </c>
      <c r="K40" s="18" t="n">
        <v>27.16688929</v>
      </c>
      <c r="L40" s="20" t="n">
        <v>3.32151324</v>
      </c>
      <c r="M40" s="18" t="n">
        <v>8.45922702</v>
      </c>
      <c r="N40" s="20" t="n">
        <v>2.01964866</v>
      </c>
      <c r="O40" s="18" t="n">
        <v>7.52876653</v>
      </c>
      <c r="P40" s="20" t="n">
        <v>1.70128722</v>
      </c>
      <c r="Q40" s="18" t="n">
        <v>0</v>
      </c>
      <c r="R40" s="20" t="n">
        <v>0</v>
      </c>
      <c r="S40" s="18" t="s">
        <v>404</v>
      </c>
      <c r="T40" s="20" t="s">
        <v>404</v>
      </c>
      <c r="U40" s="18" t="n">
        <v>0</v>
      </c>
      <c r="V40" s="20" t="n">
        <v>0</v>
      </c>
      <c r="W40" s="18" t="n">
        <v>0</v>
      </c>
      <c r="X40" s="20" t="n">
        <v>0</v>
      </c>
      <c r="Y40" s="18" t="n">
        <v>6.02934864</v>
      </c>
      <c r="Z40" s="20" t="n">
        <v>1.73055771</v>
      </c>
    </row>
    <row r="41" spans="1:26">
      <c r="A41" s="15" t="s">
        <v>438</v>
      </c>
      <c r="B41" s="17" t="n">
        <v>5712</v>
      </c>
      <c r="C41" s="18">
        <f>(70.0/B41*100)</f>
        <v/>
      </c>
      <c r="D41" s="19" t="n">
        <v>5642</v>
      </c>
      <c r="E41" s="18" t="n">
        <v>2.2295521</v>
      </c>
      <c r="F41" s="20" t="n">
        <v>0.9721204</v>
      </c>
      <c r="G41" s="18" t="n">
        <v>13.95696289</v>
      </c>
      <c r="H41" s="20" t="n">
        <v>2.46163401</v>
      </c>
      <c r="I41" s="18" t="n">
        <v>12.76365382</v>
      </c>
      <c r="J41" s="20" t="n">
        <v>2.84538249</v>
      </c>
      <c r="K41" s="18" t="n">
        <v>36.84127323</v>
      </c>
      <c r="L41" s="20" t="n">
        <v>3.61960723</v>
      </c>
      <c r="M41" s="18" t="n">
        <v>18.72667017</v>
      </c>
      <c r="N41" s="20" t="n">
        <v>3.25420904</v>
      </c>
      <c r="O41" s="18" t="n">
        <v>13.73410175</v>
      </c>
      <c r="P41" s="20" t="n">
        <v>2.82253408</v>
      </c>
      <c r="Q41" s="18" t="n">
        <v>0</v>
      </c>
      <c r="R41" s="20" t="n">
        <v>0</v>
      </c>
      <c r="S41" s="18" t="s">
        <v>404</v>
      </c>
      <c r="T41" s="20" t="s">
        <v>404</v>
      </c>
      <c r="U41" s="18" t="n">
        <v>0</v>
      </c>
      <c r="V41" s="20" t="n">
        <v>0</v>
      </c>
      <c r="W41" s="18" t="n">
        <v>0</v>
      </c>
      <c r="X41" s="20" t="n">
        <v>0</v>
      </c>
      <c r="Y41" s="18" t="n">
        <v>1.74778604</v>
      </c>
      <c r="Z41" s="20" t="n">
        <v>1.04147004</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n">
        <v>0</v>
      </c>
      <c r="F44" s="20" t="n">
        <v>0</v>
      </c>
      <c r="G44" s="18" t="n">
        <v>7.68533549</v>
      </c>
      <c r="H44" s="20" t="n">
        <v>1.95751748</v>
      </c>
      <c r="I44" s="18" t="n">
        <v>21.03119988</v>
      </c>
      <c r="J44" s="20" t="n">
        <v>2.93627036</v>
      </c>
      <c r="K44" s="18" t="n">
        <v>33.43470309</v>
      </c>
      <c r="L44" s="20" t="n">
        <v>3.2800666</v>
      </c>
      <c r="M44" s="18" t="n">
        <v>16.40240208</v>
      </c>
      <c r="N44" s="20" t="n">
        <v>2.25891101</v>
      </c>
      <c r="O44" s="18" t="n">
        <v>20.55847869</v>
      </c>
      <c r="P44" s="20" t="n">
        <v>3.26338511</v>
      </c>
      <c r="Q44" s="18" t="n">
        <v>0</v>
      </c>
      <c r="R44" s="20" t="n">
        <v>0</v>
      </c>
      <c r="S44" s="18" t="s">
        <v>404</v>
      </c>
      <c r="T44" s="20" t="s">
        <v>404</v>
      </c>
      <c r="U44" s="18" t="n">
        <v>0</v>
      </c>
      <c r="V44" s="20" t="n">
        <v>0</v>
      </c>
      <c r="W44" s="18" t="n">
        <v>0</v>
      </c>
      <c r="X44" s="20" t="n">
        <v>0</v>
      </c>
      <c r="Y44" s="18" t="n">
        <v>0.88788077</v>
      </c>
      <c r="Z44" s="20" t="n">
        <v>0.55828456</v>
      </c>
    </row>
    <row r="45" spans="1:26">
      <c r="A45" s="15" t="s">
        <v>442</v>
      </c>
      <c r="B45" s="17" t="n">
        <v>5519</v>
      </c>
      <c r="C45" s="18">
        <f>(0.0/B45*100)</f>
        <v/>
      </c>
      <c r="D45" s="19" t="n">
        <v>5519</v>
      </c>
      <c r="E45" s="18" t="n">
        <v>5.20662574</v>
      </c>
      <c r="F45" s="20" t="n">
        <v>2.02455365</v>
      </c>
      <c r="G45" s="18" t="n">
        <v>12.75136383</v>
      </c>
      <c r="H45" s="20" t="n">
        <v>2.52681152</v>
      </c>
      <c r="I45" s="18" t="n">
        <v>28.71117425</v>
      </c>
      <c r="J45" s="20" t="n">
        <v>3.46254111</v>
      </c>
      <c r="K45" s="18" t="n">
        <v>24.35471908</v>
      </c>
      <c r="L45" s="20" t="n">
        <v>3.66018565</v>
      </c>
      <c r="M45" s="18" t="n">
        <v>8.942727870000001</v>
      </c>
      <c r="N45" s="20" t="n">
        <v>2.74945376</v>
      </c>
      <c r="O45" s="18" t="n">
        <v>16.67833925</v>
      </c>
      <c r="P45" s="20" t="n">
        <v>3.22643637</v>
      </c>
      <c r="Q45" s="18" t="n">
        <v>0</v>
      </c>
      <c r="R45" s="20" t="n">
        <v>0</v>
      </c>
      <c r="S45" s="18" t="s">
        <v>404</v>
      </c>
      <c r="T45" s="20" t="s">
        <v>404</v>
      </c>
      <c r="U45" s="18" t="n">
        <v>0</v>
      </c>
      <c r="V45" s="20" t="n">
        <v>0</v>
      </c>
      <c r="W45" s="18" t="n">
        <v>0</v>
      </c>
      <c r="X45" s="20" t="n">
        <v>0</v>
      </c>
      <c r="Y45" s="18" t="n">
        <v>3.35504998</v>
      </c>
      <c r="Z45" s="20" t="n">
        <v>1.4627223</v>
      </c>
    </row>
    <row r="46" spans="1:26">
      <c r="A46" s="15" t="s">
        <v>443</v>
      </c>
      <c r="B46" s="17" t="n">
        <v>23141</v>
      </c>
      <c r="C46" s="18">
        <f>(4196.0/B46*100)</f>
        <v/>
      </c>
      <c r="D46" s="19" t="n">
        <v>18945</v>
      </c>
      <c r="E46" s="18" t="n">
        <v>5.32078264</v>
      </c>
      <c r="F46" s="20" t="n">
        <v>1.07582034</v>
      </c>
      <c r="G46" s="18" t="n">
        <v>14.76115955</v>
      </c>
      <c r="H46" s="20" t="n">
        <v>1.68751399</v>
      </c>
      <c r="I46" s="18" t="n">
        <v>19.88478609</v>
      </c>
      <c r="J46" s="20" t="n">
        <v>2.00223383</v>
      </c>
      <c r="K46" s="18" t="n">
        <v>24.85632394</v>
      </c>
      <c r="L46" s="20" t="n">
        <v>1.97462634</v>
      </c>
      <c r="M46" s="18" t="n">
        <v>14.2159091</v>
      </c>
      <c r="N46" s="20" t="n">
        <v>1.78232101</v>
      </c>
      <c r="O46" s="18" t="n">
        <v>14.49608801</v>
      </c>
      <c r="P46" s="20" t="n">
        <v>1.86382056</v>
      </c>
      <c r="Q46" s="18" t="n">
        <v>0</v>
      </c>
      <c r="R46" s="20" t="n">
        <v>0</v>
      </c>
      <c r="S46" s="18" t="s">
        <v>404</v>
      </c>
      <c r="T46" s="20" t="s">
        <v>404</v>
      </c>
      <c r="U46" s="18" t="n">
        <v>0</v>
      </c>
      <c r="V46" s="20" t="n">
        <v>0</v>
      </c>
      <c r="W46" s="18" t="n">
        <v>0</v>
      </c>
      <c r="X46" s="20" t="n">
        <v>0</v>
      </c>
      <c r="Y46" s="18" t="n">
        <v>6.46495068</v>
      </c>
      <c r="Z46" s="20" t="n">
        <v>1.04588425</v>
      </c>
    </row>
    <row r="47" spans="1:26">
      <c r="A47" s="15" t="s">
        <v>444</v>
      </c>
      <c r="B47" s="17" t="n">
        <v>5928</v>
      </c>
      <c r="C47" s="18">
        <f>(0.0/B47*100)</f>
        <v/>
      </c>
      <c r="D47" s="19" t="n">
        <v>5928</v>
      </c>
      <c r="E47" s="18" t="n">
        <v>0</v>
      </c>
      <c r="F47" s="20" t="n">
        <v>0</v>
      </c>
      <c r="G47" s="18" t="n">
        <v>14.32344726</v>
      </c>
      <c r="H47" s="20" t="n">
        <v>2.89566741</v>
      </c>
      <c r="I47" s="18" t="n">
        <v>24.5975965</v>
      </c>
      <c r="J47" s="20" t="n">
        <v>3.64076884</v>
      </c>
      <c r="K47" s="18" t="n">
        <v>38.77941901</v>
      </c>
      <c r="L47" s="20" t="n">
        <v>4.04840287</v>
      </c>
      <c r="M47" s="18" t="n">
        <v>11.91497579</v>
      </c>
      <c r="N47" s="20" t="n">
        <v>2.37027292</v>
      </c>
      <c r="O47" s="18" t="n">
        <v>8.71278362</v>
      </c>
      <c r="P47" s="20" t="n">
        <v>2.09618051</v>
      </c>
      <c r="Q47" s="18" t="n">
        <v>0</v>
      </c>
      <c r="R47" s="20" t="n">
        <v>0</v>
      </c>
      <c r="S47" s="18" t="s">
        <v>404</v>
      </c>
      <c r="T47" s="20" t="s">
        <v>404</v>
      </c>
      <c r="U47" s="18" t="n">
        <v>0</v>
      </c>
      <c r="V47" s="20" t="n">
        <v>0</v>
      </c>
      <c r="W47" s="18" t="n">
        <v>0</v>
      </c>
      <c r="X47" s="20" t="n">
        <v>0</v>
      </c>
      <c r="Y47" s="18" t="n">
        <v>1.67177781</v>
      </c>
      <c r="Z47" s="20" t="n">
        <v>0.94326843</v>
      </c>
    </row>
    <row r="48" spans="1:26">
      <c r="A48" s="15" t="s">
        <v>445</v>
      </c>
      <c r="B48" s="17" t="n">
        <v>9841</v>
      </c>
      <c r="C48" s="18">
        <f>(0.0/B48*100)</f>
        <v/>
      </c>
      <c r="D48" s="19" t="n">
        <v>9841</v>
      </c>
      <c r="E48" s="18" t="n">
        <v>0.00210243</v>
      </c>
      <c r="F48" s="20" t="n">
        <v>0.00016444</v>
      </c>
      <c r="G48" s="18" t="n">
        <v>38.26656592</v>
      </c>
      <c r="H48" s="20" t="n">
        <v>4.07626315</v>
      </c>
      <c r="I48" s="18" t="n">
        <v>33.6845547</v>
      </c>
      <c r="J48" s="20" t="n">
        <v>4.29309139</v>
      </c>
      <c r="K48" s="18" t="n">
        <v>15.93126707</v>
      </c>
      <c r="L48" s="20" t="n">
        <v>3.14236237</v>
      </c>
      <c r="M48" s="18" t="n">
        <v>6.38973397</v>
      </c>
      <c r="N48" s="20" t="n">
        <v>1.91942126</v>
      </c>
      <c r="O48" s="18" t="n">
        <v>4.88069459</v>
      </c>
      <c r="P48" s="20" t="n">
        <v>1.43949882</v>
      </c>
      <c r="Q48" s="18" t="n">
        <v>0</v>
      </c>
      <c r="R48" s="20" t="n">
        <v>0</v>
      </c>
      <c r="S48" s="18" t="s">
        <v>404</v>
      </c>
      <c r="T48" s="20" t="s">
        <v>404</v>
      </c>
      <c r="U48" s="18" t="n">
        <v>0</v>
      </c>
      <c r="V48" s="20" t="n">
        <v>0</v>
      </c>
      <c r="W48" s="18" t="n">
        <v>0</v>
      </c>
      <c r="X48" s="20" t="n">
        <v>0</v>
      </c>
      <c r="Y48" s="18" t="n">
        <v>0.84508132</v>
      </c>
      <c r="Z48" s="20" t="n">
        <v>0.61226667</v>
      </c>
    </row>
    <row r="49" spans="1:26">
      <c r="A49" s="15" t="s">
        <v>446</v>
      </c>
      <c r="B49" s="17" t="n">
        <v>6349</v>
      </c>
      <c r="C49" s="18">
        <f>(52.0/B49*100)</f>
        <v/>
      </c>
      <c r="D49" s="19" t="n">
        <v>6297</v>
      </c>
      <c r="E49" s="18" t="n">
        <v>12.88832565</v>
      </c>
      <c r="F49" s="20" t="n">
        <v>2.34860102</v>
      </c>
      <c r="G49" s="18" t="n">
        <v>23.28320092</v>
      </c>
      <c r="H49" s="20" t="n">
        <v>3.26878612</v>
      </c>
      <c r="I49" s="18" t="n">
        <v>25.02061932</v>
      </c>
      <c r="J49" s="20" t="n">
        <v>3.41549885</v>
      </c>
      <c r="K49" s="18" t="n">
        <v>18.50454399</v>
      </c>
      <c r="L49" s="20" t="n">
        <v>2.81610603</v>
      </c>
      <c r="M49" s="18" t="n">
        <v>7.43119883</v>
      </c>
      <c r="N49" s="20" t="n">
        <v>2.48974408</v>
      </c>
      <c r="O49" s="18" t="n">
        <v>12.16298268</v>
      </c>
      <c r="P49" s="20" t="n">
        <v>2.62915524</v>
      </c>
      <c r="Q49" s="18" t="n">
        <v>0</v>
      </c>
      <c r="R49" s="20" t="n">
        <v>0</v>
      </c>
      <c r="S49" s="18" t="s">
        <v>404</v>
      </c>
      <c r="T49" s="20" t="s">
        <v>404</v>
      </c>
      <c r="U49" s="18" t="n">
        <v>0</v>
      </c>
      <c r="V49" s="20" t="n">
        <v>0</v>
      </c>
      <c r="W49" s="18" t="n">
        <v>0</v>
      </c>
      <c r="X49" s="20" t="n">
        <v>0</v>
      </c>
      <c r="Y49" s="18" t="n">
        <v>0.70912861</v>
      </c>
      <c r="Z49" s="20" t="n">
        <v>0.6262064000000001</v>
      </c>
    </row>
    <row r="50" spans="1:26">
      <c r="A50" s="15" t="s">
        <v>447</v>
      </c>
      <c r="B50" s="17" t="n">
        <v>11795</v>
      </c>
      <c r="C50" s="18">
        <f>(1031.0/B50*100)</f>
        <v/>
      </c>
      <c r="D50" s="19" t="n">
        <v>10764</v>
      </c>
      <c r="E50" s="18" t="n">
        <v>8.82330002</v>
      </c>
      <c r="F50" s="20" t="n">
        <v>2.28500262</v>
      </c>
      <c r="G50" s="18" t="n">
        <v>25.39412181</v>
      </c>
      <c r="H50" s="20" t="n">
        <v>3.21600104</v>
      </c>
      <c r="I50" s="18" t="n">
        <v>23.42412708</v>
      </c>
      <c r="J50" s="20" t="n">
        <v>2.80013792</v>
      </c>
      <c r="K50" s="18" t="n">
        <v>21.13067693</v>
      </c>
      <c r="L50" s="20" t="n">
        <v>2.55062738</v>
      </c>
      <c r="M50" s="18" t="n">
        <v>9.73455088</v>
      </c>
      <c r="N50" s="20" t="n">
        <v>2.26979957</v>
      </c>
      <c r="O50" s="18" t="n">
        <v>6.86455446</v>
      </c>
      <c r="P50" s="20" t="n">
        <v>1.77835859</v>
      </c>
      <c r="Q50" s="18" t="n">
        <v>0</v>
      </c>
      <c r="R50" s="20" t="n">
        <v>0</v>
      </c>
      <c r="S50" s="18" t="s">
        <v>404</v>
      </c>
      <c r="T50" s="20" t="s">
        <v>404</v>
      </c>
      <c r="U50" s="18" t="n">
        <v>0</v>
      </c>
      <c r="V50" s="20" t="n">
        <v>0</v>
      </c>
      <c r="W50" s="18" t="n">
        <v>0</v>
      </c>
      <c r="X50" s="20" t="n">
        <v>0</v>
      </c>
      <c r="Y50" s="18" t="n">
        <v>4.62866882</v>
      </c>
      <c r="Z50" s="20" t="n">
        <v>1.46204446</v>
      </c>
    </row>
    <row r="51" spans="1:26">
      <c r="A51" s="15" t="s">
        <v>448</v>
      </c>
      <c r="B51" s="17" t="n">
        <v>6866</v>
      </c>
      <c r="C51" s="18">
        <f>(0.0/B51*100)</f>
        <v/>
      </c>
      <c r="D51" s="19" t="n">
        <v>6866</v>
      </c>
      <c r="E51" s="18" t="n">
        <v>9.71046276</v>
      </c>
      <c r="F51" s="20" t="n">
        <v>2.09269121</v>
      </c>
      <c r="G51" s="18" t="n">
        <v>21.54910671</v>
      </c>
      <c r="H51" s="20" t="n">
        <v>3.25707851</v>
      </c>
      <c r="I51" s="18" t="n">
        <v>21.89937279</v>
      </c>
      <c r="J51" s="20" t="n">
        <v>2.5989215</v>
      </c>
      <c r="K51" s="18" t="n">
        <v>24.33957036</v>
      </c>
      <c r="L51" s="20" t="n">
        <v>3.01374433</v>
      </c>
      <c r="M51" s="18" t="n">
        <v>8.39543683</v>
      </c>
      <c r="N51" s="20" t="n">
        <v>2.24399614</v>
      </c>
      <c r="O51" s="18" t="n">
        <v>11.86749175</v>
      </c>
      <c r="P51" s="20" t="n">
        <v>2.35384391</v>
      </c>
      <c r="Q51" s="18" t="n">
        <v>0</v>
      </c>
      <c r="R51" s="20" t="n">
        <v>0</v>
      </c>
      <c r="S51" s="18" t="s">
        <v>404</v>
      </c>
      <c r="T51" s="20" t="s">
        <v>404</v>
      </c>
      <c r="U51" s="18" t="n">
        <v>0</v>
      </c>
      <c r="V51" s="20" t="n">
        <v>0</v>
      </c>
      <c r="W51" s="18" t="n">
        <v>0</v>
      </c>
      <c r="X51" s="20" t="n">
        <v>0</v>
      </c>
      <c r="Y51" s="18" t="n">
        <v>2.23855881</v>
      </c>
      <c r="Z51" s="20" t="n">
        <v>1.12874971</v>
      </c>
    </row>
    <row r="52" spans="1:26">
      <c r="A52" s="15" t="s">
        <v>449</v>
      </c>
      <c r="B52" s="17" t="n">
        <v>5809</v>
      </c>
      <c r="C52" s="18">
        <f>(0.0/B52*100)</f>
        <v/>
      </c>
      <c r="D52" s="19" t="n">
        <v>5809</v>
      </c>
      <c r="E52" s="18" t="n">
        <v>4.16608425</v>
      </c>
      <c r="F52" s="20" t="n">
        <v>1.47358152</v>
      </c>
      <c r="G52" s="18" t="n">
        <v>36.90688129</v>
      </c>
      <c r="H52" s="20" t="n">
        <v>3.92038252</v>
      </c>
      <c r="I52" s="18" t="n">
        <v>24.35033292</v>
      </c>
      <c r="J52" s="20" t="n">
        <v>3.47669886</v>
      </c>
      <c r="K52" s="18" t="n">
        <v>19.39551219</v>
      </c>
      <c r="L52" s="20" t="n">
        <v>3.32861659</v>
      </c>
      <c r="M52" s="18" t="n">
        <v>6.83372364</v>
      </c>
      <c r="N52" s="20" t="n">
        <v>1.97558195</v>
      </c>
      <c r="O52" s="18" t="n">
        <v>8.27179078</v>
      </c>
      <c r="P52" s="20" t="n">
        <v>2.12765856</v>
      </c>
      <c r="Q52" s="18" t="n">
        <v>0</v>
      </c>
      <c r="R52" s="20" t="n">
        <v>0</v>
      </c>
      <c r="S52" s="18" t="s">
        <v>404</v>
      </c>
      <c r="T52" s="20" t="s">
        <v>404</v>
      </c>
      <c r="U52" s="18" t="n">
        <v>0</v>
      </c>
      <c r="V52" s="20" t="n">
        <v>0</v>
      </c>
      <c r="W52" s="18" t="n">
        <v>0</v>
      </c>
      <c r="X52" s="20" t="n">
        <v>0</v>
      </c>
      <c r="Y52" s="18" t="n">
        <v>0.07567491</v>
      </c>
      <c r="Z52" s="20" t="n">
        <v>0.07594953</v>
      </c>
    </row>
    <row r="53" spans="1:26">
      <c r="A53" s="15" t="s">
        <v>450</v>
      </c>
      <c r="B53" s="17" t="n">
        <v>5571</v>
      </c>
      <c r="C53" s="18">
        <f>(0.0/B53*100)</f>
        <v/>
      </c>
      <c r="D53" s="19" t="n">
        <v>5571</v>
      </c>
      <c r="E53" s="18" t="n">
        <v>5.11609767</v>
      </c>
      <c r="F53" s="20" t="n">
        <v>0.05935232</v>
      </c>
      <c r="G53" s="18" t="n">
        <v>21.17448576</v>
      </c>
      <c r="H53" s="20" t="n">
        <v>0.10716528</v>
      </c>
      <c r="I53" s="18" t="n">
        <v>17.52639008</v>
      </c>
      <c r="J53" s="20" t="n">
        <v>0.1128332</v>
      </c>
      <c r="K53" s="18" t="n">
        <v>37.2799688</v>
      </c>
      <c r="L53" s="20" t="n">
        <v>0.14228312</v>
      </c>
      <c r="M53" s="18" t="n">
        <v>10.05048271</v>
      </c>
      <c r="N53" s="20" t="n">
        <v>0.07473475</v>
      </c>
      <c r="O53" s="18" t="n">
        <v>7.4613934</v>
      </c>
      <c r="P53" s="20" t="n">
        <v>0.0713463</v>
      </c>
      <c r="Q53" s="18" t="n">
        <v>0</v>
      </c>
      <c r="R53" s="20" t="n">
        <v>0</v>
      </c>
      <c r="S53" s="18" t="s">
        <v>404</v>
      </c>
      <c r="T53" s="20" t="s">
        <v>404</v>
      </c>
      <c r="U53" s="18" t="n">
        <v>0</v>
      </c>
      <c r="V53" s="20" t="n">
        <v>0</v>
      </c>
      <c r="W53" s="18" t="n">
        <v>0</v>
      </c>
      <c r="X53" s="20" t="n">
        <v>0</v>
      </c>
      <c r="Y53" s="18" t="n">
        <v>1.39118158</v>
      </c>
      <c r="Z53" s="20" t="n">
        <v>0.03805617</v>
      </c>
    </row>
    <row r="54" spans="1:26">
      <c r="A54" s="15" t="s">
        <v>451</v>
      </c>
      <c r="B54" s="17" t="n">
        <v>4740</v>
      </c>
      <c r="C54" s="18">
        <f>(199.0/B54*100)</f>
        <v/>
      </c>
      <c r="D54" s="19" t="n">
        <v>4541</v>
      </c>
      <c r="E54" s="18" t="n">
        <v>7.19204591</v>
      </c>
      <c r="F54" s="20" t="n">
        <v>2.12030526</v>
      </c>
      <c r="G54" s="18" t="n">
        <v>15.96240986</v>
      </c>
      <c r="H54" s="20" t="n">
        <v>3.17547698</v>
      </c>
      <c r="I54" s="18" t="n">
        <v>13.85895681</v>
      </c>
      <c r="J54" s="20" t="n">
        <v>2.92763636</v>
      </c>
      <c r="K54" s="18" t="n">
        <v>29.27229787</v>
      </c>
      <c r="L54" s="20" t="n">
        <v>3.37680645</v>
      </c>
      <c r="M54" s="18" t="n">
        <v>14.64958968</v>
      </c>
      <c r="N54" s="20" t="n">
        <v>2.67742086</v>
      </c>
      <c r="O54" s="18" t="n">
        <v>15.84720807</v>
      </c>
      <c r="P54" s="20" t="n">
        <v>3.06244343</v>
      </c>
      <c r="Q54" s="18" t="n">
        <v>0</v>
      </c>
      <c r="R54" s="20" t="n">
        <v>0</v>
      </c>
      <c r="S54" s="18" t="s">
        <v>404</v>
      </c>
      <c r="T54" s="20" t="s">
        <v>404</v>
      </c>
      <c r="U54" s="18" t="n">
        <v>0</v>
      </c>
      <c r="V54" s="20" t="n">
        <v>0</v>
      </c>
      <c r="W54" s="18" t="n">
        <v>0</v>
      </c>
      <c r="X54" s="20" t="n">
        <v>0</v>
      </c>
      <c r="Y54" s="18" t="n">
        <v>3.21749179</v>
      </c>
      <c r="Z54" s="20" t="n">
        <v>1.22122002</v>
      </c>
    </row>
    <row r="55" spans="1:26">
      <c r="A55" s="15" t="s">
        <v>452</v>
      </c>
      <c r="B55" s="17" t="n">
        <v>5316</v>
      </c>
      <c r="C55" s="18">
        <f>(43.0/B55*100)</f>
        <v/>
      </c>
      <c r="D55" s="19" t="n">
        <v>5273</v>
      </c>
      <c r="E55" s="18" t="n">
        <v>1.65805688</v>
      </c>
      <c r="F55" s="20" t="n">
        <v>0.84327849</v>
      </c>
      <c r="G55" s="18" t="n">
        <v>21.61877938</v>
      </c>
      <c r="H55" s="20" t="n">
        <v>2.52049359</v>
      </c>
      <c r="I55" s="18" t="n">
        <v>17.78420693</v>
      </c>
      <c r="J55" s="20" t="n">
        <v>2.7173178</v>
      </c>
      <c r="K55" s="18" t="n">
        <v>23.04560468</v>
      </c>
      <c r="L55" s="20" t="n">
        <v>3.11047635</v>
      </c>
      <c r="M55" s="18" t="n">
        <v>15.8891201</v>
      </c>
      <c r="N55" s="20" t="n">
        <v>2.46486948</v>
      </c>
      <c r="O55" s="18" t="n">
        <v>17.47443818</v>
      </c>
      <c r="P55" s="20" t="n">
        <v>2.5586956</v>
      </c>
      <c r="Q55" s="18" t="n">
        <v>0</v>
      </c>
      <c r="R55" s="20" t="n">
        <v>0</v>
      </c>
      <c r="S55" s="18" t="s">
        <v>404</v>
      </c>
      <c r="T55" s="20" t="s">
        <v>404</v>
      </c>
      <c r="U55" s="18" t="n">
        <v>0</v>
      </c>
      <c r="V55" s="20" t="n">
        <v>0</v>
      </c>
      <c r="W55" s="18" t="n">
        <v>0</v>
      </c>
      <c r="X55" s="20" t="n">
        <v>0</v>
      </c>
      <c r="Y55" s="18" t="n">
        <v>2.52979385</v>
      </c>
      <c r="Z55" s="20" t="n">
        <v>1.14611524</v>
      </c>
    </row>
    <row r="56" spans="1:26">
      <c r="A56" s="15" t="s">
        <v>453</v>
      </c>
      <c r="B56" s="17" t="n">
        <v>5359</v>
      </c>
      <c r="C56" s="18">
        <f>(0.0/B56*100)</f>
        <v/>
      </c>
      <c r="D56" s="19" t="n">
        <v>5359</v>
      </c>
      <c r="E56" s="18" t="n">
        <v>0</v>
      </c>
      <c r="F56" s="20" t="n">
        <v>0</v>
      </c>
      <c r="G56" s="18" t="n">
        <v>21.75473989</v>
      </c>
      <c r="H56" s="20" t="n">
        <v>3.50277562</v>
      </c>
      <c r="I56" s="18" t="n">
        <v>35.16408102</v>
      </c>
      <c r="J56" s="20" t="n">
        <v>4.18667943</v>
      </c>
      <c r="K56" s="18" t="n">
        <v>21.35946719</v>
      </c>
      <c r="L56" s="20" t="n">
        <v>3.28526003</v>
      </c>
      <c r="M56" s="18" t="n">
        <v>5.86796939</v>
      </c>
      <c r="N56" s="20" t="n">
        <v>1.7512717</v>
      </c>
      <c r="O56" s="18" t="n">
        <v>5.90098275</v>
      </c>
      <c r="P56" s="20" t="n">
        <v>2.10491701</v>
      </c>
      <c r="Q56" s="18" t="n">
        <v>0</v>
      </c>
      <c r="R56" s="20" t="n">
        <v>0</v>
      </c>
      <c r="S56" s="18" t="s">
        <v>404</v>
      </c>
      <c r="T56" s="20" t="s">
        <v>404</v>
      </c>
      <c r="U56" s="18" t="n">
        <v>0</v>
      </c>
      <c r="V56" s="20" t="n">
        <v>0</v>
      </c>
      <c r="W56" s="18" t="n">
        <v>0</v>
      </c>
      <c r="X56" s="20" t="n">
        <v>0</v>
      </c>
      <c r="Y56" s="18" t="n">
        <v>9.952759759999999</v>
      </c>
      <c r="Z56" s="20" t="n">
        <v>2.68283763</v>
      </c>
    </row>
    <row r="57" spans="1:26">
      <c r="A57" s="15" t="s">
        <v>454</v>
      </c>
      <c r="B57" s="17" t="n">
        <v>6513</v>
      </c>
      <c r="C57" s="18">
        <f>(0.0/B57*100)</f>
        <v/>
      </c>
      <c r="D57" s="19" t="n">
        <v>6513</v>
      </c>
      <c r="E57" s="18" t="n">
        <v>3.45682962</v>
      </c>
      <c r="F57" s="20" t="n">
        <v>1.57341473</v>
      </c>
      <c r="G57" s="18" t="n">
        <v>18.2514944</v>
      </c>
      <c r="H57" s="20" t="n">
        <v>3.01226845</v>
      </c>
      <c r="I57" s="18" t="n">
        <v>24.33694027</v>
      </c>
      <c r="J57" s="20" t="n">
        <v>3.29237748</v>
      </c>
      <c r="K57" s="18" t="n">
        <v>28.88262197</v>
      </c>
      <c r="L57" s="20" t="n">
        <v>3.30706995</v>
      </c>
      <c r="M57" s="18" t="n">
        <v>11.08724746</v>
      </c>
      <c r="N57" s="20" t="n">
        <v>2.12400119</v>
      </c>
      <c r="O57" s="18" t="n">
        <v>13.38432418</v>
      </c>
      <c r="P57" s="20" t="n">
        <v>2.10241301</v>
      </c>
      <c r="Q57" s="18" t="n">
        <v>0</v>
      </c>
      <c r="R57" s="20" t="n">
        <v>0</v>
      </c>
      <c r="S57" s="18" t="s">
        <v>404</v>
      </c>
      <c r="T57" s="20" t="s">
        <v>404</v>
      </c>
      <c r="U57" s="18" t="n">
        <v>0</v>
      </c>
      <c r="V57" s="20" t="n">
        <v>0</v>
      </c>
      <c r="W57" s="18" t="n">
        <v>0</v>
      </c>
      <c r="X57" s="20" t="n">
        <v>0</v>
      </c>
      <c r="Y57" s="18" t="n">
        <v>0.6005421</v>
      </c>
      <c r="Z57" s="20" t="n">
        <v>0.59843761</v>
      </c>
    </row>
    <row r="58" spans="1:26">
      <c r="A58" s="15" t="s">
        <v>455</v>
      </c>
      <c r="B58" s="17" t="n">
        <v>7267</v>
      </c>
      <c r="C58" s="18">
        <f>(0.0/B58*100)</f>
        <v/>
      </c>
      <c r="D58" s="19" t="n">
        <v>7267</v>
      </c>
      <c r="E58" s="18" t="n">
        <v>2.84911315</v>
      </c>
      <c r="F58" s="20" t="n">
        <v>1.10830723</v>
      </c>
      <c r="G58" s="18" t="n">
        <v>15.14181027</v>
      </c>
      <c r="H58" s="20" t="n">
        <v>2.74532871</v>
      </c>
      <c r="I58" s="18" t="n">
        <v>15.38733037</v>
      </c>
      <c r="J58" s="20" t="n">
        <v>2.89160245</v>
      </c>
      <c r="K58" s="18" t="n">
        <v>33.90871158</v>
      </c>
      <c r="L58" s="20" t="n">
        <v>3.33686702</v>
      </c>
      <c r="M58" s="18" t="n">
        <v>18.07991864</v>
      </c>
      <c r="N58" s="20" t="n">
        <v>2.98213625</v>
      </c>
      <c r="O58" s="18" t="n">
        <v>13.79201791</v>
      </c>
      <c r="P58" s="20" t="n">
        <v>2.47169315</v>
      </c>
      <c r="Q58" s="18" t="n">
        <v>0</v>
      </c>
      <c r="R58" s="20" t="n">
        <v>0</v>
      </c>
      <c r="S58" s="18" t="s">
        <v>404</v>
      </c>
      <c r="T58" s="20" t="s">
        <v>404</v>
      </c>
      <c r="U58" s="18" t="n">
        <v>0</v>
      </c>
      <c r="V58" s="20" t="n">
        <v>0</v>
      </c>
      <c r="W58" s="18" t="n">
        <v>0.25286013</v>
      </c>
      <c r="X58" s="20" t="n">
        <v>0.00453315</v>
      </c>
      <c r="Y58" s="18" t="n">
        <v>0.58823794</v>
      </c>
      <c r="Z58" s="20" t="n">
        <v>0.59015147</v>
      </c>
    </row>
    <row r="59" spans="1:26">
      <c r="A59" s="15" t="s">
        <v>456</v>
      </c>
      <c r="B59" s="17" t="n">
        <v>4826</v>
      </c>
      <c r="C59" s="18">
        <f>(0.0/B59*100)</f>
        <v/>
      </c>
      <c r="D59" s="19" t="n">
        <v>4826</v>
      </c>
      <c r="E59" s="18" t="n">
        <v>1.91781108</v>
      </c>
      <c r="F59" s="20" t="n">
        <v>0.32165304</v>
      </c>
      <c r="G59" s="18" t="n">
        <v>11.73812996</v>
      </c>
      <c r="H59" s="20" t="n">
        <v>1.00849248</v>
      </c>
      <c r="I59" s="18" t="n">
        <v>23.55647949</v>
      </c>
      <c r="J59" s="20" t="n">
        <v>1.14426737</v>
      </c>
      <c r="K59" s="18" t="n">
        <v>19.39934072</v>
      </c>
      <c r="L59" s="20" t="n">
        <v>1.37382619</v>
      </c>
      <c r="M59" s="18" t="n">
        <v>19.15490937</v>
      </c>
      <c r="N59" s="20" t="n">
        <v>0.6196217000000001</v>
      </c>
      <c r="O59" s="18" t="n">
        <v>24.0276652</v>
      </c>
      <c r="P59" s="20" t="n">
        <v>1.01988705</v>
      </c>
      <c r="Q59" s="18" t="n">
        <v>0</v>
      </c>
      <c r="R59" s="20" t="n">
        <v>0</v>
      </c>
      <c r="S59" s="18" t="s">
        <v>404</v>
      </c>
      <c r="T59" s="20" t="s">
        <v>404</v>
      </c>
      <c r="U59" s="18" t="n">
        <v>0</v>
      </c>
      <c r="V59" s="20" t="n">
        <v>0</v>
      </c>
      <c r="W59" s="18" t="n">
        <v>0</v>
      </c>
      <c r="X59" s="20" t="n">
        <v>0</v>
      </c>
      <c r="Y59" s="18" t="n">
        <v>0.20566418</v>
      </c>
      <c r="Z59" s="20" t="n">
        <v>0.20556305</v>
      </c>
    </row>
    <row r="60" spans="1:26">
      <c r="A60" s="15" t="s">
        <v>457</v>
      </c>
      <c r="B60" s="17" t="n">
        <v>4546</v>
      </c>
      <c r="C60" s="18">
        <f>(0.0/B60*100)</f>
        <v/>
      </c>
      <c r="D60" s="19" t="n">
        <v>4546</v>
      </c>
      <c r="E60" s="18" t="n">
        <v>6.64669988</v>
      </c>
      <c r="F60" s="20" t="n">
        <v>1.70475653</v>
      </c>
      <c r="G60" s="18" t="n">
        <v>25.52589484</v>
      </c>
      <c r="H60" s="20" t="n">
        <v>2.74567161</v>
      </c>
      <c r="I60" s="18" t="n">
        <v>19.16735699</v>
      </c>
      <c r="J60" s="20" t="n">
        <v>2.44223786</v>
      </c>
      <c r="K60" s="18" t="n">
        <v>24.06312364</v>
      </c>
      <c r="L60" s="20" t="n">
        <v>3.01933677</v>
      </c>
      <c r="M60" s="18" t="n">
        <v>10.16230546</v>
      </c>
      <c r="N60" s="20" t="n">
        <v>1.85191119</v>
      </c>
      <c r="O60" s="18" t="n">
        <v>11.61456093</v>
      </c>
      <c r="P60" s="20" t="n">
        <v>2.21717258</v>
      </c>
      <c r="Q60" s="18" t="n">
        <v>0</v>
      </c>
      <c r="R60" s="20" t="n">
        <v>0</v>
      </c>
      <c r="S60" s="18" t="s">
        <v>404</v>
      </c>
      <c r="T60" s="20" t="s">
        <v>404</v>
      </c>
      <c r="U60" s="18" t="n">
        <v>0</v>
      </c>
      <c r="V60" s="20" t="n">
        <v>0</v>
      </c>
      <c r="W60" s="18" t="n">
        <v>0</v>
      </c>
      <c r="X60" s="20" t="n">
        <v>0</v>
      </c>
      <c r="Y60" s="18" t="n">
        <v>2.82005827</v>
      </c>
      <c r="Z60" s="20" t="n">
        <v>1.16232154</v>
      </c>
    </row>
    <row r="61" spans="1:26">
      <c r="A61" s="15" t="s">
        <v>458</v>
      </c>
      <c r="B61" s="17" t="n">
        <v>6525</v>
      </c>
      <c r="C61" s="18">
        <f>(0.0/B61*100)</f>
        <v/>
      </c>
      <c r="D61" s="19" t="n">
        <v>6525</v>
      </c>
      <c r="E61" s="18" t="n">
        <v>2.96739603</v>
      </c>
      <c r="F61" s="20" t="n">
        <v>1.03251108</v>
      </c>
      <c r="G61" s="18" t="n">
        <v>49.14857257</v>
      </c>
      <c r="H61" s="20" t="n">
        <v>3.02006848</v>
      </c>
      <c r="I61" s="18" t="n">
        <v>25.17364744</v>
      </c>
      <c r="J61" s="20" t="n">
        <v>2.5054336</v>
      </c>
      <c r="K61" s="18" t="n">
        <v>14.2783962</v>
      </c>
      <c r="L61" s="20" t="n">
        <v>1.96335849</v>
      </c>
      <c r="M61" s="18" t="n">
        <v>4.99020025</v>
      </c>
      <c r="N61" s="20" t="n">
        <v>1.00773772</v>
      </c>
      <c r="O61" s="18" t="n">
        <v>2.74308672</v>
      </c>
      <c r="P61" s="20" t="n">
        <v>0.9993765100000001</v>
      </c>
      <c r="Q61" s="18" t="n">
        <v>0</v>
      </c>
      <c r="R61" s="20" t="n">
        <v>0</v>
      </c>
      <c r="S61" s="18" t="s">
        <v>404</v>
      </c>
      <c r="T61" s="20" t="s">
        <v>404</v>
      </c>
      <c r="U61" s="18" t="n">
        <v>0</v>
      </c>
      <c r="V61" s="20" t="n">
        <v>0</v>
      </c>
      <c r="W61" s="18" t="n">
        <v>0</v>
      </c>
      <c r="X61" s="20" t="n">
        <v>0</v>
      </c>
      <c r="Y61" s="18" t="n">
        <v>0.69870079</v>
      </c>
      <c r="Z61" s="20" t="n">
        <v>0.01372273</v>
      </c>
    </row>
    <row r="62" spans="1:26">
      <c r="A62" s="15" t="s">
        <v>459</v>
      </c>
      <c r="B62" s="17" t="n">
        <v>4476</v>
      </c>
      <c r="C62" s="18">
        <f>(0.0/B62*100)</f>
        <v/>
      </c>
      <c r="D62" s="19" t="n">
        <v>4476</v>
      </c>
      <c r="E62" s="18" t="n">
        <v>2.70690025</v>
      </c>
      <c r="F62" s="20" t="n">
        <v>0.0030631</v>
      </c>
      <c r="G62" s="18" t="n">
        <v>31.77750655</v>
      </c>
      <c r="H62" s="20" t="n">
        <v>0.06815887</v>
      </c>
      <c r="I62" s="18" t="n">
        <v>36.34519703</v>
      </c>
      <c r="J62" s="20" t="n">
        <v>0.05937843</v>
      </c>
      <c r="K62" s="18" t="n">
        <v>22.15800069</v>
      </c>
      <c r="L62" s="20" t="n">
        <v>0.04814682</v>
      </c>
      <c r="M62" s="18" t="n">
        <v>1.68626573</v>
      </c>
      <c r="N62" s="20" t="n">
        <v>0.00190816</v>
      </c>
      <c r="O62" s="18" t="n">
        <v>5.00971353</v>
      </c>
      <c r="P62" s="20" t="n">
        <v>0.02710068</v>
      </c>
      <c r="Q62" s="18" t="n">
        <v>0</v>
      </c>
      <c r="R62" s="20" t="n">
        <v>0</v>
      </c>
      <c r="S62" s="18" t="s">
        <v>404</v>
      </c>
      <c r="T62" s="20" t="s">
        <v>404</v>
      </c>
      <c r="U62" s="18" t="n">
        <v>0</v>
      </c>
      <c r="V62" s="20" t="n">
        <v>0</v>
      </c>
      <c r="W62" s="18" t="n">
        <v>0</v>
      </c>
      <c r="X62" s="20" t="n">
        <v>0</v>
      </c>
      <c r="Y62" s="18" t="n">
        <v>0.31641623</v>
      </c>
      <c r="Z62" s="20" t="n">
        <v>0.01125547</v>
      </c>
    </row>
    <row r="63" spans="1:26">
      <c r="A63" s="15" t="s">
        <v>460</v>
      </c>
      <c r="B63" s="17" t="n">
        <v>5324</v>
      </c>
      <c r="C63" s="18">
        <f>(0.0/B63*100)</f>
        <v/>
      </c>
      <c r="D63" s="19" t="n">
        <v>5324</v>
      </c>
      <c r="E63" s="18" t="n">
        <v>2.36663202</v>
      </c>
      <c r="F63" s="20" t="n">
        <v>0.04339807</v>
      </c>
      <c r="G63" s="18" t="n">
        <v>9.40195374</v>
      </c>
      <c r="H63" s="20" t="n">
        <v>0.07872258</v>
      </c>
      <c r="I63" s="18" t="n">
        <v>19.35960765</v>
      </c>
      <c r="J63" s="20" t="n">
        <v>0.14285833</v>
      </c>
      <c r="K63" s="18" t="n">
        <v>22.90224114</v>
      </c>
      <c r="L63" s="20" t="n">
        <v>0.12222256</v>
      </c>
      <c r="M63" s="18" t="n">
        <v>17.2648717</v>
      </c>
      <c r="N63" s="20" t="n">
        <v>0.14230649</v>
      </c>
      <c r="O63" s="18" t="n">
        <v>18.62741777</v>
      </c>
      <c r="P63" s="20" t="n">
        <v>0.18114269</v>
      </c>
      <c r="Q63" s="18" t="n">
        <v>0</v>
      </c>
      <c r="R63" s="20" t="n">
        <v>0</v>
      </c>
      <c r="S63" s="18" t="s">
        <v>404</v>
      </c>
      <c r="T63" s="20" t="s">
        <v>404</v>
      </c>
      <c r="U63" s="18" t="n">
        <v>0</v>
      </c>
      <c r="V63" s="20" t="n">
        <v>0</v>
      </c>
      <c r="W63" s="18" t="n">
        <v>0</v>
      </c>
      <c r="X63" s="20" t="n">
        <v>0</v>
      </c>
      <c r="Y63" s="18" t="n">
        <v>10.07727598</v>
      </c>
      <c r="Z63" s="20" t="n">
        <v>0.08697560999999999</v>
      </c>
    </row>
    <row r="64" spans="1:26">
      <c r="A64" s="15" t="s">
        <v>461</v>
      </c>
      <c r="B64" s="17" t="n">
        <v>3634</v>
      </c>
      <c r="C64" s="18">
        <f>(27.0/B64*100)</f>
        <v/>
      </c>
      <c r="D64" s="19" t="n">
        <v>3607</v>
      </c>
      <c r="E64" s="18" t="n">
        <v>1.46009609</v>
      </c>
      <c r="F64" s="20" t="n">
        <v>0.03903872</v>
      </c>
      <c r="G64" s="18" t="n">
        <v>34.24948524</v>
      </c>
      <c r="H64" s="20" t="n">
        <v>0.11407644</v>
      </c>
      <c r="I64" s="18" t="n">
        <v>29.66498724</v>
      </c>
      <c r="J64" s="20" t="n">
        <v>0.10127727</v>
      </c>
      <c r="K64" s="18" t="n">
        <v>19.11307606</v>
      </c>
      <c r="L64" s="20" t="n">
        <v>0.08569266</v>
      </c>
      <c r="M64" s="18" t="n">
        <v>13.34744462</v>
      </c>
      <c r="N64" s="20" t="n">
        <v>0.11113486</v>
      </c>
      <c r="O64" s="18" t="n">
        <v>2.16491075</v>
      </c>
      <c r="P64" s="20" t="n">
        <v>0.04539074</v>
      </c>
      <c r="Q64" s="18" t="n">
        <v>0</v>
      </c>
      <c r="R64" s="20" t="n">
        <v>0</v>
      </c>
      <c r="S64" s="18" t="s">
        <v>404</v>
      </c>
      <c r="T64" s="20" t="s">
        <v>404</v>
      </c>
      <c r="U64" s="18" t="n">
        <v>0</v>
      </c>
      <c r="V64" s="20" t="n">
        <v>0</v>
      </c>
      <c r="W64" s="18" t="n">
        <v>0</v>
      </c>
      <c r="X64" s="20" t="n">
        <v>0</v>
      </c>
      <c r="Y64" s="18" t="n">
        <v>0</v>
      </c>
      <c r="Z64" s="20" t="n">
        <v>0</v>
      </c>
    </row>
    <row r="65" spans="1:26">
      <c r="A65" s="15" t="s">
        <v>462</v>
      </c>
      <c r="B65" s="17" t="n">
        <v>5325</v>
      </c>
      <c r="C65" s="18">
        <f>(0.0/B65*100)</f>
        <v/>
      </c>
      <c r="D65" s="19" t="n">
        <v>5325</v>
      </c>
      <c r="E65" s="18" t="n">
        <v>3.27438567</v>
      </c>
      <c r="F65" s="20" t="n">
        <v>1.17820785</v>
      </c>
      <c r="G65" s="18" t="n">
        <v>17.94389819</v>
      </c>
      <c r="H65" s="20" t="n">
        <v>2.67971273</v>
      </c>
      <c r="I65" s="18" t="n">
        <v>21.84001937</v>
      </c>
      <c r="J65" s="20" t="n">
        <v>3.21107135</v>
      </c>
      <c r="K65" s="18" t="n">
        <v>31.28171943</v>
      </c>
      <c r="L65" s="20" t="n">
        <v>3.09439368</v>
      </c>
      <c r="M65" s="18" t="n">
        <v>12.08931752</v>
      </c>
      <c r="N65" s="20" t="n">
        <v>2.24332101</v>
      </c>
      <c r="O65" s="18" t="n">
        <v>12.45480515</v>
      </c>
      <c r="P65" s="20" t="n">
        <v>2.47941966</v>
      </c>
      <c r="Q65" s="18" t="n">
        <v>0</v>
      </c>
      <c r="R65" s="20" t="n">
        <v>0</v>
      </c>
      <c r="S65" s="18" t="s">
        <v>404</v>
      </c>
      <c r="T65" s="20" t="s">
        <v>404</v>
      </c>
      <c r="U65" s="18" t="n">
        <v>0.45799642</v>
      </c>
      <c r="V65" s="20" t="n">
        <v>0.45467261</v>
      </c>
      <c r="W65" s="18" t="n">
        <v>0</v>
      </c>
      <c r="X65" s="20" t="n">
        <v>0</v>
      </c>
      <c r="Y65" s="18" t="n">
        <v>0.65785825</v>
      </c>
      <c r="Z65" s="20" t="n">
        <v>0.46630571</v>
      </c>
    </row>
    <row r="66" spans="1:26">
      <c r="A66" s="15" t="s">
        <v>463</v>
      </c>
      <c r="B66" s="17" t="n">
        <v>5665</v>
      </c>
      <c r="C66" s="18">
        <f>(0.0/B66*100)</f>
        <v/>
      </c>
      <c r="D66" s="19" t="n">
        <v>5665</v>
      </c>
      <c r="E66" s="18" t="n">
        <v>0.8095634</v>
      </c>
      <c r="F66" s="20" t="n">
        <v>0.11817056</v>
      </c>
      <c r="G66" s="18" t="n">
        <v>22.31784048</v>
      </c>
      <c r="H66" s="20" t="n">
        <v>0.21530008</v>
      </c>
      <c r="I66" s="18" t="n">
        <v>35.43270473</v>
      </c>
      <c r="J66" s="20" t="n">
        <v>0.25089198</v>
      </c>
      <c r="K66" s="18" t="n">
        <v>19.43710618</v>
      </c>
      <c r="L66" s="20" t="n">
        <v>0.33136243</v>
      </c>
      <c r="M66" s="18" t="n">
        <v>11.59045893</v>
      </c>
      <c r="N66" s="20" t="n">
        <v>0.0663811</v>
      </c>
      <c r="O66" s="18" t="n">
        <v>10.41232627</v>
      </c>
      <c r="P66" s="20" t="n">
        <v>0.16217937</v>
      </c>
      <c r="Q66" s="18" t="n">
        <v>0</v>
      </c>
      <c r="R66" s="20" t="n">
        <v>0</v>
      </c>
      <c r="S66" s="18" t="s">
        <v>404</v>
      </c>
      <c r="T66" s="20" t="s">
        <v>404</v>
      </c>
      <c r="U66" s="18" t="n">
        <v>0</v>
      </c>
      <c r="V66" s="20" t="n">
        <v>0</v>
      </c>
      <c r="W66" s="18" t="n">
        <v>0</v>
      </c>
      <c r="X66" s="20" t="n">
        <v>0</v>
      </c>
      <c r="Y66" s="18" t="n">
        <v>0</v>
      </c>
      <c r="Z66" s="20" t="n">
        <v>0</v>
      </c>
    </row>
    <row r="67" spans="1:26">
      <c r="A67" s="15" t="s">
        <v>464</v>
      </c>
      <c r="B67" s="17" t="n">
        <v>6971</v>
      </c>
      <c r="C67" s="18">
        <f>(0.0/B67*100)</f>
        <v/>
      </c>
      <c r="D67" s="19" t="n">
        <v>6971</v>
      </c>
      <c r="E67" s="18" t="n">
        <v>8.597743980000001</v>
      </c>
      <c r="F67" s="20" t="n">
        <v>1.93885146</v>
      </c>
      <c r="G67" s="18" t="n">
        <v>21.86769111</v>
      </c>
      <c r="H67" s="20" t="n">
        <v>2.78647551</v>
      </c>
      <c r="I67" s="18" t="n">
        <v>27.21681978</v>
      </c>
      <c r="J67" s="20" t="n">
        <v>2.46266239</v>
      </c>
      <c r="K67" s="18" t="n">
        <v>22.89762496</v>
      </c>
      <c r="L67" s="20" t="n">
        <v>2.86974315</v>
      </c>
      <c r="M67" s="18" t="n">
        <v>9.356083720000001</v>
      </c>
      <c r="N67" s="20" t="n">
        <v>1.48971951</v>
      </c>
      <c r="O67" s="18" t="n">
        <v>5.47067367</v>
      </c>
      <c r="P67" s="20" t="n">
        <v>1.33180752</v>
      </c>
      <c r="Q67" s="18" t="n">
        <v>0</v>
      </c>
      <c r="R67" s="20" t="n">
        <v>0</v>
      </c>
      <c r="S67" s="18" t="s">
        <v>404</v>
      </c>
      <c r="T67" s="20" t="s">
        <v>404</v>
      </c>
      <c r="U67" s="18" t="n">
        <v>0</v>
      </c>
      <c r="V67" s="20" t="n">
        <v>0</v>
      </c>
      <c r="W67" s="18" t="n">
        <v>0</v>
      </c>
      <c r="X67" s="20" t="n">
        <v>0</v>
      </c>
      <c r="Y67" s="18" t="n">
        <v>4.59336278</v>
      </c>
      <c r="Z67" s="20" t="n">
        <v>1.41572758</v>
      </c>
    </row>
    <row r="68" spans="1:26">
      <c r="A68" s="15" t="s">
        <v>465</v>
      </c>
      <c r="B68" s="17" t="n">
        <v>12083</v>
      </c>
      <c r="C68" s="18">
        <f>(0.0/B68*100)</f>
        <v/>
      </c>
      <c r="D68" s="19" t="n">
        <v>12083</v>
      </c>
      <c r="E68" s="18" t="n">
        <v>11.21618575</v>
      </c>
      <c r="F68" s="20" t="n">
        <v>0.05370893</v>
      </c>
      <c r="G68" s="18" t="n">
        <v>19.18026109</v>
      </c>
      <c r="H68" s="20" t="n">
        <v>0.07647869</v>
      </c>
      <c r="I68" s="18" t="n">
        <v>20.58151689</v>
      </c>
      <c r="J68" s="20" t="n">
        <v>0.08265765</v>
      </c>
      <c r="K68" s="18" t="n">
        <v>31.2171081</v>
      </c>
      <c r="L68" s="20" t="n">
        <v>0.10557161</v>
      </c>
      <c r="M68" s="18" t="n">
        <v>9.185994429999999</v>
      </c>
      <c r="N68" s="20" t="n">
        <v>0.05603221</v>
      </c>
      <c r="O68" s="18" t="n">
        <v>5.84899012</v>
      </c>
      <c r="P68" s="20" t="n">
        <v>0.04181469</v>
      </c>
      <c r="Q68" s="18" t="n">
        <v>0</v>
      </c>
      <c r="R68" s="20" t="n">
        <v>0</v>
      </c>
      <c r="S68" s="18" t="s">
        <v>404</v>
      </c>
      <c r="T68" s="20" t="s">
        <v>404</v>
      </c>
      <c r="U68" s="18" t="n">
        <v>0</v>
      </c>
      <c r="V68" s="20" t="n">
        <v>0</v>
      </c>
      <c r="W68" s="18" t="n">
        <v>0</v>
      </c>
      <c r="X68" s="20" t="n">
        <v>0</v>
      </c>
      <c r="Y68" s="18" t="n">
        <v>2.76994361</v>
      </c>
      <c r="Z68" s="20" t="n">
        <v>0.02928289</v>
      </c>
    </row>
    <row r="69" spans="1:26">
      <c r="A69" s="15" t="s">
        <v>466</v>
      </c>
      <c r="B69" s="17" t="n">
        <v>4876</v>
      </c>
      <c r="C69" s="18">
        <f>(0.0/B69*100)</f>
        <v/>
      </c>
      <c r="D69" s="19" t="n">
        <v>4876</v>
      </c>
      <c r="E69" s="18" t="n">
        <v>4.95664006</v>
      </c>
      <c r="F69" s="20" t="n">
        <v>1.79204947</v>
      </c>
      <c r="G69" s="18" t="n">
        <v>19.15048872</v>
      </c>
      <c r="H69" s="20" t="n">
        <v>3.10605462</v>
      </c>
      <c r="I69" s="18" t="n">
        <v>24.55155841</v>
      </c>
      <c r="J69" s="20" t="n">
        <v>3.50200444</v>
      </c>
      <c r="K69" s="18" t="n">
        <v>30.5579057</v>
      </c>
      <c r="L69" s="20" t="n">
        <v>3.72099509</v>
      </c>
      <c r="M69" s="18" t="n">
        <v>9.57857308</v>
      </c>
      <c r="N69" s="20" t="n">
        <v>2.2432944</v>
      </c>
      <c r="O69" s="18" t="n">
        <v>11.20483404</v>
      </c>
      <c r="P69" s="20" t="n">
        <v>2.17597437</v>
      </c>
      <c r="Q69" s="18" t="n">
        <v>0</v>
      </c>
      <c r="R69" s="20" t="n">
        <v>0</v>
      </c>
      <c r="S69" s="18" t="s">
        <v>404</v>
      </c>
      <c r="T69" s="20" t="s">
        <v>404</v>
      </c>
      <c r="U69" s="18" t="n">
        <v>0</v>
      </c>
      <c r="V69" s="20" t="n">
        <v>0</v>
      </c>
      <c r="W69" s="18" t="n">
        <v>0</v>
      </c>
      <c r="X69" s="20" t="n">
        <v>0</v>
      </c>
      <c r="Y69" s="18" t="n">
        <v>0</v>
      </c>
      <c r="Z69" s="20" t="n">
        <v>0</v>
      </c>
    </row>
    <row r="70" spans="1:26">
      <c r="A70" s="15" t="s">
        <v>467</v>
      </c>
      <c r="B70" s="17" t="n">
        <v>6036</v>
      </c>
      <c r="C70" s="18">
        <f>(0.0/B70*100)</f>
        <v/>
      </c>
      <c r="D70" s="19" t="n">
        <v>6036</v>
      </c>
      <c r="E70" s="18" t="n">
        <v>3.92158014</v>
      </c>
      <c r="F70" s="20" t="n">
        <v>1.45289563</v>
      </c>
      <c r="G70" s="18" t="n">
        <v>14.53668999</v>
      </c>
      <c r="H70" s="20" t="n">
        <v>2.92517096</v>
      </c>
      <c r="I70" s="18" t="n">
        <v>38.88326528</v>
      </c>
      <c r="J70" s="20" t="n">
        <v>3.12640598</v>
      </c>
      <c r="K70" s="18" t="n">
        <v>28.20332967</v>
      </c>
      <c r="L70" s="20" t="n">
        <v>3.81861751</v>
      </c>
      <c r="M70" s="18" t="n">
        <v>8.987142110000001</v>
      </c>
      <c r="N70" s="20" t="n">
        <v>2.50179005</v>
      </c>
      <c r="O70" s="18" t="n">
        <v>4.80458609</v>
      </c>
      <c r="P70" s="20" t="n">
        <v>2.70154847</v>
      </c>
      <c r="Q70" s="18" t="n">
        <v>0</v>
      </c>
      <c r="R70" s="20" t="n">
        <v>0</v>
      </c>
      <c r="S70" s="18" t="s">
        <v>404</v>
      </c>
      <c r="T70" s="20" t="s">
        <v>404</v>
      </c>
      <c r="U70" s="18" t="n">
        <v>0</v>
      </c>
      <c r="V70" s="20" t="n">
        <v>0</v>
      </c>
      <c r="W70" s="18" t="n">
        <v>0</v>
      </c>
      <c r="X70" s="20" t="n">
        <v>0</v>
      </c>
      <c r="Y70" s="18" t="n">
        <v>0.66340671</v>
      </c>
      <c r="Z70" s="20" t="n">
        <v>0.39498483</v>
      </c>
    </row>
    <row r="71" spans="1:26">
      <c r="A71" s="15" t="s">
        <v>468</v>
      </c>
      <c r="B71" s="17" t="n">
        <v>6115</v>
      </c>
      <c r="C71" s="18">
        <f>(0.0/B71*100)</f>
        <v/>
      </c>
      <c r="D71" s="19" t="n">
        <v>6115</v>
      </c>
      <c r="E71" s="18" t="n">
        <v>0</v>
      </c>
      <c r="F71" s="20" t="n">
        <v>0</v>
      </c>
      <c r="G71" s="18" t="n">
        <v>34.44803078</v>
      </c>
      <c r="H71" s="20" t="n">
        <v>1.01044949</v>
      </c>
      <c r="I71" s="18" t="n">
        <v>31.65984235</v>
      </c>
      <c r="J71" s="20" t="n">
        <v>0.68559892</v>
      </c>
      <c r="K71" s="18" t="n">
        <v>22.27603976</v>
      </c>
      <c r="L71" s="20" t="n">
        <v>1.34027171</v>
      </c>
      <c r="M71" s="18" t="n">
        <v>4.38815043</v>
      </c>
      <c r="N71" s="20" t="n">
        <v>0.75668897</v>
      </c>
      <c r="O71" s="18" t="n">
        <v>5.95169388</v>
      </c>
      <c r="P71" s="20" t="n">
        <v>0.48449646</v>
      </c>
      <c r="Q71" s="18" t="n">
        <v>0</v>
      </c>
      <c r="R71" s="20" t="n">
        <v>0</v>
      </c>
      <c r="S71" s="18" t="s">
        <v>404</v>
      </c>
      <c r="T71" s="20" t="s">
        <v>404</v>
      </c>
      <c r="U71" s="18" t="n">
        <v>0</v>
      </c>
      <c r="V71" s="20" t="n">
        <v>0</v>
      </c>
      <c r="W71" s="18" t="n">
        <v>0</v>
      </c>
      <c r="X71" s="20" t="n">
        <v>0</v>
      </c>
      <c r="Y71" s="18" t="n">
        <v>1.2762428</v>
      </c>
      <c r="Z71" s="20" t="n">
        <v>0.03150952</v>
      </c>
    </row>
    <row r="72" spans="1:26">
      <c r="A72" s="15" t="s">
        <v>469</v>
      </c>
      <c r="B72" s="17" t="n">
        <v>7708</v>
      </c>
      <c r="C72" s="18">
        <f>(0.0/B72*100)</f>
        <v/>
      </c>
      <c r="D72" s="19" t="n">
        <v>7708</v>
      </c>
      <c r="E72" s="18" t="n">
        <v>2.83307664</v>
      </c>
      <c r="F72" s="20" t="n">
        <v>1.03611767</v>
      </c>
      <c r="G72" s="18" t="n">
        <v>21.71456223</v>
      </c>
      <c r="H72" s="20" t="n">
        <v>2.91533887</v>
      </c>
      <c r="I72" s="18" t="n">
        <v>28.16412304</v>
      </c>
      <c r="J72" s="20" t="n">
        <v>3.47510708</v>
      </c>
      <c r="K72" s="18" t="n">
        <v>28.01933495</v>
      </c>
      <c r="L72" s="20" t="n">
        <v>3.17768143</v>
      </c>
      <c r="M72" s="18" t="n">
        <v>8.80090369</v>
      </c>
      <c r="N72" s="20" t="n">
        <v>2.04945298</v>
      </c>
      <c r="O72" s="18" t="n">
        <v>8.08124963</v>
      </c>
      <c r="P72" s="20" t="n">
        <v>1.89369712</v>
      </c>
      <c r="Q72" s="18" t="n">
        <v>0</v>
      </c>
      <c r="R72" s="20" t="n">
        <v>0</v>
      </c>
      <c r="S72" s="18" t="s">
        <v>404</v>
      </c>
      <c r="T72" s="20" t="s">
        <v>404</v>
      </c>
      <c r="U72" s="18" t="n">
        <v>0</v>
      </c>
      <c r="V72" s="20" t="n">
        <v>0</v>
      </c>
      <c r="W72" s="18" t="n">
        <v>0</v>
      </c>
      <c r="X72" s="20" t="n">
        <v>0</v>
      </c>
      <c r="Y72" s="18" t="n">
        <v>2.38674982</v>
      </c>
      <c r="Z72" s="20" t="n">
        <v>1.1000435</v>
      </c>
    </row>
    <row r="73" spans="1:26">
      <c r="A73" s="15" t="s">
        <v>470</v>
      </c>
      <c r="B73" s="17" t="n">
        <v>8249</v>
      </c>
      <c r="C73" s="18">
        <f>(0.0/B73*100)</f>
        <v/>
      </c>
      <c r="D73" s="19" t="n">
        <v>8249</v>
      </c>
      <c r="E73" s="18" t="n">
        <v>1.03981337</v>
      </c>
      <c r="F73" s="20" t="n">
        <v>0.7823181</v>
      </c>
      <c r="G73" s="18" t="n">
        <v>12.12172446</v>
      </c>
      <c r="H73" s="20" t="n">
        <v>2.95322079</v>
      </c>
      <c r="I73" s="18" t="n">
        <v>14.46173068</v>
      </c>
      <c r="J73" s="20" t="n">
        <v>2.50924756</v>
      </c>
      <c r="K73" s="18" t="n">
        <v>34.0126988</v>
      </c>
      <c r="L73" s="20" t="n">
        <v>3.63743984</v>
      </c>
      <c r="M73" s="18" t="n">
        <v>17.48564396</v>
      </c>
      <c r="N73" s="20" t="n">
        <v>3.07701556</v>
      </c>
      <c r="O73" s="18" t="n">
        <v>16.6407466</v>
      </c>
      <c r="P73" s="20" t="n">
        <v>2.64177191</v>
      </c>
      <c r="Q73" s="18" t="n">
        <v>0</v>
      </c>
      <c r="R73" s="20" t="n">
        <v>0</v>
      </c>
      <c r="S73" s="18" t="s">
        <v>404</v>
      </c>
      <c r="T73" s="20" t="s">
        <v>404</v>
      </c>
      <c r="U73" s="18" t="n">
        <v>0</v>
      </c>
      <c r="V73" s="20" t="n">
        <v>0</v>
      </c>
      <c r="W73" s="18" t="n">
        <v>0</v>
      </c>
      <c r="X73" s="20" t="n">
        <v>0</v>
      </c>
      <c r="Y73" s="18" t="n">
        <v>4.23764213</v>
      </c>
      <c r="Z73" s="20" t="n">
        <v>1.57122162</v>
      </c>
    </row>
    <row r="74" spans="1:26">
      <c r="A74" s="15" t="s">
        <v>471</v>
      </c>
      <c r="B74" s="17" t="n">
        <v>4692</v>
      </c>
      <c r="C74" s="18">
        <f>(484.0/B74*100)</f>
        <v/>
      </c>
      <c r="D74" s="19" t="n">
        <v>4208</v>
      </c>
      <c r="E74" s="18" t="n">
        <v>5.65277203</v>
      </c>
      <c r="F74" s="20" t="n">
        <v>0.14105524</v>
      </c>
      <c r="G74" s="18" t="n">
        <v>12.27634703</v>
      </c>
      <c r="H74" s="20" t="n">
        <v>0.1364291</v>
      </c>
      <c r="I74" s="18" t="n">
        <v>19.85454119</v>
      </c>
      <c r="J74" s="20" t="n">
        <v>0.18751068</v>
      </c>
      <c r="K74" s="18" t="n">
        <v>25.78821748</v>
      </c>
      <c r="L74" s="20" t="n">
        <v>0.23165031</v>
      </c>
      <c r="M74" s="18" t="n">
        <v>23.57124402</v>
      </c>
      <c r="N74" s="20" t="n">
        <v>0.23152458</v>
      </c>
      <c r="O74" s="18" t="n">
        <v>11.13554053</v>
      </c>
      <c r="P74" s="20" t="n">
        <v>0.15196758</v>
      </c>
      <c r="Q74" s="18" t="n">
        <v>0</v>
      </c>
      <c r="R74" s="20" t="n">
        <v>0</v>
      </c>
      <c r="S74" s="18" t="s">
        <v>404</v>
      </c>
      <c r="T74" s="20" t="s">
        <v>404</v>
      </c>
      <c r="U74" s="18" t="n">
        <v>0</v>
      </c>
      <c r="V74" s="20" t="n">
        <v>0</v>
      </c>
      <c r="W74" s="18" t="n">
        <v>0</v>
      </c>
      <c r="X74" s="20" t="n">
        <v>0</v>
      </c>
      <c r="Y74" s="18" t="n">
        <v>1.72133772</v>
      </c>
      <c r="Z74" s="20" t="n">
        <v>0.06744449</v>
      </c>
    </row>
    <row r="75" spans="1:26">
      <c r="A75" s="15" t="s">
        <v>472</v>
      </c>
      <c r="B75" s="17" t="n">
        <v>5375</v>
      </c>
      <c r="C75" s="18">
        <f>(483.0/B75*100)</f>
        <v/>
      </c>
      <c r="D75" s="19" t="n">
        <v>4892</v>
      </c>
      <c r="E75" s="18" t="n">
        <v>18.45664206</v>
      </c>
      <c r="F75" s="20" t="n">
        <v>3.08233726</v>
      </c>
      <c r="G75" s="18" t="n">
        <v>16.72419967</v>
      </c>
      <c r="H75" s="20" t="n">
        <v>3.22791038</v>
      </c>
      <c r="I75" s="18" t="n">
        <v>29.08642852</v>
      </c>
      <c r="J75" s="20" t="n">
        <v>3.71321514</v>
      </c>
      <c r="K75" s="18" t="n">
        <v>14.50896821</v>
      </c>
      <c r="L75" s="20" t="n">
        <v>3.03216612</v>
      </c>
      <c r="M75" s="18" t="n">
        <v>4.63903307</v>
      </c>
      <c r="N75" s="20" t="n">
        <v>1.70652294</v>
      </c>
      <c r="O75" s="18" t="n">
        <v>9.05763866</v>
      </c>
      <c r="P75" s="20" t="n">
        <v>2.60120879</v>
      </c>
      <c r="Q75" s="18" t="n">
        <v>0</v>
      </c>
      <c r="R75" s="20" t="n">
        <v>0</v>
      </c>
      <c r="S75" s="18" t="s">
        <v>404</v>
      </c>
      <c r="T75" s="20" t="s">
        <v>404</v>
      </c>
      <c r="U75" s="18" t="n">
        <v>0</v>
      </c>
      <c r="V75" s="20" t="n">
        <v>0</v>
      </c>
      <c r="W75" s="18" t="n">
        <v>0</v>
      </c>
      <c r="X75" s="20" t="n">
        <v>0</v>
      </c>
      <c r="Y75" s="18" t="n">
        <v>7.5270898</v>
      </c>
      <c r="Z75" s="20" t="n">
        <v>2.36801647</v>
      </c>
    </row>
    <row r="76" spans="1:26">
      <c r="A76" s="15" t="s">
        <v>473</v>
      </c>
      <c r="B76" s="17" t="n">
        <v>14167</v>
      </c>
      <c r="C76" s="18">
        <f>(1400.0/B76*100)</f>
        <v/>
      </c>
      <c r="D76" s="19" t="n">
        <v>12767</v>
      </c>
      <c r="E76" s="18" t="n">
        <v>3.80955966</v>
      </c>
      <c r="F76" s="20" t="n">
        <v>0.86028411</v>
      </c>
      <c r="G76" s="18" t="n">
        <v>21.53316606</v>
      </c>
      <c r="H76" s="20" t="n">
        <v>2.69274413</v>
      </c>
      <c r="I76" s="18" t="n">
        <v>19.8929287</v>
      </c>
      <c r="J76" s="20" t="n">
        <v>1.94260058</v>
      </c>
      <c r="K76" s="18" t="n">
        <v>24.28410766</v>
      </c>
      <c r="L76" s="20" t="n">
        <v>2.30552624</v>
      </c>
      <c r="M76" s="18" t="n">
        <v>15.14954092</v>
      </c>
      <c r="N76" s="20" t="n">
        <v>1.68879163</v>
      </c>
      <c r="O76" s="18" t="n">
        <v>8.307174740000001</v>
      </c>
      <c r="P76" s="20" t="n">
        <v>1.67417582</v>
      </c>
      <c r="Q76" s="18" t="n">
        <v>0</v>
      </c>
      <c r="R76" s="20" t="n">
        <v>0</v>
      </c>
      <c r="S76" s="18" t="s">
        <v>404</v>
      </c>
      <c r="T76" s="20" t="s">
        <v>404</v>
      </c>
      <c r="U76" s="18" t="n">
        <v>0</v>
      </c>
      <c r="V76" s="20" t="n">
        <v>0</v>
      </c>
      <c r="W76" s="18" t="n">
        <v>0</v>
      </c>
      <c r="X76" s="20" t="n">
        <v>0</v>
      </c>
      <c r="Y76" s="18" t="n">
        <v>7.02352225</v>
      </c>
      <c r="Z76" s="20" t="n">
        <v>1.46450095</v>
      </c>
    </row>
    <row r="77" spans="1:26">
      <c r="A77" s="15" t="s">
        <v>474</v>
      </c>
      <c r="B77" s="17" t="n">
        <v>6062</v>
      </c>
      <c r="C77" s="18">
        <f>(0.0/B77*100)</f>
        <v/>
      </c>
      <c r="D77" s="19" t="n">
        <v>6062</v>
      </c>
      <c r="E77" s="18" t="n">
        <v>7.00922607</v>
      </c>
      <c r="F77" s="20" t="n">
        <v>1.77971043</v>
      </c>
      <c r="G77" s="18" t="n">
        <v>15.87972207</v>
      </c>
      <c r="H77" s="20" t="n">
        <v>2.288335</v>
      </c>
      <c r="I77" s="18" t="n">
        <v>17.5857666</v>
      </c>
      <c r="J77" s="20" t="n">
        <v>2.41246251</v>
      </c>
      <c r="K77" s="18" t="n">
        <v>22.73568893</v>
      </c>
      <c r="L77" s="20" t="n">
        <v>2.66454493</v>
      </c>
      <c r="M77" s="18" t="n">
        <v>29.47199805</v>
      </c>
      <c r="N77" s="20" t="n">
        <v>3.14377392</v>
      </c>
      <c r="O77" s="18" t="n">
        <v>7.31759828</v>
      </c>
      <c r="P77" s="20" t="n">
        <v>1.81855851</v>
      </c>
      <c r="Q77" s="18" t="n">
        <v>0</v>
      </c>
      <c r="R77" s="20" t="n">
        <v>0</v>
      </c>
      <c r="S77" s="18" t="s">
        <v>404</v>
      </c>
      <c r="T77" s="20" t="s">
        <v>404</v>
      </c>
      <c r="U77" s="18" t="n">
        <v>0</v>
      </c>
      <c r="V77" s="20" t="n">
        <v>0</v>
      </c>
      <c r="W77" s="18" t="n">
        <v>0</v>
      </c>
      <c r="X77" s="20" t="n">
        <v>0</v>
      </c>
      <c r="Y77" s="18" t="n">
        <v>0</v>
      </c>
      <c r="Z77" s="20" t="n">
        <v>0</v>
      </c>
    </row>
    <row r="78" spans="1:26">
      <c r="A78" s="15" t="s">
        <v>475</v>
      </c>
      <c r="B78" s="17" t="n">
        <v>5826</v>
      </c>
      <c r="C78" s="18">
        <f>(0.0/B78*100)</f>
        <v/>
      </c>
      <c r="D78" s="19" t="n">
        <v>5826</v>
      </c>
      <c r="E78" s="18" t="n">
        <v>1.36378844</v>
      </c>
      <c r="F78" s="20" t="n">
        <v>0.8456383200000001</v>
      </c>
      <c r="G78" s="18" t="n">
        <v>34.7176213</v>
      </c>
      <c r="H78" s="20" t="n">
        <v>3.86053092</v>
      </c>
      <c r="I78" s="18" t="n">
        <v>15.20598402</v>
      </c>
      <c r="J78" s="20" t="n">
        <v>2.89318837</v>
      </c>
      <c r="K78" s="18" t="n">
        <v>35.15615196</v>
      </c>
      <c r="L78" s="20" t="n">
        <v>3.43985514</v>
      </c>
      <c r="M78" s="18" t="n">
        <v>10.68717271</v>
      </c>
      <c r="N78" s="20" t="n">
        <v>2.74789763</v>
      </c>
      <c r="O78" s="18" t="n">
        <v>2.3413818</v>
      </c>
      <c r="P78" s="20" t="n">
        <v>1.17375391</v>
      </c>
      <c r="Q78" s="18" t="n">
        <v>0</v>
      </c>
      <c r="R78" s="20" t="n">
        <v>0</v>
      </c>
      <c r="S78" s="18" t="s">
        <v>404</v>
      </c>
      <c r="T78" s="20" t="s">
        <v>404</v>
      </c>
      <c r="U78" s="18" t="n">
        <v>0</v>
      </c>
      <c r="V78" s="20" t="n">
        <v>0</v>
      </c>
      <c r="W78" s="18" t="n">
        <v>0.52789977</v>
      </c>
      <c r="X78" s="20" t="n">
        <v>0.52663984</v>
      </c>
      <c r="Y78" s="18" t="n">
        <v>0</v>
      </c>
      <c r="Z78" s="20" t="n">
        <v>0</v>
      </c>
    </row>
    <row customHeight="1" ht="25" r="79" spans="1:26">
      <c r="A79" s="15" t="s">
        <v>476</v>
      </c>
      <c r="B79" s="17" t="n">
        <v>1657</v>
      </c>
      <c r="C79" s="18">
        <f>(21.0/B79*100)</f>
        <v/>
      </c>
      <c r="D79" s="19" t="n">
        <v>1636</v>
      </c>
      <c r="E79" s="18" t="n">
        <v>20.47456711</v>
      </c>
      <c r="F79" s="20" t="n">
        <v>5.20619</v>
      </c>
      <c r="G79" s="18" t="n">
        <v>25.35239448</v>
      </c>
      <c r="H79" s="20" t="n">
        <v>6.03298475</v>
      </c>
      <c r="I79" s="18" t="n">
        <v>19.37571657</v>
      </c>
      <c r="J79" s="20" t="n">
        <v>5.91925183</v>
      </c>
      <c r="K79" s="18" t="n">
        <v>22.25295318</v>
      </c>
      <c r="L79" s="20" t="n">
        <v>6.28103501</v>
      </c>
      <c r="M79" s="18" t="n">
        <v>8.81783508</v>
      </c>
      <c r="N79" s="20" t="n">
        <v>3.98665051</v>
      </c>
      <c r="O79" s="18" t="n">
        <v>2.23120751</v>
      </c>
      <c r="P79" s="20" t="n">
        <v>1.35150572</v>
      </c>
      <c r="Q79" s="18" t="n">
        <v>0</v>
      </c>
      <c r="R79" s="20" t="n">
        <v>0</v>
      </c>
      <c r="S79" s="18" t="s">
        <v>404</v>
      </c>
      <c r="T79" s="20" t="s">
        <v>404</v>
      </c>
      <c r="U79" s="18" t="n">
        <v>0</v>
      </c>
      <c r="V79" s="20" t="n">
        <v>0</v>
      </c>
      <c r="W79" s="18" t="n">
        <v>0</v>
      </c>
      <c r="X79" s="20" t="n">
        <v>0</v>
      </c>
      <c r="Y79" s="18" t="n">
        <v>1.49532607</v>
      </c>
      <c r="Z79" s="20" t="n">
        <v>1.04635443</v>
      </c>
    </row>
    <row r="80" spans="1:26">
      <c r="A80" s="15" t="s">
        <v>477</v>
      </c>
      <c r="B80" s="17" t="n">
        <v>7841</v>
      </c>
      <c r="C80" s="18">
        <f>(0.0/B80*100)</f>
        <v/>
      </c>
      <c r="D80" s="19" t="n">
        <v>7841</v>
      </c>
      <c r="E80" s="18" t="n">
        <v>2.05344914</v>
      </c>
      <c r="F80" s="20" t="n">
        <v>0.93579415</v>
      </c>
      <c r="G80" s="18" t="n">
        <v>17.4932371</v>
      </c>
      <c r="H80" s="20" t="n">
        <v>2.87722672</v>
      </c>
      <c r="I80" s="18" t="n">
        <v>21.04780184</v>
      </c>
      <c r="J80" s="20" t="n">
        <v>3.37520309</v>
      </c>
      <c r="K80" s="18" t="n">
        <v>26.81036721</v>
      </c>
      <c r="L80" s="20" t="n">
        <v>3.27418293</v>
      </c>
      <c r="M80" s="18" t="n">
        <v>18.11481332</v>
      </c>
      <c r="N80" s="20" t="n">
        <v>2.88844008</v>
      </c>
      <c r="O80" s="18" t="n">
        <v>14.48033138</v>
      </c>
      <c r="P80" s="20" t="n">
        <v>2.67120866</v>
      </c>
      <c r="Q80" s="18" t="n">
        <v>0</v>
      </c>
      <c r="R80" s="20" t="n">
        <v>0</v>
      </c>
      <c r="S80" s="18" t="s">
        <v>404</v>
      </c>
      <c r="T80" s="20" t="s">
        <v>404</v>
      </c>
      <c r="U80" s="18" t="n">
        <v>0</v>
      </c>
      <c r="V80" s="20" t="n">
        <v>0</v>
      </c>
      <c r="W80" s="18" t="n">
        <v>0</v>
      </c>
      <c r="X80" s="20" t="n">
        <v>0</v>
      </c>
      <c r="Y80" s="18" t="n">
        <v>0</v>
      </c>
      <c r="Z80" s="20" t="n">
        <v>0</v>
      </c>
    </row>
    <row r="81" spans="1:26">
      <c r="A81" s="21" t="s">
        <v>478</v>
      </c>
      <c r="B81" s="17" t="n">
        <v>8861</v>
      </c>
      <c r="C81" s="18">
        <f>(0.0/B81*100)</f>
        <v/>
      </c>
      <c r="D81" s="19" t="n">
        <v>8861</v>
      </c>
      <c r="E81" s="18" t="n">
        <v>0</v>
      </c>
      <c r="F81" s="20" t="n">
        <v>0</v>
      </c>
      <c r="G81" s="18" t="n">
        <v>8.471013129999999</v>
      </c>
      <c r="H81" s="20" t="n">
        <v>2.03673141</v>
      </c>
      <c r="I81" s="18" t="n">
        <v>25.14954163</v>
      </c>
      <c r="J81" s="20" t="n">
        <v>3.51016387</v>
      </c>
      <c r="K81" s="18" t="n">
        <v>26.58940769</v>
      </c>
      <c r="L81" s="20" t="n">
        <v>3.77966199</v>
      </c>
      <c r="M81" s="18" t="n">
        <v>19.88340122</v>
      </c>
      <c r="N81" s="20" t="n">
        <v>3.0253698</v>
      </c>
      <c r="O81" s="18" t="n">
        <v>19.42419045</v>
      </c>
      <c r="P81" s="20" t="n">
        <v>3.04787965</v>
      </c>
      <c r="Q81" s="18" t="n">
        <v>0</v>
      </c>
      <c r="R81" s="20" t="n">
        <v>0</v>
      </c>
      <c r="S81" s="18" t="s">
        <v>404</v>
      </c>
      <c r="T81" s="20" t="s">
        <v>404</v>
      </c>
      <c r="U81" s="18" t="n">
        <v>0</v>
      </c>
      <c r="V81" s="20" t="n">
        <v>0</v>
      </c>
      <c r="W81" s="18" t="n">
        <v>0</v>
      </c>
      <c r="X81" s="20" t="n">
        <v>0</v>
      </c>
      <c r="Y81" s="18" t="n">
        <v>0.48244587</v>
      </c>
      <c r="Z81" s="20" t="n">
        <v>0.2859354</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542</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2.05703313</v>
      </c>
      <c r="F7" s="20" t="n">
        <v>0.55369339</v>
      </c>
      <c r="G7" s="18" t="n">
        <v>4.13706773</v>
      </c>
      <c r="H7" s="20" t="n">
        <v>0.8005805499999999</v>
      </c>
      <c r="I7" s="18" t="n">
        <v>12.42867221</v>
      </c>
      <c r="J7" s="20" t="n">
        <v>1.33187856</v>
      </c>
      <c r="K7" s="18" t="n">
        <v>26.54755336</v>
      </c>
      <c r="L7" s="20" t="n">
        <v>1.82813351</v>
      </c>
      <c r="M7" s="18" t="n">
        <v>28.38424837</v>
      </c>
      <c r="N7" s="20" t="n">
        <v>1.92016315</v>
      </c>
      <c r="O7" s="18" t="n">
        <v>21.47853086</v>
      </c>
      <c r="P7" s="20" t="n">
        <v>1.68573716</v>
      </c>
      <c r="Q7" s="18" t="n">
        <v>0</v>
      </c>
      <c r="R7" s="20" t="n">
        <v>0</v>
      </c>
      <c r="S7" s="18" t="s">
        <v>404</v>
      </c>
      <c r="T7" s="20" t="s">
        <v>404</v>
      </c>
      <c r="U7" s="18" t="n">
        <v>0</v>
      </c>
      <c r="V7" s="20" t="n">
        <v>0</v>
      </c>
      <c r="W7" s="18" t="n">
        <v>0</v>
      </c>
      <c r="X7" s="20" t="n">
        <v>0</v>
      </c>
      <c r="Y7" s="18" t="n">
        <v>4.96689435</v>
      </c>
      <c r="Z7" s="20" t="n">
        <v>0.87432201</v>
      </c>
    </row>
    <row r="8" spans="1:26">
      <c r="A8" s="15" t="s">
        <v>405</v>
      </c>
      <c r="B8" s="17" t="n">
        <v>7007</v>
      </c>
      <c r="C8" s="18">
        <f>(0.0/B8*100)</f>
        <v/>
      </c>
      <c r="D8" s="19" t="n">
        <v>7007</v>
      </c>
      <c r="E8" s="18" t="n">
        <v>1.61090279</v>
      </c>
      <c r="F8" s="20" t="n">
        <v>0.82627337</v>
      </c>
      <c r="G8" s="18" t="n">
        <v>11.48951626</v>
      </c>
      <c r="H8" s="20" t="n">
        <v>2.47761971</v>
      </c>
      <c r="I8" s="18" t="n">
        <v>20.34576239</v>
      </c>
      <c r="J8" s="20" t="n">
        <v>2.79429896</v>
      </c>
      <c r="K8" s="18" t="n">
        <v>27.77276468</v>
      </c>
      <c r="L8" s="20" t="n">
        <v>3.3200175</v>
      </c>
      <c r="M8" s="18" t="n">
        <v>20.34814964</v>
      </c>
      <c r="N8" s="20" t="n">
        <v>2.78552203</v>
      </c>
      <c r="O8" s="18" t="n">
        <v>12.86455924</v>
      </c>
      <c r="P8" s="20" t="n">
        <v>2.22058136</v>
      </c>
      <c r="Q8" s="18" t="n">
        <v>0</v>
      </c>
      <c r="R8" s="20" t="n">
        <v>0</v>
      </c>
      <c r="S8" s="18" t="s">
        <v>404</v>
      </c>
      <c r="T8" s="20" t="s">
        <v>404</v>
      </c>
      <c r="U8" s="18" t="n">
        <v>0</v>
      </c>
      <c r="V8" s="20" t="n">
        <v>0</v>
      </c>
      <c r="W8" s="18" t="n">
        <v>0</v>
      </c>
      <c r="X8" s="20" t="n">
        <v>0</v>
      </c>
      <c r="Y8" s="18" t="n">
        <v>5.568345</v>
      </c>
      <c r="Z8" s="20" t="n">
        <v>1.80741623</v>
      </c>
    </row>
    <row r="9" spans="1:26">
      <c r="A9" s="15" t="s">
        <v>406</v>
      </c>
      <c r="B9" s="17" t="n">
        <v>9651</v>
      </c>
      <c r="C9" s="18">
        <f>(200.0/B9*100)</f>
        <v/>
      </c>
      <c r="D9" s="19" t="n">
        <v>9451</v>
      </c>
      <c r="E9" s="18" t="n">
        <v>0</v>
      </c>
      <c r="F9" s="20" t="n">
        <v>0</v>
      </c>
      <c r="G9" s="18" t="n">
        <v>3.89134929</v>
      </c>
      <c r="H9" s="20" t="n">
        <v>1.32326906</v>
      </c>
      <c r="I9" s="18" t="n">
        <v>12.5642933</v>
      </c>
      <c r="J9" s="20" t="n">
        <v>2.03132498</v>
      </c>
      <c r="K9" s="18" t="n">
        <v>21.32572061</v>
      </c>
      <c r="L9" s="20" t="n">
        <v>2.900123</v>
      </c>
      <c r="M9" s="18" t="n">
        <v>26.03537663</v>
      </c>
      <c r="N9" s="20" t="n">
        <v>2.38864433</v>
      </c>
      <c r="O9" s="18" t="n">
        <v>26.2627461</v>
      </c>
      <c r="P9" s="20" t="n">
        <v>2.89752708</v>
      </c>
      <c r="Q9" s="18" t="n">
        <v>0</v>
      </c>
      <c r="R9" s="20" t="n">
        <v>0</v>
      </c>
      <c r="S9" s="18" t="s">
        <v>404</v>
      </c>
      <c r="T9" s="20" t="s">
        <v>404</v>
      </c>
      <c r="U9" s="18" t="n">
        <v>0</v>
      </c>
      <c r="V9" s="20" t="n">
        <v>0</v>
      </c>
      <c r="W9" s="18" t="n">
        <v>0</v>
      </c>
      <c r="X9" s="20" t="n">
        <v>0</v>
      </c>
      <c r="Y9" s="18" t="n">
        <v>9.92051406</v>
      </c>
      <c r="Z9" s="20" t="n">
        <v>2.01997327</v>
      </c>
    </row>
    <row r="10" spans="1:26">
      <c r="A10" s="15" t="s">
        <v>407</v>
      </c>
      <c r="B10" s="17" t="n">
        <v>20058</v>
      </c>
      <c r="C10" s="18">
        <f>(2798.0/B10*100)</f>
        <v/>
      </c>
      <c r="D10" s="19" t="n">
        <v>17260</v>
      </c>
      <c r="E10" s="18" t="n">
        <v>0.0785665</v>
      </c>
      <c r="F10" s="20" t="n">
        <v>0.08329467</v>
      </c>
      <c r="G10" s="18" t="n">
        <v>1.66421492</v>
      </c>
      <c r="H10" s="20" t="n">
        <v>0.6363752</v>
      </c>
      <c r="I10" s="18" t="n">
        <v>8.383833790000001</v>
      </c>
      <c r="J10" s="20" t="n">
        <v>1.65361533</v>
      </c>
      <c r="K10" s="18" t="n">
        <v>17.4337078</v>
      </c>
      <c r="L10" s="20" t="n">
        <v>2.02637046</v>
      </c>
      <c r="M10" s="18" t="n">
        <v>25.1482625</v>
      </c>
      <c r="N10" s="20" t="n">
        <v>2.18570676</v>
      </c>
      <c r="O10" s="18" t="n">
        <v>42.52103659</v>
      </c>
      <c r="P10" s="20" t="n">
        <v>2.84861285</v>
      </c>
      <c r="Q10" s="18" t="n">
        <v>0</v>
      </c>
      <c r="R10" s="20" t="n">
        <v>0</v>
      </c>
      <c r="S10" s="18" t="s">
        <v>404</v>
      </c>
      <c r="T10" s="20" t="s">
        <v>404</v>
      </c>
      <c r="U10" s="18" t="n">
        <v>0</v>
      </c>
      <c r="V10" s="20" t="n">
        <v>0</v>
      </c>
      <c r="W10" s="18" t="n">
        <v>0</v>
      </c>
      <c r="X10" s="20" t="n">
        <v>0</v>
      </c>
      <c r="Y10" s="18" t="n">
        <v>4.7703779</v>
      </c>
      <c r="Z10" s="20" t="n">
        <v>1.08103045</v>
      </c>
    </row>
    <row r="11" spans="1:26">
      <c r="A11" s="15" t="s">
        <v>408</v>
      </c>
      <c r="B11" s="17" t="n">
        <v>7053</v>
      </c>
      <c r="C11" s="18">
        <f>(137.0/B11*100)</f>
        <v/>
      </c>
      <c r="D11" s="19" t="n">
        <v>6916</v>
      </c>
      <c r="E11" s="18" t="n">
        <v>3.17814624</v>
      </c>
      <c r="F11" s="20" t="n">
        <v>1.44791643</v>
      </c>
      <c r="G11" s="18" t="n">
        <v>4.26224447</v>
      </c>
      <c r="H11" s="20" t="n">
        <v>1.56195679</v>
      </c>
      <c r="I11" s="18" t="n">
        <v>9.795715789999999</v>
      </c>
      <c r="J11" s="20" t="n">
        <v>2.60694387</v>
      </c>
      <c r="K11" s="18" t="n">
        <v>29.17146667</v>
      </c>
      <c r="L11" s="20" t="n">
        <v>2.69835936</v>
      </c>
      <c r="M11" s="18" t="n">
        <v>29.97091764</v>
      </c>
      <c r="N11" s="20" t="n">
        <v>3.91528758</v>
      </c>
      <c r="O11" s="18" t="n">
        <v>20.44952196</v>
      </c>
      <c r="P11" s="20" t="n">
        <v>3.43518289</v>
      </c>
      <c r="Q11" s="18" t="n">
        <v>0</v>
      </c>
      <c r="R11" s="20" t="n">
        <v>0</v>
      </c>
      <c r="S11" s="18" t="s">
        <v>404</v>
      </c>
      <c r="T11" s="20" t="s">
        <v>404</v>
      </c>
      <c r="U11" s="18" t="n">
        <v>0</v>
      </c>
      <c r="V11" s="20" t="n">
        <v>0</v>
      </c>
      <c r="W11" s="18" t="n">
        <v>0</v>
      </c>
      <c r="X11" s="20" t="n">
        <v>0</v>
      </c>
      <c r="Y11" s="18" t="n">
        <v>3.17198723</v>
      </c>
      <c r="Z11" s="20" t="n">
        <v>1.58216767</v>
      </c>
    </row>
    <row r="12" spans="1:26">
      <c r="A12" s="15" t="s">
        <v>409</v>
      </c>
      <c r="B12" s="17" t="n">
        <v>6894</v>
      </c>
      <c r="C12" s="18">
        <f>(106.0/B12*100)</f>
        <v/>
      </c>
      <c r="D12" s="19" t="n">
        <v>6788</v>
      </c>
      <c r="E12" s="18" t="n">
        <v>0.14082</v>
      </c>
      <c r="F12" s="20" t="n">
        <v>0.20432273</v>
      </c>
      <c r="G12" s="18" t="n">
        <v>5.31803995</v>
      </c>
      <c r="H12" s="20" t="n">
        <v>1.39299892</v>
      </c>
      <c r="I12" s="18" t="n">
        <v>15.80922459</v>
      </c>
      <c r="J12" s="20" t="n">
        <v>2.27882258</v>
      </c>
      <c r="K12" s="18" t="n">
        <v>32.16740732</v>
      </c>
      <c r="L12" s="20" t="n">
        <v>2.73927002</v>
      </c>
      <c r="M12" s="18" t="n">
        <v>20.29555867</v>
      </c>
      <c r="N12" s="20" t="n">
        <v>2.6614604</v>
      </c>
      <c r="O12" s="18" t="n">
        <v>24.34933279</v>
      </c>
      <c r="P12" s="20" t="n">
        <v>2.67697043</v>
      </c>
      <c r="Q12" s="18" t="n">
        <v>0</v>
      </c>
      <c r="R12" s="20" t="n">
        <v>0</v>
      </c>
      <c r="S12" s="18" t="s">
        <v>404</v>
      </c>
      <c r="T12" s="20" t="s">
        <v>404</v>
      </c>
      <c r="U12" s="18" t="n">
        <v>0</v>
      </c>
      <c r="V12" s="20" t="n">
        <v>0</v>
      </c>
      <c r="W12" s="18" t="n">
        <v>0</v>
      </c>
      <c r="X12" s="20" t="n">
        <v>0</v>
      </c>
      <c r="Y12" s="18" t="n">
        <v>1.91961667</v>
      </c>
      <c r="Z12" s="20" t="n">
        <v>0.70409049</v>
      </c>
    </row>
    <row r="13" spans="1:26">
      <c r="A13" s="15" t="s">
        <v>410</v>
      </c>
      <c r="B13" s="17" t="n">
        <v>7161</v>
      </c>
      <c r="C13" s="18">
        <f>(1175.0/B13*100)</f>
        <v/>
      </c>
      <c r="D13" s="19" t="n">
        <v>5986</v>
      </c>
      <c r="E13" s="18" t="n">
        <v>0</v>
      </c>
      <c r="F13" s="20" t="n">
        <v>0</v>
      </c>
      <c r="G13" s="18" t="n">
        <v>5.70181236</v>
      </c>
      <c r="H13" s="20" t="n">
        <v>1.68424419</v>
      </c>
      <c r="I13" s="18" t="n">
        <v>12.97728723</v>
      </c>
      <c r="J13" s="20" t="n">
        <v>2.09644456</v>
      </c>
      <c r="K13" s="18" t="n">
        <v>25.96813041</v>
      </c>
      <c r="L13" s="20" t="n">
        <v>3.02033384</v>
      </c>
      <c r="M13" s="18" t="n">
        <v>26.36017867</v>
      </c>
      <c r="N13" s="20" t="n">
        <v>2.36568583</v>
      </c>
      <c r="O13" s="18" t="n">
        <v>21.69439794</v>
      </c>
      <c r="P13" s="20" t="n">
        <v>2.96720154</v>
      </c>
      <c r="Q13" s="18" t="n">
        <v>0</v>
      </c>
      <c r="R13" s="20" t="n">
        <v>0</v>
      </c>
      <c r="S13" s="18" t="s">
        <v>404</v>
      </c>
      <c r="T13" s="20" t="s">
        <v>404</v>
      </c>
      <c r="U13" s="18" t="n">
        <v>0</v>
      </c>
      <c r="V13" s="20" t="n">
        <v>0</v>
      </c>
      <c r="W13" s="18" t="n">
        <v>0</v>
      </c>
      <c r="X13" s="20" t="n">
        <v>0</v>
      </c>
      <c r="Y13" s="18" t="n">
        <v>7.29819339</v>
      </c>
      <c r="Z13" s="20" t="n">
        <v>1.78638943</v>
      </c>
    </row>
    <row r="14" spans="1:26">
      <c r="A14" s="15" t="s">
        <v>411</v>
      </c>
      <c r="B14" s="17" t="n">
        <v>5587</v>
      </c>
      <c r="C14" s="18">
        <f>(0.0/B14*100)</f>
        <v/>
      </c>
      <c r="D14" s="19" t="n">
        <v>5587</v>
      </c>
      <c r="E14" s="18" t="n">
        <v>1.16473479</v>
      </c>
      <c r="F14" s="20" t="n">
        <v>0.6495252500000001</v>
      </c>
      <c r="G14" s="18" t="n">
        <v>5.30277591</v>
      </c>
      <c r="H14" s="20" t="n">
        <v>1.14018616</v>
      </c>
      <c r="I14" s="18" t="n">
        <v>18.23642376</v>
      </c>
      <c r="J14" s="20" t="n">
        <v>2.3762368</v>
      </c>
      <c r="K14" s="18" t="n">
        <v>36.71617553</v>
      </c>
      <c r="L14" s="20" t="n">
        <v>2.88612262</v>
      </c>
      <c r="M14" s="18" t="n">
        <v>21.93574378</v>
      </c>
      <c r="N14" s="20" t="n">
        <v>2.11196952</v>
      </c>
      <c r="O14" s="18" t="n">
        <v>14.08447059</v>
      </c>
      <c r="P14" s="20" t="n">
        <v>2.03502233</v>
      </c>
      <c r="Q14" s="18" t="n">
        <v>0</v>
      </c>
      <c r="R14" s="20" t="n">
        <v>0</v>
      </c>
      <c r="S14" s="18" t="s">
        <v>404</v>
      </c>
      <c r="T14" s="20" t="s">
        <v>404</v>
      </c>
      <c r="U14" s="18" t="n">
        <v>0</v>
      </c>
      <c r="V14" s="20" t="n">
        <v>0</v>
      </c>
      <c r="W14" s="18" t="n">
        <v>0</v>
      </c>
      <c r="X14" s="20" t="n">
        <v>0</v>
      </c>
      <c r="Y14" s="18" t="n">
        <v>2.55967564</v>
      </c>
      <c r="Z14" s="20" t="n">
        <v>0.8837435300000001</v>
      </c>
    </row>
    <row r="15" spans="1:26">
      <c r="A15" s="15" t="s">
        <v>412</v>
      </c>
      <c r="B15" s="17" t="n">
        <v>5882</v>
      </c>
      <c r="C15" s="18">
        <f>(0.0/B15*100)</f>
        <v/>
      </c>
      <c r="D15" s="19" t="n">
        <v>5882</v>
      </c>
      <c r="E15" s="18" t="n">
        <v>0</v>
      </c>
      <c r="F15" s="20" t="n">
        <v>0</v>
      </c>
      <c r="G15" s="18" t="n">
        <v>2.60583907</v>
      </c>
      <c r="H15" s="20" t="n">
        <v>1.28210559</v>
      </c>
      <c r="I15" s="18" t="n">
        <v>13.61466413</v>
      </c>
      <c r="J15" s="20" t="n">
        <v>2.58142422</v>
      </c>
      <c r="K15" s="18" t="n">
        <v>27.38659977</v>
      </c>
      <c r="L15" s="20" t="n">
        <v>3.73969039</v>
      </c>
      <c r="M15" s="18" t="n">
        <v>29.01386775</v>
      </c>
      <c r="N15" s="20" t="n">
        <v>3.65130541</v>
      </c>
      <c r="O15" s="18" t="n">
        <v>24.98084032</v>
      </c>
      <c r="P15" s="20" t="n">
        <v>3.65185232</v>
      </c>
      <c r="Q15" s="18" t="n">
        <v>0</v>
      </c>
      <c r="R15" s="20" t="n">
        <v>0</v>
      </c>
      <c r="S15" s="18" t="s">
        <v>404</v>
      </c>
      <c r="T15" s="20" t="s">
        <v>404</v>
      </c>
      <c r="U15" s="18" t="n">
        <v>0</v>
      </c>
      <c r="V15" s="20" t="n">
        <v>0</v>
      </c>
      <c r="W15" s="18" t="n">
        <v>0</v>
      </c>
      <c r="X15" s="20" t="n">
        <v>0</v>
      </c>
      <c r="Y15" s="18" t="n">
        <v>2.39818895</v>
      </c>
      <c r="Z15" s="20" t="n">
        <v>1.18415744</v>
      </c>
    </row>
    <row r="16" spans="1:26">
      <c r="A16" s="15" t="s">
        <v>413</v>
      </c>
      <c r="B16" s="17" t="n">
        <v>6108</v>
      </c>
      <c r="C16" s="18">
        <f>(364.0/B16*100)</f>
        <v/>
      </c>
      <c r="D16" s="19" t="n">
        <v>5744</v>
      </c>
      <c r="E16" s="18" t="n">
        <v>1.14610422</v>
      </c>
      <c r="F16" s="20" t="n">
        <v>0.74375451</v>
      </c>
      <c r="G16" s="18" t="n">
        <v>7.51420702</v>
      </c>
      <c r="H16" s="20" t="n">
        <v>1.62542646</v>
      </c>
      <c r="I16" s="18" t="n">
        <v>17.49000421</v>
      </c>
      <c r="J16" s="20" t="n">
        <v>2.60621431</v>
      </c>
      <c r="K16" s="18" t="n">
        <v>25.06459888</v>
      </c>
      <c r="L16" s="20" t="n">
        <v>2.79046942</v>
      </c>
      <c r="M16" s="18" t="n">
        <v>19.29238552</v>
      </c>
      <c r="N16" s="20" t="n">
        <v>2.34054712</v>
      </c>
      <c r="O16" s="18" t="n">
        <v>22.97976804</v>
      </c>
      <c r="P16" s="20" t="n">
        <v>2.68407881</v>
      </c>
      <c r="Q16" s="18" t="n">
        <v>0</v>
      </c>
      <c r="R16" s="20" t="n">
        <v>0</v>
      </c>
      <c r="S16" s="18" t="s">
        <v>404</v>
      </c>
      <c r="T16" s="20" t="s">
        <v>404</v>
      </c>
      <c r="U16" s="18" t="n">
        <v>0</v>
      </c>
      <c r="V16" s="20" t="n">
        <v>0</v>
      </c>
      <c r="W16" s="18" t="n">
        <v>0</v>
      </c>
      <c r="X16" s="20" t="n">
        <v>0</v>
      </c>
      <c r="Y16" s="18" t="n">
        <v>6.51293212</v>
      </c>
      <c r="Z16" s="20" t="n">
        <v>1.77078818</v>
      </c>
    </row>
    <row r="17" spans="1:26">
      <c r="A17" s="15" t="s">
        <v>414</v>
      </c>
      <c r="B17" s="17" t="n">
        <v>6504</v>
      </c>
      <c r="C17" s="18">
        <f>(1325.0/B17*100)</f>
        <v/>
      </c>
      <c r="D17" s="19" t="n">
        <v>5179</v>
      </c>
      <c r="E17" s="18" t="n">
        <v>0.17625093</v>
      </c>
      <c r="F17" s="20" t="n">
        <v>0.18296285</v>
      </c>
      <c r="G17" s="18" t="n">
        <v>6.84163394</v>
      </c>
      <c r="H17" s="20" t="n">
        <v>1.98514588</v>
      </c>
      <c r="I17" s="18" t="n">
        <v>20.63415677</v>
      </c>
      <c r="J17" s="20" t="n">
        <v>3.14591711</v>
      </c>
      <c r="K17" s="18" t="n">
        <v>28.80635081</v>
      </c>
      <c r="L17" s="20" t="n">
        <v>3.64828952</v>
      </c>
      <c r="M17" s="18" t="n">
        <v>20.8868751</v>
      </c>
      <c r="N17" s="20" t="n">
        <v>2.84632383</v>
      </c>
      <c r="O17" s="18" t="n">
        <v>18.58950828</v>
      </c>
      <c r="P17" s="20" t="n">
        <v>2.3723296</v>
      </c>
      <c r="Q17" s="18" t="n">
        <v>0</v>
      </c>
      <c r="R17" s="20" t="n">
        <v>0</v>
      </c>
      <c r="S17" s="18" t="s">
        <v>404</v>
      </c>
      <c r="T17" s="20" t="s">
        <v>404</v>
      </c>
      <c r="U17" s="18" t="n">
        <v>0</v>
      </c>
      <c r="V17" s="20" t="n">
        <v>0</v>
      </c>
      <c r="W17" s="18" t="n">
        <v>0</v>
      </c>
      <c r="X17" s="20" t="n">
        <v>0</v>
      </c>
      <c r="Y17" s="18" t="n">
        <v>4.06522417</v>
      </c>
      <c r="Z17" s="20" t="n">
        <v>1.25050015</v>
      </c>
    </row>
    <row r="18" spans="1:26">
      <c r="A18" s="15" t="s">
        <v>415</v>
      </c>
      <c r="B18" s="17" t="n">
        <v>5532</v>
      </c>
      <c r="C18" s="18">
        <f>(0.0/B18*100)</f>
        <v/>
      </c>
      <c r="D18" s="19" t="n">
        <v>5532</v>
      </c>
      <c r="E18" s="18" t="n">
        <v>0.15168144</v>
      </c>
      <c r="F18" s="20" t="n">
        <v>0.15646019</v>
      </c>
      <c r="G18" s="18" t="n">
        <v>7.48880127</v>
      </c>
      <c r="H18" s="20" t="n">
        <v>2.11070252</v>
      </c>
      <c r="I18" s="18" t="n">
        <v>21.16906912</v>
      </c>
      <c r="J18" s="20" t="n">
        <v>3.33668004</v>
      </c>
      <c r="K18" s="18" t="n">
        <v>20.12862483</v>
      </c>
      <c r="L18" s="20" t="n">
        <v>3.01343954</v>
      </c>
      <c r="M18" s="18" t="n">
        <v>19.88047812</v>
      </c>
      <c r="N18" s="20" t="n">
        <v>2.96628123</v>
      </c>
      <c r="O18" s="18" t="n">
        <v>29.2784086</v>
      </c>
      <c r="P18" s="20" t="n">
        <v>3.84291303</v>
      </c>
      <c r="Q18" s="18" t="n">
        <v>0</v>
      </c>
      <c r="R18" s="20" t="n">
        <v>0</v>
      </c>
      <c r="S18" s="18" t="s">
        <v>404</v>
      </c>
      <c r="T18" s="20" t="s">
        <v>404</v>
      </c>
      <c r="U18" s="18" t="n">
        <v>0</v>
      </c>
      <c r="V18" s="20" t="n">
        <v>0</v>
      </c>
      <c r="W18" s="18" t="n">
        <v>0</v>
      </c>
      <c r="X18" s="20" t="n">
        <v>0</v>
      </c>
      <c r="Y18" s="18" t="n">
        <v>1.90293661</v>
      </c>
      <c r="Z18" s="20" t="n">
        <v>0.94135444</v>
      </c>
    </row>
    <row r="19" spans="1:26">
      <c r="A19" s="15" t="s">
        <v>416</v>
      </c>
      <c r="B19" s="17" t="n">
        <v>5658</v>
      </c>
      <c r="C19" s="18">
        <f>(327.0/B19*100)</f>
        <v/>
      </c>
      <c r="D19" s="19" t="n">
        <v>5331</v>
      </c>
      <c r="E19" s="18" t="n">
        <v>0.60992803</v>
      </c>
      <c r="F19" s="20" t="n">
        <v>0.45521999</v>
      </c>
      <c r="G19" s="18" t="n">
        <v>14.16713933</v>
      </c>
      <c r="H19" s="20" t="n">
        <v>2.2925591</v>
      </c>
      <c r="I19" s="18" t="n">
        <v>20.23847286</v>
      </c>
      <c r="J19" s="20" t="n">
        <v>3.06813042</v>
      </c>
      <c r="K19" s="18" t="n">
        <v>27.01899766</v>
      </c>
      <c r="L19" s="20" t="n">
        <v>3.19784697</v>
      </c>
      <c r="M19" s="18" t="n">
        <v>14.39088363</v>
      </c>
      <c r="N19" s="20" t="n">
        <v>2.30909921</v>
      </c>
      <c r="O19" s="18" t="n">
        <v>21.6404159</v>
      </c>
      <c r="P19" s="20" t="n">
        <v>2.76795402</v>
      </c>
      <c r="Q19" s="18" t="n">
        <v>0</v>
      </c>
      <c r="R19" s="20" t="n">
        <v>0</v>
      </c>
      <c r="S19" s="18" t="s">
        <v>404</v>
      </c>
      <c r="T19" s="20" t="s">
        <v>404</v>
      </c>
      <c r="U19" s="18" t="n">
        <v>0</v>
      </c>
      <c r="V19" s="20" t="n">
        <v>0</v>
      </c>
      <c r="W19" s="18" t="n">
        <v>0</v>
      </c>
      <c r="X19" s="20" t="n">
        <v>0</v>
      </c>
      <c r="Y19" s="18" t="n">
        <v>1.93416259</v>
      </c>
      <c r="Z19" s="20" t="n">
        <v>0.9169333200000001</v>
      </c>
    </row>
    <row r="20" spans="1:26">
      <c r="A20" s="15" t="s">
        <v>417</v>
      </c>
      <c r="B20" s="17" t="n">
        <v>3371</v>
      </c>
      <c r="C20" s="18">
        <f>(24.0/B20*100)</f>
        <v/>
      </c>
      <c r="D20" s="19" t="n">
        <v>3347</v>
      </c>
      <c r="E20" s="18" t="n">
        <v>0</v>
      </c>
      <c r="F20" s="20" t="n">
        <v>0</v>
      </c>
      <c r="G20" s="18" t="n">
        <v>0.9845949000000001</v>
      </c>
      <c r="H20" s="20" t="n">
        <v>0.04966513</v>
      </c>
      <c r="I20" s="18" t="n">
        <v>10.64278691</v>
      </c>
      <c r="J20" s="20" t="n">
        <v>0.16776022</v>
      </c>
      <c r="K20" s="18" t="n">
        <v>29.30764653</v>
      </c>
      <c r="L20" s="20" t="n">
        <v>0.26443405</v>
      </c>
      <c r="M20" s="18" t="n">
        <v>33.00914894</v>
      </c>
      <c r="N20" s="20" t="n">
        <v>0.27381943</v>
      </c>
      <c r="O20" s="18" t="n">
        <v>23.18641684</v>
      </c>
      <c r="P20" s="20" t="n">
        <v>0.26116949</v>
      </c>
      <c r="Q20" s="18" t="n">
        <v>0</v>
      </c>
      <c r="R20" s="20" t="n">
        <v>0</v>
      </c>
      <c r="S20" s="18" t="s">
        <v>404</v>
      </c>
      <c r="T20" s="20" t="s">
        <v>404</v>
      </c>
      <c r="U20" s="18" t="n">
        <v>0</v>
      </c>
      <c r="V20" s="20" t="n">
        <v>0</v>
      </c>
      <c r="W20" s="18" t="n">
        <v>0</v>
      </c>
      <c r="X20" s="20" t="n">
        <v>0</v>
      </c>
      <c r="Y20" s="18" t="n">
        <v>2.86940587</v>
      </c>
      <c r="Z20" s="20" t="n">
        <v>0.14175754</v>
      </c>
    </row>
    <row r="21" spans="1:26">
      <c r="A21" s="15" t="s">
        <v>418</v>
      </c>
      <c r="B21" s="17" t="n">
        <v>5741</v>
      </c>
      <c r="C21" s="18">
        <f>(0.0/B21*100)</f>
        <v/>
      </c>
      <c r="D21" s="19" t="n">
        <v>5741</v>
      </c>
      <c r="E21" s="18" t="n">
        <v>0</v>
      </c>
      <c r="F21" s="20" t="n">
        <v>0</v>
      </c>
      <c r="G21" s="18" t="n">
        <v>9.600619050000001</v>
      </c>
      <c r="H21" s="20" t="n">
        <v>2.72354671</v>
      </c>
      <c r="I21" s="18" t="n">
        <v>14.93288672</v>
      </c>
      <c r="J21" s="20" t="n">
        <v>2.78878186</v>
      </c>
      <c r="K21" s="18" t="n">
        <v>20.09970421</v>
      </c>
      <c r="L21" s="20" t="n">
        <v>3.04336736</v>
      </c>
      <c r="M21" s="18" t="n">
        <v>23.28178623</v>
      </c>
      <c r="N21" s="20" t="n">
        <v>3.43819844</v>
      </c>
      <c r="O21" s="18" t="n">
        <v>24.10118676</v>
      </c>
      <c r="P21" s="20" t="n">
        <v>3.30924759</v>
      </c>
      <c r="Q21" s="18" t="n">
        <v>0</v>
      </c>
      <c r="R21" s="20" t="n">
        <v>0</v>
      </c>
      <c r="S21" s="18" t="s">
        <v>404</v>
      </c>
      <c r="T21" s="20" t="s">
        <v>404</v>
      </c>
      <c r="U21" s="18" t="n">
        <v>0</v>
      </c>
      <c r="V21" s="20" t="n">
        <v>0</v>
      </c>
      <c r="W21" s="18" t="n">
        <v>0</v>
      </c>
      <c r="X21" s="20" t="n">
        <v>0</v>
      </c>
      <c r="Y21" s="18" t="n">
        <v>7.98381704</v>
      </c>
      <c r="Z21" s="20" t="n">
        <v>2.21395534</v>
      </c>
    </row>
    <row r="22" spans="1:26">
      <c r="A22" s="15" t="s">
        <v>419</v>
      </c>
      <c r="B22" s="17" t="n">
        <v>6598</v>
      </c>
      <c r="C22" s="18">
        <f>(0.0/B22*100)</f>
        <v/>
      </c>
      <c r="D22" s="19" t="n">
        <v>6598</v>
      </c>
      <c r="E22" s="18" t="n">
        <v>0.50567077</v>
      </c>
      <c r="F22" s="20" t="n">
        <v>0.50793736</v>
      </c>
      <c r="G22" s="18" t="n">
        <v>3.20392504</v>
      </c>
      <c r="H22" s="20" t="n">
        <v>1.48736871</v>
      </c>
      <c r="I22" s="18" t="n">
        <v>9.986220899999999</v>
      </c>
      <c r="J22" s="20" t="n">
        <v>2.41361568</v>
      </c>
      <c r="K22" s="18" t="n">
        <v>21.1589327</v>
      </c>
      <c r="L22" s="20" t="n">
        <v>3.30140857</v>
      </c>
      <c r="M22" s="18" t="n">
        <v>34.80283454</v>
      </c>
      <c r="N22" s="20" t="n">
        <v>3.62091748</v>
      </c>
      <c r="O22" s="18" t="n">
        <v>28.14690145</v>
      </c>
      <c r="P22" s="20" t="n">
        <v>3.66723782</v>
      </c>
      <c r="Q22" s="18" t="n">
        <v>0</v>
      </c>
      <c r="R22" s="20" t="n">
        <v>0</v>
      </c>
      <c r="S22" s="18" t="s">
        <v>404</v>
      </c>
      <c r="T22" s="20" t="s">
        <v>404</v>
      </c>
      <c r="U22" s="18" t="n">
        <v>0</v>
      </c>
      <c r="V22" s="20" t="n">
        <v>0</v>
      </c>
      <c r="W22" s="18" t="n">
        <v>0</v>
      </c>
      <c r="X22" s="20" t="n">
        <v>0</v>
      </c>
      <c r="Y22" s="18" t="n">
        <v>2.19551461</v>
      </c>
      <c r="Z22" s="20" t="n">
        <v>0.74142818</v>
      </c>
    </row>
    <row r="23" spans="1:26">
      <c r="A23" s="15" t="s">
        <v>420</v>
      </c>
      <c r="B23" s="17" t="n">
        <v>11583</v>
      </c>
      <c r="C23" s="18">
        <f>(3123.0/B23*100)</f>
        <v/>
      </c>
      <c r="D23" s="19" t="n">
        <v>8460</v>
      </c>
      <c r="E23" s="18" t="n">
        <v>0</v>
      </c>
      <c r="F23" s="20" t="n">
        <v>0</v>
      </c>
      <c r="G23" s="18" t="n">
        <v>3.07299139</v>
      </c>
      <c r="H23" s="20" t="n">
        <v>1.44259208</v>
      </c>
      <c r="I23" s="18" t="n">
        <v>14.31876369</v>
      </c>
      <c r="J23" s="20" t="n">
        <v>2.97075324</v>
      </c>
      <c r="K23" s="18" t="n">
        <v>29.94255403</v>
      </c>
      <c r="L23" s="20" t="n">
        <v>3.63753701</v>
      </c>
      <c r="M23" s="18" t="n">
        <v>17.64051959</v>
      </c>
      <c r="N23" s="20" t="n">
        <v>2.82790404</v>
      </c>
      <c r="O23" s="18" t="n">
        <v>29.00536287</v>
      </c>
      <c r="P23" s="20" t="n">
        <v>3.10923828</v>
      </c>
      <c r="Q23" s="18" t="n">
        <v>0</v>
      </c>
      <c r="R23" s="20" t="n">
        <v>0</v>
      </c>
      <c r="S23" s="18" t="s">
        <v>404</v>
      </c>
      <c r="T23" s="20" t="s">
        <v>404</v>
      </c>
      <c r="U23" s="18" t="n">
        <v>0</v>
      </c>
      <c r="V23" s="20" t="n">
        <v>0</v>
      </c>
      <c r="W23" s="18" t="n">
        <v>0</v>
      </c>
      <c r="X23" s="20" t="n">
        <v>0</v>
      </c>
      <c r="Y23" s="18" t="n">
        <v>6.01980843</v>
      </c>
      <c r="Z23" s="20" t="n">
        <v>1.75740633</v>
      </c>
    </row>
    <row r="24" spans="1:26">
      <c r="A24" s="15" t="s">
        <v>421</v>
      </c>
      <c r="B24" s="17" t="n">
        <v>6647</v>
      </c>
      <c r="C24" s="18">
        <f>(0.0/B24*100)</f>
        <v/>
      </c>
      <c r="D24" s="19" t="n">
        <v>6647</v>
      </c>
      <c r="E24" s="18" t="n">
        <v>1.94123571</v>
      </c>
      <c r="F24" s="20" t="n">
        <v>0.96905791</v>
      </c>
      <c r="G24" s="18" t="n">
        <v>6.56929991</v>
      </c>
      <c r="H24" s="20" t="n">
        <v>1.81481912</v>
      </c>
      <c r="I24" s="18" t="n">
        <v>19.74201945</v>
      </c>
      <c r="J24" s="20" t="n">
        <v>2.91737719</v>
      </c>
      <c r="K24" s="18" t="n">
        <v>33.64245674</v>
      </c>
      <c r="L24" s="20" t="n">
        <v>3.48310198</v>
      </c>
      <c r="M24" s="18" t="n">
        <v>18.02254878</v>
      </c>
      <c r="N24" s="20" t="n">
        <v>3.2990756</v>
      </c>
      <c r="O24" s="18" t="n">
        <v>20.0824394</v>
      </c>
      <c r="P24" s="20" t="n">
        <v>2.9459349</v>
      </c>
      <c r="Q24" s="18" t="n">
        <v>0</v>
      </c>
      <c r="R24" s="20" t="n">
        <v>0</v>
      </c>
      <c r="S24" s="18" t="s">
        <v>404</v>
      </c>
      <c r="T24" s="20" t="s">
        <v>404</v>
      </c>
      <c r="U24" s="18" t="n">
        <v>0</v>
      </c>
      <c r="V24" s="20" t="n">
        <v>0</v>
      </c>
      <c r="W24" s="18" t="n">
        <v>0</v>
      </c>
      <c r="X24" s="20" t="n">
        <v>0</v>
      </c>
      <c r="Y24" s="18" t="n">
        <v>0</v>
      </c>
      <c r="Z24" s="20" t="n">
        <v>0</v>
      </c>
    </row>
    <row r="25" spans="1:26">
      <c r="A25" s="15" t="s">
        <v>422</v>
      </c>
      <c r="B25" s="17" t="n">
        <v>5581</v>
      </c>
      <c r="C25" s="18">
        <f>(0.0/B25*100)</f>
        <v/>
      </c>
      <c r="D25" s="19" t="n">
        <v>5581</v>
      </c>
      <c r="E25" s="18" t="n">
        <v>0.47938482</v>
      </c>
      <c r="F25" s="20" t="n">
        <v>0.48008707</v>
      </c>
      <c r="G25" s="18" t="n">
        <v>9.35677808</v>
      </c>
      <c r="H25" s="20" t="n">
        <v>2.51823313</v>
      </c>
      <c r="I25" s="18" t="n">
        <v>14.49771367</v>
      </c>
      <c r="J25" s="20" t="n">
        <v>2.65324673</v>
      </c>
      <c r="K25" s="18" t="n">
        <v>32.15709404</v>
      </c>
      <c r="L25" s="20" t="n">
        <v>3.72002405</v>
      </c>
      <c r="M25" s="18" t="n">
        <v>29.55315534</v>
      </c>
      <c r="N25" s="20" t="n">
        <v>3.3077085</v>
      </c>
      <c r="O25" s="18" t="n">
        <v>10.91992128</v>
      </c>
      <c r="P25" s="20" t="n">
        <v>2.41813659</v>
      </c>
      <c r="Q25" s="18" t="n">
        <v>0</v>
      </c>
      <c r="R25" s="20" t="n">
        <v>0</v>
      </c>
      <c r="S25" s="18" t="s">
        <v>404</v>
      </c>
      <c r="T25" s="20" t="s">
        <v>404</v>
      </c>
      <c r="U25" s="18" t="n">
        <v>0</v>
      </c>
      <c r="V25" s="20" t="n">
        <v>0</v>
      </c>
      <c r="W25" s="18" t="n">
        <v>0</v>
      </c>
      <c r="X25" s="20" t="n">
        <v>0</v>
      </c>
      <c r="Y25" s="18" t="n">
        <v>3.03595278</v>
      </c>
      <c r="Z25" s="20" t="n">
        <v>1.37318514</v>
      </c>
    </row>
    <row r="26" spans="1:26">
      <c r="A26" s="15" t="s">
        <v>423</v>
      </c>
      <c r="B26" s="17" t="n">
        <v>4869</v>
      </c>
      <c r="C26" s="18">
        <f>(11.0/B26*100)</f>
        <v/>
      </c>
      <c r="D26" s="19" t="n">
        <v>4858</v>
      </c>
      <c r="E26" s="18" t="n">
        <v>0.42041675</v>
      </c>
      <c r="F26" s="20" t="n">
        <v>0.40581546</v>
      </c>
      <c r="G26" s="18" t="n">
        <v>1.35355305</v>
      </c>
      <c r="H26" s="20" t="n">
        <v>0.75895871</v>
      </c>
      <c r="I26" s="18" t="n">
        <v>17.12416752</v>
      </c>
      <c r="J26" s="20" t="n">
        <v>1.9910747</v>
      </c>
      <c r="K26" s="18" t="n">
        <v>30.72629995</v>
      </c>
      <c r="L26" s="20" t="n">
        <v>2.4689707</v>
      </c>
      <c r="M26" s="18" t="n">
        <v>26.62351987</v>
      </c>
      <c r="N26" s="20" t="n">
        <v>2.37632633</v>
      </c>
      <c r="O26" s="18" t="n">
        <v>22.22414013</v>
      </c>
      <c r="P26" s="20" t="n">
        <v>2.14075044</v>
      </c>
      <c r="Q26" s="18" t="n">
        <v>0</v>
      </c>
      <c r="R26" s="20" t="n">
        <v>0</v>
      </c>
      <c r="S26" s="18" t="s">
        <v>404</v>
      </c>
      <c r="T26" s="20" t="s">
        <v>404</v>
      </c>
      <c r="U26" s="18" t="n">
        <v>0</v>
      </c>
      <c r="V26" s="20" t="n">
        <v>0</v>
      </c>
      <c r="W26" s="18" t="n">
        <v>0</v>
      </c>
      <c r="X26" s="20" t="n">
        <v>0</v>
      </c>
      <c r="Y26" s="18" t="n">
        <v>1.52790273</v>
      </c>
      <c r="Z26" s="20" t="n">
        <v>0.60835879</v>
      </c>
    </row>
    <row r="27" spans="1:26">
      <c r="A27" s="15" t="s">
        <v>424</v>
      </c>
      <c r="B27" s="17" t="n">
        <v>5299</v>
      </c>
      <c r="C27" s="18">
        <f>(0.0/B27*100)</f>
        <v/>
      </c>
      <c r="D27" s="19" t="n">
        <v>5299</v>
      </c>
      <c r="E27" s="18" t="n">
        <v>0</v>
      </c>
      <c r="F27" s="20" t="n">
        <v>0</v>
      </c>
      <c r="G27" s="18" t="n">
        <v>0.15142453</v>
      </c>
      <c r="H27" s="20" t="n">
        <v>0.00743274</v>
      </c>
      <c r="I27" s="18" t="n">
        <v>20.55214605</v>
      </c>
      <c r="J27" s="20" t="n">
        <v>0.09444067</v>
      </c>
      <c r="K27" s="18" t="n">
        <v>10.55530224</v>
      </c>
      <c r="L27" s="20" t="n">
        <v>0.06326485</v>
      </c>
      <c r="M27" s="18" t="n">
        <v>56.89643066</v>
      </c>
      <c r="N27" s="20" t="n">
        <v>0.10532034</v>
      </c>
      <c r="O27" s="18" t="n">
        <v>8.46574955</v>
      </c>
      <c r="P27" s="20" t="n">
        <v>0.05286366</v>
      </c>
      <c r="Q27" s="18" t="n">
        <v>0</v>
      </c>
      <c r="R27" s="20" t="n">
        <v>0</v>
      </c>
      <c r="S27" s="18" t="s">
        <v>404</v>
      </c>
      <c r="T27" s="20" t="s">
        <v>404</v>
      </c>
      <c r="U27" s="18" t="n">
        <v>0</v>
      </c>
      <c r="V27" s="20" t="n">
        <v>0</v>
      </c>
      <c r="W27" s="18" t="n">
        <v>0</v>
      </c>
      <c r="X27" s="20" t="n">
        <v>0</v>
      </c>
      <c r="Y27" s="18" t="n">
        <v>3.37894697</v>
      </c>
      <c r="Z27" s="20" t="n">
        <v>0.0293295</v>
      </c>
    </row>
    <row r="28" spans="1:26">
      <c r="A28" s="15" t="s">
        <v>425</v>
      </c>
      <c r="B28" s="17" t="n">
        <v>7568</v>
      </c>
      <c r="C28" s="18">
        <f>(0.0/B28*100)</f>
        <v/>
      </c>
      <c r="D28" s="19" t="n">
        <v>7568</v>
      </c>
      <c r="E28" s="18" t="n">
        <v>0.32752893</v>
      </c>
      <c r="F28" s="20" t="n">
        <v>0.23235248</v>
      </c>
      <c r="G28" s="18" t="n">
        <v>5.75241908</v>
      </c>
      <c r="H28" s="20" t="n">
        <v>1.34832974</v>
      </c>
      <c r="I28" s="18" t="n">
        <v>15.13718889</v>
      </c>
      <c r="J28" s="20" t="n">
        <v>2.3218627</v>
      </c>
      <c r="K28" s="18" t="n">
        <v>21.49620894</v>
      </c>
      <c r="L28" s="20" t="n">
        <v>2.60629757</v>
      </c>
      <c r="M28" s="18" t="n">
        <v>24.07408691</v>
      </c>
      <c r="N28" s="20" t="n">
        <v>3.08213235</v>
      </c>
      <c r="O28" s="18" t="n">
        <v>33.21256724</v>
      </c>
      <c r="P28" s="20" t="n">
        <v>3.50636383</v>
      </c>
      <c r="Q28" s="18" t="n">
        <v>0</v>
      </c>
      <c r="R28" s="20" t="n">
        <v>0</v>
      </c>
      <c r="S28" s="18" t="s">
        <v>404</v>
      </c>
      <c r="T28" s="20" t="s">
        <v>404</v>
      </c>
      <c r="U28" s="18" t="n">
        <v>0</v>
      </c>
      <c r="V28" s="20" t="n">
        <v>0</v>
      </c>
      <c r="W28" s="18" t="n">
        <v>0</v>
      </c>
      <c r="X28" s="20" t="n">
        <v>0</v>
      </c>
      <c r="Y28" s="18" t="n">
        <v>0</v>
      </c>
      <c r="Z28" s="20" t="n">
        <v>0</v>
      </c>
    </row>
    <row r="29" spans="1:26">
      <c r="A29" s="15" t="s">
        <v>426</v>
      </c>
      <c r="B29" s="17" t="n">
        <v>5385</v>
      </c>
      <c r="C29" s="18">
        <f>(1123.0/B29*100)</f>
        <v/>
      </c>
      <c r="D29" s="19" t="n">
        <v>4262</v>
      </c>
      <c r="E29" s="18" t="n">
        <v>0.781338</v>
      </c>
      <c r="F29" s="20" t="n">
        <v>0.78238891</v>
      </c>
      <c r="G29" s="18" t="n">
        <v>7.3265132</v>
      </c>
      <c r="H29" s="20" t="n">
        <v>2.30080666</v>
      </c>
      <c r="I29" s="18" t="n">
        <v>19.80978219</v>
      </c>
      <c r="J29" s="20" t="n">
        <v>3.25908149</v>
      </c>
      <c r="K29" s="18" t="n">
        <v>26.01690973</v>
      </c>
      <c r="L29" s="20" t="n">
        <v>3.90021294</v>
      </c>
      <c r="M29" s="18" t="n">
        <v>19.72820016</v>
      </c>
      <c r="N29" s="20" t="n">
        <v>3.42297813</v>
      </c>
      <c r="O29" s="18" t="n">
        <v>5.89364099</v>
      </c>
      <c r="P29" s="20" t="n">
        <v>1.76750334</v>
      </c>
      <c r="Q29" s="18" t="n">
        <v>0</v>
      </c>
      <c r="R29" s="20" t="n">
        <v>0</v>
      </c>
      <c r="S29" s="18" t="s">
        <v>404</v>
      </c>
      <c r="T29" s="20" t="s">
        <v>404</v>
      </c>
      <c r="U29" s="18" t="n">
        <v>0</v>
      </c>
      <c r="V29" s="20" t="n">
        <v>0</v>
      </c>
      <c r="W29" s="18" t="n">
        <v>0</v>
      </c>
      <c r="X29" s="20" t="n">
        <v>0</v>
      </c>
      <c r="Y29" s="18" t="n">
        <v>20.44361573</v>
      </c>
      <c r="Z29" s="20" t="n">
        <v>3.51490538</v>
      </c>
    </row>
    <row r="30" spans="1:26">
      <c r="A30" s="15" t="s">
        <v>427</v>
      </c>
      <c r="B30" s="17" t="n">
        <v>4520</v>
      </c>
      <c r="C30" s="18">
        <f>(945.0/B30*100)</f>
        <v/>
      </c>
      <c r="D30" s="19" t="n">
        <v>3575</v>
      </c>
      <c r="E30" s="18" t="n">
        <v>2.21253524</v>
      </c>
      <c r="F30" s="20" t="n">
        <v>1.22705833</v>
      </c>
      <c r="G30" s="18" t="n">
        <v>4.46315784</v>
      </c>
      <c r="H30" s="20" t="n">
        <v>1.68654686</v>
      </c>
      <c r="I30" s="18" t="n">
        <v>24.05034532</v>
      </c>
      <c r="J30" s="20" t="n">
        <v>3.41706096</v>
      </c>
      <c r="K30" s="18" t="n">
        <v>35.37300026</v>
      </c>
      <c r="L30" s="20" t="n">
        <v>3.79087373</v>
      </c>
      <c r="M30" s="18" t="n">
        <v>15.68331718</v>
      </c>
      <c r="N30" s="20" t="n">
        <v>2.79307445</v>
      </c>
      <c r="O30" s="18" t="n">
        <v>13.68560396</v>
      </c>
      <c r="P30" s="20" t="n">
        <v>2.65923673</v>
      </c>
      <c r="Q30" s="18" t="n">
        <v>0</v>
      </c>
      <c r="R30" s="20" t="n">
        <v>0</v>
      </c>
      <c r="S30" s="18" t="s">
        <v>404</v>
      </c>
      <c r="T30" s="20" t="s">
        <v>404</v>
      </c>
      <c r="U30" s="18" t="n">
        <v>0</v>
      </c>
      <c r="V30" s="20" t="n">
        <v>0</v>
      </c>
      <c r="W30" s="18" t="n">
        <v>0</v>
      </c>
      <c r="X30" s="20" t="n">
        <v>0</v>
      </c>
      <c r="Y30" s="18" t="n">
        <v>4.53204019</v>
      </c>
      <c r="Z30" s="20" t="n">
        <v>1.39700001</v>
      </c>
    </row>
    <row r="31" spans="1:26">
      <c r="A31" s="15" t="s">
        <v>428</v>
      </c>
      <c r="B31" s="17" t="n">
        <v>5456</v>
      </c>
      <c r="C31" s="18">
        <f>(502.0/B31*100)</f>
        <v/>
      </c>
      <c r="D31" s="19" t="n">
        <v>4954</v>
      </c>
      <c r="E31" s="18" t="n">
        <v>0</v>
      </c>
      <c r="F31" s="20" t="n">
        <v>0</v>
      </c>
      <c r="G31" s="18" t="n">
        <v>1.73324527</v>
      </c>
      <c r="H31" s="20" t="n">
        <v>0.9403665</v>
      </c>
      <c r="I31" s="18" t="n">
        <v>12.3970169</v>
      </c>
      <c r="J31" s="20" t="n">
        <v>2.42176521</v>
      </c>
      <c r="K31" s="18" t="n">
        <v>35.57857236</v>
      </c>
      <c r="L31" s="20" t="n">
        <v>3.68258705</v>
      </c>
      <c r="M31" s="18" t="n">
        <v>22.53633653</v>
      </c>
      <c r="N31" s="20" t="n">
        <v>2.578245</v>
      </c>
      <c r="O31" s="18" t="n">
        <v>17.91831467</v>
      </c>
      <c r="P31" s="20" t="n">
        <v>2.69571716</v>
      </c>
      <c r="Q31" s="18" t="n">
        <v>0</v>
      </c>
      <c r="R31" s="20" t="n">
        <v>0</v>
      </c>
      <c r="S31" s="18" t="s">
        <v>404</v>
      </c>
      <c r="T31" s="20" t="s">
        <v>404</v>
      </c>
      <c r="U31" s="18" t="n">
        <v>0</v>
      </c>
      <c r="V31" s="20" t="n">
        <v>0</v>
      </c>
      <c r="W31" s="18" t="n">
        <v>0</v>
      </c>
      <c r="X31" s="20" t="n">
        <v>0</v>
      </c>
      <c r="Y31" s="18" t="n">
        <v>9.836514279999999</v>
      </c>
      <c r="Z31" s="20" t="n">
        <v>2.05112293</v>
      </c>
    </row>
    <row r="32" spans="1:26">
      <c r="A32" s="15" t="s">
        <v>429</v>
      </c>
      <c r="B32" s="17" t="n">
        <v>4478</v>
      </c>
      <c r="C32" s="18">
        <f>(0.0/B32*100)</f>
        <v/>
      </c>
      <c r="D32" s="19" t="n">
        <v>4478</v>
      </c>
      <c r="E32" s="18" t="n">
        <v>0.19000736</v>
      </c>
      <c r="F32" s="20" t="n">
        <v>0.13282146</v>
      </c>
      <c r="G32" s="18" t="n">
        <v>4.33422877</v>
      </c>
      <c r="H32" s="20" t="n">
        <v>1.66482551</v>
      </c>
      <c r="I32" s="18" t="n">
        <v>20.17227586</v>
      </c>
      <c r="J32" s="20" t="n">
        <v>3.08460187</v>
      </c>
      <c r="K32" s="18" t="n">
        <v>34.78525154</v>
      </c>
      <c r="L32" s="20" t="n">
        <v>3.8431513</v>
      </c>
      <c r="M32" s="18" t="n">
        <v>19.39997698</v>
      </c>
      <c r="N32" s="20" t="n">
        <v>3.16768411</v>
      </c>
      <c r="O32" s="18" t="n">
        <v>19.80618743</v>
      </c>
      <c r="P32" s="20" t="n">
        <v>3.1334041</v>
      </c>
      <c r="Q32" s="18" t="n">
        <v>0</v>
      </c>
      <c r="R32" s="20" t="n">
        <v>0</v>
      </c>
      <c r="S32" s="18" t="s">
        <v>404</v>
      </c>
      <c r="T32" s="20" t="s">
        <v>404</v>
      </c>
      <c r="U32" s="18" t="n">
        <v>0</v>
      </c>
      <c r="V32" s="20" t="n">
        <v>0</v>
      </c>
      <c r="W32" s="18" t="n">
        <v>0</v>
      </c>
      <c r="X32" s="20" t="n">
        <v>0</v>
      </c>
      <c r="Y32" s="18" t="n">
        <v>1.31207206</v>
      </c>
      <c r="Z32" s="20" t="n">
        <v>0.8909647000000001</v>
      </c>
    </row>
    <row r="33" spans="1:26">
      <c r="A33" s="15" t="s">
        <v>430</v>
      </c>
      <c r="B33" s="17" t="n">
        <v>7325</v>
      </c>
      <c r="C33" s="18">
        <f>(29.0/B33*100)</f>
        <v/>
      </c>
      <c r="D33" s="19" t="n">
        <v>7296</v>
      </c>
      <c r="E33" s="18" t="n">
        <v>0.47206389</v>
      </c>
      <c r="F33" s="20" t="n">
        <v>0.41925663</v>
      </c>
      <c r="G33" s="18" t="n">
        <v>3.8591652</v>
      </c>
      <c r="H33" s="20" t="n">
        <v>1.30462327</v>
      </c>
      <c r="I33" s="18" t="n">
        <v>12.4559057</v>
      </c>
      <c r="J33" s="20" t="n">
        <v>2.68173278</v>
      </c>
      <c r="K33" s="18" t="n">
        <v>15.01540349</v>
      </c>
      <c r="L33" s="20" t="n">
        <v>2.68685082</v>
      </c>
      <c r="M33" s="18" t="n">
        <v>19.25491338</v>
      </c>
      <c r="N33" s="20" t="n">
        <v>2.82650898</v>
      </c>
      <c r="O33" s="18" t="n">
        <v>47.15031464</v>
      </c>
      <c r="P33" s="20" t="n">
        <v>3.92009523</v>
      </c>
      <c r="Q33" s="18" t="n">
        <v>0</v>
      </c>
      <c r="R33" s="20" t="n">
        <v>0</v>
      </c>
      <c r="S33" s="18" t="s">
        <v>404</v>
      </c>
      <c r="T33" s="20" t="s">
        <v>404</v>
      </c>
      <c r="U33" s="18" t="n">
        <v>0</v>
      </c>
      <c r="V33" s="20" t="n">
        <v>0</v>
      </c>
      <c r="W33" s="18" t="n">
        <v>0</v>
      </c>
      <c r="X33" s="20" t="n">
        <v>0</v>
      </c>
      <c r="Y33" s="18" t="n">
        <v>1.79223369</v>
      </c>
      <c r="Z33" s="20" t="n">
        <v>0.82764824</v>
      </c>
    </row>
    <row r="34" spans="1:26">
      <c r="A34" s="15" t="s">
        <v>431</v>
      </c>
      <c r="B34" s="17" t="n">
        <v>6350</v>
      </c>
      <c r="C34" s="18">
        <f>(0.0/B34*100)</f>
        <v/>
      </c>
      <c r="D34" s="19" t="n">
        <v>6350</v>
      </c>
      <c r="E34" s="18" t="n">
        <v>0</v>
      </c>
      <c r="F34" s="20" t="n">
        <v>0</v>
      </c>
      <c r="G34" s="18" t="n">
        <v>2.07680737</v>
      </c>
      <c r="H34" s="20" t="n">
        <v>0.97718524</v>
      </c>
      <c r="I34" s="18" t="n">
        <v>9.440575900000001</v>
      </c>
      <c r="J34" s="20" t="n">
        <v>1.84530671</v>
      </c>
      <c r="K34" s="18" t="n">
        <v>22.15744271</v>
      </c>
      <c r="L34" s="20" t="n">
        <v>2.91078056</v>
      </c>
      <c r="M34" s="18" t="n">
        <v>31.21788137</v>
      </c>
      <c r="N34" s="20" t="n">
        <v>2.90825976</v>
      </c>
      <c r="O34" s="18" t="n">
        <v>33.35231794</v>
      </c>
      <c r="P34" s="20" t="n">
        <v>3.04252609</v>
      </c>
      <c r="Q34" s="18" t="n">
        <v>0</v>
      </c>
      <c r="R34" s="20" t="n">
        <v>0</v>
      </c>
      <c r="S34" s="18" t="s">
        <v>404</v>
      </c>
      <c r="T34" s="20" t="s">
        <v>404</v>
      </c>
      <c r="U34" s="18" t="n">
        <v>0</v>
      </c>
      <c r="V34" s="20" t="n">
        <v>0</v>
      </c>
      <c r="W34" s="18" t="n">
        <v>0</v>
      </c>
      <c r="X34" s="20" t="n">
        <v>0</v>
      </c>
      <c r="Y34" s="18" t="n">
        <v>1.7549747</v>
      </c>
      <c r="Z34" s="20" t="n">
        <v>0.89031665</v>
      </c>
    </row>
    <row r="35" spans="1:26">
      <c r="A35" s="15" t="s">
        <v>432</v>
      </c>
      <c r="B35" s="17" t="n">
        <v>6406</v>
      </c>
      <c r="C35" s="18">
        <f>(443.0/B35*100)</f>
        <v/>
      </c>
      <c r="D35" s="19" t="n">
        <v>5963</v>
      </c>
      <c r="E35" s="18" t="n">
        <v>0</v>
      </c>
      <c r="F35" s="20" t="n">
        <v>0</v>
      </c>
      <c r="G35" s="18" t="n">
        <v>9.138108130000001</v>
      </c>
      <c r="H35" s="20" t="n">
        <v>0.13963248</v>
      </c>
      <c r="I35" s="18" t="n">
        <v>22.26863832</v>
      </c>
      <c r="J35" s="20" t="n">
        <v>0.48662545</v>
      </c>
      <c r="K35" s="18" t="n">
        <v>34.19340631</v>
      </c>
      <c r="L35" s="20" t="n">
        <v>0.66378223</v>
      </c>
      <c r="M35" s="18" t="n">
        <v>18.74887273</v>
      </c>
      <c r="N35" s="20" t="n">
        <v>0.36006748</v>
      </c>
      <c r="O35" s="18" t="n">
        <v>14.01029081</v>
      </c>
      <c r="P35" s="20" t="n">
        <v>0.49139171</v>
      </c>
      <c r="Q35" s="18" t="n">
        <v>0</v>
      </c>
      <c r="R35" s="20" t="n">
        <v>0</v>
      </c>
      <c r="S35" s="18" t="s">
        <v>404</v>
      </c>
      <c r="T35" s="20" t="s">
        <v>404</v>
      </c>
      <c r="U35" s="18" t="n">
        <v>0</v>
      </c>
      <c r="V35" s="20" t="n">
        <v>0</v>
      </c>
      <c r="W35" s="18" t="n">
        <v>0</v>
      </c>
      <c r="X35" s="20" t="n">
        <v>0</v>
      </c>
      <c r="Y35" s="18" t="n">
        <v>1.64068369</v>
      </c>
      <c r="Z35" s="20" t="n">
        <v>0.08058203999999999</v>
      </c>
    </row>
    <row r="36" spans="1:26">
      <c r="A36" s="15" t="s">
        <v>433</v>
      </c>
      <c r="B36" s="17" t="n">
        <v>6736</v>
      </c>
      <c r="C36" s="18">
        <f>(10.0/B36*100)</f>
        <v/>
      </c>
      <c r="D36" s="19" t="n">
        <v>6726</v>
      </c>
      <c r="E36" s="18" t="n">
        <v>1.62556633</v>
      </c>
      <c r="F36" s="20" t="n">
        <v>0.99850028</v>
      </c>
      <c r="G36" s="18" t="n">
        <v>4.84467449</v>
      </c>
      <c r="H36" s="20" t="n">
        <v>1.65214913</v>
      </c>
      <c r="I36" s="18" t="n">
        <v>16.49329618</v>
      </c>
      <c r="J36" s="20" t="n">
        <v>2.45675562</v>
      </c>
      <c r="K36" s="18" t="n">
        <v>24.69848242</v>
      </c>
      <c r="L36" s="20" t="n">
        <v>3.3550505</v>
      </c>
      <c r="M36" s="18" t="n">
        <v>18.17899177</v>
      </c>
      <c r="N36" s="20" t="n">
        <v>2.54086998</v>
      </c>
      <c r="O36" s="18" t="n">
        <v>32.69579173</v>
      </c>
      <c r="P36" s="20" t="n">
        <v>3.54601683</v>
      </c>
      <c r="Q36" s="18" t="n">
        <v>0</v>
      </c>
      <c r="R36" s="20" t="n">
        <v>0</v>
      </c>
      <c r="S36" s="18" t="s">
        <v>404</v>
      </c>
      <c r="T36" s="20" t="s">
        <v>404</v>
      </c>
      <c r="U36" s="18" t="n">
        <v>0</v>
      </c>
      <c r="V36" s="20" t="n">
        <v>0</v>
      </c>
      <c r="W36" s="18" t="n">
        <v>0</v>
      </c>
      <c r="X36" s="20" t="n">
        <v>0</v>
      </c>
      <c r="Y36" s="18" t="n">
        <v>1.46319708</v>
      </c>
      <c r="Z36" s="20" t="n">
        <v>0.76559018</v>
      </c>
    </row>
    <row r="37" spans="1:26">
      <c r="A37" s="15" t="s">
        <v>434</v>
      </c>
      <c r="B37" s="17" t="n">
        <v>5458</v>
      </c>
      <c r="C37" s="18">
        <f>(0.0/B37*100)</f>
        <v/>
      </c>
      <c r="D37" s="19" t="n">
        <v>5458</v>
      </c>
      <c r="E37" s="18" t="n">
        <v>0</v>
      </c>
      <c r="F37" s="20" t="n">
        <v>0</v>
      </c>
      <c r="G37" s="18" t="n">
        <v>5.72456984</v>
      </c>
      <c r="H37" s="20" t="n">
        <v>1.56924127</v>
      </c>
      <c r="I37" s="18" t="n">
        <v>14.02225985</v>
      </c>
      <c r="J37" s="20" t="n">
        <v>2.68893926</v>
      </c>
      <c r="K37" s="18" t="n">
        <v>34.95679678</v>
      </c>
      <c r="L37" s="20" t="n">
        <v>3.60524132</v>
      </c>
      <c r="M37" s="18" t="n">
        <v>27.4275664</v>
      </c>
      <c r="N37" s="20" t="n">
        <v>3.28660195</v>
      </c>
      <c r="O37" s="18" t="n">
        <v>16.75044374</v>
      </c>
      <c r="P37" s="20" t="n">
        <v>2.47684859</v>
      </c>
      <c r="Q37" s="18" t="n">
        <v>0</v>
      </c>
      <c r="R37" s="20" t="n">
        <v>0</v>
      </c>
      <c r="S37" s="18" t="s">
        <v>404</v>
      </c>
      <c r="T37" s="20" t="s">
        <v>404</v>
      </c>
      <c r="U37" s="18" t="n">
        <v>0</v>
      </c>
      <c r="V37" s="20" t="n">
        <v>0</v>
      </c>
      <c r="W37" s="18" t="n">
        <v>0</v>
      </c>
      <c r="X37" s="20" t="n">
        <v>0</v>
      </c>
      <c r="Y37" s="18" t="n">
        <v>1.11836338</v>
      </c>
      <c r="Z37" s="20" t="n">
        <v>0.79523895</v>
      </c>
    </row>
    <row r="38" spans="1:26">
      <c r="A38" s="15" t="s">
        <v>435</v>
      </c>
      <c r="B38" s="17" t="n">
        <v>5860</v>
      </c>
      <c r="C38" s="18">
        <f>(268.0/B38*100)</f>
        <v/>
      </c>
      <c r="D38" s="19" t="n">
        <v>5592</v>
      </c>
      <c r="E38" s="18" t="n">
        <v>0.25554902</v>
      </c>
      <c r="F38" s="20" t="n">
        <v>0.16248048</v>
      </c>
      <c r="G38" s="18" t="n">
        <v>12.53049005</v>
      </c>
      <c r="H38" s="20" t="n">
        <v>2.42610566</v>
      </c>
      <c r="I38" s="18" t="n">
        <v>22.257322</v>
      </c>
      <c r="J38" s="20" t="n">
        <v>3.27864633</v>
      </c>
      <c r="K38" s="18" t="n">
        <v>31.02679832</v>
      </c>
      <c r="L38" s="20" t="n">
        <v>3.72827661</v>
      </c>
      <c r="M38" s="18" t="n">
        <v>21.40123589</v>
      </c>
      <c r="N38" s="20" t="n">
        <v>3.54731392</v>
      </c>
      <c r="O38" s="18" t="n">
        <v>8.173315990000001</v>
      </c>
      <c r="P38" s="20" t="n">
        <v>2.10980449</v>
      </c>
      <c r="Q38" s="18" t="n">
        <v>0</v>
      </c>
      <c r="R38" s="20" t="n">
        <v>0</v>
      </c>
      <c r="S38" s="18" t="s">
        <v>404</v>
      </c>
      <c r="T38" s="20" t="s">
        <v>404</v>
      </c>
      <c r="U38" s="18" t="n">
        <v>0</v>
      </c>
      <c r="V38" s="20" t="n">
        <v>0</v>
      </c>
      <c r="W38" s="18" t="n">
        <v>0</v>
      </c>
      <c r="X38" s="20" t="n">
        <v>0</v>
      </c>
      <c r="Y38" s="18" t="n">
        <v>4.35528874</v>
      </c>
      <c r="Z38" s="20" t="n">
        <v>1.52066914</v>
      </c>
    </row>
    <row r="39" spans="1:26">
      <c r="A39" s="15" t="s">
        <v>436</v>
      </c>
      <c r="B39" s="17" t="n">
        <v>5895</v>
      </c>
      <c r="C39" s="18">
        <f>(0.0/B39*100)</f>
        <v/>
      </c>
      <c r="D39" s="19" t="n">
        <v>5895</v>
      </c>
      <c r="E39" s="18" t="n">
        <v>0</v>
      </c>
      <c r="F39" s="20" t="n">
        <v>0</v>
      </c>
      <c r="G39" s="18" t="n">
        <v>1.3232903</v>
      </c>
      <c r="H39" s="20" t="n">
        <v>1.01201988</v>
      </c>
      <c r="I39" s="18" t="n">
        <v>10.36826754</v>
      </c>
      <c r="J39" s="20" t="n">
        <v>2.60065547</v>
      </c>
      <c r="K39" s="18" t="n">
        <v>20.10575524</v>
      </c>
      <c r="L39" s="20" t="n">
        <v>3.21902878</v>
      </c>
      <c r="M39" s="18" t="n">
        <v>27.0309957</v>
      </c>
      <c r="N39" s="20" t="n">
        <v>3.42440566</v>
      </c>
      <c r="O39" s="18" t="n">
        <v>40.70884427</v>
      </c>
      <c r="P39" s="20" t="n">
        <v>3.5008735</v>
      </c>
      <c r="Q39" s="18" t="n">
        <v>0</v>
      </c>
      <c r="R39" s="20" t="n">
        <v>0</v>
      </c>
      <c r="S39" s="18" t="s">
        <v>404</v>
      </c>
      <c r="T39" s="20" t="s">
        <v>404</v>
      </c>
      <c r="U39" s="18" t="n">
        <v>0</v>
      </c>
      <c r="V39" s="20" t="n">
        <v>0</v>
      </c>
      <c r="W39" s="18" t="n">
        <v>0</v>
      </c>
      <c r="X39" s="20" t="n">
        <v>0</v>
      </c>
      <c r="Y39" s="18" t="n">
        <v>0.46284695</v>
      </c>
      <c r="Z39" s="20" t="n">
        <v>0.46314284</v>
      </c>
    </row>
    <row r="40" spans="1:26">
      <c r="A40" s="15" t="s">
        <v>437</v>
      </c>
      <c r="B40" s="17" t="n">
        <v>14157</v>
      </c>
      <c r="C40" s="18">
        <f>(2650.0/B40*100)</f>
        <v/>
      </c>
      <c r="D40" s="19" t="n">
        <v>11507</v>
      </c>
      <c r="E40" s="18" t="n">
        <v>1.36597393</v>
      </c>
      <c r="F40" s="20" t="n">
        <v>0.74448612</v>
      </c>
      <c r="G40" s="18" t="n">
        <v>1.70393671</v>
      </c>
      <c r="H40" s="20" t="n">
        <v>0.55186609</v>
      </c>
      <c r="I40" s="18" t="n">
        <v>9.460303120000001</v>
      </c>
      <c r="J40" s="20" t="n">
        <v>1.81265784</v>
      </c>
      <c r="K40" s="18" t="n">
        <v>26.9778974</v>
      </c>
      <c r="L40" s="20" t="n">
        <v>3.15543489</v>
      </c>
      <c r="M40" s="18" t="n">
        <v>23.22824839</v>
      </c>
      <c r="N40" s="20" t="n">
        <v>3.23459197</v>
      </c>
      <c r="O40" s="18" t="n">
        <v>31.2687059</v>
      </c>
      <c r="P40" s="20" t="n">
        <v>2.99310626</v>
      </c>
      <c r="Q40" s="18" t="n">
        <v>0</v>
      </c>
      <c r="R40" s="20" t="n">
        <v>0</v>
      </c>
      <c r="S40" s="18" t="s">
        <v>404</v>
      </c>
      <c r="T40" s="20" t="s">
        <v>404</v>
      </c>
      <c r="U40" s="18" t="n">
        <v>0</v>
      </c>
      <c r="V40" s="20" t="n">
        <v>0</v>
      </c>
      <c r="W40" s="18" t="n">
        <v>0</v>
      </c>
      <c r="X40" s="20" t="n">
        <v>0</v>
      </c>
      <c r="Y40" s="18" t="n">
        <v>5.99493454</v>
      </c>
      <c r="Z40" s="20" t="n">
        <v>1.65477149</v>
      </c>
    </row>
    <row r="41" spans="1:26">
      <c r="A41" s="15" t="s">
        <v>438</v>
      </c>
      <c r="B41" s="17" t="n">
        <v>5712</v>
      </c>
      <c r="C41" s="18">
        <f>(70.0/B41*100)</f>
        <v/>
      </c>
      <c r="D41" s="19" t="n">
        <v>5642</v>
      </c>
      <c r="E41" s="18" t="n">
        <v>0.307482</v>
      </c>
      <c r="F41" s="20" t="n">
        <v>0.31308314</v>
      </c>
      <c r="G41" s="18" t="n">
        <v>1.33880713</v>
      </c>
      <c r="H41" s="20" t="n">
        <v>0.8070902599999999</v>
      </c>
      <c r="I41" s="18" t="n">
        <v>7.76790262</v>
      </c>
      <c r="J41" s="20" t="n">
        <v>1.93472825</v>
      </c>
      <c r="K41" s="18" t="n">
        <v>16.42456943</v>
      </c>
      <c r="L41" s="20" t="n">
        <v>2.76203467</v>
      </c>
      <c r="M41" s="18" t="n">
        <v>33.75949882</v>
      </c>
      <c r="N41" s="20" t="n">
        <v>4.36355285</v>
      </c>
      <c r="O41" s="18" t="n">
        <v>38.20076243</v>
      </c>
      <c r="P41" s="20" t="n">
        <v>4.08305643</v>
      </c>
      <c r="Q41" s="18" t="n">
        <v>0</v>
      </c>
      <c r="R41" s="20" t="n">
        <v>0</v>
      </c>
      <c r="S41" s="18" t="s">
        <v>404</v>
      </c>
      <c r="T41" s="20" t="s">
        <v>404</v>
      </c>
      <c r="U41" s="18" t="n">
        <v>0</v>
      </c>
      <c r="V41" s="20" t="n">
        <v>0</v>
      </c>
      <c r="W41" s="18" t="n">
        <v>0</v>
      </c>
      <c r="X41" s="20" t="n">
        <v>0</v>
      </c>
      <c r="Y41" s="18" t="n">
        <v>2.20097758</v>
      </c>
      <c r="Z41" s="20" t="n">
        <v>1.32765294</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n">
        <v>0</v>
      </c>
      <c r="F44" s="20" t="n">
        <v>0</v>
      </c>
      <c r="G44" s="18" t="n">
        <v>0.03515236</v>
      </c>
      <c r="H44" s="20" t="n">
        <v>0.03535813</v>
      </c>
      <c r="I44" s="18" t="n">
        <v>4.34210053</v>
      </c>
      <c r="J44" s="20" t="n">
        <v>1.41515398</v>
      </c>
      <c r="K44" s="18" t="n">
        <v>5.65745284</v>
      </c>
      <c r="L44" s="20" t="n">
        <v>1.36607082</v>
      </c>
      <c r="M44" s="18" t="n">
        <v>22.02271899</v>
      </c>
      <c r="N44" s="20" t="n">
        <v>3.231209</v>
      </c>
      <c r="O44" s="18" t="n">
        <v>66.52773304</v>
      </c>
      <c r="P44" s="20" t="n">
        <v>3.85305215</v>
      </c>
      <c r="Q44" s="18" t="n">
        <v>0</v>
      </c>
      <c r="R44" s="20" t="n">
        <v>0</v>
      </c>
      <c r="S44" s="18" t="s">
        <v>404</v>
      </c>
      <c r="T44" s="20" t="s">
        <v>404</v>
      </c>
      <c r="U44" s="18" t="n">
        <v>0</v>
      </c>
      <c r="V44" s="20" t="n">
        <v>0</v>
      </c>
      <c r="W44" s="18" t="n">
        <v>0</v>
      </c>
      <c r="X44" s="20" t="n">
        <v>0</v>
      </c>
      <c r="Y44" s="18" t="n">
        <v>1.41484224</v>
      </c>
      <c r="Z44" s="20" t="n">
        <v>0.76520077</v>
      </c>
    </row>
    <row r="45" spans="1:26">
      <c r="A45" s="15" t="s">
        <v>442</v>
      </c>
      <c r="B45" s="17" t="n">
        <v>5519</v>
      </c>
      <c r="C45" s="18">
        <f>(0.0/B45*100)</f>
        <v/>
      </c>
      <c r="D45" s="19" t="n">
        <v>5519</v>
      </c>
      <c r="E45" s="18" t="n">
        <v>0.53639021</v>
      </c>
      <c r="F45" s="20" t="n">
        <v>0.57036707</v>
      </c>
      <c r="G45" s="18" t="n">
        <v>2.28324065</v>
      </c>
      <c r="H45" s="20" t="n">
        <v>1.13425101</v>
      </c>
      <c r="I45" s="18" t="n">
        <v>16.11991549</v>
      </c>
      <c r="J45" s="20" t="n">
        <v>3.08589826</v>
      </c>
      <c r="K45" s="18" t="n">
        <v>15.20743442</v>
      </c>
      <c r="L45" s="20" t="n">
        <v>2.8122633</v>
      </c>
      <c r="M45" s="18" t="n">
        <v>23.32726338</v>
      </c>
      <c r="N45" s="20" t="n">
        <v>3.83991541</v>
      </c>
      <c r="O45" s="18" t="n">
        <v>39.27403053</v>
      </c>
      <c r="P45" s="20" t="n">
        <v>4.53605944</v>
      </c>
      <c r="Q45" s="18" t="n">
        <v>0</v>
      </c>
      <c r="R45" s="20" t="n">
        <v>0</v>
      </c>
      <c r="S45" s="18" t="s">
        <v>404</v>
      </c>
      <c r="T45" s="20" t="s">
        <v>404</v>
      </c>
      <c r="U45" s="18" t="n">
        <v>0</v>
      </c>
      <c r="V45" s="20" t="n">
        <v>0</v>
      </c>
      <c r="W45" s="18" t="n">
        <v>0</v>
      </c>
      <c r="X45" s="20" t="n">
        <v>0</v>
      </c>
      <c r="Y45" s="18" t="n">
        <v>3.25172532</v>
      </c>
      <c r="Z45" s="20" t="n">
        <v>1.45656918</v>
      </c>
    </row>
    <row r="46" spans="1:26">
      <c r="A46" s="15" t="s">
        <v>443</v>
      </c>
      <c r="B46" s="17" t="n">
        <v>23141</v>
      </c>
      <c r="C46" s="18">
        <f>(4196.0/B46*100)</f>
        <v/>
      </c>
      <c r="D46" s="19" t="n">
        <v>18945</v>
      </c>
      <c r="E46" s="18" t="n">
        <v>0.02796651</v>
      </c>
      <c r="F46" s="20" t="n">
        <v>0.02024919</v>
      </c>
      <c r="G46" s="18" t="n">
        <v>0.60275718</v>
      </c>
      <c r="H46" s="20" t="n">
        <v>0.37469719</v>
      </c>
      <c r="I46" s="18" t="n">
        <v>3.68936696</v>
      </c>
      <c r="J46" s="20" t="n">
        <v>1.02351126</v>
      </c>
      <c r="K46" s="18" t="n">
        <v>4.2166404</v>
      </c>
      <c r="L46" s="20" t="n">
        <v>0.95550734</v>
      </c>
      <c r="M46" s="18" t="n">
        <v>14.97842773</v>
      </c>
      <c r="N46" s="20" t="n">
        <v>1.93969859</v>
      </c>
      <c r="O46" s="18" t="n">
        <v>70.46165193</v>
      </c>
      <c r="P46" s="20" t="n">
        <v>2.46788851</v>
      </c>
      <c r="Q46" s="18" t="n">
        <v>0</v>
      </c>
      <c r="R46" s="20" t="n">
        <v>0</v>
      </c>
      <c r="S46" s="18" t="s">
        <v>404</v>
      </c>
      <c r="T46" s="20" t="s">
        <v>404</v>
      </c>
      <c r="U46" s="18" t="n">
        <v>0</v>
      </c>
      <c r="V46" s="20" t="n">
        <v>0</v>
      </c>
      <c r="W46" s="18" t="n">
        <v>0</v>
      </c>
      <c r="X46" s="20" t="n">
        <v>0</v>
      </c>
      <c r="Y46" s="18" t="n">
        <v>6.02318927</v>
      </c>
      <c r="Z46" s="20" t="n">
        <v>1.00165787</v>
      </c>
    </row>
    <row r="47" spans="1:26">
      <c r="A47" s="15" t="s">
        <v>444</v>
      </c>
      <c r="B47" s="17" t="n">
        <v>5928</v>
      </c>
      <c r="C47" s="18">
        <f>(0.0/B47*100)</f>
        <v/>
      </c>
      <c r="D47" s="19" t="n">
        <v>5928</v>
      </c>
      <c r="E47" s="18" t="n">
        <v>0</v>
      </c>
      <c r="F47" s="20" t="n">
        <v>0</v>
      </c>
      <c r="G47" s="18" t="n">
        <v>3.60694726</v>
      </c>
      <c r="H47" s="20" t="n">
        <v>1.45383201</v>
      </c>
      <c r="I47" s="18" t="n">
        <v>13.85570462</v>
      </c>
      <c r="J47" s="20" t="n">
        <v>2.48808196</v>
      </c>
      <c r="K47" s="18" t="n">
        <v>21.46091384</v>
      </c>
      <c r="L47" s="20" t="n">
        <v>2.92485228</v>
      </c>
      <c r="M47" s="18" t="n">
        <v>26.01565792</v>
      </c>
      <c r="N47" s="20" t="n">
        <v>2.99859714</v>
      </c>
      <c r="O47" s="18" t="n">
        <v>32.71954677</v>
      </c>
      <c r="P47" s="20" t="n">
        <v>3.74274283</v>
      </c>
      <c r="Q47" s="18" t="n">
        <v>0</v>
      </c>
      <c r="R47" s="20" t="n">
        <v>0</v>
      </c>
      <c r="S47" s="18" t="s">
        <v>404</v>
      </c>
      <c r="T47" s="20" t="s">
        <v>404</v>
      </c>
      <c r="U47" s="18" t="n">
        <v>0</v>
      </c>
      <c r="V47" s="20" t="n">
        <v>0</v>
      </c>
      <c r="W47" s="18" t="n">
        <v>0</v>
      </c>
      <c r="X47" s="20" t="n">
        <v>0</v>
      </c>
      <c r="Y47" s="18" t="n">
        <v>2.34122959</v>
      </c>
      <c r="Z47" s="20" t="n">
        <v>1.15591175</v>
      </c>
    </row>
    <row r="48" spans="1:26">
      <c r="A48" s="15" t="s">
        <v>445</v>
      </c>
      <c r="B48" s="17" t="n">
        <v>9841</v>
      </c>
      <c r="C48" s="18">
        <f>(0.0/B48*100)</f>
        <v/>
      </c>
      <c r="D48" s="19" t="n">
        <v>9841</v>
      </c>
      <c r="E48" s="18" t="n">
        <v>0.00210243</v>
      </c>
      <c r="F48" s="20" t="n">
        <v>0.00016444</v>
      </c>
      <c r="G48" s="18" t="n">
        <v>6.32232206</v>
      </c>
      <c r="H48" s="20" t="n">
        <v>1.51787281</v>
      </c>
      <c r="I48" s="18" t="n">
        <v>14.58499019</v>
      </c>
      <c r="J48" s="20" t="n">
        <v>3.20198449</v>
      </c>
      <c r="K48" s="18" t="n">
        <v>32.14422329</v>
      </c>
      <c r="L48" s="20" t="n">
        <v>4.23257331</v>
      </c>
      <c r="M48" s="18" t="n">
        <v>20.50374276</v>
      </c>
      <c r="N48" s="20" t="n">
        <v>3.24070642</v>
      </c>
      <c r="O48" s="18" t="n">
        <v>24.28197839</v>
      </c>
      <c r="P48" s="20" t="n">
        <v>3.54580366</v>
      </c>
      <c r="Q48" s="18" t="n">
        <v>0</v>
      </c>
      <c r="R48" s="20" t="n">
        <v>0</v>
      </c>
      <c r="S48" s="18" t="s">
        <v>404</v>
      </c>
      <c r="T48" s="20" t="s">
        <v>404</v>
      </c>
      <c r="U48" s="18" t="n">
        <v>0</v>
      </c>
      <c r="V48" s="20" t="n">
        <v>0</v>
      </c>
      <c r="W48" s="18" t="n">
        <v>0</v>
      </c>
      <c r="X48" s="20" t="n">
        <v>0</v>
      </c>
      <c r="Y48" s="18" t="n">
        <v>2.16064088</v>
      </c>
      <c r="Z48" s="20" t="n">
        <v>1.17012209</v>
      </c>
    </row>
    <row r="49" spans="1:26">
      <c r="A49" s="15" t="s">
        <v>446</v>
      </c>
      <c r="B49" s="17" t="n">
        <v>6349</v>
      </c>
      <c r="C49" s="18">
        <f>(52.0/B49*100)</f>
        <v/>
      </c>
      <c r="D49" s="19" t="n">
        <v>6297</v>
      </c>
      <c r="E49" s="18" t="n">
        <v>0.27617204</v>
      </c>
      <c r="F49" s="20" t="n">
        <v>0.20702605</v>
      </c>
      <c r="G49" s="18" t="n">
        <v>4.96832488</v>
      </c>
      <c r="H49" s="20" t="n">
        <v>1.58664108</v>
      </c>
      <c r="I49" s="18" t="n">
        <v>12.23531397</v>
      </c>
      <c r="J49" s="20" t="n">
        <v>2.39514872</v>
      </c>
      <c r="K49" s="18" t="n">
        <v>13.92897217</v>
      </c>
      <c r="L49" s="20" t="n">
        <v>2.64423419</v>
      </c>
      <c r="M49" s="18" t="n">
        <v>16.13193634</v>
      </c>
      <c r="N49" s="20" t="n">
        <v>2.57201227</v>
      </c>
      <c r="O49" s="18" t="n">
        <v>51.66258466</v>
      </c>
      <c r="P49" s="20" t="n">
        <v>3.50308607</v>
      </c>
      <c r="Q49" s="18" t="n">
        <v>0</v>
      </c>
      <c r="R49" s="20" t="n">
        <v>0</v>
      </c>
      <c r="S49" s="18" t="s">
        <v>404</v>
      </c>
      <c r="T49" s="20" t="s">
        <v>404</v>
      </c>
      <c r="U49" s="18" t="n">
        <v>0</v>
      </c>
      <c r="V49" s="20" t="n">
        <v>0</v>
      </c>
      <c r="W49" s="18" t="n">
        <v>0</v>
      </c>
      <c r="X49" s="20" t="n">
        <v>0</v>
      </c>
      <c r="Y49" s="18" t="n">
        <v>0.79669594</v>
      </c>
      <c r="Z49" s="20" t="n">
        <v>0.67955375</v>
      </c>
    </row>
    <row r="50" spans="1:26">
      <c r="A50" s="15" t="s">
        <v>447</v>
      </c>
      <c r="B50" s="17" t="n">
        <v>11795</v>
      </c>
      <c r="C50" s="18">
        <f>(1031.0/B50*100)</f>
        <v/>
      </c>
      <c r="D50" s="19" t="n">
        <v>10764</v>
      </c>
      <c r="E50" s="18" t="n">
        <v>2.67300594</v>
      </c>
      <c r="F50" s="20" t="n">
        <v>1.10507446</v>
      </c>
      <c r="G50" s="18" t="n">
        <v>8.44542669</v>
      </c>
      <c r="H50" s="20" t="n">
        <v>2.09863955</v>
      </c>
      <c r="I50" s="18" t="n">
        <v>14.74780898</v>
      </c>
      <c r="J50" s="20" t="n">
        <v>2.54920835</v>
      </c>
      <c r="K50" s="18" t="n">
        <v>18.09078283</v>
      </c>
      <c r="L50" s="20" t="n">
        <v>2.89088665</v>
      </c>
      <c r="M50" s="18" t="n">
        <v>16.38706219</v>
      </c>
      <c r="N50" s="20" t="n">
        <v>2.77081966</v>
      </c>
      <c r="O50" s="18" t="n">
        <v>34.44107886</v>
      </c>
      <c r="P50" s="20" t="n">
        <v>3.45034747</v>
      </c>
      <c r="Q50" s="18" t="n">
        <v>0</v>
      </c>
      <c r="R50" s="20" t="n">
        <v>0</v>
      </c>
      <c r="S50" s="18" t="s">
        <v>404</v>
      </c>
      <c r="T50" s="20" t="s">
        <v>404</v>
      </c>
      <c r="U50" s="18" t="n">
        <v>0</v>
      </c>
      <c r="V50" s="20" t="n">
        <v>0</v>
      </c>
      <c r="W50" s="18" t="n">
        <v>0</v>
      </c>
      <c r="X50" s="20" t="n">
        <v>0</v>
      </c>
      <c r="Y50" s="18" t="n">
        <v>5.2148345</v>
      </c>
      <c r="Z50" s="20" t="n">
        <v>1.63807132</v>
      </c>
    </row>
    <row r="51" spans="1:26">
      <c r="A51" s="15" t="s">
        <v>448</v>
      </c>
      <c r="B51" s="17" t="n">
        <v>6866</v>
      </c>
      <c r="C51" s="18">
        <f>(0.0/B51*100)</f>
        <v/>
      </c>
      <c r="D51" s="19" t="n">
        <v>6866</v>
      </c>
      <c r="E51" s="18" t="n">
        <v>1.14365569</v>
      </c>
      <c r="F51" s="20" t="n">
        <v>0.82677848</v>
      </c>
      <c r="G51" s="18" t="n">
        <v>10.73068322</v>
      </c>
      <c r="H51" s="20" t="n">
        <v>2.29846179</v>
      </c>
      <c r="I51" s="18" t="n">
        <v>14.3481103</v>
      </c>
      <c r="J51" s="20" t="n">
        <v>2.52144391</v>
      </c>
      <c r="K51" s="18" t="n">
        <v>26.08424092</v>
      </c>
      <c r="L51" s="20" t="n">
        <v>3.54383121</v>
      </c>
      <c r="M51" s="18" t="n">
        <v>11.91717571</v>
      </c>
      <c r="N51" s="20" t="n">
        <v>2.40705143</v>
      </c>
      <c r="O51" s="18" t="n">
        <v>34.98738656</v>
      </c>
      <c r="P51" s="20" t="n">
        <v>3.64463557</v>
      </c>
      <c r="Q51" s="18" t="n">
        <v>0</v>
      </c>
      <c r="R51" s="20" t="n">
        <v>0</v>
      </c>
      <c r="S51" s="18" t="s">
        <v>404</v>
      </c>
      <c r="T51" s="20" t="s">
        <v>404</v>
      </c>
      <c r="U51" s="18" t="n">
        <v>0</v>
      </c>
      <c r="V51" s="20" t="n">
        <v>0</v>
      </c>
      <c r="W51" s="18" t="n">
        <v>0</v>
      </c>
      <c r="X51" s="20" t="n">
        <v>0</v>
      </c>
      <c r="Y51" s="18" t="n">
        <v>0.78874761</v>
      </c>
      <c r="Z51" s="20" t="n">
        <v>0.5785810300000001</v>
      </c>
    </row>
    <row r="52" spans="1:26">
      <c r="A52" s="15" t="s">
        <v>449</v>
      </c>
      <c r="B52" s="17" t="n">
        <v>5809</v>
      </c>
      <c r="C52" s="18">
        <f>(0.0/B52*100)</f>
        <v/>
      </c>
      <c r="D52" s="19" t="n">
        <v>5809</v>
      </c>
      <c r="E52" s="18" t="n">
        <v>0</v>
      </c>
      <c r="F52" s="20" t="n">
        <v>0</v>
      </c>
      <c r="G52" s="18" t="n">
        <v>2.0403329</v>
      </c>
      <c r="H52" s="20" t="n">
        <v>1.17790787</v>
      </c>
      <c r="I52" s="18" t="n">
        <v>11.37003126</v>
      </c>
      <c r="J52" s="20" t="n">
        <v>2.47506927</v>
      </c>
      <c r="K52" s="18" t="n">
        <v>32.50892186</v>
      </c>
      <c r="L52" s="20" t="n">
        <v>3.62857263</v>
      </c>
      <c r="M52" s="18" t="n">
        <v>20.61160954</v>
      </c>
      <c r="N52" s="20" t="n">
        <v>2.70091628</v>
      </c>
      <c r="O52" s="18" t="n">
        <v>32.66787468</v>
      </c>
      <c r="P52" s="20" t="n">
        <v>3.64161016</v>
      </c>
      <c r="Q52" s="18" t="n">
        <v>0</v>
      </c>
      <c r="R52" s="20" t="n">
        <v>0</v>
      </c>
      <c r="S52" s="18" t="s">
        <v>404</v>
      </c>
      <c r="T52" s="20" t="s">
        <v>404</v>
      </c>
      <c r="U52" s="18" t="n">
        <v>0</v>
      </c>
      <c r="V52" s="20" t="n">
        <v>0</v>
      </c>
      <c r="W52" s="18" t="n">
        <v>0</v>
      </c>
      <c r="X52" s="20" t="n">
        <v>0</v>
      </c>
      <c r="Y52" s="18" t="n">
        <v>0.80122977</v>
      </c>
      <c r="Z52" s="20" t="n">
        <v>0.73163197</v>
      </c>
    </row>
    <row r="53" spans="1:26">
      <c r="A53" s="15" t="s">
        <v>450</v>
      </c>
      <c r="B53" s="17" t="n">
        <v>5571</v>
      </c>
      <c r="C53" s="18">
        <f>(0.0/B53*100)</f>
        <v/>
      </c>
      <c r="D53" s="19" t="n">
        <v>5571</v>
      </c>
      <c r="E53" s="18" t="n">
        <v>0</v>
      </c>
      <c r="F53" s="20" t="n">
        <v>0</v>
      </c>
      <c r="G53" s="18" t="n">
        <v>4.60134635</v>
      </c>
      <c r="H53" s="20" t="n">
        <v>0.08151522999999999</v>
      </c>
      <c r="I53" s="18" t="n">
        <v>26.93119937</v>
      </c>
      <c r="J53" s="20" t="n">
        <v>0.12281696</v>
      </c>
      <c r="K53" s="18" t="n">
        <v>20.36913695</v>
      </c>
      <c r="L53" s="20" t="n">
        <v>0.11345965</v>
      </c>
      <c r="M53" s="18" t="n">
        <v>23.3115567</v>
      </c>
      <c r="N53" s="20" t="n">
        <v>0.14051506</v>
      </c>
      <c r="O53" s="18" t="n">
        <v>23.20207619</v>
      </c>
      <c r="P53" s="20" t="n">
        <v>0.12173243</v>
      </c>
      <c r="Q53" s="18" t="n">
        <v>0</v>
      </c>
      <c r="R53" s="20" t="n">
        <v>0</v>
      </c>
      <c r="S53" s="18" t="s">
        <v>404</v>
      </c>
      <c r="T53" s="20" t="s">
        <v>404</v>
      </c>
      <c r="U53" s="18" t="n">
        <v>0</v>
      </c>
      <c r="V53" s="20" t="n">
        <v>0</v>
      </c>
      <c r="W53" s="18" t="n">
        <v>0</v>
      </c>
      <c r="X53" s="20" t="n">
        <v>0</v>
      </c>
      <c r="Y53" s="18" t="n">
        <v>1.58468445</v>
      </c>
      <c r="Z53" s="20" t="n">
        <v>0.03970382</v>
      </c>
    </row>
    <row r="54" spans="1:26">
      <c r="A54" s="15" t="s">
        <v>451</v>
      </c>
      <c r="B54" s="17" t="n">
        <v>4740</v>
      </c>
      <c r="C54" s="18">
        <f>(199.0/B54*100)</f>
        <v/>
      </c>
      <c r="D54" s="19" t="n">
        <v>4541</v>
      </c>
      <c r="E54" s="18" t="n">
        <v>0</v>
      </c>
      <c r="F54" s="20" t="n">
        <v>0</v>
      </c>
      <c r="G54" s="18" t="n">
        <v>5.26965347</v>
      </c>
      <c r="H54" s="20" t="n">
        <v>1.82900244</v>
      </c>
      <c r="I54" s="18" t="n">
        <v>3.8975875</v>
      </c>
      <c r="J54" s="20" t="n">
        <v>1.49435411</v>
      </c>
      <c r="K54" s="18" t="n">
        <v>12.58669639</v>
      </c>
      <c r="L54" s="20" t="n">
        <v>2.72472475</v>
      </c>
      <c r="M54" s="18" t="n">
        <v>16.91985382</v>
      </c>
      <c r="N54" s="20" t="n">
        <v>3.05771413</v>
      </c>
      <c r="O54" s="18" t="n">
        <v>58.63395238</v>
      </c>
      <c r="P54" s="20" t="n">
        <v>4.57513817</v>
      </c>
      <c r="Q54" s="18" t="n">
        <v>0</v>
      </c>
      <c r="R54" s="20" t="n">
        <v>0</v>
      </c>
      <c r="S54" s="18" t="s">
        <v>404</v>
      </c>
      <c r="T54" s="20" t="s">
        <v>404</v>
      </c>
      <c r="U54" s="18" t="n">
        <v>0</v>
      </c>
      <c r="V54" s="20" t="n">
        <v>0</v>
      </c>
      <c r="W54" s="18" t="n">
        <v>0</v>
      </c>
      <c r="X54" s="20" t="n">
        <v>0</v>
      </c>
      <c r="Y54" s="18" t="n">
        <v>2.69225643</v>
      </c>
      <c r="Z54" s="20" t="n">
        <v>1.14260816</v>
      </c>
    </row>
    <row r="55" spans="1:26">
      <c r="A55" s="15" t="s">
        <v>452</v>
      </c>
      <c r="B55" s="17" t="n">
        <v>5316</v>
      </c>
      <c r="C55" s="18">
        <f>(43.0/B55*100)</f>
        <v/>
      </c>
      <c r="D55" s="19" t="n">
        <v>5273</v>
      </c>
      <c r="E55" s="18" t="n">
        <v>0.24832879</v>
      </c>
      <c r="F55" s="20" t="n">
        <v>0.14302461</v>
      </c>
      <c r="G55" s="18" t="n">
        <v>1.19201997</v>
      </c>
      <c r="H55" s="20" t="n">
        <v>0.64720677</v>
      </c>
      <c r="I55" s="18" t="n">
        <v>5.45431808</v>
      </c>
      <c r="J55" s="20" t="n">
        <v>1.50839672</v>
      </c>
      <c r="K55" s="18" t="n">
        <v>18.57292406</v>
      </c>
      <c r="L55" s="20" t="n">
        <v>2.7358951</v>
      </c>
      <c r="M55" s="18" t="n">
        <v>24.84583838</v>
      </c>
      <c r="N55" s="20" t="n">
        <v>2.88689074</v>
      </c>
      <c r="O55" s="18" t="n">
        <v>46.15272167</v>
      </c>
      <c r="P55" s="20" t="n">
        <v>3.2001862</v>
      </c>
      <c r="Q55" s="18" t="n">
        <v>0</v>
      </c>
      <c r="R55" s="20" t="n">
        <v>0</v>
      </c>
      <c r="S55" s="18" t="s">
        <v>404</v>
      </c>
      <c r="T55" s="20" t="s">
        <v>404</v>
      </c>
      <c r="U55" s="18" t="n">
        <v>0</v>
      </c>
      <c r="V55" s="20" t="n">
        <v>0</v>
      </c>
      <c r="W55" s="18" t="n">
        <v>0</v>
      </c>
      <c r="X55" s="20" t="n">
        <v>0</v>
      </c>
      <c r="Y55" s="18" t="n">
        <v>3.53384906</v>
      </c>
      <c r="Z55" s="20" t="n">
        <v>1.30576559</v>
      </c>
    </row>
    <row r="56" spans="1:26">
      <c r="A56" s="15" t="s">
        <v>453</v>
      </c>
      <c r="B56" s="17" t="n">
        <v>5359</v>
      </c>
      <c r="C56" s="18">
        <f>(0.0/B56*100)</f>
        <v/>
      </c>
      <c r="D56" s="19" t="n">
        <v>5359</v>
      </c>
      <c r="E56" s="18" t="n">
        <v>0.07700765</v>
      </c>
      <c r="F56" s="20" t="n">
        <v>0.00099362</v>
      </c>
      <c r="G56" s="18" t="n">
        <v>14.12885563</v>
      </c>
      <c r="H56" s="20" t="n">
        <v>3.35106466</v>
      </c>
      <c r="I56" s="18" t="n">
        <v>30.89516159</v>
      </c>
      <c r="J56" s="20" t="n">
        <v>4.37743335</v>
      </c>
      <c r="K56" s="18" t="n">
        <v>27.23394566</v>
      </c>
      <c r="L56" s="20" t="n">
        <v>3.82238729</v>
      </c>
      <c r="M56" s="18" t="n">
        <v>11.35542352</v>
      </c>
      <c r="N56" s="20" t="n">
        <v>2.75134117</v>
      </c>
      <c r="O56" s="18" t="n">
        <v>8.16471114</v>
      </c>
      <c r="P56" s="20" t="n">
        <v>2.34660791</v>
      </c>
      <c r="Q56" s="18" t="n">
        <v>0</v>
      </c>
      <c r="R56" s="20" t="n">
        <v>0</v>
      </c>
      <c r="S56" s="18" t="s">
        <v>404</v>
      </c>
      <c r="T56" s="20" t="s">
        <v>404</v>
      </c>
      <c r="U56" s="18" t="n">
        <v>0</v>
      </c>
      <c r="V56" s="20" t="n">
        <v>0</v>
      </c>
      <c r="W56" s="18" t="n">
        <v>0</v>
      </c>
      <c r="X56" s="20" t="n">
        <v>0</v>
      </c>
      <c r="Y56" s="18" t="n">
        <v>8.144894799999999</v>
      </c>
      <c r="Z56" s="20" t="n">
        <v>2.36605401</v>
      </c>
    </row>
    <row r="57" spans="1:26">
      <c r="A57" s="15" t="s">
        <v>454</v>
      </c>
      <c r="B57" s="17" t="n">
        <v>6513</v>
      </c>
      <c r="C57" s="18">
        <f>(0.0/B57*100)</f>
        <v/>
      </c>
      <c r="D57" s="19" t="n">
        <v>6513</v>
      </c>
      <c r="E57" s="18" t="n">
        <v>2.39721465</v>
      </c>
      <c r="F57" s="20" t="n">
        <v>1.14906679</v>
      </c>
      <c r="G57" s="18" t="n">
        <v>7.18070805</v>
      </c>
      <c r="H57" s="20" t="n">
        <v>2.07519519</v>
      </c>
      <c r="I57" s="18" t="n">
        <v>11.78703617</v>
      </c>
      <c r="J57" s="20" t="n">
        <v>2.50382243</v>
      </c>
      <c r="K57" s="18" t="n">
        <v>26.21593955</v>
      </c>
      <c r="L57" s="20" t="n">
        <v>3.05309794</v>
      </c>
      <c r="M57" s="18" t="n">
        <v>24.69668886</v>
      </c>
      <c r="N57" s="20" t="n">
        <v>2.79896165</v>
      </c>
      <c r="O57" s="18" t="n">
        <v>27.12187062</v>
      </c>
      <c r="P57" s="20" t="n">
        <v>3.1894372</v>
      </c>
      <c r="Q57" s="18" t="n">
        <v>0</v>
      </c>
      <c r="R57" s="20" t="n">
        <v>0</v>
      </c>
      <c r="S57" s="18" t="s">
        <v>404</v>
      </c>
      <c r="T57" s="20" t="s">
        <v>404</v>
      </c>
      <c r="U57" s="18" t="n">
        <v>0</v>
      </c>
      <c r="V57" s="20" t="n">
        <v>0</v>
      </c>
      <c r="W57" s="18" t="n">
        <v>0</v>
      </c>
      <c r="X57" s="20" t="n">
        <v>0</v>
      </c>
      <c r="Y57" s="18" t="n">
        <v>0.6005421</v>
      </c>
      <c r="Z57" s="20" t="n">
        <v>0.59843761</v>
      </c>
    </row>
    <row r="58" spans="1:26">
      <c r="A58" s="15" t="s">
        <v>455</v>
      </c>
      <c r="B58" s="17" t="n">
        <v>7267</v>
      </c>
      <c r="C58" s="18">
        <f>(0.0/B58*100)</f>
        <v/>
      </c>
      <c r="D58" s="19" t="n">
        <v>7267</v>
      </c>
      <c r="E58" s="18" t="n">
        <v>1.13219875</v>
      </c>
      <c r="F58" s="20" t="n">
        <v>0.81106641</v>
      </c>
      <c r="G58" s="18" t="n">
        <v>4.65688731</v>
      </c>
      <c r="H58" s="20" t="n">
        <v>1.47974487</v>
      </c>
      <c r="I58" s="18" t="n">
        <v>7.23670242</v>
      </c>
      <c r="J58" s="20" t="n">
        <v>1.67350245</v>
      </c>
      <c r="K58" s="18" t="n">
        <v>13.76585259</v>
      </c>
      <c r="L58" s="20" t="n">
        <v>2.34654271</v>
      </c>
      <c r="M58" s="18" t="n">
        <v>22.49425207</v>
      </c>
      <c r="N58" s="20" t="n">
        <v>2.77585011</v>
      </c>
      <c r="O58" s="18" t="n">
        <v>50.12586891</v>
      </c>
      <c r="P58" s="20" t="n">
        <v>3.42752598</v>
      </c>
      <c r="Q58" s="18" t="n">
        <v>0</v>
      </c>
      <c r="R58" s="20" t="n">
        <v>0</v>
      </c>
      <c r="S58" s="18" t="s">
        <v>404</v>
      </c>
      <c r="T58" s="20" t="s">
        <v>404</v>
      </c>
      <c r="U58" s="18" t="n">
        <v>0</v>
      </c>
      <c r="V58" s="20" t="n">
        <v>0</v>
      </c>
      <c r="W58" s="18" t="n">
        <v>0</v>
      </c>
      <c r="X58" s="20" t="n">
        <v>0</v>
      </c>
      <c r="Y58" s="18" t="n">
        <v>0.58823794</v>
      </c>
      <c r="Z58" s="20" t="n">
        <v>0.59015147</v>
      </c>
    </row>
    <row r="59" spans="1:26">
      <c r="A59" s="15" t="s">
        <v>456</v>
      </c>
      <c r="B59" s="17" t="n">
        <v>4826</v>
      </c>
      <c r="C59" s="18">
        <f>(0.0/B59*100)</f>
        <v/>
      </c>
      <c r="D59" s="19" t="n">
        <v>4826</v>
      </c>
      <c r="E59" s="18" t="n">
        <v>0</v>
      </c>
      <c r="F59" s="20" t="n">
        <v>0</v>
      </c>
      <c r="G59" s="18" t="n">
        <v>2.89941405</v>
      </c>
      <c r="H59" s="20" t="n">
        <v>0.34501752</v>
      </c>
      <c r="I59" s="18" t="n">
        <v>6.527544</v>
      </c>
      <c r="J59" s="20" t="n">
        <v>0.8704917599999999</v>
      </c>
      <c r="K59" s="18" t="n">
        <v>11.19671783</v>
      </c>
      <c r="L59" s="20" t="n">
        <v>0.8757656700000001</v>
      </c>
      <c r="M59" s="18" t="n">
        <v>15.99297946</v>
      </c>
      <c r="N59" s="20" t="n">
        <v>0.85720768</v>
      </c>
      <c r="O59" s="18" t="n">
        <v>62.88630858</v>
      </c>
      <c r="P59" s="20" t="n">
        <v>1.37447788</v>
      </c>
      <c r="Q59" s="18" t="n">
        <v>0</v>
      </c>
      <c r="R59" s="20" t="n">
        <v>0</v>
      </c>
      <c r="S59" s="18" t="s">
        <v>404</v>
      </c>
      <c r="T59" s="20" t="s">
        <v>404</v>
      </c>
      <c r="U59" s="18" t="n">
        <v>0</v>
      </c>
      <c r="V59" s="20" t="n">
        <v>0</v>
      </c>
      <c r="W59" s="18" t="n">
        <v>0.29137189</v>
      </c>
      <c r="X59" s="20" t="n">
        <v>0.2912859</v>
      </c>
      <c r="Y59" s="18" t="n">
        <v>0.20566418</v>
      </c>
      <c r="Z59" s="20" t="n">
        <v>0.20556305</v>
      </c>
    </row>
    <row r="60" spans="1:26">
      <c r="A60" s="15" t="s">
        <v>457</v>
      </c>
      <c r="B60" s="17" t="n">
        <v>4546</v>
      </c>
      <c r="C60" s="18">
        <f>(0.0/B60*100)</f>
        <v/>
      </c>
      <c r="D60" s="19" t="n">
        <v>4546</v>
      </c>
      <c r="E60" s="18" t="n">
        <v>0.291791</v>
      </c>
      <c r="F60" s="20" t="n">
        <v>0.23474179</v>
      </c>
      <c r="G60" s="18" t="n">
        <v>5.49934177</v>
      </c>
      <c r="H60" s="20" t="n">
        <v>1.41457367</v>
      </c>
      <c r="I60" s="18" t="n">
        <v>9.789287119999999</v>
      </c>
      <c r="J60" s="20" t="n">
        <v>2.1571921</v>
      </c>
      <c r="K60" s="18" t="n">
        <v>16.198432</v>
      </c>
      <c r="L60" s="20" t="n">
        <v>2.66489586</v>
      </c>
      <c r="M60" s="18" t="n">
        <v>23.6228589</v>
      </c>
      <c r="N60" s="20" t="n">
        <v>2.63512021</v>
      </c>
      <c r="O60" s="18" t="n">
        <v>42.05350679</v>
      </c>
      <c r="P60" s="20" t="n">
        <v>2.96320282</v>
      </c>
      <c r="Q60" s="18" t="n">
        <v>0</v>
      </c>
      <c r="R60" s="20" t="n">
        <v>0</v>
      </c>
      <c r="S60" s="18" t="s">
        <v>404</v>
      </c>
      <c r="T60" s="20" t="s">
        <v>404</v>
      </c>
      <c r="U60" s="18" t="n">
        <v>0</v>
      </c>
      <c r="V60" s="20" t="n">
        <v>0</v>
      </c>
      <c r="W60" s="18" t="n">
        <v>0</v>
      </c>
      <c r="X60" s="20" t="n">
        <v>0</v>
      </c>
      <c r="Y60" s="18" t="n">
        <v>2.54478243</v>
      </c>
      <c r="Z60" s="20" t="n">
        <v>1.1296118</v>
      </c>
    </row>
    <row r="61" spans="1:26">
      <c r="A61" s="15" t="s">
        <v>458</v>
      </c>
      <c r="B61" s="17" t="n">
        <v>6525</v>
      </c>
      <c r="C61" s="18">
        <f>(0.0/B61*100)</f>
        <v/>
      </c>
      <c r="D61" s="19" t="n">
        <v>6525</v>
      </c>
      <c r="E61" s="18" t="n">
        <v>0</v>
      </c>
      <c r="F61" s="20" t="n">
        <v>0</v>
      </c>
      <c r="G61" s="18" t="n">
        <v>8.725505160000001</v>
      </c>
      <c r="H61" s="20" t="n">
        <v>1.67510559</v>
      </c>
      <c r="I61" s="18" t="n">
        <v>22.24800501</v>
      </c>
      <c r="J61" s="20" t="n">
        <v>2.6321643</v>
      </c>
      <c r="K61" s="18" t="n">
        <v>30.26309423</v>
      </c>
      <c r="L61" s="20" t="n">
        <v>2.61635478</v>
      </c>
      <c r="M61" s="18" t="n">
        <v>16.78776747</v>
      </c>
      <c r="N61" s="20" t="n">
        <v>2.4257944</v>
      </c>
      <c r="O61" s="18" t="n">
        <v>21.92048354</v>
      </c>
      <c r="P61" s="20" t="n">
        <v>2.80324244</v>
      </c>
      <c r="Q61" s="18" t="n">
        <v>0</v>
      </c>
      <c r="R61" s="20" t="n">
        <v>0</v>
      </c>
      <c r="S61" s="18" t="s">
        <v>404</v>
      </c>
      <c r="T61" s="20" t="s">
        <v>404</v>
      </c>
      <c r="U61" s="18" t="n">
        <v>0</v>
      </c>
      <c r="V61" s="20" t="n">
        <v>0</v>
      </c>
      <c r="W61" s="18" t="n">
        <v>0</v>
      </c>
      <c r="X61" s="20" t="n">
        <v>0</v>
      </c>
      <c r="Y61" s="18" t="n">
        <v>0.05514459</v>
      </c>
      <c r="Z61" s="20" t="n">
        <v>0.00375792</v>
      </c>
    </row>
    <row r="62" spans="1:26">
      <c r="A62" s="15" t="s">
        <v>459</v>
      </c>
      <c r="B62" s="17" t="n">
        <v>4476</v>
      </c>
      <c r="C62" s="18">
        <f>(0.0/B62*100)</f>
        <v/>
      </c>
      <c r="D62" s="19" t="n">
        <v>4476</v>
      </c>
      <c r="E62" s="18" t="n">
        <v>0</v>
      </c>
      <c r="F62" s="20" t="n">
        <v>0</v>
      </c>
      <c r="G62" s="18" t="n">
        <v>1.62440684</v>
      </c>
      <c r="H62" s="20" t="n">
        <v>0.03619238</v>
      </c>
      <c r="I62" s="18" t="n">
        <v>28.11183377</v>
      </c>
      <c r="J62" s="20" t="n">
        <v>0.05141693</v>
      </c>
      <c r="K62" s="18" t="n">
        <v>31.25985714</v>
      </c>
      <c r="L62" s="20" t="n">
        <v>0.05724531</v>
      </c>
      <c r="M62" s="18" t="n">
        <v>14.613828</v>
      </c>
      <c r="N62" s="20" t="n">
        <v>0.0657746</v>
      </c>
      <c r="O62" s="18" t="n">
        <v>24.07365802</v>
      </c>
      <c r="P62" s="20" t="n">
        <v>0.05943027</v>
      </c>
      <c r="Q62" s="18" t="n">
        <v>0</v>
      </c>
      <c r="R62" s="20" t="n">
        <v>0</v>
      </c>
      <c r="S62" s="18" t="s">
        <v>404</v>
      </c>
      <c r="T62" s="20" t="s">
        <v>404</v>
      </c>
      <c r="U62" s="18" t="n">
        <v>0</v>
      </c>
      <c r="V62" s="20" t="n">
        <v>0</v>
      </c>
      <c r="W62" s="18" t="n">
        <v>0</v>
      </c>
      <c r="X62" s="20" t="n">
        <v>0</v>
      </c>
      <c r="Y62" s="18" t="n">
        <v>0.31641623</v>
      </c>
      <c r="Z62" s="20" t="n">
        <v>0.01125547</v>
      </c>
    </row>
    <row r="63" spans="1:26">
      <c r="A63" s="15" t="s">
        <v>460</v>
      </c>
      <c r="B63" s="17" t="n">
        <v>5324</v>
      </c>
      <c r="C63" s="18">
        <f>(0.0/B63*100)</f>
        <v/>
      </c>
      <c r="D63" s="19" t="n">
        <v>5324</v>
      </c>
      <c r="E63" s="18" t="n">
        <v>0.88854429</v>
      </c>
      <c r="F63" s="20" t="n">
        <v>0.0141823</v>
      </c>
      <c r="G63" s="18" t="n">
        <v>3.35117488</v>
      </c>
      <c r="H63" s="20" t="n">
        <v>0.06418775</v>
      </c>
      <c r="I63" s="18" t="n">
        <v>9.16776857</v>
      </c>
      <c r="J63" s="20" t="n">
        <v>0.10436824</v>
      </c>
      <c r="K63" s="18" t="n">
        <v>14.95307717</v>
      </c>
      <c r="L63" s="20" t="n">
        <v>0.09382715</v>
      </c>
      <c r="M63" s="18" t="n">
        <v>28.54568652</v>
      </c>
      <c r="N63" s="20" t="n">
        <v>0.13537641</v>
      </c>
      <c r="O63" s="18" t="n">
        <v>33.50253443</v>
      </c>
      <c r="P63" s="20" t="n">
        <v>0.18680706</v>
      </c>
      <c r="Q63" s="18" t="n">
        <v>0</v>
      </c>
      <c r="R63" s="20" t="n">
        <v>0</v>
      </c>
      <c r="S63" s="18" t="s">
        <v>404</v>
      </c>
      <c r="T63" s="20" t="s">
        <v>404</v>
      </c>
      <c r="U63" s="18" t="n">
        <v>0</v>
      </c>
      <c r="V63" s="20" t="n">
        <v>0</v>
      </c>
      <c r="W63" s="18" t="n">
        <v>0</v>
      </c>
      <c r="X63" s="20" t="n">
        <v>0</v>
      </c>
      <c r="Y63" s="18" t="n">
        <v>9.59121414</v>
      </c>
      <c r="Z63" s="20" t="n">
        <v>0.09171248</v>
      </c>
    </row>
    <row r="64" spans="1:26">
      <c r="A64" s="15" t="s">
        <v>461</v>
      </c>
      <c r="B64" s="17" t="n">
        <v>3634</v>
      </c>
      <c r="C64" s="18">
        <f>(27.0/B64*100)</f>
        <v/>
      </c>
      <c r="D64" s="19" t="n">
        <v>3607</v>
      </c>
      <c r="E64" s="18" t="n">
        <v>0</v>
      </c>
      <c r="F64" s="20" t="n">
        <v>0</v>
      </c>
      <c r="G64" s="18" t="n">
        <v>0</v>
      </c>
      <c r="H64" s="20" t="n">
        <v>0</v>
      </c>
      <c r="I64" s="18" t="n">
        <v>5.77563849</v>
      </c>
      <c r="J64" s="20" t="n">
        <v>0.06408879000000001</v>
      </c>
      <c r="K64" s="18" t="n">
        <v>16.64802428</v>
      </c>
      <c r="L64" s="20" t="n">
        <v>0.08066661999999999</v>
      </c>
      <c r="M64" s="18" t="n">
        <v>26.21839933</v>
      </c>
      <c r="N64" s="20" t="n">
        <v>0.11509836</v>
      </c>
      <c r="O64" s="18" t="n">
        <v>51.3579379</v>
      </c>
      <c r="P64" s="20" t="n">
        <v>0.12921165</v>
      </c>
      <c r="Q64" s="18" t="n">
        <v>0</v>
      </c>
      <c r="R64" s="20" t="n">
        <v>0</v>
      </c>
      <c r="S64" s="18" t="s">
        <v>404</v>
      </c>
      <c r="T64" s="20" t="s">
        <v>404</v>
      </c>
      <c r="U64" s="18" t="n">
        <v>0</v>
      </c>
      <c r="V64" s="20" t="n">
        <v>0</v>
      </c>
      <c r="W64" s="18" t="n">
        <v>0</v>
      </c>
      <c r="X64" s="20" t="n">
        <v>0</v>
      </c>
      <c r="Y64" s="18" t="n">
        <v>0</v>
      </c>
      <c r="Z64" s="20" t="n">
        <v>0</v>
      </c>
    </row>
    <row r="65" spans="1:26">
      <c r="A65" s="15" t="s">
        <v>462</v>
      </c>
      <c r="B65" s="17" t="n">
        <v>5325</v>
      </c>
      <c r="C65" s="18">
        <f>(0.0/B65*100)</f>
        <v/>
      </c>
      <c r="D65" s="19" t="n">
        <v>5325</v>
      </c>
      <c r="E65" s="18" t="n">
        <v>0.38291334</v>
      </c>
      <c r="F65" s="20" t="n">
        <v>0.29949739</v>
      </c>
      <c r="G65" s="18" t="n">
        <v>4.30844448</v>
      </c>
      <c r="H65" s="20" t="n">
        <v>1.36144466</v>
      </c>
      <c r="I65" s="18" t="n">
        <v>8.331919709999999</v>
      </c>
      <c r="J65" s="20" t="n">
        <v>2.02542367</v>
      </c>
      <c r="K65" s="18" t="n">
        <v>14.18701728</v>
      </c>
      <c r="L65" s="20" t="n">
        <v>2.48668851</v>
      </c>
      <c r="M65" s="18" t="n">
        <v>22.16164177</v>
      </c>
      <c r="N65" s="20" t="n">
        <v>2.85231125</v>
      </c>
      <c r="O65" s="18" t="n">
        <v>49.97020519</v>
      </c>
      <c r="P65" s="20" t="n">
        <v>3.39925263</v>
      </c>
      <c r="Q65" s="18" t="n">
        <v>0</v>
      </c>
      <c r="R65" s="20" t="n">
        <v>0</v>
      </c>
      <c r="S65" s="18" t="s">
        <v>404</v>
      </c>
      <c r="T65" s="20" t="s">
        <v>404</v>
      </c>
      <c r="U65" s="18" t="n">
        <v>0</v>
      </c>
      <c r="V65" s="20" t="n">
        <v>0</v>
      </c>
      <c r="W65" s="18" t="n">
        <v>0</v>
      </c>
      <c r="X65" s="20" t="n">
        <v>0</v>
      </c>
      <c r="Y65" s="18" t="n">
        <v>0.65785825</v>
      </c>
      <c r="Z65" s="20" t="n">
        <v>0.46630571</v>
      </c>
    </row>
    <row r="66" spans="1:26">
      <c r="A66" s="15" t="s">
        <v>463</v>
      </c>
      <c r="B66" s="17" t="n">
        <v>5665</v>
      </c>
      <c r="C66" s="18">
        <f>(0.0/B66*100)</f>
        <v/>
      </c>
      <c r="D66" s="19" t="n">
        <v>5665</v>
      </c>
      <c r="E66" s="18" t="n">
        <v>0</v>
      </c>
      <c r="F66" s="20" t="n">
        <v>0</v>
      </c>
      <c r="G66" s="18" t="n">
        <v>0.47895005</v>
      </c>
      <c r="H66" s="20" t="n">
        <v>0.43026475</v>
      </c>
      <c r="I66" s="18" t="n">
        <v>8.82997973</v>
      </c>
      <c r="J66" s="20" t="n">
        <v>0.05866973</v>
      </c>
      <c r="K66" s="18" t="n">
        <v>18.28674007</v>
      </c>
      <c r="L66" s="20" t="n">
        <v>0.18588505</v>
      </c>
      <c r="M66" s="18" t="n">
        <v>14.46954213</v>
      </c>
      <c r="N66" s="20" t="n">
        <v>0.21027768</v>
      </c>
      <c r="O66" s="18" t="n">
        <v>57.93478801</v>
      </c>
      <c r="P66" s="20" t="n">
        <v>0.48069946</v>
      </c>
      <c r="Q66" s="18" t="n">
        <v>0</v>
      </c>
      <c r="R66" s="20" t="n">
        <v>0</v>
      </c>
      <c r="S66" s="18" t="s">
        <v>404</v>
      </c>
      <c r="T66" s="20" t="s">
        <v>404</v>
      </c>
      <c r="U66" s="18" t="n">
        <v>0</v>
      </c>
      <c r="V66" s="20" t="n">
        <v>0</v>
      </c>
      <c r="W66" s="18" t="n">
        <v>0</v>
      </c>
      <c r="X66" s="20" t="n">
        <v>0</v>
      </c>
      <c r="Y66" s="18" t="n">
        <v>0</v>
      </c>
      <c r="Z66" s="20" t="n">
        <v>0</v>
      </c>
    </row>
    <row r="67" spans="1:26">
      <c r="A67" s="15" t="s">
        <v>464</v>
      </c>
      <c r="B67" s="17" t="n">
        <v>6971</v>
      </c>
      <c r="C67" s="18">
        <f>(0.0/B67*100)</f>
        <v/>
      </c>
      <c r="D67" s="19" t="n">
        <v>6971</v>
      </c>
      <c r="E67" s="18" t="n">
        <v>5.90297923</v>
      </c>
      <c r="F67" s="20" t="n">
        <v>1.50376356</v>
      </c>
      <c r="G67" s="18" t="n">
        <v>11.54307993</v>
      </c>
      <c r="H67" s="20" t="n">
        <v>2.15690045</v>
      </c>
      <c r="I67" s="18" t="n">
        <v>15.03884562</v>
      </c>
      <c r="J67" s="20" t="n">
        <v>2.17290345</v>
      </c>
      <c r="K67" s="18" t="n">
        <v>28.05359117</v>
      </c>
      <c r="L67" s="20" t="n">
        <v>3.03694725</v>
      </c>
      <c r="M67" s="18" t="n">
        <v>16.96743834</v>
      </c>
      <c r="N67" s="20" t="n">
        <v>2.29763242</v>
      </c>
      <c r="O67" s="18" t="n">
        <v>18.72722124</v>
      </c>
      <c r="P67" s="20" t="n">
        <v>2.38721577</v>
      </c>
      <c r="Q67" s="18" t="n">
        <v>0</v>
      </c>
      <c r="R67" s="20" t="n">
        <v>0</v>
      </c>
      <c r="S67" s="18" t="s">
        <v>404</v>
      </c>
      <c r="T67" s="20" t="s">
        <v>404</v>
      </c>
      <c r="U67" s="18" t="n">
        <v>0</v>
      </c>
      <c r="V67" s="20" t="n">
        <v>0</v>
      </c>
      <c r="W67" s="18" t="n">
        <v>0</v>
      </c>
      <c r="X67" s="20" t="n">
        <v>0</v>
      </c>
      <c r="Y67" s="18" t="n">
        <v>3.76684447</v>
      </c>
      <c r="Z67" s="20" t="n">
        <v>1.34105274</v>
      </c>
    </row>
    <row r="68" spans="1:26">
      <c r="A68" s="15" t="s">
        <v>465</v>
      </c>
      <c r="B68" s="17" t="n">
        <v>12083</v>
      </c>
      <c r="C68" s="18">
        <f>(0.0/B68*100)</f>
        <v/>
      </c>
      <c r="D68" s="19" t="n">
        <v>12083</v>
      </c>
      <c r="E68" s="18" t="n">
        <v>0</v>
      </c>
      <c r="F68" s="20" t="n">
        <v>0</v>
      </c>
      <c r="G68" s="18" t="n">
        <v>7.21661457</v>
      </c>
      <c r="H68" s="20" t="n">
        <v>0.04498484</v>
      </c>
      <c r="I68" s="18" t="n">
        <v>6.75267727</v>
      </c>
      <c r="J68" s="20" t="n">
        <v>0.04749329</v>
      </c>
      <c r="K68" s="18" t="n">
        <v>17.70029873</v>
      </c>
      <c r="L68" s="20" t="n">
        <v>0.06470563999999999</v>
      </c>
      <c r="M68" s="18" t="n">
        <v>30.90697264</v>
      </c>
      <c r="N68" s="20" t="n">
        <v>0.08882234999999999</v>
      </c>
      <c r="O68" s="18" t="n">
        <v>34.65349318</v>
      </c>
      <c r="P68" s="20" t="n">
        <v>0.09762016</v>
      </c>
      <c r="Q68" s="18" t="n">
        <v>0</v>
      </c>
      <c r="R68" s="20" t="n">
        <v>0</v>
      </c>
      <c r="S68" s="18" t="s">
        <v>404</v>
      </c>
      <c r="T68" s="20" t="s">
        <v>404</v>
      </c>
      <c r="U68" s="18" t="n">
        <v>0</v>
      </c>
      <c r="V68" s="20" t="n">
        <v>0</v>
      </c>
      <c r="W68" s="18" t="n">
        <v>0</v>
      </c>
      <c r="X68" s="20" t="n">
        <v>0</v>
      </c>
      <c r="Y68" s="18" t="n">
        <v>2.76994361</v>
      </c>
      <c r="Z68" s="20" t="n">
        <v>0.02928289</v>
      </c>
    </row>
    <row r="69" spans="1:26">
      <c r="A69" s="15" t="s">
        <v>466</v>
      </c>
      <c r="B69" s="17" t="n">
        <v>4876</v>
      </c>
      <c r="C69" s="18">
        <f>(0.0/B69*100)</f>
        <v/>
      </c>
      <c r="D69" s="19" t="n">
        <v>4876</v>
      </c>
      <c r="E69" s="18" t="n">
        <v>2.19287496</v>
      </c>
      <c r="F69" s="20" t="n">
        <v>1.18271986</v>
      </c>
      <c r="G69" s="18" t="n">
        <v>5.28357805</v>
      </c>
      <c r="H69" s="20" t="n">
        <v>1.59200842</v>
      </c>
      <c r="I69" s="18" t="n">
        <v>12.12554709</v>
      </c>
      <c r="J69" s="20" t="n">
        <v>2.63068296</v>
      </c>
      <c r="K69" s="18" t="n">
        <v>16.83453153</v>
      </c>
      <c r="L69" s="20" t="n">
        <v>3.06634689</v>
      </c>
      <c r="M69" s="18" t="n">
        <v>19.91726246</v>
      </c>
      <c r="N69" s="20" t="n">
        <v>3.03875581</v>
      </c>
      <c r="O69" s="18" t="n">
        <v>43.64620591</v>
      </c>
      <c r="P69" s="20" t="n">
        <v>4.13336667</v>
      </c>
      <c r="Q69" s="18" t="n">
        <v>0</v>
      </c>
      <c r="R69" s="20" t="n">
        <v>0</v>
      </c>
      <c r="S69" s="18" t="s">
        <v>404</v>
      </c>
      <c r="T69" s="20" t="s">
        <v>404</v>
      </c>
      <c r="U69" s="18" t="n">
        <v>0</v>
      </c>
      <c r="V69" s="20" t="n">
        <v>0</v>
      </c>
      <c r="W69" s="18" t="n">
        <v>0</v>
      </c>
      <c r="X69" s="20" t="n">
        <v>0</v>
      </c>
      <c r="Y69" s="18" t="n">
        <v>0</v>
      </c>
      <c r="Z69" s="20" t="n">
        <v>0</v>
      </c>
    </row>
    <row r="70" spans="1:26">
      <c r="A70" s="15" t="s">
        <v>467</v>
      </c>
      <c r="B70" s="17" t="n">
        <v>6036</v>
      </c>
      <c r="C70" s="18">
        <f>(0.0/B70*100)</f>
        <v/>
      </c>
      <c r="D70" s="19" t="n">
        <v>6036</v>
      </c>
      <c r="E70" s="18" t="n">
        <v>0</v>
      </c>
      <c r="F70" s="20" t="n">
        <v>0</v>
      </c>
      <c r="G70" s="18" t="n">
        <v>2.67359537</v>
      </c>
      <c r="H70" s="20" t="n">
        <v>1.09809087</v>
      </c>
      <c r="I70" s="18" t="n">
        <v>9.34362907</v>
      </c>
      <c r="J70" s="20" t="n">
        <v>2.44602822</v>
      </c>
      <c r="K70" s="18" t="n">
        <v>25.47346517</v>
      </c>
      <c r="L70" s="20" t="n">
        <v>2.77382084</v>
      </c>
      <c r="M70" s="18" t="n">
        <v>29.31180697</v>
      </c>
      <c r="N70" s="20" t="n">
        <v>3.18707848</v>
      </c>
      <c r="O70" s="18" t="n">
        <v>32.5340967</v>
      </c>
      <c r="P70" s="20" t="n">
        <v>4.10910365</v>
      </c>
      <c r="Q70" s="18" t="n">
        <v>0</v>
      </c>
      <c r="R70" s="20" t="n">
        <v>0</v>
      </c>
      <c r="S70" s="18" t="s">
        <v>404</v>
      </c>
      <c r="T70" s="20" t="s">
        <v>404</v>
      </c>
      <c r="U70" s="18" t="n">
        <v>0</v>
      </c>
      <c r="V70" s="20" t="n">
        <v>0</v>
      </c>
      <c r="W70" s="18" t="n">
        <v>0</v>
      </c>
      <c r="X70" s="20" t="n">
        <v>0</v>
      </c>
      <c r="Y70" s="18" t="n">
        <v>0.66340671</v>
      </c>
      <c r="Z70" s="20" t="n">
        <v>0.39498483</v>
      </c>
    </row>
    <row r="71" spans="1:26">
      <c r="A71" s="15" t="s">
        <v>468</v>
      </c>
      <c r="B71" s="17" t="n">
        <v>6115</v>
      </c>
      <c r="C71" s="18">
        <f>(0.0/B71*100)</f>
        <v/>
      </c>
      <c r="D71" s="19" t="n">
        <v>6115</v>
      </c>
      <c r="E71" s="18" t="n">
        <v>0</v>
      </c>
      <c r="F71" s="20" t="n">
        <v>0</v>
      </c>
      <c r="G71" s="18" t="n">
        <v>0.98240229</v>
      </c>
      <c r="H71" s="20" t="n">
        <v>0.01855211</v>
      </c>
      <c r="I71" s="18" t="n">
        <v>17.80472175</v>
      </c>
      <c r="J71" s="20" t="n">
        <v>0.89413994</v>
      </c>
      <c r="K71" s="18" t="n">
        <v>30.98702489</v>
      </c>
      <c r="L71" s="20" t="n">
        <v>1.2837253</v>
      </c>
      <c r="M71" s="18" t="n">
        <v>23.47362319</v>
      </c>
      <c r="N71" s="20" t="n">
        <v>0.81731102</v>
      </c>
      <c r="O71" s="18" t="n">
        <v>25.70008919</v>
      </c>
      <c r="P71" s="20" t="n">
        <v>1.0111855</v>
      </c>
      <c r="Q71" s="18" t="n">
        <v>0</v>
      </c>
      <c r="R71" s="20" t="n">
        <v>0</v>
      </c>
      <c r="S71" s="18" t="s">
        <v>404</v>
      </c>
      <c r="T71" s="20" t="s">
        <v>404</v>
      </c>
      <c r="U71" s="18" t="n">
        <v>0</v>
      </c>
      <c r="V71" s="20" t="n">
        <v>0</v>
      </c>
      <c r="W71" s="18" t="n">
        <v>0</v>
      </c>
      <c r="X71" s="20" t="n">
        <v>0</v>
      </c>
      <c r="Y71" s="18" t="n">
        <v>1.05213869</v>
      </c>
      <c r="Z71" s="20" t="n">
        <v>0.03678608</v>
      </c>
    </row>
    <row r="72" spans="1:26">
      <c r="A72" s="15" t="s">
        <v>469</v>
      </c>
      <c r="B72" s="17" t="n">
        <v>7708</v>
      </c>
      <c r="C72" s="18">
        <f>(0.0/B72*100)</f>
        <v/>
      </c>
      <c r="D72" s="19" t="n">
        <v>7708</v>
      </c>
      <c r="E72" s="18" t="n">
        <v>0.51029717</v>
      </c>
      <c r="F72" s="20" t="n">
        <v>0.5172979</v>
      </c>
      <c r="G72" s="18" t="n">
        <v>3.86379608</v>
      </c>
      <c r="H72" s="20" t="n">
        <v>1.48532907</v>
      </c>
      <c r="I72" s="18" t="n">
        <v>18.3707176</v>
      </c>
      <c r="J72" s="20" t="n">
        <v>2.94463208</v>
      </c>
      <c r="K72" s="18" t="n">
        <v>40.02768665</v>
      </c>
      <c r="L72" s="20" t="n">
        <v>3.72553424</v>
      </c>
      <c r="M72" s="18" t="n">
        <v>15.49736621</v>
      </c>
      <c r="N72" s="20" t="n">
        <v>2.39934503</v>
      </c>
      <c r="O72" s="18" t="n">
        <v>19.71527985</v>
      </c>
      <c r="P72" s="20" t="n">
        <v>2.88403238</v>
      </c>
      <c r="Q72" s="18" t="n">
        <v>0</v>
      </c>
      <c r="R72" s="20" t="n">
        <v>0</v>
      </c>
      <c r="S72" s="18" t="s">
        <v>404</v>
      </c>
      <c r="T72" s="20" t="s">
        <v>404</v>
      </c>
      <c r="U72" s="18" t="n">
        <v>0</v>
      </c>
      <c r="V72" s="20" t="n">
        <v>0</v>
      </c>
      <c r="W72" s="18" t="n">
        <v>0</v>
      </c>
      <c r="X72" s="20" t="n">
        <v>0</v>
      </c>
      <c r="Y72" s="18" t="n">
        <v>2.01485644</v>
      </c>
      <c r="Z72" s="20" t="n">
        <v>1.03492418</v>
      </c>
    </row>
    <row r="73" spans="1:26">
      <c r="A73" s="15" t="s">
        <v>470</v>
      </c>
      <c r="B73" s="17" t="n">
        <v>8249</v>
      </c>
      <c r="C73" s="18">
        <f>(0.0/B73*100)</f>
        <v/>
      </c>
      <c r="D73" s="19" t="n">
        <v>8249</v>
      </c>
      <c r="E73" s="18" t="n">
        <v>0.0501387</v>
      </c>
      <c r="F73" s="20" t="n">
        <v>0.0501724</v>
      </c>
      <c r="G73" s="18" t="n">
        <v>8.31356983</v>
      </c>
      <c r="H73" s="20" t="n">
        <v>2.37973954</v>
      </c>
      <c r="I73" s="18" t="n">
        <v>7.98457875</v>
      </c>
      <c r="J73" s="20" t="n">
        <v>2.20870387</v>
      </c>
      <c r="K73" s="18" t="n">
        <v>28.17216007</v>
      </c>
      <c r="L73" s="20" t="n">
        <v>3.39105269</v>
      </c>
      <c r="M73" s="18" t="n">
        <v>21.67676337</v>
      </c>
      <c r="N73" s="20" t="n">
        <v>3.5365769</v>
      </c>
      <c r="O73" s="18" t="n">
        <v>29.55211746</v>
      </c>
      <c r="P73" s="20" t="n">
        <v>3.63102337</v>
      </c>
      <c r="Q73" s="18" t="n">
        <v>0</v>
      </c>
      <c r="R73" s="20" t="n">
        <v>0</v>
      </c>
      <c r="S73" s="18" t="s">
        <v>404</v>
      </c>
      <c r="T73" s="20" t="s">
        <v>404</v>
      </c>
      <c r="U73" s="18" t="n">
        <v>0</v>
      </c>
      <c r="V73" s="20" t="n">
        <v>0</v>
      </c>
      <c r="W73" s="18" t="n">
        <v>0</v>
      </c>
      <c r="X73" s="20" t="n">
        <v>0</v>
      </c>
      <c r="Y73" s="18" t="n">
        <v>4.25067181</v>
      </c>
      <c r="Z73" s="20" t="n">
        <v>1.57127666</v>
      </c>
    </row>
    <row r="74" spans="1:26">
      <c r="A74" s="15" t="s">
        <v>471</v>
      </c>
      <c r="B74" s="17" t="n">
        <v>4692</v>
      </c>
      <c r="C74" s="18">
        <f>(484.0/B74*100)</f>
        <v/>
      </c>
      <c r="D74" s="19" t="n">
        <v>4208</v>
      </c>
      <c r="E74" s="18" t="n">
        <v>0.94151981</v>
      </c>
      <c r="F74" s="20" t="n">
        <v>0.04336141</v>
      </c>
      <c r="G74" s="18" t="n">
        <v>2.74437286</v>
      </c>
      <c r="H74" s="20" t="n">
        <v>0.07180432</v>
      </c>
      <c r="I74" s="18" t="n">
        <v>9.705392509999999</v>
      </c>
      <c r="J74" s="20" t="n">
        <v>0.19114661</v>
      </c>
      <c r="K74" s="18" t="n">
        <v>15.17931427</v>
      </c>
      <c r="L74" s="20" t="n">
        <v>0.14824639</v>
      </c>
      <c r="M74" s="18" t="n">
        <v>30.30053604</v>
      </c>
      <c r="N74" s="20" t="n">
        <v>0.20812746</v>
      </c>
      <c r="O74" s="18" t="n">
        <v>39.40752678</v>
      </c>
      <c r="P74" s="20" t="n">
        <v>0.2386725</v>
      </c>
      <c r="Q74" s="18" t="n">
        <v>0</v>
      </c>
      <c r="R74" s="20" t="n">
        <v>0</v>
      </c>
      <c r="S74" s="18" t="s">
        <v>404</v>
      </c>
      <c r="T74" s="20" t="s">
        <v>404</v>
      </c>
      <c r="U74" s="18" t="n">
        <v>0</v>
      </c>
      <c r="V74" s="20" t="n">
        <v>0</v>
      </c>
      <c r="W74" s="18" t="n">
        <v>0</v>
      </c>
      <c r="X74" s="20" t="n">
        <v>0</v>
      </c>
      <c r="Y74" s="18" t="n">
        <v>1.72133772</v>
      </c>
      <c r="Z74" s="20" t="n">
        <v>0.06744449</v>
      </c>
    </row>
    <row r="75" spans="1:26">
      <c r="A75" s="15" t="s">
        <v>472</v>
      </c>
      <c r="B75" s="17" t="n">
        <v>5375</v>
      </c>
      <c r="C75" s="18">
        <f>(483.0/B75*100)</f>
        <v/>
      </c>
      <c r="D75" s="19" t="n">
        <v>4892</v>
      </c>
      <c r="E75" s="18" t="n">
        <v>0.16373353</v>
      </c>
      <c r="F75" s="20" t="n">
        <v>0.19925432</v>
      </c>
      <c r="G75" s="18" t="n">
        <v>7.34170164</v>
      </c>
      <c r="H75" s="20" t="n">
        <v>2.22447837</v>
      </c>
      <c r="I75" s="18" t="n">
        <v>13.58868284</v>
      </c>
      <c r="J75" s="20" t="n">
        <v>2.65821385</v>
      </c>
      <c r="K75" s="18" t="n">
        <v>11.40198045</v>
      </c>
      <c r="L75" s="20" t="n">
        <v>2.66828722</v>
      </c>
      <c r="M75" s="18" t="n">
        <v>17.39887456</v>
      </c>
      <c r="N75" s="20" t="n">
        <v>2.95040378</v>
      </c>
      <c r="O75" s="18" t="n">
        <v>41.187496</v>
      </c>
      <c r="P75" s="20" t="n">
        <v>4.48474997</v>
      </c>
      <c r="Q75" s="18" t="n">
        <v>0</v>
      </c>
      <c r="R75" s="20" t="n">
        <v>0</v>
      </c>
      <c r="S75" s="18" t="s">
        <v>404</v>
      </c>
      <c r="T75" s="20" t="s">
        <v>404</v>
      </c>
      <c r="U75" s="18" t="n">
        <v>0</v>
      </c>
      <c r="V75" s="20" t="n">
        <v>0</v>
      </c>
      <c r="W75" s="18" t="n">
        <v>0</v>
      </c>
      <c r="X75" s="20" t="n">
        <v>0</v>
      </c>
      <c r="Y75" s="18" t="n">
        <v>8.91753097</v>
      </c>
      <c r="Z75" s="20" t="n">
        <v>2.56425517</v>
      </c>
    </row>
    <row r="76" spans="1:26">
      <c r="A76" s="15" t="s">
        <v>473</v>
      </c>
      <c r="B76" s="17" t="n">
        <v>14167</v>
      </c>
      <c r="C76" s="18">
        <f>(1400.0/B76*100)</f>
        <v/>
      </c>
      <c r="D76" s="19" t="n">
        <v>12767</v>
      </c>
      <c r="E76" s="18" t="n">
        <v>0.009476790000000001</v>
      </c>
      <c r="F76" s="20" t="n">
        <v>0.00018976</v>
      </c>
      <c r="G76" s="18" t="n">
        <v>5.93250083</v>
      </c>
      <c r="H76" s="20" t="n">
        <v>1.12920369</v>
      </c>
      <c r="I76" s="18" t="n">
        <v>6.05813546</v>
      </c>
      <c r="J76" s="20" t="n">
        <v>1.01041</v>
      </c>
      <c r="K76" s="18" t="n">
        <v>22.62374317</v>
      </c>
      <c r="L76" s="20" t="n">
        <v>2.12989064</v>
      </c>
      <c r="M76" s="18" t="n">
        <v>25.14187904</v>
      </c>
      <c r="N76" s="20" t="n">
        <v>2.33511595</v>
      </c>
      <c r="O76" s="18" t="n">
        <v>33.92256603</v>
      </c>
      <c r="P76" s="20" t="n">
        <v>2.62955498</v>
      </c>
      <c r="Q76" s="18" t="n">
        <v>0</v>
      </c>
      <c r="R76" s="20" t="n">
        <v>0</v>
      </c>
      <c r="S76" s="18" t="s">
        <v>404</v>
      </c>
      <c r="T76" s="20" t="s">
        <v>404</v>
      </c>
      <c r="U76" s="18" t="n">
        <v>0</v>
      </c>
      <c r="V76" s="20" t="n">
        <v>0</v>
      </c>
      <c r="W76" s="18" t="n">
        <v>0</v>
      </c>
      <c r="X76" s="20" t="n">
        <v>0</v>
      </c>
      <c r="Y76" s="18" t="n">
        <v>6.31169869</v>
      </c>
      <c r="Z76" s="20" t="n">
        <v>1.46851982</v>
      </c>
    </row>
    <row r="77" spans="1:26">
      <c r="A77" s="15" t="s">
        <v>474</v>
      </c>
      <c r="B77" s="17" t="n">
        <v>6062</v>
      </c>
      <c r="C77" s="18">
        <f>(0.0/B77*100)</f>
        <v/>
      </c>
      <c r="D77" s="19" t="n">
        <v>6062</v>
      </c>
      <c r="E77" s="18" t="n">
        <v>0.08027088</v>
      </c>
      <c r="F77" s="20" t="n">
        <v>0.07336284999999999</v>
      </c>
      <c r="G77" s="18" t="n">
        <v>4.82371358</v>
      </c>
      <c r="H77" s="20" t="n">
        <v>1.45448391</v>
      </c>
      <c r="I77" s="18" t="n">
        <v>7.95630248</v>
      </c>
      <c r="J77" s="20" t="n">
        <v>1.37721197</v>
      </c>
      <c r="K77" s="18" t="n">
        <v>17.06892247</v>
      </c>
      <c r="L77" s="20" t="n">
        <v>2.27074608</v>
      </c>
      <c r="M77" s="18" t="n">
        <v>27.00526593</v>
      </c>
      <c r="N77" s="20" t="n">
        <v>2.69421147</v>
      </c>
      <c r="O77" s="18" t="n">
        <v>43.06552464</v>
      </c>
      <c r="P77" s="20" t="n">
        <v>3.55041292</v>
      </c>
      <c r="Q77" s="18" t="n">
        <v>0</v>
      </c>
      <c r="R77" s="20" t="n">
        <v>0</v>
      </c>
      <c r="S77" s="18" t="s">
        <v>404</v>
      </c>
      <c r="T77" s="20" t="s">
        <v>404</v>
      </c>
      <c r="U77" s="18" t="n">
        <v>0</v>
      </c>
      <c r="V77" s="20" t="n">
        <v>0</v>
      </c>
      <c r="W77" s="18" t="n">
        <v>0</v>
      </c>
      <c r="X77" s="20" t="n">
        <v>0</v>
      </c>
      <c r="Y77" s="18" t="n">
        <v>0</v>
      </c>
      <c r="Z77" s="20" t="n">
        <v>0</v>
      </c>
    </row>
    <row r="78" spans="1:26">
      <c r="A78" s="15" t="s">
        <v>475</v>
      </c>
      <c r="B78" s="17" t="n">
        <v>5826</v>
      </c>
      <c r="C78" s="18">
        <f>(0.0/B78*100)</f>
        <v/>
      </c>
      <c r="D78" s="19" t="n">
        <v>5826</v>
      </c>
      <c r="E78" s="18" t="n">
        <v>0</v>
      </c>
      <c r="F78" s="20" t="n">
        <v>0</v>
      </c>
      <c r="G78" s="18" t="n">
        <v>4.003743</v>
      </c>
      <c r="H78" s="20" t="n">
        <v>1.43926617</v>
      </c>
      <c r="I78" s="18" t="n">
        <v>8.921865410000001</v>
      </c>
      <c r="J78" s="20" t="n">
        <v>2.03476874</v>
      </c>
      <c r="K78" s="18" t="n">
        <v>35.05145911</v>
      </c>
      <c r="L78" s="20" t="n">
        <v>4.36040018</v>
      </c>
      <c r="M78" s="18" t="n">
        <v>28.93016329</v>
      </c>
      <c r="N78" s="20" t="n">
        <v>4.17463791</v>
      </c>
      <c r="O78" s="18" t="n">
        <v>23.09276919</v>
      </c>
      <c r="P78" s="20" t="n">
        <v>3.28940968</v>
      </c>
      <c r="Q78" s="18" t="n">
        <v>0</v>
      </c>
      <c r="R78" s="20" t="n">
        <v>0</v>
      </c>
      <c r="S78" s="18" t="s">
        <v>404</v>
      </c>
      <c r="T78" s="20" t="s">
        <v>404</v>
      </c>
      <c r="U78" s="18" t="n">
        <v>0</v>
      </c>
      <c r="V78" s="20" t="n">
        <v>0</v>
      </c>
      <c r="W78" s="18" t="n">
        <v>0</v>
      </c>
      <c r="X78" s="20" t="n">
        <v>0</v>
      </c>
      <c r="Y78" s="18" t="n">
        <v>0</v>
      </c>
      <c r="Z78" s="20" t="n">
        <v>0</v>
      </c>
    </row>
    <row customHeight="1" ht="25" r="79" spans="1:26">
      <c r="A79" s="15" t="s">
        <v>476</v>
      </c>
      <c r="B79" s="17" t="n">
        <v>1657</v>
      </c>
      <c r="C79" s="18">
        <f>(21.0/B79*100)</f>
        <v/>
      </c>
      <c r="D79" s="19" t="n">
        <v>1636</v>
      </c>
      <c r="E79" s="18" t="n">
        <v>2.21987568</v>
      </c>
      <c r="F79" s="20" t="n">
        <v>2.26978218</v>
      </c>
      <c r="G79" s="18" t="n">
        <v>5.42253081</v>
      </c>
      <c r="H79" s="20" t="n">
        <v>1.18418334</v>
      </c>
      <c r="I79" s="18" t="n">
        <v>13.26292366</v>
      </c>
      <c r="J79" s="20" t="n">
        <v>5.10329072</v>
      </c>
      <c r="K79" s="18" t="n">
        <v>24.92856634</v>
      </c>
      <c r="L79" s="20" t="n">
        <v>6.39707837</v>
      </c>
      <c r="M79" s="18" t="n">
        <v>17.71634772</v>
      </c>
      <c r="N79" s="20" t="n">
        <v>6.06412753</v>
      </c>
      <c r="O79" s="18" t="n">
        <v>34.95442972</v>
      </c>
      <c r="P79" s="20" t="n">
        <v>7.21956175</v>
      </c>
      <c r="Q79" s="18" t="n">
        <v>0</v>
      </c>
      <c r="R79" s="20" t="n">
        <v>0</v>
      </c>
      <c r="S79" s="18" t="s">
        <v>404</v>
      </c>
      <c r="T79" s="20" t="s">
        <v>404</v>
      </c>
      <c r="U79" s="18" t="n">
        <v>0</v>
      </c>
      <c r="V79" s="20" t="n">
        <v>0</v>
      </c>
      <c r="W79" s="18" t="n">
        <v>0</v>
      </c>
      <c r="X79" s="20" t="n">
        <v>0</v>
      </c>
      <c r="Y79" s="18" t="n">
        <v>1.49532607</v>
      </c>
      <c r="Z79" s="20" t="n">
        <v>1.04635443</v>
      </c>
    </row>
    <row r="80" spans="1:26">
      <c r="A80" s="15" t="s">
        <v>477</v>
      </c>
      <c r="B80" s="17" t="n">
        <v>7841</v>
      </c>
      <c r="C80" s="18">
        <f>(0.0/B80*100)</f>
        <v/>
      </c>
      <c r="D80" s="19" t="n">
        <v>7841</v>
      </c>
      <c r="E80" s="18" t="n">
        <v>1.75223053</v>
      </c>
      <c r="F80" s="20" t="n">
        <v>0.86785735</v>
      </c>
      <c r="G80" s="18" t="n">
        <v>7.39759108</v>
      </c>
      <c r="H80" s="20" t="n">
        <v>1.98498509</v>
      </c>
      <c r="I80" s="18" t="n">
        <v>8.66244178</v>
      </c>
      <c r="J80" s="20" t="n">
        <v>1.99116342</v>
      </c>
      <c r="K80" s="18" t="n">
        <v>16.68441378</v>
      </c>
      <c r="L80" s="20" t="n">
        <v>2.84238318</v>
      </c>
      <c r="M80" s="18" t="n">
        <v>25.37777187</v>
      </c>
      <c r="N80" s="20" t="n">
        <v>2.75588153</v>
      </c>
      <c r="O80" s="18" t="n">
        <v>40.12555095</v>
      </c>
      <c r="P80" s="20" t="n">
        <v>3.50322808</v>
      </c>
      <c r="Q80" s="18" t="n">
        <v>0</v>
      </c>
      <c r="R80" s="20" t="n">
        <v>0</v>
      </c>
      <c r="S80" s="18" t="s">
        <v>404</v>
      </c>
      <c r="T80" s="20" t="s">
        <v>404</v>
      </c>
      <c r="U80" s="18" t="n">
        <v>0</v>
      </c>
      <c r="V80" s="20" t="n">
        <v>0</v>
      </c>
      <c r="W80" s="18" t="n">
        <v>0</v>
      </c>
      <c r="X80" s="20" t="n">
        <v>0</v>
      </c>
      <c r="Y80" s="18" t="n">
        <v>0</v>
      </c>
      <c r="Z80" s="20" t="n">
        <v>0</v>
      </c>
    </row>
    <row r="81" spans="1:26">
      <c r="A81" s="21" t="s">
        <v>478</v>
      </c>
      <c r="B81" s="17" t="n">
        <v>8861</v>
      </c>
      <c r="C81" s="18">
        <f>(0.0/B81*100)</f>
        <v/>
      </c>
      <c r="D81" s="19" t="n">
        <v>8861</v>
      </c>
      <c r="E81" s="18" t="n">
        <v>0.5994316200000001</v>
      </c>
      <c r="F81" s="20" t="n">
        <v>0.59544894</v>
      </c>
      <c r="G81" s="18" t="n">
        <v>3.77089344</v>
      </c>
      <c r="H81" s="20" t="n">
        <v>1.4334125</v>
      </c>
      <c r="I81" s="18" t="n">
        <v>15.29905146</v>
      </c>
      <c r="J81" s="20" t="n">
        <v>3.38373049</v>
      </c>
      <c r="K81" s="18" t="n">
        <v>25.25716244</v>
      </c>
      <c r="L81" s="20" t="n">
        <v>3.64748963</v>
      </c>
      <c r="M81" s="18" t="n">
        <v>21.73088696</v>
      </c>
      <c r="N81" s="20" t="n">
        <v>3.34510518</v>
      </c>
      <c r="O81" s="18" t="n">
        <v>32.30135867</v>
      </c>
      <c r="P81" s="20" t="n">
        <v>4.23453921</v>
      </c>
      <c r="Q81" s="18" t="n">
        <v>0</v>
      </c>
      <c r="R81" s="20" t="n">
        <v>0</v>
      </c>
      <c r="S81" s="18" t="s">
        <v>404</v>
      </c>
      <c r="T81" s="20" t="s">
        <v>404</v>
      </c>
      <c r="U81" s="18" t="n">
        <v>0</v>
      </c>
      <c r="V81" s="20" t="n">
        <v>0</v>
      </c>
      <c r="W81" s="18" t="n">
        <v>0</v>
      </c>
      <c r="X81" s="20" t="n">
        <v>0</v>
      </c>
      <c r="Y81" s="18" t="n">
        <v>1.0412154</v>
      </c>
      <c r="Z81" s="20" t="n">
        <v>0.62523525</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543</v>
      </c>
    </row>
    <row customHeight="1" ht="30" r="4" spans="1:26">
      <c r="A4" s="6" t="n"/>
      <c r="B4" s="7" t="s">
        <v>385</v>
      </c>
      <c r="C4" s="7" t="s">
        <v>386</v>
      </c>
      <c r="D4" s="8" t="s">
        <v>385</v>
      </c>
      <c r="E4" s="9" t="s">
        <v>526</v>
      </c>
      <c r="F4" s="10" t="n"/>
      <c r="G4" s="9" t="s">
        <v>527</v>
      </c>
      <c r="H4" s="10" t="n"/>
      <c r="I4" s="9" t="s">
        <v>528</v>
      </c>
      <c r="J4" s="10" t="n"/>
      <c r="K4" s="9" t="s">
        <v>529</v>
      </c>
      <c r="L4" s="10" t="n"/>
      <c r="M4" s="9" t="s">
        <v>530</v>
      </c>
      <c r="N4" s="10" t="n"/>
      <c r="O4" s="9" t="s">
        <v>531</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1.54537116</v>
      </c>
      <c r="F7" s="20" t="n">
        <v>0.48634724</v>
      </c>
      <c r="G7" s="18" t="n">
        <v>7.73481009</v>
      </c>
      <c r="H7" s="20" t="n">
        <v>1.05654484</v>
      </c>
      <c r="I7" s="18" t="n">
        <v>21.88753305</v>
      </c>
      <c r="J7" s="20" t="n">
        <v>1.56482586</v>
      </c>
      <c r="K7" s="18" t="n">
        <v>31.07313664</v>
      </c>
      <c r="L7" s="20" t="n">
        <v>1.93343861</v>
      </c>
      <c r="M7" s="18" t="n">
        <v>22.72561111</v>
      </c>
      <c r="N7" s="20" t="n">
        <v>1.72691607</v>
      </c>
      <c r="O7" s="18" t="n">
        <v>9.96507006</v>
      </c>
      <c r="P7" s="20" t="n">
        <v>1.18495276</v>
      </c>
      <c r="Q7" s="18" t="n">
        <v>0</v>
      </c>
      <c r="R7" s="20" t="n">
        <v>0</v>
      </c>
      <c r="S7" s="18" t="s">
        <v>404</v>
      </c>
      <c r="T7" s="20" t="s">
        <v>404</v>
      </c>
      <c r="U7" s="18" t="n">
        <v>0</v>
      </c>
      <c r="V7" s="20" t="n">
        <v>0</v>
      </c>
      <c r="W7" s="18" t="n">
        <v>0</v>
      </c>
      <c r="X7" s="20" t="n">
        <v>0</v>
      </c>
      <c r="Y7" s="18" t="n">
        <v>5.06846788</v>
      </c>
      <c r="Z7" s="20" t="n">
        <v>0.78041932</v>
      </c>
    </row>
    <row r="8" spans="1:26">
      <c r="A8" s="15" t="s">
        <v>405</v>
      </c>
      <c r="B8" s="17" t="n">
        <v>7007</v>
      </c>
      <c r="C8" s="18">
        <f>(0.0/B8*100)</f>
        <v/>
      </c>
      <c r="D8" s="19" t="n">
        <v>7007</v>
      </c>
      <c r="E8" s="18" t="n">
        <v>0.73413029</v>
      </c>
      <c r="F8" s="20" t="n">
        <v>0.45459259</v>
      </c>
      <c r="G8" s="18" t="n">
        <v>24.39410991</v>
      </c>
      <c r="H8" s="20" t="n">
        <v>2.81391364</v>
      </c>
      <c r="I8" s="18" t="n">
        <v>44.22012474</v>
      </c>
      <c r="J8" s="20" t="n">
        <v>2.91906963</v>
      </c>
      <c r="K8" s="18" t="n">
        <v>19.94783061</v>
      </c>
      <c r="L8" s="20" t="n">
        <v>2.85303291</v>
      </c>
      <c r="M8" s="18" t="n">
        <v>3.04050288</v>
      </c>
      <c r="N8" s="20" t="n">
        <v>1.12231631</v>
      </c>
      <c r="O8" s="18" t="n">
        <v>3.69218355</v>
      </c>
      <c r="P8" s="20" t="n">
        <v>1.30245086</v>
      </c>
      <c r="Q8" s="18" t="n">
        <v>0</v>
      </c>
      <c r="R8" s="20" t="n">
        <v>0</v>
      </c>
      <c r="S8" s="18" t="s">
        <v>404</v>
      </c>
      <c r="T8" s="20" t="s">
        <v>404</v>
      </c>
      <c r="U8" s="18" t="n">
        <v>0</v>
      </c>
      <c r="V8" s="20" t="n">
        <v>0</v>
      </c>
      <c r="W8" s="18" t="n">
        <v>0</v>
      </c>
      <c r="X8" s="20" t="n">
        <v>0</v>
      </c>
      <c r="Y8" s="18" t="n">
        <v>3.97111802</v>
      </c>
      <c r="Z8" s="20" t="n">
        <v>1.31333954</v>
      </c>
    </row>
    <row r="9" spans="1:26">
      <c r="A9" s="15" t="s">
        <v>406</v>
      </c>
      <c r="B9" s="17" t="n">
        <v>9651</v>
      </c>
      <c r="C9" s="18">
        <f>(200.0/B9*100)</f>
        <v/>
      </c>
      <c r="D9" s="19" t="n">
        <v>9451</v>
      </c>
      <c r="E9" s="18" t="n">
        <v>3.02967112</v>
      </c>
      <c r="F9" s="20" t="n">
        <v>1.16549657</v>
      </c>
      <c r="G9" s="18" t="n">
        <v>27.50706947</v>
      </c>
      <c r="H9" s="20" t="n">
        <v>2.9356675</v>
      </c>
      <c r="I9" s="18" t="n">
        <v>36.8479903</v>
      </c>
      <c r="J9" s="20" t="n">
        <v>3.00580389</v>
      </c>
      <c r="K9" s="18" t="n">
        <v>14.95613246</v>
      </c>
      <c r="L9" s="20" t="n">
        <v>2.03782931</v>
      </c>
      <c r="M9" s="18" t="n">
        <v>4.15265869</v>
      </c>
      <c r="N9" s="20" t="n">
        <v>1.07494696</v>
      </c>
      <c r="O9" s="18" t="n">
        <v>4.53596304</v>
      </c>
      <c r="P9" s="20" t="n">
        <v>1.33143637</v>
      </c>
      <c r="Q9" s="18" t="n">
        <v>0</v>
      </c>
      <c r="R9" s="20" t="n">
        <v>0</v>
      </c>
      <c r="S9" s="18" t="s">
        <v>404</v>
      </c>
      <c r="T9" s="20" t="s">
        <v>404</v>
      </c>
      <c r="U9" s="18" t="n">
        <v>0</v>
      </c>
      <c r="V9" s="20" t="n">
        <v>0</v>
      </c>
      <c r="W9" s="18" t="n">
        <v>0</v>
      </c>
      <c r="X9" s="20" t="n">
        <v>0</v>
      </c>
      <c r="Y9" s="18" t="n">
        <v>8.970514939999999</v>
      </c>
      <c r="Z9" s="20" t="n">
        <v>1.90366866</v>
      </c>
    </row>
    <row r="10" spans="1:26">
      <c r="A10" s="15" t="s">
        <v>407</v>
      </c>
      <c r="B10" s="17" t="n">
        <v>20058</v>
      </c>
      <c r="C10" s="18">
        <f>(2798.0/B10*100)</f>
        <v/>
      </c>
      <c r="D10" s="19" t="n">
        <v>17260</v>
      </c>
      <c r="E10" s="18" t="n">
        <v>0.02625416</v>
      </c>
      <c r="F10" s="20" t="n">
        <v>0.01847831</v>
      </c>
      <c r="G10" s="18" t="n">
        <v>3.81264795</v>
      </c>
      <c r="H10" s="20" t="n">
        <v>1.02532971</v>
      </c>
      <c r="I10" s="18" t="n">
        <v>13.55631794</v>
      </c>
      <c r="J10" s="20" t="n">
        <v>1.9058126</v>
      </c>
      <c r="K10" s="18" t="n">
        <v>61.33098677</v>
      </c>
      <c r="L10" s="20" t="n">
        <v>2.535444</v>
      </c>
      <c r="M10" s="18" t="n">
        <v>8.235309770000001</v>
      </c>
      <c r="N10" s="20" t="n">
        <v>1.65244975</v>
      </c>
      <c r="O10" s="18" t="n">
        <v>8.9716647</v>
      </c>
      <c r="P10" s="20" t="n">
        <v>1.73996006</v>
      </c>
      <c r="Q10" s="18" t="n">
        <v>0</v>
      </c>
      <c r="R10" s="20" t="n">
        <v>0</v>
      </c>
      <c r="S10" s="18" t="s">
        <v>404</v>
      </c>
      <c r="T10" s="20" t="s">
        <v>404</v>
      </c>
      <c r="U10" s="18" t="n">
        <v>0</v>
      </c>
      <c r="V10" s="20" t="n">
        <v>0</v>
      </c>
      <c r="W10" s="18" t="n">
        <v>0</v>
      </c>
      <c r="X10" s="20" t="n">
        <v>0</v>
      </c>
      <c r="Y10" s="18" t="n">
        <v>4.0668187</v>
      </c>
      <c r="Z10" s="20" t="n">
        <v>1.08074852</v>
      </c>
    </row>
    <row r="11" spans="1:26">
      <c r="A11" s="15" t="s">
        <v>408</v>
      </c>
      <c r="B11" s="17" t="n">
        <v>7053</v>
      </c>
      <c r="C11" s="18">
        <f>(137.0/B11*100)</f>
        <v/>
      </c>
      <c r="D11" s="19" t="n">
        <v>6916</v>
      </c>
      <c r="E11" s="18" t="n">
        <v>1.27110546</v>
      </c>
      <c r="F11" s="20" t="n">
        <v>0.93378467</v>
      </c>
      <c r="G11" s="18" t="n">
        <v>8.686549729999999</v>
      </c>
      <c r="H11" s="20" t="n">
        <v>2.23063096</v>
      </c>
      <c r="I11" s="18" t="n">
        <v>17.76867116</v>
      </c>
      <c r="J11" s="20" t="n">
        <v>3.0991757</v>
      </c>
      <c r="K11" s="18" t="n">
        <v>33.832683</v>
      </c>
      <c r="L11" s="20" t="n">
        <v>3.87294781</v>
      </c>
      <c r="M11" s="18" t="n">
        <v>25.00859638</v>
      </c>
      <c r="N11" s="20" t="n">
        <v>3.70098783</v>
      </c>
      <c r="O11" s="18" t="n">
        <v>10.69261891</v>
      </c>
      <c r="P11" s="20" t="n">
        <v>2.54759268</v>
      </c>
      <c r="Q11" s="18" t="n">
        <v>0</v>
      </c>
      <c r="R11" s="20" t="n">
        <v>0</v>
      </c>
      <c r="S11" s="18" t="s">
        <v>404</v>
      </c>
      <c r="T11" s="20" t="s">
        <v>404</v>
      </c>
      <c r="U11" s="18" t="n">
        <v>0</v>
      </c>
      <c r="V11" s="20" t="n">
        <v>0</v>
      </c>
      <c r="W11" s="18" t="n">
        <v>0</v>
      </c>
      <c r="X11" s="20" t="n">
        <v>0</v>
      </c>
      <c r="Y11" s="18" t="n">
        <v>2.73977536</v>
      </c>
      <c r="Z11" s="20" t="n">
        <v>1.47016759</v>
      </c>
    </row>
    <row r="12" spans="1:26">
      <c r="A12" s="15" t="s">
        <v>409</v>
      </c>
      <c r="B12" s="17" t="n">
        <v>6894</v>
      </c>
      <c r="C12" s="18">
        <f>(106.0/B12*100)</f>
        <v/>
      </c>
      <c r="D12" s="19" t="n">
        <v>6788</v>
      </c>
      <c r="E12" s="18" t="n">
        <v>0.36695203</v>
      </c>
      <c r="F12" s="20" t="n">
        <v>0.35501015</v>
      </c>
      <c r="G12" s="18" t="n">
        <v>11.40166956</v>
      </c>
      <c r="H12" s="20" t="n">
        <v>2.15797838</v>
      </c>
      <c r="I12" s="18" t="n">
        <v>48.58990526</v>
      </c>
      <c r="J12" s="20" t="n">
        <v>3.52178075</v>
      </c>
      <c r="K12" s="18" t="n">
        <v>31.99814413</v>
      </c>
      <c r="L12" s="20" t="n">
        <v>3.21907234</v>
      </c>
      <c r="M12" s="18" t="n">
        <v>4.49799239</v>
      </c>
      <c r="N12" s="20" t="n">
        <v>1.14311449</v>
      </c>
      <c r="O12" s="18" t="n">
        <v>1.67958953</v>
      </c>
      <c r="P12" s="20" t="n">
        <v>0.59535411</v>
      </c>
      <c r="Q12" s="18" t="n">
        <v>0</v>
      </c>
      <c r="R12" s="20" t="n">
        <v>0</v>
      </c>
      <c r="S12" s="18" t="s">
        <v>404</v>
      </c>
      <c r="T12" s="20" t="s">
        <v>404</v>
      </c>
      <c r="U12" s="18" t="n">
        <v>0</v>
      </c>
      <c r="V12" s="20" t="n">
        <v>0</v>
      </c>
      <c r="W12" s="18" t="n">
        <v>0</v>
      </c>
      <c r="X12" s="20" t="n">
        <v>0</v>
      </c>
      <c r="Y12" s="18" t="n">
        <v>1.4657471</v>
      </c>
      <c r="Z12" s="20" t="n">
        <v>0.63911323</v>
      </c>
    </row>
    <row r="13" spans="1:26">
      <c r="A13" s="15" t="s">
        <v>410</v>
      </c>
      <c r="B13" s="17" t="n">
        <v>7161</v>
      </c>
      <c r="C13" s="18">
        <f>(1175.0/B13*100)</f>
        <v/>
      </c>
      <c r="D13" s="19" t="n">
        <v>5986</v>
      </c>
      <c r="E13" s="18" t="n">
        <v>5.06113647</v>
      </c>
      <c r="F13" s="20" t="n">
        <v>1.60684955</v>
      </c>
      <c r="G13" s="18" t="n">
        <v>17.84920994</v>
      </c>
      <c r="H13" s="20" t="n">
        <v>2.83542071</v>
      </c>
      <c r="I13" s="18" t="n">
        <v>32.6930385</v>
      </c>
      <c r="J13" s="20" t="n">
        <v>3.42317985</v>
      </c>
      <c r="K13" s="18" t="n">
        <v>30.57495924</v>
      </c>
      <c r="L13" s="20" t="n">
        <v>3.42040455</v>
      </c>
      <c r="M13" s="18" t="n">
        <v>4.67352174</v>
      </c>
      <c r="N13" s="20" t="n">
        <v>1.34772715</v>
      </c>
      <c r="O13" s="18" t="n">
        <v>3.1933921</v>
      </c>
      <c r="P13" s="20" t="n">
        <v>1.18487261</v>
      </c>
      <c r="Q13" s="18" t="n">
        <v>0</v>
      </c>
      <c r="R13" s="20" t="n">
        <v>0</v>
      </c>
      <c r="S13" s="18" t="s">
        <v>404</v>
      </c>
      <c r="T13" s="20" t="s">
        <v>404</v>
      </c>
      <c r="U13" s="18" t="n">
        <v>0</v>
      </c>
      <c r="V13" s="20" t="n">
        <v>0</v>
      </c>
      <c r="W13" s="18" t="n">
        <v>0</v>
      </c>
      <c r="X13" s="20" t="n">
        <v>0</v>
      </c>
      <c r="Y13" s="18" t="n">
        <v>5.954742</v>
      </c>
      <c r="Z13" s="20" t="n">
        <v>1.57654473</v>
      </c>
    </row>
    <row r="14" spans="1:26">
      <c r="A14" s="15" t="s">
        <v>411</v>
      </c>
      <c r="B14" s="17" t="n">
        <v>5587</v>
      </c>
      <c r="C14" s="18">
        <f>(0.0/B14*100)</f>
        <v/>
      </c>
      <c r="D14" s="19" t="n">
        <v>5587</v>
      </c>
      <c r="E14" s="18" t="n">
        <v>0.27651528</v>
      </c>
      <c r="F14" s="20" t="n">
        <v>0.27975368</v>
      </c>
      <c r="G14" s="18" t="n">
        <v>15.17993081</v>
      </c>
      <c r="H14" s="20" t="n">
        <v>2.0884965</v>
      </c>
      <c r="I14" s="18" t="n">
        <v>40.12471185</v>
      </c>
      <c r="J14" s="20" t="n">
        <v>2.73701887</v>
      </c>
      <c r="K14" s="18" t="n">
        <v>25.80490314</v>
      </c>
      <c r="L14" s="20" t="n">
        <v>2.16560864</v>
      </c>
      <c r="M14" s="18" t="n">
        <v>14.12068637</v>
      </c>
      <c r="N14" s="20" t="n">
        <v>1.97719017</v>
      </c>
      <c r="O14" s="18" t="n">
        <v>1.41846185</v>
      </c>
      <c r="P14" s="20" t="n">
        <v>0.6128097</v>
      </c>
      <c r="Q14" s="18" t="n">
        <v>0</v>
      </c>
      <c r="R14" s="20" t="n">
        <v>0</v>
      </c>
      <c r="S14" s="18" t="s">
        <v>404</v>
      </c>
      <c r="T14" s="20" t="s">
        <v>404</v>
      </c>
      <c r="U14" s="18" t="n">
        <v>0</v>
      </c>
      <c r="V14" s="20" t="n">
        <v>0</v>
      </c>
      <c r="W14" s="18" t="n">
        <v>0</v>
      </c>
      <c r="X14" s="20" t="n">
        <v>0</v>
      </c>
      <c r="Y14" s="18" t="n">
        <v>3.0747907</v>
      </c>
      <c r="Z14" s="20" t="n">
        <v>1.02456964</v>
      </c>
    </row>
    <row r="15" spans="1:26">
      <c r="A15" s="15" t="s">
        <v>412</v>
      </c>
      <c r="B15" s="17" t="n">
        <v>5882</v>
      </c>
      <c r="C15" s="18">
        <f>(0.0/B15*100)</f>
        <v/>
      </c>
      <c r="D15" s="19" t="n">
        <v>5882</v>
      </c>
      <c r="E15" s="18" t="n">
        <v>0</v>
      </c>
      <c r="F15" s="20" t="n">
        <v>0</v>
      </c>
      <c r="G15" s="18" t="n">
        <v>12.58301339</v>
      </c>
      <c r="H15" s="20" t="n">
        <v>2.78367956</v>
      </c>
      <c r="I15" s="18" t="n">
        <v>30.58705609</v>
      </c>
      <c r="J15" s="20" t="n">
        <v>3.90254175</v>
      </c>
      <c r="K15" s="18" t="n">
        <v>42.07304535</v>
      </c>
      <c r="L15" s="20" t="n">
        <v>3.99451623</v>
      </c>
      <c r="M15" s="18" t="n">
        <v>8.47318478</v>
      </c>
      <c r="N15" s="20" t="n">
        <v>1.991513</v>
      </c>
      <c r="O15" s="18" t="n">
        <v>4.39437195</v>
      </c>
      <c r="P15" s="20" t="n">
        <v>1.62414866</v>
      </c>
      <c r="Q15" s="18" t="n">
        <v>0</v>
      </c>
      <c r="R15" s="20" t="n">
        <v>0</v>
      </c>
      <c r="S15" s="18" t="s">
        <v>404</v>
      </c>
      <c r="T15" s="20" t="s">
        <v>404</v>
      </c>
      <c r="U15" s="18" t="n">
        <v>0</v>
      </c>
      <c r="V15" s="20" t="n">
        <v>0</v>
      </c>
      <c r="W15" s="18" t="n">
        <v>0</v>
      </c>
      <c r="X15" s="20" t="n">
        <v>0</v>
      </c>
      <c r="Y15" s="18" t="n">
        <v>1.88932844</v>
      </c>
      <c r="Z15" s="20" t="n">
        <v>1.08172292</v>
      </c>
    </row>
    <row r="16" spans="1:26">
      <c r="A16" s="15" t="s">
        <v>413</v>
      </c>
      <c r="B16" s="17" t="n">
        <v>6108</v>
      </c>
      <c r="C16" s="18">
        <f>(364.0/B16*100)</f>
        <v/>
      </c>
      <c r="D16" s="19" t="n">
        <v>5744</v>
      </c>
      <c r="E16" s="18" t="n">
        <v>2.11598491</v>
      </c>
      <c r="F16" s="20" t="n">
        <v>0.98701024</v>
      </c>
      <c r="G16" s="18" t="n">
        <v>10.93476278</v>
      </c>
      <c r="H16" s="20" t="n">
        <v>1.92044154</v>
      </c>
      <c r="I16" s="18" t="n">
        <v>47.63264546</v>
      </c>
      <c r="J16" s="20" t="n">
        <v>3.10425069</v>
      </c>
      <c r="K16" s="18" t="n">
        <v>23.58812513</v>
      </c>
      <c r="L16" s="20" t="n">
        <v>2.33768395</v>
      </c>
      <c r="M16" s="18" t="n">
        <v>4.46118769</v>
      </c>
      <c r="N16" s="20" t="n">
        <v>1.34989439</v>
      </c>
      <c r="O16" s="18" t="n">
        <v>5.5566475</v>
      </c>
      <c r="P16" s="20" t="n">
        <v>1.40639938</v>
      </c>
      <c r="Q16" s="18" t="n">
        <v>0</v>
      </c>
      <c r="R16" s="20" t="n">
        <v>0</v>
      </c>
      <c r="S16" s="18" t="s">
        <v>404</v>
      </c>
      <c r="T16" s="20" t="s">
        <v>404</v>
      </c>
      <c r="U16" s="18" t="n">
        <v>0</v>
      </c>
      <c r="V16" s="20" t="n">
        <v>0</v>
      </c>
      <c r="W16" s="18" t="n">
        <v>0</v>
      </c>
      <c r="X16" s="20" t="n">
        <v>0</v>
      </c>
      <c r="Y16" s="18" t="n">
        <v>5.71064653</v>
      </c>
      <c r="Z16" s="20" t="n">
        <v>1.66322179</v>
      </c>
    </row>
    <row r="17" spans="1:26">
      <c r="A17" s="15" t="s">
        <v>414</v>
      </c>
      <c r="B17" s="17" t="n">
        <v>6504</v>
      </c>
      <c r="C17" s="18">
        <f>(1325.0/B17*100)</f>
        <v/>
      </c>
      <c r="D17" s="19" t="n">
        <v>5179</v>
      </c>
      <c r="E17" s="18" t="n">
        <v>3.06852136</v>
      </c>
      <c r="F17" s="20" t="n">
        <v>1.26503805</v>
      </c>
      <c r="G17" s="18" t="n">
        <v>29.20044767</v>
      </c>
      <c r="H17" s="20" t="n">
        <v>2.77989027</v>
      </c>
      <c r="I17" s="18" t="n">
        <v>34.96460266</v>
      </c>
      <c r="J17" s="20" t="n">
        <v>3.28023028</v>
      </c>
      <c r="K17" s="18" t="n">
        <v>18.64468424</v>
      </c>
      <c r="L17" s="20" t="n">
        <v>2.71607745</v>
      </c>
      <c r="M17" s="18" t="n">
        <v>5.50844563</v>
      </c>
      <c r="N17" s="20" t="n">
        <v>2.01291903</v>
      </c>
      <c r="O17" s="18" t="n">
        <v>3.9304595</v>
      </c>
      <c r="P17" s="20" t="n">
        <v>1.28284922</v>
      </c>
      <c r="Q17" s="18" t="n">
        <v>0</v>
      </c>
      <c r="R17" s="20" t="n">
        <v>0</v>
      </c>
      <c r="S17" s="18" t="s">
        <v>404</v>
      </c>
      <c r="T17" s="20" t="s">
        <v>404</v>
      </c>
      <c r="U17" s="18" t="n">
        <v>0</v>
      </c>
      <c r="V17" s="20" t="n">
        <v>0</v>
      </c>
      <c r="W17" s="18" t="n">
        <v>0</v>
      </c>
      <c r="X17" s="20" t="n">
        <v>0</v>
      </c>
      <c r="Y17" s="18" t="n">
        <v>4.68283893</v>
      </c>
      <c r="Z17" s="20" t="n">
        <v>1.49682515</v>
      </c>
    </row>
    <row r="18" spans="1:26">
      <c r="A18" s="15" t="s">
        <v>415</v>
      </c>
      <c r="B18" s="17" t="n">
        <v>5532</v>
      </c>
      <c r="C18" s="18">
        <f>(0.0/B18*100)</f>
        <v/>
      </c>
      <c r="D18" s="19" t="n">
        <v>5532</v>
      </c>
      <c r="E18" s="18" t="n">
        <v>0.15168144</v>
      </c>
      <c r="F18" s="20" t="n">
        <v>0.15646019</v>
      </c>
      <c r="G18" s="18" t="n">
        <v>12.82364092</v>
      </c>
      <c r="H18" s="20" t="n">
        <v>2.70427858</v>
      </c>
      <c r="I18" s="18" t="n">
        <v>37.711437</v>
      </c>
      <c r="J18" s="20" t="n">
        <v>3.38678681</v>
      </c>
      <c r="K18" s="18" t="n">
        <v>27.97535566</v>
      </c>
      <c r="L18" s="20" t="n">
        <v>3.0245761</v>
      </c>
      <c r="M18" s="18" t="n">
        <v>9.757361209999999</v>
      </c>
      <c r="N18" s="20" t="n">
        <v>2.00118557</v>
      </c>
      <c r="O18" s="18" t="n">
        <v>9.67758716</v>
      </c>
      <c r="P18" s="20" t="n">
        <v>2.16427625</v>
      </c>
      <c r="Q18" s="18" t="n">
        <v>0</v>
      </c>
      <c r="R18" s="20" t="n">
        <v>0</v>
      </c>
      <c r="S18" s="18" t="s">
        <v>404</v>
      </c>
      <c r="T18" s="20" t="s">
        <v>404</v>
      </c>
      <c r="U18" s="18" t="n">
        <v>0</v>
      </c>
      <c r="V18" s="20" t="n">
        <v>0</v>
      </c>
      <c r="W18" s="18" t="n">
        <v>0</v>
      </c>
      <c r="X18" s="20" t="n">
        <v>0</v>
      </c>
      <c r="Y18" s="18" t="n">
        <v>1.90293661</v>
      </c>
      <c r="Z18" s="20" t="n">
        <v>0.94135444</v>
      </c>
    </row>
    <row r="19" spans="1:26">
      <c r="A19" s="15" t="s">
        <v>416</v>
      </c>
      <c r="B19" s="17" t="n">
        <v>5658</v>
      </c>
      <c r="C19" s="18">
        <f>(327.0/B19*100)</f>
        <v/>
      </c>
      <c r="D19" s="19" t="n">
        <v>5331</v>
      </c>
      <c r="E19" s="18" t="n">
        <v>1.61924791</v>
      </c>
      <c r="F19" s="20" t="n">
        <v>0.9347035</v>
      </c>
      <c r="G19" s="18" t="n">
        <v>27.89420073</v>
      </c>
      <c r="H19" s="20" t="n">
        <v>3.02909489</v>
      </c>
      <c r="I19" s="18" t="n">
        <v>37.39841549</v>
      </c>
      <c r="J19" s="20" t="n">
        <v>3.29598624</v>
      </c>
      <c r="K19" s="18" t="n">
        <v>21.01150081</v>
      </c>
      <c r="L19" s="20" t="n">
        <v>2.86266303</v>
      </c>
      <c r="M19" s="18" t="n">
        <v>6.53782071</v>
      </c>
      <c r="N19" s="20" t="n">
        <v>2.09380792</v>
      </c>
      <c r="O19" s="18" t="n">
        <v>3.60465177</v>
      </c>
      <c r="P19" s="20" t="n">
        <v>1.37292643</v>
      </c>
      <c r="Q19" s="18" t="n">
        <v>0</v>
      </c>
      <c r="R19" s="20" t="n">
        <v>0</v>
      </c>
      <c r="S19" s="18" t="s">
        <v>404</v>
      </c>
      <c r="T19" s="20" t="s">
        <v>404</v>
      </c>
      <c r="U19" s="18" t="n">
        <v>0</v>
      </c>
      <c r="V19" s="20" t="n">
        <v>0</v>
      </c>
      <c r="W19" s="18" t="n">
        <v>0</v>
      </c>
      <c r="X19" s="20" t="n">
        <v>0</v>
      </c>
      <c r="Y19" s="18" t="n">
        <v>1.93416259</v>
      </c>
      <c r="Z19" s="20" t="n">
        <v>0.9169333200000001</v>
      </c>
    </row>
    <row r="20" spans="1:26">
      <c r="A20" s="15" t="s">
        <v>417</v>
      </c>
      <c r="B20" s="17" t="n">
        <v>3371</v>
      </c>
      <c r="C20" s="18">
        <f>(24.0/B20*100)</f>
        <v/>
      </c>
      <c r="D20" s="19" t="n">
        <v>3347</v>
      </c>
      <c r="E20" s="18" t="n">
        <v>0</v>
      </c>
      <c r="F20" s="20" t="n">
        <v>0</v>
      </c>
      <c r="G20" s="18" t="n">
        <v>6.96287603</v>
      </c>
      <c r="H20" s="20" t="n">
        <v>0.12776903</v>
      </c>
      <c r="I20" s="18" t="n">
        <v>25.29033356</v>
      </c>
      <c r="J20" s="20" t="n">
        <v>0.23674185</v>
      </c>
      <c r="K20" s="18" t="n">
        <v>51.98701241</v>
      </c>
      <c r="L20" s="20" t="n">
        <v>0.32001708</v>
      </c>
      <c r="M20" s="18" t="n">
        <v>10.66788702</v>
      </c>
      <c r="N20" s="20" t="n">
        <v>0.14205447</v>
      </c>
      <c r="O20" s="18" t="n">
        <v>1.70378941</v>
      </c>
      <c r="P20" s="20" t="n">
        <v>0.12665338</v>
      </c>
      <c r="Q20" s="18" t="n">
        <v>0</v>
      </c>
      <c r="R20" s="20" t="n">
        <v>0</v>
      </c>
      <c r="S20" s="18" t="s">
        <v>404</v>
      </c>
      <c r="T20" s="20" t="s">
        <v>404</v>
      </c>
      <c r="U20" s="18" t="n">
        <v>0</v>
      </c>
      <c r="V20" s="20" t="n">
        <v>0</v>
      </c>
      <c r="W20" s="18" t="n">
        <v>0</v>
      </c>
      <c r="X20" s="20" t="n">
        <v>0</v>
      </c>
      <c r="Y20" s="18" t="n">
        <v>3.38810156</v>
      </c>
      <c r="Z20" s="20" t="n">
        <v>0.13592596</v>
      </c>
    </row>
    <row r="21" spans="1:26">
      <c r="A21" s="15" t="s">
        <v>418</v>
      </c>
      <c r="B21" s="17" t="n">
        <v>5741</v>
      </c>
      <c r="C21" s="18">
        <f>(0.0/B21*100)</f>
        <v/>
      </c>
      <c r="D21" s="19" t="n">
        <v>5741</v>
      </c>
      <c r="E21" s="18" t="n">
        <v>3.57094062</v>
      </c>
      <c r="F21" s="20" t="n">
        <v>1.40894572</v>
      </c>
      <c r="G21" s="18" t="n">
        <v>26.29366122</v>
      </c>
      <c r="H21" s="20" t="n">
        <v>3.63146708</v>
      </c>
      <c r="I21" s="18" t="n">
        <v>33.42224276</v>
      </c>
      <c r="J21" s="20" t="n">
        <v>3.71975004</v>
      </c>
      <c r="K21" s="18" t="n">
        <v>12.47638054</v>
      </c>
      <c r="L21" s="20" t="n">
        <v>2.49196789</v>
      </c>
      <c r="M21" s="18" t="n">
        <v>10.22368638</v>
      </c>
      <c r="N21" s="20" t="n">
        <v>2.40006605</v>
      </c>
      <c r="O21" s="18" t="n">
        <v>5.93105224</v>
      </c>
      <c r="P21" s="20" t="n">
        <v>1.82395224</v>
      </c>
      <c r="Q21" s="18" t="n">
        <v>0</v>
      </c>
      <c r="R21" s="20" t="n">
        <v>0</v>
      </c>
      <c r="S21" s="18" t="s">
        <v>404</v>
      </c>
      <c r="T21" s="20" t="s">
        <v>404</v>
      </c>
      <c r="U21" s="18" t="n">
        <v>0</v>
      </c>
      <c r="V21" s="20" t="n">
        <v>0</v>
      </c>
      <c r="W21" s="18" t="n">
        <v>0</v>
      </c>
      <c r="X21" s="20" t="n">
        <v>0</v>
      </c>
      <c r="Y21" s="18" t="n">
        <v>8.08203623</v>
      </c>
      <c r="Z21" s="20" t="n">
        <v>2.05817563</v>
      </c>
    </row>
    <row r="22" spans="1:26">
      <c r="A22" s="15" t="s">
        <v>419</v>
      </c>
      <c r="B22" s="17" t="n">
        <v>6598</v>
      </c>
      <c r="C22" s="18">
        <f>(0.0/B22*100)</f>
        <v/>
      </c>
      <c r="D22" s="19" t="n">
        <v>6598</v>
      </c>
      <c r="E22" s="18" t="n">
        <v>0</v>
      </c>
      <c r="F22" s="20" t="n">
        <v>0</v>
      </c>
      <c r="G22" s="18" t="n">
        <v>6.57780672</v>
      </c>
      <c r="H22" s="20" t="n">
        <v>2.15653771</v>
      </c>
      <c r="I22" s="18" t="n">
        <v>22.45230622</v>
      </c>
      <c r="J22" s="20" t="n">
        <v>3.31469944</v>
      </c>
      <c r="K22" s="18" t="n">
        <v>32.28021262</v>
      </c>
      <c r="L22" s="20" t="n">
        <v>3.66704609</v>
      </c>
      <c r="M22" s="18" t="n">
        <v>29.91652683</v>
      </c>
      <c r="N22" s="20" t="n">
        <v>3.03530925</v>
      </c>
      <c r="O22" s="18" t="n">
        <v>7.20946182</v>
      </c>
      <c r="P22" s="20" t="n">
        <v>2.30081328</v>
      </c>
      <c r="Q22" s="18" t="n">
        <v>0</v>
      </c>
      <c r="R22" s="20" t="n">
        <v>0</v>
      </c>
      <c r="S22" s="18" t="s">
        <v>404</v>
      </c>
      <c r="T22" s="20" t="s">
        <v>404</v>
      </c>
      <c r="U22" s="18" t="n">
        <v>0</v>
      </c>
      <c r="V22" s="20" t="n">
        <v>0</v>
      </c>
      <c r="W22" s="18" t="n">
        <v>0</v>
      </c>
      <c r="X22" s="20" t="n">
        <v>0</v>
      </c>
      <c r="Y22" s="18" t="n">
        <v>1.5636858</v>
      </c>
      <c r="Z22" s="20" t="n">
        <v>0.90811991</v>
      </c>
    </row>
    <row r="23" spans="1:26">
      <c r="A23" s="15" t="s">
        <v>420</v>
      </c>
      <c r="B23" s="17" t="n">
        <v>11583</v>
      </c>
      <c r="C23" s="18">
        <f>(3123.0/B23*100)</f>
        <v/>
      </c>
      <c r="D23" s="19" t="n">
        <v>8460</v>
      </c>
      <c r="E23" s="18" t="n">
        <v>0.03658884</v>
      </c>
      <c r="F23" s="20" t="n">
        <v>0.00171141</v>
      </c>
      <c r="G23" s="18" t="n">
        <v>6.6263861</v>
      </c>
      <c r="H23" s="20" t="n">
        <v>1.9758735</v>
      </c>
      <c r="I23" s="18" t="n">
        <v>57.0231191</v>
      </c>
      <c r="J23" s="20" t="n">
        <v>3.59035136</v>
      </c>
      <c r="K23" s="18" t="n">
        <v>21.35636977</v>
      </c>
      <c r="L23" s="20" t="n">
        <v>3.43806141</v>
      </c>
      <c r="M23" s="18" t="n">
        <v>4.5234776</v>
      </c>
      <c r="N23" s="20" t="n">
        <v>1.57161395</v>
      </c>
      <c r="O23" s="18" t="n">
        <v>5.18582913</v>
      </c>
      <c r="P23" s="20" t="n">
        <v>1.49417705</v>
      </c>
      <c r="Q23" s="18" t="n">
        <v>0</v>
      </c>
      <c r="R23" s="20" t="n">
        <v>0</v>
      </c>
      <c r="S23" s="18" t="s">
        <v>404</v>
      </c>
      <c r="T23" s="20" t="s">
        <v>404</v>
      </c>
      <c r="U23" s="18" t="n">
        <v>0</v>
      </c>
      <c r="V23" s="20" t="n">
        <v>0</v>
      </c>
      <c r="W23" s="18" t="n">
        <v>0</v>
      </c>
      <c r="X23" s="20" t="n">
        <v>0</v>
      </c>
      <c r="Y23" s="18" t="n">
        <v>5.24822946</v>
      </c>
      <c r="Z23" s="20" t="n">
        <v>1.6933212</v>
      </c>
    </row>
    <row r="24" spans="1:26">
      <c r="A24" s="15" t="s">
        <v>421</v>
      </c>
      <c r="B24" s="17" t="n">
        <v>6647</v>
      </c>
      <c r="C24" s="18">
        <f>(0.0/B24*100)</f>
        <v/>
      </c>
      <c r="D24" s="19" t="n">
        <v>6647</v>
      </c>
      <c r="E24" s="18" t="n">
        <v>3.51177916</v>
      </c>
      <c r="F24" s="20" t="n">
        <v>1.34479833</v>
      </c>
      <c r="G24" s="18" t="n">
        <v>44.04006653</v>
      </c>
      <c r="H24" s="20" t="n">
        <v>4.11664174</v>
      </c>
      <c r="I24" s="18" t="n">
        <v>26.6416477</v>
      </c>
      <c r="J24" s="20" t="n">
        <v>3.08772299</v>
      </c>
      <c r="K24" s="18" t="n">
        <v>24.22039353</v>
      </c>
      <c r="L24" s="20" t="n">
        <v>3.09733792</v>
      </c>
      <c r="M24" s="18" t="n">
        <v>1.01856969</v>
      </c>
      <c r="N24" s="20" t="n">
        <v>0.7207279599999999</v>
      </c>
      <c r="O24" s="18" t="n">
        <v>0.56754339</v>
      </c>
      <c r="P24" s="20" t="n">
        <v>0.57726434</v>
      </c>
      <c r="Q24" s="18" t="n">
        <v>0</v>
      </c>
      <c r="R24" s="20" t="n">
        <v>0</v>
      </c>
      <c r="S24" s="18" t="s">
        <v>404</v>
      </c>
      <c r="T24" s="20" t="s">
        <v>404</v>
      </c>
      <c r="U24" s="18" t="n">
        <v>0</v>
      </c>
      <c r="V24" s="20" t="n">
        <v>0</v>
      </c>
      <c r="W24" s="18" t="n">
        <v>0</v>
      </c>
      <c r="X24" s="20" t="n">
        <v>0</v>
      </c>
      <c r="Y24" s="18" t="n">
        <v>0</v>
      </c>
      <c r="Z24" s="20" t="n">
        <v>0</v>
      </c>
    </row>
    <row r="25" spans="1:26">
      <c r="A25" s="15" t="s">
        <v>422</v>
      </c>
      <c r="B25" s="17" t="n">
        <v>5581</v>
      </c>
      <c r="C25" s="18">
        <f>(0.0/B25*100)</f>
        <v/>
      </c>
      <c r="D25" s="19" t="n">
        <v>5581</v>
      </c>
      <c r="E25" s="18" t="n">
        <v>4.25132474</v>
      </c>
      <c r="F25" s="20" t="n">
        <v>1.63760298</v>
      </c>
      <c r="G25" s="18" t="n">
        <v>13.11777629</v>
      </c>
      <c r="H25" s="20" t="n">
        <v>2.72909009</v>
      </c>
      <c r="I25" s="18" t="n">
        <v>18.71321529</v>
      </c>
      <c r="J25" s="20" t="n">
        <v>3.16902029</v>
      </c>
      <c r="K25" s="18" t="n">
        <v>37.95819935</v>
      </c>
      <c r="L25" s="20" t="n">
        <v>4.23644976</v>
      </c>
      <c r="M25" s="18" t="n">
        <v>21.29681986</v>
      </c>
      <c r="N25" s="20" t="n">
        <v>3.2295218</v>
      </c>
      <c r="O25" s="18" t="n">
        <v>4.66266449</v>
      </c>
      <c r="P25" s="20" t="n">
        <v>1.67346627</v>
      </c>
      <c r="Q25" s="18" t="n">
        <v>0</v>
      </c>
      <c r="R25" s="20" t="n">
        <v>0</v>
      </c>
      <c r="S25" s="18" t="s">
        <v>404</v>
      </c>
      <c r="T25" s="20" t="s">
        <v>404</v>
      </c>
      <c r="U25" s="18" t="n">
        <v>0</v>
      </c>
      <c r="V25" s="20" t="n">
        <v>0</v>
      </c>
      <c r="W25" s="18" t="n">
        <v>0</v>
      </c>
      <c r="X25" s="20" t="n">
        <v>0</v>
      </c>
      <c r="Y25" s="18" t="n">
        <v>0</v>
      </c>
      <c r="Z25" s="20" t="n">
        <v>0</v>
      </c>
    </row>
    <row r="26" spans="1:26">
      <c r="A26" s="15" t="s">
        <v>423</v>
      </c>
      <c r="B26" s="17" t="n">
        <v>4869</v>
      </c>
      <c r="C26" s="18">
        <f>(11.0/B26*100)</f>
        <v/>
      </c>
      <c r="D26" s="19" t="n">
        <v>4858</v>
      </c>
      <c r="E26" s="18" t="n">
        <v>0</v>
      </c>
      <c r="F26" s="20" t="n">
        <v>0</v>
      </c>
      <c r="G26" s="18" t="n">
        <v>27.82390213</v>
      </c>
      <c r="H26" s="20" t="n">
        <v>2.50177293</v>
      </c>
      <c r="I26" s="18" t="n">
        <v>33.27828502</v>
      </c>
      <c r="J26" s="20" t="n">
        <v>2.5048845</v>
      </c>
      <c r="K26" s="18" t="n">
        <v>20.61223301</v>
      </c>
      <c r="L26" s="20" t="n">
        <v>2.2827706</v>
      </c>
      <c r="M26" s="18" t="n">
        <v>15.43659864</v>
      </c>
      <c r="N26" s="20" t="n">
        <v>2.04247373</v>
      </c>
      <c r="O26" s="18" t="n">
        <v>1.59489981</v>
      </c>
      <c r="P26" s="20" t="n">
        <v>0.82826424</v>
      </c>
      <c r="Q26" s="18" t="n">
        <v>0</v>
      </c>
      <c r="R26" s="20" t="n">
        <v>0</v>
      </c>
      <c r="S26" s="18" t="s">
        <v>404</v>
      </c>
      <c r="T26" s="20" t="s">
        <v>404</v>
      </c>
      <c r="U26" s="18" t="n">
        <v>0</v>
      </c>
      <c r="V26" s="20" t="n">
        <v>0</v>
      </c>
      <c r="W26" s="18" t="n">
        <v>0</v>
      </c>
      <c r="X26" s="20" t="n">
        <v>0</v>
      </c>
      <c r="Y26" s="18" t="n">
        <v>1.25408139</v>
      </c>
      <c r="Z26" s="20" t="n">
        <v>0.53206707</v>
      </c>
    </row>
    <row r="27" spans="1:26">
      <c r="A27" s="15" t="s">
        <v>424</v>
      </c>
      <c r="B27" s="17" t="n">
        <v>5299</v>
      </c>
      <c r="C27" s="18">
        <f>(0.0/B27*100)</f>
        <v/>
      </c>
      <c r="D27" s="19" t="n">
        <v>5299</v>
      </c>
      <c r="E27" s="18" t="n">
        <v>1.33319319</v>
      </c>
      <c r="F27" s="20" t="n">
        <v>0.01844322</v>
      </c>
      <c r="G27" s="18" t="n">
        <v>20.20660583</v>
      </c>
      <c r="H27" s="20" t="n">
        <v>0.06694667</v>
      </c>
      <c r="I27" s="18" t="n">
        <v>39.47276518</v>
      </c>
      <c r="J27" s="20" t="n">
        <v>0.08847845</v>
      </c>
      <c r="K27" s="18" t="n">
        <v>25.94100095</v>
      </c>
      <c r="L27" s="20" t="n">
        <v>0.08606560000000001</v>
      </c>
      <c r="M27" s="18" t="n">
        <v>5.08944193</v>
      </c>
      <c r="N27" s="20" t="n">
        <v>0.05606021</v>
      </c>
      <c r="O27" s="18" t="n">
        <v>4.79212951</v>
      </c>
      <c r="P27" s="20" t="n">
        <v>0.03980165</v>
      </c>
      <c r="Q27" s="18" t="n">
        <v>0</v>
      </c>
      <c r="R27" s="20" t="n">
        <v>0</v>
      </c>
      <c r="S27" s="18" t="s">
        <v>404</v>
      </c>
      <c r="T27" s="20" t="s">
        <v>404</v>
      </c>
      <c r="U27" s="18" t="n">
        <v>0</v>
      </c>
      <c r="V27" s="20" t="n">
        <v>0</v>
      </c>
      <c r="W27" s="18" t="n">
        <v>0</v>
      </c>
      <c r="X27" s="20" t="n">
        <v>0</v>
      </c>
      <c r="Y27" s="18" t="n">
        <v>3.16486342</v>
      </c>
      <c r="Z27" s="20" t="n">
        <v>0.00761712</v>
      </c>
    </row>
    <row r="28" spans="1:26">
      <c r="A28" s="15" t="s">
        <v>425</v>
      </c>
      <c r="B28" s="17" t="n">
        <v>7568</v>
      </c>
      <c r="C28" s="18">
        <f>(0.0/B28*100)</f>
        <v/>
      </c>
      <c r="D28" s="19" t="n">
        <v>7568</v>
      </c>
      <c r="E28" s="18" t="n">
        <v>0.59696885</v>
      </c>
      <c r="F28" s="20" t="n">
        <v>0.57758163</v>
      </c>
      <c r="G28" s="18" t="n">
        <v>8.793453059999999</v>
      </c>
      <c r="H28" s="20" t="n">
        <v>1.73509719</v>
      </c>
      <c r="I28" s="18" t="n">
        <v>23.0682662</v>
      </c>
      <c r="J28" s="20" t="n">
        <v>2.64760423</v>
      </c>
      <c r="K28" s="18" t="n">
        <v>50.58717708</v>
      </c>
      <c r="L28" s="20" t="n">
        <v>2.88531777</v>
      </c>
      <c r="M28" s="18" t="n">
        <v>7.71633404</v>
      </c>
      <c r="N28" s="20" t="n">
        <v>1.63204649</v>
      </c>
      <c r="O28" s="18" t="n">
        <v>8.261309580000001</v>
      </c>
      <c r="P28" s="20" t="n">
        <v>1.89846</v>
      </c>
      <c r="Q28" s="18" t="n">
        <v>0</v>
      </c>
      <c r="R28" s="20" t="n">
        <v>0</v>
      </c>
      <c r="S28" s="18" t="s">
        <v>404</v>
      </c>
      <c r="T28" s="20" t="s">
        <v>404</v>
      </c>
      <c r="U28" s="18" t="n">
        <v>0</v>
      </c>
      <c r="V28" s="20" t="n">
        <v>0</v>
      </c>
      <c r="W28" s="18" t="n">
        <v>0</v>
      </c>
      <c r="X28" s="20" t="n">
        <v>0</v>
      </c>
      <c r="Y28" s="18" t="n">
        <v>0.97649118</v>
      </c>
      <c r="Z28" s="20" t="n">
        <v>0.59762351</v>
      </c>
    </row>
    <row r="29" spans="1:26">
      <c r="A29" s="15" t="s">
        <v>426</v>
      </c>
      <c r="B29" s="17" t="n">
        <v>5385</v>
      </c>
      <c r="C29" s="18">
        <f>(1123.0/B29*100)</f>
        <v/>
      </c>
      <c r="D29" s="19" t="n">
        <v>4262</v>
      </c>
      <c r="E29" s="18" t="n">
        <v>3.90142226</v>
      </c>
      <c r="F29" s="20" t="n">
        <v>1.58214684</v>
      </c>
      <c r="G29" s="18" t="n">
        <v>19.91171883</v>
      </c>
      <c r="H29" s="20" t="n">
        <v>3.0836188</v>
      </c>
      <c r="I29" s="18" t="n">
        <v>30.67283483</v>
      </c>
      <c r="J29" s="20" t="n">
        <v>3.90151097</v>
      </c>
      <c r="K29" s="18" t="n">
        <v>22.58834078</v>
      </c>
      <c r="L29" s="20" t="n">
        <v>3.4271185</v>
      </c>
      <c r="M29" s="18" t="n">
        <v>1.15456247</v>
      </c>
      <c r="N29" s="20" t="n">
        <v>0.79703829</v>
      </c>
      <c r="O29" s="18" t="n">
        <v>0.65368385</v>
      </c>
      <c r="P29" s="20" t="n">
        <v>0.67993118</v>
      </c>
      <c r="Q29" s="18" t="n">
        <v>0</v>
      </c>
      <c r="R29" s="20" t="n">
        <v>0</v>
      </c>
      <c r="S29" s="18" t="s">
        <v>404</v>
      </c>
      <c r="T29" s="20" t="s">
        <v>404</v>
      </c>
      <c r="U29" s="18" t="n">
        <v>0</v>
      </c>
      <c r="V29" s="20" t="n">
        <v>0</v>
      </c>
      <c r="W29" s="18" t="n">
        <v>0</v>
      </c>
      <c r="X29" s="20" t="n">
        <v>0</v>
      </c>
      <c r="Y29" s="18" t="n">
        <v>21.11743699</v>
      </c>
      <c r="Z29" s="20" t="n">
        <v>3.39325421</v>
      </c>
    </row>
    <row r="30" spans="1:26">
      <c r="A30" s="15" t="s">
        <v>427</v>
      </c>
      <c r="B30" s="17" t="n">
        <v>4520</v>
      </c>
      <c r="C30" s="18">
        <f>(945.0/B30*100)</f>
        <v/>
      </c>
      <c r="D30" s="19" t="n">
        <v>3575</v>
      </c>
      <c r="E30" s="18" t="n">
        <v>2.73890851</v>
      </c>
      <c r="F30" s="20" t="n">
        <v>1.25693791</v>
      </c>
      <c r="G30" s="18" t="n">
        <v>9.706546230000001</v>
      </c>
      <c r="H30" s="20" t="n">
        <v>2.74885404</v>
      </c>
      <c r="I30" s="18" t="n">
        <v>26.98324984</v>
      </c>
      <c r="J30" s="20" t="n">
        <v>3.96424423</v>
      </c>
      <c r="K30" s="18" t="n">
        <v>38.74045264</v>
      </c>
      <c r="L30" s="20" t="n">
        <v>3.57219355</v>
      </c>
      <c r="M30" s="18" t="n">
        <v>9.427497880000001</v>
      </c>
      <c r="N30" s="20" t="n">
        <v>1.99740023</v>
      </c>
      <c r="O30" s="18" t="n">
        <v>8.41766616</v>
      </c>
      <c r="P30" s="20" t="n">
        <v>2.44945364</v>
      </c>
      <c r="Q30" s="18" t="n">
        <v>0</v>
      </c>
      <c r="R30" s="20" t="n">
        <v>0</v>
      </c>
      <c r="S30" s="18" t="s">
        <v>404</v>
      </c>
      <c r="T30" s="20" t="s">
        <v>404</v>
      </c>
      <c r="U30" s="18" t="n">
        <v>0</v>
      </c>
      <c r="V30" s="20" t="n">
        <v>0</v>
      </c>
      <c r="W30" s="18" t="n">
        <v>0</v>
      </c>
      <c r="X30" s="20" t="n">
        <v>0</v>
      </c>
      <c r="Y30" s="18" t="n">
        <v>3.98567874</v>
      </c>
      <c r="Z30" s="20" t="n">
        <v>1.25458368</v>
      </c>
    </row>
    <row r="31" spans="1:26">
      <c r="A31" s="15" t="s">
        <v>428</v>
      </c>
      <c r="B31" s="17" t="n">
        <v>5456</v>
      </c>
      <c r="C31" s="18">
        <f>(502.0/B31*100)</f>
        <v/>
      </c>
      <c r="D31" s="19" t="n">
        <v>4954</v>
      </c>
      <c r="E31" s="18" t="n">
        <v>0.5582496300000001</v>
      </c>
      <c r="F31" s="20" t="n">
        <v>0.52634304</v>
      </c>
      <c r="G31" s="18" t="n">
        <v>2.61534906</v>
      </c>
      <c r="H31" s="20" t="n">
        <v>1.12040866</v>
      </c>
      <c r="I31" s="18" t="n">
        <v>16.67138664</v>
      </c>
      <c r="J31" s="20" t="n">
        <v>2.7285484</v>
      </c>
      <c r="K31" s="18" t="n">
        <v>38.20632013</v>
      </c>
      <c r="L31" s="20" t="n">
        <v>3.24064847</v>
      </c>
      <c r="M31" s="18" t="n">
        <v>27.68249189</v>
      </c>
      <c r="N31" s="20" t="n">
        <v>2.9523765</v>
      </c>
      <c r="O31" s="18" t="n">
        <v>4.42968837</v>
      </c>
      <c r="P31" s="20" t="n">
        <v>1.48490781</v>
      </c>
      <c r="Q31" s="18" t="n">
        <v>0</v>
      </c>
      <c r="R31" s="20" t="n">
        <v>0</v>
      </c>
      <c r="S31" s="18" t="s">
        <v>404</v>
      </c>
      <c r="T31" s="20" t="s">
        <v>404</v>
      </c>
      <c r="U31" s="18" t="n">
        <v>0</v>
      </c>
      <c r="V31" s="20" t="n">
        <v>0</v>
      </c>
      <c r="W31" s="18" t="n">
        <v>0</v>
      </c>
      <c r="X31" s="20" t="n">
        <v>0</v>
      </c>
      <c r="Y31" s="18" t="n">
        <v>9.836514279999999</v>
      </c>
      <c r="Z31" s="20" t="n">
        <v>2.05112293</v>
      </c>
    </row>
    <row r="32" spans="1:26">
      <c r="A32" s="15" t="s">
        <v>429</v>
      </c>
      <c r="B32" s="17" t="n">
        <v>4478</v>
      </c>
      <c r="C32" s="18">
        <f>(0.0/B32*100)</f>
        <v/>
      </c>
      <c r="D32" s="19" t="n">
        <v>4478</v>
      </c>
      <c r="E32" s="18" t="n">
        <v>0</v>
      </c>
      <c r="F32" s="20" t="n">
        <v>0</v>
      </c>
      <c r="G32" s="18" t="n">
        <v>20.1829877</v>
      </c>
      <c r="H32" s="20" t="n">
        <v>3.31950222</v>
      </c>
      <c r="I32" s="18" t="n">
        <v>48.86972838</v>
      </c>
      <c r="J32" s="20" t="n">
        <v>4.31990856</v>
      </c>
      <c r="K32" s="18" t="n">
        <v>26.95860673</v>
      </c>
      <c r="L32" s="20" t="n">
        <v>3.54775544</v>
      </c>
      <c r="M32" s="18" t="n">
        <v>0.68927999</v>
      </c>
      <c r="N32" s="20" t="n">
        <v>0.68494049</v>
      </c>
      <c r="O32" s="18" t="n">
        <v>1.98732514</v>
      </c>
      <c r="P32" s="20" t="n">
        <v>1.14268727</v>
      </c>
      <c r="Q32" s="18" t="n">
        <v>0</v>
      </c>
      <c r="R32" s="20" t="n">
        <v>0</v>
      </c>
      <c r="S32" s="18" t="s">
        <v>404</v>
      </c>
      <c r="T32" s="20" t="s">
        <v>404</v>
      </c>
      <c r="U32" s="18" t="n">
        <v>0</v>
      </c>
      <c r="V32" s="20" t="n">
        <v>0</v>
      </c>
      <c r="W32" s="18" t="n">
        <v>0</v>
      </c>
      <c r="X32" s="20" t="n">
        <v>0</v>
      </c>
      <c r="Y32" s="18" t="n">
        <v>1.31207206</v>
      </c>
      <c r="Z32" s="20" t="n">
        <v>0.8909647000000001</v>
      </c>
    </row>
    <row r="33" spans="1:26">
      <c r="A33" s="15" t="s">
        <v>430</v>
      </c>
      <c r="B33" s="17" t="n">
        <v>7325</v>
      </c>
      <c r="C33" s="18">
        <f>(29.0/B33*100)</f>
        <v/>
      </c>
      <c r="D33" s="19" t="n">
        <v>7296</v>
      </c>
      <c r="E33" s="18" t="n">
        <v>0.69042672</v>
      </c>
      <c r="F33" s="20" t="n">
        <v>0.68654998</v>
      </c>
      <c r="G33" s="18" t="n">
        <v>1.72796947</v>
      </c>
      <c r="H33" s="20" t="n">
        <v>0.79935316</v>
      </c>
      <c r="I33" s="18" t="n">
        <v>12.04296723</v>
      </c>
      <c r="J33" s="20" t="n">
        <v>2.44407431</v>
      </c>
      <c r="K33" s="18" t="n">
        <v>75.52009224</v>
      </c>
      <c r="L33" s="20" t="n">
        <v>2.96121339</v>
      </c>
      <c r="M33" s="18" t="n">
        <v>4.03180674</v>
      </c>
      <c r="N33" s="20" t="n">
        <v>1.40314298</v>
      </c>
      <c r="O33" s="18" t="n">
        <v>5.02759821</v>
      </c>
      <c r="P33" s="20" t="n">
        <v>1.71764264</v>
      </c>
      <c r="Q33" s="18" t="n">
        <v>0</v>
      </c>
      <c r="R33" s="20" t="n">
        <v>0</v>
      </c>
      <c r="S33" s="18" t="s">
        <v>404</v>
      </c>
      <c r="T33" s="20" t="s">
        <v>404</v>
      </c>
      <c r="U33" s="18" t="n">
        <v>0</v>
      </c>
      <c r="V33" s="20" t="n">
        <v>0</v>
      </c>
      <c r="W33" s="18" t="n">
        <v>0</v>
      </c>
      <c r="X33" s="20" t="n">
        <v>0</v>
      </c>
      <c r="Y33" s="18" t="n">
        <v>0.95913939</v>
      </c>
      <c r="Z33" s="20" t="n">
        <v>0.69501832</v>
      </c>
    </row>
    <row r="34" spans="1:26">
      <c r="A34" s="15" t="s">
        <v>431</v>
      </c>
      <c r="B34" s="17" t="n">
        <v>6350</v>
      </c>
      <c r="C34" s="18">
        <f>(0.0/B34*100)</f>
        <v/>
      </c>
      <c r="D34" s="19" t="n">
        <v>6350</v>
      </c>
      <c r="E34" s="18" t="n">
        <v>0</v>
      </c>
      <c r="F34" s="20" t="n">
        <v>0</v>
      </c>
      <c r="G34" s="18" t="n">
        <v>4.26598075</v>
      </c>
      <c r="H34" s="20" t="n">
        <v>1.38515503</v>
      </c>
      <c r="I34" s="18" t="n">
        <v>23.52436534</v>
      </c>
      <c r="J34" s="20" t="n">
        <v>2.83880808</v>
      </c>
      <c r="K34" s="18" t="n">
        <v>59.75765466</v>
      </c>
      <c r="L34" s="20" t="n">
        <v>3.1044007</v>
      </c>
      <c r="M34" s="18" t="n">
        <v>6.10726844</v>
      </c>
      <c r="N34" s="20" t="n">
        <v>1.50456182</v>
      </c>
      <c r="O34" s="18" t="n">
        <v>6.0051267</v>
      </c>
      <c r="P34" s="20" t="n">
        <v>1.5613827</v>
      </c>
      <c r="Q34" s="18" t="n">
        <v>0</v>
      </c>
      <c r="R34" s="20" t="n">
        <v>0</v>
      </c>
      <c r="S34" s="18" t="s">
        <v>404</v>
      </c>
      <c r="T34" s="20" t="s">
        <v>404</v>
      </c>
      <c r="U34" s="18" t="n">
        <v>0</v>
      </c>
      <c r="V34" s="20" t="n">
        <v>0</v>
      </c>
      <c r="W34" s="18" t="n">
        <v>0</v>
      </c>
      <c r="X34" s="20" t="n">
        <v>0</v>
      </c>
      <c r="Y34" s="18" t="n">
        <v>0.3396041</v>
      </c>
      <c r="Z34" s="20" t="n">
        <v>0.22649958</v>
      </c>
    </row>
    <row r="35" spans="1:26">
      <c r="A35" s="15" t="s">
        <v>432</v>
      </c>
      <c r="B35" s="17" t="n">
        <v>6406</v>
      </c>
      <c r="C35" s="18">
        <f>(443.0/B35*100)</f>
        <v/>
      </c>
      <c r="D35" s="19" t="n">
        <v>5963</v>
      </c>
      <c r="E35" s="18" t="n">
        <v>0</v>
      </c>
      <c r="F35" s="20" t="n">
        <v>0</v>
      </c>
      <c r="G35" s="18" t="n">
        <v>5.14680374</v>
      </c>
      <c r="H35" s="20" t="n">
        <v>0.27622062</v>
      </c>
      <c r="I35" s="18" t="n">
        <v>16.55672904</v>
      </c>
      <c r="J35" s="20" t="n">
        <v>0.42336664</v>
      </c>
      <c r="K35" s="18" t="n">
        <v>62.02380146</v>
      </c>
      <c r="L35" s="20" t="n">
        <v>0.61198324</v>
      </c>
      <c r="M35" s="18" t="n">
        <v>9.0298268</v>
      </c>
      <c r="N35" s="20" t="n">
        <v>0.26700071</v>
      </c>
      <c r="O35" s="18" t="n">
        <v>6.05549269</v>
      </c>
      <c r="P35" s="20" t="n">
        <v>0.27169854</v>
      </c>
      <c r="Q35" s="18" t="n">
        <v>0</v>
      </c>
      <c r="R35" s="20" t="n">
        <v>0</v>
      </c>
      <c r="S35" s="18" t="s">
        <v>404</v>
      </c>
      <c r="T35" s="20" t="s">
        <v>404</v>
      </c>
      <c r="U35" s="18" t="n">
        <v>0</v>
      </c>
      <c r="V35" s="20" t="n">
        <v>0</v>
      </c>
      <c r="W35" s="18" t="n">
        <v>0</v>
      </c>
      <c r="X35" s="20" t="n">
        <v>0</v>
      </c>
      <c r="Y35" s="18" t="n">
        <v>1.18734627</v>
      </c>
      <c r="Z35" s="20" t="n">
        <v>0.07775955</v>
      </c>
    </row>
    <row r="36" spans="1:26">
      <c r="A36" s="15" t="s">
        <v>433</v>
      </c>
      <c r="B36" s="17" t="n">
        <v>6736</v>
      </c>
      <c r="C36" s="18">
        <f>(10.0/B36*100)</f>
        <v/>
      </c>
      <c r="D36" s="19" t="n">
        <v>6726</v>
      </c>
      <c r="E36" s="18" t="n">
        <v>0.10908917</v>
      </c>
      <c r="F36" s="20" t="n">
        <v>0.11276577</v>
      </c>
      <c r="G36" s="18" t="n">
        <v>7.30897831</v>
      </c>
      <c r="H36" s="20" t="n">
        <v>1.80780002</v>
      </c>
      <c r="I36" s="18" t="n">
        <v>63.09191371</v>
      </c>
      <c r="J36" s="20" t="n">
        <v>3.41370508</v>
      </c>
      <c r="K36" s="18" t="n">
        <v>20.86118815</v>
      </c>
      <c r="L36" s="20" t="n">
        <v>3.08159254</v>
      </c>
      <c r="M36" s="18" t="n">
        <v>2.5814607</v>
      </c>
      <c r="N36" s="20" t="n">
        <v>1.27822869</v>
      </c>
      <c r="O36" s="18" t="n">
        <v>3.64124798</v>
      </c>
      <c r="P36" s="20" t="n">
        <v>1.33084112</v>
      </c>
      <c r="Q36" s="18" t="n">
        <v>0</v>
      </c>
      <c r="R36" s="20" t="n">
        <v>0</v>
      </c>
      <c r="S36" s="18" t="s">
        <v>404</v>
      </c>
      <c r="T36" s="20" t="s">
        <v>404</v>
      </c>
      <c r="U36" s="18" t="n">
        <v>0</v>
      </c>
      <c r="V36" s="20" t="n">
        <v>0</v>
      </c>
      <c r="W36" s="18" t="n">
        <v>0</v>
      </c>
      <c r="X36" s="20" t="n">
        <v>0</v>
      </c>
      <c r="Y36" s="18" t="n">
        <v>2.40612199</v>
      </c>
      <c r="Z36" s="20" t="n">
        <v>1.12497358</v>
      </c>
    </row>
    <row r="37" spans="1:26">
      <c r="A37" s="15" t="s">
        <v>434</v>
      </c>
      <c r="B37" s="17" t="n">
        <v>5458</v>
      </c>
      <c r="C37" s="18">
        <f>(0.0/B37*100)</f>
        <v/>
      </c>
      <c r="D37" s="19" t="n">
        <v>5458</v>
      </c>
      <c r="E37" s="18" t="n">
        <v>0.8073755</v>
      </c>
      <c r="F37" s="20" t="n">
        <v>0.60639332</v>
      </c>
      <c r="G37" s="18" t="n">
        <v>5.13854486</v>
      </c>
      <c r="H37" s="20" t="n">
        <v>1.37462319</v>
      </c>
      <c r="I37" s="18" t="n">
        <v>19.31413776</v>
      </c>
      <c r="J37" s="20" t="n">
        <v>3.04505449</v>
      </c>
      <c r="K37" s="18" t="n">
        <v>47.7312803</v>
      </c>
      <c r="L37" s="20" t="n">
        <v>3.55125997</v>
      </c>
      <c r="M37" s="18" t="n">
        <v>20.17181084</v>
      </c>
      <c r="N37" s="20" t="n">
        <v>3.24985718</v>
      </c>
      <c r="O37" s="18" t="n">
        <v>6.32578599</v>
      </c>
      <c r="P37" s="20" t="n">
        <v>1.604644</v>
      </c>
      <c r="Q37" s="18" t="n">
        <v>0</v>
      </c>
      <c r="R37" s="20" t="n">
        <v>0</v>
      </c>
      <c r="S37" s="18" t="s">
        <v>404</v>
      </c>
      <c r="T37" s="20" t="s">
        <v>404</v>
      </c>
      <c r="U37" s="18" t="n">
        <v>0</v>
      </c>
      <c r="V37" s="20" t="n">
        <v>0</v>
      </c>
      <c r="W37" s="18" t="n">
        <v>0</v>
      </c>
      <c r="X37" s="20" t="n">
        <v>0</v>
      </c>
      <c r="Y37" s="18" t="n">
        <v>0.51106475</v>
      </c>
      <c r="Z37" s="20" t="n">
        <v>0.51552163</v>
      </c>
    </row>
    <row r="38" spans="1:26">
      <c r="A38" s="15" t="s">
        <v>435</v>
      </c>
      <c r="B38" s="17" t="n">
        <v>5860</v>
      </c>
      <c r="C38" s="18">
        <f>(268.0/B38*100)</f>
        <v/>
      </c>
      <c r="D38" s="19" t="n">
        <v>5592</v>
      </c>
      <c r="E38" s="18" t="n">
        <v>6.4687196</v>
      </c>
      <c r="F38" s="20" t="n">
        <v>1.64155375</v>
      </c>
      <c r="G38" s="18" t="n">
        <v>31.3014273</v>
      </c>
      <c r="H38" s="20" t="n">
        <v>3.78150429</v>
      </c>
      <c r="I38" s="18" t="n">
        <v>38.016253</v>
      </c>
      <c r="J38" s="20" t="n">
        <v>4.21701131</v>
      </c>
      <c r="K38" s="18" t="n">
        <v>17.76736237</v>
      </c>
      <c r="L38" s="20" t="n">
        <v>3.41793807</v>
      </c>
      <c r="M38" s="18" t="n">
        <v>1.66373314</v>
      </c>
      <c r="N38" s="20" t="n">
        <v>0.91650588</v>
      </c>
      <c r="O38" s="18" t="n">
        <v>2.12719688</v>
      </c>
      <c r="P38" s="20" t="n">
        <v>1.19793016</v>
      </c>
      <c r="Q38" s="18" t="n">
        <v>0</v>
      </c>
      <c r="R38" s="20" t="n">
        <v>0</v>
      </c>
      <c r="S38" s="18" t="s">
        <v>404</v>
      </c>
      <c r="T38" s="20" t="s">
        <v>404</v>
      </c>
      <c r="U38" s="18" t="n">
        <v>0</v>
      </c>
      <c r="V38" s="20" t="n">
        <v>0</v>
      </c>
      <c r="W38" s="18" t="n">
        <v>0</v>
      </c>
      <c r="X38" s="20" t="n">
        <v>0</v>
      </c>
      <c r="Y38" s="18" t="n">
        <v>2.6553077</v>
      </c>
      <c r="Z38" s="20" t="n">
        <v>1.15514335</v>
      </c>
    </row>
    <row r="39" spans="1:26">
      <c r="A39" s="15" t="s">
        <v>436</v>
      </c>
      <c r="B39" s="17" t="n">
        <v>5895</v>
      </c>
      <c r="C39" s="18">
        <f>(0.0/B39*100)</f>
        <v/>
      </c>
      <c r="D39" s="19" t="n">
        <v>5895</v>
      </c>
      <c r="E39" s="18" t="n">
        <v>0</v>
      </c>
      <c r="F39" s="20" t="n">
        <v>0</v>
      </c>
      <c r="G39" s="18" t="n">
        <v>7.28119957</v>
      </c>
      <c r="H39" s="20" t="n">
        <v>2.08540211</v>
      </c>
      <c r="I39" s="18" t="n">
        <v>50.84490572</v>
      </c>
      <c r="J39" s="20" t="n">
        <v>3.86514848</v>
      </c>
      <c r="K39" s="18" t="n">
        <v>16.0779957</v>
      </c>
      <c r="L39" s="20" t="n">
        <v>2.85079976</v>
      </c>
      <c r="M39" s="18" t="n">
        <v>8.65567252</v>
      </c>
      <c r="N39" s="20" t="n">
        <v>2.05915656</v>
      </c>
      <c r="O39" s="18" t="n">
        <v>16.67737954</v>
      </c>
      <c r="P39" s="20" t="n">
        <v>2.77473191</v>
      </c>
      <c r="Q39" s="18" t="n">
        <v>0</v>
      </c>
      <c r="R39" s="20" t="n">
        <v>0</v>
      </c>
      <c r="S39" s="18" t="s">
        <v>404</v>
      </c>
      <c r="T39" s="20" t="s">
        <v>404</v>
      </c>
      <c r="U39" s="18" t="n">
        <v>0</v>
      </c>
      <c r="V39" s="20" t="n">
        <v>0</v>
      </c>
      <c r="W39" s="18" t="n">
        <v>0</v>
      </c>
      <c r="X39" s="20" t="n">
        <v>0</v>
      </c>
      <c r="Y39" s="18" t="n">
        <v>0.46284695</v>
      </c>
      <c r="Z39" s="20" t="n">
        <v>0.46314284</v>
      </c>
    </row>
    <row r="40" spans="1:26">
      <c r="A40" s="15" t="s">
        <v>437</v>
      </c>
      <c r="B40" s="17" t="n">
        <v>14157</v>
      </c>
      <c r="C40" s="18">
        <f>(2650.0/B40*100)</f>
        <v/>
      </c>
      <c r="D40" s="19" t="n">
        <v>11507</v>
      </c>
      <c r="E40" s="18" t="n">
        <v>0.56069229</v>
      </c>
      <c r="F40" s="20" t="n">
        <v>0.57630636</v>
      </c>
      <c r="G40" s="18" t="n">
        <v>2.137732</v>
      </c>
      <c r="H40" s="20" t="n">
        <v>0.85431273</v>
      </c>
      <c r="I40" s="18" t="n">
        <v>26.97795071</v>
      </c>
      <c r="J40" s="20" t="n">
        <v>2.80385935</v>
      </c>
      <c r="K40" s="18" t="n">
        <v>25.8259064</v>
      </c>
      <c r="L40" s="20" t="n">
        <v>3.28610909</v>
      </c>
      <c r="M40" s="18" t="n">
        <v>21.32218761</v>
      </c>
      <c r="N40" s="20" t="n">
        <v>2.98636327</v>
      </c>
      <c r="O40" s="18" t="n">
        <v>16.97816472</v>
      </c>
      <c r="P40" s="20" t="n">
        <v>3.13629417</v>
      </c>
      <c r="Q40" s="18" t="n">
        <v>0</v>
      </c>
      <c r="R40" s="20" t="n">
        <v>0</v>
      </c>
      <c r="S40" s="18" t="s">
        <v>404</v>
      </c>
      <c r="T40" s="20" t="s">
        <v>404</v>
      </c>
      <c r="U40" s="18" t="n">
        <v>0</v>
      </c>
      <c r="V40" s="20" t="n">
        <v>0</v>
      </c>
      <c r="W40" s="18" t="n">
        <v>0</v>
      </c>
      <c r="X40" s="20" t="n">
        <v>0</v>
      </c>
      <c r="Y40" s="18" t="n">
        <v>6.19736628</v>
      </c>
      <c r="Z40" s="20" t="n">
        <v>1.78245343</v>
      </c>
    </row>
    <row r="41" spans="1:26">
      <c r="A41" s="15" t="s">
        <v>438</v>
      </c>
      <c r="B41" s="17" t="n">
        <v>5712</v>
      </c>
      <c r="C41" s="18">
        <f>(70.0/B41*100)</f>
        <v/>
      </c>
      <c r="D41" s="19" t="n">
        <v>5642</v>
      </c>
      <c r="E41" s="18" t="n">
        <v>0.87428437</v>
      </c>
      <c r="F41" s="20" t="n">
        <v>0.66028659</v>
      </c>
      <c r="G41" s="18" t="n">
        <v>5.39859902</v>
      </c>
      <c r="H41" s="20" t="n">
        <v>1.7121329</v>
      </c>
      <c r="I41" s="18" t="n">
        <v>13.48881295</v>
      </c>
      <c r="J41" s="20" t="n">
        <v>2.8427151</v>
      </c>
      <c r="K41" s="18" t="n">
        <v>52.95119821</v>
      </c>
      <c r="L41" s="20" t="n">
        <v>3.76963438</v>
      </c>
      <c r="M41" s="18" t="n">
        <v>14.92308924</v>
      </c>
      <c r="N41" s="20" t="n">
        <v>2.61108815</v>
      </c>
      <c r="O41" s="18" t="n">
        <v>10.25966465</v>
      </c>
      <c r="P41" s="20" t="n">
        <v>2.17587431</v>
      </c>
      <c r="Q41" s="18" t="n">
        <v>0</v>
      </c>
      <c r="R41" s="20" t="n">
        <v>0</v>
      </c>
      <c r="S41" s="18" t="s">
        <v>404</v>
      </c>
      <c r="T41" s="20" t="s">
        <v>404</v>
      </c>
      <c r="U41" s="18" t="n">
        <v>0</v>
      </c>
      <c r="V41" s="20" t="n">
        <v>0</v>
      </c>
      <c r="W41" s="18" t="n">
        <v>0</v>
      </c>
      <c r="X41" s="20" t="n">
        <v>0</v>
      </c>
      <c r="Y41" s="18" t="n">
        <v>2.10435157</v>
      </c>
      <c r="Z41" s="20" t="n">
        <v>1.17651143</v>
      </c>
    </row>
    <row r="42" spans="1:26">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441</v>
      </c>
      <c r="B44" s="17" t="n">
        <v>5215</v>
      </c>
      <c r="C44" s="18">
        <f>(0.0/B44*100)</f>
        <v/>
      </c>
      <c r="D44" s="19" t="n">
        <v>5215</v>
      </c>
      <c r="E44" s="18" t="n">
        <v>1.26765589</v>
      </c>
      <c r="F44" s="20" t="n">
        <v>0.5488814</v>
      </c>
      <c r="G44" s="18" t="n">
        <v>14.0031487</v>
      </c>
      <c r="H44" s="20" t="n">
        <v>2.23606897</v>
      </c>
      <c r="I44" s="18" t="n">
        <v>23.90262452</v>
      </c>
      <c r="J44" s="20" t="n">
        <v>3.58057279</v>
      </c>
      <c r="K44" s="18" t="n">
        <v>46.05884515</v>
      </c>
      <c r="L44" s="20" t="n">
        <v>3.56676198</v>
      </c>
      <c r="M44" s="18" t="n">
        <v>7.23648533</v>
      </c>
      <c r="N44" s="20" t="n">
        <v>2.73506535</v>
      </c>
      <c r="O44" s="18" t="n">
        <v>7.11756637</v>
      </c>
      <c r="P44" s="20" t="n">
        <v>1.90862619</v>
      </c>
      <c r="Q44" s="18" t="n">
        <v>0</v>
      </c>
      <c r="R44" s="20" t="n">
        <v>0</v>
      </c>
      <c r="S44" s="18" t="s">
        <v>404</v>
      </c>
      <c r="T44" s="20" t="s">
        <v>404</v>
      </c>
      <c r="U44" s="18" t="n">
        <v>0</v>
      </c>
      <c r="V44" s="20" t="n">
        <v>0</v>
      </c>
      <c r="W44" s="18" t="n">
        <v>0</v>
      </c>
      <c r="X44" s="20" t="n">
        <v>0</v>
      </c>
      <c r="Y44" s="18" t="n">
        <v>0.41367404</v>
      </c>
      <c r="Z44" s="20" t="n">
        <v>0.30886525</v>
      </c>
    </row>
    <row r="45" spans="1:26">
      <c r="A45" s="15" t="s">
        <v>442</v>
      </c>
      <c r="B45" s="17" t="n">
        <v>5519</v>
      </c>
      <c r="C45" s="18">
        <f>(0.0/B45*100)</f>
        <v/>
      </c>
      <c r="D45" s="19" t="n">
        <v>5519</v>
      </c>
      <c r="E45" s="18" t="n">
        <v>6.2743229</v>
      </c>
      <c r="F45" s="20" t="n">
        <v>2.21603793</v>
      </c>
      <c r="G45" s="18" t="n">
        <v>10.87236742</v>
      </c>
      <c r="H45" s="20" t="n">
        <v>2.51340282</v>
      </c>
      <c r="I45" s="18" t="n">
        <v>21.75857927</v>
      </c>
      <c r="J45" s="20" t="n">
        <v>3.13654636</v>
      </c>
      <c r="K45" s="18" t="n">
        <v>40.13154186</v>
      </c>
      <c r="L45" s="20" t="n">
        <v>3.82592775</v>
      </c>
      <c r="M45" s="18" t="n">
        <v>12.12501174</v>
      </c>
      <c r="N45" s="20" t="n">
        <v>3.16787224</v>
      </c>
      <c r="O45" s="18" t="n">
        <v>4.67553905</v>
      </c>
      <c r="P45" s="20" t="n">
        <v>1.80207154</v>
      </c>
      <c r="Q45" s="18" t="n">
        <v>0</v>
      </c>
      <c r="R45" s="20" t="n">
        <v>0</v>
      </c>
      <c r="S45" s="18" t="s">
        <v>404</v>
      </c>
      <c r="T45" s="20" t="s">
        <v>404</v>
      </c>
      <c r="U45" s="18" t="n">
        <v>0</v>
      </c>
      <c r="V45" s="20" t="n">
        <v>0</v>
      </c>
      <c r="W45" s="18" t="n">
        <v>0</v>
      </c>
      <c r="X45" s="20" t="n">
        <v>0</v>
      </c>
      <c r="Y45" s="18" t="n">
        <v>4.16263775</v>
      </c>
      <c r="Z45" s="20" t="n">
        <v>1.73048351</v>
      </c>
    </row>
    <row r="46" spans="1:26">
      <c r="A46" s="15" t="s">
        <v>443</v>
      </c>
      <c r="B46" s="17" t="n">
        <v>23141</v>
      </c>
      <c r="C46" s="18">
        <f>(4196.0/B46*100)</f>
        <v/>
      </c>
      <c r="D46" s="19" t="n">
        <v>18945</v>
      </c>
      <c r="E46" s="18" t="n">
        <v>0.17281311</v>
      </c>
      <c r="F46" s="20" t="n">
        <v>0.09393284</v>
      </c>
      <c r="G46" s="18" t="n">
        <v>1.84260122</v>
      </c>
      <c r="H46" s="20" t="n">
        <v>0.70278456</v>
      </c>
      <c r="I46" s="18" t="n">
        <v>20.37169842</v>
      </c>
      <c r="J46" s="20" t="n">
        <v>2.22927623</v>
      </c>
      <c r="K46" s="18" t="n">
        <v>31.40979744</v>
      </c>
      <c r="L46" s="20" t="n">
        <v>2.12204838</v>
      </c>
      <c r="M46" s="18" t="n">
        <v>20.25549369</v>
      </c>
      <c r="N46" s="20" t="n">
        <v>2.05873138</v>
      </c>
      <c r="O46" s="18" t="n">
        <v>19.9096102</v>
      </c>
      <c r="P46" s="20" t="n">
        <v>1.98411108</v>
      </c>
      <c r="Q46" s="18" t="n">
        <v>0</v>
      </c>
      <c r="R46" s="20" t="n">
        <v>0</v>
      </c>
      <c r="S46" s="18" t="s">
        <v>404</v>
      </c>
      <c r="T46" s="20" t="s">
        <v>404</v>
      </c>
      <c r="U46" s="18" t="n">
        <v>0</v>
      </c>
      <c r="V46" s="20" t="n">
        <v>0</v>
      </c>
      <c r="W46" s="18" t="n">
        <v>0</v>
      </c>
      <c r="X46" s="20" t="n">
        <v>0</v>
      </c>
      <c r="Y46" s="18" t="n">
        <v>6.03798591</v>
      </c>
      <c r="Z46" s="20" t="n">
        <v>1.01831091</v>
      </c>
    </row>
    <row r="47" spans="1:26">
      <c r="A47" s="15" t="s">
        <v>444</v>
      </c>
      <c r="B47" s="17" t="n">
        <v>5928</v>
      </c>
      <c r="C47" s="18">
        <f>(0.0/B47*100)</f>
        <v/>
      </c>
      <c r="D47" s="19" t="n">
        <v>5928</v>
      </c>
      <c r="E47" s="18" t="n">
        <v>0</v>
      </c>
      <c r="F47" s="20" t="n">
        <v>0</v>
      </c>
      <c r="G47" s="18" t="n">
        <v>6.65220967</v>
      </c>
      <c r="H47" s="20" t="n">
        <v>1.83441039</v>
      </c>
      <c r="I47" s="18" t="n">
        <v>22.42523467</v>
      </c>
      <c r="J47" s="20" t="n">
        <v>3.31749025</v>
      </c>
      <c r="K47" s="18" t="n">
        <v>56.07324632</v>
      </c>
      <c r="L47" s="20" t="n">
        <v>4.0594724</v>
      </c>
      <c r="M47" s="18" t="n">
        <v>7.58379027</v>
      </c>
      <c r="N47" s="20" t="n">
        <v>1.93312433</v>
      </c>
      <c r="O47" s="18" t="n">
        <v>4.94383108</v>
      </c>
      <c r="P47" s="20" t="n">
        <v>1.71838753</v>
      </c>
      <c r="Q47" s="18" t="n">
        <v>0</v>
      </c>
      <c r="R47" s="20" t="n">
        <v>0</v>
      </c>
      <c r="S47" s="18" t="s">
        <v>404</v>
      </c>
      <c r="T47" s="20" t="s">
        <v>404</v>
      </c>
      <c r="U47" s="18" t="n">
        <v>0</v>
      </c>
      <c r="V47" s="20" t="n">
        <v>0</v>
      </c>
      <c r="W47" s="18" t="n">
        <v>0</v>
      </c>
      <c r="X47" s="20" t="n">
        <v>0</v>
      </c>
      <c r="Y47" s="18" t="n">
        <v>2.32168799</v>
      </c>
      <c r="Z47" s="20" t="n">
        <v>1.14123169</v>
      </c>
    </row>
    <row r="48" spans="1:26">
      <c r="A48" s="15" t="s">
        <v>445</v>
      </c>
      <c r="B48" s="17" t="n">
        <v>9841</v>
      </c>
      <c r="C48" s="18">
        <f>(0.0/B48*100)</f>
        <v/>
      </c>
      <c r="D48" s="19" t="n">
        <v>9841</v>
      </c>
      <c r="E48" s="18" t="n">
        <v>0.51892494</v>
      </c>
      <c r="F48" s="20" t="n">
        <v>0.37417345</v>
      </c>
      <c r="G48" s="18" t="n">
        <v>29.47061687</v>
      </c>
      <c r="H48" s="20" t="n">
        <v>3.60336594</v>
      </c>
      <c r="I48" s="18" t="n">
        <v>22.21614903</v>
      </c>
      <c r="J48" s="20" t="n">
        <v>3.77346626</v>
      </c>
      <c r="K48" s="18" t="n">
        <v>28.89828691</v>
      </c>
      <c r="L48" s="20" t="n">
        <v>3.78557069</v>
      </c>
      <c r="M48" s="18" t="n">
        <v>14.49891333</v>
      </c>
      <c r="N48" s="20" t="n">
        <v>2.87481338</v>
      </c>
      <c r="O48" s="18" t="n">
        <v>3.55202759</v>
      </c>
      <c r="P48" s="20" t="n">
        <v>1.26495017</v>
      </c>
      <c r="Q48" s="18" t="n">
        <v>0</v>
      </c>
      <c r="R48" s="20" t="n">
        <v>0</v>
      </c>
      <c r="S48" s="18" t="s">
        <v>404</v>
      </c>
      <c r="T48" s="20" t="s">
        <v>404</v>
      </c>
      <c r="U48" s="18" t="n">
        <v>0</v>
      </c>
      <c r="V48" s="20" t="n">
        <v>0</v>
      </c>
      <c r="W48" s="18" t="n">
        <v>0</v>
      </c>
      <c r="X48" s="20" t="n">
        <v>0</v>
      </c>
      <c r="Y48" s="18" t="n">
        <v>0.84508132</v>
      </c>
      <c r="Z48" s="20" t="n">
        <v>0.61226667</v>
      </c>
    </row>
    <row r="49" spans="1:26">
      <c r="A49" s="15" t="s">
        <v>446</v>
      </c>
      <c r="B49" s="17" t="n">
        <v>6349</v>
      </c>
      <c r="C49" s="18">
        <f>(52.0/B49*100)</f>
        <v/>
      </c>
      <c r="D49" s="19" t="n">
        <v>6297</v>
      </c>
      <c r="E49" s="18" t="n">
        <v>0.51480929</v>
      </c>
      <c r="F49" s="20" t="n">
        <v>0.51688623</v>
      </c>
      <c r="G49" s="18" t="n">
        <v>10.17168352</v>
      </c>
      <c r="H49" s="20" t="n">
        <v>2.26290122</v>
      </c>
      <c r="I49" s="18" t="n">
        <v>51.19276745</v>
      </c>
      <c r="J49" s="20" t="n">
        <v>3.42885361</v>
      </c>
      <c r="K49" s="18" t="n">
        <v>22.99929515</v>
      </c>
      <c r="L49" s="20" t="n">
        <v>3.27553898</v>
      </c>
      <c r="M49" s="18" t="n">
        <v>2.53541217</v>
      </c>
      <c r="N49" s="20" t="n">
        <v>0.80889852</v>
      </c>
      <c r="O49" s="18" t="n">
        <v>12.46512325</v>
      </c>
      <c r="P49" s="20" t="n">
        <v>2.4867168</v>
      </c>
      <c r="Q49" s="18" t="n">
        <v>0</v>
      </c>
      <c r="R49" s="20" t="n">
        <v>0</v>
      </c>
      <c r="S49" s="18" t="s">
        <v>404</v>
      </c>
      <c r="T49" s="20" t="s">
        <v>404</v>
      </c>
      <c r="U49" s="18" t="n">
        <v>0</v>
      </c>
      <c r="V49" s="20" t="n">
        <v>0</v>
      </c>
      <c r="W49" s="18" t="n">
        <v>0</v>
      </c>
      <c r="X49" s="20" t="n">
        <v>0</v>
      </c>
      <c r="Y49" s="18" t="n">
        <v>0.12090915</v>
      </c>
      <c r="Z49" s="20" t="n">
        <v>0.08543591</v>
      </c>
    </row>
    <row r="50" spans="1:26">
      <c r="A50" s="15" t="s">
        <v>447</v>
      </c>
      <c r="B50" s="17" t="n">
        <v>11795</v>
      </c>
      <c r="C50" s="18">
        <f>(1031.0/B50*100)</f>
        <v/>
      </c>
      <c r="D50" s="19" t="n">
        <v>10764</v>
      </c>
      <c r="E50" s="18" t="n">
        <v>2.10894511</v>
      </c>
      <c r="F50" s="20" t="n">
        <v>0.99627484</v>
      </c>
      <c r="G50" s="18" t="n">
        <v>10.12009456</v>
      </c>
      <c r="H50" s="20" t="n">
        <v>2.07032238</v>
      </c>
      <c r="I50" s="18" t="n">
        <v>31.33535198</v>
      </c>
      <c r="J50" s="20" t="n">
        <v>3.14867765</v>
      </c>
      <c r="K50" s="18" t="n">
        <v>24.22666898</v>
      </c>
      <c r="L50" s="20" t="n">
        <v>3.09924867</v>
      </c>
      <c r="M50" s="18" t="n">
        <v>14.04945689</v>
      </c>
      <c r="N50" s="20" t="n">
        <v>2.61390302</v>
      </c>
      <c r="O50" s="18" t="n">
        <v>13.70103968</v>
      </c>
      <c r="P50" s="20" t="n">
        <v>2.1124548</v>
      </c>
      <c r="Q50" s="18" t="n">
        <v>0</v>
      </c>
      <c r="R50" s="20" t="n">
        <v>0</v>
      </c>
      <c r="S50" s="18" t="s">
        <v>404</v>
      </c>
      <c r="T50" s="20" t="s">
        <v>404</v>
      </c>
      <c r="U50" s="18" t="n">
        <v>0</v>
      </c>
      <c r="V50" s="20" t="n">
        <v>0</v>
      </c>
      <c r="W50" s="18" t="n">
        <v>0</v>
      </c>
      <c r="X50" s="20" t="n">
        <v>0</v>
      </c>
      <c r="Y50" s="18" t="n">
        <v>4.4584428</v>
      </c>
      <c r="Z50" s="20" t="n">
        <v>1.44067076</v>
      </c>
    </row>
    <row r="51" spans="1:26">
      <c r="A51" s="15" t="s">
        <v>448</v>
      </c>
      <c r="B51" s="17" t="n">
        <v>6866</v>
      </c>
      <c r="C51" s="18">
        <f>(0.0/B51*100)</f>
        <v/>
      </c>
      <c r="D51" s="19" t="n">
        <v>6866</v>
      </c>
      <c r="E51" s="18" t="n">
        <v>0.49579452</v>
      </c>
      <c r="F51" s="20" t="n">
        <v>0.51424342</v>
      </c>
      <c r="G51" s="18" t="n">
        <v>9.88777661</v>
      </c>
      <c r="H51" s="20" t="n">
        <v>2.26749588</v>
      </c>
      <c r="I51" s="18" t="n">
        <v>22.50752229</v>
      </c>
      <c r="J51" s="20" t="n">
        <v>3.36454763</v>
      </c>
      <c r="K51" s="18" t="n">
        <v>56.4260501</v>
      </c>
      <c r="L51" s="20" t="n">
        <v>3.86030389</v>
      </c>
      <c r="M51" s="18" t="n">
        <v>3.63101146</v>
      </c>
      <c r="N51" s="20" t="n">
        <v>1.2705513</v>
      </c>
      <c r="O51" s="18" t="n">
        <v>5.54596145</v>
      </c>
      <c r="P51" s="20" t="n">
        <v>1.77870023</v>
      </c>
      <c r="Q51" s="18" t="n">
        <v>0</v>
      </c>
      <c r="R51" s="20" t="n">
        <v>0</v>
      </c>
      <c r="S51" s="18" t="s">
        <v>404</v>
      </c>
      <c r="T51" s="20" t="s">
        <v>404</v>
      </c>
      <c r="U51" s="18" t="n">
        <v>0</v>
      </c>
      <c r="V51" s="20" t="n">
        <v>0</v>
      </c>
      <c r="W51" s="18" t="n">
        <v>0</v>
      </c>
      <c r="X51" s="20" t="n">
        <v>0</v>
      </c>
      <c r="Y51" s="18" t="n">
        <v>1.50588357</v>
      </c>
      <c r="Z51" s="20" t="n">
        <v>1.13218167</v>
      </c>
    </row>
    <row r="52" spans="1:26">
      <c r="A52" s="15" t="s">
        <v>449</v>
      </c>
      <c r="B52" s="17" t="n">
        <v>5809</v>
      </c>
      <c r="C52" s="18">
        <f>(0.0/B52*100)</f>
        <v/>
      </c>
      <c r="D52" s="19" t="n">
        <v>5809</v>
      </c>
      <c r="E52" s="18" t="n">
        <v>0</v>
      </c>
      <c r="F52" s="20" t="n">
        <v>0</v>
      </c>
      <c r="G52" s="18" t="n">
        <v>3.98800486</v>
      </c>
      <c r="H52" s="20" t="n">
        <v>1.65897831</v>
      </c>
      <c r="I52" s="18" t="n">
        <v>21.40436444</v>
      </c>
      <c r="J52" s="20" t="n">
        <v>3.02130945</v>
      </c>
      <c r="K52" s="18" t="n">
        <v>62.77519921</v>
      </c>
      <c r="L52" s="20" t="n">
        <v>3.45191233</v>
      </c>
      <c r="M52" s="18" t="n">
        <v>3.51246135</v>
      </c>
      <c r="N52" s="20" t="n">
        <v>1.41714291</v>
      </c>
      <c r="O52" s="18" t="n">
        <v>8.244295230000001</v>
      </c>
      <c r="P52" s="20" t="n">
        <v>2.22735779</v>
      </c>
      <c r="Q52" s="18" t="n">
        <v>0</v>
      </c>
      <c r="R52" s="20" t="n">
        <v>0</v>
      </c>
      <c r="S52" s="18" t="s">
        <v>404</v>
      </c>
      <c r="T52" s="20" t="s">
        <v>404</v>
      </c>
      <c r="U52" s="18" t="n">
        <v>0</v>
      </c>
      <c r="V52" s="20" t="n">
        <v>0</v>
      </c>
      <c r="W52" s="18" t="n">
        <v>0</v>
      </c>
      <c r="X52" s="20" t="n">
        <v>0</v>
      </c>
      <c r="Y52" s="18" t="n">
        <v>0.07567491</v>
      </c>
      <c r="Z52" s="20" t="n">
        <v>0.07594953</v>
      </c>
    </row>
    <row r="53" spans="1:26">
      <c r="A53" s="15" t="s">
        <v>450</v>
      </c>
      <c r="B53" s="17" t="n">
        <v>5571</v>
      </c>
      <c r="C53" s="18">
        <f>(0.0/B53*100)</f>
        <v/>
      </c>
      <c r="D53" s="19" t="n">
        <v>5571</v>
      </c>
      <c r="E53" s="18" t="n">
        <v>0.24472421</v>
      </c>
      <c r="F53" s="20" t="n">
        <v>0.02242711</v>
      </c>
      <c r="G53" s="18" t="n">
        <v>5.27353411</v>
      </c>
      <c r="H53" s="20" t="n">
        <v>0.05992565</v>
      </c>
      <c r="I53" s="18" t="n">
        <v>47.09373126</v>
      </c>
      <c r="J53" s="20" t="n">
        <v>0.14990039</v>
      </c>
      <c r="K53" s="18" t="n">
        <v>35.07204975</v>
      </c>
      <c r="L53" s="20" t="n">
        <v>0.12914387</v>
      </c>
      <c r="M53" s="18" t="n">
        <v>3.55016228</v>
      </c>
      <c r="N53" s="20" t="n">
        <v>0.07977362</v>
      </c>
      <c r="O53" s="18" t="n">
        <v>7.37461681</v>
      </c>
      <c r="P53" s="20" t="n">
        <v>0.06804314</v>
      </c>
      <c r="Q53" s="18" t="n">
        <v>0</v>
      </c>
      <c r="R53" s="20" t="n">
        <v>0</v>
      </c>
      <c r="S53" s="18" t="s">
        <v>404</v>
      </c>
      <c r="T53" s="20" t="s">
        <v>404</v>
      </c>
      <c r="U53" s="18" t="n">
        <v>0</v>
      </c>
      <c r="V53" s="20" t="n">
        <v>0</v>
      </c>
      <c r="W53" s="18" t="n">
        <v>0</v>
      </c>
      <c r="X53" s="20" t="n">
        <v>0</v>
      </c>
      <c r="Y53" s="18" t="n">
        <v>1.39118158</v>
      </c>
      <c r="Z53" s="20" t="n">
        <v>0.03805617</v>
      </c>
    </row>
    <row r="54" spans="1:26">
      <c r="A54" s="15" t="s">
        <v>451</v>
      </c>
      <c r="B54" s="17" t="n">
        <v>4740</v>
      </c>
      <c r="C54" s="18">
        <f>(199.0/B54*100)</f>
        <v/>
      </c>
      <c r="D54" s="19" t="n">
        <v>4541</v>
      </c>
      <c r="E54" s="18" t="n">
        <v>0</v>
      </c>
      <c r="F54" s="20" t="n">
        <v>0</v>
      </c>
      <c r="G54" s="18" t="n">
        <v>4.75709206</v>
      </c>
      <c r="H54" s="20" t="n">
        <v>1.56438398</v>
      </c>
      <c r="I54" s="18" t="n">
        <v>14.1846878</v>
      </c>
      <c r="J54" s="20" t="n">
        <v>3.19654401</v>
      </c>
      <c r="K54" s="18" t="n">
        <v>41.60075156</v>
      </c>
      <c r="L54" s="20" t="n">
        <v>4.36728085</v>
      </c>
      <c r="M54" s="18" t="n">
        <v>17.99639148</v>
      </c>
      <c r="N54" s="20" t="n">
        <v>3.34969607</v>
      </c>
      <c r="O54" s="18" t="n">
        <v>19.28696113</v>
      </c>
      <c r="P54" s="20" t="n">
        <v>3.41449006</v>
      </c>
      <c r="Q54" s="18" t="n">
        <v>0</v>
      </c>
      <c r="R54" s="20" t="n">
        <v>0</v>
      </c>
      <c r="S54" s="18" t="s">
        <v>404</v>
      </c>
      <c r="T54" s="20" t="s">
        <v>404</v>
      </c>
      <c r="U54" s="18" t="n">
        <v>0</v>
      </c>
      <c r="V54" s="20" t="n">
        <v>0</v>
      </c>
      <c r="W54" s="18" t="n">
        <v>0</v>
      </c>
      <c r="X54" s="20" t="n">
        <v>0</v>
      </c>
      <c r="Y54" s="18" t="n">
        <v>2.17411596</v>
      </c>
      <c r="Z54" s="20" t="n">
        <v>0.96915194</v>
      </c>
    </row>
    <row r="55" spans="1:26">
      <c r="A55" s="15" t="s">
        <v>452</v>
      </c>
      <c r="B55" s="17" t="n">
        <v>5316</v>
      </c>
      <c r="C55" s="18">
        <f>(43.0/B55*100)</f>
        <v/>
      </c>
      <c r="D55" s="19" t="n">
        <v>5273</v>
      </c>
      <c r="E55" s="18" t="n">
        <v>0.15811128</v>
      </c>
      <c r="F55" s="20" t="n">
        <v>0.10929043</v>
      </c>
      <c r="G55" s="18" t="n">
        <v>15.09663294</v>
      </c>
      <c r="H55" s="20" t="n">
        <v>2.28431066</v>
      </c>
      <c r="I55" s="18" t="n">
        <v>60.4328356</v>
      </c>
      <c r="J55" s="20" t="n">
        <v>3.54015783</v>
      </c>
      <c r="K55" s="18" t="n">
        <v>15.90010249</v>
      </c>
      <c r="L55" s="20" t="n">
        <v>2.59037097</v>
      </c>
      <c r="M55" s="18" t="n">
        <v>3.6062063</v>
      </c>
      <c r="N55" s="20" t="n">
        <v>1.31588414</v>
      </c>
      <c r="O55" s="18" t="n">
        <v>2.86303329</v>
      </c>
      <c r="P55" s="20" t="n">
        <v>1.07867691</v>
      </c>
      <c r="Q55" s="18" t="n">
        <v>0</v>
      </c>
      <c r="R55" s="20" t="n">
        <v>0</v>
      </c>
      <c r="S55" s="18" t="s">
        <v>404</v>
      </c>
      <c r="T55" s="20" t="s">
        <v>404</v>
      </c>
      <c r="U55" s="18" t="n">
        <v>0</v>
      </c>
      <c r="V55" s="20" t="n">
        <v>0</v>
      </c>
      <c r="W55" s="18" t="n">
        <v>0</v>
      </c>
      <c r="X55" s="20" t="n">
        <v>0</v>
      </c>
      <c r="Y55" s="18" t="n">
        <v>1.94307809</v>
      </c>
      <c r="Z55" s="20" t="n">
        <v>0.9914839600000001</v>
      </c>
    </row>
    <row r="56" spans="1:26">
      <c r="A56" s="15" t="s">
        <v>453</v>
      </c>
      <c r="B56" s="17" t="n">
        <v>5359</v>
      </c>
      <c r="C56" s="18">
        <f>(0.0/B56*100)</f>
        <v/>
      </c>
      <c r="D56" s="19" t="n">
        <v>5359</v>
      </c>
      <c r="E56" s="18" t="n">
        <v>0.73530375</v>
      </c>
      <c r="F56" s="20" t="n">
        <v>0.66867143</v>
      </c>
      <c r="G56" s="18" t="n">
        <v>15.57792806</v>
      </c>
      <c r="H56" s="20" t="n">
        <v>3.09880095</v>
      </c>
      <c r="I56" s="18" t="n">
        <v>55.23962652</v>
      </c>
      <c r="J56" s="20" t="n">
        <v>4.44858566</v>
      </c>
      <c r="K56" s="18" t="n">
        <v>14.99200001</v>
      </c>
      <c r="L56" s="20" t="n">
        <v>3.07077313</v>
      </c>
      <c r="M56" s="18" t="n">
        <v>2.10838839</v>
      </c>
      <c r="N56" s="20" t="n">
        <v>1.21865584</v>
      </c>
      <c r="O56" s="18" t="n">
        <v>3.20185846</v>
      </c>
      <c r="P56" s="20" t="n">
        <v>1.64204829</v>
      </c>
      <c r="Q56" s="18" t="n">
        <v>0</v>
      </c>
      <c r="R56" s="20" t="n">
        <v>0</v>
      </c>
      <c r="S56" s="18" t="s">
        <v>404</v>
      </c>
      <c r="T56" s="20" t="s">
        <v>404</v>
      </c>
      <c r="U56" s="18" t="n">
        <v>0</v>
      </c>
      <c r="V56" s="20" t="n">
        <v>0</v>
      </c>
      <c r="W56" s="18" t="n">
        <v>0</v>
      </c>
      <c r="X56" s="20" t="n">
        <v>0</v>
      </c>
      <c r="Y56" s="18" t="n">
        <v>8.144894799999999</v>
      </c>
      <c r="Z56" s="20" t="n">
        <v>2.36605401</v>
      </c>
    </row>
    <row r="57" spans="1:26">
      <c r="A57" s="15" t="s">
        <v>454</v>
      </c>
      <c r="B57" s="17" t="n">
        <v>6513</v>
      </c>
      <c r="C57" s="18">
        <f>(0.0/B57*100)</f>
        <v/>
      </c>
      <c r="D57" s="19" t="n">
        <v>6513</v>
      </c>
      <c r="E57" s="18" t="n">
        <v>2.12679714</v>
      </c>
      <c r="F57" s="20" t="n">
        <v>1.22778403</v>
      </c>
      <c r="G57" s="18" t="n">
        <v>13.8233479</v>
      </c>
      <c r="H57" s="20" t="n">
        <v>2.41020163</v>
      </c>
      <c r="I57" s="18" t="n">
        <v>16.7994931</v>
      </c>
      <c r="J57" s="20" t="n">
        <v>3.03671428</v>
      </c>
      <c r="K57" s="18" t="n">
        <v>43.73519648</v>
      </c>
      <c r="L57" s="20" t="n">
        <v>3.43507569</v>
      </c>
      <c r="M57" s="18" t="n">
        <v>14.54227444</v>
      </c>
      <c r="N57" s="20" t="n">
        <v>2.54789742</v>
      </c>
      <c r="O57" s="18" t="n">
        <v>8.372348840000001</v>
      </c>
      <c r="P57" s="20" t="n">
        <v>1.86313524</v>
      </c>
      <c r="Q57" s="18" t="n">
        <v>0</v>
      </c>
      <c r="R57" s="20" t="n">
        <v>0</v>
      </c>
      <c r="S57" s="18" t="s">
        <v>404</v>
      </c>
      <c r="T57" s="20" t="s">
        <v>404</v>
      </c>
      <c r="U57" s="18" t="n">
        <v>0</v>
      </c>
      <c r="V57" s="20" t="n">
        <v>0</v>
      </c>
      <c r="W57" s="18" t="n">
        <v>0</v>
      </c>
      <c r="X57" s="20" t="n">
        <v>0</v>
      </c>
      <c r="Y57" s="18" t="n">
        <v>0.6005421</v>
      </c>
      <c r="Z57" s="20" t="n">
        <v>0.59843761</v>
      </c>
    </row>
    <row r="58" spans="1:26">
      <c r="A58" s="15" t="s">
        <v>455</v>
      </c>
      <c r="B58" s="17" t="n">
        <v>7267</v>
      </c>
      <c r="C58" s="18">
        <f>(0.0/B58*100)</f>
        <v/>
      </c>
      <c r="D58" s="19" t="n">
        <v>7267</v>
      </c>
      <c r="E58" s="18" t="n">
        <v>0.45698053</v>
      </c>
      <c r="F58" s="20" t="n">
        <v>0.45737592</v>
      </c>
      <c r="G58" s="18" t="n">
        <v>8.14725239</v>
      </c>
      <c r="H58" s="20" t="n">
        <v>1.8194901</v>
      </c>
      <c r="I58" s="18" t="n">
        <v>15.94670016</v>
      </c>
      <c r="J58" s="20" t="n">
        <v>2.36109336</v>
      </c>
      <c r="K58" s="18" t="n">
        <v>48.17869835</v>
      </c>
      <c r="L58" s="20" t="n">
        <v>3.14730246</v>
      </c>
      <c r="M58" s="18" t="n">
        <v>13.70796102</v>
      </c>
      <c r="N58" s="20" t="n">
        <v>2.18921204</v>
      </c>
      <c r="O58" s="18" t="n">
        <v>12.97416961</v>
      </c>
      <c r="P58" s="20" t="n">
        <v>2.42033381</v>
      </c>
      <c r="Q58" s="18" t="n">
        <v>0</v>
      </c>
      <c r="R58" s="20" t="n">
        <v>0</v>
      </c>
      <c r="S58" s="18" t="s">
        <v>404</v>
      </c>
      <c r="T58" s="20" t="s">
        <v>404</v>
      </c>
      <c r="U58" s="18" t="n">
        <v>0</v>
      </c>
      <c r="V58" s="20" t="n">
        <v>0</v>
      </c>
      <c r="W58" s="18" t="n">
        <v>0</v>
      </c>
      <c r="X58" s="20" t="n">
        <v>0</v>
      </c>
      <c r="Y58" s="18" t="n">
        <v>0.58823794</v>
      </c>
      <c r="Z58" s="20" t="n">
        <v>0.59015147</v>
      </c>
    </row>
    <row r="59" spans="1:26">
      <c r="A59" s="15" t="s">
        <v>456</v>
      </c>
      <c r="B59" s="17" t="n">
        <v>4826</v>
      </c>
      <c r="C59" s="18">
        <f>(0.0/B59*100)</f>
        <v/>
      </c>
      <c r="D59" s="19" t="n">
        <v>4826</v>
      </c>
      <c r="E59" s="18" t="n">
        <v>0.48612851</v>
      </c>
      <c r="F59" s="20" t="n">
        <v>0.35018938</v>
      </c>
      <c r="G59" s="18" t="n">
        <v>7.08344873</v>
      </c>
      <c r="H59" s="20" t="n">
        <v>0.6004850900000001</v>
      </c>
      <c r="I59" s="18" t="n">
        <v>30.10982244</v>
      </c>
      <c r="J59" s="20" t="n">
        <v>1.29645609</v>
      </c>
      <c r="K59" s="18" t="n">
        <v>33.89205941</v>
      </c>
      <c r="L59" s="20" t="n">
        <v>1.33137374</v>
      </c>
      <c r="M59" s="18" t="n">
        <v>8.94066512</v>
      </c>
      <c r="N59" s="20" t="n">
        <v>0.98506977</v>
      </c>
      <c r="O59" s="18" t="n">
        <v>19.28221161</v>
      </c>
      <c r="P59" s="20" t="n">
        <v>0.7983333</v>
      </c>
      <c r="Q59" s="18" t="n">
        <v>0</v>
      </c>
      <c r="R59" s="20" t="n">
        <v>0</v>
      </c>
      <c r="S59" s="18" t="s">
        <v>404</v>
      </c>
      <c r="T59" s="20" t="s">
        <v>404</v>
      </c>
      <c r="U59" s="18" t="n">
        <v>0</v>
      </c>
      <c r="V59" s="20" t="n">
        <v>0</v>
      </c>
      <c r="W59" s="18" t="n">
        <v>0</v>
      </c>
      <c r="X59" s="20" t="n">
        <v>0</v>
      </c>
      <c r="Y59" s="18" t="n">
        <v>0.20566418</v>
      </c>
      <c r="Z59" s="20" t="n">
        <v>0.20556305</v>
      </c>
    </row>
    <row r="60" spans="1:26">
      <c r="A60" s="15" t="s">
        <v>457</v>
      </c>
      <c r="B60" s="17" t="n">
        <v>4546</v>
      </c>
      <c r="C60" s="18">
        <f>(0.0/B60*100)</f>
        <v/>
      </c>
      <c r="D60" s="19" t="n">
        <v>4546</v>
      </c>
      <c r="E60" s="18" t="n">
        <v>0.91372768</v>
      </c>
      <c r="F60" s="20" t="n">
        <v>0.66166373</v>
      </c>
      <c r="G60" s="18" t="n">
        <v>7.71115478</v>
      </c>
      <c r="H60" s="20" t="n">
        <v>1.71646149</v>
      </c>
      <c r="I60" s="18" t="n">
        <v>27.20413899</v>
      </c>
      <c r="J60" s="20" t="n">
        <v>3.41803453</v>
      </c>
      <c r="K60" s="18" t="n">
        <v>37.93855637</v>
      </c>
      <c r="L60" s="20" t="n">
        <v>2.9187005</v>
      </c>
      <c r="M60" s="18" t="n">
        <v>17.47499819</v>
      </c>
      <c r="N60" s="20" t="n">
        <v>2.29914372</v>
      </c>
      <c r="O60" s="18" t="n">
        <v>6.48910479</v>
      </c>
      <c r="P60" s="20" t="n">
        <v>1.55719612</v>
      </c>
      <c r="Q60" s="18" t="n">
        <v>0</v>
      </c>
      <c r="R60" s="20" t="n">
        <v>0</v>
      </c>
      <c r="S60" s="18" t="s">
        <v>404</v>
      </c>
      <c r="T60" s="20" t="s">
        <v>404</v>
      </c>
      <c r="U60" s="18" t="n">
        <v>0</v>
      </c>
      <c r="V60" s="20" t="n">
        <v>0</v>
      </c>
      <c r="W60" s="18" t="n">
        <v>0</v>
      </c>
      <c r="X60" s="20" t="n">
        <v>0</v>
      </c>
      <c r="Y60" s="18" t="n">
        <v>2.2683192</v>
      </c>
      <c r="Z60" s="20" t="n">
        <v>1.10375729</v>
      </c>
    </row>
    <row r="61" spans="1:26">
      <c r="A61" s="15" t="s">
        <v>458</v>
      </c>
      <c r="B61" s="17" t="n">
        <v>6525</v>
      </c>
      <c r="C61" s="18">
        <f>(0.0/B61*100)</f>
        <v/>
      </c>
      <c r="D61" s="19" t="n">
        <v>6525</v>
      </c>
      <c r="E61" s="18" t="n">
        <v>0</v>
      </c>
      <c r="F61" s="20" t="n">
        <v>0</v>
      </c>
      <c r="G61" s="18" t="n">
        <v>16.85961177</v>
      </c>
      <c r="H61" s="20" t="n">
        <v>1.94463678</v>
      </c>
      <c r="I61" s="18" t="n">
        <v>47.57847058</v>
      </c>
      <c r="J61" s="20" t="n">
        <v>3.09920277</v>
      </c>
      <c r="K61" s="18" t="n">
        <v>24.65599172</v>
      </c>
      <c r="L61" s="20" t="n">
        <v>2.82357089</v>
      </c>
      <c r="M61" s="18" t="n">
        <v>9.627100390000001</v>
      </c>
      <c r="N61" s="20" t="n">
        <v>1.80641147</v>
      </c>
      <c r="O61" s="18" t="n">
        <v>1.22368095</v>
      </c>
      <c r="P61" s="20" t="n">
        <v>0.5460056</v>
      </c>
      <c r="Q61" s="18" t="n">
        <v>0</v>
      </c>
      <c r="R61" s="20" t="n">
        <v>0</v>
      </c>
      <c r="S61" s="18" t="s">
        <v>404</v>
      </c>
      <c r="T61" s="20" t="s">
        <v>404</v>
      </c>
      <c r="U61" s="18" t="n">
        <v>0</v>
      </c>
      <c r="V61" s="20" t="n">
        <v>0</v>
      </c>
      <c r="W61" s="18" t="n">
        <v>0</v>
      </c>
      <c r="X61" s="20" t="n">
        <v>0</v>
      </c>
      <c r="Y61" s="18" t="n">
        <v>0.05514459</v>
      </c>
      <c r="Z61" s="20" t="n">
        <v>0.00375792</v>
      </c>
    </row>
    <row r="62" spans="1:26">
      <c r="A62" s="15" t="s">
        <v>459</v>
      </c>
      <c r="B62" s="17" t="n">
        <v>4476</v>
      </c>
      <c r="C62" s="18">
        <f>(0.0/B62*100)</f>
        <v/>
      </c>
      <c r="D62" s="19" t="n">
        <v>4476</v>
      </c>
      <c r="E62" s="18" t="n">
        <v>0</v>
      </c>
      <c r="F62" s="20" t="n">
        <v>0</v>
      </c>
      <c r="G62" s="18" t="n">
        <v>13.33185469</v>
      </c>
      <c r="H62" s="20" t="n">
        <v>0.05873915</v>
      </c>
      <c r="I62" s="18" t="n">
        <v>47.32765844</v>
      </c>
      <c r="J62" s="20" t="n">
        <v>0.06903511</v>
      </c>
      <c r="K62" s="18" t="n">
        <v>26.22175754</v>
      </c>
      <c r="L62" s="20" t="n">
        <v>0.05249329</v>
      </c>
      <c r="M62" s="18" t="n">
        <v>4.74816839</v>
      </c>
      <c r="N62" s="20" t="n">
        <v>0.00537211</v>
      </c>
      <c r="O62" s="18" t="n">
        <v>8.054144709999999</v>
      </c>
      <c r="P62" s="20" t="n">
        <v>0.0288015</v>
      </c>
      <c r="Q62" s="18" t="n">
        <v>0</v>
      </c>
      <c r="R62" s="20" t="n">
        <v>0</v>
      </c>
      <c r="S62" s="18" t="s">
        <v>404</v>
      </c>
      <c r="T62" s="20" t="s">
        <v>404</v>
      </c>
      <c r="U62" s="18" t="n">
        <v>0</v>
      </c>
      <c r="V62" s="20" t="n">
        <v>0</v>
      </c>
      <c r="W62" s="18" t="n">
        <v>0</v>
      </c>
      <c r="X62" s="20" t="n">
        <v>0</v>
      </c>
      <c r="Y62" s="18" t="n">
        <v>0.31641623</v>
      </c>
      <c r="Z62" s="20" t="n">
        <v>0.01125547</v>
      </c>
    </row>
    <row r="63" spans="1:26">
      <c r="A63" s="15" t="s">
        <v>460</v>
      </c>
      <c r="B63" s="17" t="n">
        <v>5324</v>
      </c>
      <c r="C63" s="18">
        <f>(0.0/B63*100)</f>
        <v/>
      </c>
      <c r="D63" s="19" t="n">
        <v>5324</v>
      </c>
      <c r="E63" s="18" t="n">
        <v>0.9963851500000001</v>
      </c>
      <c r="F63" s="20" t="n">
        <v>0.03680775</v>
      </c>
      <c r="G63" s="18" t="n">
        <v>4.61079214</v>
      </c>
      <c r="H63" s="20" t="n">
        <v>0.08374995</v>
      </c>
      <c r="I63" s="18" t="n">
        <v>30.59601647</v>
      </c>
      <c r="J63" s="20" t="n">
        <v>0.16311847</v>
      </c>
      <c r="K63" s="18" t="n">
        <v>27.40395458</v>
      </c>
      <c r="L63" s="20" t="n">
        <v>0.14286747</v>
      </c>
      <c r="M63" s="18" t="n">
        <v>17.64038553</v>
      </c>
      <c r="N63" s="20" t="n">
        <v>0.13137399</v>
      </c>
      <c r="O63" s="18" t="n">
        <v>10.15711842</v>
      </c>
      <c r="P63" s="20" t="n">
        <v>0.17026882</v>
      </c>
      <c r="Q63" s="18" t="n">
        <v>0</v>
      </c>
      <c r="R63" s="20" t="n">
        <v>0</v>
      </c>
      <c r="S63" s="18" t="s">
        <v>404</v>
      </c>
      <c r="T63" s="20" t="s">
        <v>404</v>
      </c>
      <c r="U63" s="18" t="n">
        <v>0</v>
      </c>
      <c r="V63" s="20" t="n">
        <v>0</v>
      </c>
      <c r="W63" s="18" t="n">
        <v>0</v>
      </c>
      <c r="X63" s="20" t="n">
        <v>0</v>
      </c>
      <c r="Y63" s="18" t="n">
        <v>8.5953477</v>
      </c>
      <c r="Z63" s="20" t="n">
        <v>0.08597982</v>
      </c>
    </row>
    <row r="64" spans="1:26">
      <c r="A64" s="15" t="s">
        <v>461</v>
      </c>
      <c r="B64" s="17" t="n">
        <v>3634</v>
      </c>
      <c r="C64" s="18">
        <f>(27.0/B64*100)</f>
        <v/>
      </c>
      <c r="D64" s="19" t="n">
        <v>3607</v>
      </c>
      <c r="E64" s="18" t="n">
        <v>0</v>
      </c>
      <c r="F64" s="20" t="n">
        <v>0</v>
      </c>
      <c r="G64" s="18" t="n">
        <v>7.2169673</v>
      </c>
      <c r="H64" s="20" t="n">
        <v>0.05311684</v>
      </c>
      <c r="I64" s="18" t="n">
        <v>42.39459675</v>
      </c>
      <c r="J64" s="20" t="n">
        <v>0.09999233</v>
      </c>
      <c r="K64" s="18" t="n">
        <v>24.40975588</v>
      </c>
      <c r="L64" s="20" t="n">
        <v>0.10704324</v>
      </c>
      <c r="M64" s="18" t="n">
        <v>21.35643608</v>
      </c>
      <c r="N64" s="20" t="n">
        <v>0.06108865</v>
      </c>
      <c r="O64" s="18" t="n">
        <v>4.62224399</v>
      </c>
      <c r="P64" s="20" t="n">
        <v>0.03145167</v>
      </c>
      <c r="Q64" s="18" t="n">
        <v>0</v>
      </c>
      <c r="R64" s="20" t="n">
        <v>0</v>
      </c>
      <c r="S64" s="18" t="s">
        <v>404</v>
      </c>
      <c r="T64" s="20" t="s">
        <v>404</v>
      </c>
      <c r="U64" s="18" t="n">
        <v>0</v>
      </c>
      <c r="V64" s="20" t="n">
        <v>0</v>
      </c>
      <c r="W64" s="18" t="n">
        <v>0</v>
      </c>
      <c r="X64" s="20" t="n">
        <v>0</v>
      </c>
      <c r="Y64" s="18" t="n">
        <v>0</v>
      </c>
      <c r="Z64" s="20" t="n">
        <v>0</v>
      </c>
    </row>
    <row r="65" spans="1:26">
      <c r="A65" s="15" t="s">
        <v>462</v>
      </c>
      <c r="B65" s="17" t="n">
        <v>5325</v>
      </c>
      <c r="C65" s="18">
        <f>(0.0/B65*100)</f>
        <v/>
      </c>
      <c r="D65" s="19" t="n">
        <v>5325</v>
      </c>
      <c r="E65" s="18" t="n">
        <v>0.31997224</v>
      </c>
      <c r="F65" s="20" t="n">
        <v>0.32333196</v>
      </c>
      <c r="G65" s="18" t="n">
        <v>8.01688409</v>
      </c>
      <c r="H65" s="20" t="n">
        <v>1.8950612</v>
      </c>
      <c r="I65" s="18" t="n">
        <v>24.99765324</v>
      </c>
      <c r="J65" s="20" t="n">
        <v>3.42419473</v>
      </c>
      <c r="K65" s="18" t="n">
        <v>42.01162668</v>
      </c>
      <c r="L65" s="20" t="n">
        <v>3.80158429</v>
      </c>
      <c r="M65" s="18" t="n">
        <v>16.53744344</v>
      </c>
      <c r="N65" s="20" t="n">
        <v>2.96093689</v>
      </c>
      <c r="O65" s="18" t="n">
        <v>6.9145957</v>
      </c>
      <c r="P65" s="20" t="n">
        <v>1.99371607</v>
      </c>
      <c r="Q65" s="18" t="n">
        <v>0</v>
      </c>
      <c r="R65" s="20" t="n">
        <v>0</v>
      </c>
      <c r="S65" s="18" t="s">
        <v>404</v>
      </c>
      <c r="T65" s="20" t="s">
        <v>404</v>
      </c>
      <c r="U65" s="18" t="n">
        <v>0.54396635</v>
      </c>
      <c r="V65" s="20" t="n">
        <v>0.53038873</v>
      </c>
      <c r="W65" s="18" t="n">
        <v>0</v>
      </c>
      <c r="X65" s="20" t="n">
        <v>0</v>
      </c>
      <c r="Y65" s="18" t="n">
        <v>0.65785825</v>
      </c>
      <c r="Z65" s="20" t="n">
        <v>0.46630571</v>
      </c>
    </row>
    <row r="66" spans="1:26">
      <c r="A66" s="15" t="s">
        <v>463</v>
      </c>
      <c r="B66" s="17" t="n">
        <v>5665</v>
      </c>
      <c r="C66" s="18">
        <f>(0.0/B66*100)</f>
        <v/>
      </c>
      <c r="D66" s="19" t="n">
        <v>5665</v>
      </c>
      <c r="E66" s="18" t="n">
        <v>0</v>
      </c>
      <c r="F66" s="20" t="n">
        <v>0</v>
      </c>
      <c r="G66" s="18" t="n">
        <v>0</v>
      </c>
      <c r="H66" s="20" t="n">
        <v>0</v>
      </c>
      <c r="I66" s="18" t="n">
        <v>67.2008639</v>
      </c>
      <c r="J66" s="20" t="n">
        <v>0.29736499</v>
      </c>
      <c r="K66" s="18" t="n">
        <v>21.90945318</v>
      </c>
      <c r="L66" s="20" t="n">
        <v>0.31661722</v>
      </c>
      <c r="M66" s="18" t="n">
        <v>6.15501854</v>
      </c>
      <c r="N66" s="20" t="n">
        <v>0.15655065</v>
      </c>
      <c r="O66" s="18" t="n">
        <v>4.73466437</v>
      </c>
      <c r="P66" s="20" t="n">
        <v>0.14684762</v>
      </c>
      <c r="Q66" s="18" t="n">
        <v>0</v>
      </c>
      <c r="R66" s="20" t="n">
        <v>0</v>
      </c>
      <c r="S66" s="18" t="s">
        <v>404</v>
      </c>
      <c r="T66" s="20" t="s">
        <v>404</v>
      </c>
      <c r="U66" s="18" t="n">
        <v>0</v>
      </c>
      <c r="V66" s="20" t="n">
        <v>0</v>
      </c>
      <c r="W66" s="18" t="n">
        <v>0</v>
      </c>
      <c r="X66" s="20" t="n">
        <v>0</v>
      </c>
      <c r="Y66" s="18" t="n">
        <v>0</v>
      </c>
      <c r="Z66" s="20" t="n">
        <v>0</v>
      </c>
    </row>
    <row r="67" spans="1:26">
      <c r="A67" s="15" t="s">
        <v>464</v>
      </c>
      <c r="B67" s="17" t="n">
        <v>6971</v>
      </c>
      <c r="C67" s="18">
        <f>(0.0/B67*100)</f>
        <v/>
      </c>
      <c r="D67" s="19" t="n">
        <v>6971</v>
      </c>
      <c r="E67" s="18" t="n">
        <v>1.47237953</v>
      </c>
      <c r="F67" s="20" t="n">
        <v>0.57099933</v>
      </c>
      <c r="G67" s="18" t="n">
        <v>11.61293671</v>
      </c>
      <c r="H67" s="20" t="n">
        <v>2.12179835</v>
      </c>
      <c r="I67" s="18" t="n">
        <v>28.17463012</v>
      </c>
      <c r="J67" s="20" t="n">
        <v>2.7633052</v>
      </c>
      <c r="K67" s="18" t="n">
        <v>33.21909009</v>
      </c>
      <c r="L67" s="20" t="n">
        <v>2.91118033</v>
      </c>
      <c r="M67" s="18" t="n">
        <v>12.54454833</v>
      </c>
      <c r="N67" s="20" t="n">
        <v>2.11437582</v>
      </c>
      <c r="O67" s="18" t="n">
        <v>9.605616810000001</v>
      </c>
      <c r="P67" s="20" t="n">
        <v>1.65806933</v>
      </c>
      <c r="Q67" s="18" t="n">
        <v>0</v>
      </c>
      <c r="R67" s="20" t="n">
        <v>0</v>
      </c>
      <c r="S67" s="18" t="s">
        <v>404</v>
      </c>
      <c r="T67" s="20" t="s">
        <v>404</v>
      </c>
      <c r="U67" s="18" t="n">
        <v>0</v>
      </c>
      <c r="V67" s="20" t="n">
        <v>0</v>
      </c>
      <c r="W67" s="18" t="n">
        <v>0</v>
      </c>
      <c r="X67" s="20" t="n">
        <v>0</v>
      </c>
      <c r="Y67" s="18" t="n">
        <v>3.3707984</v>
      </c>
      <c r="Z67" s="20" t="n">
        <v>1.28390094</v>
      </c>
    </row>
    <row r="68" spans="1:26">
      <c r="A68" s="15" t="s">
        <v>465</v>
      </c>
      <c r="B68" s="17" t="n">
        <v>12083</v>
      </c>
      <c r="C68" s="18">
        <f>(0.0/B68*100)</f>
        <v/>
      </c>
      <c r="D68" s="19" t="n">
        <v>12083</v>
      </c>
      <c r="E68" s="18" t="n">
        <v>0</v>
      </c>
      <c r="F68" s="20" t="n">
        <v>0</v>
      </c>
      <c r="G68" s="18" t="n">
        <v>4.87895693</v>
      </c>
      <c r="H68" s="20" t="n">
        <v>0.04288472</v>
      </c>
      <c r="I68" s="18" t="n">
        <v>19.92928148</v>
      </c>
      <c r="J68" s="20" t="n">
        <v>0.07932612999999999</v>
      </c>
      <c r="K68" s="18" t="n">
        <v>32.40524844</v>
      </c>
      <c r="L68" s="20" t="n">
        <v>0.08577828</v>
      </c>
      <c r="M68" s="18" t="n">
        <v>33.65424557</v>
      </c>
      <c r="N68" s="20" t="n">
        <v>0.09055903</v>
      </c>
      <c r="O68" s="18" t="n">
        <v>5.84573755</v>
      </c>
      <c r="P68" s="20" t="n">
        <v>0.04457664</v>
      </c>
      <c r="Q68" s="18" t="n">
        <v>0</v>
      </c>
      <c r="R68" s="20" t="n">
        <v>0</v>
      </c>
      <c r="S68" s="18" t="s">
        <v>404</v>
      </c>
      <c r="T68" s="20" t="s">
        <v>404</v>
      </c>
      <c r="U68" s="18" t="n">
        <v>0</v>
      </c>
      <c r="V68" s="20" t="n">
        <v>0</v>
      </c>
      <c r="W68" s="18" t="n">
        <v>0</v>
      </c>
      <c r="X68" s="20" t="n">
        <v>0</v>
      </c>
      <c r="Y68" s="18" t="n">
        <v>3.28653003</v>
      </c>
      <c r="Z68" s="20" t="n">
        <v>0.03784099</v>
      </c>
    </row>
    <row r="69" spans="1:26">
      <c r="A69" s="15" t="s">
        <v>466</v>
      </c>
      <c r="B69" s="17" t="n">
        <v>4876</v>
      </c>
      <c r="C69" s="18">
        <f>(0.0/B69*100)</f>
        <v/>
      </c>
      <c r="D69" s="19" t="n">
        <v>4876</v>
      </c>
      <c r="E69" s="18" t="n">
        <v>3.05260021</v>
      </c>
      <c r="F69" s="20" t="n">
        <v>1.38287729</v>
      </c>
      <c r="G69" s="18" t="n">
        <v>7.59726599</v>
      </c>
      <c r="H69" s="20" t="n">
        <v>2.1581533</v>
      </c>
      <c r="I69" s="18" t="n">
        <v>17.45253137</v>
      </c>
      <c r="J69" s="20" t="n">
        <v>3.25824494</v>
      </c>
      <c r="K69" s="18" t="n">
        <v>56.32051052</v>
      </c>
      <c r="L69" s="20" t="n">
        <v>4.39704832</v>
      </c>
      <c r="M69" s="18" t="n">
        <v>6.80773121</v>
      </c>
      <c r="N69" s="20" t="n">
        <v>2.08541186</v>
      </c>
      <c r="O69" s="18" t="n">
        <v>8.769360689999999</v>
      </c>
      <c r="P69" s="20" t="n">
        <v>2.4091763</v>
      </c>
      <c r="Q69" s="18" t="n">
        <v>0</v>
      </c>
      <c r="R69" s="20" t="n">
        <v>0</v>
      </c>
      <c r="S69" s="18" t="s">
        <v>404</v>
      </c>
      <c r="T69" s="20" t="s">
        <v>404</v>
      </c>
      <c r="U69" s="18" t="n">
        <v>0</v>
      </c>
      <c r="V69" s="20" t="n">
        <v>0</v>
      </c>
      <c r="W69" s="18" t="n">
        <v>0</v>
      </c>
      <c r="X69" s="20" t="n">
        <v>0</v>
      </c>
      <c r="Y69" s="18" t="n">
        <v>0</v>
      </c>
      <c r="Z69" s="20" t="n">
        <v>0</v>
      </c>
    </row>
    <row r="70" spans="1:26">
      <c r="A70" s="15" t="s">
        <v>467</v>
      </c>
      <c r="B70" s="17" t="n">
        <v>6036</v>
      </c>
      <c r="C70" s="18">
        <f>(0.0/B70*100)</f>
        <v/>
      </c>
      <c r="D70" s="19" t="n">
        <v>6036</v>
      </c>
      <c r="E70" s="18" t="n">
        <v>0</v>
      </c>
      <c r="F70" s="20" t="n">
        <v>0</v>
      </c>
      <c r="G70" s="18" t="n">
        <v>13.9408853</v>
      </c>
      <c r="H70" s="20" t="n">
        <v>2.86221906</v>
      </c>
      <c r="I70" s="18" t="n">
        <v>41.64708815</v>
      </c>
      <c r="J70" s="20" t="n">
        <v>3.16799116</v>
      </c>
      <c r="K70" s="18" t="n">
        <v>27.13640797</v>
      </c>
      <c r="L70" s="20" t="n">
        <v>2.39437087</v>
      </c>
      <c r="M70" s="18" t="n">
        <v>13.015454</v>
      </c>
      <c r="N70" s="20" t="n">
        <v>2.45842366</v>
      </c>
      <c r="O70" s="18" t="n">
        <v>3.59675787</v>
      </c>
      <c r="P70" s="20" t="n">
        <v>2.50564455</v>
      </c>
      <c r="Q70" s="18" t="n">
        <v>0</v>
      </c>
      <c r="R70" s="20" t="n">
        <v>0</v>
      </c>
      <c r="S70" s="18" t="s">
        <v>404</v>
      </c>
      <c r="T70" s="20" t="s">
        <v>404</v>
      </c>
      <c r="U70" s="18" t="n">
        <v>0</v>
      </c>
      <c r="V70" s="20" t="n">
        <v>0</v>
      </c>
      <c r="W70" s="18" t="n">
        <v>0</v>
      </c>
      <c r="X70" s="20" t="n">
        <v>0</v>
      </c>
      <c r="Y70" s="18" t="n">
        <v>0.66340671</v>
      </c>
      <c r="Z70" s="20" t="n">
        <v>0.39498483</v>
      </c>
    </row>
    <row r="71" spans="1:26">
      <c r="A71" s="15" t="s">
        <v>468</v>
      </c>
      <c r="B71" s="17" t="n">
        <v>6115</v>
      </c>
      <c r="C71" s="18">
        <f>(0.0/B71*100)</f>
        <v/>
      </c>
      <c r="D71" s="19" t="n">
        <v>6115</v>
      </c>
      <c r="E71" s="18" t="n">
        <v>0.83650666</v>
      </c>
      <c r="F71" s="20" t="n">
        <v>0.02361231</v>
      </c>
      <c r="G71" s="18" t="n">
        <v>10.2375984</v>
      </c>
      <c r="H71" s="20" t="n">
        <v>0.09891034999999999</v>
      </c>
      <c r="I71" s="18" t="n">
        <v>38.24224227</v>
      </c>
      <c r="J71" s="20" t="n">
        <v>1.03189195</v>
      </c>
      <c r="K71" s="18" t="n">
        <v>34.30557059</v>
      </c>
      <c r="L71" s="20" t="n">
        <v>1.39738252</v>
      </c>
      <c r="M71" s="18" t="n">
        <v>8.279856540000001</v>
      </c>
      <c r="N71" s="20" t="n">
        <v>0.43433734</v>
      </c>
      <c r="O71" s="18" t="n">
        <v>7.47160795</v>
      </c>
      <c r="P71" s="20" t="n">
        <v>0.8090711</v>
      </c>
      <c r="Q71" s="18" t="n">
        <v>0</v>
      </c>
      <c r="R71" s="20" t="n">
        <v>0</v>
      </c>
      <c r="S71" s="18" t="s">
        <v>404</v>
      </c>
      <c r="T71" s="20" t="s">
        <v>404</v>
      </c>
      <c r="U71" s="18" t="n">
        <v>0</v>
      </c>
      <c r="V71" s="20" t="n">
        <v>0</v>
      </c>
      <c r="W71" s="18" t="n">
        <v>0</v>
      </c>
      <c r="X71" s="20" t="n">
        <v>0</v>
      </c>
      <c r="Y71" s="18" t="n">
        <v>0.62661758</v>
      </c>
      <c r="Z71" s="20" t="n">
        <v>0.02967901</v>
      </c>
    </row>
    <row r="72" spans="1:26">
      <c r="A72" s="15" t="s">
        <v>469</v>
      </c>
      <c r="B72" s="17" t="n">
        <v>7708</v>
      </c>
      <c r="C72" s="18">
        <f>(0.0/B72*100)</f>
        <v/>
      </c>
      <c r="D72" s="19" t="n">
        <v>7708</v>
      </c>
      <c r="E72" s="18" t="n">
        <v>1.27025902</v>
      </c>
      <c r="F72" s="20" t="n">
        <v>0.74314258</v>
      </c>
      <c r="G72" s="18" t="n">
        <v>23.36587981</v>
      </c>
      <c r="H72" s="20" t="n">
        <v>2.93365207</v>
      </c>
      <c r="I72" s="18" t="n">
        <v>33.05082422</v>
      </c>
      <c r="J72" s="20" t="n">
        <v>3.40825727</v>
      </c>
      <c r="K72" s="18" t="n">
        <v>28.40131366</v>
      </c>
      <c r="L72" s="20" t="n">
        <v>2.9714719</v>
      </c>
      <c r="M72" s="18" t="n">
        <v>5.32128312</v>
      </c>
      <c r="N72" s="20" t="n">
        <v>1.65391908</v>
      </c>
      <c r="O72" s="18" t="n">
        <v>6.57558373</v>
      </c>
      <c r="P72" s="20" t="n">
        <v>1.61441685</v>
      </c>
      <c r="Q72" s="18" t="n">
        <v>0</v>
      </c>
      <c r="R72" s="20" t="n">
        <v>0</v>
      </c>
      <c r="S72" s="18" t="s">
        <v>404</v>
      </c>
      <c r="T72" s="20" t="s">
        <v>404</v>
      </c>
      <c r="U72" s="18" t="n">
        <v>0</v>
      </c>
      <c r="V72" s="20" t="n">
        <v>0</v>
      </c>
      <c r="W72" s="18" t="n">
        <v>0</v>
      </c>
      <c r="X72" s="20" t="n">
        <v>0</v>
      </c>
      <c r="Y72" s="18" t="n">
        <v>2.01485644</v>
      </c>
      <c r="Z72" s="20" t="n">
        <v>1.03492418</v>
      </c>
    </row>
    <row r="73" spans="1:26">
      <c r="A73" s="15" t="s">
        <v>470</v>
      </c>
      <c r="B73" s="17" t="n">
        <v>8249</v>
      </c>
      <c r="C73" s="18">
        <f>(0.0/B73*100)</f>
        <v/>
      </c>
      <c r="D73" s="19" t="n">
        <v>8249</v>
      </c>
      <c r="E73" s="18" t="n">
        <v>0</v>
      </c>
      <c r="F73" s="20" t="n">
        <v>0</v>
      </c>
      <c r="G73" s="18" t="n">
        <v>9.059769940000001</v>
      </c>
      <c r="H73" s="20" t="n">
        <v>2.65371255</v>
      </c>
      <c r="I73" s="18" t="n">
        <v>8.98721428</v>
      </c>
      <c r="J73" s="20" t="n">
        <v>2.31519776</v>
      </c>
      <c r="K73" s="18" t="n">
        <v>58.15691804</v>
      </c>
      <c r="L73" s="20" t="n">
        <v>4.15910047</v>
      </c>
      <c r="M73" s="18" t="n">
        <v>10.5402131</v>
      </c>
      <c r="N73" s="20" t="n">
        <v>2.62492645</v>
      </c>
      <c r="O73" s="18" t="n">
        <v>8.918293070000001</v>
      </c>
      <c r="P73" s="20" t="n">
        <v>2.15083157</v>
      </c>
      <c r="Q73" s="18" t="n">
        <v>0</v>
      </c>
      <c r="R73" s="20" t="n">
        <v>0</v>
      </c>
      <c r="S73" s="18" t="s">
        <v>404</v>
      </c>
      <c r="T73" s="20" t="s">
        <v>404</v>
      </c>
      <c r="U73" s="18" t="n">
        <v>0</v>
      </c>
      <c r="V73" s="20" t="n">
        <v>0</v>
      </c>
      <c r="W73" s="18" t="n">
        <v>0</v>
      </c>
      <c r="X73" s="20" t="n">
        <v>0</v>
      </c>
      <c r="Y73" s="18" t="n">
        <v>4.33759158</v>
      </c>
      <c r="Z73" s="20" t="n">
        <v>1.617525</v>
      </c>
    </row>
    <row r="74" spans="1:26">
      <c r="A74" s="15" t="s">
        <v>471</v>
      </c>
      <c r="B74" s="17" t="n">
        <v>4692</v>
      </c>
      <c r="C74" s="18">
        <f>(484.0/B74*100)</f>
        <v/>
      </c>
      <c r="D74" s="19" t="n">
        <v>4208</v>
      </c>
      <c r="E74" s="18" t="n">
        <v>1.6639428</v>
      </c>
      <c r="F74" s="20" t="n">
        <v>0.04593035</v>
      </c>
      <c r="G74" s="18" t="n">
        <v>3.78769371</v>
      </c>
      <c r="H74" s="20" t="n">
        <v>0.06190796</v>
      </c>
      <c r="I74" s="18" t="n">
        <v>22.24381343</v>
      </c>
      <c r="J74" s="20" t="n">
        <v>0.26554694</v>
      </c>
      <c r="K74" s="18" t="n">
        <v>41.24198561</v>
      </c>
      <c r="L74" s="20" t="n">
        <v>0.26663044</v>
      </c>
      <c r="M74" s="18" t="n">
        <v>19.36743027</v>
      </c>
      <c r="N74" s="20" t="n">
        <v>0.21391231</v>
      </c>
      <c r="O74" s="18" t="n">
        <v>10.44460231</v>
      </c>
      <c r="P74" s="20" t="n">
        <v>0.1754267</v>
      </c>
      <c r="Q74" s="18" t="n">
        <v>0</v>
      </c>
      <c r="R74" s="20" t="n">
        <v>0</v>
      </c>
      <c r="S74" s="18" t="s">
        <v>404</v>
      </c>
      <c r="T74" s="20" t="s">
        <v>404</v>
      </c>
      <c r="U74" s="18" t="n">
        <v>0</v>
      </c>
      <c r="V74" s="20" t="n">
        <v>0</v>
      </c>
      <c r="W74" s="18" t="n">
        <v>0</v>
      </c>
      <c r="X74" s="20" t="n">
        <v>0</v>
      </c>
      <c r="Y74" s="18" t="n">
        <v>1.25053188</v>
      </c>
      <c r="Z74" s="20" t="n">
        <v>0.06426751</v>
      </c>
    </row>
    <row r="75" spans="1:26">
      <c r="A75" s="15" t="s">
        <v>472</v>
      </c>
      <c r="B75" s="17" t="n">
        <v>5375</v>
      </c>
      <c r="C75" s="18">
        <f>(483.0/B75*100)</f>
        <v/>
      </c>
      <c r="D75" s="19" t="n">
        <v>4892</v>
      </c>
      <c r="E75" s="18" t="n">
        <v>4.77294461</v>
      </c>
      <c r="F75" s="20" t="n">
        <v>1.88823573</v>
      </c>
      <c r="G75" s="18" t="n">
        <v>19.71447899</v>
      </c>
      <c r="H75" s="20" t="n">
        <v>3.32653841</v>
      </c>
      <c r="I75" s="18" t="n">
        <v>52.12885082</v>
      </c>
      <c r="J75" s="20" t="n">
        <v>4.27722253</v>
      </c>
      <c r="K75" s="18" t="n">
        <v>6.05190433</v>
      </c>
      <c r="L75" s="20" t="n">
        <v>2.17317197</v>
      </c>
      <c r="M75" s="18" t="n">
        <v>3.37763251</v>
      </c>
      <c r="N75" s="20" t="n">
        <v>1.52866333</v>
      </c>
      <c r="O75" s="18" t="n">
        <v>6.39158697</v>
      </c>
      <c r="P75" s="20" t="n">
        <v>1.97275218</v>
      </c>
      <c r="Q75" s="18" t="n">
        <v>0</v>
      </c>
      <c r="R75" s="20" t="n">
        <v>0</v>
      </c>
      <c r="S75" s="18" t="s">
        <v>404</v>
      </c>
      <c r="T75" s="20" t="s">
        <v>404</v>
      </c>
      <c r="U75" s="18" t="n">
        <v>0</v>
      </c>
      <c r="V75" s="20" t="n">
        <v>0</v>
      </c>
      <c r="W75" s="18" t="n">
        <v>0</v>
      </c>
      <c r="X75" s="20" t="n">
        <v>0</v>
      </c>
      <c r="Y75" s="18" t="n">
        <v>7.56260177</v>
      </c>
      <c r="Z75" s="20" t="n">
        <v>2.32115651</v>
      </c>
    </row>
    <row r="76" spans="1:26">
      <c r="A76" s="15" t="s">
        <v>473</v>
      </c>
      <c r="B76" s="17" t="n">
        <v>14167</v>
      </c>
      <c r="C76" s="18">
        <f>(1400.0/B76*100)</f>
        <v/>
      </c>
      <c r="D76" s="19" t="n">
        <v>12767</v>
      </c>
      <c r="E76" s="18" t="n">
        <v>0.17764826</v>
      </c>
      <c r="F76" s="20" t="n">
        <v>0.0039168</v>
      </c>
      <c r="G76" s="18" t="n">
        <v>3.71983139</v>
      </c>
      <c r="H76" s="20" t="n">
        <v>0.52820198</v>
      </c>
      <c r="I76" s="18" t="n">
        <v>21.76512267</v>
      </c>
      <c r="J76" s="20" t="n">
        <v>1.98388986</v>
      </c>
      <c r="K76" s="18" t="n">
        <v>34.77373811</v>
      </c>
      <c r="L76" s="20" t="n">
        <v>2.83319448</v>
      </c>
      <c r="M76" s="18" t="n">
        <v>23.7541732</v>
      </c>
      <c r="N76" s="20" t="n">
        <v>1.87036423</v>
      </c>
      <c r="O76" s="18" t="n">
        <v>10.19486927</v>
      </c>
      <c r="P76" s="20" t="n">
        <v>1.97951986</v>
      </c>
      <c r="Q76" s="18" t="n">
        <v>0</v>
      </c>
      <c r="R76" s="20" t="n">
        <v>0</v>
      </c>
      <c r="S76" s="18" t="s">
        <v>404</v>
      </c>
      <c r="T76" s="20" t="s">
        <v>404</v>
      </c>
      <c r="U76" s="18" t="n">
        <v>0</v>
      </c>
      <c r="V76" s="20" t="n">
        <v>0</v>
      </c>
      <c r="W76" s="18" t="n">
        <v>0</v>
      </c>
      <c r="X76" s="20" t="n">
        <v>0</v>
      </c>
      <c r="Y76" s="18" t="n">
        <v>5.6146171</v>
      </c>
      <c r="Z76" s="20" t="n">
        <v>1.39280367</v>
      </c>
    </row>
    <row r="77" spans="1:26">
      <c r="A77" s="15" t="s">
        <v>474</v>
      </c>
      <c r="B77" s="17" t="n">
        <v>6062</v>
      </c>
      <c r="C77" s="18">
        <f>(0.0/B77*100)</f>
        <v/>
      </c>
      <c r="D77" s="19" t="n">
        <v>6062</v>
      </c>
      <c r="E77" s="18" t="n">
        <v>1.34528648</v>
      </c>
      <c r="F77" s="20" t="n">
        <v>0.90753942</v>
      </c>
      <c r="G77" s="18" t="n">
        <v>3.66587127</v>
      </c>
      <c r="H77" s="20" t="n">
        <v>1.22161843</v>
      </c>
      <c r="I77" s="18" t="n">
        <v>7.47270211</v>
      </c>
      <c r="J77" s="20" t="n">
        <v>1.68225535</v>
      </c>
      <c r="K77" s="18" t="n">
        <v>29.77161265</v>
      </c>
      <c r="L77" s="20" t="n">
        <v>2.77849796</v>
      </c>
      <c r="M77" s="18" t="n">
        <v>46.96957778</v>
      </c>
      <c r="N77" s="20" t="n">
        <v>3.08983549</v>
      </c>
      <c r="O77" s="18" t="n">
        <v>10.77494972</v>
      </c>
      <c r="P77" s="20" t="n">
        <v>2.23490196</v>
      </c>
      <c r="Q77" s="18" t="n">
        <v>0</v>
      </c>
      <c r="R77" s="20" t="n">
        <v>0</v>
      </c>
      <c r="S77" s="18" t="s">
        <v>404</v>
      </c>
      <c r="T77" s="20" t="s">
        <v>404</v>
      </c>
      <c r="U77" s="18" t="n">
        <v>0</v>
      </c>
      <c r="V77" s="20" t="n">
        <v>0</v>
      </c>
      <c r="W77" s="18" t="n">
        <v>0</v>
      </c>
      <c r="X77" s="20" t="n">
        <v>0</v>
      </c>
      <c r="Y77" s="18" t="n">
        <v>0</v>
      </c>
      <c r="Z77" s="20" t="n">
        <v>0</v>
      </c>
    </row>
    <row r="78" spans="1:26">
      <c r="A78" s="15" t="s">
        <v>475</v>
      </c>
      <c r="B78" s="17" t="n">
        <v>5826</v>
      </c>
      <c r="C78" s="18">
        <f>(0.0/B78*100)</f>
        <v/>
      </c>
      <c r="D78" s="19" t="n">
        <v>5826</v>
      </c>
      <c r="E78" s="18" t="n">
        <v>0</v>
      </c>
      <c r="F78" s="20" t="n">
        <v>0</v>
      </c>
      <c r="G78" s="18" t="n">
        <v>6.66189177</v>
      </c>
      <c r="H78" s="20" t="n">
        <v>2.27165812</v>
      </c>
      <c r="I78" s="18" t="n">
        <v>9.278849360000001</v>
      </c>
      <c r="J78" s="20" t="n">
        <v>2.00009968</v>
      </c>
      <c r="K78" s="18" t="n">
        <v>68.06209923999999</v>
      </c>
      <c r="L78" s="20" t="n">
        <v>3.504102</v>
      </c>
      <c r="M78" s="18" t="n">
        <v>12.90799774</v>
      </c>
      <c r="N78" s="20" t="n">
        <v>2.46010335</v>
      </c>
      <c r="O78" s="18" t="n">
        <v>3.08916189</v>
      </c>
      <c r="P78" s="20" t="n">
        <v>1.1264369</v>
      </c>
      <c r="Q78" s="18" t="n">
        <v>0</v>
      </c>
      <c r="R78" s="20" t="n">
        <v>0</v>
      </c>
      <c r="S78" s="18" t="s">
        <v>404</v>
      </c>
      <c r="T78" s="20" t="s">
        <v>404</v>
      </c>
      <c r="U78" s="18" t="n">
        <v>0</v>
      </c>
      <c r="V78" s="20" t="n">
        <v>0</v>
      </c>
      <c r="W78" s="18" t="n">
        <v>0</v>
      </c>
      <c r="X78" s="20" t="n">
        <v>0</v>
      </c>
      <c r="Y78" s="18" t="n">
        <v>0</v>
      </c>
      <c r="Z78" s="20" t="n">
        <v>0</v>
      </c>
    </row>
    <row customHeight="1" ht="25" r="79" spans="1:26">
      <c r="A79" s="15" t="s">
        <v>476</v>
      </c>
      <c r="B79" s="17" t="n">
        <v>1657</v>
      </c>
      <c r="C79" s="18">
        <f>(21.0/B79*100)</f>
        <v/>
      </c>
      <c r="D79" s="19" t="n">
        <v>1636</v>
      </c>
      <c r="E79" s="18" t="n">
        <v>0</v>
      </c>
      <c r="F79" s="20" t="n">
        <v>0</v>
      </c>
      <c r="G79" s="18" t="n">
        <v>14.96471645</v>
      </c>
      <c r="H79" s="20" t="n">
        <v>5.41167962</v>
      </c>
      <c r="I79" s="18" t="n">
        <v>54.22353312</v>
      </c>
      <c r="J79" s="20" t="n">
        <v>6.71599711</v>
      </c>
      <c r="K79" s="18" t="n">
        <v>13.30742069</v>
      </c>
      <c r="L79" s="20" t="n">
        <v>4.84358048</v>
      </c>
      <c r="M79" s="18" t="n">
        <v>8.0520399</v>
      </c>
      <c r="N79" s="20" t="n">
        <v>3.59073798</v>
      </c>
      <c r="O79" s="18" t="n">
        <v>7.95696378</v>
      </c>
      <c r="P79" s="20" t="n">
        <v>3.15184657</v>
      </c>
      <c r="Q79" s="18" t="n">
        <v>0</v>
      </c>
      <c r="R79" s="20" t="n">
        <v>0</v>
      </c>
      <c r="S79" s="18" t="s">
        <v>404</v>
      </c>
      <c r="T79" s="20" t="s">
        <v>404</v>
      </c>
      <c r="U79" s="18" t="n">
        <v>0</v>
      </c>
      <c r="V79" s="20" t="n">
        <v>0</v>
      </c>
      <c r="W79" s="18" t="n">
        <v>0</v>
      </c>
      <c r="X79" s="20" t="n">
        <v>0</v>
      </c>
      <c r="Y79" s="18" t="n">
        <v>1.49532607</v>
      </c>
      <c r="Z79" s="20" t="n">
        <v>1.04635443</v>
      </c>
    </row>
    <row r="80" spans="1:26">
      <c r="A80" s="15" t="s">
        <v>477</v>
      </c>
      <c r="B80" s="17" t="n">
        <v>7841</v>
      </c>
      <c r="C80" s="18">
        <f>(0.0/B80*100)</f>
        <v/>
      </c>
      <c r="D80" s="19" t="n">
        <v>7841</v>
      </c>
      <c r="E80" s="18" t="n">
        <v>0</v>
      </c>
      <c r="F80" s="20" t="n">
        <v>0</v>
      </c>
      <c r="G80" s="18" t="n">
        <v>4.48203183</v>
      </c>
      <c r="H80" s="20" t="n">
        <v>1.55256046</v>
      </c>
      <c r="I80" s="18" t="n">
        <v>32.3800024</v>
      </c>
      <c r="J80" s="20" t="n">
        <v>3.56804313</v>
      </c>
      <c r="K80" s="18" t="n">
        <v>48.33676085</v>
      </c>
      <c r="L80" s="20" t="n">
        <v>3.61193926</v>
      </c>
      <c r="M80" s="18" t="n">
        <v>9.43817041</v>
      </c>
      <c r="N80" s="20" t="n">
        <v>2.12900703</v>
      </c>
      <c r="O80" s="18" t="n">
        <v>5.36303452</v>
      </c>
      <c r="P80" s="20" t="n">
        <v>1.50531799</v>
      </c>
      <c r="Q80" s="18" t="n">
        <v>0</v>
      </c>
      <c r="R80" s="20" t="n">
        <v>0</v>
      </c>
      <c r="S80" s="18" t="s">
        <v>404</v>
      </c>
      <c r="T80" s="20" t="s">
        <v>404</v>
      </c>
      <c r="U80" s="18" t="n">
        <v>0</v>
      </c>
      <c r="V80" s="20" t="n">
        <v>0</v>
      </c>
      <c r="W80" s="18" t="n">
        <v>0</v>
      </c>
      <c r="X80" s="20" t="n">
        <v>0</v>
      </c>
      <c r="Y80" s="18" t="n">
        <v>0</v>
      </c>
      <c r="Z80" s="20" t="n">
        <v>0</v>
      </c>
    </row>
    <row r="81" spans="1:26">
      <c r="A81" s="21" t="s">
        <v>478</v>
      </c>
      <c r="B81" s="17" t="n">
        <v>8861</v>
      </c>
      <c r="C81" s="18">
        <f>(0.0/B81*100)</f>
        <v/>
      </c>
      <c r="D81" s="19" t="n">
        <v>8861</v>
      </c>
      <c r="E81" s="18" t="n">
        <v>0</v>
      </c>
      <c r="F81" s="20" t="n">
        <v>0</v>
      </c>
      <c r="G81" s="18" t="n">
        <v>0.95431812</v>
      </c>
      <c r="H81" s="20" t="n">
        <v>0.50201464</v>
      </c>
      <c r="I81" s="18" t="n">
        <v>28.63009484</v>
      </c>
      <c r="J81" s="20" t="n">
        <v>3.69672675</v>
      </c>
      <c r="K81" s="18" t="n">
        <v>30.15260062</v>
      </c>
      <c r="L81" s="20" t="n">
        <v>3.78687795</v>
      </c>
      <c r="M81" s="18" t="n">
        <v>21.94537719</v>
      </c>
      <c r="N81" s="20" t="n">
        <v>3.40911694</v>
      </c>
      <c r="O81" s="18" t="n">
        <v>17.83516335</v>
      </c>
      <c r="P81" s="20" t="n">
        <v>3.20660617</v>
      </c>
      <c r="Q81" s="18" t="n">
        <v>0</v>
      </c>
      <c r="R81" s="20" t="n">
        <v>0</v>
      </c>
      <c r="S81" s="18" t="s">
        <v>404</v>
      </c>
      <c r="T81" s="20" t="s">
        <v>404</v>
      </c>
      <c r="U81" s="18" t="n">
        <v>0</v>
      </c>
      <c r="V81" s="20" t="n">
        <v>0</v>
      </c>
      <c r="W81" s="18" t="n">
        <v>0</v>
      </c>
      <c r="X81" s="20" t="n">
        <v>0</v>
      </c>
      <c r="Y81" s="18" t="n">
        <v>0.48244587</v>
      </c>
      <c r="Z81" s="20" t="n">
        <v>0.2859354</v>
      </c>
    </row>
    <row r="82" spans="1:26">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c r="Y82" s="22" t="s">
        <v>479</v>
      </c>
      <c r="Z82" s="22" t="s">
        <v>479</v>
      </c>
    </row>
    <row r="83" spans="1:26">
      <c r="A83" s="3" t="s">
        <v>480</v>
      </c>
    </row>
    <row r="84" spans="1:26">
      <c r="A84" s="23" t="s">
        <v>481</v>
      </c>
    </row>
    <row r="85" spans="1:26">
      <c r="A85" s="23" t="s">
        <v>482</v>
      </c>
    </row>
    <row customHeight="1" ht="30" r="86" spans="1:26">
      <c r="A86" s="23" t="s">
        <v>483</v>
      </c>
    </row>
    <row customHeight="1" ht="30" r="87" spans="1:26">
      <c r="A87" s="23" t="s">
        <v>479</v>
      </c>
    </row>
    <row customHeight="1" ht="30" r="88" spans="1:26">
      <c r="A88" s="23" t="s">
        <v>484</v>
      </c>
    </row>
    <row customHeight="1" ht="30" r="89" spans="1:26">
      <c r="A89" s="23" t="s">
        <v>485</v>
      </c>
    </row>
    <row customHeight="1" ht="30" r="90" spans="1:26">
      <c r="A90" s="23" t="s">
        <v>486</v>
      </c>
    </row>
    <row customHeight="1" ht="30" r="91" spans="1:26">
      <c r="A91" s="23" t="s">
        <v>487</v>
      </c>
    </row>
    <row customHeight="1" ht="30" r="92" spans="1:26">
      <c r="A92" s="23" t="s">
        <v>488</v>
      </c>
    </row>
    <row customHeight="1" ht="30" r="93" spans="1:26">
      <c r="A93" s="23" t="s">
        <v>489</v>
      </c>
    </row>
    <row customHeight="1" ht="30" r="94" spans="1:26">
      <c r="A94" s="23" t="s">
        <v>490</v>
      </c>
    </row>
    <row customHeight="1" ht="30" r="95" spans="1:26">
      <c r="A95" s="23" t="s">
        <v>491</v>
      </c>
    </row>
    <row customHeight="1" ht="30" r="96" spans="1:26">
      <c r="A96" s="23" t="s">
        <v>492</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544</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12.74346419</v>
      </c>
      <c r="F7" s="20" t="n">
        <v>1.12341711</v>
      </c>
      <c r="G7" s="18" t="n">
        <v>87.25653581</v>
      </c>
      <c r="H7" s="20" t="n">
        <v>1.12341711</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48.44650357</v>
      </c>
      <c r="F8" s="20" t="n">
        <v>3.43332896</v>
      </c>
      <c r="G8" s="18" t="n">
        <v>51.55349643</v>
      </c>
      <c r="H8" s="20" t="n">
        <v>3.43332896</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24.29344068</v>
      </c>
      <c r="F9" s="20" t="n">
        <v>2.50586801</v>
      </c>
      <c r="G9" s="18" t="n">
        <v>75.70655932</v>
      </c>
      <c r="H9" s="20" t="n">
        <v>2.50586801</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20.73602228</v>
      </c>
      <c r="F10" s="20" t="n">
        <v>1.9102146</v>
      </c>
      <c r="G10" s="18" t="n">
        <v>79.26397772</v>
      </c>
      <c r="H10" s="20" t="n">
        <v>1.9102146</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33.19385938</v>
      </c>
      <c r="F11" s="20" t="n">
        <v>3.7691715</v>
      </c>
      <c r="G11" s="18" t="n">
        <v>66.80614061999999</v>
      </c>
      <c r="H11" s="20" t="n">
        <v>3.7691715</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0.7406797899999999</v>
      </c>
      <c r="F12" s="20" t="n">
        <v>0.36793635</v>
      </c>
      <c r="G12" s="18" t="n">
        <v>99.25932021</v>
      </c>
      <c r="H12" s="20" t="n">
        <v>0.36793635</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2.22592228</v>
      </c>
      <c r="F13" s="20" t="n">
        <v>0.91355454</v>
      </c>
      <c r="G13" s="18" t="n">
        <v>97.77407771999999</v>
      </c>
      <c r="H13" s="20" t="n">
        <v>0.91355454</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3.08887609</v>
      </c>
      <c r="F14" s="20" t="n">
        <v>0.98589867</v>
      </c>
      <c r="G14" s="18" t="n">
        <v>96.91112391</v>
      </c>
      <c r="H14" s="20" t="n">
        <v>0.98589867</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8.93173724</v>
      </c>
      <c r="F15" s="20" t="n">
        <v>2.33709483</v>
      </c>
      <c r="G15" s="18" t="n">
        <v>91.06826276</v>
      </c>
      <c r="H15" s="20" t="n">
        <v>2.33709483</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67.74629958</v>
      </c>
      <c r="F16" s="20" t="n">
        <v>2.69705923</v>
      </c>
      <c r="G16" s="18" t="n">
        <v>32.25370042</v>
      </c>
      <c r="H16" s="20" t="n">
        <v>2.69705923</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37.57764683</v>
      </c>
      <c r="F17" s="20" t="n">
        <v>3.00646974</v>
      </c>
      <c r="G17" s="18" t="n">
        <v>62.42235317</v>
      </c>
      <c r="H17" s="20" t="n">
        <v>3.00646974</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96.48127812</v>
      </c>
      <c r="F18" s="20" t="n">
        <v>0.90373736</v>
      </c>
      <c r="G18" s="18" t="n">
        <v>3.51872188</v>
      </c>
      <c r="H18" s="20" t="n">
        <v>0.90373736</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45.73408811</v>
      </c>
      <c r="F19" s="20" t="n">
        <v>3.32664551</v>
      </c>
      <c r="G19" s="18" t="n">
        <v>54.26591189</v>
      </c>
      <c r="H19" s="20" t="n">
        <v>3.32664551</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0.72647177</v>
      </c>
      <c r="F20" s="20" t="n">
        <v>0.09128798</v>
      </c>
      <c r="G20" s="18" t="n">
        <v>98.70847071999999</v>
      </c>
      <c r="H20" s="20" t="n">
        <v>0.11311899</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25.42990155</v>
      </c>
      <c r="F21" s="20" t="n">
        <v>3.2269808</v>
      </c>
      <c r="G21" s="18" t="n">
        <v>74.57009845</v>
      </c>
      <c r="H21" s="20" t="n">
        <v>3.2269808</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7.58530633</v>
      </c>
      <c r="F22" s="20" t="n">
        <v>2.15789391</v>
      </c>
      <c r="G22" s="18" t="n">
        <v>92.41469367000001</v>
      </c>
      <c r="H22" s="20" t="n">
        <v>2.15789391</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89.89925294</v>
      </c>
      <c r="F23" s="20" t="n">
        <v>1.95394904</v>
      </c>
      <c r="G23" s="18" t="n">
        <v>10.10074706</v>
      </c>
      <c r="H23" s="20" t="n">
        <v>1.95394904</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68.21095991999999</v>
      </c>
      <c r="F24" s="20" t="n">
        <v>2.6588804</v>
      </c>
      <c r="G24" s="18" t="n">
        <v>31.78904008</v>
      </c>
      <c r="H24" s="20" t="n">
        <v>2.6588804</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65.61092954999999</v>
      </c>
      <c r="F25" s="20" t="n">
        <v>3.80937096</v>
      </c>
      <c r="G25" s="18" t="n">
        <v>34.38907045</v>
      </c>
      <c r="H25" s="20" t="n">
        <v>3.80937096</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3.23915155</v>
      </c>
      <c r="F26" s="20" t="n">
        <v>0.90913319</v>
      </c>
      <c r="G26" s="18" t="n">
        <v>96.76084845</v>
      </c>
      <c r="H26" s="20" t="n">
        <v>0.90913319</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32.15794837</v>
      </c>
      <c r="F27" s="20" t="n">
        <v>0.09974313999999999</v>
      </c>
      <c r="G27" s="18" t="n">
        <v>67.84205163</v>
      </c>
      <c r="H27" s="20" t="n">
        <v>0.09974313999999999</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81.63263933</v>
      </c>
      <c r="F28" s="20" t="n">
        <v>1.99821396</v>
      </c>
      <c r="G28" s="18" t="n">
        <v>18.36736067</v>
      </c>
      <c r="H28" s="20" t="n">
        <v>1.99821396</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7.1488253</v>
      </c>
      <c r="F29" s="20" t="n">
        <v>2.60453102</v>
      </c>
      <c r="G29" s="18" t="n">
        <v>92.8511747</v>
      </c>
      <c r="H29" s="20" t="n">
        <v>2.60453102</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3.19376652</v>
      </c>
      <c r="F30" s="20" t="n">
        <v>1.10530839</v>
      </c>
      <c r="G30" s="18" t="n">
        <v>96.80623348</v>
      </c>
      <c r="H30" s="20" t="n">
        <v>1.10530839</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3.76025499</v>
      </c>
      <c r="F31" s="20" t="n">
        <v>1.53029481</v>
      </c>
      <c r="G31" s="18" t="n">
        <v>96.23974500999999</v>
      </c>
      <c r="H31" s="20" t="n">
        <v>1.53029481</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1.93172665</v>
      </c>
      <c r="F32" s="20" t="n">
        <v>1.13125496</v>
      </c>
      <c r="G32" s="18" t="n">
        <v>98.06827335</v>
      </c>
      <c r="H32" s="20" t="n">
        <v>1.13125496</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60.12515744</v>
      </c>
      <c r="F33" s="20" t="n">
        <v>3.62677818</v>
      </c>
      <c r="G33" s="18" t="n">
        <v>39.87484256</v>
      </c>
      <c r="H33" s="20" t="n">
        <v>3.62677818</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1.96739177</v>
      </c>
      <c r="F34" s="20" t="n">
        <v>0.86831585</v>
      </c>
      <c r="G34" s="18" t="n">
        <v>98.03260822999999</v>
      </c>
      <c r="H34" s="20" t="n">
        <v>0.86831585</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2.48598118</v>
      </c>
      <c r="F35" s="20" t="n">
        <v>0.07558678000000001</v>
      </c>
      <c r="G35" s="18" t="n">
        <v>97.51401882</v>
      </c>
      <c r="H35" s="20" t="n">
        <v>0.07558678000000001</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65.74568354</v>
      </c>
      <c r="F36" s="20" t="n">
        <v>1.70866668</v>
      </c>
      <c r="G36" s="18" t="n">
        <v>34.25431646</v>
      </c>
      <c r="H36" s="20" t="n">
        <v>1.70866668</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0</v>
      </c>
      <c r="F37" s="20" t="n">
        <v>0</v>
      </c>
      <c r="G37" s="18" t="n">
        <v>100</v>
      </c>
      <c r="H37" s="20" t="n">
        <v>0</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10.3858152</v>
      </c>
      <c r="F38" s="20" t="n">
        <v>2.84875561</v>
      </c>
      <c r="G38" s="18" t="n">
        <v>89.6141848</v>
      </c>
      <c r="H38" s="20" t="n">
        <v>2.84875561</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95.06105313</v>
      </c>
      <c r="F39" s="20" t="n">
        <v>2.17656663</v>
      </c>
      <c r="G39" s="18" t="n">
        <v>4.93894687</v>
      </c>
      <c r="H39" s="20" t="n">
        <v>2.17656663</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4.9905834</v>
      </c>
      <c r="F40" s="20" t="n">
        <v>1.46556029</v>
      </c>
      <c r="G40" s="18" t="n">
        <v>95.00941659999999</v>
      </c>
      <c r="H40" s="20" t="n">
        <v>1.46556029</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7.04621951</v>
      </c>
      <c r="F41" s="20" t="n">
        <v>1.88964611</v>
      </c>
      <c r="G41" s="18" t="n">
        <v>92.95378049</v>
      </c>
      <c r="H41" s="20" t="n">
        <v>1.88964611</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39.17012916</v>
      </c>
      <c r="F44" s="20" t="n">
        <v>3.53394016</v>
      </c>
      <c r="G44" s="18" t="n">
        <v>60.68492061</v>
      </c>
      <c r="H44" s="20" t="n">
        <v>3.53372612</v>
      </c>
      <c r="I44" s="18" t="n">
        <v>0</v>
      </c>
      <c r="J44" s="20" t="n">
        <v>0</v>
      </c>
      <c r="K44" s="18" t="s">
        <v>404</v>
      </c>
      <c r="L44" s="20" t="s">
        <v>404</v>
      </c>
      <c r="M44" s="18" t="n">
        <v>0</v>
      </c>
      <c r="N44" s="20" t="n">
        <v>0</v>
      </c>
      <c r="O44" s="18" t="n">
        <v>0</v>
      </c>
      <c r="P44" s="20" t="n">
        <v>0</v>
      </c>
      <c r="Q44" s="18" t="n">
        <v>0.14495023</v>
      </c>
      <c r="R44" s="20" t="n">
        <v>0.1467335</v>
      </c>
    </row>
    <row r="45" spans="1:18">
      <c r="A45" s="15" t="s">
        <v>442</v>
      </c>
      <c r="B45" s="17" t="n">
        <v>5519</v>
      </c>
      <c r="C45" s="18">
        <f>(0.0/B45*100)</f>
        <v/>
      </c>
      <c r="D45" s="19" t="n">
        <v>5519</v>
      </c>
      <c r="E45" s="18" t="n">
        <v>85.41640098000001</v>
      </c>
      <c r="F45" s="20" t="n">
        <v>3.13783092</v>
      </c>
      <c r="G45" s="18" t="n">
        <v>14.41132171</v>
      </c>
      <c r="H45" s="20" t="n">
        <v>3.12931209</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73.42050134999999</v>
      </c>
      <c r="F46" s="20" t="n">
        <v>2.48131185</v>
      </c>
      <c r="G46" s="18" t="n">
        <v>26.57949865</v>
      </c>
      <c r="H46" s="20" t="n">
        <v>2.48131185</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3.30417019</v>
      </c>
      <c r="F47" s="20" t="n">
        <v>1.46523402</v>
      </c>
      <c r="G47" s="18" t="n">
        <v>96.69582981000001</v>
      </c>
      <c r="H47" s="20" t="n">
        <v>1.46523402</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65.469013</v>
      </c>
      <c r="F48" s="20" t="n">
        <v>3.57877335</v>
      </c>
      <c r="G48" s="18" t="n">
        <v>34.530987</v>
      </c>
      <c r="H48" s="20" t="n">
        <v>3.57877335</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65.43309259999999</v>
      </c>
      <c r="F49" s="20" t="n">
        <v>2.95665272</v>
      </c>
      <c r="G49" s="18" t="n">
        <v>34.5669074</v>
      </c>
      <c r="H49" s="20" t="n">
        <v>2.95665272</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75.76332705999999</v>
      </c>
      <c r="F50" s="20" t="n">
        <v>1.68767519</v>
      </c>
      <c r="G50" s="18" t="n">
        <v>24.23667294</v>
      </c>
      <c r="H50" s="20" t="n">
        <v>1.68767519</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81.11683442</v>
      </c>
      <c r="F51" s="20" t="n">
        <v>2.55874452</v>
      </c>
      <c r="G51" s="18" t="n">
        <v>18.88316558</v>
      </c>
      <c r="H51" s="20" t="n">
        <v>2.55874452</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11.77745082</v>
      </c>
      <c r="F52" s="20" t="n">
        <v>2.51024413</v>
      </c>
      <c r="G52" s="18" t="n">
        <v>88.22254918</v>
      </c>
      <c r="H52" s="20" t="n">
        <v>2.51024413</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85.78799089</v>
      </c>
      <c r="F53" s="20" t="n">
        <v>0.06743623999999999</v>
      </c>
      <c r="G53" s="18" t="n">
        <v>14.21200911</v>
      </c>
      <c r="H53" s="20" t="n">
        <v>0.06743623999999999</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74.80863107</v>
      </c>
      <c r="F54" s="20" t="n">
        <v>2.65052797</v>
      </c>
      <c r="G54" s="18" t="n">
        <v>25.19136893</v>
      </c>
      <c r="H54" s="20" t="n">
        <v>2.65052797</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1.25753448</v>
      </c>
      <c r="F55" s="20" t="n">
        <v>0.76103421</v>
      </c>
      <c r="G55" s="18" t="n">
        <v>98.74246552</v>
      </c>
      <c r="H55" s="20" t="n">
        <v>0.76103421</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14.38658323</v>
      </c>
      <c r="F56" s="20" t="n">
        <v>3.22904871</v>
      </c>
      <c r="G56" s="18" t="n">
        <v>85.61341677</v>
      </c>
      <c r="H56" s="20" t="n">
        <v>3.22904871</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56.53773581</v>
      </c>
      <c r="F57" s="20" t="n">
        <v>3.637531</v>
      </c>
      <c r="G57" s="18" t="n">
        <v>43.46226419</v>
      </c>
      <c r="H57" s="20" t="n">
        <v>3.637531</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90.07474446000001</v>
      </c>
      <c r="F58" s="20" t="n">
        <v>1.5468594</v>
      </c>
      <c r="G58" s="18" t="n">
        <v>9.92525554</v>
      </c>
      <c r="H58" s="20" t="n">
        <v>1.5468594</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64.69505897000001</v>
      </c>
      <c r="F59" s="20" t="n">
        <v>1.40346796</v>
      </c>
      <c r="G59" s="18" t="n">
        <v>35.30494103</v>
      </c>
      <c r="H59" s="20" t="n">
        <v>1.40346796</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46.33414461</v>
      </c>
      <c r="F60" s="20" t="n">
        <v>3.03054991</v>
      </c>
      <c r="G60" s="18" t="n">
        <v>52.94476273</v>
      </c>
      <c r="H60" s="20" t="n">
        <v>3.01097486</v>
      </c>
      <c r="I60" s="18" t="n">
        <v>0</v>
      </c>
      <c r="J60" s="20" t="n">
        <v>0</v>
      </c>
      <c r="K60" s="18" t="s">
        <v>404</v>
      </c>
      <c r="L60" s="20" t="s">
        <v>404</v>
      </c>
      <c r="M60" s="18" t="n">
        <v>0</v>
      </c>
      <c r="N60" s="20" t="n">
        <v>0</v>
      </c>
      <c r="O60" s="18" t="n">
        <v>0</v>
      </c>
      <c r="P60" s="20" t="n">
        <v>0</v>
      </c>
      <c r="Q60" s="18" t="n">
        <v>0.72109265</v>
      </c>
      <c r="R60" s="20" t="n">
        <v>0.54834718</v>
      </c>
    </row>
    <row r="61" spans="1:18">
      <c r="A61" s="15" t="s">
        <v>458</v>
      </c>
      <c r="B61" s="17" t="n">
        <v>6525</v>
      </c>
      <c r="C61" s="18">
        <f>(0.0/B61*100)</f>
        <v/>
      </c>
      <c r="D61" s="19" t="n">
        <v>6525</v>
      </c>
      <c r="E61" s="18" t="n">
        <v>2.98483156</v>
      </c>
      <c r="F61" s="20" t="n">
        <v>0.91961591</v>
      </c>
      <c r="G61" s="18" t="n">
        <v>97.01516844</v>
      </c>
      <c r="H61" s="20" t="n">
        <v>0.91961591</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9.209939200000001</v>
      </c>
      <c r="F62" s="20" t="n">
        <v>0.03460796</v>
      </c>
      <c r="G62" s="18" t="n">
        <v>90.79006080000001</v>
      </c>
      <c r="H62" s="20" t="n">
        <v>0.03460796</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19.3258841</v>
      </c>
      <c r="F63" s="20" t="n">
        <v>0.10298205</v>
      </c>
      <c r="G63" s="18" t="n">
        <v>72.93332820000001</v>
      </c>
      <c r="H63" s="20" t="n">
        <v>0.16659219</v>
      </c>
      <c r="I63" s="18" t="n">
        <v>0</v>
      </c>
      <c r="J63" s="20" t="n">
        <v>0</v>
      </c>
      <c r="K63" s="18" t="s">
        <v>404</v>
      </c>
      <c r="L63" s="20" t="s">
        <v>404</v>
      </c>
      <c r="M63" s="18" t="n">
        <v>0</v>
      </c>
      <c r="N63" s="20" t="n">
        <v>0</v>
      </c>
      <c r="O63" s="18" t="n">
        <v>0</v>
      </c>
      <c r="P63" s="20" t="n">
        <v>0</v>
      </c>
      <c r="Q63" s="18" t="n">
        <v>7.74078771</v>
      </c>
      <c r="R63" s="20" t="n">
        <v>0.18044457</v>
      </c>
    </row>
    <row r="64" spans="1:18">
      <c r="A64" s="15" t="s">
        <v>461</v>
      </c>
      <c r="B64" s="17" t="n">
        <v>3634</v>
      </c>
      <c r="C64" s="18">
        <f>(27.0/B64*100)</f>
        <v/>
      </c>
      <c r="D64" s="19" t="n">
        <v>3607</v>
      </c>
      <c r="E64" s="18" t="n">
        <v>58.21554397</v>
      </c>
      <c r="F64" s="20" t="n">
        <v>0.0727978</v>
      </c>
      <c r="G64" s="18" t="n">
        <v>41.78445603</v>
      </c>
      <c r="H64" s="20" t="n">
        <v>0.0727978</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16.23168732</v>
      </c>
      <c r="F65" s="20" t="n">
        <v>2.347852</v>
      </c>
      <c r="G65" s="18" t="n">
        <v>83.76831267999999</v>
      </c>
      <c r="H65" s="20" t="n">
        <v>2.347852</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0.5741622</v>
      </c>
      <c r="F66" s="20" t="n">
        <v>0.04033036</v>
      </c>
      <c r="G66" s="18" t="n">
        <v>99.4258378</v>
      </c>
      <c r="H66" s="20" t="n">
        <v>0.04033036</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51.94097934</v>
      </c>
      <c r="F67" s="20" t="n">
        <v>2.63240094</v>
      </c>
      <c r="G67" s="18" t="n">
        <v>48.05902066</v>
      </c>
      <c r="H67" s="20" t="n">
        <v>2.63240094</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15.70349685</v>
      </c>
      <c r="F68" s="20" t="n">
        <v>0.06262613</v>
      </c>
      <c r="G68" s="18" t="n">
        <v>84.29650315000001</v>
      </c>
      <c r="H68" s="20" t="n">
        <v>0.06262613</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79.38452092999999</v>
      </c>
      <c r="F69" s="20" t="n">
        <v>3.53359668</v>
      </c>
      <c r="G69" s="18" t="n">
        <v>20.61547907</v>
      </c>
      <c r="H69" s="20" t="n">
        <v>3.53359668</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0.96689806</v>
      </c>
      <c r="F70" s="20" t="n">
        <v>0.9617381</v>
      </c>
      <c r="G70" s="18" t="n">
        <v>99.03310193999999</v>
      </c>
      <c r="H70" s="20" t="n">
        <v>0.9617381</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52.05714103</v>
      </c>
      <c r="F71" s="20" t="n">
        <v>0.77247453</v>
      </c>
      <c r="G71" s="18" t="n">
        <v>47.94285897</v>
      </c>
      <c r="H71" s="20" t="n">
        <v>0.77247453</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47.39390659</v>
      </c>
      <c r="F72" s="20" t="n">
        <v>3.47268745</v>
      </c>
      <c r="G72" s="18" t="n">
        <v>52.60609341</v>
      </c>
      <c r="H72" s="20" t="n">
        <v>3.47268745</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27.27203416</v>
      </c>
      <c r="F73" s="20" t="n">
        <v>3.81053992</v>
      </c>
      <c r="G73" s="18" t="n">
        <v>72.72796584</v>
      </c>
      <c r="H73" s="20" t="n">
        <v>3.81053992</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74.84170082</v>
      </c>
      <c r="F74" s="20" t="n">
        <v>0.12077715</v>
      </c>
      <c r="G74" s="18" t="n">
        <v>25.15829918</v>
      </c>
      <c r="H74" s="20" t="n">
        <v>0.12077715</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94.43960038</v>
      </c>
      <c r="F75" s="20" t="n">
        <v>1.90975231</v>
      </c>
      <c r="G75" s="18" t="n">
        <v>5.56039962</v>
      </c>
      <c r="H75" s="20" t="n">
        <v>1.90975231</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47.29925187</v>
      </c>
      <c r="F76" s="20" t="n">
        <v>2.00105703</v>
      </c>
      <c r="G76" s="18" t="n">
        <v>52.70074813</v>
      </c>
      <c r="H76" s="20" t="n">
        <v>2.00105703</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82.78284609000001</v>
      </c>
      <c r="F77" s="20" t="n">
        <v>1.88627364</v>
      </c>
      <c r="G77" s="18" t="n">
        <v>17.21715391</v>
      </c>
      <c r="H77" s="20" t="n">
        <v>1.88627364</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72.68399011</v>
      </c>
      <c r="F78" s="20" t="n">
        <v>3.57842816</v>
      </c>
      <c r="G78" s="18" t="n">
        <v>27.31600989</v>
      </c>
      <c r="H78" s="20" t="n">
        <v>3.57842816</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46.49787066</v>
      </c>
      <c r="F79" s="20" t="n">
        <v>5.27157344</v>
      </c>
      <c r="G79" s="18" t="n">
        <v>53.50212934</v>
      </c>
      <c r="H79" s="20" t="n">
        <v>5.27157344</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7.62067214</v>
      </c>
      <c r="F80" s="20" t="n">
        <v>1.89327343</v>
      </c>
      <c r="G80" s="18" t="n">
        <v>92.37932786</v>
      </c>
      <c r="H80" s="20" t="n">
        <v>1.89327343</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81.24493691000001</v>
      </c>
      <c r="F81" s="20" t="n">
        <v>2.8888747</v>
      </c>
      <c r="G81" s="18" t="n">
        <v>18.75506309</v>
      </c>
      <c r="H81" s="20" t="n">
        <v>2.8888747</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547</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82.93313639</v>
      </c>
      <c r="F7" s="20" t="n">
        <v>1.48782496</v>
      </c>
      <c r="G7" s="18" t="n">
        <v>17.06686361</v>
      </c>
      <c r="H7" s="20" t="n">
        <v>1.48782496</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96.81296854</v>
      </c>
      <c r="F8" s="20" t="n">
        <v>1.10598004</v>
      </c>
      <c r="G8" s="18" t="n">
        <v>3.18703146</v>
      </c>
      <c r="H8" s="20" t="n">
        <v>1.10598004</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94.55205198</v>
      </c>
      <c r="F9" s="20" t="n">
        <v>1.4750341</v>
      </c>
      <c r="G9" s="18" t="n">
        <v>5.44794802</v>
      </c>
      <c r="H9" s="20" t="n">
        <v>1.4750341</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95.23882847</v>
      </c>
      <c r="F10" s="20" t="n">
        <v>0.90595827</v>
      </c>
      <c r="G10" s="18" t="n">
        <v>4.76117153</v>
      </c>
      <c r="H10" s="20" t="n">
        <v>0.90595827</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95.09725677</v>
      </c>
      <c r="F11" s="20" t="n">
        <v>1.86214168</v>
      </c>
      <c r="G11" s="18" t="n">
        <v>4.90274323</v>
      </c>
      <c r="H11" s="20" t="n">
        <v>1.86214168</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98.33262084</v>
      </c>
      <c r="F12" s="20" t="n">
        <v>0.56537359</v>
      </c>
      <c r="G12" s="18" t="n">
        <v>1.66737916</v>
      </c>
      <c r="H12" s="20" t="n">
        <v>0.56537359</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77.28661063</v>
      </c>
      <c r="F13" s="20" t="n">
        <v>3.03519646</v>
      </c>
      <c r="G13" s="18" t="n">
        <v>22.71338937</v>
      </c>
      <c r="H13" s="20" t="n">
        <v>3.03519646</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94.39428825</v>
      </c>
      <c r="F14" s="20" t="n">
        <v>1.15910543</v>
      </c>
      <c r="G14" s="18" t="n">
        <v>5.60571175</v>
      </c>
      <c r="H14" s="20" t="n">
        <v>1.15910543</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97.61725939</v>
      </c>
      <c r="F15" s="20" t="n">
        <v>0.8801939600000001</v>
      </c>
      <c r="G15" s="18" t="n">
        <v>2.38274061</v>
      </c>
      <c r="H15" s="20" t="n">
        <v>0.8801939600000001</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96.61166985</v>
      </c>
      <c r="F16" s="20" t="n">
        <v>1.23741126</v>
      </c>
      <c r="G16" s="18" t="n">
        <v>3.38833015</v>
      </c>
      <c r="H16" s="20" t="n">
        <v>1.23741126</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88.81112349999999</v>
      </c>
      <c r="F17" s="20" t="n">
        <v>2.477562</v>
      </c>
      <c r="G17" s="18" t="n">
        <v>11.1888765</v>
      </c>
      <c r="H17" s="20" t="n">
        <v>2.477562</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100</v>
      </c>
      <c r="F18" s="20" t="n">
        <v>0</v>
      </c>
      <c r="G18" s="18" t="n">
        <v>0</v>
      </c>
      <c r="H18" s="20" t="n">
        <v>0</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98.87260329</v>
      </c>
      <c r="F19" s="20" t="n">
        <v>0.79575099</v>
      </c>
      <c r="G19" s="18" t="n">
        <v>1.12739671</v>
      </c>
      <c r="H19" s="20" t="n">
        <v>0.79575099</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99.43494248</v>
      </c>
      <c r="F20" s="20" t="n">
        <v>0.06826113</v>
      </c>
      <c r="G20" s="18" t="n">
        <v>0</v>
      </c>
      <c r="H20" s="20" t="n">
        <v>0</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96.55094835</v>
      </c>
      <c r="F21" s="20" t="n">
        <v>1.50340243</v>
      </c>
      <c r="G21" s="18" t="n">
        <v>3.44905165</v>
      </c>
      <c r="H21" s="20" t="n">
        <v>1.50340243</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92.32180483</v>
      </c>
      <c r="F22" s="20" t="n">
        <v>2.28148492</v>
      </c>
      <c r="G22" s="18" t="n">
        <v>7.67819517</v>
      </c>
      <c r="H22" s="20" t="n">
        <v>2.28148492</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99.22510981000001</v>
      </c>
      <c r="F23" s="20" t="n">
        <v>0.75378733</v>
      </c>
      <c r="G23" s="18" t="n">
        <v>0.77489019</v>
      </c>
      <c r="H23" s="20" t="n">
        <v>0.75378733</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95.37397713999999</v>
      </c>
      <c r="F24" s="20" t="n">
        <v>1.61130768</v>
      </c>
      <c r="G24" s="18" t="n">
        <v>4.62602286</v>
      </c>
      <c r="H24" s="20" t="n">
        <v>1.61130768</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93.1403992</v>
      </c>
      <c r="F25" s="20" t="n">
        <v>2.08406878</v>
      </c>
      <c r="G25" s="18" t="n">
        <v>6.8596008</v>
      </c>
      <c r="H25" s="20" t="n">
        <v>2.08406878</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92.48751384000001</v>
      </c>
      <c r="F26" s="20" t="n">
        <v>1.59169375</v>
      </c>
      <c r="G26" s="18" t="n">
        <v>7.51248616</v>
      </c>
      <c r="H26" s="20" t="n">
        <v>1.59169375</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93.16161943</v>
      </c>
      <c r="F27" s="20" t="n">
        <v>0.05282725</v>
      </c>
      <c r="G27" s="18" t="n">
        <v>6.83838057</v>
      </c>
      <c r="H27" s="20" t="n">
        <v>0.05282725</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98.13250223999999</v>
      </c>
      <c r="F28" s="20" t="n">
        <v>0.92591133</v>
      </c>
      <c r="G28" s="18" t="n">
        <v>1.86749776</v>
      </c>
      <c r="H28" s="20" t="n">
        <v>0.92591133</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53.90596781</v>
      </c>
      <c r="F29" s="20" t="n">
        <v>4.45628101</v>
      </c>
      <c r="G29" s="18" t="n">
        <v>46.09403219</v>
      </c>
      <c r="H29" s="20" t="n">
        <v>4.45628101</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80.81592965</v>
      </c>
      <c r="F30" s="20" t="n">
        <v>2.67678457</v>
      </c>
      <c r="G30" s="18" t="n">
        <v>19.18407035</v>
      </c>
      <c r="H30" s="20" t="n">
        <v>2.67678457</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97.23450364999999</v>
      </c>
      <c r="F31" s="20" t="n">
        <v>1.12281122</v>
      </c>
      <c r="G31" s="18" t="n">
        <v>2.76549635</v>
      </c>
      <c r="H31" s="20" t="n">
        <v>1.12281122</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100</v>
      </c>
      <c r="F32" s="20" t="n">
        <v>0</v>
      </c>
      <c r="G32" s="18" t="n">
        <v>0</v>
      </c>
      <c r="H32" s="20" t="n">
        <v>0</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97.80466507</v>
      </c>
      <c r="F33" s="20" t="n">
        <v>1.01946995</v>
      </c>
      <c r="G33" s="18" t="n">
        <v>2.19533493</v>
      </c>
      <c r="H33" s="20" t="n">
        <v>1.01946995</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81.51355086</v>
      </c>
      <c r="F34" s="20" t="n">
        <v>2.63444228</v>
      </c>
      <c r="G34" s="18" t="n">
        <v>18.48644914</v>
      </c>
      <c r="H34" s="20" t="n">
        <v>2.63444228</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86.01294720999999</v>
      </c>
      <c r="F35" s="20" t="n">
        <v>0.25512819</v>
      </c>
      <c r="G35" s="18" t="n">
        <v>13.98705279</v>
      </c>
      <c r="H35" s="20" t="n">
        <v>0.25512819</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99.48003524000001</v>
      </c>
      <c r="F36" s="20" t="n">
        <v>0.51020111</v>
      </c>
      <c r="G36" s="18" t="n">
        <v>0.51996476</v>
      </c>
      <c r="H36" s="20" t="n">
        <v>0.51020111</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66.5905601</v>
      </c>
      <c r="F37" s="20" t="n">
        <v>3.3497178</v>
      </c>
      <c r="G37" s="18" t="n">
        <v>33.4094399</v>
      </c>
      <c r="H37" s="20" t="n">
        <v>3.3497178</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93.40172779</v>
      </c>
      <c r="F38" s="20" t="n">
        <v>1.91020303</v>
      </c>
      <c r="G38" s="18" t="n">
        <v>6.59827221</v>
      </c>
      <c r="H38" s="20" t="n">
        <v>1.91020303</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99.25267259</v>
      </c>
      <c r="F39" s="20" t="n">
        <v>0.74665325</v>
      </c>
      <c r="G39" s="18" t="n">
        <v>0.74732741</v>
      </c>
      <c r="H39" s="20" t="n">
        <v>0.74665325</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65.44645500999999</v>
      </c>
      <c r="F40" s="20" t="n">
        <v>3.5914926</v>
      </c>
      <c r="G40" s="18" t="n">
        <v>34.55354499</v>
      </c>
      <c r="H40" s="20" t="n">
        <v>3.5914926</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57.61832637</v>
      </c>
      <c r="F41" s="20" t="n">
        <v>3.66870187</v>
      </c>
      <c r="G41" s="18" t="n">
        <v>42.38167363</v>
      </c>
      <c r="H41" s="20" t="n">
        <v>3.66870187</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84.32362175</v>
      </c>
      <c r="F44" s="20" t="n">
        <v>2.22518724</v>
      </c>
      <c r="G44" s="18" t="n">
        <v>15.53142802</v>
      </c>
      <c r="H44" s="20" t="n">
        <v>2.21827147</v>
      </c>
      <c r="I44" s="18" t="n">
        <v>0</v>
      </c>
      <c r="J44" s="20" t="n">
        <v>0</v>
      </c>
      <c r="K44" s="18" t="s">
        <v>404</v>
      </c>
      <c r="L44" s="20" t="s">
        <v>404</v>
      </c>
      <c r="M44" s="18" t="n">
        <v>0</v>
      </c>
      <c r="N44" s="20" t="n">
        <v>0</v>
      </c>
      <c r="O44" s="18" t="n">
        <v>0</v>
      </c>
      <c r="P44" s="20" t="n">
        <v>0</v>
      </c>
      <c r="Q44" s="18" t="n">
        <v>0.14495023</v>
      </c>
      <c r="R44" s="20" t="n">
        <v>0.1467335</v>
      </c>
    </row>
    <row r="45" spans="1:18">
      <c r="A45" s="15" t="s">
        <v>442</v>
      </c>
      <c r="B45" s="17" t="n">
        <v>5519</v>
      </c>
      <c r="C45" s="18">
        <f>(0.0/B45*100)</f>
        <v/>
      </c>
      <c r="D45" s="19" t="n">
        <v>5519</v>
      </c>
      <c r="E45" s="18" t="n">
        <v>99.82772269</v>
      </c>
      <c r="F45" s="20" t="n">
        <v>0.1703657</v>
      </c>
      <c r="G45" s="18" t="n">
        <v>0</v>
      </c>
      <c r="H45" s="20" t="n">
        <v>0</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99.05816179</v>
      </c>
      <c r="F46" s="20" t="n">
        <v>0.4515859</v>
      </c>
      <c r="G46" s="18" t="n">
        <v>0.94183821</v>
      </c>
      <c r="H46" s="20" t="n">
        <v>0.4515859</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77.99813937</v>
      </c>
      <c r="F47" s="20" t="n">
        <v>3.35690932</v>
      </c>
      <c r="G47" s="18" t="n">
        <v>22.00186063</v>
      </c>
      <c r="H47" s="20" t="n">
        <v>3.35690932</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87.66659782000001</v>
      </c>
      <c r="F48" s="20" t="n">
        <v>3.07087056</v>
      </c>
      <c r="G48" s="18" t="n">
        <v>12.33340218</v>
      </c>
      <c r="H48" s="20" t="n">
        <v>3.07087056</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98.89733223</v>
      </c>
      <c r="F49" s="20" t="n">
        <v>0.7741760600000001</v>
      </c>
      <c r="G49" s="18" t="n">
        <v>1.10266777</v>
      </c>
      <c r="H49" s="20" t="n">
        <v>0.7741760600000001</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99.81198461</v>
      </c>
      <c r="F50" s="20" t="n">
        <v>0.10302697</v>
      </c>
      <c r="G50" s="18" t="n">
        <v>0.18801539</v>
      </c>
      <c r="H50" s="20" t="n">
        <v>0.10302697</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99.36040228</v>
      </c>
      <c r="F51" s="20" t="n">
        <v>0.4341794</v>
      </c>
      <c r="G51" s="18" t="n">
        <v>0.63959772</v>
      </c>
      <c r="H51" s="20" t="n">
        <v>0.4341794</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91.9734435</v>
      </c>
      <c r="F52" s="20" t="n">
        <v>1.87676297</v>
      </c>
      <c r="G52" s="18" t="n">
        <v>8.0265565</v>
      </c>
      <c r="H52" s="20" t="n">
        <v>1.87676297</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97.33809055</v>
      </c>
      <c r="F53" s="20" t="n">
        <v>0.03843016</v>
      </c>
      <c r="G53" s="18" t="n">
        <v>2.66190945</v>
      </c>
      <c r="H53" s="20" t="n">
        <v>0.03843016</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100</v>
      </c>
      <c r="F54" s="20" t="n">
        <v>0</v>
      </c>
      <c r="G54" s="18" t="n">
        <v>0</v>
      </c>
      <c r="H54" s="20" t="n">
        <v>0</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87.22397463999999</v>
      </c>
      <c r="F55" s="20" t="n">
        <v>2.34698652</v>
      </c>
      <c r="G55" s="18" t="n">
        <v>12.77602536</v>
      </c>
      <c r="H55" s="20" t="n">
        <v>2.34698652</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29.22953581</v>
      </c>
      <c r="F56" s="20" t="n">
        <v>3.85199865</v>
      </c>
      <c r="G56" s="18" t="n">
        <v>70.77046419</v>
      </c>
      <c r="H56" s="20" t="n">
        <v>3.85199865</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95.98624872000001</v>
      </c>
      <c r="F57" s="20" t="n">
        <v>1.25421746</v>
      </c>
      <c r="G57" s="18" t="n">
        <v>4.01375128</v>
      </c>
      <c r="H57" s="20" t="n">
        <v>1.25421746</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98.15581640000001</v>
      </c>
      <c r="F58" s="20" t="n">
        <v>0.89915795</v>
      </c>
      <c r="G58" s="18" t="n">
        <v>1.8441836</v>
      </c>
      <c r="H58" s="20" t="n">
        <v>0.89915795</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98.07836835000001</v>
      </c>
      <c r="F59" s="20" t="n">
        <v>0.36861812</v>
      </c>
      <c r="G59" s="18" t="n">
        <v>1.92163165</v>
      </c>
      <c r="H59" s="20" t="n">
        <v>0.36861812</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91.60198054999999</v>
      </c>
      <c r="F60" s="20" t="n">
        <v>2.12320609</v>
      </c>
      <c r="G60" s="18" t="n">
        <v>7.67692679</v>
      </c>
      <c r="H60" s="20" t="n">
        <v>2.06271979</v>
      </c>
      <c r="I60" s="18" t="n">
        <v>0</v>
      </c>
      <c r="J60" s="20" t="n">
        <v>0</v>
      </c>
      <c r="K60" s="18" t="s">
        <v>404</v>
      </c>
      <c r="L60" s="20" t="s">
        <v>404</v>
      </c>
      <c r="M60" s="18" t="n">
        <v>0</v>
      </c>
      <c r="N60" s="20" t="n">
        <v>0</v>
      </c>
      <c r="O60" s="18" t="n">
        <v>0</v>
      </c>
      <c r="P60" s="20" t="n">
        <v>0</v>
      </c>
      <c r="Q60" s="18" t="n">
        <v>0.72109265</v>
      </c>
      <c r="R60" s="20" t="n">
        <v>0.54834718</v>
      </c>
    </row>
    <row r="61" spans="1:18">
      <c r="A61" s="15" t="s">
        <v>458</v>
      </c>
      <c r="B61" s="17" t="n">
        <v>6525</v>
      </c>
      <c r="C61" s="18">
        <f>(0.0/B61*100)</f>
        <v/>
      </c>
      <c r="D61" s="19" t="n">
        <v>6525</v>
      </c>
      <c r="E61" s="18" t="n">
        <v>96.17642948</v>
      </c>
      <c r="F61" s="20" t="n">
        <v>1.23021182</v>
      </c>
      <c r="G61" s="18" t="n">
        <v>3.82357052</v>
      </c>
      <c r="H61" s="20" t="n">
        <v>1.23021182</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84.02484702</v>
      </c>
      <c r="F62" s="20" t="n">
        <v>0.03157137</v>
      </c>
      <c r="G62" s="18" t="n">
        <v>15.97515298</v>
      </c>
      <c r="H62" s="20" t="n">
        <v>0.03157137</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63.83045653</v>
      </c>
      <c r="F63" s="20" t="n">
        <v>0.18965069</v>
      </c>
      <c r="G63" s="18" t="n">
        <v>28.42875577</v>
      </c>
      <c r="H63" s="20" t="n">
        <v>0.13963436</v>
      </c>
      <c r="I63" s="18" t="n">
        <v>0</v>
      </c>
      <c r="J63" s="20" t="n">
        <v>0</v>
      </c>
      <c r="K63" s="18" t="s">
        <v>404</v>
      </c>
      <c r="L63" s="20" t="s">
        <v>404</v>
      </c>
      <c r="M63" s="18" t="n">
        <v>0</v>
      </c>
      <c r="N63" s="20" t="n">
        <v>0</v>
      </c>
      <c r="O63" s="18" t="n">
        <v>0</v>
      </c>
      <c r="P63" s="20" t="n">
        <v>0</v>
      </c>
      <c r="Q63" s="18" t="n">
        <v>7.74078771</v>
      </c>
      <c r="R63" s="20" t="n">
        <v>0.18044457</v>
      </c>
    </row>
    <row r="64" spans="1:18">
      <c r="A64" s="15" t="s">
        <v>461</v>
      </c>
      <c r="B64" s="17" t="n">
        <v>3634</v>
      </c>
      <c r="C64" s="18">
        <f>(27.0/B64*100)</f>
        <v/>
      </c>
      <c r="D64" s="19" t="n">
        <v>3607</v>
      </c>
      <c r="E64" s="18" t="n">
        <v>98.39956994000001</v>
      </c>
      <c r="F64" s="20" t="n">
        <v>0.02219274</v>
      </c>
      <c r="G64" s="18" t="n">
        <v>1.60043006</v>
      </c>
      <c r="H64" s="20" t="n">
        <v>0.02219274</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94.92989031</v>
      </c>
      <c r="F65" s="20" t="n">
        <v>1.65184171</v>
      </c>
      <c r="G65" s="18" t="n">
        <v>5.07010969</v>
      </c>
      <c r="H65" s="20" t="n">
        <v>1.65184171</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95.23028334999999</v>
      </c>
      <c r="F66" s="20" t="n">
        <v>0.02710561</v>
      </c>
      <c r="G66" s="18" t="n">
        <v>4.76971665</v>
      </c>
      <c r="H66" s="20" t="n">
        <v>0.02710561</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93.33003662</v>
      </c>
      <c r="F67" s="20" t="n">
        <v>1.79974075</v>
      </c>
      <c r="G67" s="18" t="n">
        <v>6.66996338</v>
      </c>
      <c r="H67" s="20" t="n">
        <v>1.79974075</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86.60267338</v>
      </c>
      <c r="F68" s="20" t="n">
        <v>0.07096236</v>
      </c>
      <c r="G68" s="18" t="n">
        <v>13.39732662</v>
      </c>
      <c r="H68" s="20" t="n">
        <v>0.07096236</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99.02307564</v>
      </c>
      <c r="F69" s="20" t="n">
        <v>0.62279702</v>
      </c>
      <c r="G69" s="18" t="n">
        <v>0.97692436</v>
      </c>
      <c r="H69" s="20" t="n">
        <v>0.62279702</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100</v>
      </c>
      <c r="F70" s="20" t="n">
        <v>0</v>
      </c>
      <c r="G70" s="18" t="n">
        <v>0</v>
      </c>
      <c r="H70" s="20" t="n">
        <v>0</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99.43728509</v>
      </c>
      <c r="F71" s="20" t="n">
        <v>0.0048709</v>
      </c>
      <c r="G71" s="18" t="n">
        <v>0.56271491</v>
      </c>
      <c r="H71" s="20" t="n">
        <v>0.0048709</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45.67836511</v>
      </c>
      <c r="F72" s="20" t="n">
        <v>3.55218594</v>
      </c>
      <c r="G72" s="18" t="n">
        <v>54.32163489</v>
      </c>
      <c r="H72" s="20" t="n">
        <v>3.55218594</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55.25016631</v>
      </c>
      <c r="F73" s="20" t="n">
        <v>3.89207356</v>
      </c>
      <c r="G73" s="18" t="n">
        <v>44.74983369</v>
      </c>
      <c r="H73" s="20" t="n">
        <v>3.89207356</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94.9333888</v>
      </c>
      <c r="F74" s="20" t="n">
        <v>0.05382984</v>
      </c>
      <c r="G74" s="18" t="n">
        <v>5.0666112</v>
      </c>
      <c r="H74" s="20" t="n">
        <v>0.05382984</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99.48065425</v>
      </c>
      <c r="F75" s="20" t="n">
        <v>0.57353023</v>
      </c>
      <c r="G75" s="18" t="n">
        <v>0.5193457500000001</v>
      </c>
      <c r="H75" s="20" t="n">
        <v>0.57353023</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91.17034695</v>
      </c>
      <c r="F76" s="20" t="n">
        <v>1.31072765</v>
      </c>
      <c r="G76" s="18" t="n">
        <v>8.829653049999999</v>
      </c>
      <c r="H76" s="20" t="n">
        <v>1.31072765</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98.04138711</v>
      </c>
      <c r="F77" s="20" t="n">
        <v>0.89518584</v>
      </c>
      <c r="G77" s="18" t="n">
        <v>1.95861289</v>
      </c>
      <c r="H77" s="20" t="n">
        <v>0.89518584</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98.95330364</v>
      </c>
      <c r="F78" s="20" t="n">
        <v>0.73911197</v>
      </c>
      <c r="G78" s="18" t="n">
        <v>1.04669636</v>
      </c>
      <c r="H78" s="20" t="n">
        <v>0.73911197</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97.51779408</v>
      </c>
      <c r="F79" s="20" t="n">
        <v>2.20415</v>
      </c>
      <c r="G79" s="18" t="n">
        <v>2.48220592</v>
      </c>
      <c r="H79" s="20" t="n">
        <v>2.20415</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98.59890459</v>
      </c>
      <c r="F80" s="20" t="n">
        <v>1.21757377</v>
      </c>
      <c r="G80" s="18" t="n">
        <v>1.40109541</v>
      </c>
      <c r="H80" s="20" t="n">
        <v>1.21757377</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98.00632933</v>
      </c>
      <c r="F81" s="20" t="n">
        <v>1.16036154</v>
      </c>
      <c r="G81" s="18" t="n">
        <v>1.99367067</v>
      </c>
      <c r="H81" s="20" t="n">
        <v>1.16036154</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548</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96.83017215</v>
      </c>
      <c r="F7" s="20" t="n">
        <v>0.65692891</v>
      </c>
      <c r="G7" s="18" t="n">
        <v>3.16982785</v>
      </c>
      <c r="H7" s="20" t="n">
        <v>0.65692891</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98.66668325000001</v>
      </c>
      <c r="F8" s="20" t="n">
        <v>0.79156184</v>
      </c>
      <c r="G8" s="18" t="n">
        <v>1.33331675</v>
      </c>
      <c r="H8" s="20" t="n">
        <v>0.79156184</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79.19128145000001</v>
      </c>
      <c r="F9" s="20" t="n">
        <v>2.622141</v>
      </c>
      <c r="G9" s="18" t="n">
        <v>20.80871855</v>
      </c>
      <c r="H9" s="20" t="n">
        <v>2.622141</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95.1428365</v>
      </c>
      <c r="F10" s="20" t="n">
        <v>1.00277168</v>
      </c>
      <c r="G10" s="18" t="n">
        <v>4.8571635</v>
      </c>
      <c r="H10" s="20" t="n">
        <v>1.00277168</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58.10288947</v>
      </c>
      <c r="F11" s="20" t="n">
        <v>4.42085965</v>
      </c>
      <c r="G11" s="18" t="n">
        <v>41.89711053</v>
      </c>
      <c r="H11" s="20" t="n">
        <v>4.42085965</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99.68965538</v>
      </c>
      <c r="F12" s="20" t="n">
        <v>0.31265678</v>
      </c>
      <c r="G12" s="18" t="n">
        <v>0.31034462</v>
      </c>
      <c r="H12" s="20" t="n">
        <v>0.31265678</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56.22177595</v>
      </c>
      <c r="F13" s="20" t="n">
        <v>4.30993323</v>
      </c>
      <c r="G13" s="18" t="n">
        <v>43.77822405</v>
      </c>
      <c r="H13" s="20" t="n">
        <v>4.30993323</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76.08842729</v>
      </c>
      <c r="F14" s="20" t="n">
        <v>2.57705579</v>
      </c>
      <c r="G14" s="18" t="n">
        <v>23.91157271</v>
      </c>
      <c r="H14" s="20" t="n">
        <v>2.57705579</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93.86427209999999</v>
      </c>
      <c r="F15" s="20" t="n">
        <v>1.34376637</v>
      </c>
      <c r="G15" s="18" t="n">
        <v>6.1357279</v>
      </c>
      <c r="H15" s="20" t="n">
        <v>1.34376637</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96.75648803999999</v>
      </c>
      <c r="F16" s="20" t="n">
        <v>0.99412011</v>
      </c>
      <c r="G16" s="18" t="n">
        <v>3.24351196</v>
      </c>
      <c r="H16" s="20" t="n">
        <v>0.99412011</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92.84678073000001</v>
      </c>
      <c r="F17" s="20" t="n">
        <v>1.68710125</v>
      </c>
      <c r="G17" s="18" t="n">
        <v>7.15321927</v>
      </c>
      <c r="H17" s="20" t="n">
        <v>1.68710125</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95.51157388999999</v>
      </c>
      <c r="F18" s="20" t="n">
        <v>0.82116568</v>
      </c>
      <c r="G18" s="18" t="n">
        <v>4.48842611</v>
      </c>
      <c r="H18" s="20" t="n">
        <v>0.82116568</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78.97958371</v>
      </c>
      <c r="F19" s="20" t="n">
        <v>2.74299128</v>
      </c>
      <c r="G19" s="18" t="n">
        <v>21.02041629</v>
      </c>
      <c r="H19" s="20" t="n">
        <v>2.74299128</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96.06915951000001</v>
      </c>
      <c r="F20" s="20" t="n">
        <v>0.13913607</v>
      </c>
      <c r="G20" s="18" t="n">
        <v>3.36578297</v>
      </c>
      <c r="H20" s="20" t="n">
        <v>0.12535967</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39.74719554</v>
      </c>
      <c r="F21" s="20" t="n">
        <v>3.10401</v>
      </c>
      <c r="G21" s="18" t="n">
        <v>60.25280446</v>
      </c>
      <c r="H21" s="20" t="n">
        <v>3.10401</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97.40133672</v>
      </c>
      <c r="F22" s="20" t="n">
        <v>1.2372317</v>
      </c>
      <c r="G22" s="18" t="n">
        <v>2.59866328</v>
      </c>
      <c r="H22" s="20" t="n">
        <v>1.2372317</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100</v>
      </c>
      <c r="F23" s="20" t="n">
        <v>0</v>
      </c>
      <c r="G23" s="18" t="n">
        <v>0</v>
      </c>
      <c r="H23" s="20" t="n">
        <v>0</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82.09398443000001</v>
      </c>
      <c r="F24" s="20" t="n">
        <v>2.09836283</v>
      </c>
      <c r="G24" s="18" t="n">
        <v>17.90601557</v>
      </c>
      <c r="H24" s="20" t="n">
        <v>2.09836283</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94.93506813</v>
      </c>
      <c r="F25" s="20" t="n">
        <v>1.8009935</v>
      </c>
      <c r="G25" s="18" t="n">
        <v>5.06493187</v>
      </c>
      <c r="H25" s="20" t="n">
        <v>1.8009935</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93.73715647</v>
      </c>
      <c r="F26" s="20" t="n">
        <v>1.42588964</v>
      </c>
      <c r="G26" s="18" t="n">
        <v>6.26284353</v>
      </c>
      <c r="H26" s="20" t="n">
        <v>1.42588964</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99.23410314</v>
      </c>
      <c r="F27" s="20" t="n">
        <v>0.03091259</v>
      </c>
      <c r="G27" s="18" t="n">
        <v>0.76589686</v>
      </c>
      <c r="H27" s="20" t="n">
        <v>0.03091259</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90.76083045999999</v>
      </c>
      <c r="F28" s="20" t="n">
        <v>1.95506132</v>
      </c>
      <c r="G28" s="18" t="n">
        <v>9.239169540000001</v>
      </c>
      <c r="H28" s="20" t="n">
        <v>1.95506132</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89.46801730999999</v>
      </c>
      <c r="F29" s="20" t="n">
        <v>2.69973163</v>
      </c>
      <c r="G29" s="18" t="n">
        <v>10.53198269</v>
      </c>
      <c r="H29" s="20" t="n">
        <v>2.69973163</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69.74571585</v>
      </c>
      <c r="F30" s="20" t="n">
        <v>3.45732927</v>
      </c>
      <c r="G30" s="18" t="n">
        <v>30.25428415</v>
      </c>
      <c r="H30" s="20" t="n">
        <v>3.45732927</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97.70071518</v>
      </c>
      <c r="F31" s="20" t="n">
        <v>1.03300019</v>
      </c>
      <c r="G31" s="18" t="n">
        <v>2.29928482</v>
      </c>
      <c r="H31" s="20" t="n">
        <v>1.03300019</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99.42150638</v>
      </c>
      <c r="F32" s="20" t="n">
        <v>0.61327266</v>
      </c>
      <c r="G32" s="18" t="n">
        <v>0.57849362</v>
      </c>
      <c r="H32" s="20" t="n">
        <v>0.61327266</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69.44455447</v>
      </c>
      <c r="F33" s="20" t="n">
        <v>3.17297502</v>
      </c>
      <c r="G33" s="18" t="n">
        <v>30.55544553</v>
      </c>
      <c r="H33" s="20" t="n">
        <v>3.17297502</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96.86223585</v>
      </c>
      <c r="F34" s="20" t="n">
        <v>1.19014045</v>
      </c>
      <c r="G34" s="18" t="n">
        <v>3.13776415</v>
      </c>
      <c r="H34" s="20" t="n">
        <v>1.19014045</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94.48949596</v>
      </c>
      <c r="F35" s="20" t="n">
        <v>0.24130241</v>
      </c>
      <c r="G35" s="18" t="n">
        <v>5.51050404</v>
      </c>
      <c r="H35" s="20" t="n">
        <v>0.24130241</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95.41559508</v>
      </c>
      <c r="F36" s="20" t="n">
        <v>1.15968758</v>
      </c>
      <c r="G36" s="18" t="n">
        <v>4.58440492</v>
      </c>
      <c r="H36" s="20" t="n">
        <v>1.15968758</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95.6520149</v>
      </c>
      <c r="F37" s="20" t="n">
        <v>1.26230886</v>
      </c>
      <c r="G37" s="18" t="n">
        <v>4.3479851</v>
      </c>
      <c r="H37" s="20" t="n">
        <v>1.26230886</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59.55300977</v>
      </c>
      <c r="F38" s="20" t="n">
        <v>3.82829402</v>
      </c>
      <c r="G38" s="18" t="n">
        <v>40.44699023</v>
      </c>
      <c r="H38" s="20" t="n">
        <v>3.82829402</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93.62067792000001</v>
      </c>
      <c r="F39" s="20" t="n">
        <v>2.23850001</v>
      </c>
      <c r="G39" s="18" t="n">
        <v>6.37932208</v>
      </c>
      <c r="H39" s="20" t="n">
        <v>2.23850001</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50.69109099</v>
      </c>
      <c r="F40" s="20" t="n">
        <v>3.5346034</v>
      </c>
      <c r="G40" s="18" t="n">
        <v>49.30890901</v>
      </c>
      <c r="H40" s="20" t="n">
        <v>3.5346034</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76.07887233</v>
      </c>
      <c r="F41" s="20" t="n">
        <v>3.58354008</v>
      </c>
      <c r="G41" s="18" t="n">
        <v>23.92112767</v>
      </c>
      <c r="H41" s="20" t="n">
        <v>3.58354008</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56.71213343</v>
      </c>
      <c r="F44" s="20" t="n">
        <v>3.2144656</v>
      </c>
      <c r="G44" s="18" t="n">
        <v>43.14291634</v>
      </c>
      <c r="H44" s="20" t="n">
        <v>3.19499995</v>
      </c>
      <c r="I44" s="18" t="n">
        <v>0</v>
      </c>
      <c r="J44" s="20" t="n">
        <v>0</v>
      </c>
      <c r="K44" s="18" t="s">
        <v>404</v>
      </c>
      <c r="L44" s="20" t="s">
        <v>404</v>
      </c>
      <c r="M44" s="18" t="n">
        <v>0</v>
      </c>
      <c r="N44" s="20" t="n">
        <v>0</v>
      </c>
      <c r="O44" s="18" t="n">
        <v>0</v>
      </c>
      <c r="P44" s="20" t="n">
        <v>0</v>
      </c>
      <c r="Q44" s="18" t="n">
        <v>0.14495023</v>
      </c>
      <c r="R44" s="20" t="n">
        <v>0.1467335</v>
      </c>
    </row>
    <row r="45" spans="1:18">
      <c r="A45" s="15" t="s">
        <v>442</v>
      </c>
      <c r="B45" s="17" t="n">
        <v>5519</v>
      </c>
      <c r="C45" s="18">
        <f>(0.0/B45*100)</f>
        <v/>
      </c>
      <c r="D45" s="19" t="n">
        <v>5519</v>
      </c>
      <c r="E45" s="18" t="n">
        <v>99.23007065</v>
      </c>
      <c r="F45" s="20" t="n">
        <v>0.56048331</v>
      </c>
      <c r="G45" s="18" t="n">
        <v>0.5976520400000001</v>
      </c>
      <c r="H45" s="20" t="n">
        <v>0.53111425</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88.48185413</v>
      </c>
      <c r="F46" s="20" t="n">
        <v>1.74318174</v>
      </c>
      <c r="G46" s="18" t="n">
        <v>11.51814587</v>
      </c>
      <c r="H46" s="20" t="n">
        <v>1.74318174</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97.98669373</v>
      </c>
      <c r="F47" s="20" t="n">
        <v>1.16758214</v>
      </c>
      <c r="G47" s="18" t="n">
        <v>2.01330627</v>
      </c>
      <c r="H47" s="20" t="n">
        <v>1.16758214</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72.86754926</v>
      </c>
      <c r="F48" s="20" t="n">
        <v>2.73978412</v>
      </c>
      <c r="G48" s="18" t="n">
        <v>27.13245074</v>
      </c>
      <c r="H48" s="20" t="n">
        <v>2.73978412</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77.15212893</v>
      </c>
      <c r="F49" s="20" t="n">
        <v>3.05960485</v>
      </c>
      <c r="G49" s="18" t="n">
        <v>22.84787107</v>
      </c>
      <c r="H49" s="20" t="n">
        <v>3.05960485</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98.08992633</v>
      </c>
      <c r="F50" s="20" t="n">
        <v>0.57430831</v>
      </c>
      <c r="G50" s="18" t="n">
        <v>1.91007367</v>
      </c>
      <c r="H50" s="20" t="n">
        <v>0.57430831</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96.66515271999999</v>
      </c>
      <c r="F51" s="20" t="n">
        <v>1.06152543</v>
      </c>
      <c r="G51" s="18" t="n">
        <v>3.33484728</v>
      </c>
      <c r="H51" s="20" t="n">
        <v>1.06152543</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13.45019669</v>
      </c>
      <c r="F52" s="20" t="n">
        <v>2.55139688</v>
      </c>
      <c r="G52" s="18" t="n">
        <v>86.54980331</v>
      </c>
      <c r="H52" s="20" t="n">
        <v>2.55139688</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89.42640652999999</v>
      </c>
      <c r="F53" s="20" t="n">
        <v>0.07651995</v>
      </c>
      <c r="G53" s="18" t="n">
        <v>10.57359347</v>
      </c>
      <c r="H53" s="20" t="n">
        <v>0.07651995</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83.28441278</v>
      </c>
      <c r="F54" s="20" t="n">
        <v>2.53955171</v>
      </c>
      <c r="G54" s="18" t="n">
        <v>16.71558722</v>
      </c>
      <c r="H54" s="20" t="n">
        <v>2.53955171</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79.64019614999999</v>
      </c>
      <c r="F55" s="20" t="n">
        <v>2.76285965</v>
      </c>
      <c r="G55" s="18" t="n">
        <v>20.35980385</v>
      </c>
      <c r="H55" s="20" t="n">
        <v>2.76285965</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54.79322586</v>
      </c>
      <c r="F56" s="20" t="n">
        <v>4.20970038</v>
      </c>
      <c r="G56" s="18" t="n">
        <v>45.20677414</v>
      </c>
      <c r="H56" s="20" t="n">
        <v>4.20970038</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62.97579036</v>
      </c>
      <c r="F57" s="20" t="n">
        <v>2.61531033</v>
      </c>
      <c r="G57" s="18" t="n">
        <v>37.02420964</v>
      </c>
      <c r="H57" s="20" t="n">
        <v>2.61531033</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93.09960694</v>
      </c>
      <c r="F58" s="20" t="n">
        <v>1.34020567</v>
      </c>
      <c r="G58" s="18" t="n">
        <v>6.90039306</v>
      </c>
      <c r="H58" s="20" t="n">
        <v>1.34020567</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88.56001793999999</v>
      </c>
      <c r="F59" s="20" t="n">
        <v>1.09107033</v>
      </c>
      <c r="G59" s="18" t="n">
        <v>11.43998206</v>
      </c>
      <c r="H59" s="20" t="n">
        <v>1.09107033</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60.50006913</v>
      </c>
      <c r="F60" s="20" t="n">
        <v>2.85957166</v>
      </c>
      <c r="G60" s="18" t="n">
        <v>38.77883821</v>
      </c>
      <c r="H60" s="20" t="n">
        <v>2.85466826</v>
      </c>
      <c r="I60" s="18" t="n">
        <v>0</v>
      </c>
      <c r="J60" s="20" t="n">
        <v>0</v>
      </c>
      <c r="K60" s="18" t="s">
        <v>404</v>
      </c>
      <c r="L60" s="20" t="s">
        <v>404</v>
      </c>
      <c r="M60" s="18" t="n">
        <v>0</v>
      </c>
      <c r="N60" s="20" t="n">
        <v>0</v>
      </c>
      <c r="O60" s="18" t="n">
        <v>0</v>
      </c>
      <c r="P60" s="20" t="n">
        <v>0</v>
      </c>
      <c r="Q60" s="18" t="n">
        <v>0.72109265</v>
      </c>
      <c r="R60" s="20" t="n">
        <v>0.54834718</v>
      </c>
    </row>
    <row r="61" spans="1:18">
      <c r="A61" s="15" t="s">
        <v>458</v>
      </c>
      <c r="B61" s="17" t="n">
        <v>6525</v>
      </c>
      <c r="C61" s="18">
        <f>(0.0/B61*100)</f>
        <v/>
      </c>
      <c r="D61" s="19" t="n">
        <v>6525</v>
      </c>
      <c r="E61" s="18" t="n">
        <v>78.56048282</v>
      </c>
      <c r="F61" s="20" t="n">
        <v>2.2785936</v>
      </c>
      <c r="G61" s="18" t="n">
        <v>21.43951718</v>
      </c>
      <c r="H61" s="20" t="n">
        <v>2.2785936</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52.43548579</v>
      </c>
      <c r="F62" s="20" t="n">
        <v>0.06199138</v>
      </c>
      <c r="G62" s="18" t="n">
        <v>47.56451421</v>
      </c>
      <c r="H62" s="20" t="n">
        <v>0.06199138</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46.10303454</v>
      </c>
      <c r="F63" s="20" t="n">
        <v>0.18873853</v>
      </c>
      <c r="G63" s="18" t="n">
        <v>46.15617775</v>
      </c>
      <c r="H63" s="20" t="n">
        <v>0.16742998</v>
      </c>
      <c r="I63" s="18" t="n">
        <v>0</v>
      </c>
      <c r="J63" s="20" t="n">
        <v>0</v>
      </c>
      <c r="K63" s="18" t="s">
        <v>404</v>
      </c>
      <c r="L63" s="20" t="s">
        <v>404</v>
      </c>
      <c r="M63" s="18" t="n">
        <v>0</v>
      </c>
      <c r="N63" s="20" t="n">
        <v>0</v>
      </c>
      <c r="O63" s="18" t="n">
        <v>0</v>
      </c>
      <c r="P63" s="20" t="n">
        <v>0</v>
      </c>
      <c r="Q63" s="18" t="n">
        <v>7.74078771</v>
      </c>
      <c r="R63" s="20" t="n">
        <v>0.18044457</v>
      </c>
    </row>
    <row r="64" spans="1:18">
      <c r="A64" s="15" t="s">
        <v>461</v>
      </c>
      <c r="B64" s="17" t="n">
        <v>3634</v>
      </c>
      <c r="C64" s="18">
        <f>(27.0/B64*100)</f>
        <v/>
      </c>
      <c r="D64" s="19" t="n">
        <v>3607</v>
      </c>
      <c r="E64" s="18" t="n">
        <v>87.89276371</v>
      </c>
      <c r="F64" s="20" t="n">
        <v>0.06997193</v>
      </c>
      <c r="G64" s="18" t="n">
        <v>12.10723629</v>
      </c>
      <c r="H64" s="20" t="n">
        <v>0.06997193</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65.8065936</v>
      </c>
      <c r="F65" s="20" t="n">
        <v>3.23486264</v>
      </c>
      <c r="G65" s="18" t="n">
        <v>34.1934064</v>
      </c>
      <c r="H65" s="20" t="n">
        <v>3.23486264</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70.28912880999999</v>
      </c>
      <c r="F66" s="20" t="n">
        <v>0.15816952</v>
      </c>
      <c r="G66" s="18" t="n">
        <v>29.71087119</v>
      </c>
      <c r="H66" s="20" t="n">
        <v>0.15816952</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68.17569403</v>
      </c>
      <c r="F67" s="20" t="n">
        <v>2.78877277</v>
      </c>
      <c r="G67" s="18" t="n">
        <v>31.82430597</v>
      </c>
      <c r="H67" s="20" t="n">
        <v>2.78877277</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63.38763925</v>
      </c>
      <c r="F68" s="20" t="n">
        <v>0.09465516</v>
      </c>
      <c r="G68" s="18" t="n">
        <v>36.61236075</v>
      </c>
      <c r="H68" s="20" t="n">
        <v>0.09465516</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39.0305558</v>
      </c>
      <c r="F69" s="20" t="n">
        <v>3.48037001</v>
      </c>
      <c r="G69" s="18" t="n">
        <v>60.9694442</v>
      </c>
      <c r="H69" s="20" t="n">
        <v>3.48037001</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97.98076765</v>
      </c>
      <c r="F70" s="20" t="n">
        <v>1.22545142</v>
      </c>
      <c r="G70" s="18" t="n">
        <v>2.01923235</v>
      </c>
      <c r="H70" s="20" t="n">
        <v>1.22545142</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73.87441732000001</v>
      </c>
      <c r="F71" s="20" t="n">
        <v>1.10088622</v>
      </c>
      <c r="G71" s="18" t="n">
        <v>26.12558268</v>
      </c>
      <c r="H71" s="20" t="n">
        <v>1.10088622</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79.11173796</v>
      </c>
      <c r="F72" s="20" t="n">
        <v>3.00226818</v>
      </c>
      <c r="G72" s="18" t="n">
        <v>20.88826204</v>
      </c>
      <c r="H72" s="20" t="n">
        <v>3.00226818</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43.04500749</v>
      </c>
      <c r="F73" s="20" t="n">
        <v>3.30531203</v>
      </c>
      <c r="G73" s="18" t="n">
        <v>56.95499251</v>
      </c>
      <c r="H73" s="20" t="n">
        <v>3.30531203</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68.29180444000001</v>
      </c>
      <c r="F74" s="20" t="n">
        <v>0.14924934</v>
      </c>
      <c r="G74" s="18" t="n">
        <v>31.70819556</v>
      </c>
      <c r="H74" s="20" t="n">
        <v>0.14924934</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97.28017258</v>
      </c>
      <c r="F75" s="20" t="n">
        <v>1.3411513</v>
      </c>
      <c r="G75" s="18" t="n">
        <v>2.71982742</v>
      </c>
      <c r="H75" s="20" t="n">
        <v>1.3411513</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76.09581135000001</v>
      </c>
      <c r="F76" s="20" t="n">
        <v>1.88426348</v>
      </c>
      <c r="G76" s="18" t="n">
        <v>23.90418865</v>
      </c>
      <c r="H76" s="20" t="n">
        <v>1.88426348</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88.93658605</v>
      </c>
      <c r="F77" s="20" t="n">
        <v>1.62776515</v>
      </c>
      <c r="G77" s="18" t="n">
        <v>11.06341395</v>
      </c>
      <c r="H77" s="20" t="n">
        <v>1.62776515</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87.61433656</v>
      </c>
      <c r="F78" s="20" t="n">
        <v>2.46546696</v>
      </c>
      <c r="G78" s="18" t="n">
        <v>12.38566344</v>
      </c>
      <c r="H78" s="20" t="n">
        <v>2.46546696</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84.54583110999999</v>
      </c>
      <c r="F79" s="20" t="n">
        <v>5.53741536</v>
      </c>
      <c r="G79" s="18" t="n">
        <v>15.45416889</v>
      </c>
      <c r="H79" s="20" t="n">
        <v>5.53741536</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82.30755601</v>
      </c>
      <c r="F80" s="20" t="n">
        <v>2.69087741</v>
      </c>
      <c r="G80" s="18" t="n">
        <v>17.69244399</v>
      </c>
      <c r="H80" s="20" t="n">
        <v>2.69087741</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97.0198094</v>
      </c>
      <c r="F81" s="20" t="n">
        <v>0.94549556</v>
      </c>
      <c r="G81" s="18" t="n">
        <v>2.9801906</v>
      </c>
      <c r="H81" s="20" t="n">
        <v>0.94549556</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549</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80.2717628</v>
      </c>
      <c r="F7" s="20" t="n">
        <v>1.32369373</v>
      </c>
      <c r="G7" s="18" t="n">
        <v>19.7282372</v>
      </c>
      <c r="H7" s="20" t="n">
        <v>1.32369373</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24.19646034</v>
      </c>
      <c r="F8" s="20" t="n">
        <v>3.08525213</v>
      </c>
      <c r="G8" s="18" t="n">
        <v>75.80353966</v>
      </c>
      <c r="H8" s="20" t="n">
        <v>3.08525213</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83.12447303</v>
      </c>
      <c r="F9" s="20" t="n">
        <v>2.39257665</v>
      </c>
      <c r="G9" s="18" t="n">
        <v>16.87552697</v>
      </c>
      <c r="H9" s="20" t="n">
        <v>2.39257665</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46.60736067</v>
      </c>
      <c r="F10" s="20" t="n">
        <v>2.47160034</v>
      </c>
      <c r="G10" s="18" t="n">
        <v>53.39263933</v>
      </c>
      <c r="H10" s="20" t="n">
        <v>2.47160034</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79.57964621000001</v>
      </c>
      <c r="F11" s="20" t="n">
        <v>2.84373279</v>
      </c>
      <c r="G11" s="18" t="n">
        <v>20.42035379</v>
      </c>
      <c r="H11" s="20" t="n">
        <v>2.84373279</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100</v>
      </c>
      <c r="F12" s="20" t="n">
        <v>0</v>
      </c>
      <c r="G12" s="18" t="n">
        <v>0</v>
      </c>
      <c r="H12" s="20" t="n">
        <v>0</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99.66280097000001</v>
      </c>
      <c r="F13" s="20" t="n">
        <v>0.26842616</v>
      </c>
      <c r="G13" s="18" t="n">
        <v>0.33719903</v>
      </c>
      <c r="H13" s="20" t="n">
        <v>0.26842616</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96.68750882000001</v>
      </c>
      <c r="F14" s="20" t="n">
        <v>1.18349901</v>
      </c>
      <c r="G14" s="18" t="n">
        <v>3.31249118</v>
      </c>
      <c r="H14" s="20" t="n">
        <v>1.18349901</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58.97018305</v>
      </c>
      <c r="F15" s="20" t="n">
        <v>3.61255801</v>
      </c>
      <c r="G15" s="18" t="n">
        <v>41.02981695</v>
      </c>
      <c r="H15" s="20" t="n">
        <v>3.61255801</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37.6400713</v>
      </c>
      <c r="F16" s="20" t="n">
        <v>3.24250296</v>
      </c>
      <c r="G16" s="18" t="n">
        <v>62.3599287</v>
      </c>
      <c r="H16" s="20" t="n">
        <v>3.24250296</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29.96648966</v>
      </c>
      <c r="F17" s="20" t="n">
        <v>2.59777732</v>
      </c>
      <c r="G17" s="18" t="n">
        <v>70.03351034000001</v>
      </c>
      <c r="H17" s="20" t="n">
        <v>2.59777732</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96.41180262</v>
      </c>
      <c r="F18" s="20" t="n">
        <v>1.35447741</v>
      </c>
      <c r="G18" s="18" t="n">
        <v>3.58819738</v>
      </c>
      <c r="H18" s="20" t="n">
        <v>1.35447741</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39.68935516</v>
      </c>
      <c r="F19" s="20" t="n">
        <v>3.58487035</v>
      </c>
      <c r="G19" s="18" t="n">
        <v>60.31064484</v>
      </c>
      <c r="H19" s="20" t="n">
        <v>3.58487035</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96.85838041</v>
      </c>
      <c r="F20" s="20" t="n">
        <v>0.1004075</v>
      </c>
      <c r="G20" s="18" t="n">
        <v>2.57656207</v>
      </c>
      <c r="H20" s="20" t="n">
        <v>0.07459076000000001</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76.89175183</v>
      </c>
      <c r="F21" s="20" t="n">
        <v>1.6426469</v>
      </c>
      <c r="G21" s="18" t="n">
        <v>23.10824817</v>
      </c>
      <c r="H21" s="20" t="n">
        <v>1.6426469</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81.71646019000001</v>
      </c>
      <c r="F22" s="20" t="n">
        <v>2.63951784</v>
      </c>
      <c r="G22" s="18" t="n">
        <v>18.28353981</v>
      </c>
      <c r="H22" s="20" t="n">
        <v>2.63951784</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68.3339919</v>
      </c>
      <c r="F23" s="20" t="n">
        <v>3.48591595</v>
      </c>
      <c r="G23" s="18" t="n">
        <v>31.6660081</v>
      </c>
      <c r="H23" s="20" t="n">
        <v>3.48591595</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34.25529621</v>
      </c>
      <c r="F24" s="20" t="n">
        <v>1.18965258</v>
      </c>
      <c r="G24" s="18" t="n">
        <v>65.74470379</v>
      </c>
      <c r="H24" s="20" t="n">
        <v>1.18965258</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38.69242583</v>
      </c>
      <c r="F25" s="20" t="n">
        <v>4.05211575</v>
      </c>
      <c r="G25" s="18" t="n">
        <v>61.30757417</v>
      </c>
      <c r="H25" s="20" t="n">
        <v>4.05211575</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95.69087682</v>
      </c>
      <c r="F26" s="20" t="n">
        <v>1.19063071</v>
      </c>
      <c r="G26" s="18" t="n">
        <v>4.30912318</v>
      </c>
      <c r="H26" s="20" t="n">
        <v>1.19063071</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95.59566359999999</v>
      </c>
      <c r="F27" s="20" t="n">
        <v>0.03482891</v>
      </c>
      <c r="G27" s="18" t="n">
        <v>4.4043364</v>
      </c>
      <c r="H27" s="20" t="n">
        <v>0.03482891</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58.48964818</v>
      </c>
      <c r="F28" s="20" t="n">
        <v>2.96805955</v>
      </c>
      <c r="G28" s="18" t="n">
        <v>41.51035182</v>
      </c>
      <c r="H28" s="20" t="n">
        <v>2.96805955</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100</v>
      </c>
      <c r="F29" s="20" t="n">
        <v>0</v>
      </c>
      <c r="G29" s="18" t="n">
        <v>0</v>
      </c>
      <c r="H29" s="20" t="n">
        <v>0</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(0.0/B30*100)</f>
        <v/>
      </c>
      <c r="D30" s="19" t="n">
        <v>4520</v>
      </c>
      <c r="E30" s="18" t="n">
        <v>0</v>
      </c>
      <c r="F30" s="20" t="n">
        <v>0</v>
      </c>
      <c r="G30" s="18" t="n">
        <v>0</v>
      </c>
      <c r="H30" s="20" t="n">
        <v>0</v>
      </c>
      <c r="I30" s="18" t="n">
        <v>0</v>
      </c>
      <c r="J30" s="20" t="n">
        <v>0</v>
      </c>
      <c r="K30" s="18" t="s">
        <v>404</v>
      </c>
      <c r="L30" s="20" t="s">
        <v>404</v>
      </c>
      <c r="M30" s="18" t="n">
        <v>100</v>
      </c>
      <c r="N30" s="20" t="n">
        <v>0</v>
      </c>
      <c r="O30" s="18" t="n">
        <v>0</v>
      </c>
      <c r="P30" s="20" t="n">
        <v>0</v>
      </c>
      <c r="Q30" s="18" t="n">
        <v>0</v>
      </c>
      <c r="R30" s="20" t="n">
        <v>0</v>
      </c>
    </row>
    <row r="31" spans="1:18">
      <c r="A31" s="15" t="s">
        <v>428</v>
      </c>
      <c r="B31" s="17" t="n">
        <v>5456</v>
      </c>
      <c r="C31" s="18">
        <f>(808.0/B31*100)</f>
        <v/>
      </c>
      <c r="D31" s="19" t="n">
        <v>4648</v>
      </c>
      <c r="E31" s="18" t="n">
        <v>81.80369274</v>
      </c>
      <c r="F31" s="20" t="n">
        <v>2.58903725</v>
      </c>
      <c r="G31" s="18" t="n">
        <v>18.19630726</v>
      </c>
      <c r="H31" s="20" t="n">
        <v>2.58903725</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88.55894381</v>
      </c>
      <c r="F32" s="20" t="n">
        <v>2.32284454</v>
      </c>
      <c r="G32" s="18" t="n">
        <v>11.44105619</v>
      </c>
      <c r="H32" s="20" t="n">
        <v>2.32284454</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88.44164886</v>
      </c>
      <c r="F33" s="20" t="n">
        <v>2.04957772</v>
      </c>
      <c r="G33" s="18" t="n">
        <v>11.55835114</v>
      </c>
      <c r="H33" s="20" t="n">
        <v>2.04957772</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99.14557496</v>
      </c>
      <c r="F34" s="20" t="n">
        <v>0.47644864</v>
      </c>
      <c r="G34" s="18" t="n">
        <v>0.85442504</v>
      </c>
      <c r="H34" s="20" t="n">
        <v>0.47644864</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100</v>
      </c>
      <c r="F35" s="20" t="n">
        <v>0</v>
      </c>
      <c r="G35" s="18" t="n">
        <v>0</v>
      </c>
      <c r="H35" s="20" t="n">
        <v>0</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35.81960233</v>
      </c>
      <c r="F36" s="20" t="n">
        <v>1.73338877</v>
      </c>
      <c r="G36" s="18" t="n">
        <v>64.18039767</v>
      </c>
      <c r="H36" s="20" t="n">
        <v>1.73338877</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95.30932453</v>
      </c>
      <c r="F37" s="20" t="n">
        <v>1.68657394</v>
      </c>
      <c r="G37" s="18" t="n">
        <v>4.69067547</v>
      </c>
      <c r="H37" s="20" t="n">
        <v>1.68657394</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85.05014266000001</v>
      </c>
      <c r="F38" s="20" t="n">
        <v>2.57671675</v>
      </c>
      <c r="G38" s="18" t="n">
        <v>14.94985734</v>
      </c>
      <c r="H38" s="20" t="n">
        <v>2.57671675</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88.74856251</v>
      </c>
      <c r="F39" s="20" t="n">
        <v>2.89738476</v>
      </c>
      <c r="G39" s="18" t="n">
        <v>11.25143749</v>
      </c>
      <c r="H39" s="20" t="n">
        <v>2.89738476</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95.84074851</v>
      </c>
      <c r="F40" s="20" t="n">
        <v>0.95704654</v>
      </c>
      <c r="G40" s="18" t="n">
        <v>4.15925149</v>
      </c>
      <c r="H40" s="20" t="n">
        <v>0.95704654</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83.13577838</v>
      </c>
      <c r="F41" s="20" t="n">
        <v>2.71015532</v>
      </c>
      <c r="G41" s="18" t="n">
        <v>16.86422162</v>
      </c>
      <c r="H41" s="20" t="n">
        <v>2.71015532</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61.30602217</v>
      </c>
      <c r="F44" s="20" t="n">
        <v>3.17340691</v>
      </c>
      <c r="G44" s="18" t="n">
        <v>38.5490276</v>
      </c>
      <c r="H44" s="20" t="n">
        <v>3.16442665</v>
      </c>
      <c r="I44" s="18" t="n">
        <v>0</v>
      </c>
      <c r="J44" s="20" t="n">
        <v>0</v>
      </c>
      <c r="K44" s="18" t="s">
        <v>404</v>
      </c>
      <c r="L44" s="20" t="s">
        <v>404</v>
      </c>
      <c r="M44" s="18" t="n">
        <v>0</v>
      </c>
      <c r="N44" s="20" t="n">
        <v>0</v>
      </c>
      <c r="O44" s="18" t="n">
        <v>0</v>
      </c>
      <c r="P44" s="20" t="n">
        <v>0</v>
      </c>
      <c r="Q44" s="18" t="n">
        <v>0.14495023</v>
      </c>
      <c r="R44" s="20" t="n">
        <v>0.1467335</v>
      </c>
    </row>
    <row r="45" spans="1:18">
      <c r="A45" s="15" t="s">
        <v>442</v>
      </c>
      <c r="B45" s="17" t="n">
        <v>5519</v>
      </c>
      <c r="C45" s="18">
        <f>(0.0/B45*100)</f>
        <v/>
      </c>
      <c r="D45" s="19" t="n">
        <v>5519</v>
      </c>
      <c r="E45" s="18" t="n">
        <v>21.22989848</v>
      </c>
      <c r="F45" s="20" t="n">
        <v>3.3783022</v>
      </c>
      <c r="G45" s="18" t="n">
        <v>78.59782421</v>
      </c>
      <c r="H45" s="20" t="n">
        <v>3.38966438</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31.58234451</v>
      </c>
      <c r="F46" s="20" t="n">
        <v>2.30224712</v>
      </c>
      <c r="G46" s="18" t="n">
        <v>68.41765549</v>
      </c>
      <c r="H46" s="20" t="n">
        <v>2.30224712</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98.50419872000001</v>
      </c>
      <c r="F47" s="20" t="n">
        <v>0.94232387</v>
      </c>
      <c r="G47" s="18" t="n">
        <v>1.49580128</v>
      </c>
      <c r="H47" s="20" t="n">
        <v>0.94232387</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26.40527932</v>
      </c>
      <c r="F48" s="20" t="n">
        <v>2.90231336</v>
      </c>
      <c r="G48" s="18" t="n">
        <v>73.59472067999999</v>
      </c>
      <c r="H48" s="20" t="n">
        <v>2.90231336</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52.61531241</v>
      </c>
      <c r="F49" s="20" t="n">
        <v>2.96505821</v>
      </c>
      <c r="G49" s="18" t="n">
        <v>47.38468759</v>
      </c>
      <c r="H49" s="20" t="n">
        <v>2.96505821</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30.9314225</v>
      </c>
      <c r="F50" s="20" t="n">
        <v>2.22540162</v>
      </c>
      <c r="G50" s="18" t="n">
        <v>69.0685775</v>
      </c>
      <c r="H50" s="20" t="n">
        <v>2.22540162</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88.97985466</v>
      </c>
      <c r="F51" s="20" t="n">
        <v>2.41960945</v>
      </c>
      <c r="G51" s="18" t="n">
        <v>11.02014534</v>
      </c>
      <c r="H51" s="20" t="n">
        <v>2.41960945</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83.32633091</v>
      </c>
      <c r="F52" s="20" t="n">
        <v>2.95606395</v>
      </c>
      <c r="G52" s="18" t="n">
        <v>16.67366909</v>
      </c>
      <c r="H52" s="20" t="n">
        <v>2.95606395</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0</v>
      </c>
      <c r="F53" s="20" t="n">
        <v>0</v>
      </c>
      <c r="G53" s="18" t="n">
        <v>0</v>
      </c>
      <c r="H53" s="20" t="n">
        <v>0</v>
      </c>
      <c r="I53" s="18" t="n">
        <v>0</v>
      </c>
      <c r="J53" s="20" t="n">
        <v>0</v>
      </c>
      <c r="K53" s="18" t="s">
        <v>404</v>
      </c>
      <c r="L53" s="20" t="s">
        <v>404</v>
      </c>
      <c r="M53" s="18" t="n">
        <v>100</v>
      </c>
      <c r="N53" s="20" t="n">
        <v>0</v>
      </c>
      <c r="O53" s="18" t="n">
        <v>0</v>
      </c>
      <c r="P53" s="20" t="n">
        <v>0</v>
      </c>
      <c r="Q53" s="18" t="n">
        <v>0</v>
      </c>
      <c r="R53" s="20" t="n">
        <v>0</v>
      </c>
    </row>
    <row r="54" spans="1:18">
      <c r="A54" s="15" t="s">
        <v>451</v>
      </c>
      <c r="B54" s="17" t="n">
        <v>4740</v>
      </c>
      <c r="C54" s="18">
        <f>(262.0/B54*100)</f>
        <v/>
      </c>
      <c r="D54" s="19" t="n">
        <v>4478</v>
      </c>
      <c r="E54" s="18" t="n">
        <v>99.43637474000001</v>
      </c>
      <c r="F54" s="20" t="n">
        <v>0.56390341</v>
      </c>
      <c r="G54" s="18" t="n">
        <v>0.56362526</v>
      </c>
      <c r="H54" s="20" t="n">
        <v>0.56390341</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97.68338342</v>
      </c>
      <c r="F55" s="20" t="n">
        <v>0.78200389</v>
      </c>
      <c r="G55" s="18" t="n">
        <v>2.31661658</v>
      </c>
      <c r="H55" s="20" t="n">
        <v>0.78200389</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0</v>
      </c>
      <c r="F56" s="20" t="n">
        <v>0</v>
      </c>
      <c r="G56" s="18" t="n">
        <v>0</v>
      </c>
      <c r="H56" s="20" t="n">
        <v>0</v>
      </c>
      <c r="I56" s="18" t="n">
        <v>0</v>
      </c>
      <c r="J56" s="20" t="n">
        <v>0</v>
      </c>
      <c r="K56" s="18" t="s">
        <v>404</v>
      </c>
      <c r="L56" s="20" t="s">
        <v>404</v>
      </c>
      <c r="M56" s="18" t="n">
        <v>100</v>
      </c>
      <c r="N56" s="20" t="n">
        <v>0</v>
      </c>
      <c r="O56" s="18" t="n">
        <v>0</v>
      </c>
      <c r="P56" s="20" t="n">
        <v>0</v>
      </c>
      <c r="Q56" s="18" t="n">
        <v>0</v>
      </c>
      <c r="R56" s="20" t="n">
        <v>0</v>
      </c>
    </row>
    <row r="57" spans="1:18">
      <c r="A57" s="15" t="s">
        <v>454</v>
      </c>
      <c r="B57" s="17" t="n">
        <v>6513</v>
      </c>
      <c r="C57" s="18">
        <f>(0.0/B57*100)</f>
        <v/>
      </c>
      <c r="D57" s="19" t="n">
        <v>6513</v>
      </c>
      <c r="E57" s="18" t="n">
        <v>59.55419572</v>
      </c>
      <c r="F57" s="20" t="n">
        <v>2.72776724</v>
      </c>
      <c r="G57" s="18" t="n">
        <v>40.44580428</v>
      </c>
      <c r="H57" s="20" t="n">
        <v>2.72776724</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85.80014186</v>
      </c>
      <c r="F58" s="20" t="n">
        <v>2.49339471</v>
      </c>
      <c r="G58" s="18" t="n">
        <v>14.19985814</v>
      </c>
      <c r="H58" s="20" t="n">
        <v>2.49339471</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8.101007750000001</v>
      </c>
      <c r="F59" s="20" t="n">
        <v>0.78712533</v>
      </c>
      <c r="G59" s="18" t="n">
        <v>91.89899225000001</v>
      </c>
      <c r="H59" s="20" t="n">
        <v>0.78712533</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86.37394438</v>
      </c>
      <c r="F60" s="20" t="n">
        <v>2.32053454</v>
      </c>
      <c r="G60" s="18" t="n">
        <v>12.90496296</v>
      </c>
      <c r="H60" s="20" t="n">
        <v>2.18329186</v>
      </c>
      <c r="I60" s="18" t="n">
        <v>0</v>
      </c>
      <c r="J60" s="20" t="n">
        <v>0</v>
      </c>
      <c r="K60" s="18" t="s">
        <v>404</v>
      </c>
      <c r="L60" s="20" t="s">
        <v>404</v>
      </c>
      <c r="M60" s="18" t="n">
        <v>0</v>
      </c>
      <c r="N60" s="20" t="n">
        <v>0</v>
      </c>
      <c r="O60" s="18" t="n">
        <v>0</v>
      </c>
      <c r="P60" s="20" t="n">
        <v>0</v>
      </c>
      <c r="Q60" s="18" t="n">
        <v>0.72109265</v>
      </c>
      <c r="R60" s="20" t="n">
        <v>0.54834718</v>
      </c>
    </row>
    <row r="61" spans="1:18">
      <c r="A61" s="15" t="s">
        <v>458</v>
      </c>
      <c r="B61" s="17" t="n">
        <v>6525</v>
      </c>
      <c r="C61" s="18">
        <f>(0.0/B61*100)</f>
        <v/>
      </c>
      <c r="D61" s="19" t="n">
        <v>6525</v>
      </c>
      <c r="E61" s="18" t="n">
        <v>96.87807044</v>
      </c>
      <c r="F61" s="20" t="n">
        <v>1.08716291</v>
      </c>
      <c r="G61" s="18" t="n">
        <v>3.12192956</v>
      </c>
      <c r="H61" s="20" t="n">
        <v>1.08716291</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86.7012831</v>
      </c>
      <c r="F62" s="20" t="n">
        <v>0.03749944</v>
      </c>
      <c r="G62" s="18" t="n">
        <v>13.2987169</v>
      </c>
      <c r="H62" s="20" t="n">
        <v>0.03749944</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53.39681434</v>
      </c>
      <c r="F63" s="20" t="n">
        <v>0.1886059</v>
      </c>
      <c r="G63" s="18" t="n">
        <v>38.86239796</v>
      </c>
      <c r="H63" s="20" t="n">
        <v>0.15983182</v>
      </c>
      <c r="I63" s="18" t="n">
        <v>0</v>
      </c>
      <c r="J63" s="20" t="n">
        <v>0</v>
      </c>
      <c r="K63" s="18" t="s">
        <v>404</v>
      </c>
      <c r="L63" s="20" t="s">
        <v>404</v>
      </c>
      <c r="M63" s="18" t="n">
        <v>0</v>
      </c>
      <c r="N63" s="20" t="n">
        <v>0</v>
      </c>
      <c r="O63" s="18" t="n">
        <v>0</v>
      </c>
      <c r="P63" s="20" t="n">
        <v>0</v>
      </c>
      <c r="Q63" s="18" t="n">
        <v>7.74078771</v>
      </c>
      <c r="R63" s="20" t="n">
        <v>0.18044457</v>
      </c>
    </row>
    <row r="64" spans="1:18">
      <c r="A64" s="15" t="s">
        <v>461</v>
      </c>
      <c r="B64" s="17" t="n">
        <v>3634</v>
      </c>
      <c r="C64" s="18">
        <f>(27.0/B64*100)</f>
        <v/>
      </c>
      <c r="D64" s="19" t="n">
        <v>3607</v>
      </c>
      <c r="E64" s="18" t="n">
        <v>88.91452399000001</v>
      </c>
      <c r="F64" s="20" t="n">
        <v>0.07210838</v>
      </c>
      <c r="G64" s="18" t="n">
        <v>11.08547601</v>
      </c>
      <c r="H64" s="20" t="n">
        <v>0.07210838</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75.42500893</v>
      </c>
      <c r="F65" s="20" t="n">
        <v>3.18651933</v>
      </c>
      <c r="G65" s="18" t="n">
        <v>24.57499107</v>
      </c>
      <c r="H65" s="20" t="n">
        <v>3.18651933</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99.88240919</v>
      </c>
      <c r="F66" s="20" t="n">
        <v>0.1176112</v>
      </c>
      <c r="G66" s="18" t="n">
        <v>0.11759081</v>
      </c>
      <c r="H66" s="20" t="n">
        <v>0.1176112</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34.32761544</v>
      </c>
      <c r="F67" s="20" t="n">
        <v>1.84499166</v>
      </c>
      <c r="G67" s="18" t="n">
        <v>65.67238456</v>
      </c>
      <c r="H67" s="20" t="n">
        <v>1.84499166</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81.43947598</v>
      </c>
      <c r="F68" s="20" t="n">
        <v>0.07249007</v>
      </c>
      <c r="G68" s="18" t="n">
        <v>18.56052402</v>
      </c>
      <c r="H68" s="20" t="n">
        <v>0.07249007</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22.77169691</v>
      </c>
      <c r="F69" s="20" t="n">
        <v>3.28950057</v>
      </c>
      <c r="G69" s="18" t="n">
        <v>77.22830309</v>
      </c>
      <c r="H69" s="20" t="n">
        <v>3.28950057</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98.83573242999999</v>
      </c>
      <c r="F70" s="20" t="n">
        <v>0.67798132</v>
      </c>
      <c r="G70" s="18" t="n">
        <v>1.16426757</v>
      </c>
      <c r="H70" s="20" t="n">
        <v>0.67798132</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0</v>
      </c>
      <c r="F71" s="20" t="n">
        <v>0</v>
      </c>
      <c r="G71" s="18" t="n">
        <v>0</v>
      </c>
      <c r="H71" s="20" t="n">
        <v>0</v>
      </c>
      <c r="I71" s="18" t="n">
        <v>0</v>
      </c>
      <c r="J71" s="20" t="n">
        <v>0</v>
      </c>
      <c r="K71" s="18" t="s">
        <v>404</v>
      </c>
      <c r="L71" s="20" t="s">
        <v>404</v>
      </c>
      <c r="M71" s="18" t="n">
        <v>100</v>
      </c>
      <c r="N71" s="20" t="n">
        <v>0</v>
      </c>
      <c r="O71" s="18" t="n">
        <v>0</v>
      </c>
      <c r="P71" s="20" t="n">
        <v>0</v>
      </c>
      <c r="Q71" s="18" t="n">
        <v>0</v>
      </c>
      <c r="R71" s="20" t="n">
        <v>0</v>
      </c>
    </row>
    <row r="72" spans="1:18">
      <c r="A72" s="15" t="s">
        <v>469</v>
      </c>
      <c r="B72" s="17" t="n">
        <v>7708</v>
      </c>
      <c r="C72" s="18">
        <f>(0.0/B72*100)</f>
        <v/>
      </c>
      <c r="D72" s="19" t="n">
        <v>7708</v>
      </c>
      <c r="E72" s="18" t="n">
        <v>81.04152585</v>
      </c>
      <c r="F72" s="20" t="n">
        <v>2.17058864</v>
      </c>
      <c r="G72" s="18" t="n">
        <v>18.95847415</v>
      </c>
      <c r="H72" s="20" t="n">
        <v>2.17058864</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80.39861295999999</v>
      </c>
      <c r="F73" s="20" t="n">
        <v>3.0307684</v>
      </c>
      <c r="G73" s="18" t="n">
        <v>19.60138704</v>
      </c>
      <c r="H73" s="20" t="n">
        <v>3.0307684</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96.21772385</v>
      </c>
      <c r="F74" s="20" t="n">
        <v>0.12255717</v>
      </c>
      <c r="G74" s="18" t="n">
        <v>3.78227615</v>
      </c>
      <c r="H74" s="20" t="n">
        <v>0.12255717</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79.66965705</v>
      </c>
      <c r="F75" s="20" t="n">
        <v>3.37336793</v>
      </c>
      <c r="G75" s="18" t="n">
        <v>20.33034295</v>
      </c>
      <c r="H75" s="20" t="n">
        <v>3.37336793</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69.35396581000001</v>
      </c>
      <c r="F76" s="20" t="n">
        <v>2.36049158</v>
      </c>
      <c r="G76" s="18" t="n">
        <v>30.64603419</v>
      </c>
      <c r="H76" s="20" t="n">
        <v>2.36049158</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87.96283597</v>
      </c>
      <c r="F77" s="20" t="n">
        <v>1.80575657</v>
      </c>
      <c r="G77" s="18" t="n">
        <v>12.03716403</v>
      </c>
      <c r="H77" s="20" t="n">
        <v>1.80575657</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32.78790703</v>
      </c>
      <c r="F78" s="20" t="n">
        <v>3.68296847</v>
      </c>
      <c r="G78" s="18" t="n">
        <v>67.21209297</v>
      </c>
      <c r="H78" s="20" t="n">
        <v>3.68296847</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62.41266479</v>
      </c>
      <c r="F79" s="20" t="n">
        <v>4.42510365</v>
      </c>
      <c r="G79" s="18" t="n">
        <v>37.58733521</v>
      </c>
      <c r="H79" s="20" t="n">
        <v>4.42510365</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94.32135392000001</v>
      </c>
      <c r="F80" s="20" t="n">
        <v>1.29096603</v>
      </c>
      <c r="G80" s="18" t="n">
        <v>5.67864608</v>
      </c>
      <c r="H80" s="20" t="n">
        <v>1.29096603</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63.788976</v>
      </c>
      <c r="F81" s="20" t="n">
        <v>3.77022515</v>
      </c>
      <c r="G81" s="18" t="n">
        <v>36.211024</v>
      </c>
      <c r="H81" s="20" t="n">
        <v>3.77022515</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550</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99.75747649</v>
      </c>
      <c r="F7" s="20" t="n">
        <v>0.24167508</v>
      </c>
      <c r="G7" s="18" t="n">
        <v>0.24252351</v>
      </c>
      <c r="H7" s="20" t="n">
        <v>0.24167508</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92.02740891000001</v>
      </c>
      <c r="F8" s="20" t="n">
        <v>1.79468607</v>
      </c>
      <c r="G8" s="18" t="n">
        <v>7.97259109</v>
      </c>
      <c r="H8" s="20" t="n">
        <v>1.79468607</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90.18171585</v>
      </c>
      <c r="F9" s="20" t="n">
        <v>1.75457179</v>
      </c>
      <c r="G9" s="18" t="n">
        <v>9.81828415</v>
      </c>
      <c r="H9" s="20" t="n">
        <v>1.75457179</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97.88999205</v>
      </c>
      <c r="F10" s="20" t="n">
        <v>0.7544105800000001</v>
      </c>
      <c r="G10" s="18" t="n">
        <v>2.11000795</v>
      </c>
      <c r="H10" s="20" t="n">
        <v>0.7544105800000001</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100</v>
      </c>
      <c r="F11" s="20" t="n">
        <v>0</v>
      </c>
      <c r="G11" s="18" t="n">
        <v>0</v>
      </c>
      <c r="H11" s="20" t="n">
        <v>0</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100</v>
      </c>
      <c r="F12" s="20" t="n">
        <v>0</v>
      </c>
      <c r="G12" s="18" t="n">
        <v>0</v>
      </c>
      <c r="H12" s="20" t="n">
        <v>0</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100</v>
      </c>
      <c r="F13" s="20" t="n">
        <v>0</v>
      </c>
      <c r="G13" s="18" t="n">
        <v>0</v>
      </c>
      <c r="H13" s="20" t="n">
        <v>0</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100</v>
      </c>
      <c r="F14" s="20" t="n">
        <v>0</v>
      </c>
      <c r="G14" s="18" t="n">
        <v>0</v>
      </c>
      <c r="H14" s="20" t="n">
        <v>0</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100</v>
      </c>
      <c r="F15" s="20" t="n">
        <v>0</v>
      </c>
      <c r="G15" s="18" t="n">
        <v>0</v>
      </c>
      <c r="H15" s="20" t="n">
        <v>0</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53.00684847</v>
      </c>
      <c r="F16" s="20" t="n">
        <v>2.8308391</v>
      </c>
      <c r="G16" s="18" t="n">
        <v>46.99315153</v>
      </c>
      <c r="H16" s="20" t="n">
        <v>2.8308391</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(0.0/B17*100)</f>
        <v/>
      </c>
      <c r="D17" s="19" t="n">
        <v>6504</v>
      </c>
      <c r="E17" s="18" t="n">
        <v>0</v>
      </c>
      <c r="F17" s="20" t="n">
        <v>0</v>
      </c>
      <c r="G17" s="18" t="n">
        <v>0</v>
      </c>
      <c r="H17" s="20" t="n">
        <v>0</v>
      </c>
      <c r="I17" s="18" t="n">
        <v>0</v>
      </c>
      <c r="J17" s="20" t="n">
        <v>0</v>
      </c>
      <c r="K17" s="18" t="s">
        <v>404</v>
      </c>
      <c r="L17" s="20" t="s">
        <v>404</v>
      </c>
      <c r="M17" s="18" t="n">
        <v>100</v>
      </c>
      <c r="N17" s="20" t="n">
        <v>0</v>
      </c>
      <c r="O17" s="18" t="n">
        <v>0</v>
      </c>
      <c r="P17" s="20" t="n">
        <v>0</v>
      </c>
      <c r="Q17" s="18" t="n">
        <v>0</v>
      </c>
      <c r="R17" s="20" t="n">
        <v>0</v>
      </c>
    </row>
    <row r="18" spans="1:18">
      <c r="A18" s="15" t="s">
        <v>415</v>
      </c>
      <c r="B18" s="17" t="n">
        <v>5532</v>
      </c>
      <c r="C18" s="18">
        <f>(0.0/B18*100)</f>
        <v/>
      </c>
      <c r="D18" s="19" t="n">
        <v>5532</v>
      </c>
      <c r="E18" s="18" t="n">
        <v>5.70398237</v>
      </c>
      <c r="F18" s="20" t="n">
        <v>1.08909274</v>
      </c>
      <c r="G18" s="18" t="n">
        <v>94.29601762999999</v>
      </c>
      <c r="H18" s="20" t="n">
        <v>1.08909274</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99.42946847</v>
      </c>
      <c r="F19" s="20" t="n">
        <v>0.55739469</v>
      </c>
      <c r="G19" s="18" t="n">
        <v>0.57053153</v>
      </c>
      <c r="H19" s="20" t="n">
        <v>0.55739469</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99.43494248</v>
      </c>
      <c r="F20" s="20" t="n">
        <v>0.06826113</v>
      </c>
      <c r="G20" s="18" t="n">
        <v>0</v>
      </c>
      <c r="H20" s="20" t="n">
        <v>0</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93.31976632</v>
      </c>
      <c r="F21" s="20" t="n">
        <v>1.95521801</v>
      </c>
      <c r="G21" s="18" t="n">
        <v>6.68023368</v>
      </c>
      <c r="H21" s="20" t="n">
        <v>1.95521801</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83.14214307</v>
      </c>
      <c r="F22" s="20" t="n">
        <v>2.37235876</v>
      </c>
      <c r="G22" s="18" t="n">
        <v>16.85785693</v>
      </c>
      <c r="H22" s="20" t="n">
        <v>2.37235876</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31.96921805</v>
      </c>
      <c r="F23" s="20" t="n">
        <v>2.9772327</v>
      </c>
      <c r="G23" s="18" t="n">
        <v>68.03078195000001</v>
      </c>
      <c r="H23" s="20" t="n">
        <v>2.9772327</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100</v>
      </c>
      <c r="F24" s="20" t="n">
        <v>0</v>
      </c>
      <c r="G24" s="18" t="n">
        <v>0</v>
      </c>
      <c r="H24" s="20" t="n">
        <v>0</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78.05998473</v>
      </c>
      <c r="F25" s="20" t="n">
        <v>3.6052815</v>
      </c>
      <c r="G25" s="18" t="n">
        <v>21.94001527</v>
      </c>
      <c r="H25" s="20" t="n">
        <v>3.6052815</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99.09089437999999</v>
      </c>
      <c r="F26" s="20" t="n">
        <v>0.5734521299999999</v>
      </c>
      <c r="G26" s="18" t="n">
        <v>0.9091056199999999</v>
      </c>
      <c r="H26" s="20" t="n">
        <v>0.5734521299999999</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19.44490933</v>
      </c>
      <c r="F27" s="20" t="n">
        <v>0.07154207999999999</v>
      </c>
      <c r="G27" s="18" t="n">
        <v>80.55509067</v>
      </c>
      <c r="H27" s="20" t="n">
        <v>0.07154207999999999</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62.25877738</v>
      </c>
      <c r="F28" s="20" t="n">
        <v>2.77412905</v>
      </c>
      <c r="G28" s="18" t="n">
        <v>37.74122262</v>
      </c>
      <c r="H28" s="20" t="n">
        <v>2.77412905</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100</v>
      </c>
      <c r="F29" s="20" t="n">
        <v>0</v>
      </c>
      <c r="G29" s="18" t="n">
        <v>0</v>
      </c>
      <c r="H29" s="20" t="n">
        <v>0</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99.33904105000001</v>
      </c>
      <c r="F30" s="20" t="n">
        <v>0.58009322</v>
      </c>
      <c r="G30" s="18" t="n">
        <v>0.66095895</v>
      </c>
      <c r="H30" s="20" t="n">
        <v>0.58009322</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100</v>
      </c>
      <c r="F31" s="20" t="n">
        <v>0</v>
      </c>
      <c r="G31" s="18" t="n">
        <v>0</v>
      </c>
      <c r="H31" s="20" t="n">
        <v>0</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97.50927752</v>
      </c>
      <c r="F32" s="20" t="n">
        <v>1.23523898</v>
      </c>
      <c r="G32" s="18" t="n">
        <v>2.49072248</v>
      </c>
      <c r="H32" s="20" t="n">
        <v>1.23523898</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31.66065103</v>
      </c>
      <c r="F33" s="20" t="n">
        <v>2.86500009</v>
      </c>
      <c r="G33" s="18" t="n">
        <v>68.33934897</v>
      </c>
      <c r="H33" s="20" t="n">
        <v>2.86500009</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100</v>
      </c>
      <c r="F34" s="20" t="n">
        <v>0</v>
      </c>
      <c r="G34" s="18" t="n">
        <v>0</v>
      </c>
      <c r="H34" s="20" t="n">
        <v>0</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88.47665229</v>
      </c>
      <c r="F35" s="20" t="n">
        <v>0.24400932</v>
      </c>
      <c r="G35" s="18" t="n">
        <v>11.52334771</v>
      </c>
      <c r="H35" s="20" t="n">
        <v>0.24400932</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94.32990327</v>
      </c>
      <c r="F36" s="20" t="n">
        <v>1.78842774</v>
      </c>
      <c r="G36" s="18" t="n">
        <v>5.67009673</v>
      </c>
      <c r="H36" s="20" t="n">
        <v>1.78842774</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99.47228883</v>
      </c>
      <c r="F37" s="20" t="n">
        <v>0.52808066</v>
      </c>
      <c r="G37" s="18" t="n">
        <v>0.52771117</v>
      </c>
      <c r="H37" s="20" t="n">
        <v>0.52808066</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100</v>
      </c>
      <c r="F38" s="20" t="n">
        <v>0</v>
      </c>
      <c r="G38" s="18" t="n">
        <v>0</v>
      </c>
      <c r="H38" s="20" t="n">
        <v>0</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8.836316419999999</v>
      </c>
      <c r="F39" s="20" t="n">
        <v>2.30357976</v>
      </c>
      <c r="G39" s="18" t="n">
        <v>91.16368358</v>
      </c>
      <c r="H39" s="20" t="n">
        <v>2.30357976</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99.8642411</v>
      </c>
      <c r="F40" s="20" t="n">
        <v>0.07903876</v>
      </c>
      <c r="G40" s="18" t="n">
        <v>0.1357589</v>
      </c>
      <c r="H40" s="20" t="n">
        <v>0.07903876</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100</v>
      </c>
      <c r="F41" s="20" t="n">
        <v>0</v>
      </c>
      <c r="G41" s="18" t="n">
        <v>0</v>
      </c>
      <c r="H41" s="20" t="n">
        <v>0</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95.11678557</v>
      </c>
      <c r="F44" s="20" t="n">
        <v>1.22916192</v>
      </c>
      <c r="G44" s="18" t="n">
        <v>4.7382642</v>
      </c>
      <c r="H44" s="20" t="n">
        <v>1.21842906</v>
      </c>
      <c r="I44" s="18" t="n">
        <v>0</v>
      </c>
      <c r="J44" s="20" t="n">
        <v>0</v>
      </c>
      <c r="K44" s="18" t="s">
        <v>404</v>
      </c>
      <c r="L44" s="20" t="s">
        <v>404</v>
      </c>
      <c r="M44" s="18" t="n">
        <v>0</v>
      </c>
      <c r="N44" s="20" t="n">
        <v>0</v>
      </c>
      <c r="O44" s="18" t="n">
        <v>0</v>
      </c>
      <c r="P44" s="20" t="n">
        <v>0</v>
      </c>
      <c r="Q44" s="18" t="n">
        <v>0.14495023</v>
      </c>
      <c r="R44" s="20" t="n">
        <v>0.1467335</v>
      </c>
    </row>
    <row r="45" spans="1:18">
      <c r="A45" s="15" t="s">
        <v>442</v>
      </c>
      <c r="B45" s="17" t="n">
        <v>5519</v>
      </c>
      <c r="C45" s="18">
        <f>(0.0/B45*100)</f>
        <v/>
      </c>
      <c r="D45" s="19" t="n">
        <v>5519</v>
      </c>
      <c r="E45" s="18" t="n">
        <v>92.54779984</v>
      </c>
      <c r="F45" s="20" t="n">
        <v>1.87810454</v>
      </c>
      <c r="G45" s="18" t="n">
        <v>7.27992285</v>
      </c>
      <c r="H45" s="20" t="n">
        <v>1.86507149</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97.29017727999999</v>
      </c>
      <c r="F46" s="20" t="n">
        <v>1.01795415</v>
      </c>
      <c r="G46" s="18" t="n">
        <v>2.70982272</v>
      </c>
      <c r="H46" s="20" t="n">
        <v>1.01795415</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99.27318028000001</v>
      </c>
      <c r="F47" s="20" t="n">
        <v>0.46537763</v>
      </c>
      <c r="G47" s="18" t="n">
        <v>0.7268197199999999</v>
      </c>
      <c r="H47" s="20" t="n">
        <v>0.46537763</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99.00363883999999</v>
      </c>
      <c r="F48" s="20" t="n">
        <v>0.44936247</v>
      </c>
      <c r="G48" s="18" t="n">
        <v>0.99636116</v>
      </c>
      <c r="H48" s="20" t="n">
        <v>0.44936247</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99.30044660999999</v>
      </c>
      <c r="F49" s="20" t="n">
        <v>0.5765157</v>
      </c>
      <c r="G49" s="18" t="n">
        <v>0.6995533900000001</v>
      </c>
      <c r="H49" s="20" t="n">
        <v>0.5765157</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89.52485251</v>
      </c>
      <c r="F50" s="20" t="n">
        <v>2.09322778</v>
      </c>
      <c r="G50" s="18" t="n">
        <v>10.47514749</v>
      </c>
      <c r="H50" s="20" t="n">
        <v>2.09322778</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13.86331558</v>
      </c>
      <c r="F51" s="20" t="n">
        <v>2.1937977</v>
      </c>
      <c r="G51" s="18" t="n">
        <v>86.13668441999999</v>
      </c>
      <c r="H51" s="20" t="n">
        <v>2.1937977</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91.53441434</v>
      </c>
      <c r="F52" s="20" t="n">
        <v>2.23853192</v>
      </c>
      <c r="G52" s="18" t="n">
        <v>8.46558566</v>
      </c>
      <c r="H52" s="20" t="n">
        <v>2.23853192</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16.83012727</v>
      </c>
      <c r="F53" s="20" t="n">
        <v>0.08087432999999999</v>
      </c>
      <c r="G53" s="18" t="n">
        <v>83.16987272999999</v>
      </c>
      <c r="H53" s="20" t="n">
        <v>0.08087432999999999</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24.90810018</v>
      </c>
      <c r="F54" s="20" t="n">
        <v>2.60397086</v>
      </c>
      <c r="G54" s="18" t="n">
        <v>75.09189981999999</v>
      </c>
      <c r="H54" s="20" t="n">
        <v>2.60397086</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98.65993277</v>
      </c>
      <c r="F55" s="20" t="n">
        <v>0.66974755</v>
      </c>
      <c r="G55" s="18" t="n">
        <v>1.34006723</v>
      </c>
      <c r="H55" s="20" t="n">
        <v>0.66974755</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91.77561038</v>
      </c>
      <c r="F56" s="20" t="n">
        <v>2.12835583</v>
      </c>
      <c r="G56" s="18" t="n">
        <v>8.22438962</v>
      </c>
      <c r="H56" s="20" t="n">
        <v>2.12835583</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75.48223600999999</v>
      </c>
      <c r="F57" s="20" t="n">
        <v>3.13297404</v>
      </c>
      <c r="G57" s="18" t="n">
        <v>24.51776399</v>
      </c>
      <c r="H57" s="20" t="n">
        <v>3.13297404</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27.73255086</v>
      </c>
      <c r="F58" s="20" t="n">
        <v>2.71192194</v>
      </c>
      <c r="G58" s="18" t="n">
        <v>72.26744914</v>
      </c>
      <c r="H58" s="20" t="n">
        <v>2.71192194</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94.55209628</v>
      </c>
      <c r="F59" s="20" t="n">
        <v>0.71594532</v>
      </c>
      <c r="G59" s="18" t="n">
        <v>5.44790372</v>
      </c>
      <c r="H59" s="20" t="n">
        <v>0.71594532</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65.56153827</v>
      </c>
      <c r="F60" s="20" t="n">
        <v>2.22540704</v>
      </c>
      <c r="G60" s="18" t="n">
        <v>33.71736908</v>
      </c>
      <c r="H60" s="20" t="n">
        <v>2.30102772</v>
      </c>
      <c r="I60" s="18" t="n">
        <v>0</v>
      </c>
      <c r="J60" s="20" t="n">
        <v>0</v>
      </c>
      <c r="K60" s="18" t="s">
        <v>404</v>
      </c>
      <c r="L60" s="20" t="s">
        <v>404</v>
      </c>
      <c r="M60" s="18" t="n">
        <v>0</v>
      </c>
      <c r="N60" s="20" t="n">
        <v>0</v>
      </c>
      <c r="O60" s="18" t="n">
        <v>0</v>
      </c>
      <c r="P60" s="20" t="n">
        <v>0</v>
      </c>
      <c r="Q60" s="18" t="n">
        <v>0.72109265</v>
      </c>
      <c r="R60" s="20" t="n">
        <v>0.54834718</v>
      </c>
    </row>
    <row r="61" spans="1:18">
      <c r="A61" s="15" t="s">
        <v>458</v>
      </c>
      <c r="B61" s="17" t="n">
        <v>6525</v>
      </c>
      <c r="C61" s="18">
        <f>(0.0/B61*100)</f>
        <v/>
      </c>
      <c r="D61" s="19" t="n">
        <v>6525</v>
      </c>
      <c r="E61" s="18" t="n">
        <v>99.92372466</v>
      </c>
      <c r="F61" s="20" t="n">
        <v>0.07658054</v>
      </c>
      <c r="G61" s="18" t="n">
        <v>0.07627534</v>
      </c>
      <c r="H61" s="20" t="n">
        <v>0.07658054</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99.86053429</v>
      </c>
      <c r="F62" s="20" t="n">
        <v>0.00669241</v>
      </c>
      <c r="G62" s="18" t="n">
        <v>0.13946571</v>
      </c>
      <c r="H62" s="20" t="n">
        <v>0.00669241</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55.31768398</v>
      </c>
      <c r="F63" s="20" t="n">
        <v>0.17528759</v>
      </c>
      <c r="G63" s="18" t="n">
        <v>36.94152831</v>
      </c>
      <c r="H63" s="20" t="n">
        <v>0.17068459</v>
      </c>
      <c r="I63" s="18" t="n">
        <v>0</v>
      </c>
      <c r="J63" s="20" t="n">
        <v>0</v>
      </c>
      <c r="K63" s="18" t="s">
        <v>404</v>
      </c>
      <c r="L63" s="20" t="s">
        <v>404</v>
      </c>
      <c r="M63" s="18" t="n">
        <v>0</v>
      </c>
      <c r="N63" s="20" t="n">
        <v>0</v>
      </c>
      <c r="O63" s="18" t="n">
        <v>0</v>
      </c>
      <c r="P63" s="20" t="n">
        <v>0</v>
      </c>
      <c r="Q63" s="18" t="n">
        <v>7.74078771</v>
      </c>
      <c r="R63" s="20" t="n">
        <v>0.18044457</v>
      </c>
    </row>
    <row r="64" spans="1:18">
      <c r="A64" s="15" t="s">
        <v>461</v>
      </c>
      <c r="B64" s="17" t="n">
        <v>3634</v>
      </c>
      <c r="C64" s="18">
        <f>(27.0/B64*100)</f>
        <v/>
      </c>
      <c r="D64" s="19" t="n">
        <v>3607</v>
      </c>
      <c r="E64" s="18" t="n">
        <v>43.54585932</v>
      </c>
      <c r="F64" s="20" t="n">
        <v>0.07030276000000001</v>
      </c>
      <c r="G64" s="18" t="n">
        <v>56.45414068</v>
      </c>
      <c r="H64" s="20" t="n">
        <v>0.07030276000000001</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94.18475706</v>
      </c>
      <c r="F65" s="20" t="n">
        <v>1.09876083</v>
      </c>
      <c r="G65" s="18" t="n">
        <v>5.81524294</v>
      </c>
      <c r="H65" s="20" t="n">
        <v>1.09876083</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73.22957069</v>
      </c>
      <c r="F66" s="20" t="n">
        <v>0.25210437</v>
      </c>
      <c r="G66" s="18" t="n">
        <v>26.77042931</v>
      </c>
      <c r="H66" s="20" t="n">
        <v>0.25210437</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85.97048940000001</v>
      </c>
      <c r="F67" s="20" t="n">
        <v>2.15103686</v>
      </c>
      <c r="G67" s="18" t="n">
        <v>14.0295106</v>
      </c>
      <c r="H67" s="20" t="n">
        <v>2.15103686</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77.4307258</v>
      </c>
      <c r="F68" s="20" t="n">
        <v>0.07260838999999999</v>
      </c>
      <c r="G68" s="18" t="n">
        <v>22.5692742</v>
      </c>
      <c r="H68" s="20" t="n">
        <v>0.07260838999999999</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79.35841284999999</v>
      </c>
      <c r="F69" s="20" t="n">
        <v>3.33396516</v>
      </c>
      <c r="G69" s="18" t="n">
        <v>20.64158715</v>
      </c>
      <c r="H69" s="20" t="n">
        <v>3.33396516</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100</v>
      </c>
      <c r="F70" s="20" t="n">
        <v>0</v>
      </c>
      <c r="G70" s="18" t="n">
        <v>0</v>
      </c>
      <c r="H70" s="20" t="n">
        <v>0</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19.58311614</v>
      </c>
      <c r="F71" s="20" t="n">
        <v>0.57420924</v>
      </c>
      <c r="G71" s="18" t="n">
        <v>80.41688386</v>
      </c>
      <c r="H71" s="20" t="n">
        <v>0.57420924</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95.98887022</v>
      </c>
      <c r="F72" s="20" t="n">
        <v>1.14727003</v>
      </c>
      <c r="G72" s="18" t="n">
        <v>4.01112978</v>
      </c>
      <c r="H72" s="20" t="n">
        <v>1.14727003</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89.69670161000001</v>
      </c>
      <c r="F73" s="20" t="n">
        <v>1.97777986</v>
      </c>
      <c r="G73" s="18" t="n">
        <v>10.30329839</v>
      </c>
      <c r="H73" s="20" t="n">
        <v>1.97777986</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27.97230747</v>
      </c>
      <c r="F74" s="20" t="n">
        <v>0.13526429</v>
      </c>
      <c r="G74" s="18" t="n">
        <v>72.02769253</v>
      </c>
      <c r="H74" s="20" t="n">
        <v>0.13526429</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19.20527117</v>
      </c>
      <c r="F75" s="20" t="n">
        <v>3.55409366</v>
      </c>
      <c r="G75" s="18" t="n">
        <v>80.79472883</v>
      </c>
      <c r="H75" s="20" t="n">
        <v>3.55409366</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72.92899958</v>
      </c>
      <c r="F76" s="20" t="n">
        <v>1.4166973</v>
      </c>
      <c r="G76" s="18" t="n">
        <v>27.07100042</v>
      </c>
      <c r="H76" s="20" t="n">
        <v>1.4166973</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26.92248828</v>
      </c>
      <c r="F77" s="20" t="n">
        <v>1.85918287</v>
      </c>
      <c r="G77" s="18" t="n">
        <v>73.07751172</v>
      </c>
      <c r="H77" s="20" t="n">
        <v>1.85918287</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100</v>
      </c>
      <c r="F78" s="20" t="n">
        <v>0</v>
      </c>
      <c r="G78" s="18" t="n">
        <v>0</v>
      </c>
      <c r="H78" s="20" t="n">
        <v>0</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98.32060229</v>
      </c>
      <c r="F79" s="20" t="n">
        <v>1.22744798</v>
      </c>
      <c r="G79" s="18" t="n">
        <v>1.67939771</v>
      </c>
      <c r="H79" s="20" t="n">
        <v>1.22744798</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99.85174318</v>
      </c>
      <c r="F80" s="20" t="n">
        <v>0.00286054</v>
      </c>
      <c r="G80" s="18" t="n">
        <v>0.14825682</v>
      </c>
      <c r="H80" s="20" t="n">
        <v>0.00286054</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30.12454496</v>
      </c>
      <c r="F81" s="20" t="n">
        <v>3.47806937</v>
      </c>
      <c r="G81" s="18" t="n">
        <v>69.87545504000001</v>
      </c>
      <c r="H81" s="20" t="n">
        <v>3.47806937</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551</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42.00032362</v>
      </c>
      <c r="F7" s="20" t="n">
        <v>1.652741</v>
      </c>
      <c r="G7" s="18" t="n">
        <v>57.99967638</v>
      </c>
      <c r="H7" s="20" t="n">
        <v>1.652741</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72.88191208000001</v>
      </c>
      <c r="F8" s="20" t="n">
        <v>3.21925508</v>
      </c>
      <c r="G8" s="18" t="n">
        <v>27.11808792</v>
      </c>
      <c r="H8" s="20" t="n">
        <v>3.21925508</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33.89433954</v>
      </c>
      <c r="F9" s="20" t="n">
        <v>2.80848614</v>
      </c>
      <c r="G9" s="18" t="n">
        <v>66.10566046</v>
      </c>
      <c r="H9" s="20" t="n">
        <v>2.80848614</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63.64238376</v>
      </c>
      <c r="F10" s="20" t="n">
        <v>2.69200391</v>
      </c>
      <c r="G10" s="18" t="n">
        <v>36.35761624</v>
      </c>
      <c r="H10" s="20" t="n">
        <v>2.69200391</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42.75938148</v>
      </c>
      <c r="F11" s="20" t="n">
        <v>3.27781386</v>
      </c>
      <c r="G11" s="18" t="n">
        <v>57.24061852</v>
      </c>
      <c r="H11" s="20" t="n">
        <v>3.27781386</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0.88497483</v>
      </c>
      <c r="F12" s="20" t="n">
        <v>0.39697017</v>
      </c>
      <c r="G12" s="18" t="n">
        <v>99.11502517</v>
      </c>
      <c r="H12" s="20" t="n">
        <v>0.39697017</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3.66745369</v>
      </c>
      <c r="F13" s="20" t="n">
        <v>1.20271047</v>
      </c>
      <c r="G13" s="18" t="n">
        <v>96.33254631</v>
      </c>
      <c r="H13" s="20" t="n">
        <v>1.20271047</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2.68155494</v>
      </c>
      <c r="F14" s="20" t="n">
        <v>0.84145064</v>
      </c>
      <c r="G14" s="18" t="n">
        <v>97.31844506</v>
      </c>
      <c r="H14" s="20" t="n">
        <v>0.84145064</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49.20769717</v>
      </c>
      <c r="F15" s="20" t="n">
        <v>3.59627445</v>
      </c>
      <c r="G15" s="18" t="n">
        <v>50.79230283</v>
      </c>
      <c r="H15" s="20" t="n">
        <v>3.59627445</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82.71526319</v>
      </c>
      <c r="F16" s="20" t="n">
        <v>2.81255533</v>
      </c>
      <c r="G16" s="18" t="n">
        <v>17.28473681</v>
      </c>
      <c r="H16" s="20" t="n">
        <v>2.81255533</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81.99231363</v>
      </c>
      <c r="F17" s="20" t="n">
        <v>2.89687234</v>
      </c>
      <c r="G17" s="18" t="n">
        <v>18.00768637</v>
      </c>
      <c r="H17" s="20" t="n">
        <v>2.89687234</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97.59946471000001</v>
      </c>
      <c r="F18" s="20" t="n">
        <v>0.90396692</v>
      </c>
      <c r="G18" s="18" t="n">
        <v>2.40053529</v>
      </c>
      <c r="H18" s="20" t="n">
        <v>0.90396692</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50.24194789</v>
      </c>
      <c r="F19" s="20" t="n">
        <v>3.3428611</v>
      </c>
      <c r="G19" s="18" t="n">
        <v>49.75805211</v>
      </c>
      <c r="H19" s="20" t="n">
        <v>3.3428611</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2.47430261</v>
      </c>
      <c r="F20" s="20" t="n">
        <v>0.10034906</v>
      </c>
      <c r="G20" s="18" t="n">
        <v>96.96063986999999</v>
      </c>
      <c r="H20" s="20" t="n">
        <v>0.12247145</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68.48514138</v>
      </c>
      <c r="F21" s="20" t="n">
        <v>3.72808857</v>
      </c>
      <c r="G21" s="18" t="n">
        <v>31.51485862</v>
      </c>
      <c r="H21" s="20" t="n">
        <v>3.72808857</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13.41038122</v>
      </c>
      <c r="F22" s="20" t="n">
        <v>2.45915195</v>
      </c>
      <c r="G22" s="18" t="n">
        <v>86.58961878</v>
      </c>
      <c r="H22" s="20" t="n">
        <v>2.45915195</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82.46409989</v>
      </c>
      <c r="F23" s="20" t="n">
        <v>2.72647914</v>
      </c>
      <c r="G23" s="18" t="n">
        <v>17.53590011</v>
      </c>
      <c r="H23" s="20" t="n">
        <v>2.72647914</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70.93531960999999</v>
      </c>
      <c r="F24" s="20" t="n">
        <v>2.59621304</v>
      </c>
      <c r="G24" s="18" t="n">
        <v>29.06468039</v>
      </c>
      <c r="H24" s="20" t="n">
        <v>2.59621304</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73.28517389</v>
      </c>
      <c r="F25" s="20" t="n">
        <v>3.57595308</v>
      </c>
      <c r="G25" s="18" t="n">
        <v>26.71482611</v>
      </c>
      <c r="H25" s="20" t="n">
        <v>3.57595308</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4.24266636</v>
      </c>
      <c r="F26" s="20" t="n">
        <v>1.12996196</v>
      </c>
      <c r="G26" s="18" t="n">
        <v>95.75733364</v>
      </c>
      <c r="H26" s="20" t="n">
        <v>1.12996196</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59.29370046</v>
      </c>
      <c r="F27" s="20" t="n">
        <v>0.08817843</v>
      </c>
      <c r="G27" s="18" t="n">
        <v>40.70629954</v>
      </c>
      <c r="H27" s="20" t="n">
        <v>0.08817843</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84.48526065999999</v>
      </c>
      <c r="F28" s="20" t="n">
        <v>2.23861804</v>
      </c>
      <c r="G28" s="18" t="n">
        <v>15.51473934</v>
      </c>
      <c r="H28" s="20" t="n">
        <v>2.23861804</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9.71926199</v>
      </c>
      <c r="F29" s="20" t="n">
        <v>2.82097632</v>
      </c>
      <c r="G29" s="18" t="n">
        <v>90.28073800999999</v>
      </c>
      <c r="H29" s="20" t="n">
        <v>2.82097632</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31.89005117</v>
      </c>
      <c r="F30" s="20" t="n">
        <v>3.34521748</v>
      </c>
      <c r="G30" s="18" t="n">
        <v>68.10994882999999</v>
      </c>
      <c r="H30" s="20" t="n">
        <v>3.34521748</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23.42902041</v>
      </c>
      <c r="F31" s="20" t="n">
        <v>2.70770918</v>
      </c>
      <c r="G31" s="18" t="n">
        <v>76.57097958999999</v>
      </c>
      <c r="H31" s="20" t="n">
        <v>2.70770918</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3.64671104</v>
      </c>
      <c r="F32" s="20" t="n">
        <v>1.50782746</v>
      </c>
      <c r="G32" s="18" t="n">
        <v>96.35328896</v>
      </c>
      <c r="H32" s="20" t="n">
        <v>1.50782746</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91.87281046</v>
      </c>
      <c r="F33" s="20" t="n">
        <v>2.25896572</v>
      </c>
      <c r="G33" s="18" t="n">
        <v>8.12718954</v>
      </c>
      <c r="H33" s="20" t="n">
        <v>2.25896572</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0.98664688</v>
      </c>
      <c r="F34" s="20" t="n">
        <v>0.50181508</v>
      </c>
      <c r="G34" s="18" t="n">
        <v>99.01335312</v>
      </c>
      <c r="H34" s="20" t="n">
        <v>0.50181508</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9.372336649999999</v>
      </c>
      <c r="F35" s="20" t="n">
        <v>0.50799046</v>
      </c>
      <c r="G35" s="18" t="n">
        <v>90.62766335000001</v>
      </c>
      <c r="H35" s="20" t="n">
        <v>0.50799046</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66.90709208</v>
      </c>
      <c r="F36" s="20" t="n">
        <v>1.681058</v>
      </c>
      <c r="G36" s="18" t="n">
        <v>33.09290792</v>
      </c>
      <c r="H36" s="20" t="n">
        <v>1.681058</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13.84811912</v>
      </c>
      <c r="F37" s="20" t="n">
        <v>2.7315716</v>
      </c>
      <c r="G37" s="18" t="n">
        <v>86.15188087999999</v>
      </c>
      <c r="H37" s="20" t="n">
        <v>2.7315716</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27.79003408</v>
      </c>
      <c r="F38" s="20" t="n">
        <v>3.72467582</v>
      </c>
      <c r="G38" s="18" t="n">
        <v>72.20996592</v>
      </c>
      <c r="H38" s="20" t="n">
        <v>3.72467582</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95.99997734999999</v>
      </c>
      <c r="F39" s="20" t="n">
        <v>2.07246842</v>
      </c>
      <c r="G39" s="18" t="n">
        <v>4.00002265</v>
      </c>
      <c r="H39" s="20" t="n">
        <v>2.07246842</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14.86178741</v>
      </c>
      <c r="F40" s="20" t="n">
        <v>2.2222763</v>
      </c>
      <c r="G40" s="18" t="n">
        <v>85.13821258999999</v>
      </c>
      <c r="H40" s="20" t="n">
        <v>2.2222763</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17.93133368</v>
      </c>
      <c r="F41" s="20" t="n">
        <v>3.03199672</v>
      </c>
      <c r="G41" s="18" t="n">
        <v>82.06866632000001</v>
      </c>
      <c r="H41" s="20" t="n">
        <v>3.03199672</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42.88673608</v>
      </c>
      <c r="F44" s="20" t="n">
        <v>3.4618246</v>
      </c>
      <c r="G44" s="18" t="n">
        <v>53.61578846</v>
      </c>
      <c r="H44" s="20" t="n">
        <v>3.57579622</v>
      </c>
      <c r="I44" s="18" t="n">
        <v>0</v>
      </c>
      <c r="J44" s="20" t="n">
        <v>0</v>
      </c>
      <c r="K44" s="18" t="s">
        <v>404</v>
      </c>
      <c r="L44" s="20" t="s">
        <v>404</v>
      </c>
      <c r="M44" s="18" t="n">
        <v>0</v>
      </c>
      <c r="N44" s="20" t="n">
        <v>0</v>
      </c>
      <c r="O44" s="18" t="n">
        <v>0</v>
      </c>
      <c r="P44" s="20" t="n">
        <v>0</v>
      </c>
      <c r="Q44" s="18" t="n">
        <v>3.49747547</v>
      </c>
      <c r="R44" s="20" t="n">
        <v>1.25417374</v>
      </c>
    </row>
    <row r="45" spans="1:18">
      <c r="A45" s="15" t="s">
        <v>442</v>
      </c>
      <c r="B45" s="17" t="n">
        <v>5519</v>
      </c>
      <c r="C45" s="18">
        <f>(0.0/B45*100)</f>
        <v/>
      </c>
      <c r="D45" s="19" t="n">
        <v>5519</v>
      </c>
      <c r="E45" s="18" t="n">
        <v>84.25086851</v>
      </c>
      <c r="F45" s="20" t="n">
        <v>2.99385665</v>
      </c>
      <c r="G45" s="18" t="n">
        <v>15.57685418</v>
      </c>
      <c r="H45" s="20" t="n">
        <v>2.98154681</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76.19294216999999</v>
      </c>
      <c r="F46" s="20" t="n">
        <v>1.96553928</v>
      </c>
      <c r="G46" s="18" t="n">
        <v>23.80705783</v>
      </c>
      <c r="H46" s="20" t="n">
        <v>1.96553928</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2.513812</v>
      </c>
      <c r="F47" s="20" t="n">
        <v>1.19443576</v>
      </c>
      <c r="G47" s="18" t="n">
        <v>97.486188</v>
      </c>
      <c r="H47" s="20" t="n">
        <v>1.19443576</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78.39233057</v>
      </c>
      <c r="F48" s="20" t="n">
        <v>3.08964149</v>
      </c>
      <c r="G48" s="18" t="n">
        <v>21.60766943</v>
      </c>
      <c r="H48" s="20" t="n">
        <v>3.08964149</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83.42673628999999</v>
      </c>
      <c r="F49" s="20" t="n">
        <v>2.3163369</v>
      </c>
      <c r="G49" s="18" t="n">
        <v>16.57326371</v>
      </c>
      <c r="H49" s="20" t="n">
        <v>2.3163369</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78.03552198</v>
      </c>
      <c r="F50" s="20" t="n">
        <v>1.66516399</v>
      </c>
      <c r="G50" s="18" t="n">
        <v>21.96447802</v>
      </c>
      <c r="H50" s="20" t="n">
        <v>1.66516399</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85.14689772</v>
      </c>
      <c r="F51" s="20" t="n">
        <v>2.46111806</v>
      </c>
      <c r="G51" s="18" t="n">
        <v>14.85310228</v>
      </c>
      <c r="H51" s="20" t="n">
        <v>2.46111806</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23.71011279</v>
      </c>
      <c r="F52" s="20" t="n">
        <v>3.20798575</v>
      </c>
      <c r="G52" s="18" t="n">
        <v>76.28988721</v>
      </c>
      <c r="H52" s="20" t="n">
        <v>3.20798575</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86.04063791</v>
      </c>
      <c r="F53" s="20" t="n">
        <v>0.06607175</v>
      </c>
      <c r="G53" s="18" t="n">
        <v>13.95936209</v>
      </c>
      <c r="H53" s="20" t="n">
        <v>0.06607175</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76.21998659</v>
      </c>
      <c r="F54" s="20" t="n">
        <v>2.31105974</v>
      </c>
      <c r="G54" s="18" t="n">
        <v>23.78001341</v>
      </c>
      <c r="H54" s="20" t="n">
        <v>2.31105974</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9.129342189999999</v>
      </c>
      <c r="F55" s="20" t="n">
        <v>2.04833545</v>
      </c>
      <c r="G55" s="18" t="n">
        <v>90.87065781</v>
      </c>
      <c r="H55" s="20" t="n">
        <v>2.04833545</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25.41631533</v>
      </c>
      <c r="F56" s="20" t="n">
        <v>3.41804112</v>
      </c>
      <c r="G56" s="18" t="n">
        <v>74.58368467</v>
      </c>
      <c r="H56" s="20" t="n">
        <v>3.41804112</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63.6703173</v>
      </c>
      <c r="F57" s="20" t="n">
        <v>3.41903138</v>
      </c>
      <c r="G57" s="18" t="n">
        <v>36.3296827</v>
      </c>
      <c r="H57" s="20" t="n">
        <v>3.41903138</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90.64017959</v>
      </c>
      <c r="F58" s="20" t="n">
        <v>1.61787189</v>
      </c>
      <c r="G58" s="18" t="n">
        <v>9.359820409999999</v>
      </c>
      <c r="H58" s="20" t="n">
        <v>1.61787189</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79.30108373</v>
      </c>
      <c r="F59" s="20" t="n">
        <v>1.30658921</v>
      </c>
      <c r="G59" s="18" t="n">
        <v>20.69891627</v>
      </c>
      <c r="H59" s="20" t="n">
        <v>1.30658921</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47.76386012</v>
      </c>
      <c r="F60" s="20" t="n">
        <v>3.34147804</v>
      </c>
      <c r="G60" s="18" t="n">
        <v>46.57737377</v>
      </c>
      <c r="H60" s="20" t="n">
        <v>3.07857666</v>
      </c>
      <c r="I60" s="18" t="n">
        <v>0</v>
      </c>
      <c r="J60" s="20" t="n">
        <v>0</v>
      </c>
      <c r="K60" s="18" t="s">
        <v>404</v>
      </c>
      <c r="L60" s="20" t="s">
        <v>404</v>
      </c>
      <c r="M60" s="18" t="n">
        <v>0</v>
      </c>
      <c r="N60" s="20" t="n">
        <v>0</v>
      </c>
      <c r="O60" s="18" t="n">
        <v>0</v>
      </c>
      <c r="P60" s="20" t="n">
        <v>0</v>
      </c>
      <c r="Q60" s="18" t="n">
        <v>5.65876611</v>
      </c>
      <c r="R60" s="20" t="n">
        <v>1.51357811</v>
      </c>
    </row>
    <row r="61" spans="1:18">
      <c r="A61" s="15" t="s">
        <v>458</v>
      </c>
      <c r="B61" s="17" t="n">
        <v>6525</v>
      </c>
      <c r="C61" s="18">
        <f>(0.0/B61*100)</f>
        <v/>
      </c>
      <c r="D61" s="19" t="n">
        <v>6525</v>
      </c>
      <c r="E61" s="18" t="n">
        <v>0.54271823</v>
      </c>
      <c r="F61" s="20" t="n">
        <v>0.01387029</v>
      </c>
      <c r="G61" s="18" t="n">
        <v>99.45728176999999</v>
      </c>
      <c r="H61" s="20" t="n">
        <v>0.01387029</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9.992296380000001</v>
      </c>
      <c r="F62" s="20" t="n">
        <v>0.03376918</v>
      </c>
      <c r="G62" s="18" t="n">
        <v>90.00770362</v>
      </c>
      <c r="H62" s="20" t="n">
        <v>0.03376918</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22.86100244</v>
      </c>
      <c r="F63" s="20" t="n">
        <v>0.12373178</v>
      </c>
      <c r="G63" s="18" t="n">
        <v>67.93264846</v>
      </c>
      <c r="H63" s="20" t="n">
        <v>0.16932947</v>
      </c>
      <c r="I63" s="18" t="n">
        <v>0</v>
      </c>
      <c r="J63" s="20" t="n">
        <v>0</v>
      </c>
      <c r="K63" s="18" t="s">
        <v>404</v>
      </c>
      <c r="L63" s="20" t="s">
        <v>404</v>
      </c>
      <c r="M63" s="18" t="n">
        <v>0</v>
      </c>
      <c r="N63" s="20" t="n">
        <v>0</v>
      </c>
      <c r="O63" s="18" t="n">
        <v>0</v>
      </c>
      <c r="P63" s="20" t="n">
        <v>0</v>
      </c>
      <c r="Q63" s="18" t="n">
        <v>9.206349100000001</v>
      </c>
      <c r="R63" s="20" t="n">
        <v>0.16865519</v>
      </c>
    </row>
    <row r="64" spans="1:18">
      <c r="A64" s="15" t="s">
        <v>461</v>
      </c>
      <c r="B64" s="17" t="n">
        <v>3634</v>
      </c>
      <c r="C64" s="18">
        <f>(27.0/B64*100)</f>
        <v/>
      </c>
      <c r="D64" s="19" t="n">
        <v>3607</v>
      </c>
      <c r="E64" s="18" t="n">
        <v>67.50728524</v>
      </c>
      <c r="F64" s="20" t="n">
        <v>0.09131354</v>
      </c>
      <c r="G64" s="18" t="n">
        <v>32.49271476</v>
      </c>
      <c r="H64" s="20" t="n">
        <v>0.09131354</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19.72087065</v>
      </c>
      <c r="F65" s="20" t="n">
        <v>2.64751642</v>
      </c>
      <c r="G65" s="18" t="n">
        <v>80.27912935000001</v>
      </c>
      <c r="H65" s="20" t="n">
        <v>2.64751642</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4.74089397</v>
      </c>
      <c r="F66" s="20" t="n">
        <v>0.20306642</v>
      </c>
      <c r="G66" s="18" t="n">
        <v>95.25910603</v>
      </c>
      <c r="H66" s="20" t="n">
        <v>0.20306642</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65.53178877000001</v>
      </c>
      <c r="F67" s="20" t="n">
        <v>2.64791413</v>
      </c>
      <c r="G67" s="18" t="n">
        <v>34.46821123</v>
      </c>
      <c r="H67" s="20" t="n">
        <v>2.64791413</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16.12457647</v>
      </c>
      <c r="F68" s="20" t="n">
        <v>0.07638655</v>
      </c>
      <c r="G68" s="18" t="n">
        <v>83.87542353000001</v>
      </c>
      <c r="H68" s="20" t="n">
        <v>0.07638655</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81.65696939</v>
      </c>
      <c r="F69" s="20" t="n">
        <v>3.06904796</v>
      </c>
      <c r="G69" s="18" t="n">
        <v>18.34303061</v>
      </c>
      <c r="H69" s="20" t="n">
        <v>3.06904796</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3.88577065</v>
      </c>
      <c r="F70" s="20" t="n">
        <v>1.63153767</v>
      </c>
      <c r="G70" s="18" t="n">
        <v>96.11422935</v>
      </c>
      <c r="H70" s="20" t="n">
        <v>1.63153767</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59.04632135</v>
      </c>
      <c r="F71" s="20" t="n">
        <v>1.0471879</v>
      </c>
      <c r="G71" s="18" t="n">
        <v>40.95367865</v>
      </c>
      <c r="H71" s="20" t="n">
        <v>1.0471879</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52.3452233</v>
      </c>
      <c r="F72" s="20" t="n">
        <v>3.4499784</v>
      </c>
      <c r="G72" s="18" t="n">
        <v>47.6547767</v>
      </c>
      <c r="H72" s="20" t="n">
        <v>3.4499784</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20.57506364</v>
      </c>
      <c r="F73" s="20" t="n">
        <v>3.27229051</v>
      </c>
      <c r="G73" s="18" t="n">
        <v>79.42493636</v>
      </c>
      <c r="H73" s="20" t="n">
        <v>3.27229051</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92.89425321</v>
      </c>
      <c r="F74" s="20" t="n">
        <v>0.07352482</v>
      </c>
      <c r="G74" s="18" t="n">
        <v>7.10574679</v>
      </c>
      <c r="H74" s="20" t="n">
        <v>0.07352482</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91.04234486999999</v>
      </c>
      <c r="F75" s="20" t="n">
        <v>2.50560923</v>
      </c>
      <c r="G75" s="18" t="n">
        <v>8.957655129999999</v>
      </c>
      <c r="H75" s="20" t="n">
        <v>2.50560923</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47.48565732</v>
      </c>
      <c r="F76" s="20" t="n">
        <v>1.87654112</v>
      </c>
      <c r="G76" s="18" t="n">
        <v>52.51434268</v>
      </c>
      <c r="H76" s="20" t="n">
        <v>1.87654112</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90.30588619</v>
      </c>
      <c r="F77" s="20" t="n">
        <v>1.5085813</v>
      </c>
      <c r="G77" s="18" t="n">
        <v>9.694113809999999</v>
      </c>
      <c r="H77" s="20" t="n">
        <v>1.5085813</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82.80233321999999</v>
      </c>
      <c r="F78" s="20" t="n">
        <v>3.49909628</v>
      </c>
      <c r="G78" s="18" t="n">
        <v>17.19766678</v>
      </c>
      <c r="H78" s="20" t="n">
        <v>3.49909628</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59.87938224</v>
      </c>
      <c r="F79" s="20" t="n">
        <v>6.32927849</v>
      </c>
      <c r="G79" s="18" t="n">
        <v>40.12061776</v>
      </c>
      <c r="H79" s="20" t="n">
        <v>6.32927849</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11.34008198</v>
      </c>
      <c r="F80" s="20" t="n">
        <v>2.57864328</v>
      </c>
      <c r="G80" s="18" t="n">
        <v>88.65991802000001</v>
      </c>
      <c r="H80" s="20" t="n">
        <v>2.57864328</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85.62627078</v>
      </c>
      <c r="F81" s="20" t="n">
        <v>2.39893647</v>
      </c>
      <c r="G81" s="18" t="n">
        <v>14.37372922</v>
      </c>
      <c r="H81" s="20" t="n">
        <v>2.39893647</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552</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99.23537147</v>
      </c>
      <c r="F7" s="20" t="n">
        <v>0.38187284</v>
      </c>
      <c r="G7" s="18" t="n">
        <v>0.76462853</v>
      </c>
      <c r="H7" s="20" t="n">
        <v>0.38187284</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97.63274374</v>
      </c>
      <c r="F8" s="20" t="n">
        <v>1.03097259</v>
      </c>
      <c r="G8" s="18" t="n">
        <v>2.36725626</v>
      </c>
      <c r="H8" s="20" t="n">
        <v>1.03097259</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98.80532026</v>
      </c>
      <c r="F9" s="20" t="n">
        <v>0.70267367</v>
      </c>
      <c r="G9" s="18" t="n">
        <v>1.19467974</v>
      </c>
      <c r="H9" s="20" t="n">
        <v>0.70267367</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99.80817924</v>
      </c>
      <c r="F10" s="20" t="n">
        <v>0.18187397</v>
      </c>
      <c r="G10" s="18" t="n">
        <v>0.19182076</v>
      </c>
      <c r="H10" s="20" t="n">
        <v>0.18187397</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98.98856962000001</v>
      </c>
      <c r="F11" s="20" t="n">
        <v>0.86788233</v>
      </c>
      <c r="G11" s="18" t="n">
        <v>1.01143038</v>
      </c>
      <c r="H11" s="20" t="n">
        <v>0.86788233</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99.07525579999999</v>
      </c>
      <c r="F12" s="20" t="n">
        <v>0.53838754</v>
      </c>
      <c r="G12" s="18" t="n">
        <v>0.9247442</v>
      </c>
      <c r="H12" s="20" t="n">
        <v>0.53838754</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100</v>
      </c>
      <c r="F13" s="20" t="n">
        <v>0</v>
      </c>
      <c r="G13" s="18" t="n">
        <v>0</v>
      </c>
      <c r="H13" s="20" t="n">
        <v>0</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96.46329847</v>
      </c>
      <c r="F14" s="20" t="n">
        <v>0.81499849</v>
      </c>
      <c r="G14" s="18" t="n">
        <v>3.53670153</v>
      </c>
      <c r="H14" s="20" t="n">
        <v>0.81499849</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100</v>
      </c>
      <c r="F15" s="20" t="n">
        <v>0</v>
      </c>
      <c r="G15" s="18" t="n">
        <v>0</v>
      </c>
      <c r="H15" s="20" t="n">
        <v>0</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100</v>
      </c>
      <c r="F16" s="20" t="n">
        <v>0</v>
      </c>
      <c r="G16" s="18" t="n">
        <v>0</v>
      </c>
      <c r="H16" s="20" t="n">
        <v>0</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98.85243675</v>
      </c>
      <c r="F17" s="20" t="n">
        <v>0.81100211</v>
      </c>
      <c r="G17" s="18" t="n">
        <v>1.14756325</v>
      </c>
      <c r="H17" s="20" t="n">
        <v>0.81100211</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100</v>
      </c>
      <c r="F18" s="20" t="n">
        <v>0</v>
      </c>
      <c r="G18" s="18" t="n">
        <v>0</v>
      </c>
      <c r="H18" s="20" t="n">
        <v>0</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99.44344486</v>
      </c>
      <c r="F19" s="20" t="n">
        <v>0.5548670999999999</v>
      </c>
      <c r="G19" s="18" t="n">
        <v>0.5565551399999999</v>
      </c>
      <c r="H19" s="20" t="n">
        <v>0.5548670999999999</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99.43494248</v>
      </c>
      <c r="F20" s="20" t="n">
        <v>0.06826113</v>
      </c>
      <c r="G20" s="18" t="n">
        <v>0</v>
      </c>
      <c r="H20" s="20" t="n">
        <v>0</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100</v>
      </c>
      <c r="F21" s="20" t="n">
        <v>0</v>
      </c>
      <c r="G21" s="18" t="n">
        <v>0</v>
      </c>
      <c r="H21" s="20" t="n">
        <v>0</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97.19318402</v>
      </c>
      <c r="F22" s="20" t="n">
        <v>1.25889476</v>
      </c>
      <c r="G22" s="18" t="n">
        <v>2.80681598</v>
      </c>
      <c r="H22" s="20" t="n">
        <v>1.25889476</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99.23437934</v>
      </c>
      <c r="F23" s="20" t="n">
        <v>0.75382977</v>
      </c>
      <c r="G23" s="18" t="n">
        <v>0.76562066</v>
      </c>
      <c r="H23" s="20" t="n">
        <v>0.75382977</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99.20898022999999</v>
      </c>
      <c r="F24" s="20" t="n">
        <v>0.7910331</v>
      </c>
      <c r="G24" s="18" t="n">
        <v>0.79101977</v>
      </c>
      <c r="H24" s="20" t="n">
        <v>0.7910331</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96.42822448</v>
      </c>
      <c r="F25" s="20" t="n">
        <v>1.47123933</v>
      </c>
      <c r="G25" s="18" t="n">
        <v>3.57177552</v>
      </c>
      <c r="H25" s="20" t="n">
        <v>1.47123933</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94.23709126999999</v>
      </c>
      <c r="F26" s="20" t="n">
        <v>1.24840238</v>
      </c>
      <c r="G26" s="18" t="n">
        <v>5.76290873</v>
      </c>
      <c r="H26" s="20" t="n">
        <v>1.24840238</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99.6708105</v>
      </c>
      <c r="F27" s="20" t="n">
        <v>0.03627724</v>
      </c>
      <c r="G27" s="18" t="n">
        <v>0.3291895</v>
      </c>
      <c r="H27" s="20" t="n">
        <v>0.03627724</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100</v>
      </c>
      <c r="F28" s="20" t="n">
        <v>0</v>
      </c>
      <c r="G28" s="18" t="n">
        <v>0</v>
      </c>
      <c r="H28" s="20" t="n">
        <v>0</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98.32835908</v>
      </c>
      <c r="F29" s="20" t="n">
        <v>1.11287101</v>
      </c>
      <c r="G29" s="18" t="n">
        <v>1.67164092</v>
      </c>
      <c r="H29" s="20" t="n">
        <v>1.11287101</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99.33904105000001</v>
      </c>
      <c r="F30" s="20" t="n">
        <v>0.58009322</v>
      </c>
      <c r="G30" s="18" t="n">
        <v>0.66095895</v>
      </c>
      <c r="H30" s="20" t="n">
        <v>0.58009322</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99.47088947</v>
      </c>
      <c r="F31" s="20" t="n">
        <v>0.5403561099999999</v>
      </c>
      <c r="G31" s="18" t="n">
        <v>0.52911053</v>
      </c>
      <c r="H31" s="20" t="n">
        <v>0.5403561099999999</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99.31977341</v>
      </c>
      <c r="F32" s="20" t="n">
        <v>0.67349226</v>
      </c>
      <c r="G32" s="18" t="n">
        <v>0.68022659</v>
      </c>
      <c r="H32" s="20" t="n">
        <v>0.67349226</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100</v>
      </c>
      <c r="F33" s="20" t="n">
        <v>0</v>
      </c>
      <c r="G33" s="18" t="n">
        <v>0</v>
      </c>
      <c r="H33" s="20" t="n">
        <v>0</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90.96145545</v>
      </c>
      <c r="F34" s="20" t="n">
        <v>2.00649842</v>
      </c>
      <c r="G34" s="18" t="n">
        <v>9.038544549999999</v>
      </c>
      <c r="H34" s="20" t="n">
        <v>2.00649842</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99.14078361</v>
      </c>
      <c r="F35" s="20" t="n">
        <v>0.02055418</v>
      </c>
      <c r="G35" s="18" t="n">
        <v>0.8592163900000001</v>
      </c>
      <c r="H35" s="20" t="n">
        <v>0.02055418</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100</v>
      </c>
      <c r="F36" s="20" t="n">
        <v>0</v>
      </c>
      <c r="G36" s="18" t="n">
        <v>0</v>
      </c>
      <c r="H36" s="20" t="n">
        <v>0</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97.79412981</v>
      </c>
      <c r="F37" s="20" t="n">
        <v>1.03321935</v>
      </c>
      <c r="G37" s="18" t="n">
        <v>2.20587019</v>
      </c>
      <c r="H37" s="20" t="n">
        <v>1.03321935</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98.47080567</v>
      </c>
      <c r="F38" s="20" t="n">
        <v>0.96348086</v>
      </c>
      <c r="G38" s="18" t="n">
        <v>1.52919433</v>
      </c>
      <c r="H38" s="20" t="n">
        <v>0.96348086</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100</v>
      </c>
      <c r="F39" s="20" t="n">
        <v>0</v>
      </c>
      <c r="G39" s="18" t="n">
        <v>0</v>
      </c>
      <c r="H39" s="20" t="n">
        <v>0</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99.00571658</v>
      </c>
      <c r="F40" s="20" t="n">
        <v>0.9381694699999999</v>
      </c>
      <c r="G40" s="18" t="n">
        <v>0.99428342</v>
      </c>
      <c r="H40" s="20" t="n">
        <v>0.9381694699999999</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99.34754608999999</v>
      </c>
      <c r="F41" s="20" t="n">
        <v>0.6435888</v>
      </c>
      <c r="G41" s="18" t="n">
        <v>0.65245391</v>
      </c>
      <c r="H41" s="20" t="n">
        <v>0.6435888</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90.13373806</v>
      </c>
      <c r="F44" s="20" t="n">
        <v>2.09057227</v>
      </c>
      <c r="G44" s="18" t="n">
        <v>6.36878648</v>
      </c>
      <c r="H44" s="20" t="n">
        <v>1.60738519</v>
      </c>
      <c r="I44" s="18" t="n">
        <v>0</v>
      </c>
      <c r="J44" s="20" t="n">
        <v>0</v>
      </c>
      <c r="K44" s="18" t="s">
        <v>404</v>
      </c>
      <c r="L44" s="20" t="s">
        <v>404</v>
      </c>
      <c r="M44" s="18" t="n">
        <v>0</v>
      </c>
      <c r="N44" s="20" t="n">
        <v>0</v>
      </c>
      <c r="O44" s="18" t="n">
        <v>0</v>
      </c>
      <c r="P44" s="20" t="n">
        <v>0</v>
      </c>
      <c r="Q44" s="18" t="n">
        <v>3.49747547</v>
      </c>
      <c r="R44" s="20" t="n">
        <v>1.25417374</v>
      </c>
    </row>
    <row r="45" spans="1:18">
      <c r="A45" s="15" t="s">
        <v>442</v>
      </c>
      <c r="B45" s="17" t="n">
        <v>5519</v>
      </c>
      <c r="C45" s="18">
        <f>(0.0/B45*100)</f>
        <v/>
      </c>
      <c r="D45" s="19" t="n">
        <v>5519</v>
      </c>
      <c r="E45" s="18" t="n">
        <v>99.82772269</v>
      </c>
      <c r="F45" s="20" t="n">
        <v>0.1703657</v>
      </c>
      <c r="G45" s="18" t="n">
        <v>0</v>
      </c>
      <c r="H45" s="20" t="n">
        <v>0</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100</v>
      </c>
      <c r="F46" s="20" t="n">
        <v>0</v>
      </c>
      <c r="G46" s="18" t="n">
        <v>0</v>
      </c>
      <c r="H46" s="20" t="n">
        <v>0</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91.68334944999999</v>
      </c>
      <c r="F47" s="20" t="n">
        <v>1.69086202</v>
      </c>
      <c r="G47" s="18" t="n">
        <v>8.31665055</v>
      </c>
      <c r="H47" s="20" t="n">
        <v>1.69086202</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96.2397345</v>
      </c>
      <c r="F48" s="20" t="n">
        <v>1.53908901</v>
      </c>
      <c r="G48" s="18" t="n">
        <v>3.7602655</v>
      </c>
      <c r="H48" s="20" t="n">
        <v>1.53908901</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99.90332279</v>
      </c>
      <c r="F49" s="20" t="n">
        <v>0.09736321000000001</v>
      </c>
      <c r="G49" s="18" t="n">
        <v>0.09667721</v>
      </c>
      <c r="H49" s="20" t="n">
        <v>0.09736321000000001</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99.17507677</v>
      </c>
      <c r="F50" s="20" t="n">
        <v>0.6498610500000001</v>
      </c>
      <c r="G50" s="18" t="n">
        <v>0.82492323</v>
      </c>
      <c r="H50" s="20" t="n">
        <v>0.6498610500000001</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100</v>
      </c>
      <c r="F51" s="20" t="n">
        <v>0</v>
      </c>
      <c r="G51" s="18" t="n">
        <v>0</v>
      </c>
      <c r="H51" s="20" t="n">
        <v>0</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95.48576753</v>
      </c>
      <c r="F52" s="20" t="n">
        <v>1.76129583</v>
      </c>
      <c r="G52" s="18" t="n">
        <v>4.51423247</v>
      </c>
      <c r="H52" s="20" t="n">
        <v>1.76129583</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99.20609177</v>
      </c>
      <c r="F53" s="20" t="n">
        <v>0.00185392</v>
      </c>
      <c r="G53" s="18" t="n">
        <v>0.79390823</v>
      </c>
      <c r="H53" s="20" t="n">
        <v>0.00185392</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99.91316196</v>
      </c>
      <c r="F54" s="20" t="n">
        <v>0.08639695</v>
      </c>
      <c r="G54" s="18" t="n">
        <v>0.08683804000000001</v>
      </c>
      <c r="H54" s="20" t="n">
        <v>0.08639695</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97.47582031</v>
      </c>
      <c r="F55" s="20" t="n">
        <v>1.14559732</v>
      </c>
      <c r="G55" s="18" t="n">
        <v>2.52417969</v>
      </c>
      <c r="H55" s="20" t="n">
        <v>1.14559732</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66.3931619</v>
      </c>
      <c r="F56" s="20" t="n">
        <v>4.13849845</v>
      </c>
      <c r="G56" s="18" t="n">
        <v>33.6068381</v>
      </c>
      <c r="H56" s="20" t="n">
        <v>4.13849845</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98.34108229</v>
      </c>
      <c r="F57" s="20" t="n">
        <v>0.8025547</v>
      </c>
      <c r="G57" s="18" t="n">
        <v>1.65891771</v>
      </c>
      <c r="H57" s="20" t="n">
        <v>0.8025547</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98.84909583</v>
      </c>
      <c r="F58" s="20" t="n">
        <v>0.69802992</v>
      </c>
      <c r="G58" s="18" t="n">
        <v>1.15090417</v>
      </c>
      <c r="H58" s="20" t="n">
        <v>0.69802992</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99.04063189</v>
      </c>
      <c r="F59" s="20" t="n">
        <v>0.26933676</v>
      </c>
      <c r="G59" s="18" t="n">
        <v>0.95936811</v>
      </c>
      <c r="H59" s="20" t="n">
        <v>0.26933676</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90.06840321999999</v>
      </c>
      <c r="F60" s="20" t="n">
        <v>1.99752559</v>
      </c>
      <c r="G60" s="18" t="n">
        <v>4.27283067</v>
      </c>
      <c r="H60" s="20" t="n">
        <v>1.24384358</v>
      </c>
      <c r="I60" s="18" t="n">
        <v>0</v>
      </c>
      <c r="J60" s="20" t="n">
        <v>0</v>
      </c>
      <c r="K60" s="18" t="s">
        <v>404</v>
      </c>
      <c r="L60" s="20" t="s">
        <v>404</v>
      </c>
      <c r="M60" s="18" t="n">
        <v>0</v>
      </c>
      <c r="N60" s="20" t="n">
        <v>0</v>
      </c>
      <c r="O60" s="18" t="n">
        <v>0</v>
      </c>
      <c r="P60" s="20" t="n">
        <v>0</v>
      </c>
      <c r="Q60" s="18" t="n">
        <v>5.65876611</v>
      </c>
      <c r="R60" s="20" t="n">
        <v>1.51357811</v>
      </c>
    </row>
    <row r="61" spans="1:18">
      <c r="A61" s="15" t="s">
        <v>458</v>
      </c>
      <c r="B61" s="17" t="n">
        <v>6525</v>
      </c>
      <c r="C61" s="18">
        <f>(0.0/B61*100)</f>
        <v/>
      </c>
      <c r="D61" s="19" t="n">
        <v>6525</v>
      </c>
      <c r="E61" s="18" t="n">
        <v>98.16441773</v>
      </c>
      <c r="F61" s="20" t="n">
        <v>0.8594144500000001</v>
      </c>
      <c r="G61" s="18" t="n">
        <v>1.83558227</v>
      </c>
      <c r="H61" s="20" t="n">
        <v>0.8594144500000001</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90.54803286000001</v>
      </c>
      <c r="F62" s="20" t="n">
        <v>0.02266148</v>
      </c>
      <c r="G62" s="18" t="n">
        <v>9.451967140000001</v>
      </c>
      <c r="H62" s="20" t="n">
        <v>0.02266148</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63.32262631</v>
      </c>
      <c r="F63" s="20" t="n">
        <v>0.18296151</v>
      </c>
      <c r="G63" s="18" t="n">
        <v>27.47102459</v>
      </c>
      <c r="H63" s="20" t="n">
        <v>0.13814182</v>
      </c>
      <c r="I63" s="18" t="n">
        <v>0</v>
      </c>
      <c r="J63" s="20" t="n">
        <v>0</v>
      </c>
      <c r="K63" s="18" t="s">
        <v>404</v>
      </c>
      <c r="L63" s="20" t="s">
        <v>404</v>
      </c>
      <c r="M63" s="18" t="n">
        <v>0</v>
      </c>
      <c r="N63" s="20" t="n">
        <v>0</v>
      </c>
      <c r="O63" s="18" t="n">
        <v>0</v>
      </c>
      <c r="P63" s="20" t="n">
        <v>0</v>
      </c>
      <c r="Q63" s="18" t="n">
        <v>9.206349100000001</v>
      </c>
      <c r="R63" s="20" t="n">
        <v>0.16865519</v>
      </c>
    </row>
    <row r="64" spans="1:18">
      <c r="A64" s="15" t="s">
        <v>461</v>
      </c>
      <c r="B64" s="17" t="n">
        <v>3634</v>
      </c>
      <c r="C64" s="18">
        <f>(27.0/B64*100)</f>
        <v/>
      </c>
      <c r="D64" s="19" t="n">
        <v>3607</v>
      </c>
      <c r="E64" s="18" t="n">
        <v>100</v>
      </c>
      <c r="F64" s="20" t="n">
        <v>0</v>
      </c>
      <c r="G64" s="18" t="n">
        <v>0</v>
      </c>
      <c r="H64" s="20" t="n">
        <v>0</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95.79789687</v>
      </c>
      <c r="F65" s="20" t="n">
        <v>1.39683341</v>
      </c>
      <c r="G65" s="18" t="n">
        <v>4.20210313</v>
      </c>
      <c r="H65" s="20" t="n">
        <v>1.39683341</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98.06780089</v>
      </c>
      <c r="F66" s="20" t="n">
        <v>0.12883395</v>
      </c>
      <c r="G66" s="18" t="n">
        <v>1.93219911</v>
      </c>
      <c r="H66" s="20" t="n">
        <v>0.12883395</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98.72200779000001</v>
      </c>
      <c r="F67" s="20" t="n">
        <v>0.66247933</v>
      </c>
      <c r="G67" s="18" t="n">
        <v>1.27799221</v>
      </c>
      <c r="H67" s="20" t="n">
        <v>0.66247933</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95.52077465000001</v>
      </c>
      <c r="F68" s="20" t="n">
        <v>0.05078702</v>
      </c>
      <c r="G68" s="18" t="n">
        <v>4.47922535</v>
      </c>
      <c r="H68" s="20" t="n">
        <v>0.05078702</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97.79014837</v>
      </c>
      <c r="F69" s="20" t="n">
        <v>1.16761079</v>
      </c>
      <c r="G69" s="18" t="n">
        <v>2.20985163</v>
      </c>
      <c r="H69" s="20" t="n">
        <v>1.16761079</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99.32128999</v>
      </c>
      <c r="F70" s="20" t="n">
        <v>0.51146059</v>
      </c>
      <c r="G70" s="18" t="n">
        <v>0.67871001</v>
      </c>
      <c r="H70" s="20" t="n">
        <v>0.51146059</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99.26239515</v>
      </c>
      <c r="F71" s="20" t="n">
        <v>0.0297459</v>
      </c>
      <c r="G71" s="18" t="n">
        <v>0.73760485</v>
      </c>
      <c r="H71" s="20" t="n">
        <v>0.0297459</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48.77781169</v>
      </c>
      <c r="F72" s="20" t="n">
        <v>3.75774983</v>
      </c>
      <c r="G72" s="18" t="n">
        <v>51.22218831</v>
      </c>
      <c r="H72" s="20" t="n">
        <v>3.75774983</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59.23857427</v>
      </c>
      <c r="F73" s="20" t="n">
        <v>3.86768455</v>
      </c>
      <c r="G73" s="18" t="n">
        <v>40.76142573</v>
      </c>
      <c r="H73" s="20" t="n">
        <v>3.86768455</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100</v>
      </c>
      <c r="F74" s="20" t="n">
        <v>0</v>
      </c>
      <c r="G74" s="18" t="n">
        <v>0</v>
      </c>
      <c r="H74" s="20" t="n">
        <v>0</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97.06946926000001</v>
      </c>
      <c r="F75" s="20" t="n">
        <v>1.41930353</v>
      </c>
      <c r="G75" s="18" t="n">
        <v>2.93053074</v>
      </c>
      <c r="H75" s="20" t="n">
        <v>1.41930353</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97.27835795999999</v>
      </c>
      <c r="F76" s="20" t="n">
        <v>1.10770395</v>
      </c>
      <c r="G76" s="18" t="n">
        <v>2.72164204</v>
      </c>
      <c r="H76" s="20" t="n">
        <v>1.10770395</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99.41484059</v>
      </c>
      <c r="F77" s="20" t="n">
        <v>0.61957217</v>
      </c>
      <c r="G77" s="18" t="n">
        <v>0.58515941</v>
      </c>
      <c r="H77" s="20" t="n">
        <v>0.61957217</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97.72441624</v>
      </c>
      <c r="F78" s="20" t="n">
        <v>1.14085544</v>
      </c>
      <c r="G78" s="18" t="n">
        <v>2.27558376</v>
      </c>
      <c r="H78" s="20" t="n">
        <v>1.14085544</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100</v>
      </c>
      <c r="F79" s="20" t="n">
        <v>0</v>
      </c>
      <c r="G79" s="18" t="n">
        <v>0</v>
      </c>
      <c r="H79" s="20" t="n">
        <v>0</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98.11877235999999</v>
      </c>
      <c r="F80" s="20" t="n">
        <v>1.22119241</v>
      </c>
      <c r="G80" s="18" t="n">
        <v>1.88122764</v>
      </c>
      <c r="H80" s="20" t="n">
        <v>1.22119241</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98.20356216</v>
      </c>
      <c r="F81" s="20" t="n">
        <v>1.26002211</v>
      </c>
      <c r="G81" s="18" t="n">
        <v>1.79643784</v>
      </c>
      <c r="H81" s="20" t="n">
        <v>1.26002211</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553</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97.84166227999999</v>
      </c>
      <c r="F7" s="20" t="n">
        <v>0.65535588</v>
      </c>
      <c r="G7" s="18" t="n">
        <v>2.15833772</v>
      </c>
      <c r="H7" s="20" t="n">
        <v>0.65535588</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98.66668325000001</v>
      </c>
      <c r="F8" s="20" t="n">
        <v>0.79156184</v>
      </c>
      <c r="G8" s="18" t="n">
        <v>1.33331675</v>
      </c>
      <c r="H8" s="20" t="n">
        <v>0.79156184</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61.72675408</v>
      </c>
      <c r="F9" s="20" t="n">
        <v>2.80562357</v>
      </c>
      <c r="G9" s="18" t="n">
        <v>38.27324592</v>
      </c>
      <c r="H9" s="20" t="n">
        <v>2.80562357</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91.32967201</v>
      </c>
      <c r="F10" s="20" t="n">
        <v>1.38179637</v>
      </c>
      <c r="G10" s="18" t="n">
        <v>8.670327990000001</v>
      </c>
      <c r="H10" s="20" t="n">
        <v>1.38179637</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55.1723076</v>
      </c>
      <c r="F11" s="20" t="n">
        <v>4.1439438</v>
      </c>
      <c r="G11" s="18" t="n">
        <v>44.8276924</v>
      </c>
      <c r="H11" s="20" t="n">
        <v>4.1439438</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99.20161251</v>
      </c>
      <c r="F12" s="20" t="n">
        <v>0.48579863</v>
      </c>
      <c r="G12" s="18" t="n">
        <v>0.79838749</v>
      </c>
      <c r="H12" s="20" t="n">
        <v>0.48579863</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82.6901441</v>
      </c>
      <c r="F13" s="20" t="n">
        <v>2.64314871</v>
      </c>
      <c r="G13" s="18" t="n">
        <v>17.3098559</v>
      </c>
      <c r="H13" s="20" t="n">
        <v>2.64314871</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90.65758816</v>
      </c>
      <c r="F14" s="20" t="n">
        <v>1.62729095</v>
      </c>
      <c r="G14" s="18" t="n">
        <v>9.34241184</v>
      </c>
      <c r="H14" s="20" t="n">
        <v>1.62729095</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93.91750695</v>
      </c>
      <c r="F15" s="20" t="n">
        <v>1.27141295</v>
      </c>
      <c r="G15" s="18" t="n">
        <v>6.08249305</v>
      </c>
      <c r="H15" s="20" t="n">
        <v>1.27141295</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98.49191797</v>
      </c>
      <c r="F16" s="20" t="n">
        <v>0.75128328</v>
      </c>
      <c r="G16" s="18" t="n">
        <v>1.50808203</v>
      </c>
      <c r="H16" s="20" t="n">
        <v>0.75128328</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98.41806726999999</v>
      </c>
      <c r="F17" s="20" t="n">
        <v>0.86467478</v>
      </c>
      <c r="G17" s="18" t="n">
        <v>1.58193273</v>
      </c>
      <c r="H17" s="20" t="n">
        <v>0.86467478</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95.12629401</v>
      </c>
      <c r="F18" s="20" t="n">
        <v>0.67723559</v>
      </c>
      <c r="G18" s="18" t="n">
        <v>4.87370599</v>
      </c>
      <c r="H18" s="20" t="n">
        <v>0.67723559</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82.48847188000001</v>
      </c>
      <c r="F19" s="20" t="n">
        <v>2.73177691</v>
      </c>
      <c r="G19" s="18" t="n">
        <v>17.51152812</v>
      </c>
      <c r="H19" s="20" t="n">
        <v>2.73177691</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96.98411637</v>
      </c>
      <c r="F20" s="20" t="n">
        <v>0.115023</v>
      </c>
      <c r="G20" s="18" t="n">
        <v>2.45082611</v>
      </c>
      <c r="H20" s="20" t="n">
        <v>0.09794625</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34.26898038</v>
      </c>
      <c r="F21" s="20" t="n">
        <v>3.0899424</v>
      </c>
      <c r="G21" s="18" t="n">
        <v>65.73101962</v>
      </c>
      <c r="H21" s="20" t="n">
        <v>3.0899424</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97.89168515999999</v>
      </c>
      <c r="F22" s="20" t="n">
        <v>1.13377828</v>
      </c>
      <c r="G22" s="18" t="n">
        <v>2.10831484</v>
      </c>
      <c r="H22" s="20" t="n">
        <v>1.13377828</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99.94785868</v>
      </c>
      <c r="F23" s="20" t="n">
        <v>0.04754168</v>
      </c>
      <c r="G23" s="18" t="n">
        <v>0.05214132</v>
      </c>
      <c r="H23" s="20" t="n">
        <v>0.04754168</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78.37652926</v>
      </c>
      <c r="F24" s="20" t="n">
        <v>2.24421505</v>
      </c>
      <c r="G24" s="18" t="n">
        <v>21.62347074</v>
      </c>
      <c r="H24" s="20" t="n">
        <v>2.24421505</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94.93506813</v>
      </c>
      <c r="F25" s="20" t="n">
        <v>1.8009935</v>
      </c>
      <c r="G25" s="18" t="n">
        <v>5.06493187</v>
      </c>
      <c r="H25" s="20" t="n">
        <v>1.8009935</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92.29213992</v>
      </c>
      <c r="F26" s="20" t="n">
        <v>1.40760611</v>
      </c>
      <c r="G26" s="18" t="n">
        <v>7.70786008</v>
      </c>
      <c r="H26" s="20" t="n">
        <v>1.40760611</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94.57706243</v>
      </c>
      <c r="F27" s="20" t="n">
        <v>0.04763652</v>
      </c>
      <c r="G27" s="18" t="n">
        <v>5.42293757</v>
      </c>
      <c r="H27" s="20" t="n">
        <v>0.04763652</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86.22518881000001</v>
      </c>
      <c r="F28" s="20" t="n">
        <v>2.0396513</v>
      </c>
      <c r="G28" s="18" t="n">
        <v>13.77481119</v>
      </c>
      <c r="H28" s="20" t="n">
        <v>2.0396513</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64.57998085</v>
      </c>
      <c r="F29" s="20" t="n">
        <v>4.26468787</v>
      </c>
      <c r="G29" s="18" t="n">
        <v>35.42001915</v>
      </c>
      <c r="H29" s="20" t="n">
        <v>4.26468787</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31.390506</v>
      </c>
      <c r="F30" s="20" t="n">
        <v>3.20748194</v>
      </c>
      <c r="G30" s="18" t="n">
        <v>68.609494</v>
      </c>
      <c r="H30" s="20" t="n">
        <v>3.20748194</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98.22982571</v>
      </c>
      <c r="F31" s="20" t="n">
        <v>0.87628704</v>
      </c>
      <c r="G31" s="18" t="n">
        <v>1.77017429</v>
      </c>
      <c r="H31" s="20" t="n">
        <v>0.87628704</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99.42150638</v>
      </c>
      <c r="F32" s="20" t="n">
        <v>0.61327266</v>
      </c>
      <c r="G32" s="18" t="n">
        <v>0.57849362</v>
      </c>
      <c r="H32" s="20" t="n">
        <v>0.61327266</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95.02688446000001</v>
      </c>
      <c r="F33" s="20" t="n">
        <v>1.29941869</v>
      </c>
      <c r="G33" s="18" t="n">
        <v>4.97311554</v>
      </c>
      <c r="H33" s="20" t="n">
        <v>1.29941869</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94.06952225000001</v>
      </c>
      <c r="F34" s="20" t="n">
        <v>1.62680275</v>
      </c>
      <c r="G34" s="18" t="n">
        <v>5.93047775</v>
      </c>
      <c r="H34" s="20" t="n">
        <v>1.62680275</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82.20725839000001</v>
      </c>
      <c r="F35" s="20" t="n">
        <v>0.49173469</v>
      </c>
      <c r="G35" s="18" t="n">
        <v>17.79274161</v>
      </c>
      <c r="H35" s="20" t="n">
        <v>0.49173469</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95.26083833</v>
      </c>
      <c r="F36" s="20" t="n">
        <v>1.1995589</v>
      </c>
      <c r="G36" s="18" t="n">
        <v>4.73916167</v>
      </c>
      <c r="H36" s="20" t="n">
        <v>1.1995589</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95.73611428</v>
      </c>
      <c r="F37" s="20" t="n">
        <v>1.23235815</v>
      </c>
      <c r="G37" s="18" t="n">
        <v>4.26388572</v>
      </c>
      <c r="H37" s="20" t="n">
        <v>1.23235815</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62.64552428</v>
      </c>
      <c r="F38" s="20" t="n">
        <v>3.33934253</v>
      </c>
      <c r="G38" s="18" t="n">
        <v>37.35447572</v>
      </c>
      <c r="H38" s="20" t="n">
        <v>3.33934253</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95.13404882</v>
      </c>
      <c r="F39" s="20" t="n">
        <v>2.01959236</v>
      </c>
      <c r="G39" s="18" t="n">
        <v>4.86595118</v>
      </c>
      <c r="H39" s="20" t="n">
        <v>2.01959236</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32.53399919</v>
      </c>
      <c r="F40" s="20" t="n">
        <v>3.06537893</v>
      </c>
      <c r="G40" s="18" t="n">
        <v>67.46600081</v>
      </c>
      <c r="H40" s="20" t="n">
        <v>3.06537893</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68.99402056</v>
      </c>
      <c r="F41" s="20" t="n">
        <v>3.11286985</v>
      </c>
      <c r="G41" s="18" t="n">
        <v>31.00597944</v>
      </c>
      <c r="H41" s="20" t="n">
        <v>3.11286985</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54.87801951</v>
      </c>
      <c r="F44" s="20" t="n">
        <v>3.40900025</v>
      </c>
      <c r="G44" s="18" t="n">
        <v>41.62450502</v>
      </c>
      <c r="H44" s="20" t="n">
        <v>3.27649839</v>
      </c>
      <c r="I44" s="18" t="n">
        <v>0</v>
      </c>
      <c r="J44" s="20" t="n">
        <v>0</v>
      </c>
      <c r="K44" s="18" t="s">
        <v>404</v>
      </c>
      <c r="L44" s="20" t="s">
        <v>404</v>
      </c>
      <c r="M44" s="18" t="n">
        <v>0</v>
      </c>
      <c r="N44" s="20" t="n">
        <v>0</v>
      </c>
      <c r="O44" s="18" t="n">
        <v>0</v>
      </c>
      <c r="P44" s="20" t="n">
        <v>0</v>
      </c>
      <c r="Q44" s="18" t="n">
        <v>3.49747547</v>
      </c>
      <c r="R44" s="20" t="n">
        <v>1.25417374</v>
      </c>
    </row>
    <row r="45" spans="1:18">
      <c r="A45" s="15" t="s">
        <v>442</v>
      </c>
      <c r="B45" s="17" t="n">
        <v>5519</v>
      </c>
      <c r="C45" s="18">
        <f>(0.0/B45*100)</f>
        <v/>
      </c>
      <c r="D45" s="19" t="n">
        <v>5519</v>
      </c>
      <c r="E45" s="18" t="n">
        <v>99.25497602999999</v>
      </c>
      <c r="F45" s="20" t="n">
        <v>0.60482552</v>
      </c>
      <c r="G45" s="18" t="n">
        <v>0.57274666</v>
      </c>
      <c r="H45" s="20" t="n">
        <v>0.57880803</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87.69299367000001</v>
      </c>
      <c r="F46" s="20" t="n">
        <v>1.77394438</v>
      </c>
      <c r="G46" s="18" t="n">
        <v>12.30700633</v>
      </c>
      <c r="H46" s="20" t="n">
        <v>1.77394438</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95.63408046000001</v>
      </c>
      <c r="F47" s="20" t="n">
        <v>1.94464834</v>
      </c>
      <c r="G47" s="18" t="n">
        <v>4.36591954</v>
      </c>
      <c r="H47" s="20" t="n">
        <v>1.94464834</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76.97691971</v>
      </c>
      <c r="F48" s="20" t="n">
        <v>2.84216504</v>
      </c>
      <c r="G48" s="18" t="n">
        <v>23.02308029</v>
      </c>
      <c r="H48" s="20" t="n">
        <v>2.84216504</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83.01089021</v>
      </c>
      <c r="F49" s="20" t="n">
        <v>2.33922858</v>
      </c>
      <c r="G49" s="18" t="n">
        <v>16.98910979</v>
      </c>
      <c r="H49" s="20" t="n">
        <v>2.33922858</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96.34006304</v>
      </c>
      <c r="F50" s="20" t="n">
        <v>0.9100520600000001</v>
      </c>
      <c r="G50" s="18" t="n">
        <v>3.65993696</v>
      </c>
      <c r="H50" s="20" t="n">
        <v>0.9100520600000001</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95.71648202</v>
      </c>
      <c r="F51" s="20" t="n">
        <v>1.27212098</v>
      </c>
      <c r="G51" s="18" t="n">
        <v>4.28351798</v>
      </c>
      <c r="H51" s="20" t="n">
        <v>1.27212098</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23.65292603</v>
      </c>
      <c r="F52" s="20" t="n">
        <v>3.37431897</v>
      </c>
      <c r="G52" s="18" t="n">
        <v>76.34707397</v>
      </c>
      <c r="H52" s="20" t="n">
        <v>3.37431897</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85.58680516</v>
      </c>
      <c r="F53" s="20" t="n">
        <v>0.07764938</v>
      </c>
      <c r="G53" s="18" t="n">
        <v>14.41319484</v>
      </c>
      <c r="H53" s="20" t="n">
        <v>0.07764938</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87.68688609</v>
      </c>
      <c r="F54" s="20" t="n">
        <v>2.36661404</v>
      </c>
      <c r="G54" s="18" t="n">
        <v>12.31311391</v>
      </c>
      <c r="H54" s="20" t="n">
        <v>2.36661404</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62.07635701</v>
      </c>
      <c r="F55" s="20" t="n">
        <v>3.19264425</v>
      </c>
      <c r="G55" s="18" t="n">
        <v>37.92364299</v>
      </c>
      <c r="H55" s="20" t="n">
        <v>3.19264425</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29.7112354</v>
      </c>
      <c r="F56" s="20" t="n">
        <v>3.3919309</v>
      </c>
      <c r="G56" s="18" t="n">
        <v>70.28876459999999</v>
      </c>
      <c r="H56" s="20" t="n">
        <v>3.3919309</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64.01584696</v>
      </c>
      <c r="F57" s="20" t="n">
        <v>2.38189979</v>
      </c>
      <c r="G57" s="18" t="n">
        <v>35.98415304</v>
      </c>
      <c r="H57" s="20" t="n">
        <v>2.38189979</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91.01773493</v>
      </c>
      <c r="F58" s="20" t="n">
        <v>1.46124756</v>
      </c>
      <c r="G58" s="18" t="n">
        <v>8.98226507</v>
      </c>
      <c r="H58" s="20" t="n">
        <v>1.46124756</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90.09094303000001</v>
      </c>
      <c r="F59" s="20" t="n">
        <v>0.9713446999999999</v>
      </c>
      <c r="G59" s="18" t="n">
        <v>9.90905697</v>
      </c>
      <c r="H59" s="20" t="n">
        <v>0.9713446999999999</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60.68003774</v>
      </c>
      <c r="F60" s="20" t="n">
        <v>3.17961732</v>
      </c>
      <c r="G60" s="18" t="n">
        <v>33.66119615</v>
      </c>
      <c r="H60" s="20" t="n">
        <v>2.7662788</v>
      </c>
      <c r="I60" s="18" t="n">
        <v>0</v>
      </c>
      <c r="J60" s="20" t="n">
        <v>0</v>
      </c>
      <c r="K60" s="18" t="s">
        <v>404</v>
      </c>
      <c r="L60" s="20" t="s">
        <v>404</v>
      </c>
      <c r="M60" s="18" t="n">
        <v>0</v>
      </c>
      <c r="N60" s="20" t="n">
        <v>0</v>
      </c>
      <c r="O60" s="18" t="n">
        <v>0</v>
      </c>
      <c r="P60" s="20" t="n">
        <v>0</v>
      </c>
      <c r="Q60" s="18" t="n">
        <v>5.65876611</v>
      </c>
      <c r="R60" s="20" t="n">
        <v>1.51357811</v>
      </c>
    </row>
    <row r="61" spans="1:18">
      <c r="A61" s="15" t="s">
        <v>458</v>
      </c>
      <c r="B61" s="17" t="n">
        <v>6525</v>
      </c>
      <c r="C61" s="18">
        <f>(0.0/B61*100)</f>
        <v/>
      </c>
      <c r="D61" s="19" t="n">
        <v>6525</v>
      </c>
      <c r="E61" s="18" t="n">
        <v>89.07445318000001</v>
      </c>
      <c r="F61" s="20" t="n">
        <v>1.96669423</v>
      </c>
      <c r="G61" s="18" t="n">
        <v>10.92554682</v>
      </c>
      <c r="H61" s="20" t="n">
        <v>1.96669423</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39.46548931</v>
      </c>
      <c r="F62" s="20" t="n">
        <v>0.05479381</v>
      </c>
      <c r="G62" s="18" t="n">
        <v>60.53451069</v>
      </c>
      <c r="H62" s="20" t="n">
        <v>0.05479381</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36.17076945</v>
      </c>
      <c r="F63" s="20" t="n">
        <v>0.17068304</v>
      </c>
      <c r="G63" s="18" t="n">
        <v>54.62288145</v>
      </c>
      <c r="H63" s="20" t="n">
        <v>0.17743017</v>
      </c>
      <c r="I63" s="18" t="n">
        <v>0</v>
      </c>
      <c r="J63" s="20" t="n">
        <v>0</v>
      </c>
      <c r="K63" s="18" t="s">
        <v>404</v>
      </c>
      <c r="L63" s="20" t="s">
        <v>404</v>
      </c>
      <c r="M63" s="18" t="n">
        <v>0</v>
      </c>
      <c r="N63" s="20" t="n">
        <v>0</v>
      </c>
      <c r="O63" s="18" t="n">
        <v>0</v>
      </c>
      <c r="P63" s="20" t="n">
        <v>0</v>
      </c>
      <c r="Q63" s="18" t="n">
        <v>9.206349100000001</v>
      </c>
      <c r="R63" s="20" t="n">
        <v>0.16865519</v>
      </c>
    </row>
    <row r="64" spans="1:18">
      <c r="A64" s="15" t="s">
        <v>461</v>
      </c>
      <c r="B64" s="17" t="n">
        <v>3634</v>
      </c>
      <c r="C64" s="18">
        <f>(27.0/B64*100)</f>
        <v/>
      </c>
      <c r="D64" s="19" t="n">
        <v>3607</v>
      </c>
      <c r="E64" s="18" t="n">
        <v>82.5149066</v>
      </c>
      <c r="F64" s="20" t="n">
        <v>0.06523331</v>
      </c>
      <c r="G64" s="18" t="n">
        <v>17.4850934</v>
      </c>
      <c r="H64" s="20" t="n">
        <v>0.06523331</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61.02345649</v>
      </c>
      <c r="F65" s="20" t="n">
        <v>3.27026282</v>
      </c>
      <c r="G65" s="18" t="n">
        <v>38.97654351</v>
      </c>
      <c r="H65" s="20" t="n">
        <v>3.27026282</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79.67017432</v>
      </c>
      <c r="F66" s="20" t="n">
        <v>0.26352658</v>
      </c>
      <c r="G66" s="18" t="n">
        <v>20.32982568</v>
      </c>
      <c r="H66" s="20" t="n">
        <v>0.26352658</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82.73137730000001</v>
      </c>
      <c r="F67" s="20" t="n">
        <v>2.4973845</v>
      </c>
      <c r="G67" s="18" t="n">
        <v>17.2686227</v>
      </c>
      <c r="H67" s="20" t="n">
        <v>2.4973845</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63.26101869</v>
      </c>
      <c r="F68" s="20" t="n">
        <v>0.09948121</v>
      </c>
      <c r="G68" s="18" t="n">
        <v>36.73898131</v>
      </c>
      <c r="H68" s="20" t="n">
        <v>0.09948121</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23.34685195</v>
      </c>
      <c r="F69" s="20" t="n">
        <v>3.05927649</v>
      </c>
      <c r="G69" s="18" t="n">
        <v>76.65314805</v>
      </c>
      <c r="H69" s="20" t="n">
        <v>3.05927649</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90.23222825000001</v>
      </c>
      <c r="F70" s="20" t="n">
        <v>2.36739157</v>
      </c>
      <c r="G70" s="18" t="n">
        <v>9.76777175</v>
      </c>
      <c r="H70" s="20" t="n">
        <v>2.36739157</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77.6005722</v>
      </c>
      <c r="F71" s="20" t="n">
        <v>1.19576776</v>
      </c>
      <c r="G71" s="18" t="n">
        <v>22.3994278</v>
      </c>
      <c r="H71" s="20" t="n">
        <v>1.19576776</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74.38126524</v>
      </c>
      <c r="F72" s="20" t="n">
        <v>3.24612393</v>
      </c>
      <c r="G72" s="18" t="n">
        <v>25.61873476</v>
      </c>
      <c r="H72" s="20" t="n">
        <v>3.24612393</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51.09268005</v>
      </c>
      <c r="F73" s="20" t="n">
        <v>3.80936268</v>
      </c>
      <c r="G73" s="18" t="n">
        <v>48.90731995</v>
      </c>
      <c r="H73" s="20" t="n">
        <v>3.80936268</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89.22750293999999</v>
      </c>
      <c r="F74" s="20" t="n">
        <v>0.11149661</v>
      </c>
      <c r="G74" s="18" t="n">
        <v>10.77249706</v>
      </c>
      <c r="H74" s="20" t="n">
        <v>0.11149661</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96.43175891</v>
      </c>
      <c r="F75" s="20" t="n">
        <v>1.59461368</v>
      </c>
      <c r="G75" s="18" t="n">
        <v>3.56824109</v>
      </c>
      <c r="H75" s="20" t="n">
        <v>1.59461368</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72.13538014</v>
      </c>
      <c r="F76" s="20" t="n">
        <v>1.96734292</v>
      </c>
      <c r="G76" s="18" t="n">
        <v>27.86461986</v>
      </c>
      <c r="H76" s="20" t="n">
        <v>1.96734292</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85.73046687999999</v>
      </c>
      <c r="F77" s="20" t="n">
        <v>1.43841378</v>
      </c>
      <c r="G77" s="18" t="n">
        <v>14.26953312</v>
      </c>
      <c r="H77" s="20" t="n">
        <v>1.43841378</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78.38239614</v>
      </c>
      <c r="F78" s="20" t="n">
        <v>2.74466274</v>
      </c>
      <c r="G78" s="18" t="n">
        <v>21.61760386</v>
      </c>
      <c r="H78" s="20" t="n">
        <v>2.74466274</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66.51287095000001</v>
      </c>
      <c r="F79" s="20" t="n">
        <v>5.69342196</v>
      </c>
      <c r="G79" s="18" t="n">
        <v>33.48712905</v>
      </c>
      <c r="H79" s="20" t="n">
        <v>5.69342196</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76.0703637</v>
      </c>
      <c r="F80" s="20" t="n">
        <v>3.32579651</v>
      </c>
      <c r="G80" s="18" t="n">
        <v>23.9296363</v>
      </c>
      <c r="H80" s="20" t="n">
        <v>3.32579651</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94.49979451999999</v>
      </c>
      <c r="F81" s="20" t="n">
        <v>1.24657848</v>
      </c>
      <c r="G81" s="18" t="n">
        <v>5.50020548</v>
      </c>
      <c r="H81" s="20" t="n">
        <v>1.24657848</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554</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52.26513441</v>
      </c>
      <c r="F7" s="20" t="n">
        <v>1.73430557</v>
      </c>
      <c r="G7" s="18" t="n">
        <v>47.73486559</v>
      </c>
      <c r="H7" s="20" t="n">
        <v>1.73430557</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19.40568866</v>
      </c>
      <c r="F8" s="20" t="n">
        <v>2.87859101</v>
      </c>
      <c r="G8" s="18" t="n">
        <v>80.59431134</v>
      </c>
      <c r="H8" s="20" t="n">
        <v>2.87859101</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75.10044779</v>
      </c>
      <c r="F9" s="20" t="n">
        <v>2.41425852</v>
      </c>
      <c r="G9" s="18" t="n">
        <v>24.89955221</v>
      </c>
      <c r="H9" s="20" t="n">
        <v>2.41425852</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25.48555513</v>
      </c>
      <c r="F10" s="20" t="n">
        <v>2.03485067</v>
      </c>
      <c r="G10" s="18" t="n">
        <v>74.51444487000001</v>
      </c>
      <c r="H10" s="20" t="n">
        <v>2.03485067</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70.71578541</v>
      </c>
      <c r="F11" s="20" t="n">
        <v>2.27401537</v>
      </c>
      <c r="G11" s="18" t="n">
        <v>29.28421459</v>
      </c>
      <c r="H11" s="20" t="n">
        <v>2.27401537</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100</v>
      </c>
      <c r="F12" s="20" t="n">
        <v>0</v>
      </c>
      <c r="G12" s="18" t="n">
        <v>0</v>
      </c>
      <c r="H12" s="20" t="n">
        <v>0</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84.94969799</v>
      </c>
      <c r="F13" s="20" t="n">
        <v>2.69054923</v>
      </c>
      <c r="G13" s="18" t="n">
        <v>15.05030201</v>
      </c>
      <c r="H13" s="20" t="n">
        <v>2.69054923</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96.16222379</v>
      </c>
      <c r="F14" s="20" t="n">
        <v>0.96406182</v>
      </c>
      <c r="G14" s="18" t="n">
        <v>3.83777621</v>
      </c>
      <c r="H14" s="20" t="n">
        <v>0.96406182</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30.0729085</v>
      </c>
      <c r="F15" s="20" t="n">
        <v>3.32709793</v>
      </c>
      <c r="G15" s="18" t="n">
        <v>69.9270915</v>
      </c>
      <c r="H15" s="20" t="n">
        <v>3.32709793</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33.45368086</v>
      </c>
      <c r="F16" s="20" t="n">
        <v>3.10733884</v>
      </c>
      <c r="G16" s="18" t="n">
        <v>66.54631913999999</v>
      </c>
      <c r="H16" s="20" t="n">
        <v>3.10733884</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8.081576739999999</v>
      </c>
      <c r="F17" s="20" t="n">
        <v>1.63914096</v>
      </c>
      <c r="G17" s="18" t="n">
        <v>91.91842326</v>
      </c>
      <c r="H17" s="20" t="n">
        <v>1.63914096</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98.78936367999999</v>
      </c>
      <c r="F18" s="20" t="n">
        <v>0.6750636</v>
      </c>
      <c r="G18" s="18" t="n">
        <v>1.21063632</v>
      </c>
      <c r="H18" s="20" t="n">
        <v>0.6750636</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37.98086291</v>
      </c>
      <c r="F19" s="20" t="n">
        <v>3.5830031</v>
      </c>
      <c r="G19" s="18" t="n">
        <v>62.01913709</v>
      </c>
      <c r="H19" s="20" t="n">
        <v>3.5830031</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92.53513955</v>
      </c>
      <c r="F20" s="20" t="n">
        <v>0.11233629</v>
      </c>
      <c r="G20" s="18" t="n">
        <v>6.89980294</v>
      </c>
      <c r="H20" s="20" t="n">
        <v>0.09150076</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79.24451823</v>
      </c>
      <c r="F21" s="20" t="n">
        <v>1.78681244</v>
      </c>
      <c r="G21" s="18" t="n">
        <v>20.75548177</v>
      </c>
      <c r="H21" s="20" t="n">
        <v>1.78681244</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78.52531506</v>
      </c>
      <c r="F22" s="20" t="n">
        <v>2.9705637</v>
      </c>
      <c r="G22" s="18" t="n">
        <v>21.47468494</v>
      </c>
      <c r="H22" s="20" t="n">
        <v>2.9705637</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71.66505253</v>
      </c>
      <c r="F23" s="20" t="n">
        <v>3.11846459</v>
      </c>
      <c r="G23" s="18" t="n">
        <v>28.33494747</v>
      </c>
      <c r="H23" s="20" t="n">
        <v>3.11846459</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34.25529621</v>
      </c>
      <c r="F24" s="20" t="n">
        <v>1.18965258</v>
      </c>
      <c r="G24" s="18" t="n">
        <v>65.74470379</v>
      </c>
      <c r="H24" s="20" t="n">
        <v>1.18965258</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37.38215745</v>
      </c>
      <c r="F25" s="20" t="n">
        <v>4.17821385</v>
      </c>
      <c r="G25" s="18" t="n">
        <v>62.61784255</v>
      </c>
      <c r="H25" s="20" t="n">
        <v>4.17821385</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95.01049431</v>
      </c>
      <c r="F26" s="20" t="n">
        <v>1.32472897</v>
      </c>
      <c r="G26" s="18" t="n">
        <v>4.98950569</v>
      </c>
      <c r="H26" s="20" t="n">
        <v>1.32472897</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93.51985152</v>
      </c>
      <c r="F27" s="20" t="n">
        <v>0.05692594</v>
      </c>
      <c r="G27" s="18" t="n">
        <v>6.48014848</v>
      </c>
      <c r="H27" s="20" t="n">
        <v>0.05692594</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48.83220513</v>
      </c>
      <c r="F28" s="20" t="n">
        <v>3.13518249</v>
      </c>
      <c r="G28" s="18" t="n">
        <v>51.16779487</v>
      </c>
      <c r="H28" s="20" t="n">
        <v>3.13518249</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100</v>
      </c>
      <c r="F29" s="20" t="n">
        <v>0</v>
      </c>
      <c r="G29" s="18" t="n">
        <v>0</v>
      </c>
      <c r="H29" s="20" t="n">
        <v>0</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(0.0/B30*100)</f>
        <v/>
      </c>
      <c r="D30" s="19" t="n">
        <v>4520</v>
      </c>
      <c r="E30" s="18" t="n">
        <v>0</v>
      </c>
      <c r="F30" s="20" t="n">
        <v>0</v>
      </c>
      <c r="G30" s="18" t="n">
        <v>0</v>
      </c>
      <c r="H30" s="20" t="n">
        <v>0</v>
      </c>
      <c r="I30" s="18" t="n">
        <v>0</v>
      </c>
      <c r="J30" s="20" t="n">
        <v>0</v>
      </c>
      <c r="K30" s="18" t="s">
        <v>404</v>
      </c>
      <c r="L30" s="20" t="s">
        <v>404</v>
      </c>
      <c r="M30" s="18" t="n">
        <v>100</v>
      </c>
      <c r="N30" s="20" t="n">
        <v>0</v>
      </c>
      <c r="O30" s="18" t="n">
        <v>0</v>
      </c>
      <c r="P30" s="20" t="n">
        <v>0</v>
      </c>
      <c r="Q30" s="18" t="n">
        <v>0</v>
      </c>
      <c r="R30" s="20" t="n">
        <v>0</v>
      </c>
    </row>
    <row r="31" spans="1:18">
      <c r="A31" s="15" t="s">
        <v>428</v>
      </c>
      <c r="B31" s="17" t="n">
        <v>5456</v>
      </c>
      <c r="C31" s="18">
        <f>(808.0/B31*100)</f>
        <v/>
      </c>
      <c r="D31" s="19" t="n">
        <v>4648</v>
      </c>
      <c r="E31" s="18" t="n">
        <v>57.88379885</v>
      </c>
      <c r="F31" s="20" t="n">
        <v>3.27160473</v>
      </c>
      <c r="G31" s="18" t="n">
        <v>42.11620115</v>
      </c>
      <c r="H31" s="20" t="n">
        <v>3.27160473</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88.5460841</v>
      </c>
      <c r="F32" s="20" t="n">
        <v>2.29897308</v>
      </c>
      <c r="G32" s="18" t="n">
        <v>11.4539159</v>
      </c>
      <c r="H32" s="20" t="n">
        <v>2.29897308</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92.36230976</v>
      </c>
      <c r="F33" s="20" t="n">
        <v>1.17304354</v>
      </c>
      <c r="G33" s="18" t="n">
        <v>7.63769024</v>
      </c>
      <c r="H33" s="20" t="n">
        <v>1.17304354</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99.08193386000001</v>
      </c>
      <c r="F34" s="20" t="n">
        <v>0.49936113</v>
      </c>
      <c r="G34" s="18" t="n">
        <v>0.91806614</v>
      </c>
      <c r="H34" s="20" t="n">
        <v>0.49936113</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99.88119716</v>
      </c>
      <c r="F35" s="20" t="n">
        <v>0.12243303</v>
      </c>
      <c r="G35" s="18" t="n">
        <v>0.11880284</v>
      </c>
      <c r="H35" s="20" t="n">
        <v>0.12243303</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36.04370225</v>
      </c>
      <c r="F36" s="20" t="n">
        <v>1.68294908</v>
      </c>
      <c r="G36" s="18" t="n">
        <v>63.95629775</v>
      </c>
      <c r="H36" s="20" t="n">
        <v>1.68294908</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65.36146132</v>
      </c>
      <c r="F37" s="20" t="n">
        <v>3.48015393</v>
      </c>
      <c r="G37" s="18" t="n">
        <v>34.63853868</v>
      </c>
      <c r="H37" s="20" t="n">
        <v>3.48015393</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69.21585521999999</v>
      </c>
      <c r="F38" s="20" t="n">
        <v>3.24482685</v>
      </c>
      <c r="G38" s="18" t="n">
        <v>30.78414478</v>
      </c>
      <c r="H38" s="20" t="n">
        <v>3.24482685</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87.32731578000001</v>
      </c>
      <c r="F39" s="20" t="n">
        <v>2.90225937</v>
      </c>
      <c r="G39" s="18" t="n">
        <v>12.67268422</v>
      </c>
      <c r="H39" s="20" t="n">
        <v>2.90225937</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84.73095266999999</v>
      </c>
      <c r="F40" s="20" t="n">
        <v>2.10302336</v>
      </c>
      <c r="G40" s="18" t="n">
        <v>15.26904733</v>
      </c>
      <c r="H40" s="20" t="n">
        <v>2.10302336</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69.41454281</v>
      </c>
      <c r="F41" s="20" t="n">
        <v>3.20958716</v>
      </c>
      <c r="G41" s="18" t="n">
        <v>30.58545719</v>
      </c>
      <c r="H41" s="20" t="n">
        <v>3.20958716</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64.23686060999999</v>
      </c>
      <c r="F44" s="20" t="n">
        <v>3.53776898</v>
      </c>
      <c r="G44" s="18" t="n">
        <v>32.26566392</v>
      </c>
      <c r="H44" s="20" t="n">
        <v>3.46312136</v>
      </c>
      <c r="I44" s="18" t="n">
        <v>0</v>
      </c>
      <c r="J44" s="20" t="n">
        <v>0</v>
      </c>
      <c r="K44" s="18" t="s">
        <v>404</v>
      </c>
      <c r="L44" s="20" t="s">
        <v>404</v>
      </c>
      <c r="M44" s="18" t="n">
        <v>0</v>
      </c>
      <c r="N44" s="20" t="n">
        <v>0</v>
      </c>
      <c r="O44" s="18" t="n">
        <v>0</v>
      </c>
      <c r="P44" s="20" t="n">
        <v>0</v>
      </c>
      <c r="Q44" s="18" t="n">
        <v>3.49747547</v>
      </c>
      <c r="R44" s="20" t="n">
        <v>1.25417374</v>
      </c>
    </row>
    <row r="45" spans="1:18">
      <c r="A45" s="15" t="s">
        <v>442</v>
      </c>
      <c r="B45" s="17" t="n">
        <v>5519</v>
      </c>
      <c r="C45" s="18">
        <f>(0.0/B45*100)</f>
        <v/>
      </c>
      <c r="D45" s="19" t="n">
        <v>5519</v>
      </c>
      <c r="E45" s="18" t="n">
        <v>30.83680506</v>
      </c>
      <c r="F45" s="20" t="n">
        <v>3.82114739</v>
      </c>
      <c r="G45" s="18" t="n">
        <v>68.99091763</v>
      </c>
      <c r="H45" s="20" t="n">
        <v>3.8409385</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30.9000071</v>
      </c>
      <c r="F46" s="20" t="n">
        <v>2.11894184</v>
      </c>
      <c r="G46" s="18" t="n">
        <v>69.0999929</v>
      </c>
      <c r="H46" s="20" t="n">
        <v>2.11894184</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97.52631406</v>
      </c>
      <c r="F47" s="20" t="n">
        <v>1.18649953</v>
      </c>
      <c r="G47" s="18" t="n">
        <v>2.47368594</v>
      </c>
      <c r="H47" s="20" t="n">
        <v>1.18649953</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20.69484413</v>
      </c>
      <c r="F48" s="20" t="n">
        <v>2.79916189</v>
      </c>
      <c r="G48" s="18" t="n">
        <v>79.30515586999999</v>
      </c>
      <c r="H48" s="20" t="n">
        <v>2.79916189</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32.18405116</v>
      </c>
      <c r="F49" s="20" t="n">
        <v>2.37072428</v>
      </c>
      <c r="G49" s="18" t="n">
        <v>67.81594884</v>
      </c>
      <c r="H49" s="20" t="n">
        <v>2.37072428</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30.84127305</v>
      </c>
      <c r="F50" s="20" t="n">
        <v>2.34635764</v>
      </c>
      <c r="G50" s="18" t="n">
        <v>69.15872695</v>
      </c>
      <c r="H50" s="20" t="n">
        <v>2.34635764</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95.65688193</v>
      </c>
      <c r="F51" s="20" t="n">
        <v>1.50378689</v>
      </c>
      <c r="G51" s="18" t="n">
        <v>4.34311807</v>
      </c>
      <c r="H51" s="20" t="n">
        <v>1.50378689</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86.41959717</v>
      </c>
      <c r="F52" s="20" t="n">
        <v>2.6267152</v>
      </c>
      <c r="G52" s="18" t="n">
        <v>13.58040283</v>
      </c>
      <c r="H52" s="20" t="n">
        <v>2.6267152</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0</v>
      </c>
      <c r="F53" s="20" t="n">
        <v>0</v>
      </c>
      <c r="G53" s="18" t="n">
        <v>0</v>
      </c>
      <c r="H53" s="20" t="n">
        <v>0</v>
      </c>
      <c r="I53" s="18" t="n">
        <v>0</v>
      </c>
      <c r="J53" s="20" t="n">
        <v>0</v>
      </c>
      <c r="K53" s="18" t="s">
        <v>404</v>
      </c>
      <c r="L53" s="20" t="s">
        <v>404</v>
      </c>
      <c r="M53" s="18" t="n">
        <v>100</v>
      </c>
      <c r="N53" s="20" t="n">
        <v>0</v>
      </c>
      <c r="O53" s="18" t="n">
        <v>0</v>
      </c>
      <c r="P53" s="20" t="n">
        <v>0</v>
      </c>
      <c r="Q53" s="18" t="n">
        <v>0</v>
      </c>
      <c r="R53" s="20" t="n">
        <v>0</v>
      </c>
    </row>
    <row r="54" spans="1:18">
      <c r="A54" s="15" t="s">
        <v>451</v>
      </c>
      <c r="B54" s="17" t="n">
        <v>4740</v>
      </c>
      <c r="C54" s="18">
        <f>(262.0/B54*100)</f>
        <v/>
      </c>
      <c r="D54" s="19" t="n">
        <v>4478</v>
      </c>
      <c r="E54" s="18" t="n">
        <v>100</v>
      </c>
      <c r="F54" s="20" t="n">
        <v>0</v>
      </c>
      <c r="G54" s="18" t="n">
        <v>0</v>
      </c>
      <c r="H54" s="20" t="n">
        <v>0</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99.54619231</v>
      </c>
      <c r="F55" s="20" t="n">
        <v>0.31658456</v>
      </c>
      <c r="G55" s="18" t="n">
        <v>0.45380769</v>
      </c>
      <c r="H55" s="20" t="n">
        <v>0.31658456</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0</v>
      </c>
      <c r="F56" s="20" t="n">
        <v>0</v>
      </c>
      <c r="G56" s="18" t="n">
        <v>0</v>
      </c>
      <c r="H56" s="20" t="n">
        <v>0</v>
      </c>
      <c r="I56" s="18" t="n">
        <v>0</v>
      </c>
      <c r="J56" s="20" t="n">
        <v>0</v>
      </c>
      <c r="K56" s="18" t="s">
        <v>404</v>
      </c>
      <c r="L56" s="20" t="s">
        <v>404</v>
      </c>
      <c r="M56" s="18" t="n">
        <v>100</v>
      </c>
      <c r="N56" s="20" t="n">
        <v>0</v>
      </c>
      <c r="O56" s="18" t="n">
        <v>0</v>
      </c>
      <c r="P56" s="20" t="n">
        <v>0</v>
      </c>
      <c r="Q56" s="18" t="n">
        <v>0</v>
      </c>
      <c r="R56" s="20" t="n">
        <v>0</v>
      </c>
    </row>
    <row r="57" spans="1:18">
      <c r="A57" s="15" t="s">
        <v>454</v>
      </c>
      <c r="B57" s="17" t="n">
        <v>6513</v>
      </c>
      <c r="C57" s="18">
        <f>(0.0/B57*100)</f>
        <v/>
      </c>
      <c r="D57" s="19" t="n">
        <v>6513</v>
      </c>
      <c r="E57" s="18" t="n">
        <v>60.79935727</v>
      </c>
      <c r="F57" s="20" t="n">
        <v>2.76167094</v>
      </c>
      <c r="G57" s="18" t="n">
        <v>39.20064273</v>
      </c>
      <c r="H57" s="20" t="n">
        <v>2.76167094</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89.02140326</v>
      </c>
      <c r="F58" s="20" t="n">
        <v>2.20846521</v>
      </c>
      <c r="G58" s="18" t="n">
        <v>10.97859674</v>
      </c>
      <c r="H58" s="20" t="n">
        <v>2.20846521</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11.36147217</v>
      </c>
      <c r="F59" s="20" t="n">
        <v>0.77670944</v>
      </c>
      <c r="G59" s="18" t="n">
        <v>88.63852783</v>
      </c>
      <c r="H59" s="20" t="n">
        <v>0.77670944</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85.66636357</v>
      </c>
      <c r="F60" s="20" t="n">
        <v>2.12468455</v>
      </c>
      <c r="G60" s="18" t="n">
        <v>8.67487032</v>
      </c>
      <c r="H60" s="20" t="n">
        <v>1.87188022</v>
      </c>
      <c r="I60" s="18" t="n">
        <v>0</v>
      </c>
      <c r="J60" s="20" t="n">
        <v>0</v>
      </c>
      <c r="K60" s="18" t="s">
        <v>404</v>
      </c>
      <c r="L60" s="20" t="s">
        <v>404</v>
      </c>
      <c r="M60" s="18" t="n">
        <v>0</v>
      </c>
      <c r="N60" s="20" t="n">
        <v>0</v>
      </c>
      <c r="O60" s="18" t="n">
        <v>0</v>
      </c>
      <c r="P60" s="20" t="n">
        <v>0</v>
      </c>
      <c r="Q60" s="18" t="n">
        <v>5.65876611</v>
      </c>
      <c r="R60" s="20" t="n">
        <v>1.51357811</v>
      </c>
    </row>
    <row r="61" spans="1:18">
      <c r="A61" s="15" t="s">
        <v>458</v>
      </c>
      <c r="B61" s="17" t="n">
        <v>6525</v>
      </c>
      <c r="C61" s="18">
        <f>(0.0/B61*100)</f>
        <v/>
      </c>
      <c r="D61" s="19" t="n">
        <v>6525</v>
      </c>
      <c r="E61" s="18" t="n">
        <v>98.47761939999999</v>
      </c>
      <c r="F61" s="20" t="n">
        <v>0.80836484</v>
      </c>
      <c r="G61" s="18" t="n">
        <v>1.5223806</v>
      </c>
      <c r="H61" s="20" t="n">
        <v>0.80836484</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96.15487749</v>
      </c>
      <c r="F62" s="20" t="n">
        <v>0.02556644</v>
      </c>
      <c r="G62" s="18" t="n">
        <v>3.84512251</v>
      </c>
      <c r="H62" s="20" t="n">
        <v>0.02556644</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60.72739242</v>
      </c>
      <c r="F63" s="20" t="n">
        <v>0.17227728</v>
      </c>
      <c r="G63" s="18" t="n">
        <v>30.06625849</v>
      </c>
      <c r="H63" s="20" t="n">
        <v>0.13702031</v>
      </c>
      <c r="I63" s="18" t="n">
        <v>0</v>
      </c>
      <c r="J63" s="20" t="n">
        <v>0</v>
      </c>
      <c r="K63" s="18" t="s">
        <v>404</v>
      </c>
      <c r="L63" s="20" t="s">
        <v>404</v>
      </c>
      <c r="M63" s="18" t="n">
        <v>0</v>
      </c>
      <c r="N63" s="20" t="n">
        <v>0</v>
      </c>
      <c r="O63" s="18" t="n">
        <v>0</v>
      </c>
      <c r="P63" s="20" t="n">
        <v>0</v>
      </c>
      <c r="Q63" s="18" t="n">
        <v>9.206349100000001</v>
      </c>
      <c r="R63" s="20" t="n">
        <v>0.16865519</v>
      </c>
    </row>
    <row r="64" spans="1:18">
      <c r="A64" s="15" t="s">
        <v>461</v>
      </c>
      <c r="B64" s="17" t="n">
        <v>3634</v>
      </c>
      <c r="C64" s="18">
        <f>(27.0/B64*100)</f>
        <v/>
      </c>
      <c r="D64" s="19" t="n">
        <v>3607</v>
      </c>
      <c r="E64" s="18" t="n">
        <v>88.91452399000001</v>
      </c>
      <c r="F64" s="20" t="n">
        <v>0.07210838</v>
      </c>
      <c r="G64" s="18" t="n">
        <v>11.08547601</v>
      </c>
      <c r="H64" s="20" t="n">
        <v>0.07210838</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81.28457486000001</v>
      </c>
      <c r="F65" s="20" t="n">
        <v>2.5947985</v>
      </c>
      <c r="G65" s="18" t="n">
        <v>18.71542514</v>
      </c>
      <c r="H65" s="20" t="n">
        <v>2.5947985</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99.88240919</v>
      </c>
      <c r="F66" s="20" t="n">
        <v>0.1176112</v>
      </c>
      <c r="G66" s="18" t="n">
        <v>0.11759081</v>
      </c>
      <c r="H66" s="20" t="n">
        <v>0.1176112</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37.09131581</v>
      </c>
      <c r="F67" s="20" t="n">
        <v>2.26149552</v>
      </c>
      <c r="G67" s="18" t="n">
        <v>62.90868419</v>
      </c>
      <c r="H67" s="20" t="n">
        <v>2.26149552</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80.23478272</v>
      </c>
      <c r="F68" s="20" t="n">
        <v>0.07402748000000001</v>
      </c>
      <c r="G68" s="18" t="n">
        <v>19.76521728</v>
      </c>
      <c r="H68" s="20" t="n">
        <v>0.07402748000000001</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58.51348926</v>
      </c>
      <c r="F69" s="20" t="n">
        <v>3.46766468</v>
      </c>
      <c r="G69" s="18" t="n">
        <v>41.48651074</v>
      </c>
      <c r="H69" s="20" t="n">
        <v>3.46766468</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99.01157318999999</v>
      </c>
      <c r="F70" s="20" t="n">
        <v>0.86949533</v>
      </c>
      <c r="G70" s="18" t="n">
        <v>0.98842681</v>
      </c>
      <c r="H70" s="20" t="n">
        <v>0.86949533</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0</v>
      </c>
      <c r="F71" s="20" t="n">
        <v>0</v>
      </c>
      <c r="G71" s="18" t="n">
        <v>0</v>
      </c>
      <c r="H71" s="20" t="n">
        <v>0</v>
      </c>
      <c r="I71" s="18" t="n">
        <v>0</v>
      </c>
      <c r="J71" s="20" t="n">
        <v>0</v>
      </c>
      <c r="K71" s="18" t="s">
        <v>404</v>
      </c>
      <c r="L71" s="20" t="s">
        <v>404</v>
      </c>
      <c r="M71" s="18" t="n">
        <v>100</v>
      </c>
      <c r="N71" s="20" t="n">
        <v>0</v>
      </c>
      <c r="O71" s="18" t="n">
        <v>0</v>
      </c>
      <c r="P71" s="20" t="n">
        <v>0</v>
      </c>
      <c r="Q71" s="18" t="n">
        <v>0</v>
      </c>
      <c r="R71" s="20" t="n">
        <v>0</v>
      </c>
    </row>
    <row r="72" spans="1:18">
      <c r="A72" s="15" t="s">
        <v>469</v>
      </c>
      <c r="B72" s="17" t="n">
        <v>7708</v>
      </c>
      <c r="C72" s="18">
        <f>(0.0/B72*100)</f>
        <v/>
      </c>
      <c r="D72" s="19" t="n">
        <v>7708</v>
      </c>
      <c r="E72" s="18" t="n">
        <v>78.85133128</v>
      </c>
      <c r="F72" s="20" t="n">
        <v>2.26044533</v>
      </c>
      <c r="G72" s="18" t="n">
        <v>21.14866872</v>
      </c>
      <c r="H72" s="20" t="n">
        <v>2.26044533</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86.39481773999999</v>
      </c>
      <c r="F73" s="20" t="n">
        <v>2.31471679</v>
      </c>
      <c r="G73" s="18" t="n">
        <v>13.60518226</v>
      </c>
      <c r="H73" s="20" t="n">
        <v>2.31471679</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95.14990802</v>
      </c>
      <c r="F74" s="20" t="n">
        <v>0.10877742</v>
      </c>
      <c r="G74" s="18" t="n">
        <v>4.85009198</v>
      </c>
      <c r="H74" s="20" t="n">
        <v>0.10877742</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85.43280729999999</v>
      </c>
      <c r="F75" s="20" t="n">
        <v>2.93951802</v>
      </c>
      <c r="G75" s="18" t="n">
        <v>14.5671927</v>
      </c>
      <c r="H75" s="20" t="n">
        <v>2.93951802</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71.96645109000001</v>
      </c>
      <c r="F76" s="20" t="n">
        <v>2.45468797</v>
      </c>
      <c r="G76" s="18" t="n">
        <v>28.03354891</v>
      </c>
      <c r="H76" s="20" t="n">
        <v>2.45468797</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94.43421094</v>
      </c>
      <c r="F77" s="20" t="n">
        <v>1.74853537</v>
      </c>
      <c r="G77" s="18" t="n">
        <v>5.56578906</v>
      </c>
      <c r="H77" s="20" t="n">
        <v>1.74853537</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29.95314067</v>
      </c>
      <c r="F78" s="20" t="n">
        <v>3.51587237</v>
      </c>
      <c r="G78" s="18" t="n">
        <v>70.04685933</v>
      </c>
      <c r="H78" s="20" t="n">
        <v>3.51587237</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60.109522</v>
      </c>
      <c r="F79" s="20" t="n">
        <v>3.95766443</v>
      </c>
      <c r="G79" s="18" t="n">
        <v>39.890478</v>
      </c>
      <c r="H79" s="20" t="n">
        <v>3.95766443</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94.4199742</v>
      </c>
      <c r="F80" s="20" t="n">
        <v>1.78034088</v>
      </c>
      <c r="G80" s="18" t="n">
        <v>5.5800258</v>
      </c>
      <c r="H80" s="20" t="n">
        <v>1.78034088</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85.42569516</v>
      </c>
      <c r="F81" s="20" t="n">
        <v>2.68359276</v>
      </c>
      <c r="G81" s="18" t="n">
        <v>14.57430484</v>
      </c>
      <c r="H81" s="20" t="n">
        <v>2.68359276</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555</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98.56997155000001</v>
      </c>
      <c r="F7" s="20" t="n">
        <v>0.54551121</v>
      </c>
      <c r="G7" s="18" t="n">
        <v>1.43002845</v>
      </c>
      <c r="H7" s="20" t="n">
        <v>0.54551121</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89.09797965</v>
      </c>
      <c r="F8" s="20" t="n">
        <v>2.19172875</v>
      </c>
      <c r="G8" s="18" t="n">
        <v>10.90202035</v>
      </c>
      <c r="H8" s="20" t="n">
        <v>2.19172875</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88.80364175</v>
      </c>
      <c r="F9" s="20" t="n">
        <v>2.13788171</v>
      </c>
      <c r="G9" s="18" t="n">
        <v>11.19635825</v>
      </c>
      <c r="H9" s="20" t="n">
        <v>2.13788171</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88.77177661</v>
      </c>
      <c r="F10" s="20" t="n">
        <v>1.50033213</v>
      </c>
      <c r="G10" s="18" t="n">
        <v>11.22822339</v>
      </c>
      <c r="H10" s="20" t="n">
        <v>1.50033213</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100</v>
      </c>
      <c r="F11" s="20" t="n">
        <v>0</v>
      </c>
      <c r="G11" s="18" t="n">
        <v>0</v>
      </c>
      <c r="H11" s="20" t="n">
        <v>0</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100</v>
      </c>
      <c r="F12" s="20" t="n">
        <v>0</v>
      </c>
      <c r="G12" s="18" t="n">
        <v>0</v>
      </c>
      <c r="H12" s="20" t="n">
        <v>0</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100</v>
      </c>
      <c r="F13" s="20" t="n">
        <v>0</v>
      </c>
      <c r="G13" s="18" t="n">
        <v>0</v>
      </c>
      <c r="H13" s="20" t="n">
        <v>0</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99.3062274</v>
      </c>
      <c r="F14" s="20" t="n">
        <v>0.01425678</v>
      </c>
      <c r="G14" s="18" t="n">
        <v>0.6937726</v>
      </c>
      <c r="H14" s="20" t="n">
        <v>0.01425678</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100</v>
      </c>
      <c r="F15" s="20" t="n">
        <v>0</v>
      </c>
      <c r="G15" s="18" t="n">
        <v>0</v>
      </c>
      <c r="H15" s="20" t="n">
        <v>0</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40.2841156</v>
      </c>
      <c r="F16" s="20" t="n">
        <v>2.94713941</v>
      </c>
      <c r="G16" s="18" t="n">
        <v>59.7158844</v>
      </c>
      <c r="H16" s="20" t="n">
        <v>2.94713941</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(0.0/B17*100)</f>
        <v/>
      </c>
      <c r="D17" s="19" t="n">
        <v>6504</v>
      </c>
      <c r="E17" s="18" t="n">
        <v>0</v>
      </c>
      <c r="F17" s="20" t="n">
        <v>0</v>
      </c>
      <c r="G17" s="18" t="n">
        <v>0</v>
      </c>
      <c r="H17" s="20" t="n">
        <v>0</v>
      </c>
      <c r="I17" s="18" t="n">
        <v>0</v>
      </c>
      <c r="J17" s="20" t="n">
        <v>0</v>
      </c>
      <c r="K17" s="18" t="s">
        <v>404</v>
      </c>
      <c r="L17" s="20" t="s">
        <v>404</v>
      </c>
      <c r="M17" s="18" t="n">
        <v>100</v>
      </c>
      <c r="N17" s="20" t="n">
        <v>0</v>
      </c>
      <c r="O17" s="18" t="n">
        <v>0</v>
      </c>
      <c r="P17" s="20" t="n">
        <v>0</v>
      </c>
      <c r="Q17" s="18" t="n">
        <v>0</v>
      </c>
      <c r="R17" s="20" t="n">
        <v>0</v>
      </c>
    </row>
    <row r="18" spans="1:18">
      <c r="A18" s="15" t="s">
        <v>415</v>
      </c>
      <c r="B18" s="17" t="n">
        <v>5532</v>
      </c>
      <c r="C18" s="18">
        <f>(0.0/B18*100)</f>
        <v/>
      </c>
      <c r="D18" s="19" t="n">
        <v>5532</v>
      </c>
      <c r="E18" s="18" t="n">
        <v>5.07227628</v>
      </c>
      <c r="F18" s="20" t="n">
        <v>0.88723242</v>
      </c>
      <c r="G18" s="18" t="n">
        <v>94.92772372</v>
      </c>
      <c r="H18" s="20" t="n">
        <v>0.88723242</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97.23158748</v>
      </c>
      <c r="F19" s="20" t="n">
        <v>1.20747</v>
      </c>
      <c r="G19" s="18" t="n">
        <v>2.76841252</v>
      </c>
      <c r="H19" s="20" t="n">
        <v>1.20747</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99.43494248</v>
      </c>
      <c r="F20" s="20" t="n">
        <v>0.06826113</v>
      </c>
      <c r="G20" s="18" t="n">
        <v>0</v>
      </c>
      <c r="H20" s="20" t="n">
        <v>0</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73.78701861</v>
      </c>
      <c r="F21" s="20" t="n">
        <v>3.76048398</v>
      </c>
      <c r="G21" s="18" t="n">
        <v>26.21298139</v>
      </c>
      <c r="H21" s="20" t="n">
        <v>3.76048398</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74.26271294999999</v>
      </c>
      <c r="F22" s="20" t="n">
        <v>3.27209375</v>
      </c>
      <c r="G22" s="18" t="n">
        <v>25.73728705</v>
      </c>
      <c r="H22" s="20" t="n">
        <v>3.27209375</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35.64893726</v>
      </c>
      <c r="F23" s="20" t="n">
        <v>2.95259908</v>
      </c>
      <c r="G23" s="18" t="n">
        <v>64.35106274</v>
      </c>
      <c r="H23" s="20" t="n">
        <v>2.95259908</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100</v>
      </c>
      <c r="F24" s="20" t="n">
        <v>0</v>
      </c>
      <c r="G24" s="18" t="n">
        <v>0</v>
      </c>
      <c r="H24" s="20" t="n">
        <v>0</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71.85504223</v>
      </c>
      <c r="F25" s="20" t="n">
        <v>3.77362995</v>
      </c>
      <c r="G25" s="18" t="n">
        <v>28.14495777</v>
      </c>
      <c r="H25" s="20" t="n">
        <v>3.77362995</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99.65126321</v>
      </c>
      <c r="F26" s="20" t="n">
        <v>0.34787099</v>
      </c>
      <c r="G26" s="18" t="n">
        <v>0.34873679</v>
      </c>
      <c r="H26" s="20" t="n">
        <v>0.34787099</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16.13593402</v>
      </c>
      <c r="F27" s="20" t="n">
        <v>0.0659202</v>
      </c>
      <c r="G27" s="18" t="n">
        <v>83.86406598000001</v>
      </c>
      <c r="H27" s="20" t="n">
        <v>0.0659202</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69.48552259</v>
      </c>
      <c r="F28" s="20" t="n">
        <v>2.60701037</v>
      </c>
      <c r="G28" s="18" t="n">
        <v>30.51447741</v>
      </c>
      <c r="H28" s="20" t="n">
        <v>2.60701037</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100</v>
      </c>
      <c r="F29" s="20" t="n">
        <v>0</v>
      </c>
      <c r="G29" s="18" t="n">
        <v>0</v>
      </c>
      <c r="H29" s="20" t="n">
        <v>0</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92.52648818999999</v>
      </c>
      <c r="F30" s="20" t="n">
        <v>1.95367388</v>
      </c>
      <c r="G30" s="18" t="n">
        <v>7.47351181</v>
      </c>
      <c r="H30" s="20" t="n">
        <v>1.95367388</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100</v>
      </c>
      <c r="F31" s="20" t="n">
        <v>0</v>
      </c>
      <c r="G31" s="18" t="n">
        <v>0</v>
      </c>
      <c r="H31" s="20" t="n">
        <v>0</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97.50927752</v>
      </c>
      <c r="F32" s="20" t="n">
        <v>1.23523898</v>
      </c>
      <c r="G32" s="18" t="n">
        <v>2.49072248</v>
      </c>
      <c r="H32" s="20" t="n">
        <v>1.23523898</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15.41021444</v>
      </c>
      <c r="F33" s="20" t="n">
        <v>1.69383571</v>
      </c>
      <c r="G33" s="18" t="n">
        <v>84.58978556</v>
      </c>
      <c r="H33" s="20" t="n">
        <v>1.69383571</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100</v>
      </c>
      <c r="F34" s="20" t="n">
        <v>0</v>
      </c>
      <c r="G34" s="18" t="n">
        <v>0</v>
      </c>
      <c r="H34" s="20" t="n">
        <v>0</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76.92556810000001</v>
      </c>
      <c r="F35" s="20" t="n">
        <v>0.5799171400000001</v>
      </c>
      <c r="G35" s="18" t="n">
        <v>23.0744319</v>
      </c>
      <c r="H35" s="20" t="n">
        <v>0.5799171400000001</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94.32990327</v>
      </c>
      <c r="F36" s="20" t="n">
        <v>1.78842774</v>
      </c>
      <c r="G36" s="18" t="n">
        <v>5.67009673</v>
      </c>
      <c r="H36" s="20" t="n">
        <v>1.78842774</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99.47228883</v>
      </c>
      <c r="F37" s="20" t="n">
        <v>0.52808066</v>
      </c>
      <c r="G37" s="18" t="n">
        <v>0.52771117</v>
      </c>
      <c r="H37" s="20" t="n">
        <v>0.52808066</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100</v>
      </c>
      <c r="F38" s="20" t="n">
        <v>0</v>
      </c>
      <c r="G38" s="18" t="n">
        <v>0</v>
      </c>
      <c r="H38" s="20" t="n">
        <v>0</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11.21267552</v>
      </c>
      <c r="F39" s="20" t="n">
        <v>2.6680734</v>
      </c>
      <c r="G39" s="18" t="n">
        <v>88.78732448</v>
      </c>
      <c r="H39" s="20" t="n">
        <v>2.6680734</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96.07926162</v>
      </c>
      <c r="F40" s="20" t="n">
        <v>0.88040905</v>
      </c>
      <c r="G40" s="18" t="n">
        <v>3.92073838</v>
      </c>
      <c r="H40" s="20" t="n">
        <v>0.88040905</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100</v>
      </c>
      <c r="F41" s="20" t="n">
        <v>0</v>
      </c>
      <c r="G41" s="18" t="n">
        <v>0</v>
      </c>
      <c r="H41" s="20" t="n">
        <v>0</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92.15247737</v>
      </c>
      <c r="F44" s="20" t="n">
        <v>1.92777898</v>
      </c>
      <c r="G44" s="18" t="n">
        <v>4.35004716</v>
      </c>
      <c r="H44" s="20" t="n">
        <v>1.8095194</v>
      </c>
      <c r="I44" s="18" t="n">
        <v>0</v>
      </c>
      <c r="J44" s="20" t="n">
        <v>0</v>
      </c>
      <c r="K44" s="18" t="s">
        <v>404</v>
      </c>
      <c r="L44" s="20" t="s">
        <v>404</v>
      </c>
      <c r="M44" s="18" t="n">
        <v>0</v>
      </c>
      <c r="N44" s="20" t="n">
        <v>0</v>
      </c>
      <c r="O44" s="18" t="n">
        <v>0</v>
      </c>
      <c r="P44" s="20" t="n">
        <v>0</v>
      </c>
      <c r="Q44" s="18" t="n">
        <v>3.49747547</v>
      </c>
      <c r="R44" s="20" t="n">
        <v>1.25417374</v>
      </c>
    </row>
    <row r="45" spans="1:18">
      <c r="A45" s="15" t="s">
        <v>442</v>
      </c>
      <c r="B45" s="17" t="n">
        <v>5519</v>
      </c>
      <c r="C45" s="18">
        <f>(0.0/B45*100)</f>
        <v/>
      </c>
      <c r="D45" s="19" t="n">
        <v>5519</v>
      </c>
      <c r="E45" s="18" t="n">
        <v>87.95633495</v>
      </c>
      <c r="F45" s="20" t="n">
        <v>2.50983521</v>
      </c>
      <c r="G45" s="18" t="n">
        <v>11.87138774</v>
      </c>
      <c r="H45" s="20" t="n">
        <v>2.49220301</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93.5642367</v>
      </c>
      <c r="F46" s="20" t="n">
        <v>1.55159015</v>
      </c>
      <c r="G46" s="18" t="n">
        <v>6.4357633</v>
      </c>
      <c r="H46" s="20" t="n">
        <v>1.55159015</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97.47708038</v>
      </c>
      <c r="F47" s="20" t="n">
        <v>1.28376802</v>
      </c>
      <c r="G47" s="18" t="n">
        <v>2.52291962</v>
      </c>
      <c r="H47" s="20" t="n">
        <v>1.28376802</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97.17392925</v>
      </c>
      <c r="F48" s="20" t="n">
        <v>1.42653566</v>
      </c>
      <c r="G48" s="18" t="n">
        <v>2.82607075</v>
      </c>
      <c r="H48" s="20" t="n">
        <v>1.42653566</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98.56504071000001</v>
      </c>
      <c r="F49" s="20" t="n">
        <v>0.84652238</v>
      </c>
      <c r="G49" s="18" t="n">
        <v>1.43495929</v>
      </c>
      <c r="H49" s="20" t="n">
        <v>0.84652238</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90.71038763999999</v>
      </c>
      <c r="F50" s="20" t="n">
        <v>1.75063924</v>
      </c>
      <c r="G50" s="18" t="n">
        <v>9.28961236</v>
      </c>
      <c r="H50" s="20" t="n">
        <v>1.75063924</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13.50817631</v>
      </c>
      <c r="F51" s="20" t="n">
        <v>2.37760665</v>
      </c>
      <c r="G51" s="18" t="n">
        <v>86.49182369</v>
      </c>
      <c r="H51" s="20" t="n">
        <v>2.37760665</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77.53029964</v>
      </c>
      <c r="F52" s="20" t="n">
        <v>3.41620392</v>
      </c>
      <c r="G52" s="18" t="n">
        <v>22.46970036</v>
      </c>
      <c r="H52" s="20" t="n">
        <v>3.41620392</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16.83012727</v>
      </c>
      <c r="F53" s="20" t="n">
        <v>0.08087432999999999</v>
      </c>
      <c r="G53" s="18" t="n">
        <v>83.16987272999999</v>
      </c>
      <c r="H53" s="20" t="n">
        <v>0.08087432999999999</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24.26169721</v>
      </c>
      <c r="F54" s="20" t="n">
        <v>2.28080665</v>
      </c>
      <c r="G54" s="18" t="n">
        <v>75.73830279000001</v>
      </c>
      <c r="H54" s="20" t="n">
        <v>2.28080665</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97.26411873000001</v>
      </c>
      <c r="F55" s="20" t="n">
        <v>1.0131058</v>
      </c>
      <c r="G55" s="18" t="n">
        <v>2.73588127</v>
      </c>
      <c r="H55" s="20" t="n">
        <v>1.0131058</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75.63866009</v>
      </c>
      <c r="F56" s="20" t="n">
        <v>3.3378508</v>
      </c>
      <c r="G56" s="18" t="n">
        <v>24.36133991</v>
      </c>
      <c r="H56" s="20" t="n">
        <v>3.3378508</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77.71513604</v>
      </c>
      <c r="F57" s="20" t="n">
        <v>2.47464726</v>
      </c>
      <c r="G57" s="18" t="n">
        <v>22.28486396</v>
      </c>
      <c r="H57" s="20" t="n">
        <v>2.47464726</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25.78969076</v>
      </c>
      <c r="F58" s="20" t="n">
        <v>2.47494563</v>
      </c>
      <c r="G58" s="18" t="n">
        <v>74.21030924</v>
      </c>
      <c r="H58" s="20" t="n">
        <v>2.47494563</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86.03406135</v>
      </c>
      <c r="F59" s="20" t="n">
        <v>0.88855724</v>
      </c>
      <c r="G59" s="18" t="n">
        <v>13.96593865</v>
      </c>
      <c r="H59" s="20" t="n">
        <v>0.88855724</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60.85859005</v>
      </c>
      <c r="F60" s="20" t="n">
        <v>2.48228457</v>
      </c>
      <c r="G60" s="18" t="n">
        <v>33.48264384</v>
      </c>
      <c r="H60" s="20" t="n">
        <v>2.75425875</v>
      </c>
      <c r="I60" s="18" t="n">
        <v>0</v>
      </c>
      <c r="J60" s="20" t="n">
        <v>0</v>
      </c>
      <c r="K60" s="18" t="s">
        <v>404</v>
      </c>
      <c r="L60" s="20" t="s">
        <v>404</v>
      </c>
      <c r="M60" s="18" t="n">
        <v>0</v>
      </c>
      <c r="N60" s="20" t="n">
        <v>0</v>
      </c>
      <c r="O60" s="18" t="n">
        <v>0</v>
      </c>
      <c r="P60" s="20" t="n">
        <v>0</v>
      </c>
      <c r="Q60" s="18" t="n">
        <v>5.65876611</v>
      </c>
      <c r="R60" s="20" t="n">
        <v>1.51357811</v>
      </c>
    </row>
    <row r="61" spans="1:18">
      <c r="A61" s="15" t="s">
        <v>458</v>
      </c>
      <c r="B61" s="17" t="n">
        <v>6525</v>
      </c>
      <c r="C61" s="18">
        <f>(0.0/B61*100)</f>
        <v/>
      </c>
      <c r="D61" s="19" t="n">
        <v>6525</v>
      </c>
      <c r="E61" s="18" t="n">
        <v>100</v>
      </c>
      <c r="F61" s="20" t="n">
        <v>0</v>
      </c>
      <c r="G61" s="18" t="n">
        <v>0</v>
      </c>
      <c r="H61" s="20" t="n">
        <v>0</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99.86053429</v>
      </c>
      <c r="F62" s="20" t="n">
        <v>0.00669241</v>
      </c>
      <c r="G62" s="18" t="n">
        <v>0.13946571</v>
      </c>
      <c r="H62" s="20" t="n">
        <v>0.00669241</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50.43643467</v>
      </c>
      <c r="F63" s="20" t="n">
        <v>0.19067409</v>
      </c>
      <c r="G63" s="18" t="n">
        <v>40.35721624</v>
      </c>
      <c r="H63" s="20" t="n">
        <v>0.17451551</v>
      </c>
      <c r="I63" s="18" t="n">
        <v>0</v>
      </c>
      <c r="J63" s="20" t="n">
        <v>0</v>
      </c>
      <c r="K63" s="18" t="s">
        <v>404</v>
      </c>
      <c r="L63" s="20" t="s">
        <v>404</v>
      </c>
      <c r="M63" s="18" t="n">
        <v>0</v>
      </c>
      <c r="N63" s="20" t="n">
        <v>0</v>
      </c>
      <c r="O63" s="18" t="n">
        <v>0</v>
      </c>
      <c r="P63" s="20" t="n">
        <v>0</v>
      </c>
      <c r="Q63" s="18" t="n">
        <v>9.206349100000001</v>
      </c>
      <c r="R63" s="20" t="n">
        <v>0.16865519</v>
      </c>
    </row>
    <row r="64" spans="1:18">
      <c r="A64" s="15" t="s">
        <v>461</v>
      </c>
      <c r="B64" s="17" t="n">
        <v>3634</v>
      </c>
      <c r="C64" s="18">
        <f>(27.0/B64*100)</f>
        <v/>
      </c>
      <c r="D64" s="19" t="n">
        <v>3607</v>
      </c>
      <c r="E64" s="18" t="n">
        <v>43.54585932</v>
      </c>
      <c r="F64" s="20" t="n">
        <v>0.07030276000000001</v>
      </c>
      <c r="G64" s="18" t="n">
        <v>56.45414068</v>
      </c>
      <c r="H64" s="20" t="n">
        <v>0.07030276000000001</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97.62765001</v>
      </c>
      <c r="F65" s="20" t="n">
        <v>0.95228638</v>
      </c>
      <c r="G65" s="18" t="n">
        <v>2.37234999</v>
      </c>
      <c r="H65" s="20" t="n">
        <v>0.95228638</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71.4120533</v>
      </c>
      <c r="F66" s="20" t="n">
        <v>0.22836758</v>
      </c>
      <c r="G66" s="18" t="n">
        <v>28.5879467</v>
      </c>
      <c r="H66" s="20" t="n">
        <v>0.22836758</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77.36655318</v>
      </c>
      <c r="F67" s="20" t="n">
        <v>2.3299907</v>
      </c>
      <c r="G67" s="18" t="n">
        <v>22.63344682</v>
      </c>
      <c r="H67" s="20" t="n">
        <v>2.3299907</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81.39408951999999</v>
      </c>
      <c r="F68" s="20" t="n">
        <v>0.07304076</v>
      </c>
      <c r="G68" s="18" t="n">
        <v>18.60591048</v>
      </c>
      <c r="H68" s="20" t="n">
        <v>0.07304076</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84.72018004</v>
      </c>
      <c r="F69" s="20" t="n">
        <v>3.00296853</v>
      </c>
      <c r="G69" s="18" t="n">
        <v>15.27981996</v>
      </c>
      <c r="H69" s="20" t="n">
        <v>3.00296853</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100</v>
      </c>
      <c r="F70" s="20" t="n">
        <v>0</v>
      </c>
      <c r="G70" s="18" t="n">
        <v>0</v>
      </c>
      <c r="H70" s="20" t="n">
        <v>0</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18.74385142</v>
      </c>
      <c r="F71" s="20" t="n">
        <v>0.57840364</v>
      </c>
      <c r="G71" s="18" t="n">
        <v>81.25614858</v>
      </c>
      <c r="H71" s="20" t="n">
        <v>0.57840364</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91.46783383</v>
      </c>
      <c r="F72" s="20" t="n">
        <v>1.92798871</v>
      </c>
      <c r="G72" s="18" t="n">
        <v>8.53216617</v>
      </c>
      <c r="H72" s="20" t="n">
        <v>1.92798871</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89.40165039999999</v>
      </c>
      <c r="F73" s="20" t="n">
        <v>1.89990831</v>
      </c>
      <c r="G73" s="18" t="n">
        <v>10.5983496</v>
      </c>
      <c r="H73" s="20" t="n">
        <v>1.89990831</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8.232602699999999</v>
      </c>
      <c r="F74" s="20" t="n">
        <v>0.09864695</v>
      </c>
      <c r="G74" s="18" t="n">
        <v>91.7673973</v>
      </c>
      <c r="H74" s="20" t="n">
        <v>0.09864695</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17.47661761</v>
      </c>
      <c r="F75" s="20" t="n">
        <v>3.3660289</v>
      </c>
      <c r="G75" s="18" t="n">
        <v>82.52338238999999</v>
      </c>
      <c r="H75" s="20" t="n">
        <v>3.3660289</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71.46249542</v>
      </c>
      <c r="F76" s="20" t="n">
        <v>1.4358162</v>
      </c>
      <c r="G76" s="18" t="n">
        <v>28.53750458</v>
      </c>
      <c r="H76" s="20" t="n">
        <v>1.4358162</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20.23538224</v>
      </c>
      <c r="F77" s="20" t="n">
        <v>1.72171414</v>
      </c>
      <c r="G77" s="18" t="n">
        <v>79.76461775999999</v>
      </c>
      <c r="H77" s="20" t="n">
        <v>1.72171414</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98.74275401</v>
      </c>
      <c r="F78" s="20" t="n">
        <v>0.89067138</v>
      </c>
      <c r="G78" s="18" t="n">
        <v>1.25724599</v>
      </c>
      <c r="H78" s="20" t="n">
        <v>0.89067138</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98.71343718</v>
      </c>
      <c r="F79" s="20" t="n">
        <v>0.88576077</v>
      </c>
      <c r="G79" s="18" t="n">
        <v>1.28656282</v>
      </c>
      <c r="H79" s="20" t="n">
        <v>0.88576077</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99.35893953</v>
      </c>
      <c r="F80" s="20" t="n">
        <v>0.38031098</v>
      </c>
      <c r="G80" s="18" t="n">
        <v>0.64106047</v>
      </c>
      <c r="H80" s="20" t="n">
        <v>0.38031098</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13.36580813</v>
      </c>
      <c r="F81" s="20" t="n">
        <v>2.04460457</v>
      </c>
      <c r="G81" s="18" t="n">
        <v>86.63419187</v>
      </c>
      <c r="H81" s="20" t="n">
        <v>2.04460457</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556</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83.08056999999999</v>
      </c>
      <c r="F7" s="20" t="n">
        <v>1.15215699</v>
      </c>
      <c r="G7" s="18" t="n">
        <v>16.91943</v>
      </c>
      <c r="H7" s="20" t="n">
        <v>1.15215699</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99.15767194999999</v>
      </c>
      <c r="F8" s="20" t="n">
        <v>0.46590002</v>
      </c>
      <c r="G8" s="18" t="n">
        <v>0.84232805</v>
      </c>
      <c r="H8" s="20" t="n">
        <v>0.46590002</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99.1649725</v>
      </c>
      <c r="F9" s="20" t="n">
        <v>0.47081194</v>
      </c>
      <c r="G9" s="18" t="n">
        <v>0.8350275</v>
      </c>
      <c r="H9" s="20" t="n">
        <v>0.47081194</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96.76737799</v>
      </c>
      <c r="F10" s="20" t="n">
        <v>0.71323392</v>
      </c>
      <c r="G10" s="18" t="n">
        <v>3.23262201</v>
      </c>
      <c r="H10" s="20" t="n">
        <v>0.71323392</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77.68599582</v>
      </c>
      <c r="F11" s="20" t="n">
        <v>2.7297186</v>
      </c>
      <c r="G11" s="18" t="n">
        <v>22.31400418</v>
      </c>
      <c r="H11" s="20" t="n">
        <v>2.7297186</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15.92777505</v>
      </c>
      <c r="F12" s="20" t="n">
        <v>2.0677148</v>
      </c>
      <c r="G12" s="18" t="n">
        <v>84.07222495000001</v>
      </c>
      <c r="H12" s="20" t="n">
        <v>2.0677148</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68.82360826999999</v>
      </c>
      <c r="F13" s="20" t="n">
        <v>2.79978747</v>
      </c>
      <c r="G13" s="18" t="n">
        <v>31.17639173</v>
      </c>
      <c r="H13" s="20" t="n">
        <v>2.79978747</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67.64268164000001</v>
      </c>
      <c r="F14" s="20" t="n">
        <v>2.56501479</v>
      </c>
      <c r="G14" s="18" t="n">
        <v>32.35731836</v>
      </c>
      <c r="H14" s="20" t="n">
        <v>2.56501479</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81.75073929</v>
      </c>
      <c r="F15" s="20" t="n">
        <v>3.03206436</v>
      </c>
      <c r="G15" s="18" t="n">
        <v>18.24926071</v>
      </c>
      <c r="H15" s="20" t="n">
        <v>3.03206436</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98.68869614</v>
      </c>
      <c r="F16" s="20" t="n">
        <v>0.75115284</v>
      </c>
      <c r="G16" s="18" t="n">
        <v>1.31130386</v>
      </c>
      <c r="H16" s="20" t="n">
        <v>0.75115284</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99.25648688</v>
      </c>
      <c r="F17" s="20" t="n">
        <v>0.54434961</v>
      </c>
      <c r="G17" s="18" t="n">
        <v>0.74351312</v>
      </c>
      <c r="H17" s="20" t="n">
        <v>0.54434961</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99.6465609</v>
      </c>
      <c r="F18" s="20" t="n">
        <v>0.35412289</v>
      </c>
      <c r="G18" s="18" t="n">
        <v>0.3534391</v>
      </c>
      <c r="H18" s="20" t="n">
        <v>0.35412289</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85.37482686</v>
      </c>
      <c r="F19" s="20" t="n">
        <v>2.56264004</v>
      </c>
      <c r="G19" s="18" t="n">
        <v>14.62517314</v>
      </c>
      <c r="H19" s="20" t="n">
        <v>2.56264004</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91.5529564</v>
      </c>
      <c r="F20" s="20" t="n">
        <v>0.15564716</v>
      </c>
      <c r="G20" s="18" t="n">
        <v>7.88198608</v>
      </c>
      <c r="H20" s="20" t="n">
        <v>0.14458413</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94.63160768</v>
      </c>
      <c r="F21" s="20" t="n">
        <v>1.8704087</v>
      </c>
      <c r="G21" s="18" t="n">
        <v>5.36839232</v>
      </c>
      <c r="H21" s="20" t="n">
        <v>1.8704087</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84.85362927</v>
      </c>
      <c r="F22" s="20" t="n">
        <v>2.58705549</v>
      </c>
      <c r="G22" s="18" t="n">
        <v>15.14637073</v>
      </c>
      <c r="H22" s="20" t="n">
        <v>2.58705549</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96.77640751</v>
      </c>
      <c r="F23" s="20" t="n">
        <v>1.05929214</v>
      </c>
      <c r="G23" s="18" t="n">
        <v>3.22359249</v>
      </c>
      <c r="H23" s="20" t="n">
        <v>1.05929214</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86.63936194999999</v>
      </c>
      <c r="F24" s="20" t="n">
        <v>2.3542119</v>
      </c>
      <c r="G24" s="18" t="n">
        <v>13.36063805</v>
      </c>
      <c r="H24" s="20" t="n">
        <v>2.3542119</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92.56454610999999</v>
      </c>
      <c r="F25" s="20" t="n">
        <v>2.16497569</v>
      </c>
      <c r="G25" s="18" t="n">
        <v>7.43545389</v>
      </c>
      <c r="H25" s="20" t="n">
        <v>2.16497569</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51.98317441</v>
      </c>
      <c r="F26" s="20" t="n">
        <v>3.0384734</v>
      </c>
      <c r="G26" s="18" t="n">
        <v>48.01682559</v>
      </c>
      <c r="H26" s="20" t="n">
        <v>3.0384734</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94.42609656</v>
      </c>
      <c r="F27" s="20" t="n">
        <v>0.05096347</v>
      </c>
      <c r="G27" s="18" t="n">
        <v>5.57390344</v>
      </c>
      <c r="H27" s="20" t="n">
        <v>0.05096347</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93.2754946</v>
      </c>
      <c r="F28" s="20" t="n">
        <v>1.44496256</v>
      </c>
      <c r="G28" s="18" t="n">
        <v>6.7245054</v>
      </c>
      <c r="H28" s="20" t="n">
        <v>1.44496256</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51.13250797</v>
      </c>
      <c r="F29" s="20" t="n">
        <v>4.73916433</v>
      </c>
      <c r="G29" s="18" t="n">
        <v>48.86749203</v>
      </c>
      <c r="H29" s="20" t="n">
        <v>4.73916433</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79.05964064</v>
      </c>
      <c r="F30" s="20" t="n">
        <v>3.45110804</v>
      </c>
      <c r="G30" s="18" t="n">
        <v>20.94035936</v>
      </c>
      <c r="H30" s="20" t="n">
        <v>3.45110804</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86.18888294</v>
      </c>
      <c r="F31" s="20" t="n">
        <v>2.5523475</v>
      </c>
      <c r="G31" s="18" t="n">
        <v>13.81111706</v>
      </c>
      <c r="H31" s="20" t="n">
        <v>2.5523475</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73.51295459000001</v>
      </c>
      <c r="F32" s="20" t="n">
        <v>3.32239493</v>
      </c>
      <c r="G32" s="18" t="n">
        <v>26.48704541</v>
      </c>
      <c r="H32" s="20" t="n">
        <v>3.32239493</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98.70902812</v>
      </c>
      <c r="F33" s="20" t="n">
        <v>1.03390057</v>
      </c>
      <c r="G33" s="18" t="n">
        <v>1.29097188</v>
      </c>
      <c r="H33" s="20" t="n">
        <v>1.03390057</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47.96284929</v>
      </c>
      <c r="F34" s="20" t="n">
        <v>3.00135398</v>
      </c>
      <c r="G34" s="18" t="n">
        <v>52.03715071</v>
      </c>
      <c r="H34" s="20" t="n">
        <v>3.00135398</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82.15372022</v>
      </c>
      <c r="F35" s="20" t="n">
        <v>0.36073169</v>
      </c>
      <c r="G35" s="18" t="n">
        <v>17.84627978</v>
      </c>
      <c r="H35" s="20" t="n">
        <v>0.36073169</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95.64706156</v>
      </c>
      <c r="F36" s="20" t="n">
        <v>1.26302936</v>
      </c>
      <c r="G36" s="18" t="n">
        <v>4.35293844</v>
      </c>
      <c r="H36" s="20" t="n">
        <v>1.26302936</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23.06303768</v>
      </c>
      <c r="F37" s="20" t="n">
        <v>2.72883475</v>
      </c>
      <c r="G37" s="18" t="n">
        <v>76.93696232000001</v>
      </c>
      <c r="H37" s="20" t="n">
        <v>2.72883475</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88.07503914</v>
      </c>
      <c r="F38" s="20" t="n">
        <v>2.01427435</v>
      </c>
      <c r="G38" s="18" t="n">
        <v>11.92496086</v>
      </c>
      <c r="H38" s="20" t="n">
        <v>2.01427435</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99.13248313</v>
      </c>
      <c r="F39" s="20" t="n">
        <v>0.75551306</v>
      </c>
      <c r="G39" s="18" t="n">
        <v>0.86751687</v>
      </c>
      <c r="H39" s="20" t="n">
        <v>0.75551306</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20.99026415</v>
      </c>
      <c r="F40" s="20" t="n">
        <v>2.35968151</v>
      </c>
      <c r="G40" s="18" t="n">
        <v>79.00973585</v>
      </c>
      <c r="H40" s="20" t="n">
        <v>2.35968151</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90.20324569</v>
      </c>
      <c r="F41" s="20" t="n">
        <v>2.34148819</v>
      </c>
      <c r="G41" s="18" t="n">
        <v>9.796754310000001</v>
      </c>
      <c r="H41" s="20" t="n">
        <v>2.34148819</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92.81360216</v>
      </c>
      <c r="F44" s="20" t="n">
        <v>0.96610523</v>
      </c>
      <c r="G44" s="18" t="n">
        <v>6.67227498</v>
      </c>
      <c r="H44" s="20" t="n">
        <v>0.88708371</v>
      </c>
      <c r="I44" s="18" t="n">
        <v>0</v>
      </c>
      <c r="J44" s="20" t="n">
        <v>0</v>
      </c>
      <c r="K44" s="18" t="s">
        <v>404</v>
      </c>
      <c r="L44" s="20" t="s">
        <v>404</v>
      </c>
      <c r="M44" s="18" t="n">
        <v>0</v>
      </c>
      <c r="N44" s="20" t="n">
        <v>0</v>
      </c>
      <c r="O44" s="18" t="n">
        <v>0</v>
      </c>
      <c r="P44" s="20" t="n">
        <v>0</v>
      </c>
      <c r="Q44" s="18" t="n">
        <v>0.51412286</v>
      </c>
      <c r="R44" s="20" t="n">
        <v>0.39731349</v>
      </c>
    </row>
    <row r="45" spans="1:18">
      <c r="A45" s="15" t="s">
        <v>442</v>
      </c>
      <c r="B45" s="17" t="n">
        <v>5519</v>
      </c>
      <c r="C45" s="18">
        <f>(0.0/B45*100)</f>
        <v/>
      </c>
      <c r="D45" s="19" t="n">
        <v>5519</v>
      </c>
      <c r="E45" s="18" t="n">
        <v>99.26021924</v>
      </c>
      <c r="F45" s="20" t="n">
        <v>0.5776515</v>
      </c>
      <c r="G45" s="18" t="n">
        <v>0.56750344</v>
      </c>
      <c r="H45" s="20" t="n">
        <v>0.5501556399999999</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90.64130697</v>
      </c>
      <c r="F46" s="20" t="n">
        <v>1.49472687</v>
      </c>
      <c r="G46" s="18" t="n">
        <v>9.35869303</v>
      </c>
      <c r="H46" s="20" t="n">
        <v>1.49472687</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20.68120014</v>
      </c>
      <c r="F47" s="20" t="n">
        <v>3.02727237</v>
      </c>
      <c r="G47" s="18" t="n">
        <v>79.31879986</v>
      </c>
      <c r="H47" s="20" t="n">
        <v>3.02727237</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95.52803015000001</v>
      </c>
      <c r="F48" s="20" t="n">
        <v>1.506911</v>
      </c>
      <c r="G48" s="18" t="n">
        <v>4.47196985</v>
      </c>
      <c r="H48" s="20" t="n">
        <v>1.506911</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99.00831259</v>
      </c>
      <c r="F49" s="20" t="n">
        <v>0.58108495</v>
      </c>
      <c r="G49" s="18" t="n">
        <v>0.99168741</v>
      </c>
      <c r="H49" s="20" t="n">
        <v>0.58108495</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82.61532794999999</v>
      </c>
      <c r="F50" s="20" t="n">
        <v>1.92488394</v>
      </c>
      <c r="G50" s="18" t="n">
        <v>17.38467205</v>
      </c>
      <c r="H50" s="20" t="n">
        <v>1.92488394</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93.34949019</v>
      </c>
      <c r="F51" s="20" t="n">
        <v>1.80435146</v>
      </c>
      <c r="G51" s="18" t="n">
        <v>6.65050981</v>
      </c>
      <c r="H51" s="20" t="n">
        <v>1.80435146</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100</v>
      </c>
      <c r="F52" s="20" t="n">
        <v>0</v>
      </c>
      <c r="G52" s="18" t="n">
        <v>0</v>
      </c>
      <c r="H52" s="20" t="n">
        <v>0</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93.26734227</v>
      </c>
      <c r="F53" s="20" t="n">
        <v>0.05618775</v>
      </c>
      <c r="G53" s="18" t="n">
        <v>6.73265773</v>
      </c>
      <c r="H53" s="20" t="n">
        <v>0.05618775</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83.92414827</v>
      </c>
      <c r="F54" s="20" t="n">
        <v>1.56063765</v>
      </c>
      <c r="G54" s="18" t="n">
        <v>16.07585173</v>
      </c>
      <c r="H54" s="20" t="n">
        <v>1.56063765</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80.41724024</v>
      </c>
      <c r="F55" s="20" t="n">
        <v>1.93536677</v>
      </c>
      <c r="G55" s="18" t="n">
        <v>19.58275976</v>
      </c>
      <c r="H55" s="20" t="n">
        <v>1.93536677</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49.6726554</v>
      </c>
      <c r="F56" s="20" t="n">
        <v>3.92922312</v>
      </c>
      <c r="G56" s="18" t="n">
        <v>50.3273446</v>
      </c>
      <c r="H56" s="20" t="n">
        <v>3.92922312</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68.21542277</v>
      </c>
      <c r="F57" s="20" t="n">
        <v>3.41630138</v>
      </c>
      <c r="G57" s="18" t="n">
        <v>31.78457723</v>
      </c>
      <c r="H57" s="20" t="n">
        <v>3.41630138</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95.29963608</v>
      </c>
      <c r="F58" s="20" t="n">
        <v>1.17853175</v>
      </c>
      <c r="G58" s="18" t="n">
        <v>4.70036392</v>
      </c>
      <c r="H58" s="20" t="n">
        <v>1.17853175</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97.32970911</v>
      </c>
      <c r="F59" s="20" t="n">
        <v>0.72033893</v>
      </c>
      <c r="G59" s="18" t="n">
        <v>2.67029089</v>
      </c>
      <c r="H59" s="20" t="n">
        <v>0.72033893</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62.01041234</v>
      </c>
      <c r="F60" s="20" t="n">
        <v>2.48250949</v>
      </c>
      <c r="G60" s="18" t="n">
        <v>36.27038852</v>
      </c>
      <c r="H60" s="20" t="n">
        <v>2.34333914</v>
      </c>
      <c r="I60" s="18" t="n">
        <v>0</v>
      </c>
      <c r="J60" s="20" t="n">
        <v>0</v>
      </c>
      <c r="K60" s="18" t="s">
        <v>404</v>
      </c>
      <c r="L60" s="20" t="s">
        <v>404</v>
      </c>
      <c r="M60" s="18" t="n">
        <v>0</v>
      </c>
      <c r="N60" s="20" t="n">
        <v>0</v>
      </c>
      <c r="O60" s="18" t="n">
        <v>0</v>
      </c>
      <c r="P60" s="20" t="n">
        <v>0</v>
      </c>
      <c r="Q60" s="18" t="n">
        <v>1.71919914</v>
      </c>
      <c r="R60" s="20" t="n">
        <v>0.87945164</v>
      </c>
    </row>
    <row r="61" spans="1:18">
      <c r="A61" s="15" t="s">
        <v>458</v>
      </c>
      <c r="B61" s="17" t="n">
        <v>6525</v>
      </c>
      <c r="C61" s="18">
        <f>(0.0/B61*100)</f>
        <v/>
      </c>
      <c r="D61" s="19" t="n">
        <v>6525</v>
      </c>
      <c r="E61" s="18" t="n">
        <v>32.64477472</v>
      </c>
      <c r="F61" s="20" t="n">
        <v>2.59532636</v>
      </c>
      <c r="G61" s="18" t="n">
        <v>67.35522528</v>
      </c>
      <c r="H61" s="20" t="n">
        <v>2.59532636</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9.83861368</v>
      </c>
      <c r="F62" s="20" t="n">
        <v>0.03796816</v>
      </c>
      <c r="G62" s="18" t="n">
        <v>90.16138632000001</v>
      </c>
      <c r="H62" s="20" t="n">
        <v>0.03796816</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57.76828</v>
      </c>
      <c r="F63" s="20" t="n">
        <v>0.19329908</v>
      </c>
      <c r="G63" s="18" t="n">
        <v>32.36489256</v>
      </c>
      <c r="H63" s="20" t="n">
        <v>0.15051855</v>
      </c>
      <c r="I63" s="18" t="n">
        <v>0</v>
      </c>
      <c r="J63" s="20" t="n">
        <v>0</v>
      </c>
      <c r="K63" s="18" t="s">
        <v>404</v>
      </c>
      <c r="L63" s="20" t="s">
        <v>404</v>
      </c>
      <c r="M63" s="18" t="n">
        <v>0</v>
      </c>
      <c r="N63" s="20" t="n">
        <v>0</v>
      </c>
      <c r="O63" s="18" t="n">
        <v>0</v>
      </c>
      <c r="P63" s="20" t="n">
        <v>0</v>
      </c>
      <c r="Q63" s="18" t="n">
        <v>9.866827450000001</v>
      </c>
      <c r="R63" s="20" t="n">
        <v>0.18183485</v>
      </c>
    </row>
    <row r="64" spans="1:18">
      <c r="A64" s="15" t="s">
        <v>461</v>
      </c>
      <c r="B64" s="17" t="n">
        <v>3634</v>
      </c>
      <c r="C64" s="18">
        <f>(27.0/B64*100)</f>
        <v/>
      </c>
      <c r="D64" s="19" t="n">
        <v>3607</v>
      </c>
      <c r="E64" s="18" t="n">
        <v>92.9047616</v>
      </c>
      <c r="F64" s="20" t="n">
        <v>0.03409063</v>
      </c>
      <c r="G64" s="18" t="n">
        <v>7.0952384</v>
      </c>
      <c r="H64" s="20" t="n">
        <v>0.03409063</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78.61314714</v>
      </c>
      <c r="F65" s="20" t="n">
        <v>2.96694038</v>
      </c>
      <c r="G65" s="18" t="n">
        <v>21.38685286</v>
      </c>
      <c r="H65" s="20" t="n">
        <v>2.96694038</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97.87006638</v>
      </c>
      <c r="F66" s="20" t="n">
        <v>0.02639581</v>
      </c>
      <c r="G66" s="18" t="n">
        <v>2.12993362</v>
      </c>
      <c r="H66" s="20" t="n">
        <v>0.02639581</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78.75370597</v>
      </c>
      <c r="F67" s="20" t="n">
        <v>1.49474174</v>
      </c>
      <c r="G67" s="18" t="n">
        <v>21.24629403</v>
      </c>
      <c r="H67" s="20" t="n">
        <v>1.49474174</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84.66345201999999</v>
      </c>
      <c r="F68" s="20" t="n">
        <v>0.07157848999999999</v>
      </c>
      <c r="G68" s="18" t="n">
        <v>15.33654798</v>
      </c>
      <c r="H68" s="20" t="n">
        <v>0.07157848999999999</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90.90517386</v>
      </c>
      <c r="F69" s="20" t="n">
        <v>2.1862537</v>
      </c>
      <c r="G69" s="18" t="n">
        <v>9.09482614</v>
      </c>
      <c r="H69" s="20" t="n">
        <v>2.1862537</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50.98738225</v>
      </c>
      <c r="F70" s="20" t="n">
        <v>4.36839045</v>
      </c>
      <c r="G70" s="18" t="n">
        <v>49.01261775</v>
      </c>
      <c r="H70" s="20" t="n">
        <v>4.36839045</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90.49324149</v>
      </c>
      <c r="F71" s="20" t="n">
        <v>0.83436172</v>
      </c>
      <c r="G71" s="18" t="n">
        <v>9.506758509999999</v>
      </c>
      <c r="H71" s="20" t="n">
        <v>0.83436172</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81.65725341</v>
      </c>
      <c r="F72" s="20" t="n">
        <v>2.50156486</v>
      </c>
      <c r="G72" s="18" t="n">
        <v>18.34274659</v>
      </c>
      <c r="H72" s="20" t="n">
        <v>2.50156486</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48.80845984</v>
      </c>
      <c r="F73" s="20" t="n">
        <v>4.038009</v>
      </c>
      <c r="G73" s="18" t="n">
        <v>51.19154016</v>
      </c>
      <c r="H73" s="20" t="n">
        <v>4.038009</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97.22929203</v>
      </c>
      <c r="F74" s="20" t="n">
        <v>0.03368373</v>
      </c>
      <c r="G74" s="18" t="n">
        <v>2.77070797</v>
      </c>
      <c r="H74" s="20" t="n">
        <v>0.03368373</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98.16787006</v>
      </c>
      <c r="F75" s="20" t="n">
        <v>0.81648258</v>
      </c>
      <c r="G75" s="18" t="n">
        <v>1.83212994</v>
      </c>
      <c r="H75" s="20" t="n">
        <v>0.81648258</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72.26663173999999</v>
      </c>
      <c r="F76" s="20" t="n">
        <v>1.82932675</v>
      </c>
      <c r="G76" s="18" t="n">
        <v>27.73336826</v>
      </c>
      <c r="H76" s="20" t="n">
        <v>1.82932675</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97.48512938</v>
      </c>
      <c r="F77" s="20" t="n">
        <v>1.08625077</v>
      </c>
      <c r="G77" s="18" t="n">
        <v>2.51487062</v>
      </c>
      <c r="H77" s="20" t="n">
        <v>1.08625077</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94.50180365999999</v>
      </c>
      <c r="F78" s="20" t="n">
        <v>1.73488858</v>
      </c>
      <c r="G78" s="18" t="n">
        <v>4.51011546</v>
      </c>
      <c r="H78" s="20" t="n">
        <v>1.39957014</v>
      </c>
      <c r="I78" s="18" t="n">
        <v>0</v>
      </c>
      <c r="J78" s="20" t="n">
        <v>0</v>
      </c>
      <c r="K78" s="18" t="s">
        <v>404</v>
      </c>
      <c r="L78" s="20" t="s">
        <v>404</v>
      </c>
      <c r="M78" s="18" t="n">
        <v>0</v>
      </c>
      <c r="N78" s="20" t="n">
        <v>0</v>
      </c>
      <c r="O78" s="18" t="n">
        <v>0</v>
      </c>
      <c r="P78" s="20" t="n">
        <v>0</v>
      </c>
      <c r="Q78" s="18" t="n">
        <v>0.9880808800000001</v>
      </c>
      <c r="R78" s="20" t="n">
        <v>0.99567778</v>
      </c>
    </row>
    <row customHeight="1" ht="25" r="79" spans="1:18">
      <c r="A79" s="15" t="s">
        <v>476</v>
      </c>
      <c r="B79" s="17" t="n">
        <v>1657</v>
      </c>
      <c r="C79" s="18">
        <f>(21.0/B79*100)</f>
        <v/>
      </c>
      <c r="D79" s="19" t="n">
        <v>1636</v>
      </c>
      <c r="E79" s="18" t="n">
        <v>97.94130348</v>
      </c>
      <c r="F79" s="20" t="n">
        <v>2.07365526</v>
      </c>
      <c r="G79" s="18" t="n">
        <v>2.05869652</v>
      </c>
      <c r="H79" s="20" t="n">
        <v>2.07365526</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78.97646502000001</v>
      </c>
      <c r="F80" s="20" t="n">
        <v>2.91116545</v>
      </c>
      <c r="G80" s="18" t="n">
        <v>21.02353498</v>
      </c>
      <c r="H80" s="20" t="n">
        <v>2.91116545</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95.35373076</v>
      </c>
      <c r="F81" s="20" t="n">
        <v>1.20566405</v>
      </c>
      <c r="G81" s="18" t="n">
        <v>4.64626924</v>
      </c>
      <c r="H81" s="20" t="n">
        <v>1.20566405</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557</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99.45324601999999</v>
      </c>
      <c r="F7" s="20" t="n">
        <v>0.25334488</v>
      </c>
      <c r="G7" s="18" t="n">
        <v>0.54675398</v>
      </c>
      <c r="H7" s="20" t="n">
        <v>0.25334488</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99.93280319</v>
      </c>
      <c r="F8" s="20" t="n">
        <v>0.00433421</v>
      </c>
      <c r="G8" s="18" t="n">
        <v>0.06719681</v>
      </c>
      <c r="H8" s="20" t="n">
        <v>0.00433421</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100</v>
      </c>
      <c r="F9" s="20" t="n">
        <v>0</v>
      </c>
      <c r="G9" s="18" t="n">
        <v>0</v>
      </c>
      <c r="H9" s="20" t="n">
        <v>0</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99.24845367</v>
      </c>
      <c r="F10" s="20" t="n">
        <v>0.39592685</v>
      </c>
      <c r="G10" s="18" t="n">
        <v>0.75154633</v>
      </c>
      <c r="H10" s="20" t="n">
        <v>0.39592685</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99.85752386999999</v>
      </c>
      <c r="F11" s="20" t="n">
        <v>0.14518663</v>
      </c>
      <c r="G11" s="18" t="n">
        <v>0.14247613</v>
      </c>
      <c r="H11" s="20" t="n">
        <v>0.14518663</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100</v>
      </c>
      <c r="F12" s="20" t="n">
        <v>0</v>
      </c>
      <c r="G12" s="18" t="n">
        <v>0</v>
      </c>
      <c r="H12" s="20" t="n">
        <v>0</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99.89524292999999</v>
      </c>
      <c r="F13" s="20" t="n">
        <v>0.07766481</v>
      </c>
      <c r="G13" s="18" t="n">
        <v>0.10475707</v>
      </c>
      <c r="H13" s="20" t="n">
        <v>0.07766481</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96.04354366</v>
      </c>
      <c r="F14" s="20" t="n">
        <v>0.94581374</v>
      </c>
      <c r="G14" s="18" t="n">
        <v>3.95645634</v>
      </c>
      <c r="H14" s="20" t="n">
        <v>0.94581374</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100</v>
      </c>
      <c r="F15" s="20" t="n">
        <v>0</v>
      </c>
      <c r="G15" s="18" t="n">
        <v>0</v>
      </c>
      <c r="H15" s="20" t="n">
        <v>0</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100</v>
      </c>
      <c r="F16" s="20" t="n">
        <v>0</v>
      </c>
      <c r="G16" s="18" t="n">
        <v>0</v>
      </c>
      <c r="H16" s="20" t="n">
        <v>0</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100</v>
      </c>
      <c r="F17" s="20" t="n">
        <v>0</v>
      </c>
      <c r="G17" s="18" t="n">
        <v>0</v>
      </c>
      <c r="H17" s="20" t="n">
        <v>0</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100</v>
      </c>
      <c r="F18" s="20" t="n">
        <v>0</v>
      </c>
      <c r="G18" s="18" t="n">
        <v>0</v>
      </c>
      <c r="H18" s="20" t="n">
        <v>0</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100</v>
      </c>
      <c r="F19" s="20" t="n">
        <v>0</v>
      </c>
      <c r="G19" s="18" t="n">
        <v>0</v>
      </c>
      <c r="H19" s="20" t="n">
        <v>0</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93.39406338000001</v>
      </c>
      <c r="F20" s="20" t="n">
        <v>0.1325167</v>
      </c>
      <c r="G20" s="18" t="n">
        <v>6.0408791</v>
      </c>
      <c r="H20" s="20" t="n">
        <v>0.12452925</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100</v>
      </c>
      <c r="F21" s="20" t="n">
        <v>0</v>
      </c>
      <c r="G21" s="18" t="n">
        <v>0</v>
      </c>
      <c r="H21" s="20" t="n">
        <v>0</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100</v>
      </c>
      <c r="F22" s="20" t="n">
        <v>0</v>
      </c>
      <c r="G22" s="18" t="n">
        <v>0</v>
      </c>
      <c r="H22" s="20" t="n">
        <v>0</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99.99851087</v>
      </c>
      <c r="F23" s="20" t="n">
        <v>0.0005089200000000001</v>
      </c>
      <c r="G23" s="18" t="n">
        <v>0.00148913</v>
      </c>
      <c r="H23" s="20" t="n">
        <v>0.0005089200000000001</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99.20898022999999</v>
      </c>
      <c r="F24" s="20" t="n">
        <v>0.7910331</v>
      </c>
      <c r="G24" s="18" t="n">
        <v>0.79101977</v>
      </c>
      <c r="H24" s="20" t="n">
        <v>0.7910331</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99.40844026000001</v>
      </c>
      <c r="F25" s="20" t="n">
        <v>0.59627131</v>
      </c>
      <c r="G25" s="18" t="n">
        <v>0.59155974</v>
      </c>
      <c r="H25" s="20" t="n">
        <v>0.59627131</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97.93429587</v>
      </c>
      <c r="F26" s="20" t="n">
        <v>0.90730602</v>
      </c>
      <c r="G26" s="18" t="n">
        <v>2.06570413</v>
      </c>
      <c r="H26" s="20" t="n">
        <v>0.90730602</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100</v>
      </c>
      <c r="F27" s="20" t="n">
        <v>0</v>
      </c>
      <c r="G27" s="18" t="n">
        <v>0</v>
      </c>
      <c r="H27" s="20" t="n">
        <v>0</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99.59197725999999</v>
      </c>
      <c r="F28" s="20" t="n">
        <v>0.39849326</v>
      </c>
      <c r="G28" s="18" t="n">
        <v>0.40802274</v>
      </c>
      <c r="H28" s="20" t="n">
        <v>0.39849326</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100</v>
      </c>
      <c r="F29" s="20" t="n">
        <v>0</v>
      </c>
      <c r="G29" s="18" t="n">
        <v>0</v>
      </c>
      <c r="H29" s="20" t="n">
        <v>0</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99.56411485</v>
      </c>
      <c r="F30" s="20" t="n">
        <v>0.43771632</v>
      </c>
      <c r="G30" s="18" t="n">
        <v>0.43588515</v>
      </c>
      <c r="H30" s="20" t="n">
        <v>0.43771632</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99.5375453</v>
      </c>
      <c r="F31" s="20" t="n">
        <v>0.371053</v>
      </c>
      <c r="G31" s="18" t="n">
        <v>0.4624547</v>
      </c>
      <c r="H31" s="20" t="n">
        <v>0.371053</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100</v>
      </c>
      <c r="F32" s="20" t="n">
        <v>0</v>
      </c>
      <c r="G32" s="18" t="n">
        <v>0</v>
      </c>
      <c r="H32" s="20" t="n">
        <v>0</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100</v>
      </c>
      <c r="F33" s="20" t="n">
        <v>0</v>
      </c>
      <c r="G33" s="18" t="n">
        <v>0</v>
      </c>
      <c r="H33" s="20" t="n">
        <v>0</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99.31904946</v>
      </c>
      <c r="F34" s="20" t="n">
        <v>0.67887991</v>
      </c>
      <c r="G34" s="18" t="n">
        <v>0.68095054</v>
      </c>
      <c r="H34" s="20" t="n">
        <v>0.67887991</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100</v>
      </c>
      <c r="F35" s="20" t="n">
        <v>0</v>
      </c>
      <c r="G35" s="18" t="n">
        <v>0</v>
      </c>
      <c r="H35" s="20" t="n">
        <v>0</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100</v>
      </c>
      <c r="F36" s="20" t="n">
        <v>0</v>
      </c>
      <c r="G36" s="18" t="n">
        <v>0</v>
      </c>
      <c r="H36" s="20" t="n">
        <v>0</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99.41173351</v>
      </c>
      <c r="F37" s="20" t="n">
        <v>0.4186185</v>
      </c>
      <c r="G37" s="18" t="n">
        <v>0.58826649</v>
      </c>
      <c r="H37" s="20" t="n">
        <v>0.4186185</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99.16992747</v>
      </c>
      <c r="F38" s="20" t="n">
        <v>0.67434933</v>
      </c>
      <c r="G38" s="18" t="n">
        <v>0.83007253</v>
      </c>
      <c r="H38" s="20" t="n">
        <v>0.67434933</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100</v>
      </c>
      <c r="F39" s="20" t="n">
        <v>0</v>
      </c>
      <c r="G39" s="18" t="n">
        <v>0</v>
      </c>
      <c r="H39" s="20" t="n">
        <v>0</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99.96882060999999</v>
      </c>
      <c r="F40" s="20" t="n">
        <v>0.03125585</v>
      </c>
      <c r="G40" s="18" t="n">
        <v>0.03117939</v>
      </c>
      <c r="H40" s="20" t="n">
        <v>0.03125585</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93.67727407</v>
      </c>
      <c r="F41" s="20" t="n">
        <v>1.70560825</v>
      </c>
      <c r="G41" s="18" t="n">
        <v>6.32272593</v>
      </c>
      <c r="H41" s="20" t="n">
        <v>1.70560825</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99.48587714</v>
      </c>
      <c r="F44" s="20" t="n">
        <v>0.39731349</v>
      </c>
      <c r="G44" s="18" t="n">
        <v>0</v>
      </c>
      <c r="H44" s="20" t="n">
        <v>0</v>
      </c>
      <c r="I44" s="18" t="n">
        <v>0</v>
      </c>
      <c r="J44" s="20" t="n">
        <v>0</v>
      </c>
      <c r="K44" s="18" t="s">
        <v>404</v>
      </c>
      <c r="L44" s="20" t="s">
        <v>404</v>
      </c>
      <c r="M44" s="18" t="n">
        <v>0</v>
      </c>
      <c r="N44" s="20" t="n">
        <v>0</v>
      </c>
      <c r="O44" s="18" t="n">
        <v>0</v>
      </c>
      <c r="P44" s="20" t="n">
        <v>0</v>
      </c>
      <c r="Q44" s="18" t="n">
        <v>0.51412286</v>
      </c>
      <c r="R44" s="20" t="n">
        <v>0.39731349</v>
      </c>
    </row>
    <row r="45" spans="1:18">
      <c r="A45" s="15" t="s">
        <v>442</v>
      </c>
      <c r="B45" s="17" t="n">
        <v>5519</v>
      </c>
      <c r="C45" s="18">
        <f>(0.0/B45*100)</f>
        <v/>
      </c>
      <c r="D45" s="19" t="n">
        <v>5519</v>
      </c>
      <c r="E45" s="18" t="n">
        <v>99.82772269</v>
      </c>
      <c r="F45" s="20" t="n">
        <v>0.1703657</v>
      </c>
      <c r="G45" s="18" t="n">
        <v>0</v>
      </c>
      <c r="H45" s="20" t="n">
        <v>0</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99.93366867</v>
      </c>
      <c r="F46" s="20" t="n">
        <v>0.06569968</v>
      </c>
      <c r="G46" s="18" t="n">
        <v>0.06633132999999999</v>
      </c>
      <c r="H46" s="20" t="n">
        <v>0.06569968</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92.82670061</v>
      </c>
      <c r="F47" s="20" t="n">
        <v>2.01121628</v>
      </c>
      <c r="G47" s="18" t="n">
        <v>7.17329939</v>
      </c>
      <c r="H47" s="20" t="n">
        <v>2.01121628</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98.34625822</v>
      </c>
      <c r="F48" s="20" t="n">
        <v>0.94852679</v>
      </c>
      <c r="G48" s="18" t="n">
        <v>1.65374178</v>
      </c>
      <c r="H48" s="20" t="n">
        <v>0.94852679</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100</v>
      </c>
      <c r="F49" s="20" t="n">
        <v>0</v>
      </c>
      <c r="G49" s="18" t="n">
        <v>0</v>
      </c>
      <c r="H49" s="20" t="n">
        <v>0</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99.22506455</v>
      </c>
      <c r="F50" s="20" t="n">
        <v>0.69309838</v>
      </c>
      <c r="G50" s="18" t="n">
        <v>0.77493545</v>
      </c>
      <c r="H50" s="20" t="n">
        <v>0.69309838</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100</v>
      </c>
      <c r="F51" s="20" t="n">
        <v>0</v>
      </c>
      <c r="G51" s="18" t="n">
        <v>0</v>
      </c>
      <c r="H51" s="20" t="n">
        <v>0</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100</v>
      </c>
      <c r="F52" s="20" t="n">
        <v>0</v>
      </c>
      <c r="G52" s="18" t="n">
        <v>0</v>
      </c>
      <c r="H52" s="20" t="n">
        <v>0</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100</v>
      </c>
      <c r="F53" s="20" t="n">
        <v>0</v>
      </c>
      <c r="G53" s="18" t="n">
        <v>0</v>
      </c>
      <c r="H53" s="20" t="n">
        <v>0</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100</v>
      </c>
      <c r="F54" s="20" t="n">
        <v>0</v>
      </c>
      <c r="G54" s="18" t="n">
        <v>0</v>
      </c>
      <c r="H54" s="20" t="n">
        <v>0</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99.98683031</v>
      </c>
      <c r="F55" s="20" t="n">
        <v>0.00268709</v>
      </c>
      <c r="G55" s="18" t="n">
        <v>0.01316969</v>
      </c>
      <c r="H55" s="20" t="n">
        <v>0.00268709</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96.39357711</v>
      </c>
      <c r="F56" s="20" t="n">
        <v>1.66036953</v>
      </c>
      <c r="G56" s="18" t="n">
        <v>3.60642289</v>
      </c>
      <c r="H56" s="20" t="n">
        <v>1.66036953</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99.17143969999999</v>
      </c>
      <c r="F57" s="20" t="n">
        <v>0.48330976</v>
      </c>
      <c r="G57" s="18" t="n">
        <v>0.8285603</v>
      </c>
      <c r="H57" s="20" t="n">
        <v>0.48330976</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99.01736514</v>
      </c>
      <c r="F58" s="20" t="n">
        <v>0.69868617</v>
      </c>
      <c r="G58" s="18" t="n">
        <v>0.98263486</v>
      </c>
      <c r="H58" s="20" t="n">
        <v>0.69868617</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100</v>
      </c>
      <c r="F59" s="20" t="n">
        <v>0</v>
      </c>
      <c r="G59" s="18" t="n">
        <v>0</v>
      </c>
      <c r="H59" s="20" t="n">
        <v>0</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95.00196794</v>
      </c>
      <c r="F60" s="20" t="n">
        <v>1.37118042</v>
      </c>
      <c r="G60" s="18" t="n">
        <v>3.27883292</v>
      </c>
      <c r="H60" s="20" t="n">
        <v>1.05205843</v>
      </c>
      <c r="I60" s="18" t="n">
        <v>0</v>
      </c>
      <c r="J60" s="20" t="n">
        <v>0</v>
      </c>
      <c r="K60" s="18" t="s">
        <v>404</v>
      </c>
      <c r="L60" s="20" t="s">
        <v>404</v>
      </c>
      <c r="M60" s="18" t="n">
        <v>0</v>
      </c>
      <c r="N60" s="20" t="n">
        <v>0</v>
      </c>
      <c r="O60" s="18" t="n">
        <v>0</v>
      </c>
      <c r="P60" s="20" t="n">
        <v>0</v>
      </c>
      <c r="Q60" s="18" t="n">
        <v>1.71919914</v>
      </c>
      <c r="R60" s="20" t="n">
        <v>0.87945164</v>
      </c>
    </row>
    <row r="61" spans="1:18">
      <c r="A61" s="15" t="s">
        <v>458</v>
      </c>
      <c r="B61" s="17" t="n">
        <v>6525</v>
      </c>
      <c r="C61" s="18">
        <f>(0.0/B61*100)</f>
        <v/>
      </c>
      <c r="D61" s="19" t="n">
        <v>6525</v>
      </c>
      <c r="E61" s="18" t="n">
        <v>89.99360679999999</v>
      </c>
      <c r="F61" s="20" t="n">
        <v>1.91377861</v>
      </c>
      <c r="G61" s="18" t="n">
        <v>10.0063932</v>
      </c>
      <c r="H61" s="20" t="n">
        <v>1.91377861</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98.13623262</v>
      </c>
      <c r="F62" s="20" t="n">
        <v>0.00210902</v>
      </c>
      <c r="G62" s="18" t="n">
        <v>1.86376738</v>
      </c>
      <c r="H62" s="20" t="n">
        <v>0.00210902</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64.00220349999999</v>
      </c>
      <c r="F63" s="20" t="n">
        <v>0.19569516</v>
      </c>
      <c r="G63" s="18" t="n">
        <v>26.13096905</v>
      </c>
      <c r="H63" s="20" t="n">
        <v>0.13834756</v>
      </c>
      <c r="I63" s="18" t="n">
        <v>0</v>
      </c>
      <c r="J63" s="20" t="n">
        <v>0</v>
      </c>
      <c r="K63" s="18" t="s">
        <v>404</v>
      </c>
      <c r="L63" s="20" t="s">
        <v>404</v>
      </c>
      <c r="M63" s="18" t="n">
        <v>0</v>
      </c>
      <c r="N63" s="20" t="n">
        <v>0</v>
      </c>
      <c r="O63" s="18" t="n">
        <v>0</v>
      </c>
      <c r="P63" s="20" t="n">
        <v>0</v>
      </c>
      <c r="Q63" s="18" t="n">
        <v>9.866827450000001</v>
      </c>
      <c r="R63" s="20" t="n">
        <v>0.18183485</v>
      </c>
    </row>
    <row r="64" spans="1:18">
      <c r="A64" s="15" t="s">
        <v>461</v>
      </c>
      <c r="B64" s="17" t="n">
        <v>3634</v>
      </c>
      <c r="C64" s="18">
        <f>(27.0/B64*100)</f>
        <v/>
      </c>
      <c r="D64" s="19" t="n">
        <v>3607</v>
      </c>
      <c r="E64" s="18" t="n">
        <v>100</v>
      </c>
      <c r="F64" s="20" t="n">
        <v>0</v>
      </c>
      <c r="G64" s="18" t="n">
        <v>0</v>
      </c>
      <c r="H64" s="20" t="n">
        <v>0</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97.22265501</v>
      </c>
      <c r="F65" s="20" t="n">
        <v>1.09129593</v>
      </c>
      <c r="G65" s="18" t="n">
        <v>2.77734499</v>
      </c>
      <c r="H65" s="20" t="n">
        <v>1.09129593</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100</v>
      </c>
      <c r="F66" s="20" t="n">
        <v>0</v>
      </c>
      <c r="G66" s="18" t="n">
        <v>0</v>
      </c>
      <c r="H66" s="20" t="n">
        <v>0</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99.77472714</v>
      </c>
      <c r="F67" s="20" t="n">
        <v>0.19941435</v>
      </c>
      <c r="G67" s="18" t="n">
        <v>0.22527286</v>
      </c>
      <c r="H67" s="20" t="n">
        <v>0.19941435</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99.79831273000001</v>
      </c>
      <c r="F68" s="20" t="n">
        <v>0.00766561</v>
      </c>
      <c r="G68" s="18" t="n">
        <v>0.20168727</v>
      </c>
      <c r="H68" s="20" t="n">
        <v>0.00766561</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98.64941073</v>
      </c>
      <c r="F69" s="20" t="n">
        <v>0.95594812</v>
      </c>
      <c r="G69" s="18" t="n">
        <v>1.35058927</v>
      </c>
      <c r="H69" s="20" t="n">
        <v>0.95594812</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98.93350869</v>
      </c>
      <c r="F70" s="20" t="n">
        <v>0.87315749</v>
      </c>
      <c r="G70" s="18" t="n">
        <v>1.06649131</v>
      </c>
      <c r="H70" s="20" t="n">
        <v>0.87315749</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100</v>
      </c>
      <c r="F71" s="20" t="n">
        <v>0</v>
      </c>
      <c r="G71" s="18" t="n">
        <v>0</v>
      </c>
      <c r="H71" s="20" t="n">
        <v>0</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96.42549694</v>
      </c>
      <c r="F72" s="20" t="n">
        <v>1.30499508</v>
      </c>
      <c r="G72" s="18" t="n">
        <v>3.57450306</v>
      </c>
      <c r="H72" s="20" t="n">
        <v>1.30499508</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84.64032121</v>
      </c>
      <c r="F73" s="20" t="n">
        <v>3.05873838</v>
      </c>
      <c r="G73" s="18" t="n">
        <v>15.35967879</v>
      </c>
      <c r="H73" s="20" t="n">
        <v>3.05873838</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97.43949539</v>
      </c>
      <c r="F74" s="20" t="n">
        <v>0.07702998</v>
      </c>
      <c r="G74" s="18" t="n">
        <v>2.56050461</v>
      </c>
      <c r="H74" s="20" t="n">
        <v>0.07702998</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99.23961939</v>
      </c>
      <c r="F75" s="20" t="n">
        <v>0.76066775</v>
      </c>
      <c r="G75" s="18" t="n">
        <v>0.76038061</v>
      </c>
      <c r="H75" s="20" t="n">
        <v>0.76066775</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99.59836038</v>
      </c>
      <c r="F76" s="20" t="n">
        <v>0.40166399</v>
      </c>
      <c r="G76" s="18" t="n">
        <v>0.40163962</v>
      </c>
      <c r="H76" s="20" t="n">
        <v>0.40166399</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100</v>
      </c>
      <c r="F77" s="20" t="n">
        <v>0</v>
      </c>
      <c r="G77" s="18" t="n">
        <v>0</v>
      </c>
      <c r="H77" s="20" t="n">
        <v>0</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97.8456276</v>
      </c>
      <c r="F78" s="20" t="n">
        <v>1.29667805</v>
      </c>
      <c r="G78" s="18" t="n">
        <v>1.16629152</v>
      </c>
      <c r="H78" s="20" t="n">
        <v>0.82651256</v>
      </c>
      <c r="I78" s="18" t="n">
        <v>0</v>
      </c>
      <c r="J78" s="20" t="n">
        <v>0</v>
      </c>
      <c r="K78" s="18" t="s">
        <v>404</v>
      </c>
      <c r="L78" s="20" t="s">
        <v>404</v>
      </c>
      <c r="M78" s="18" t="n">
        <v>0</v>
      </c>
      <c r="N78" s="20" t="n">
        <v>0</v>
      </c>
      <c r="O78" s="18" t="n">
        <v>0</v>
      </c>
      <c r="P78" s="20" t="n">
        <v>0</v>
      </c>
      <c r="Q78" s="18" t="n">
        <v>0.9880808800000001</v>
      </c>
      <c r="R78" s="20" t="n">
        <v>0.99567778</v>
      </c>
    </row>
    <row customHeight="1" ht="25" r="79" spans="1:18">
      <c r="A79" s="15" t="s">
        <v>476</v>
      </c>
      <c r="B79" s="17" t="n">
        <v>1657</v>
      </c>
      <c r="C79" s="18">
        <f>(21.0/B79*100)</f>
        <v/>
      </c>
      <c r="D79" s="19" t="n">
        <v>1636</v>
      </c>
      <c r="E79" s="18" t="n">
        <v>100</v>
      </c>
      <c r="F79" s="20" t="n">
        <v>0</v>
      </c>
      <c r="G79" s="18" t="n">
        <v>0</v>
      </c>
      <c r="H79" s="20" t="n">
        <v>0</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99.19556463000001</v>
      </c>
      <c r="F80" s="20" t="n">
        <v>1.05823452</v>
      </c>
      <c r="G80" s="18" t="n">
        <v>0.80443537</v>
      </c>
      <c r="H80" s="20" t="n">
        <v>1.05823452</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100</v>
      </c>
      <c r="F81" s="20" t="n">
        <v>0</v>
      </c>
      <c r="G81" s="18" t="n">
        <v>0</v>
      </c>
      <c r="H81" s="20" t="n">
        <v>0</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558</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92.40087878</v>
      </c>
      <c r="F7" s="20" t="n">
        <v>0.96850987</v>
      </c>
      <c r="G7" s="18" t="n">
        <v>7.59912122</v>
      </c>
      <c r="H7" s="20" t="n">
        <v>0.96850987</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99.65680659</v>
      </c>
      <c r="F8" s="20" t="n">
        <v>0.21586465</v>
      </c>
      <c r="G8" s="18" t="n">
        <v>0.34319341</v>
      </c>
      <c r="H8" s="20" t="n">
        <v>0.21586465</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99.5060738</v>
      </c>
      <c r="F9" s="20" t="n">
        <v>0.37536617</v>
      </c>
      <c r="G9" s="18" t="n">
        <v>0.4939262</v>
      </c>
      <c r="H9" s="20" t="n">
        <v>0.37536617</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92.32371237</v>
      </c>
      <c r="F10" s="20" t="n">
        <v>1.3035813</v>
      </c>
      <c r="G10" s="18" t="n">
        <v>7.67628763</v>
      </c>
      <c r="H10" s="20" t="n">
        <v>1.3035813</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57.63932359</v>
      </c>
      <c r="F11" s="20" t="n">
        <v>2.91120676</v>
      </c>
      <c r="G11" s="18" t="n">
        <v>42.36067641</v>
      </c>
      <c r="H11" s="20" t="n">
        <v>2.91120676</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99.68965538</v>
      </c>
      <c r="F12" s="20" t="n">
        <v>0.31265678</v>
      </c>
      <c r="G12" s="18" t="n">
        <v>0.31034462</v>
      </c>
      <c r="H12" s="20" t="n">
        <v>0.31265678</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94.88250757</v>
      </c>
      <c r="F13" s="20" t="n">
        <v>1.7544139</v>
      </c>
      <c r="G13" s="18" t="n">
        <v>5.11749243</v>
      </c>
      <c r="H13" s="20" t="n">
        <v>1.7544139</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90.10323934</v>
      </c>
      <c r="F14" s="20" t="n">
        <v>1.61422925</v>
      </c>
      <c r="G14" s="18" t="n">
        <v>9.89676066</v>
      </c>
      <c r="H14" s="20" t="n">
        <v>1.61422925</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99.00980343000001</v>
      </c>
      <c r="F15" s="20" t="n">
        <v>0.74221632</v>
      </c>
      <c r="G15" s="18" t="n">
        <v>0.9901965700000001</v>
      </c>
      <c r="H15" s="20" t="n">
        <v>0.74221632</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98.77952639999999</v>
      </c>
      <c r="F16" s="20" t="n">
        <v>0.69913578</v>
      </c>
      <c r="G16" s="18" t="n">
        <v>1.2204736</v>
      </c>
      <c r="H16" s="20" t="n">
        <v>0.69913578</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99.48011231</v>
      </c>
      <c r="F17" s="20" t="n">
        <v>0.37807946</v>
      </c>
      <c r="G17" s="18" t="n">
        <v>0.51988769</v>
      </c>
      <c r="H17" s="20" t="n">
        <v>0.37807946</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96.47462695</v>
      </c>
      <c r="F18" s="20" t="n">
        <v>0.81135517</v>
      </c>
      <c r="G18" s="18" t="n">
        <v>3.52537305</v>
      </c>
      <c r="H18" s="20" t="n">
        <v>0.81135517</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97.81026745</v>
      </c>
      <c r="F19" s="20" t="n">
        <v>1.09381238</v>
      </c>
      <c r="G19" s="18" t="n">
        <v>2.18973255</v>
      </c>
      <c r="H19" s="20" t="n">
        <v>1.09381238</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99.37229997999999</v>
      </c>
      <c r="F20" s="20" t="n">
        <v>0.06836001</v>
      </c>
      <c r="G20" s="18" t="n">
        <v>0.06264251</v>
      </c>
      <c r="H20" s="20" t="n">
        <v>0.00434546</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94.81052735</v>
      </c>
      <c r="F21" s="20" t="n">
        <v>1.82223569</v>
      </c>
      <c r="G21" s="18" t="n">
        <v>5.18947265</v>
      </c>
      <c r="H21" s="20" t="n">
        <v>1.82223569</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100</v>
      </c>
      <c r="F22" s="20" t="n">
        <v>0</v>
      </c>
      <c r="G22" s="18" t="n">
        <v>0</v>
      </c>
      <c r="H22" s="20" t="n">
        <v>0</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99.96592059</v>
      </c>
      <c r="F23" s="20" t="n">
        <v>0.00176187</v>
      </c>
      <c r="G23" s="18" t="n">
        <v>0.03407941</v>
      </c>
      <c r="H23" s="20" t="n">
        <v>0.00176187</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75.89659883</v>
      </c>
      <c r="F24" s="20" t="n">
        <v>1.91955906</v>
      </c>
      <c r="G24" s="18" t="n">
        <v>24.10340117</v>
      </c>
      <c r="H24" s="20" t="n">
        <v>1.91955906</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99.43835482</v>
      </c>
      <c r="F25" s="20" t="n">
        <v>0.5620107</v>
      </c>
      <c r="G25" s="18" t="n">
        <v>0.56164518</v>
      </c>
      <c r="H25" s="20" t="n">
        <v>0.5620107</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96.81678257</v>
      </c>
      <c r="F26" s="20" t="n">
        <v>0.66032391</v>
      </c>
      <c r="G26" s="18" t="n">
        <v>3.18321743</v>
      </c>
      <c r="H26" s="20" t="n">
        <v>0.66032391</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92.18492746</v>
      </c>
      <c r="F27" s="20" t="n">
        <v>0.05419461</v>
      </c>
      <c r="G27" s="18" t="n">
        <v>7.81507254</v>
      </c>
      <c r="H27" s="20" t="n">
        <v>0.05419461</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89.75629183</v>
      </c>
      <c r="F28" s="20" t="n">
        <v>1.93085724</v>
      </c>
      <c r="G28" s="18" t="n">
        <v>10.24370817</v>
      </c>
      <c r="H28" s="20" t="n">
        <v>1.93085724</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54.51209953</v>
      </c>
      <c r="F29" s="20" t="n">
        <v>4.10322205</v>
      </c>
      <c r="G29" s="18" t="n">
        <v>45.48790047</v>
      </c>
      <c r="H29" s="20" t="n">
        <v>4.10322205</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91.44860912</v>
      </c>
      <c r="F30" s="20" t="n">
        <v>2.02335791</v>
      </c>
      <c r="G30" s="18" t="n">
        <v>8.55139088</v>
      </c>
      <c r="H30" s="20" t="n">
        <v>2.02335791</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99.05524018</v>
      </c>
      <c r="F31" s="20" t="n">
        <v>0.62212473</v>
      </c>
      <c r="G31" s="18" t="n">
        <v>0.94475982</v>
      </c>
      <c r="H31" s="20" t="n">
        <v>0.62212473</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100</v>
      </c>
      <c r="F32" s="20" t="n">
        <v>0</v>
      </c>
      <c r="G32" s="18" t="n">
        <v>0</v>
      </c>
      <c r="H32" s="20" t="n">
        <v>0</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97.42394757</v>
      </c>
      <c r="F33" s="20" t="n">
        <v>1.36346779</v>
      </c>
      <c r="G33" s="18" t="n">
        <v>2.57605243</v>
      </c>
      <c r="H33" s="20" t="n">
        <v>1.36346779</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99.81927134</v>
      </c>
      <c r="F34" s="20" t="n">
        <v>0.18439368</v>
      </c>
      <c r="G34" s="18" t="n">
        <v>0.18072866</v>
      </c>
      <c r="H34" s="20" t="n">
        <v>0.18439368</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100</v>
      </c>
      <c r="F35" s="20" t="n">
        <v>0</v>
      </c>
      <c r="G35" s="18" t="n">
        <v>0</v>
      </c>
      <c r="H35" s="20" t="n">
        <v>0</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99.69677723</v>
      </c>
      <c r="F36" s="20" t="n">
        <v>0.30422278</v>
      </c>
      <c r="G36" s="18" t="n">
        <v>0.30322277</v>
      </c>
      <c r="H36" s="20" t="n">
        <v>0.30422278</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94.40111739</v>
      </c>
      <c r="F37" s="20" t="n">
        <v>1.40138305</v>
      </c>
      <c r="G37" s="18" t="n">
        <v>5.59888261</v>
      </c>
      <c r="H37" s="20" t="n">
        <v>1.40138305</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92.62085732</v>
      </c>
      <c r="F38" s="20" t="n">
        <v>1.8810367</v>
      </c>
      <c r="G38" s="18" t="n">
        <v>7.37914268</v>
      </c>
      <c r="H38" s="20" t="n">
        <v>1.8810367</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94.49402598</v>
      </c>
      <c r="F39" s="20" t="n">
        <v>2.24265859</v>
      </c>
      <c r="G39" s="18" t="n">
        <v>5.50597402</v>
      </c>
      <c r="H39" s="20" t="n">
        <v>2.24265859</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51.96202768</v>
      </c>
      <c r="F40" s="20" t="n">
        <v>3.23118266</v>
      </c>
      <c r="G40" s="18" t="n">
        <v>48.03797232</v>
      </c>
      <c r="H40" s="20" t="n">
        <v>3.23118266</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51.7941656</v>
      </c>
      <c r="F41" s="20" t="n">
        <v>3.74981712</v>
      </c>
      <c r="G41" s="18" t="n">
        <v>48.2058344</v>
      </c>
      <c r="H41" s="20" t="n">
        <v>3.74981712</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95.12208087</v>
      </c>
      <c r="F44" s="20" t="n">
        <v>1.70504966</v>
      </c>
      <c r="G44" s="18" t="n">
        <v>4.36379627</v>
      </c>
      <c r="H44" s="20" t="n">
        <v>1.7597</v>
      </c>
      <c r="I44" s="18" t="n">
        <v>0</v>
      </c>
      <c r="J44" s="20" t="n">
        <v>0</v>
      </c>
      <c r="K44" s="18" t="s">
        <v>404</v>
      </c>
      <c r="L44" s="20" t="s">
        <v>404</v>
      </c>
      <c r="M44" s="18" t="n">
        <v>0</v>
      </c>
      <c r="N44" s="20" t="n">
        <v>0</v>
      </c>
      <c r="O44" s="18" t="n">
        <v>0</v>
      </c>
      <c r="P44" s="20" t="n">
        <v>0</v>
      </c>
      <c r="Q44" s="18" t="n">
        <v>0.51412286</v>
      </c>
      <c r="R44" s="20" t="n">
        <v>0.39731349</v>
      </c>
    </row>
    <row r="45" spans="1:18">
      <c r="A45" s="15" t="s">
        <v>442</v>
      </c>
      <c r="B45" s="17" t="n">
        <v>5519</v>
      </c>
      <c r="C45" s="18">
        <f>(0.0/B45*100)</f>
        <v/>
      </c>
      <c r="D45" s="19" t="n">
        <v>5519</v>
      </c>
      <c r="E45" s="18" t="n">
        <v>99.82772269</v>
      </c>
      <c r="F45" s="20" t="n">
        <v>0.1703657</v>
      </c>
      <c r="G45" s="18" t="n">
        <v>0</v>
      </c>
      <c r="H45" s="20" t="n">
        <v>0</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95.26674020999999</v>
      </c>
      <c r="F46" s="20" t="n">
        <v>1.12491992</v>
      </c>
      <c r="G46" s="18" t="n">
        <v>4.73325979</v>
      </c>
      <c r="H46" s="20" t="n">
        <v>1.12491992</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93.31662559999999</v>
      </c>
      <c r="F47" s="20" t="n">
        <v>2.00654871</v>
      </c>
      <c r="G47" s="18" t="n">
        <v>6.6833744</v>
      </c>
      <c r="H47" s="20" t="n">
        <v>2.00654871</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90.01769607</v>
      </c>
      <c r="F48" s="20" t="n">
        <v>1.9092787</v>
      </c>
      <c r="G48" s="18" t="n">
        <v>9.98230393</v>
      </c>
      <c r="H48" s="20" t="n">
        <v>1.9092787</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95.30323627</v>
      </c>
      <c r="F49" s="20" t="n">
        <v>1.45500002</v>
      </c>
      <c r="G49" s="18" t="n">
        <v>4.69676373</v>
      </c>
      <c r="H49" s="20" t="n">
        <v>1.45500002</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98.37184014</v>
      </c>
      <c r="F50" s="20" t="n">
        <v>0.71381429</v>
      </c>
      <c r="G50" s="18" t="n">
        <v>1.62815986</v>
      </c>
      <c r="H50" s="20" t="n">
        <v>0.71381429</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93.32072259</v>
      </c>
      <c r="F51" s="20" t="n">
        <v>1.60521451</v>
      </c>
      <c r="G51" s="18" t="n">
        <v>6.67927741</v>
      </c>
      <c r="H51" s="20" t="n">
        <v>1.60521451</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100</v>
      </c>
      <c r="F52" s="20" t="n">
        <v>0</v>
      </c>
      <c r="G52" s="18" t="n">
        <v>0</v>
      </c>
      <c r="H52" s="20" t="n">
        <v>0</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85.76073692</v>
      </c>
      <c r="F53" s="20" t="n">
        <v>0.07210881</v>
      </c>
      <c r="G53" s="18" t="n">
        <v>14.23926308</v>
      </c>
      <c r="H53" s="20" t="n">
        <v>0.07210881</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94.12957412</v>
      </c>
      <c r="F54" s="20" t="n">
        <v>1.95371661</v>
      </c>
      <c r="G54" s="18" t="n">
        <v>5.87042588</v>
      </c>
      <c r="H54" s="20" t="n">
        <v>1.95371661</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97.65819809</v>
      </c>
      <c r="F55" s="20" t="n">
        <v>0.84026055</v>
      </c>
      <c r="G55" s="18" t="n">
        <v>2.34180191</v>
      </c>
      <c r="H55" s="20" t="n">
        <v>0.84026055</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63.17289788</v>
      </c>
      <c r="F56" s="20" t="n">
        <v>4.1756602</v>
      </c>
      <c r="G56" s="18" t="n">
        <v>36.82710212</v>
      </c>
      <c r="H56" s="20" t="n">
        <v>4.1756602</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62.65454012</v>
      </c>
      <c r="F57" s="20" t="n">
        <v>2.45852918</v>
      </c>
      <c r="G57" s="18" t="n">
        <v>37.34545988</v>
      </c>
      <c r="H57" s="20" t="n">
        <v>2.45852918</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90.83621114</v>
      </c>
      <c r="F58" s="20" t="n">
        <v>1.38789831</v>
      </c>
      <c r="G58" s="18" t="n">
        <v>9.16378886</v>
      </c>
      <c r="H58" s="20" t="n">
        <v>1.38789831</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99.19978473</v>
      </c>
      <c r="F59" s="20" t="n">
        <v>0.26373228</v>
      </c>
      <c r="G59" s="18" t="n">
        <v>0.80021527</v>
      </c>
      <c r="H59" s="20" t="n">
        <v>0.26373228</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81.01502146</v>
      </c>
      <c r="F60" s="20" t="n">
        <v>2.66161328</v>
      </c>
      <c r="G60" s="18" t="n">
        <v>17.26577941</v>
      </c>
      <c r="H60" s="20" t="n">
        <v>2.52882825</v>
      </c>
      <c r="I60" s="18" t="n">
        <v>0</v>
      </c>
      <c r="J60" s="20" t="n">
        <v>0</v>
      </c>
      <c r="K60" s="18" t="s">
        <v>404</v>
      </c>
      <c r="L60" s="20" t="s">
        <v>404</v>
      </c>
      <c r="M60" s="18" t="n">
        <v>0</v>
      </c>
      <c r="N60" s="20" t="n">
        <v>0</v>
      </c>
      <c r="O60" s="18" t="n">
        <v>0</v>
      </c>
      <c r="P60" s="20" t="n">
        <v>0</v>
      </c>
      <c r="Q60" s="18" t="n">
        <v>1.71919914</v>
      </c>
      <c r="R60" s="20" t="n">
        <v>0.87945164</v>
      </c>
    </row>
    <row r="61" spans="1:18">
      <c r="A61" s="15" t="s">
        <v>458</v>
      </c>
      <c r="B61" s="17" t="n">
        <v>6525</v>
      </c>
      <c r="C61" s="18">
        <f>(0.0/B61*100)</f>
        <v/>
      </c>
      <c r="D61" s="19" t="n">
        <v>6525</v>
      </c>
      <c r="E61" s="18" t="n">
        <v>76.40423490000001</v>
      </c>
      <c r="F61" s="20" t="n">
        <v>2.57083789</v>
      </c>
      <c r="G61" s="18" t="n">
        <v>23.5957651</v>
      </c>
      <c r="H61" s="20" t="n">
        <v>2.57083789</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32.77584952</v>
      </c>
      <c r="F62" s="20" t="n">
        <v>0.04976279</v>
      </c>
      <c r="G62" s="18" t="n">
        <v>67.22415048000001</v>
      </c>
      <c r="H62" s="20" t="n">
        <v>0.04976279</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63.30138738</v>
      </c>
      <c r="F63" s="20" t="n">
        <v>0.19706065</v>
      </c>
      <c r="G63" s="18" t="n">
        <v>26.83178517</v>
      </c>
      <c r="H63" s="20" t="n">
        <v>0.14172517</v>
      </c>
      <c r="I63" s="18" t="n">
        <v>0</v>
      </c>
      <c r="J63" s="20" t="n">
        <v>0</v>
      </c>
      <c r="K63" s="18" t="s">
        <v>404</v>
      </c>
      <c r="L63" s="20" t="s">
        <v>404</v>
      </c>
      <c r="M63" s="18" t="n">
        <v>0</v>
      </c>
      <c r="N63" s="20" t="n">
        <v>0</v>
      </c>
      <c r="O63" s="18" t="n">
        <v>0</v>
      </c>
      <c r="P63" s="20" t="n">
        <v>0</v>
      </c>
      <c r="Q63" s="18" t="n">
        <v>9.866827450000001</v>
      </c>
      <c r="R63" s="20" t="n">
        <v>0.18183485</v>
      </c>
    </row>
    <row r="64" spans="1:18">
      <c r="A64" s="15" t="s">
        <v>461</v>
      </c>
      <c r="B64" s="17" t="n">
        <v>3634</v>
      </c>
      <c r="C64" s="18">
        <f>(27.0/B64*100)</f>
        <v/>
      </c>
      <c r="D64" s="19" t="n">
        <v>3607</v>
      </c>
      <c r="E64" s="18" t="n">
        <v>95.06275057000001</v>
      </c>
      <c r="F64" s="20" t="n">
        <v>0.03916785</v>
      </c>
      <c r="G64" s="18" t="n">
        <v>4.93724943</v>
      </c>
      <c r="H64" s="20" t="n">
        <v>0.03916785</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76.86546217999999</v>
      </c>
      <c r="F65" s="20" t="n">
        <v>2.80503419</v>
      </c>
      <c r="G65" s="18" t="n">
        <v>23.13453782</v>
      </c>
      <c r="H65" s="20" t="n">
        <v>2.80503419</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99.4258378</v>
      </c>
      <c r="F66" s="20" t="n">
        <v>0.04033036</v>
      </c>
      <c r="G66" s="18" t="n">
        <v>0.5741622</v>
      </c>
      <c r="H66" s="20" t="n">
        <v>0.04033036</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98.21621019</v>
      </c>
      <c r="F67" s="20" t="n">
        <v>0.82667339</v>
      </c>
      <c r="G67" s="18" t="n">
        <v>1.78378981</v>
      </c>
      <c r="H67" s="20" t="n">
        <v>0.82667339</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65.14553022</v>
      </c>
      <c r="F68" s="20" t="n">
        <v>0.09617114</v>
      </c>
      <c r="G68" s="18" t="n">
        <v>34.85446978</v>
      </c>
      <c r="H68" s="20" t="n">
        <v>0.09617114</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93.00884997999999</v>
      </c>
      <c r="F69" s="20" t="n">
        <v>1.93800066</v>
      </c>
      <c r="G69" s="18" t="n">
        <v>6.99115002</v>
      </c>
      <c r="H69" s="20" t="n">
        <v>1.93800066</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90.65260035999999</v>
      </c>
      <c r="F70" s="20" t="n">
        <v>2.81036293</v>
      </c>
      <c r="G70" s="18" t="n">
        <v>9.347399640000001</v>
      </c>
      <c r="H70" s="20" t="n">
        <v>2.81036293</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90.81853124</v>
      </c>
      <c r="F71" s="20" t="n">
        <v>1.33041123</v>
      </c>
      <c r="G71" s="18" t="n">
        <v>9.18146876</v>
      </c>
      <c r="H71" s="20" t="n">
        <v>1.33041123</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90.94485381</v>
      </c>
      <c r="F72" s="20" t="n">
        <v>1.65090041</v>
      </c>
      <c r="G72" s="18" t="n">
        <v>9.05514619</v>
      </c>
      <c r="H72" s="20" t="n">
        <v>1.65090041</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69.49723341000001</v>
      </c>
      <c r="F73" s="20" t="n">
        <v>3.88279151</v>
      </c>
      <c r="G73" s="18" t="n">
        <v>30.50276659</v>
      </c>
      <c r="H73" s="20" t="n">
        <v>3.88279151</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92.82377237</v>
      </c>
      <c r="F74" s="20" t="n">
        <v>0.09202741</v>
      </c>
      <c r="G74" s="18" t="n">
        <v>7.17622763</v>
      </c>
      <c r="H74" s="20" t="n">
        <v>0.09202741</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98.74607743</v>
      </c>
      <c r="F75" s="20" t="n">
        <v>0.9115086</v>
      </c>
      <c r="G75" s="18" t="n">
        <v>1.25392257</v>
      </c>
      <c r="H75" s="20" t="n">
        <v>0.9115086</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55.34081134</v>
      </c>
      <c r="F76" s="20" t="n">
        <v>1.90297215</v>
      </c>
      <c r="G76" s="18" t="n">
        <v>44.65918866</v>
      </c>
      <c r="H76" s="20" t="n">
        <v>1.90297215</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86.11164015</v>
      </c>
      <c r="F77" s="20" t="n">
        <v>1.1991597</v>
      </c>
      <c r="G77" s="18" t="n">
        <v>13.88835985</v>
      </c>
      <c r="H77" s="20" t="n">
        <v>1.1991597</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93.59310517999999</v>
      </c>
      <c r="F78" s="20" t="n">
        <v>1.84632186</v>
      </c>
      <c r="G78" s="18" t="n">
        <v>5.41881394</v>
      </c>
      <c r="H78" s="20" t="n">
        <v>1.53092109</v>
      </c>
      <c r="I78" s="18" t="n">
        <v>0</v>
      </c>
      <c r="J78" s="20" t="n">
        <v>0</v>
      </c>
      <c r="K78" s="18" t="s">
        <v>404</v>
      </c>
      <c r="L78" s="20" t="s">
        <v>404</v>
      </c>
      <c r="M78" s="18" t="n">
        <v>0</v>
      </c>
      <c r="N78" s="20" t="n">
        <v>0</v>
      </c>
      <c r="O78" s="18" t="n">
        <v>0</v>
      </c>
      <c r="P78" s="20" t="n">
        <v>0</v>
      </c>
      <c r="Q78" s="18" t="n">
        <v>0.9880808800000001</v>
      </c>
      <c r="R78" s="20" t="n">
        <v>0.99567778</v>
      </c>
    </row>
    <row customHeight="1" ht="25" r="79" spans="1:18">
      <c r="A79" s="15" t="s">
        <v>476</v>
      </c>
      <c r="B79" s="17" t="n">
        <v>1657</v>
      </c>
      <c r="C79" s="18">
        <f>(21.0/B79*100)</f>
        <v/>
      </c>
      <c r="D79" s="19" t="n">
        <v>1636</v>
      </c>
      <c r="E79" s="18" t="n">
        <v>87.26731444000001</v>
      </c>
      <c r="F79" s="20" t="n">
        <v>4.41460374</v>
      </c>
      <c r="G79" s="18" t="n">
        <v>12.73268556</v>
      </c>
      <c r="H79" s="20" t="n">
        <v>4.41460374</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89.28982744</v>
      </c>
      <c r="F80" s="20" t="n">
        <v>2.50430215</v>
      </c>
      <c r="G80" s="18" t="n">
        <v>10.71017256</v>
      </c>
      <c r="H80" s="20" t="n">
        <v>2.50430215</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96.44621041000001</v>
      </c>
      <c r="F81" s="20" t="n">
        <v>0.63633432</v>
      </c>
      <c r="G81" s="18" t="n">
        <v>3.55378959</v>
      </c>
      <c r="H81" s="20" t="n">
        <v>0.63633432</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559</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22.38802824</v>
      </c>
      <c r="F7" s="20" t="n">
        <v>1.52919581</v>
      </c>
      <c r="G7" s="18" t="n">
        <v>77.61197176</v>
      </c>
      <c r="H7" s="20" t="n">
        <v>1.52919581</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68.58789105</v>
      </c>
      <c r="F8" s="20" t="n">
        <v>3.11752992</v>
      </c>
      <c r="G8" s="18" t="n">
        <v>31.41210895</v>
      </c>
      <c r="H8" s="20" t="n">
        <v>3.11752992</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95.94982416000001</v>
      </c>
      <c r="F9" s="20" t="n">
        <v>1.30661676</v>
      </c>
      <c r="G9" s="18" t="n">
        <v>4.05017584</v>
      </c>
      <c r="H9" s="20" t="n">
        <v>1.30661676</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58.48587507</v>
      </c>
      <c r="F10" s="20" t="n">
        <v>2.57401853</v>
      </c>
      <c r="G10" s="18" t="n">
        <v>41.51412493</v>
      </c>
      <c r="H10" s="20" t="n">
        <v>2.57401853</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76.09446178</v>
      </c>
      <c r="F11" s="20" t="n">
        <v>2.60832449</v>
      </c>
      <c r="G11" s="18" t="n">
        <v>23.90553822</v>
      </c>
      <c r="H11" s="20" t="n">
        <v>2.60832449</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96.73605476</v>
      </c>
      <c r="F12" s="20" t="n">
        <v>0.99236346</v>
      </c>
      <c r="G12" s="18" t="n">
        <v>3.26394524</v>
      </c>
      <c r="H12" s="20" t="n">
        <v>0.99236346</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60.64357258</v>
      </c>
      <c r="F13" s="20" t="n">
        <v>3.41896782</v>
      </c>
      <c r="G13" s="18" t="n">
        <v>39.35642742</v>
      </c>
      <c r="H13" s="20" t="n">
        <v>3.41896782</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69.4528273</v>
      </c>
      <c r="F14" s="20" t="n">
        <v>2.35379724</v>
      </c>
      <c r="G14" s="18" t="n">
        <v>30.5471727</v>
      </c>
      <c r="H14" s="20" t="n">
        <v>2.35379724</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69.83183356000001</v>
      </c>
      <c r="F15" s="20" t="n">
        <v>3.76035138</v>
      </c>
      <c r="G15" s="18" t="n">
        <v>30.16816644</v>
      </c>
      <c r="H15" s="20" t="n">
        <v>3.76035138</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77.40805877</v>
      </c>
      <c r="F16" s="20" t="n">
        <v>2.66031274</v>
      </c>
      <c r="G16" s="18" t="n">
        <v>22.59194123</v>
      </c>
      <c r="H16" s="20" t="n">
        <v>2.66031274</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2.46431163</v>
      </c>
      <c r="F17" s="20" t="n">
        <v>0.97061233</v>
      </c>
      <c r="G17" s="18" t="n">
        <v>97.53568837</v>
      </c>
      <c r="H17" s="20" t="n">
        <v>0.97061233</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99.37903641</v>
      </c>
      <c r="F18" s="20" t="n">
        <v>0.44348292</v>
      </c>
      <c r="G18" s="18" t="n">
        <v>0.62096359</v>
      </c>
      <c r="H18" s="20" t="n">
        <v>0.44348292</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73.31121512</v>
      </c>
      <c r="F19" s="20" t="n">
        <v>3.21068833</v>
      </c>
      <c r="G19" s="18" t="n">
        <v>26.68878488</v>
      </c>
      <c r="H19" s="20" t="n">
        <v>3.21068833</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29.50121903</v>
      </c>
      <c r="F20" s="20" t="n">
        <v>0.28050385</v>
      </c>
      <c r="G20" s="18" t="n">
        <v>69.93372345</v>
      </c>
      <c r="H20" s="20" t="n">
        <v>0.28066605</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87.83982002</v>
      </c>
      <c r="F21" s="20" t="n">
        <v>1.93338217</v>
      </c>
      <c r="G21" s="18" t="n">
        <v>12.16017998</v>
      </c>
      <c r="H21" s="20" t="n">
        <v>1.93338217</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69.78013995000001</v>
      </c>
      <c r="F22" s="20" t="n">
        <v>3.78718017</v>
      </c>
      <c r="G22" s="18" t="n">
        <v>30.21986005</v>
      </c>
      <c r="H22" s="20" t="n">
        <v>3.78718017</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95.22087509000001</v>
      </c>
      <c r="F23" s="20" t="n">
        <v>1.22015432</v>
      </c>
      <c r="G23" s="18" t="n">
        <v>4.77912491</v>
      </c>
      <c r="H23" s="20" t="n">
        <v>1.22015432</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32.80756043</v>
      </c>
      <c r="F24" s="20" t="n">
        <v>0.8308463699999999</v>
      </c>
      <c r="G24" s="18" t="n">
        <v>67.19243957</v>
      </c>
      <c r="H24" s="20" t="n">
        <v>0.8308463699999999</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48.83748878</v>
      </c>
      <c r="F25" s="20" t="n">
        <v>4.07462594</v>
      </c>
      <c r="G25" s="18" t="n">
        <v>51.16251122</v>
      </c>
      <c r="H25" s="20" t="n">
        <v>4.07462594</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75.4886994</v>
      </c>
      <c r="F26" s="20" t="n">
        <v>2.4670498</v>
      </c>
      <c r="G26" s="18" t="n">
        <v>24.5113006</v>
      </c>
      <c r="H26" s="20" t="n">
        <v>2.4670498</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93.51985152</v>
      </c>
      <c r="F27" s="20" t="n">
        <v>0.05692594</v>
      </c>
      <c r="G27" s="18" t="n">
        <v>6.48014848</v>
      </c>
      <c r="H27" s="20" t="n">
        <v>0.05692594</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54.32458151</v>
      </c>
      <c r="F28" s="20" t="n">
        <v>3.10149192</v>
      </c>
      <c r="G28" s="18" t="n">
        <v>45.67541849</v>
      </c>
      <c r="H28" s="20" t="n">
        <v>3.10149192</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100</v>
      </c>
      <c r="F29" s="20" t="n">
        <v>0</v>
      </c>
      <c r="G29" s="18" t="n">
        <v>0</v>
      </c>
      <c r="H29" s="20" t="n">
        <v>0</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(0.0/B30*100)</f>
        <v/>
      </c>
      <c r="D30" s="19" t="n">
        <v>4520</v>
      </c>
      <c r="E30" s="18" t="n">
        <v>0</v>
      </c>
      <c r="F30" s="20" t="n">
        <v>0</v>
      </c>
      <c r="G30" s="18" t="n">
        <v>0</v>
      </c>
      <c r="H30" s="20" t="n">
        <v>0</v>
      </c>
      <c r="I30" s="18" t="n">
        <v>0</v>
      </c>
      <c r="J30" s="20" t="n">
        <v>0</v>
      </c>
      <c r="K30" s="18" t="s">
        <v>404</v>
      </c>
      <c r="L30" s="20" t="s">
        <v>404</v>
      </c>
      <c r="M30" s="18" t="n">
        <v>100</v>
      </c>
      <c r="N30" s="20" t="n">
        <v>0</v>
      </c>
      <c r="O30" s="18" t="n">
        <v>0</v>
      </c>
      <c r="P30" s="20" t="n">
        <v>0</v>
      </c>
      <c r="Q30" s="18" t="n">
        <v>0</v>
      </c>
      <c r="R30" s="20" t="n">
        <v>0</v>
      </c>
    </row>
    <row r="31" spans="1:18">
      <c r="A31" s="15" t="s">
        <v>428</v>
      </c>
      <c r="B31" s="17" t="n">
        <v>5456</v>
      </c>
      <c r="C31" s="18">
        <f>(808.0/B31*100)</f>
        <v/>
      </c>
      <c r="D31" s="19" t="n">
        <v>4648</v>
      </c>
      <c r="E31" s="18" t="n">
        <v>30.29702746</v>
      </c>
      <c r="F31" s="20" t="n">
        <v>3.42659104</v>
      </c>
      <c r="G31" s="18" t="n">
        <v>69.70297254</v>
      </c>
      <c r="H31" s="20" t="n">
        <v>3.42659104</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71.5918657</v>
      </c>
      <c r="F32" s="20" t="n">
        <v>3.49865049</v>
      </c>
      <c r="G32" s="18" t="n">
        <v>28.4081343</v>
      </c>
      <c r="H32" s="20" t="n">
        <v>3.49865049</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97.48892782999999</v>
      </c>
      <c r="F33" s="20" t="n">
        <v>0.5300476200000001</v>
      </c>
      <c r="G33" s="18" t="n">
        <v>2.51107217</v>
      </c>
      <c r="H33" s="20" t="n">
        <v>0.5300476200000001</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97.87135566000001</v>
      </c>
      <c r="F34" s="20" t="n">
        <v>1.04647745</v>
      </c>
      <c r="G34" s="18" t="n">
        <v>2.12864434</v>
      </c>
      <c r="H34" s="20" t="n">
        <v>1.04647745</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99.65439927</v>
      </c>
      <c r="F35" s="20" t="n">
        <v>0.17875714</v>
      </c>
      <c r="G35" s="18" t="n">
        <v>0.34560073</v>
      </c>
      <c r="H35" s="20" t="n">
        <v>0.17875714</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9.72551032</v>
      </c>
      <c r="F36" s="20" t="n">
        <v>2.01680946</v>
      </c>
      <c r="G36" s="18" t="n">
        <v>90.27448968</v>
      </c>
      <c r="H36" s="20" t="n">
        <v>2.01680946</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55.36038123</v>
      </c>
      <c r="F37" s="20" t="n">
        <v>2.93249398</v>
      </c>
      <c r="G37" s="18" t="n">
        <v>44.63961877</v>
      </c>
      <c r="H37" s="20" t="n">
        <v>2.93249398</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15.43600153</v>
      </c>
      <c r="F38" s="20" t="n">
        <v>2.3422349</v>
      </c>
      <c r="G38" s="18" t="n">
        <v>84.56399847</v>
      </c>
      <c r="H38" s="20" t="n">
        <v>2.3422349</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97.82676017999999</v>
      </c>
      <c r="F39" s="20" t="n">
        <v>1.13313387</v>
      </c>
      <c r="G39" s="18" t="n">
        <v>2.17323982</v>
      </c>
      <c r="H39" s="20" t="n">
        <v>1.13313387</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89.08684962</v>
      </c>
      <c r="F40" s="20" t="n">
        <v>2.01556966</v>
      </c>
      <c r="G40" s="18" t="n">
        <v>10.91315038</v>
      </c>
      <c r="H40" s="20" t="n">
        <v>2.01556966</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39.10449006</v>
      </c>
      <c r="F41" s="20" t="n">
        <v>4.20320069</v>
      </c>
      <c r="G41" s="18" t="n">
        <v>60.89550994</v>
      </c>
      <c r="H41" s="20" t="n">
        <v>4.20320069</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86.79257966</v>
      </c>
      <c r="F44" s="20" t="n">
        <v>2.35482565</v>
      </c>
      <c r="G44" s="18" t="n">
        <v>12.69329748</v>
      </c>
      <c r="H44" s="20" t="n">
        <v>2.28179267</v>
      </c>
      <c r="I44" s="18" t="n">
        <v>0</v>
      </c>
      <c r="J44" s="20" t="n">
        <v>0</v>
      </c>
      <c r="K44" s="18" t="s">
        <v>404</v>
      </c>
      <c r="L44" s="20" t="s">
        <v>404</v>
      </c>
      <c r="M44" s="18" t="n">
        <v>0</v>
      </c>
      <c r="N44" s="20" t="n">
        <v>0</v>
      </c>
      <c r="O44" s="18" t="n">
        <v>0</v>
      </c>
      <c r="P44" s="20" t="n">
        <v>0</v>
      </c>
      <c r="Q44" s="18" t="n">
        <v>0.51412286</v>
      </c>
      <c r="R44" s="20" t="n">
        <v>0.39731349</v>
      </c>
    </row>
    <row r="45" spans="1:18">
      <c r="A45" s="15" t="s">
        <v>442</v>
      </c>
      <c r="B45" s="17" t="n">
        <v>5519</v>
      </c>
      <c r="C45" s="18">
        <f>(0.0/B45*100)</f>
        <v/>
      </c>
      <c r="D45" s="19" t="n">
        <v>5519</v>
      </c>
      <c r="E45" s="18" t="n">
        <v>93.99050742999999</v>
      </c>
      <c r="F45" s="20" t="n">
        <v>2.07486983</v>
      </c>
      <c r="G45" s="18" t="n">
        <v>5.83721526</v>
      </c>
      <c r="H45" s="20" t="n">
        <v>2.06344051</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22.83739004</v>
      </c>
      <c r="F46" s="20" t="n">
        <v>2.00657567</v>
      </c>
      <c r="G46" s="18" t="n">
        <v>77.16260996</v>
      </c>
      <c r="H46" s="20" t="n">
        <v>2.00657567</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96.99901774999999</v>
      </c>
      <c r="F47" s="20" t="n">
        <v>1.44507342</v>
      </c>
      <c r="G47" s="18" t="n">
        <v>3.00098225</v>
      </c>
      <c r="H47" s="20" t="n">
        <v>1.44507342</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16.67008222</v>
      </c>
      <c r="F48" s="20" t="n">
        <v>2.89697167</v>
      </c>
      <c r="G48" s="18" t="n">
        <v>83.32991778</v>
      </c>
      <c r="H48" s="20" t="n">
        <v>2.89697167</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10.1396788</v>
      </c>
      <c r="F49" s="20" t="n">
        <v>2.25902235</v>
      </c>
      <c r="G49" s="18" t="n">
        <v>89.8603212</v>
      </c>
      <c r="H49" s="20" t="n">
        <v>2.25902235</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87.55241791</v>
      </c>
      <c r="F50" s="20" t="n">
        <v>2.41194912</v>
      </c>
      <c r="G50" s="18" t="n">
        <v>12.44758209</v>
      </c>
      <c r="H50" s="20" t="n">
        <v>2.41194912</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99.12407202999999</v>
      </c>
      <c r="F51" s="20" t="n">
        <v>0.5511379</v>
      </c>
      <c r="G51" s="18" t="n">
        <v>0.87592797</v>
      </c>
      <c r="H51" s="20" t="n">
        <v>0.5511379</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100</v>
      </c>
      <c r="F52" s="20" t="n">
        <v>0</v>
      </c>
      <c r="G52" s="18" t="n">
        <v>0</v>
      </c>
      <c r="H52" s="20" t="n">
        <v>0</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0</v>
      </c>
      <c r="F53" s="20" t="n">
        <v>0</v>
      </c>
      <c r="G53" s="18" t="n">
        <v>0</v>
      </c>
      <c r="H53" s="20" t="n">
        <v>0</v>
      </c>
      <c r="I53" s="18" t="n">
        <v>0</v>
      </c>
      <c r="J53" s="20" t="n">
        <v>0</v>
      </c>
      <c r="K53" s="18" t="s">
        <v>404</v>
      </c>
      <c r="L53" s="20" t="s">
        <v>404</v>
      </c>
      <c r="M53" s="18" t="n">
        <v>100</v>
      </c>
      <c r="N53" s="20" t="n">
        <v>0</v>
      </c>
      <c r="O53" s="18" t="n">
        <v>0</v>
      </c>
      <c r="P53" s="20" t="n">
        <v>0</v>
      </c>
      <c r="Q53" s="18" t="n">
        <v>0</v>
      </c>
      <c r="R53" s="20" t="n">
        <v>0</v>
      </c>
    </row>
    <row r="54" spans="1:18">
      <c r="A54" s="15" t="s">
        <v>451</v>
      </c>
      <c r="B54" s="17" t="n">
        <v>4740</v>
      </c>
      <c r="C54" s="18">
        <f>(262.0/B54*100)</f>
        <v/>
      </c>
      <c r="D54" s="19" t="n">
        <v>4478</v>
      </c>
      <c r="E54" s="18" t="n">
        <v>100</v>
      </c>
      <c r="F54" s="20" t="n">
        <v>0</v>
      </c>
      <c r="G54" s="18" t="n">
        <v>0</v>
      </c>
      <c r="H54" s="20" t="n">
        <v>0</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99.31920027</v>
      </c>
      <c r="F55" s="20" t="n">
        <v>0.49285887</v>
      </c>
      <c r="G55" s="18" t="n">
        <v>0.68079973</v>
      </c>
      <c r="H55" s="20" t="n">
        <v>0.49285887</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0</v>
      </c>
      <c r="F56" s="20" t="n">
        <v>0</v>
      </c>
      <c r="G56" s="18" t="n">
        <v>0</v>
      </c>
      <c r="H56" s="20" t="n">
        <v>0</v>
      </c>
      <c r="I56" s="18" t="n">
        <v>0</v>
      </c>
      <c r="J56" s="20" t="n">
        <v>0</v>
      </c>
      <c r="K56" s="18" t="s">
        <v>404</v>
      </c>
      <c r="L56" s="20" t="s">
        <v>404</v>
      </c>
      <c r="M56" s="18" t="n">
        <v>100</v>
      </c>
      <c r="N56" s="20" t="n">
        <v>0</v>
      </c>
      <c r="O56" s="18" t="n">
        <v>0</v>
      </c>
      <c r="P56" s="20" t="n">
        <v>0</v>
      </c>
      <c r="Q56" s="18" t="n">
        <v>0</v>
      </c>
      <c r="R56" s="20" t="n">
        <v>0</v>
      </c>
    </row>
    <row r="57" spans="1:18">
      <c r="A57" s="15" t="s">
        <v>454</v>
      </c>
      <c r="B57" s="17" t="n">
        <v>6513</v>
      </c>
      <c r="C57" s="18">
        <f>(0.0/B57*100)</f>
        <v/>
      </c>
      <c r="D57" s="19" t="n">
        <v>6513</v>
      </c>
      <c r="E57" s="18" t="n">
        <v>67.86247865</v>
      </c>
      <c r="F57" s="20" t="n">
        <v>2.91231632</v>
      </c>
      <c r="G57" s="18" t="n">
        <v>32.13752135</v>
      </c>
      <c r="H57" s="20" t="n">
        <v>2.91231632</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90.70617307000001</v>
      </c>
      <c r="F58" s="20" t="n">
        <v>1.93414145</v>
      </c>
      <c r="G58" s="18" t="n">
        <v>9.29382693</v>
      </c>
      <c r="H58" s="20" t="n">
        <v>1.93414145</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71.72092763000001</v>
      </c>
      <c r="F59" s="20" t="n">
        <v>1.10203046</v>
      </c>
      <c r="G59" s="18" t="n">
        <v>28.27907237</v>
      </c>
      <c r="H59" s="20" t="n">
        <v>1.10203046</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90.200934</v>
      </c>
      <c r="F60" s="20" t="n">
        <v>2.08910862</v>
      </c>
      <c r="G60" s="18" t="n">
        <v>8.07986687</v>
      </c>
      <c r="H60" s="20" t="n">
        <v>1.89349438</v>
      </c>
      <c r="I60" s="18" t="n">
        <v>0</v>
      </c>
      <c r="J60" s="20" t="n">
        <v>0</v>
      </c>
      <c r="K60" s="18" t="s">
        <v>404</v>
      </c>
      <c r="L60" s="20" t="s">
        <v>404</v>
      </c>
      <c r="M60" s="18" t="n">
        <v>0</v>
      </c>
      <c r="N60" s="20" t="n">
        <v>0</v>
      </c>
      <c r="O60" s="18" t="n">
        <v>0</v>
      </c>
      <c r="P60" s="20" t="n">
        <v>0</v>
      </c>
      <c r="Q60" s="18" t="n">
        <v>1.71919914</v>
      </c>
      <c r="R60" s="20" t="n">
        <v>0.87945164</v>
      </c>
    </row>
    <row r="61" spans="1:18">
      <c r="A61" s="15" t="s">
        <v>458</v>
      </c>
      <c r="B61" s="17" t="n">
        <v>6525</v>
      </c>
      <c r="C61" s="18">
        <f>(0.0/B61*100)</f>
        <v/>
      </c>
      <c r="D61" s="19" t="n">
        <v>6525</v>
      </c>
      <c r="E61" s="18" t="n">
        <v>90.29845886</v>
      </c>
      <c r="F61" s="20" t="n">
        <v>1.83959366</v>
      </c>
      <c r="G61" s="18" t="n">
        <v>9.70154114</v>
      </c>
      <c r="H61" s="20" t="n">
        <v>1.83959366</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75.23790225</v>
      </c>
      <c r="F62" s="20" t="n">
        <v>0.06241159</v>
      </c>
      <c r="G62" s="18" t="n">
        <v>24.76209775</v>
      </c>
      <c r="H62" s="20" t="n">
        <v>0.06241159</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59.00470609</v>
      </c>
      <c r="F63" s="20" t="n">
        <v>0.18240265</v>
      </c>
      <c r="G63" s="18" t="n">
        <v>31.12846647</v>
      </c>
      <c r="H63" s="20" t="n">
        <v>0.14060147</v>
      </c>
      <c r="I63" s="18" t="n">
        <v>0</v>
      </c>
      <c r="J63" s="20" t="n">
        <v>0</v>
      </c>
      <c r="K63" s="18" t="s">
        <v>404</v>
      </c>
      <c r="L63" s="20" t="s">
        <v>404</v>
      </c>
      <c r="M63" s="18" t="n">
        <v>0</v>
      </c>
      <c r="N63" s="20" t="n">
        <v>0</v>
      </c>
      <c r="O63" s="18" t="n">
        <v>0</v>
      </c>
      <c r="P63" s="20" t="n">
        <v>0</v>
      </c>
      <c r="Q63" s="18" t="n">
        <v>9.866827450000001</v>
      </c>
      <c r="R63" s="20" t="n">
        <v>0.18183485</v>
      </c>
    </row>
    <row r="64" spans="1:18">
      <c r="A64" s="15" t="s">
        <v>461</v>
      </c>
      <c r="B64" s="17" t="n">
        <v>3634</v>
      </c>
      <c r="C64" s="18">
        <f>(27.0/B64*100)</f>
        <v/>
      </c>
      <c r="D64" s="19" t="n">
        <v>3607</v>
      </c>
      <c r="E64" s="18" t="n">
        <v>95.80412161</v>
      </c>
      <c r="F64" s="20" t="n">
        <v>0.05569566</v>
      </c>
      <c r="G64" s="18" t="n">
        <v>4.19587839</v>
      </c>
      <c r="H64" s="20" t="n">
        <v>0.05569566</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85.48319657</v>
      </c>
      <c r="F65" s="20" t="n">
        <v>2.12086686</v>
      </c>
      <c r="G65" s="18" t="n">
        <v>14.51680343</v>
      </c>
      <c r="H65" s="20" t="n">
        <v>2.12086686</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98.52504016</v>
      </c>
      <c r="F66" s="20" t="n">
        <v>0.01987983</v>
      </c>
      <c r="G66" s="18" t="n">
        <v>1.47495984</v>
      </c>
      <c r="H66" s="20" t="n">
        <v>0.01987983</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82.76422855</v>
      </c>
      <c r="F67" s="20" t="n">
        <v>2.34703454</v>
      </c>
      <c r="G67" s="18" t="n">
        <v>17.23577145</v>
      </c>
      <c r="H67" s="20" t="n">
        <v>2.34703454</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93.08936378</v>
      </c>
      <c r="F68" s="20" t="n">
        <v>0.05865653</v>
      </c>
      <c r="G68" s="18" t="n">
        <v>6.91063622</v>
      </c>
      <c r="H68" s="20" t="n">
        <v>0.05865653</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93.39461568999999</v>
      </c>
      <c r="F69" s="20" t="n">
        <v>1.7496925</v>
      </c>
      <c r="G69" s="18" t="n">
        <v>6.60538431</v>
      </c>
      <c r="H69" s="20" t="n">
        <v>1.7496925</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54.60464797</v>
      </c>
      <c r="F70" s="20" t="n">
        <v>4.21270223</v>
      </c>
      <c r="G70" s="18" t="n">
        <v>45.39535203</v>
      </c>
      <c r="H70" s="20" t="n">
        <v>4.21270223</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0</v>
      </c>
      <c r="F71" s="20" t="n">
        <v>0</v>
      </c>
      <c r="G71" s="18" t="n">
        <v>0</v>
      </c>
      <c r="H71" s="20" t="n">
        <v>0</v>
      </c>
      <c r="I71" s="18" t="n">
        <v>0</v>
      </c>
      <c r="J71" s="20" t="n">
        <v>0</v>
      </c>
      <c r="K71" s="18" t="s">
        <v>404</v>
      </c>
      <c r="L71" s="20" t="s">
        <v>404</v>
      </c>
      <c r="M71" s="18" t="n">
        <v>100</v>
      </c>
      <c r="N71" s="20" t="n">
        <v>0</v>
      </c>
      <c r="O71" s="18" t="n">
        <v>0</v>
      </c>
      <c r="P71" s="20" t="n">
        <v>0</v>
      </c>
      <c r="Q71" s="18" t="n">
        <v>0</v>
      </c>
      <c r="R71" s="20" t="n">
        <v>0</v>
      </c>
    </row>
    <row r="72" spans="1:18">
      <c r="A72" s="15" t="s">
        <v>469</v>
      </c>
      <c r="B72" s="17" t="n">
        <v>7708</v>
      </c>
      <c r="C72" s="18">
        <f>(0.0/B72*100)</f>
        <v/>
      </c>
      <c r="D72" s="19" t="n">
        <v>7708</v>
      </c>
      <c r="E72" s="18" t="n">
        <v>84.8382527</v>
      </c>
      <c r="F72" s="20" t="n">
        <v>2.3279108</v>
      </c>
      <c r="G72" s="18" t="n">
        <v>15.1617473</v>
      </c>
      <c r="H72" s="20" t="n">
        <v>2.3279108</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81.08510676</v>
      </c>
      <c r="F73" s="20" t="n">
        <v>3.26397249</v>
      </c>
      <c r="G73" s="18" t="n">
        <v>18.91489324</v>
      </c>
      <c r="H73" s="20" t="n">
        <v>3.26397249</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98.67993706</v>
      </c>
      <c r="F74" s="20" t="n">
        <v>0.04839588</v>
      </c>
      <c r="G74" s="18" t="n">
        <v>1.32006294</v>
      </c>
      <c r="H74" s="20" t="n">
        <v>0.04839588</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97.96215451</v>
      </c>
      <c r="F75" s="20" t="n">
        <v>1.24592765</v>
      </c>
      <c r="G75" s="18" t="n">
        <v>2.03784549</v>
      </c>
      <c r="H75" s="20" t="n">
        <v>1.24592765</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82.26859637</v>
      </c>
      <c r="F76" s="20" t="n">
        <v>1.9100624</v>
      </c>
      <c r="G76" s="18" t="n">
        <v>17.73140363</v>
      </c>
      <c r="H76" s="20" t="n">
        <v>1.9100624</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100</v>
      </c>
      <c r="F77" s="20" t="n">
        <v>0</v>
      </c>
      <c r="G77" s="18" t="n">
        <v>0</v>
      </c>
      <c r="H77" s="20" t="n">
        <v>0</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70.41347014</v>
      </c>
      <c r="F78" s="20" t="n">
        <v>3.81300216</v>
      </c>
      <c r="G78" s="18" t="n">
        <v>28.59844899</v>
      </c>
      <c r="H78" s="20" t="n">
        <v>3.64455462</v>
      </c>
      <c r="I78" s="18" t="n">
        <v>0</v>
      </c>
      <c r="J78" s="20" t="n">
        <v>0</v>
      </c>
      <c r="K78" s="18" t="s">
        <v>404</v>
      </c>
      <c r="L78" s="20" t="s">
        <v>404</v>
      </c>
      <c r="M78" s="18" t="n">
        <v>0</v>
      </c>
      <c r="N78" s="20" t="n">
        <v>0</v>
      </c>
      <c r="O78" s="18" t="n">
        <v>0</v>
      </c>
      <c r="P78" s="20" t="n">
        <v>0</v>
      </c>
      <c r="Q78" s="18" t="n">
        <v>0.9880808800000001</v>
      </c>
      <c r="R78" s="20" t="n">
        <v>0.99567778</v>
      </c>
    </row>
    <row customHeight="1" ht="25" r="79" spans="1:18">
      <c r="A79" s="15" t="s">
        <v>476</v>
      </c>
      <c r="B79" s="17" t="n">
        <v>1657</v>
      </c>
      <c r="C79" s="18">
        <f>(21.0/B79*100)</f>
        <v/>
      </c>
      <c r="D79" s="19" t="n">
        <v>1636</v>
      </c>
      <c r="E79" s="18" t="n">
        <v>21.72079844</v>
      </c>
      <c r="F79" s="20" t="n">
        <v>4.39984259</v>
      </c>
      <c r="G79" s="18" t="n">
        <v>78.27920156</v>
      </c>
      <c r="H79" s="20" t="n">
        <v>4.39984259</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68.01485124</v>
      </c>
      <c r="F80" s="20" t="n">
        <v>3.23257858</v>
      </c>
      <c r="G80" s="18" t="n">
        <v>31.98514876</v>
      </c>
      <c r="H80" s="20" t="n">
        <v>3.23257858</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97.28360796</v>
      </c>
      <c r="F81" s="20" t="n">
        <v>1.34737189</v>
      </c>
      <c r="G81" s="18" t="n">
        <v>2.71639204</v>
      </c>
      <c r="H81" s="20" t="n">
        <v>1.34737189</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560</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96.55261360999999</v>
      </c>
      <c r="F7" s="20" t="n">
        <v>0.9116452900000001</v>
      </c>
      <c r="G7" s="18" t="n">
        <v>3.44738639</v>
      </c>
      <c r="H7" s="20" t="n">
        <v>0.9116452900000001</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36.07075927</v>
      </c>
      <c r="F8" s="20" t="n">
        <v>3.11345378</v>
      </c>
      <c r="G8" s="18" t="n">
        <v>63.92924073</v>
      </c>
      <c r="H8" s="20" t="n">
        <v>3.11345378</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8.7528507</v>
      </c>
      <c r="F9" s="20" t="n">
        <v>2.01779784</v>
      </c>
      <c r="G9" s="18" t="n">
        <v>91.2471493</v>
      </c>
      <c r="H9" s="20" t="n">
        <v>2.01779784</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32.76468878</v>
      </c>
      <c r="F10" s="20" t="n">
        <v>2.74039799</v>
      </c>
      <c r="G10" s="18" t="n">
        <v>67.23531122</v>
      </c>
      <c r="H10" s="20" t="n">
        <v>2.74039799</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74.30038475000001</v>
      </c>
      <c r="F11" s="20" t="n">
        <v>3.43005455</v>
      </c>
      <c r="G11" s="18" t="n">
        <v>25.69961525</v>
      </c>
      <c r="H11" s="20" t="n">
        <v>3.43005455</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70.1403645</v>
      </c>
      <c r="F12" s="20" t="n">
        <v>2.71540098</v>
      </c>
      <c r="G12" s="18" t="n">
        <v>29.8596355</v>
      </c>
      <c r="H12" s="20" t="n">
        <v>2.71540098</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56.43008851</v>
      </c>
      <c r="F13" s="20" t="n">
        <v>3.21700281</v>
      </c>
      <c r="G13" s="18" t="n">
        <v>43.56991149</v>
      </c>
      <c r="H13" s="20" t="n">
        <v>3.21700281</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23.11710917</v>
      </c>
      <c r="F14" s="20" t="n">
        <v>2.42051401</v>
      </c>
      <c r="G14" s="18" t="n">
        <v>76.88289082999999</v>
      </c>
      <c r="H14" s="20" t="n">
        <v>2.42051401</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41.9550388</v>
      </c>
      <c r="F15" s="20" t="n">
        <v>3.73506905</v>
      </c>
      <c r="G15" s="18" t="n">
        <v>58.0449612</v>
      </c>
      <c r="H15" s="20" t="n">
        <v>3.73506905</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16.87926077</v>
      </c>
      <c r="F16" s="20" t="n">
        <v>2.35142912</v>
      </c>
      <c r="G16" s="18" t="n">
        <v>83.12073923</v>
      </c>
      <c r="H16" s="20" t="n">
        <v>2.35142912</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(0.0/B17*100)</f>
        <v/>
      </c>
      <c r="D17" s="19" t="n">
        <v>6504</v>
      </c>
      <c r="E17" s="18" t="n">
        <v>0</v>
      </c>
      <c r="F17" s="20" t="n">
        <v>0</v>
      </c>
      <c r="G17" s="18" t="n">
        <v>0</v>
      </c>
      <c r="H17" s="20" t="n">
        <v>0</v>
      </c>
      <c r="I17" s="18" t="n">
        <v>0</v>
      </c>
      <c r="J17" s="20" t="n">
        <v>0</v>
      </c>
      <c r="K17" s="18" t="s">
        <v>404</v>
      </c>
      <c r="L17" s="20" t="s">
        <v>404</v>
      </c>
      <c r="M17" s="18" t="n">
        <v>100</v>
      </c>
      <c r="N17" s="20" t="n">
        <v>0</v>
      </c>
      <c r="O17" s="18" t="n">
        <v>0</v>
      </c>
      <c r="P17" s="20" t="n">
        <v>0</v>
      </c>
      <c r="Q17" s="18" t="n">
        <v>0</v>
      </c>
      <c r="R17" s="20" t="n">
        <v>0</v>
      </c>
    </row>
    <row r="18" spans="1:18">
      <c r="A18" s="15" t="s">
        <v>415</v>
      </c>
      <c r="B18" s="17" t="n">
        <v>5532</v>
      </c>
      <c r="C18" s="18">
        <f>(0.0/B18*100)</f>
        <v/>
      </c>
      <c r="D18" s="19" t="n">
        <v>5532</v>
      </c>
      <c r="E18" s="18" t="n">
        <v>2.81492216</v>
      </c>
      <c r="F18" s="20" t="n">
        <v>1.09764223</v>
      </c>
      <c r="G18" s="18" t="n">
        <v>97.18507784000001</v>
      </c>
      <c r="H18" s="20" t="n">
        <v>1.09764223</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35.95182554</v>
      </c>
      <c r="F19" s="20" t="n">
        <v>3.34511313</v>
      </c>
      <c r="G19" s="18" t="n">
        <v>64.04817446</v>
      </c>
      <c r="H19" s="20" t="n">
        <v>3.34511313</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76.97027086</v>
      </c>
      <c r="F20" s="20" t="n">
        <v>0.25409433</v>
      </c>
      <c r="G20" s="18" t="n">
        <v>22.46467163</v>
      </c>
      <c r="H20" s="20" t="n">
        <v>0.24346097</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11.66970696</v>
      </c>
      <c r="F21" s="20" t="n">
        <v>2.00648423</v>
      </c>
      <c r="G21" s="18" t="n">
        <v>88.33029304</v>
      </c>
      <c r="H21" s="20" t="n">
        <v>2.00648423</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26.36288073</v>
      </c>
      <c r="F22" s="20" t="n">
        <v>3.58147002</v>
      </c>
      <c r="G22" s="18" t="n">
        <v>73.63711927</v>
      </c>
      <c r="H22" s="20" t="n">
        <v>3.58147002</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11.89648913</v>
      </c>
      <c r="F23" s="20" t="n">
        <v>2.19347539</v>
      </c>
      <c r="G23" s="18" t="n">
        <v>88.10351086999999</v>
      </c>
      <c r="H23" s="20" t="n">
        <v>2.19347539</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98.42109662999999</v>
      </c>
      <c r="F24" s="20" t="n">
        <v>0.91164594</v>
      </c>
      <c r="G24" s="18" t="n">
        <v>1.57890337</v>
      </c>
      <c r="H24" s="20" t="n">
        <v>0.91164594</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50.1522984</v>
      </c>
      <c r="F25" s="20" t="n">
        <v>4.19605775</v>
      </c>
      <c r="G25" s="18" t="n">
        <v>49.8477016</v>
      </c>
      <c r="H25" s="20" t="n">
        <v>4.19605775</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33.43017645</v>
      </c>
      <c r="F26" s="20" t="n">
        <v>2.85591785</v>
      </c>
      <c r="G26" s="18" t="n">
        <v>66.56982355</v>
      </c>
      <c r="H26" s="20" t="n">
        <v>2.85591785</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15.86216726</v>
      </c>
      <c r="F27" s="20" t="n">
        <v>0.06844928</v>
      </c>
      <c r="G27" s="18" t="n">
        <v>84.13783273999999</v>
      </c>
      <c r="H27" s="20" t="n">
        <v>0.06844928</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58.535591</v>
      </c>
      <c r="F28" s="20" t="n">
        <v>2.71393757</v>
      </c>
      <c r="G28" s="18" t="n">
        <v>41.464409</v>
      </c>
      <c r="H28" s="20" t="n">
        <v>2.71393757</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76.82656842999999</v>
      </c>
      <c r="F29" s="20" t="n">
        <v>3.73998112</v>
      </c>
      <c r="G29" s="18" t="n">
        <v>23.17343157</v>
      </c>
      <c r="H29" s="20" t="n">
        <v>3.73998112</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19.29626288</v>
      </c>
      <c r="F30" s="20" t="n">
        <v>3.21553373</v>
      </c>
      <c r="G30" s="18" t="n">
        <v>80.70373712</v>
      </c>
      <c r="H30" s="20" t="n">
        <v>3.21553373</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70.78182898999999</v>
      </c>
      <c r="F31" s="20" t="n">
        <v>3.2469211</v>
      </c>
      <c r="G31" s="18" t="n">
        <v>29.21817101</v>
      </c>
      <c r="H31" s="20" t="n">
        <v>3.2469211</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21.63066753</v>
      </c>
      <c r="F32" s="20" t="n">
        <v>3.33734251</v>
      </c>
      <c r="G32" s="18" t="n">
        <v>78.36933247</v>
      </c>
      <c r="H32" s="20" t="n">
        <v>3.33734251</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7.5907414</v>
      </c>
      <c r="F33" s="20" t="n">
        <v>1.50436269</v>
      </c>
      <c r="G33" s="18" t="n">
        <v>92.4092586</v>
      </c>
      <c r="H33" s="20" t="n">
        <v>1.50436269</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43.68172047</v>
      </c>
      <c r="F34" s="20" t="n">
        <v>3.28489996</v>
      </c>
      <c r="G34" s="18" t="n">
        <v>56.31827953</v>
      </c>
      <c r="H34" s="20" t="n">
        <v>3.28489996</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8.16095389</v>
      </c>
      <c r="F35" s="20" t="n">
        <v>0.21378533</v>
      </c>
      <c r="G35" s="18" t="n">
        <v>91.83904611</v>
      </c>
      <c r="H35" s="20" t="n">
        <v>0.21378533</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82.64614113</v>
      </c>
      <c r="F36" s="20" t="n">
        <v>2.85334376</v>
      </c>
      <c r="G36" s="18" t="n">
        <v>17.35385887</v>
      </c>
      <c r="H36" s="20" t="n">
        <v>2.85334376</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98.41637934000001</v>
      </c>
      <c r="F37" s="20" t="n">
        <v>0.91821648</v>
      </c>
      <c r="G37" s="18" t="n">
        <v>1.58362066</v>
      </c>
      <c r="H37" s="20" t="n">
        <v>0.91821648</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98.86699523</v>
      </c>
      <c r="F38" s="20" t="n">
        <v>0.7843445999999999</v>
      </c>
      <c r="G38" s="18" t="n">
        <v>1.13300477</v>
      </c>
      <c r="H38" s="20" t="n">
        <v>0.7843445999999999</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6.01309103</v>
      </c>
      <c r="F39" s="20" t="n">
        <v>2.16297283</v>
      </c>
      <c r="G39" s="18" t="n">
        <v>93.98690897</v>
      </c>
      <c r="H39" s="20" t="n">
        <v>2.16297283</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82.59447110000001</v>
      </c>
      <c r="F40" s="20" t="n">
        <v>2.21882835</v>
      </c>
      <c r="G40" s="18" t="n">
        <v>17.4055289</v>
      </c>
      <c r="H40" s="20" t="n">
        <v>2.21882835</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99.08603614</v>
      </c>
      <c r="F41" s="20" t="n">
        <v>0.6491953</v>
      </c>
      <c r="G41" s="18" t="n">
        <v>0.91396386</v>
      </c>
      <c r="H41" s="20" t="n">
        <v>0.6491953</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18.26027555</v>
      </c>
      <c r="F44" s="20" t="n">
        <v>2.43792018</v>
      </c>
      <c r="G44" s="18" t="n">
        <v>81.22560159</v>
      </c>
      <c r="H44" s="20" t="n">
        <v>2.40375312</v>
      </c>
      <c r="I44" s="18" t="n">
        <v>0</v>
      </c>
      <c r="J44" s="20" t="n">
        <v>0</v>
      </c>
      <c r="K44" s="18" t="s">
        <v>404</v>
      </c>
      <c r="L44" s="20" t="s">
        <v>404</v>
      </c>
      <c r="M44" s="18" t="n">
        <v>0</v>
      </c>
      <c r="N44" s="20" t="n">
        <v>0</v>
      </c>
      <c r="O44" s="18" t="n">
        <v>0</v>
      </c>
      <c r="P44" s="20" t="n">
        <v>0</v>
      </c>
      <c r="Q44" s="18" t="n">
        <v>0.51412286</v>
      </c>
      <c r="R44" s="20" t="n">
        <v>0.39731349</v>
      </c>
    </row>
    <row r="45" spans="1:18">
      <c r="A45" s="15" t="s">
        <v>442</v>
      </c>
      <c r="B45" s="17" t="n">
        <v>5519</v>
      </c>
      <c r="C45" s="18">
        <f>(0.0/B45*100)</f>
        <v/>
      </c>
      <c r="D45" s="19" t="n">
        <v>5519</v>
      </c>
      <c r="E45" s="18" t="n">
        <v>7.56440582</v>
      </c>
      <c r="F45" s="20" t="n">
        <v>2.03869915</v>
      </c>
      <c r="G45" s="18" t="n">
        <v>92.26331687</v>
      </c>
      <c r="H45" s="20" t="n">
        <v>2.05254819</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85.61334445</v>
      </c>
      <c r="F46" s="20" t="n">
        <v>2.15168825</v>
      </c>
      <c r="G46" s="18" t="n">
        <v>14.38665555</v>
      </c>
      <c r="H46" s="20" t="n">
        <v>2.15168825</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62.96333428</v>
      </c>
      <c r="F47" s="20" t="n">
        <v>3.63551026</v>
      </c>
      <c r="G47" s="18" t="n">
        <v>37.03666572</v>
      </c>
      <c r="H47" s="20" t="n">
        <v>3.63551026</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87.47890448</v>
      </c>
      <c r="F48" s="20" t="n">
        <v>2.53762751</v>
      </c>
      <c r="G48" s="18" t="n">
        <v>12.52109552</v>
      </c>
      <c r="H48" s="20" t="n">
        <v>2.53762751</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85.52999428</v>
      </c>
      <c r="F49" s="20" t="n">
        <v>2.85384559</v>
      </c>
      <c r="G49" s="18" t="n">
        <v>14.47000572</v>
      </c>
      <c r="H49" s="20" t="n">
        <v>2.85384559</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29.20224261</v>
      </c>
      <c r="F50" s="20" t="n">
        <v>2.82381347</v>
      </c>
      <c r="G50" s="18" t="n">
        <v>70.79775739</v>
      </c>
      <c r="H50" s="20" t="n">
        <v>2.82381347</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10.78358604</v>
      </c>
      <c r="F51" s="20" t="n">
        <v>2.12631061</v>
      </c>
      <c r="G51" s="18" t="n">
        <v>89.21641396</v>
      </c>
      <c r="H51" s="20" t="n">
        <v>2.12631061</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0.71311753</v>
      </c>
      <c r="F52" s="20" t="n">
        <v>0.64134784</v>
      </c>
      <c r="G52" s="18" t="n">
        <v>99.28688246999999</v>
      </c>
      <c r="H52" s="20" t="n">
        <v>0.64134784</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16.83012727</v>
      </c>
      <c r="F53" s="20" t="n">
        <v>0.08087432999999999</v>
      </c>
      <c r="G53" s="18" t="n">
        <v>83.16987272999999</v>
      </c>
      <c r="H53" s="20" t="n">
        <v>0.08087432999999999</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19.24093501</v>
      </c>
      <c r="F54" s="20" t="n">
        <v>1.66670512</v>
      </c>
      <c r="G54" s="18" t="n">
        <v>80.75906499</v>
      </c>
      <c r="H54" s="20" t="n">
        <v>1.66670512</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17.62872949</v>
      </c>
      <c r="F55" s="20" t="n">
        <v>2.17576502</v>
      </c>
      <c r="G55" s="18" t="n">
        <v>82.37127051</v>
      </c>
      <c r="H55" s="20" t="n">
        <v>2.17576502</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34.43458008</v>
      </c>
      <c r="F56" s="20" t="n">
        <v>4.24889066</v>
      </c>
      <c r="G56" s="18" t="n">
        <v>65.56541992</v>
      </c>
      <c r="H56" s="20" t="n">
        <v>4.24889066</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70.6406266</v>
      </c>
      <c r="F57" s="20" t="n">
        <v>2.74818628</v>
      </c>
      <c r="G57" s="18" t="n">
        <v>29.3593734</v>
      </c>
      <c r="H57" s="20" t="n">
        <v>2.74818628</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22.0702255</v>
      </c>
      <c r="F58" s="20" t="n">
        <v>2.20927391</v>
      </c>
      <c r="G58" s="18" t="n">
        <v>77.92977449999999</v>
      </c>
      <c r="H58" s="20" t="n">
        <v>2.20927391</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16.07745073</v>
      </c>
      <c r="F59" s="20" t="n">
        <v>1.08896558</v>
      </c>
      <c r="G59" s="18" t="n">
        <v>83.92254927</v>
      </c>
      <c r="H59" s="20" t="n">
        <v>1.08896558</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43.36453834</v>
      </c>
      <c r="F60" s="20" t="n">
        <v>2.70416409</v>
      </c>
      <c r="G60" s="18" t="n">
        <v>54.91626252</v>
      </c>
      <c r="H60" s="20" t="n">
        <v>2.82237455</v>
      </c>
      <c r="I60" s="18" t="n">
        <v>0</v>
      </c>
      <c r="J60" s="20" t="n">
        <v>0</v>
      </c>
      <c r="K60" s="18" t="s">
        <v>404</v>
      </c>
      <c r="L60" s="20" t="s">
        <v>404</v>
      </c>
      <c r="M60" s="18" t="n">
        <v>0</v>
      </c>
      <c r="N60" s="20" t="n">
        <v>0</v>
      </c>
      <c r="O60" s="18" t="n">
        <v>0</v>
      </c>
      <c r="P60" s="20" t="n">
        <v>0</v>
      </c>
      <c r="Q60" s="18" t="n">
        <v>1.71919914</v>
      </c>
      <c r="R60" s="20" t="n">
        <v>0.87945164</v>
      </c>
    </row>
    <row r="61" spans="1:18">
      <c r="A61" s="15" t="s">
        <v>458</v>
      </c>
      <c r="B61" s="17" t="n">
        <v>6525</v>
      </c>
      <c r="C61" s="18">
        <f>(0.0/B61*100)</f>
        <v/>
      </c>
      <c r="D61" s="19" t="n">
        <v>6525</v>
      </c>
      <c r="E61" s="18" t="n">
        <v>61.84383251</v>
      </c>
      <c r="F61" s="20" t="n">
        <v>2.74367157</v>
      </c>
      <c r="G61" s="18" t="n">
        <v>38.15616749</v>
      </c>
      <c r="H61" s="20" t="n">
        <v>2.74367157</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98.79552613</v>
      </c>
      <c r="F62" s="20" t="n">
        <v>0.0070481</v>
      </c>
      <c r="G62" s="18" t="n">
        <v>1.20447387</v>
      </c>
      <c r="H62" s="20" t="n">
        <v>0.0070481</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6.57614976</v>
      </c>
      <c r="F63" s="20" t="n">
        <v>0.06635828000000001</v>
      </c>
      <c r="G63" s="18" t="n">
        <v>83.55702279</v>
      </c>
      <c r="H63" s="20" t="n">
        <v>0.18104093</v>
      </c>
      <c r="I63" s="18" t="n">
        <v>0</v>
      </c>
      <c r="J63" s="20" t="n">
        <v>0</v>
      </c>
      <c r="K63" s="18" t="s">
        <v>404</v>
      </c>
      <c r="L63" s="20" t="s">
        <v>404</v>
      </c>
      <c r="M63" s="18" t="n">
        <v>0</v>
      </c>
      <c r="N63" s="20" t="n">
        <v>0</v>
      </c>
      <c r="O63" s="18" t="n">
        <v>0</v>
      </c>
      <c r="P63" s="20" t="n">
        <v>0</v>
      </c>
      <c r="Q63" s="18" t="n">
        <v>9.866827450000001</v>
      </c>
      <c r="R63" s="20" t="n">
        <v>0.18183485</v>
      </c>
    </row>
    <row r="64" spans="1:18">
      <c r="A64" s="15" t="s">
        <v>461</v>
      </c>
      <c r="B64" s="17" t="n">
        <v>3634</v>
      </c>
      <c r="C64" s="18">
        <f>(27.0/B64*100)</f>
        <v/>
      </c>
      <c r="D64" s="19" t="n">
        <v>3607</v>
      </c>
      <c r="E64" s="18" t="n">
        <v>10.43357602</v>
      </c>
      <c r="F64" s="20" t="n">
        <v>0.04250106</v>
      </c>
      <c r="G64" s="18" t="n">
        <v>89.56642398</v>
      </c>
      <c r="H64" s="20" t="n">
        <v>0.04250106</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38.12654749</v>
      </c>
      <c r="F65" s="20" t="n">
        <v>3.38469853</v>
      </c>
      <c r="G65" s="18" t="n">
        <v>61.87345251</v>
      </c>
      <c r="H65" s="20" t="n">
        <v>3.38469853</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2.70409582</v>
      </c>
      <c r="F66" s="20" t="n">
        <v>0.05095507</v>
      </c>
      <c r="G66" s="18" t="n">
        <v>97.29590417999999</v>
      </c>
      <c r="H66" s="20" t="n">
        <v>0.05095507</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33.15567543</v>
      </c>
      <c r="F67" s="20" t="n">
        <v>2.00763235</v>
      </c>
      <c r="G67" s="18" t="n">
        <v>66.84432457</v>
      </c>
      <c r="H67" s="20" t="n">
        <v>2.00763235</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47.25085807</v>
      </c>
      <c r="F68" s="20" t="n">
        <v>0.09560546</v>
      </c>
      <c r="G68" s="18" t="n">
        <v>52.74914193</v>
      </c>
      <c r="H68" s="20" t="n">
        <v>0.09560546</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15.0252484</v>
      </c>
      <c r="F69" s="20" t="n">
        <v>2.60164936</v>
      </c>
      <c r="G69" s="18" t="n">
        <v>84.9747516</v>
      </c>
      <c r="H69" s="20" t="n">
        <v>2.60164936</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76.88852412999999</v>
      </c>
      <c r="F70" s="20" t="n">
        <v>3.5823513</v>
      </c>
      <c r="G70" s="18" t="n">
        <v>23.11147587</v>
      </c>
      <c r="H70" s="20" t="n">
        <v>3.5823513</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12.91802057</v>
      </c>
      <c r="F71" s="20" t="n">
        <v>0.6183759599999999</v>
      </c>
      <c r="G71" s="18" t="n">
        <v>87.08197943</v>
      </c>
      <c r="H71" s="20" t="n">
        <v>0.6183759599999999</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31.14744671</v>
      </c>
      <c r="F72" s="20" t="n">
        <v>2.67724581</v>
      </c>
      <c r="G72" s="18" t="n">
        <v>68.85255329</v>
      </c>
      <c r="H72" s="20" t="n">
        <v>2.67724581</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59.8743378</v>
      </c>
      <c r="F73" s="20" t="n">
        <v>3.26277646</v>
      </c>
      <c r="G73" s="18" t="n">
        <v>40.1256622</v>
      </c>
      <c r="H73" s="20" t="n">
        <v>3.26277646</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9.925855009999999</v>
      </c>
      <c r="F74" s="20" t="n">
        <v>0.12056352</v>
      </c>
      <c r="G74" s="18" t="n">
        <v>90.07414498999999</v>
      </c>
      <c r="H74" s="20" t="n">
        <v>0.12056352</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4.78437925</v>
      </c>
      <c r="F75" s="20" t="n">
        <v>1.66019444</v>
      </c>
      <c r="G75" s="18" t="n">
        <v>95.21562075</v>
      </c>
      <c r="H75" s="20" t="n">
        <v>1.66019444</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69.33424963</v>
      </c>
      <c r="F76" s="20" t="n">
        <v>1.64198143</v>
      </c>
      <c r="G76" s="18" t="n">
        <v>30.66575037</v>
      </c>
      <c r="H76" s="20" t="n">
        <v>1.64198143</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17.39697336</v>
      </c>
      <c r="F77" s="20" t="n">
        <v>1.31038596</v>
      </c>
      <c r="G77" s="18" t="n">
        <v>82.60302664</v>
      </c>
      <c r="H77" s="20" t="n">
        <v>1.31038596</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35.49408108</v>
      </c>
      <c r="F78" s="20" t="n">
        <v>3.70226808</v>
      </c>
      <c r="G78" s="18" t="n">
        <v>63.51783805</v>
      </c>
      <c r="H78" s="20" t="n">
        <v>3.88251728</v>
      </c>
      <c r="I78" s="18" t="n">
        <v>0</v>
      </c>
      <c r="J78" s="20" t="n">
        <v>0</v>
      </c>
      <c r="K78" s="18" t="s">
        <v>404</v>
      </c>
      <c r="L78" s="20" t="s">
        <v>404</v>
      </c>
      <c r="M78" s="18" t="n">
        <v>0</v>
      </c>
      <c r="N78" s="20" t="n">
        <v>0</v>
      </c>
      <c r="O78" s="18" t="n">
        <v>0</v>
      </c>
      <c r="P78" s="20" t="n">
        <v>0</v>
      </c>
      <c r="Q78" s="18" t="n">
        <v>0.9880808800000001</v>
      </c>
      <c r="R78" s="20" t="n">
        <v>0.99567778</v>
      </c>
    </row>
    <row customHeight="1" ht="25" r="79" spans="1:18">
      <c r="A79" s="15" t="s">
        <v>476</v>
      </c>
      <c r="B79" s="17" t="n">
        <v>1657</v>
      </c>
      <c r="C79" s="18">
        <f>(21.0/B79*100)</f>
        <v/>
      </c>
      <c r="D79" s="19" t="n">
        <v>1636</v>
      </c>
      <c r="E79" s="18" t="n">
        <v>72.94364173</v>
      </c>
      <c r="F79" s="20" t="n">
        <v>6.82722054</v>
      </c>
      <c r="G79" s="18" t="n">
        <v>27.05635827</v>
      </c>
      <c r="H79" s="20" t="n">
        <v>6.82722054</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48.82256329</v>
      </c>
      <c r="F80" s="20" t="n">
        <v>3.41093391</v>
      </c>
      <c r="G80" s="18" t="n">
        <v>51.17743671</v>
      </c>
      <c r="H80" s="20" t="n">
        <v>3.41093391</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6.9929536</v>
      </c>
      <c r="F81" s="20" t="n">
        <v>1.05053011</v>
      </c>
      <c r="G81" s="18" t="n">
        <v>93.00704639999999</v>
      </c>
      <c r="H81" s="20" t="n">
        <v>1.05053011</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561</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82.52384665</v>
      </c>
      <c r="F7" s="20" t="n">
        <v>1.32364597</v>
      </c>
      <c r="G7" s="18" t="n">
        <v>17.47615335</v>
      </c>
      <c r="H7" s="20" t="n">
        <v>1.32364597</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98.12471659000001</v>
      </c>
      <c r="F8" s="20" t="n">
        <v>0.76867749</v>
      </c>
      <c r="G8" s="18" t="n">
        <v>1.87528341</v>
      </c>
      <c r="H8" s="20" t="n">
        <v>0.76867749</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99.14402278999999</v>
      </c>
      <c r="F9" s="20" t="n">
        <v>0.52034132</v>
      </c>
      <c r="G9" s="18" t="n">
        <v>0.85597721</v>
      </c>
      <c r="H9" s="20" t="n">
        <v>0.52034132</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97.26587748</v>
      </c>
      <c r="F10" s="20" t="n">
        <v>0.5572012200000001</v>
      </c>
      <c r="G10" s="18" t="n">
        <v>2.73412252</v>
      </c>
      <c r="H10" s="20" t="n">
        <v>0.5572012200000001</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77.68549575999999</v>
      </c>
      <c r="F11" s="20" t="n">
        <v>2.88197564</v>
      </c>
      <c r="G11" s="18" t="n">
        <v>22.31450424</v>
      </c>
      <c r="H11" s="20" t="n">
        <v>2.88197564</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15.72647483</v>
      </c>
      <c r="F12" s="20" t="n">
        <v>2.11975809</v>
      </c>
      <c r="G12" s="18" t="n">
        <v>84.27352517</v>
      </c>
      <c r="H12" s="20" t="n">
        <v>2.11975809</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72.66207468</v>
      </c>
      <c r="F13" s="20" t="n">
        <v>2.89084095</v>
      </c>
      <c r="G13" s="18" t="n">
        <v>27.33792532</v>
      </c>
      <c r="H13" s="20" t="n">
        <v>2.89084095</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41.50871839</v>
      </c>
      <c r="F14" s="20" t="n">
        <v>2.58953424</v>
      </c>
      <c r="G14" s="18" t="n">
        <v>58.49128161</v>
      </c>
      <c r="H14" s="20" t="n">
        <v>2.58953424</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78.97194564</v>
      </c>
      <c r="F15" s="20" t="n">
        <v>3.44711042</v>
      </c>
      <c r="G15" s="18" t="n">
        <v>21.02805436</v>
      </c>
      <c r="H15" s="20" t="n">
        <v>3.44711042</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96.21035156000001</v>
      </c>
      <c r="F16" s="20" t="n">
        <v>1.25107143</v>
      </c>
      <c r="G16" s="18" t="n">
        <v>3.78964844</v>
      </c>
      <c r="H16" s="20" t="n">
        <v>1.25107143</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95.88930176</v>
      </c>
      <c r="F17" s="20" t="n">
        <v>1.5630689</v>
      </c>
      <c r="G17" s="18" t="n">
        <v>4.11069824</v>
      </c>
      <c r="H17" s="20" t="n">
        <v>1.5630689</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99.07947355</v>
      </c>
      <c r="F18" s="20" t="n">
        <v>0.6690982599999999</v>
      </c>
      <c r="G18" s="18" t="n">
        <v>0.92052645</v>
      </c>
      <c r="H18" s="20" t="n">
        <v>0.6690982599999999</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85.38734061</v>
      </c>
      <c r="F19" s="20" t="n">
        <v>2.59184234</v>
      </c>
      <c r="G19" s="18" t="n">
        <v>14.61265939</v>
      </c>
      <c r="H19" s="20" t="n">
        <v>2.59184234</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92.18237190000001</v>
      </c>
      <c r="F20" s="20" t="n">
        <v>0.17306445</v>
      </c>
      <c r="G20" s="18" t="n">
        <v>7.25257058</v>
      </c>
      <c r="H20" s="20" t="n">
        <v>0.15826213</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95.24074327</v>
      </c>
      <c r="F21" s="20" t="n">
        <v>1.77345371</v>
      </c>
      <c r="G21" s="18" t="n">
        <v>4.75925673</v>
      </c>
      <c r="H21" s="20" t="n">
        <v>1.77345371</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76.2645539</v>
      </c>
      <c r="F22" s="20" t="n">
        <v>3.47334891</v>
      </c>
      <c r="G22" s="18" t="n">
        <v>23.7354461</v>
      </c>
      <c r="H22" s="20" t="n">
        <v>3.47334891</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97.31687992000001</v>
      </c>
      <c r="F23" s="20" t="n">
        <v>0.91190899</v>
      </c>
      <c r="G23" s="18" t="n">
        <v>2.68312008</v>
      </c>
      <c r="H23" s="20" t="n">
        <v>0.91190899</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76.78818839</v>
      </c>
      <c r="F24" s="20" t="n">
        <v>2.87827203</v>
      </c>
      <c r="G24" s="18" t="n">
        <v>23.21181161</v>
      </c>
      <c r="H24" s="20" t="n">
        <v>2.87827203</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95.70884208</v>
      </c>
      <c r="F25" s="20" t="n">
        <v>1.65573778</v>
      </c>
      <c r="G25" s="18" t="n">
        <v>4.29115792</v>
      </c>
      <c r="H25" s="20" t="n">
        <v>1.65573778</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43.17873712</v>
      </c>
      <c r="F26" s="20" t="n">
        <v>2.98988978</v>
      </c>
      <c r="G26" s="18" t="n">
        <v>56.82126288</v>
      </c>
      <c r="H26" s="20" t="n">
        <v>2.98988978</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96.14315813</v>
      </c>
      <c r="F27" s="20" t="n">
        <v>0.04188462</v>
      </c>
      <c r="G27" s="18" t="n">
        <v>3.85684187</v>
      </c>
      <c r="H27" s="20" t="n">
        <v>0.04188462</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93.43732527</v>
      </c>
      <c r="F28" s="20" t="n">
        <v>1.31579604</v>
      </c>
      <c r="G28" s="18" t="n">
        <v>6.56267473</v>
      </c>
      <c r="H28" s="20" t="n">
        <v>1.31579604</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36.86526018</v>
      </c>
      <c r="F29" s="20" t="n">
        <v>4.19881642</v>
      </c>
      <c r="G29" s="18" t="n">
        <v>63.13473982</v>
      </c>
      <c r="H29" s="20" t="n">
        <v>4.19881642</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64.05768571</v>
      </c>
      <c r="F30" s="20" t="n">
        <v>4.09022288</v>
      </c>
      <c r="G30" s="18" t="n">
        <v>35.94231429</v>
      </c>
      <c r="H30" s="20" t="n">
        <v>4.09022288</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79.24294681000001</v>
      </c>
      <c r="F31" s="20" t="n">
        <v>2.80979618</v>
      </c>
      <c r="G31" s="18" t="n">
        <v>20.75705319</v>
      </c>
      <c r="H31" s="20" t="n">
        <v>2.80979618</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80.07378192</v>
      </c>
      <c r="F32" s="20" t="n">
        <v>2.95892515</v>
      </c>
      <c r="G32" s="18" t="n">
        <v>19.92621808</v>
      </c>
      <c r="H32" s="20" t="n">
        <v>2.95892515</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98.70902812</v>
      </c>
      <c r="F33" s="20" t="n">
        <v>1.03390057</v>
      </c>
      <c r="G33" s="18" t="n">
        <v>1.29097188</v>
      </c>
      <c r="H33" s="20" t="n">
        <v>1.03390057</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42.54147704</v>
      </c>
      <c r="F34" s="20" t="n">
        <v>3.22208553</v>
      </c>
      <c r="G34" s="18" t="n">
        <v>57.45852296</v>
      </c>
      <c r="H34" s="20" t="n">
        <v>3.22208553</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68.72437244</v>
      </c>
      <c r="F35" s="20" t="n">
        <v>0.31627345</v>
      </c>
      <c r="G35" s="18" t="n">
        <v>31.27562756</v>
      </c>
      <c r="H35" s="20" t="n">
        <v>0.31627345</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94.46896236000001</v>
      </c>
      <c r="F36" s="20" t="n">
        <v>1.43969507</v>
      </c>
      <c r="G36" s="18" t="n">
        <v>5.53103764</v>
      </c>
      <c r="H36" s="20" t="n">
        <v>1.43969507</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9.849733410000001</v>
      </c>
      <c r="F37" s="20" t="n">
        <v>2.08554536</v>
      </c>
      <c r="G37" s="18" t="n">
        <v>90.15026659</v>
      </c>
      <c r="H37" s="20" t="n">
        <v>2.08554536</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86.00525207</v>
      </c>
      <c r="F38" s="20" t="n">
        <v>2.34646159</v>
      </c>
      <c r="G38" s="18" t="n">
        <v>13.99474793</v>
      </c>
      <c r="H38" s="20" t="n">
        <v>2.34646159</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98.81463893</v>
      </c>
      <c r="F39" s="20" t="n">
        <v>0.80625325</v>
      </c>
      <c r="G39" s="18" t="n">
        <v>1.18536107</v>
      </c>
      <c r="H39" s="20" t="n">
        <v>0.80625325</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23.38369976</v>
      </c>
      <c r="F40" s="20" t="n">
        <v>2.55446911</v>
      </c>
      <c r="G40" s="18" t="n">
        <v>76.61630024</v>
      </c>
      <c r="H40" s="20" t="n">
        <v>2.55446911</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90.8096445</v>
      </c>
      <c r="F41" s="20" t="n">
        <v>2.3054452</v>
      </c>
      <c r="G41" s="18" t="n">
        <v>9.190355500000001</v>
      </c>
      <c r="H41" s="20" t="n">
        <v>2.3054452</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92.2738501</v>
      </c>
      <c r="F44" s="20" t="n">
        <v>1.03239435</v>
      </c>
      <c r="G44" s="18" t="n">
        <v>7.21202704</v>
      </c>
      <c r="H44" s="20" t="n">
        <v>0.95630613</v>
      </c>
      <c r="I44" s="18" t="n">
        <v>0</v>
      </c>
      <c r="J44" s="20" t="n">
        <v>0</v>
      </c>
      <c r="K44" s="18" t="s">
        <v>404</v>
      </c>
      <c r="L44" s="20" t="s">
        <v>404</v>
      </c>
      <c r="M44" s="18" t="n">
        <v>0</v>
      </c>
      <c r="N44" s="20" t="n">
        <v>0</v>
      </c>
      <c r="O44" s="18" t="n">
        <v>0</v>
      </c>
      <c r="P44" s="20" t="n">
        <v>0</v>
      </c>
      <c r="Q44" s="18" t="n">
        <v>0.51412286</v>
      </c>
      <c r="R44" s="20" t="n">
        <v>0.39731349</v>
      </c>
    </row>
    <row r="45" spans="1:18">
      <c r="A45" s="15" t="s">
        <v>442</v>
      </c>
      <c r="B45" s="17" t="n">
        <v>5519</v>
      </c>
      <c r="C45" s="18">
        <f>(0.0/B45*100)</f>
        <v/>
      </c>
      <c r="D45" s="19" t="n">
        <v>5519</v>
      </c>
      <c r="E45" s="18" t="n">
        <v>97.37823073</v>
      </c>
      <c r="F45" s="20" t="n">
        <v>1.22125202</v>
      </c>
      <c r="G45" s="18" t="n">
        <v>2.44949196</v>
      </c>
      <c r="H45" s="20" t="n">
        <v>1.20558332</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92.08203223</v>
      </c>
      <c r="F46" s="20" t="n">
        <v>1.50121649</v>
      </c>
      <c r="G46" s="18" t="n">
        <v>7.91796777</v>
      </c>
      <c r="H46" s="20" t="n">
        <v>1.50121649</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12.02823683</v>
      </c>
      <c r="F47" s="20" t="n">
        <v>2.44603644</v>
      </c>
      <c r="G47" s="18" t="n">
        <v>87.97176317</v>
      </c>
      <c r="H47" s="20" t="n">
        <v>2.44603644</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93.41466215</v>
      </c>
      <c r="F48" s="20" t="n">
        <v>1.74759287</v>
      </c>
      <c r="G48" s="18" t="n">
        <v>6.58533785</v>
      </c>
      <c r="H48" s="20" t="n">
        <v>1.74759287</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99.70445683</v>
      </c>
      <c r="F49" s="20" t="n">
        <v>0.25794868</v>
      </c>
      <c r="G49" s="18" t="n">
        <v>0.29554317</v>
      </c>
      <c r="H49" s="20" t="n">
        <v>0.25794868</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83.35281965</v>
      </c>
      <c r="F50" s="20" t="n">
        <v>2.08900689</v>
      </c>
      <c r="G50" s="18" t="n">
        <v>16.64718035</v>
      </c>
      <c r="H50" s="20" t="n">
        <v>2.08900689</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95.2013391</v>
      </c>
      <c r="F51" s="20" t="n">
        <v>1.54973273</v>
      </c>
      <c r="G51" s="18" t="n">
        <v>4.7986609</v>
      </c>
      <c r="H51" s="20" t="n">
        <v>1.54973273</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98.59244413</v>
      </c>
      <c r="F52" s="20" t="n">
        <v>1.00828154</v>
      </c>
      <c r="G52" s="18" t="n">
        <v>1.40755587</v>
      </c>
      <c r="H52" s="20" t="n">
        <v>1.00828154</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93.08694887999999</v>
      </c>
      <c r="F53" s="20" t="n">
        <v>0.06031838</v>
      </c>
      <c r="G53" s="18" t="n">
        <v>6.91305112</v>
      </c>
      <c r="H53" s="20" t="n">
        <v>0.06031838</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84.42193105</v>
      </c>
      <c r="F54" s="20" t="n">
        <v>1.66018521</v>
      </c>
      <c r="G54" s="18" t="n">
        <v>15.57806895</v>
      </c>
      <c r="H54" s="20" t="n">
        <v>1.66018521</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79.82864166</v>
      </c>
      <c r="F55" s="20" t="n">
        <v>2.40807627</v>
      </c>
      <c r="G55" s="18" t="n">
        <v>20.17135834</v>
      </c>
      <c r="H55" s="20" t="n">
        <v>2.40807627</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61.26117004</v>
      </c>
      <c r="F56" s="20" t="n">
        <v>4.30674168</v>
      </c>
      <c r="G56" s="18" t="n">
        <v>38.73882996</v>
      </c>
      <c r="H56" s="20" t="n">
        <v>4.30674168</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64.81079963000001</v>
      </c>
      <c r="F57" s="20" t="n">
        <v>3.72152949</v>
      </c>
      <c r="G57" s="18" t="n">
        <v>35.18920037</v>
      </c>
      <c r="H57" s="20" t="n">
        <v>3.72152949</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94.62996226999999</v>
      </c>
      <c r="F58" s="20" t="n">
        <v>1.50797288</v>
      </c>
      <c r="G58" s="18" t="n">
        <v>5.37003773</v>
      </c>
      <c r="H58" s="20" t="n">
        <v>1.50797288</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97.48827903999999</v>
      </c>
      <c r="F59" s="20" t="n">
        <v>0.62693903</v>
      </c>
      <c r="G59" s="18" t="n">
        <v>2.51172096</v>
      </c>
      <c r="H59" s="20" t="n">
        <v>0.62693903</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64.78326701</v>
      </c>
      <c r="F60" s="20" t="n">
        <v>2.4356751</v>
      </c>
      <c r="G60" s="18" t="n">
        <v>33.49753386</v>
      </c>
      <c r="H60" s="20" t="n">
        <v>2.28316065</v>
      </c>
      <c r="I60" s="18" t="n">
        <v>0</v>
      </c>
      <c r="J60" s="20" t="n">
        <v>0</v>
      </c>
      <c r="K60" s="18" t="s">
        <v>404</v>
      </c>
      <c r="L60" s="20" t="s">
        <v>404</v>
      </c>
      <c r="M60" s="18" t="n">
        <v>0</v>
      </c>
      <c r="N60" s="20" t="n">
        <v>0</v>
      </c>
      <c r="O60" s="18" t="n">
        <v>0</v>
      </c>
      <c r="P60" s="20" t="n">
        <v>0</v>
      </c>
      <c r="Q60" s="18" t="n">
        <v>1.71919914</v>
      </c>
      <c r="R60" s="20" t="n">
        <v>0.87945164</v>
      </c>
    </row>
    <row r="61" spans="1:18">
      <c r="A61" s="15" t="s">
        <v>458</v>
      </c>
      <c r="B61" s="17" t="n">
        <v>6525</v>
      </c>
      <c r="C61" s="18">
        <f>(0.0/B61*100)</f>
        <v/>
      </c>
      <c r="D61" s="19" t="n">
        <v>6525</v>
      </c>
      <c r="E61" s="18" t="n">
        <v>34.47099988</v>
      </c>
      <c r="F61" s="20" t="n">
        <v>2.45176357</v>
      </c>
      <c r="G61" s="18" t="n">
        <v>65.52900012000001</v>
      </c>
      <c r="H61" s="20" t="n">
        <v>2.45176357</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12.23489002</v>
      </c>
      <c r="F62" s="20" t="n">
        <v>0.0388654</v>
      </c>
      <c r="G62" s="18" t="n">
        <v>87.76510998000001</v>
      </c>
      <c r="H62" s="20" t="n">
        <v>0.0388654</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62.1038815</v>
      </c>
      <c r="F63" s="20" t="n">
        <v>0.18843424</v>
      </c>
      <c r="G63" s="18" t="n">
        <v>29.60138043</v>
      </c>
      <c r="H63" s="20" t="n">
        <v>0.14156886</v>
      </c>
      <c r="I63" s="18" t="n">
        <v>0</v>
      </c>
      <c r="J63" s="20" t="n">
        <v>0</v>
      </c>
      <c r="K63" s="18" t="s">
        <v>404</v>
      </c>
      <c r="L63" s="20" t="s">
        <v>404</v>
      </c>
      <c r="M63" s="18" t="n">
        <v>0</v>
      </c>
      <c r="N63" s="20" t="n">
        <v>0</v>
      </c>
      <c r="O63" s="18" t="n">
        <v>0</v>
      </c>
      <c r="P63" s="20" t="n">
        <v>0</v>
      </c>
      <c r="Q63" s="18" t="n">
        <v>8.294738069999999</v>
      </c>
      <c r="R63" s="20" t="n">
        <v>0.17904861</v>
      </c>
    </row>
    <row r="64" spans="1:18">
      <c r="A64" s="15" t="s">
        <v>461</v>
      </c>
      <c r="B64" s="17" t="n">
        <v>3634</v>
      </c>
      <c r="C64" s="18">
        <f>(27.0/B64*100)</f>
        <v/>
      </c>
      <c r="D64" s="19" t="n">
        <v>3607</v>
      </c>
      <c r="E64" s="18" t="n">
        <v>79.86793856</v>
      </c>
      <c r="F64" s="20" t="n">
        <v>0.09785727</v>
      </c>
      <c r="G64" s="18" t="n">
        <v>20.13206144</v>
      </c>
      <c r="H64" s="20" t="n">
        <v>0.09785727</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83.79508608</v>
      </c>
      <c r="F65" s="20" t="n">
        <v>2.64824616</v>
      </c>
      <c r="G65" s="18" t="n">
        <v>16.20491392</v>
      </c>
      <c r="H65" s="20" t="n">
        <v>2.64824616</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69.47116498</v>
      </c>
      <c r="F66" s="20" t="n">
        <v>0.44865917</v>
      </c>
      <c r="G66" s="18" t="n">
        <v>30.52883502</v>
      </c>
      <c r="H66" s="20" t="n">
        <v>0.44865917</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78.86789683000001</v>
      </c>
      <c r="F67" s="20" t="n">
        <v>1.50221761</v>
      </c>
      <c r="G67" s="18" t="n">
        <v>21.13210317</v>
      </c>
      <c r="H67" s="20" t="n">
        <v>1.50221761</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80.14983161000001</v>
      </c>
      <c r="F68" s="20" t="n">
        <v>0.08687017</v>
      </c>
      <c r="G68" s="18" t="n">
        <v>19.85016839</v>
      </c>
      <c r="H68" s="20" t="n">
        <v>0.08687017</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95.56910698999999</v>
      </c>
      <c r="F69" s="20" t="n">
        <v>1.63078439</v>
      </c>
      <c r="G69" s="18" t="n">
        <v>4.43089301</v>
      </c>
      <c r="H69" s="20" t="n">
        <v>1.63078439</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59.76660175</v>
      </c>
      <c r="F70" s="20" t="n">
        <v>3.44539511</v>
      </c>
      <c r="G70" s="18" t="n">
        <v>40.23339825</v>
      </c>
      <c r="H70" s="20" t="n">
        <v>3.44539511</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81.60691709</v>
      </c>
      <c r="F71" s="20" t="n">
        <v>0.82268524</v>
      </c>
      <c r="G71" s="18" t="n">
        <v>18.39308291</v>
      </c>
      <c r="H71" s="20" t="n">
        <v>0.82268524</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80.11387003999999</v>
      </c>
      <c r="F72" s="20" t="n">
        <v>2.79641801</v>
      </c>
      <c r="G72" s="18" t="n">
        <v>19.88612996</v>
      </c>
      <c r="H72" s="20" t="n">
        <v>2.79641801</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26.77937966</v>
      </c>
      <c r="F73" s="20" t="n">
        <v>3.27526316</v>
      </c>
      <c r="G73" s="18" t="n">
        <v>73.22062034</v>
      </c>
      <c r="H73" s="20" t="n">
        <v>3.27526316</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96.20182351</v>
      </c>
      <c r="F74" s="20" t="n">
        <v>0.06618182</v>
      </c>
      <c r="G74" s="18" t="n">
        <v>3.79817649</v>
      </c>
      <c r="H74" s="20" t="n">
        <v>0.06618182</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98.70955689</v>
      </c>
      <c r="F75" s="20" t="n">
        <v>0.60208891</v>
      </c>
      <c r="G75" s="18" t="n">
        <v>1.29044311</v>
      </c>
      <c r="H75" s="20" t="n">
        <v>0.60208891</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68.58631463</v>
      </c>
      <c r="F76" s="20" t="n">
        <v>1.94550957</v>
      </c>
      <c r="G76" s="18" t="n">
        <v>31.41368537</v>
      </c>
      <c r="H76" s="20" t="n">
        <v>1.94550957</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97.04339241</v>
      </c>
      <c r="F77" s="20" t="n">
        <v>1.16737003</v>
      </c>
      <c r="G77" s="18" t="n">
        <v>2.95660759</v>
      </c>
      <c r="H77" s="20" t="n">
        <v>1.16737003</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65.45661283</v>
      </c>
      <c r="F78" s="20" t="n">
        <v>3.65286172</v>
      </c>
      <c r="G78" s="18" t="n">
        <v>33.55530629</v>
      </c>
      <c r="H78" s="20" t="n">
        <v>3.54449398</v>
      </c>
      <c r="I78" s="18" t="n">
        <v>0</v>
      </c>
      <c r="J78" s="20" t="n">
        <v>0</v>
      </c>
      <c r="K78" s="18" t="s">
        <v>404</v>
      </c>
      <c r="L78" s="20" t="s">
        <v>404</v>
      </c>
      <c r="M78" s="18" t="n">
        <v>0</v>
      </c>
      <c r="N78" s="20" t="n">
        <v>0</v>
      </c>
      <c r="O78" s="18" t="n">
        <v>0</v>
      </c>
      <c r="P78" s="20" t="n">
        <v>0</v>
      </c>
      <c r="Q78" s="18" t="n">
        <v>0.9880808800000001</v>
      </c>
      <c r="R78" s="20" t="n">
        <v>0.99567778</v>
      </c>
    </row>
    <row customHeight="1" ht="25" r="79" spans="1:18">
      <c r="A79" s="15" t="s">
        <v>476</v>
      </c>
      <c r="B79" s="17" t="n">
        <v>1657</v>
      </c>
      <c r="C79" s="18">
        <f>(21.0/B79*100)</f>
        <v/>
      </c>
      <c r="D79" s="19" t="n">
        <v>1636</v>
      </c>
      <c r="E79" s="18" t="n">
        <v>100</v>
      </c>
      <c r="F79" s="20" t="n">
        <v>0</v>
      </c>
      <c r="G79" s="18" t="n">
        <v>0</v>
      </c>
      <c r="H79" s="20" t="n">
        <v>0</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90.75675917</v>
      </c>
      <c r="F80" s="20" t="n">
        <v>2.03969302</v>
      </c>
      <c r="G80" s="18" t="n">
        <v>9.24324083</v>
      </c>
      <c r="H80" s="20" t="n">
        <v>2.03969302</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86.9336461</v>
      </c>
      <c r="F81" s="20" t="n">
        <v>2.24574621</v>
      </c>
      <c r="G81" s="18" t="n">
        <v>13.0663539</v>
      </c>
      <c r="H81" s="20" t="n">
        <v>2.24574621</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562</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99.14339683</v>
      </c>
      <c r="F7" s="20" t="n">
        <v>0.35397338</v>
      </c>
      <c r="G7" s="18" t="n">
        <v>0.85660317</v>
      </c>
      <c r="H7" s="20" t="n">
        <v>0.35397338</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99.9567763</v>
      </c>
      <c r="F8" s="20" t="n">
        <v>0.00349446</v>
      </c>
      <c r="G8" s="18" t="n">
        <v>0.0432237</v>
      </c>
      <c r="H8" s="20" t="n">
        <v>0.00349446</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100</v>
      </c>
      <c r="F9" s="20" t="n">
        <v>0</v>
      </c>
      <c r="G9" s="18" t="n">
        <v>0</v>
      </c>
      <c r="H9" s="20" t="n">
        <v>0</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98.22552397</v>
      </c>
      <c r="F10" s="20" t="n">
        <v>0.73947866</v>
      </c>
      <c r="G10" s="18" t="n">
        <v>1.77447603</v>
      </c>
      <c r="H10" s="20" t="n">
        <v>0.73947866</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99.85752386999999</v>
      </c>
      <c r="F11" s="20" t="n">
        <v>0.14518663</v>
      </c>
      <c r="G11" s="18" t="n">
        <v>0.14247613</v>
      </c>
      <c r="H11" s="20" t="n">
        <v>0.14518663</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99.94224907</v>
      </c>
      <c r="F12" s="20" t="n">
        <v>0.05577322</v>
      </c>
      <c r="G12" s="18" t="n">
        <v>0.05775093</v>
      </c>
      <c r="H12" s="20" t="n">
        <v>0.05577322</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98.7829775</v>
      </c>
      <c r="F13" s="20" t="n">
        <v>0.76772228</v>
      </c>
      <c r="G13" s="18" t="n">
        <v>1.2170225</v>
      </c>
      <c r="H13" s="20" t="n">
        <v>0.76772228</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94.03471270999999</v>
      </c>
      <c r="F14" s="20" t="n">
        <v>1.32452652</v>
      </c>
      <c r="G14" s="18" t="n">
        <v>5.96528729</v>
      </c>
      <c r="H14" s="20" t="n">
        <v>1.32452652</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99.35864286</v>
      </c>
      <c r="F15" s="20" t="n">
        <v>0.6403639</v>
      </c>
      <c r="G15" s="18" t="n">
        <v>0.64135714</v>
      </c>
      <c r="H15" s="20" t="n">
        <v>0.6403639</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100</v>
      </c>
      <c r="F16" s="20" t="n">
        <v>0</v>
      </c>
      <c r="G16" s="18" t="n">
        <v>0</v>
      </c>
      <c r="H16" s="20" t="n">
        <v>0</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100</v>
      </c>
      <c r="F17" s="20" t="n">
        <v>0</v>
      </c>
      <c r="G17" s="18" t="n">
        <v>0</v>
      </c>
      <c r="H17" s="20" t="n">
        <v>0</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100</v>
      </c>
      <c r="F18" s="20" t="n">
        <v>0</v>
      </c>
      <c r="G18" s="18" t="n">
        <v>0</v>
      </c>
      <c r="H18" s="20" t="n">
        <v>0</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100</v>
      </c>
      <c r="F19" s="20" t="n">
        <v>0</v>
      </c>
      <c r="G19" s="18" t="n">
        <v>0</v>
      </c>
      <c r="H19" s="20" t="n">
        <v>0</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93.39406338000001</v>
      </c>
      <c r="F20" s="20" t="n">
        <v>0.1325167</v>
      </c>
      <c r="G20" s="18" t="n">
        <v>6.0408791</v>
      </c>
      <c r="H20" s="20" t="n">
        <v>0.12452925</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100</v>
      </c>
      <c r="F21" s="20" t="n">
        <v>0</v>
      </c>
      <c r="G21" s="18" t="n">
        <v>0</v>
      </c>
      <c r="H21" s="20" t="n">
        <v>0</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100</v>
      </c>
      <c r="F22" s="20" t="n">
        <v>0</v>
      </c>
      <c r="G22" s="18" t="n">
        <v>0</v>
      </c>
      <c r="H22" s="20" t="n">
        <v>0</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99.99851087</v>
      </c>
      <c r="F23" s="20" t="n">
        <v>0.0005089200000000001</v>
      </c>
      <c r="G23" s="18" t="n">
        <v>0.00148913</v>
      </c>
      <c r="H23" s="20" t="n">
        <v>0.0005089200000000001</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99.20898022999999</v>
      </c>
      <c r="F24" s="20" t="n">
        <v>0.7910331</v>
      </c>
      <c r="G24" s="18" t="n">
        <v>0.79101977</v>
      </c>
      <c r="H24" s="20" t="n">
        <v>0.7910331</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100</v>
      </c>
      <c r="F25" s="20" t="n">
        <v>0</v>
      </c>
      <c r="G25" s="18" t="n">
        <v>0</v>
      </c>
      <c r="H25" s="20" t="n">
        <v>0</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92.60450685000001</v>
      </c>
      <c r="F26" s="20" t="n">
        <v>1.81104628</v>
      </c>
      <c r="G26" s="18" t="n">
        <v>7.39549315</v>
      </c>
      <c r="H26" s="20" t="n">
        <v>1.81104628</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100</v>
      </c>
      <c r="F27" s="20" t="n">
        <v>0</v>
      </c>
      <c r="G27" s="18" t="n">
        <v>0</v>
      </c>
      <c r="H27" s="20" t="n">
        <v>0</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99.71310699999999</v>
      </c>
      <c r="F28" s="20" t="n">
        <v>0.28547043</v>
      </c>
      <c r="G28" s="18" t="n">
        <v>0.286893</v>
      </c>
      <c r="H28" s="20" t="n">
        <v>0.28547043</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100</v>
      </c>
      <c r="F29" s="20" t="n">
        <v>0</v>
      </c>
      <c r="G29" s="18" t="n">
        <v>0</v>
      </c>
      <c r="H29" s="20" t="n">
        <v>0</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98.11468579</v>
      </c>
      <c r="F30" s="20" t="n">
        <v>1.01105888</v>
      </c>
      <c r="G30" s="18" t="n">
        <v>1.88531421</v>
      </c>
      <c r="H30" s="20" t="n">
        <v>1.01105888</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99.13382461</v>
      </c>
      <c r="F31" s="20" t="n">
        <v>0.51877872</v>
      </c>
      <c r="G31" s="18" t="n">
        <v>0.86617539</v>
      </c>
      <c r="H31" s="20" t="n">
        <v>0.51877872</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100</v>
      </c>
      <c r="F32" s="20" t="n">
        <v>0</v>
      </c>
      <c r="G32" s="18" t="n">
        <v>0</v>
      </c>
      <c r="H32" s="20" t="n">
        <v>0</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100</v>
      </c>
      <c r="F33" s="20" t="n">
        <v>0</v>
      </c>
      <c r="G33" s="18" t="n">
        <v>0</v>
      </c>
      <c r="H33" s="20" t="n">
        <v>0</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97.60609126</v>
      </c>
      <c r="F34" s="20" t="n">
        <v>1.090755</v>
      </c>
      <c r="G34" s="18" t="n">
        <v>2.39390874</v>
      </c>
      <c r="H34" s="20" t="n">
        <v>1.090755</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99.32965093999999</v>
      </c>
      <c r="F35" s="20" t="n">
        <v>0.01069224</v>
      </c>
      <c r="G35" s="18" t="n">
        <v>0.6703490600000001</v>
      </c>
      <c r="H35" s="20" t="n">
        <v>0.01069224</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100</v>
      </c>
      <c r="F36" s="20" t="n">
        <v>0</v>
      </c>
      <c r="G36" s="18" t="n">
        <v>0</v>
      </c>
      <c r="H36" s="20" t="n">
        <v>0</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97.27727369</v>
      </c>
      <c r="F37" s="20" t="n">
        <v>0.75452374</v>
      </c>
      <c r="G37" s="18" t="n">
        <v>2.72272631</v>
      </c>
      <c r="H37" s="20" t="n">
        <v>0.75452374</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99.16992747</v>
      </c>
      <c r="F38" s="20" t="n">
        <v>0.67434933</v>
      </c>
      <c r="G38" s="18" t="n">
        <v>0.83007253</v>
      </c>
      <c r="H38" s="20" t="n">
        <v>0.67434933</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99.56196633</v>
      </c>
      <c r="F39" s="20" t="n">
        <v>0.31248468</v>
      </c>
      <c r="G39" s="18" t="n">
        <v>0.43803367</v>
      </c>
      <c r="H39" s="20" t="n">
        <v>0.31248468</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93.58696526999999</v>
      </c>
      <c r="F40" s="20" t="n">
        <v>2.10265818</v>
      </c>
      <c r="G40" s="18" t="n">
        <v>6.41303473</v>
      </c>
      <c r="H40" s="20" t="n">
        <v>2.10265818</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91.68748261</v>
      </c>
      <c r="F41" s="20" t="n">
        <v>2.03610968</v>
      </c>
      <c r="G41" s="18" t="n">
        <v>8.31251739</v>
      </c>
      <c r="H41" s="20" t="n">
        <v>2.03610968</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99.48587714</v>
      </c>
      <c r="F44" s="20" t="n">
        <v>0.39731349</v>
      </c>
      <c r="G44" s="18" t="n">
        <v>0</v>
      </c>
      <c r="H44" s="20" t="n">
        <v>0</v>
      </c>
      <c r="I44" s="18" t="n">
        <v>0</v>
      </c>
      <c r="J44" s="20" t="n">
        <v>0</v>
      </c>
      <c r="K44" s="18" t="s">
        <v>404</v>
      </c>
      <c r="L44" s="20" t="s">
        <v>404</v>
      </c>
      <c r="M44" s="18" t="n">
        <v>0</v>
      </c>
      <c r="N44" s="20" t="n">
        <v>0</v>
      </c>
      <c r="O44" s="18" t="n">
        <v>0</v>
      </c>
      <c r="P44" s="20" t="n">
        <v>0</v>
      </c>
      <c r="Q44" s="18" t="n">
        <v>0.51412286</v>
      </c>
      <c r="R44" s="20" t="n">
        <v>0.39731349</v>
      </c>
    </row>
    <row r="45" spans="1:18">
      <c r="A45" s="15" t="s">
        <v>442</v>
      </c>
      <c r="B45" s="17" t="n">
        <v>5519</v>
      </c>
      <c r="C45" s="18">
        <f>(0.0/B45*100)</f>
        <v/>
      </c>
      <c r="D45" s="19" t="n">
        <v>5519</v>
      </c>
      <c r="E45" s="18" t="n">
        <v>99.82772269</v>
      </c>
      <c r="F45" s="20" t="n">
        <v>0.1703657</v>
      </c>
      <c r="G45" s="18" t="n">
        <v>0</v>
      </c>
      <c r="H45" s="20" t="n">
        <v>0</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99.94054534999999</v>
      </c>
      <c r="F46" s="20" t="n">
        <v>0.05929129</v>
      </c>
      <c r="G46" s="18" t="n">
        <v>0.05945465</v>
      </c>
      <c r="H46" s="20" t="n">
        <v>0.05929129</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92.08924869000001</v>
      </c>
      <c r="F47" s="20" t="n">
        <v>2.014971</v>
      </c>
      <c r="G47" s="18" t="n">
        <v>7.91075131</v>
      </c>
      <c r="H47" s="20" t="n">
        <v>2.014971</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97.46862034999999</v>
      </c>
      <c r="F48" s="20" t="n">
        <v>1.16757634</v>
      </c>
      <c r="G48" s="18" t="n">
        <v>2.53137965</v>
      </c>
      <c r="H48" s="20" t="n">
        <v>1.16757634</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100</v>
      </c>
      <c r="F49" s="20" t="n">
        <v>0</v>
      </c>
      <c r="G49" s="18" t="n">
        <v>0</v>
      </c>
      <c r="H49" s="20" t="n">
        <v>0</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99.43467542</v>
      </c>
      <c r="F50" s="20" t="n">
        <v>0.40657974</v>
      </c>
      <c r="G50" s="18" t="n">
        <v>0.56532458</v>
      </c>
      <c r="H50" s="20" t="n">
        <v>0.40657974</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100</v>
      </c>
      <c r="F51" s="20" t="n">
        <v>0</v>
      </c>
      <c r="G51" s="18" t="n">
        <v>0</v>
      </c>
      <c r="H51" s="20" t="n">
        <v>0</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99.38150039</v>
      </c>
      <c r="F52" s="20" t="n">
        <v>0.61849337</v>
      </c>
      <c r="G52" s="18" t="n">
        <v>0.61849961</v>
      </c>
      <c r="H52" s="20" t="n">
        <v>0.61849337</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100</v>
      </c>
      <c r="F53" s="20" t="n">
        <v>0</v>
      </c>
      <c r="G53" s="18" t="n">
        <v>0</v>
      </c>
      <c r="H53" s="20" t="n">
        <v>0</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99.78842208</v>
      </c>
      <c r="F54" s="20" t="n">
        <v>0.21235012</v>
      </c>
      <c r="G54" s="18" t="n">
        <v>0.21157792</v>
      </c>
      <c r="H54" s="20" t="n">
        <v>0.21235012</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98.84351445</v>
      </c>
      <c r="F55" s="20" t="n">
        <v>0.79475112</v>
      </c>
      <c r="G55" s="18" t="n">
        <v>1.15648555</v>
      </c>
      <c r="H55" s="20" t="n">
        <v>0.79475112</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97.64740747</v>
      </c>
      <c r="F56" s="20" t="n">
        <v>1.39813704</v>
      </c>
      <c r="G56" s="18" t="n">
        <v>2.35259253</v>
      </c>
      <c r="H56" s="20" t="n">
        <v>1.39813704</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96.80144903999999</v>
      </c>
      <c r="F57" s="20" t="n">
        <v>1.27459623</v>
      </c>
      <c r="G57" s="18" t="n">
        <v>3.19855096</v>
      </c>
      <c r="H57" s="20" t="n">
        <v>1.27459623</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98.81481958000001</v>
      </c>
      <c r="F58" s="20" t="n">
        <v>0.69876706</v>
      </c>
      <c r="G58" s="18" t="n">
        <v>1.18518042</v>
      </c>
      <c r="H58" s="20" t="n">
        <v>0.69876706</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100</v>
      </c>
      <c r="F59" s="20" t="n">
        <v>0</v>
      </c>
      <c r="G59" s="18" t="n">
        <v>0</v>
      </c>
      <c r="H59" s="20" t="n">
        <v>0</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96.75239427</v>
      </c>
      <c r="F60" s="20" t="n">
        <v>1.15161091</v>
      </c>
      <c r="G60" s="18" t="n">
        <v>1.52840659</v>
      </c>
      <c r="H60" s="20" t="n">
        <v>0.74183608</v>
      </c>
      <c r="I60" s="18" t="n">
        <v>0</v>
      </c>
      <c r="J60" s="20" t="n">
        <v>0</v>
      </c>
      <c r="K60" s="18" t="s">
        <v>404</v>
      </c>
      <c r="L60" s="20" t="s">
        <v>404</v>
      </c>
      <c r="M60" s="18" t="n">
        <v>0</v>
      </c>
      <c r="N60" s="20" t="n">
        <v>0</v>
      </c>
      <c r="O60" s="18" t="n">
        <v>0</v>
      </c>
      <c r="P60" s="20" t="n">
        <v>0</v>
      </c>
      <c r="Q60" s="18" t="n">
        <v>1.71919914</v>
      </c>
      <c r="R60" s="20" t="n">
        <v>0.87945164</v>
      </c>
    </row>
    <row r="61" spans="1:18">
      <c r="A61" s="15" t="s">
        <v>458</v>
      </c>
      <c r="B61" s="17" t="n">
        <v>6525</v>
      </c>
      <c r="C61" s="18">
        <f>(0.0/B61*100)</f>
        <v/>
      </c>
      <c r="D61" s="19" t="n">
        <v>6525</v>
      </c>
      <c r="E61" s="18" t="n">
        <v>87.55737454</v>
      </c>
      <c r="F61" s="20" t="n">
        <v>2.07957848</v>
      </c>
      <c r="G61" s="18" t="n">
        <v>12.44262546</v>
      </c>
      <c r="H61" s="20" t="n">
        <v>2.07957848</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98.13623262</v>
      </c>
      <c r="F62" s="20" t="n">
        <v>0.00210902</v>
      </c>
      <c r="G62" s="18" t="n">
        <v>1.86376738</v>
      </c>
      <c r="H62" s="20" t="n">
        <v>0.00210902</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65.57429288</v>
      </c>
      <c r="F63" s="20" t="n">
        <v>0.19177797</v>
      </c>
      <c r="G63" s="18" t="n">
        <v>26.13096905</v>
      </c>
      <c r="H63" s="20" t="n">
        <v>0.13834756</v>
      </c>
      <c r="I63" s="18" t="n">
        <v>0</v>
      </c>
      <c r="J63" s="20" t="n">
        <v>0</v>
      </c>
      <c r="K63" s="18" t="s">
        <v>404</v>
      </c>
      <c r="L63" s="20" t="s">
        <v>404</v>
      </c>
      <c r="M63" s="18" t="n">
        <v>0</v>
      </c>
      <c r="N63" s="20" t="n">
        <v>0</v>
      </c>
      <c r="O63" s="18" t="n">
        <v>0</v>
      </c>
      <c r="P63" s="20" t="n">
        <v>0</v>
      </c>
      <c r="Q63" s="18" t="n">
        <v>8.294738069999999</v>
      </c>
      <c r="R63" s="20" t="n">
        <v>0.17904861</v>
      </c>
    </row>
    <row r="64" spans="1:18">
      <c r="A64" s="15" t="s">
        <v>461</v>
      </c>
      <c r="B64" s="17" t="n">
        <v>3634</v>
      </c>
      <c r="C64" s="18">
        <f>(27.0/B64*100)</f>
        <v/>
      </c>
      <c r="D64" s="19" t="n">
        <v>3607</v>
      </c>
      <c r="E64" s="18" t="n">
        <v>96.57204036</v>
      </c>
      <c r="F64" s="20" t="n">
        <v>0.05923685</v>
      </c>
      <c r="G64" s="18" t="n">
        <v>3.42795964</v>
      </c>
      <c r="H64" s="20" t="n">
        <v>0.05923685</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99.3026244</v>
      </c>
      <c r="F65" s="20" t="n">
        <v>0.4968131</v>
      </c>
      <c r="G65" s="18" t="n">
        <v>0.6973756</v>
      </c>
      <c r="H65" s="20" t="n">
        <v>0.4968131</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100</v>
      </c>
      <c r="F66" s="20" t="n">
        <v>0</v>
      </c>
      <c r="G66" s="18" t="n">
        <v>0</v>
      </c>
      <c r="H66" s="20" t="n">
        <v>0</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99.28843461</v>
      </c>
      <c r="F67" s="20" t="n">
        <v>0.51735763</v>
      </c>
      <c r="G67" s="18" t="n">
        <v>0.71156539</v>
      </c>
      <c r="H67" s="20" t="n">
        <v>0.51735763</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99.79831273000001</v>
      </c>
      <c r="F68" s="20" t="n">
        <v>0.00766561</v>
      </c>
      <c r="G68" s="18" t="n">
        <v>0.20168727</v>
      </c>
      <c r="H68" s="20" t="n">
        <v>0.00766561</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97.96914309</v>
      </c>
      <c r="F69" s="20" t="n">
        <v>1.02591798</v>
      </c>
      <c r="G69" s="18" t="n">
        <v>2.03085691</v>
      </c>
      <c r="H69" s="20" t="n">
        <v>1.02591798</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95.35159954</v>
      </c>
      <c r="F70" s="20" t="n">
        <v>1.38216843</v>
      </c>
      <c r="G70" s="18" t="n">
        <v>4.64840046</v>
      </c>
      <c r="H70" s="20" t="n">
        <v>1.38216843</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100</v>
      </c>
      <c r="F71" s="20" t="n">
        <v>0</v>
      </c>
      <c r="G71" s="18" t="n">
        <v>0</v>
      </c>
      <c r="H71" s="20" t="n">
        <v>0</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95.95796992</v>
      </c>
      <c r="F72" s="20" t="n">
        <v>1.37627258</v>
      </c>
      <c r="G72" s="18" t="n">
        <v>4.04203008</v>
      </c>
      <c r="H72" s="20" t="n">
        <v>1.37627258</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57.96418504</v>
      </c>
      <c r="F73" s="20" t="n">
        <v>3.44183448</v>
      </c>
      <c r="G73" s="18" t="n">
        <v>42.03581496</v>
      </c>
      <c r="H73" s="20" t="n">
        <v>3.44183448</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96.92598074</v>
      </c>
      <c r="F74" s="20" t="n">
        <v>0.07983302</v>
      </c>
      <c r="G74" s="18" t="n">
        <v>3.07401926</v>
      </c>
      <c r="H74" s="20" t="n">
        <v>0.07983302</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98.75371625</v>
      </c>
      <c r="F75" s="20" t="n">
        <v>0.8981445300000001</v>
      </c>
      <c r="G75" s="18" t="n">
        <v>1.24628375</v>
      </c>
      <c r="H75" s="20" t="n">
        <v>0.8981445300000001</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98.75290568</v>
      </c>
      <c r="F76" s="20" t="n">
        <v>0.75584623</v>
      </c>
      <c r="G76" s="18" t="n">
        <v>1.24709432</v>
      </c>
      <c r="H76" s="20" t="n">
        <v>0.75584623</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98.97310362</v>
      </c>
      <c r="F77" s="20" t="n">
        <v>0.75506505</v>
      </c>
      <c r="G77" s="18" t="n">
        <v>1.02689638</v>
      </c>
      <c r="H77" s="20" t="n">
        <v>0.75506505</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98.45509512</v>
      </c>
      <c r="F78" s="20" t="n">
        <v>1.14525359</v>
      </c>
      <c r="G78" s="18" t="n">
        <v>0.55682401</v>
      </c>
      <c r="H78" s="20" t="n">
        <v>0.55805251</v>
      </c>
      <c r="I78" s="18" t="n">
        <v>0</v>
      </c>
      <c r="J78" s="20" t="n">
        <v>0</v>
      </c>
      <c r="K78" s="18" t="s">
        <v>404</v>
      </c>
      <c r="L78" s="20" t="s">
        <v>404</v>
      </c>
      <c r="M78" s="18" t="n">
        <v>0</v>
      </c>
      <c r="N78" s="20" t="n">
        <v>0</v>
      </c>
      <c r="O78" s="18" t="n">
        <v>0</v>
      </c>
      <c r="P78" s="20" t="n">
        <v>0</v>
      </c>
      <c r="Q78" s="18" t="n">
        <v>0.9880808800000001</v>
      </c>
      <c r="R78" s="20" t="n">
        <v>0.99567778</v>
      </c>
    </row>
    <row customHeight="1" ht="25" r="79" spans="1:18">
      <c r="A79" s="15" t="s">
        <v>476</v>
      </c>
      <c r="B79" s="17" t="n">
        <v>1657</v>
      </c>
      <c r="C79" s="18">
        <f>(21.0/B79*100)</f>
        <v/>
      </c>
      <c r="D79" s="19" t="n">
        <v>1636</v>
      </c>
      <c r="E79" s="18" t="n">
        <v>100</v>
      </c>
      <c r="F79" s="20" t="n">
        <v>0</v>
      </c>
      <c r="G79" s="18" t="n">
        <v>0</v>
      </c>
      <c r="H79" s="20" t="n">
        <v>0</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99.25258633</v>
      </c>
      <c r="F80" s="20" t="n">
        <v>1.05807282</v>
      </c>
      <c r="G80" s="18" t="n">
        <v>0.74741367</v>
      </c>
      <c r="H80" s="20" t="n">
        <v>1.05807282</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99.11755684000001</v>
      </c>
      <c r="F81" s="20" t="n">
        <v>0.73345877</v>
      </c>
      <c r="G81" s="18" t="n">
        <v>0.88244316</v>
      </c>
      <c r="H81" s="20" t="n">
        <v>0.73345877</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563</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89.8100455</v>
      </c>
      <c r="F7" s="20" t="n">
        <v>1.16986218</v>
      </c>
      <c r="G7" s="18" t="n">
        <v>10.1899545</v>
      </c>
      <c r="H7" s="20" t="n">
        <v>1.16986218</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99.87479174000001</v>
      </c>
      <c r="F8" s="20" t="n">
        <v>0.01852822</v>
      </c>
      <c r="G8" s="18" t="n">
        <v>0.12520826</v>
      </c>
      <c r="H8" s="20" t="n">
        <v>0.01852822</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99.17630621000001</v>
      </c>
      <c r="F9" s="20" t="n">
        <v>0.49333656</v>
      </c>
      <c r="G9" s="18" t="n">
        <v>0.82369379</v>
      </c>
      <c r="H9" s="20" t="n">
        <v>0.49333656</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92.05369729</v>
      </c>
      <c r="F10" s="20" t="n">
        <v>1.30267622</v>
      </c>
      <c r="G10" s="18" t="n">
        <v>7.94630271</v>
      </c>
      <c r="H10" s="20" t="n">
        <v>1.30267622</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54.19039376</v>
      </c>
      <c r="F11" s="20" t="n">
        <v>3.1142964</v>
      </c>
      <c r="G11" s="18" t="n">
        <v>45.80960624</v>
      </c>
      <c r="H11" s="20" t="n">
        <v>3.1142964</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99.68965538</v>
      </c>
      <c r="F12" s="20" t="n">
        <v>0.31265678</v>
      </c>
      <c r="G12" s="18" t="n">
        <v>0.31034462</v>
      </c>
      <c r="H12" s="20" t="n">
        <v>0.31265678</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92.85448872000001</v>
      </c>
      <c r="F13" s="20" t="n">
        <v>2.03672298</v>
      </c>
      <c r="G13" s="18" t="n">
        <v>7.14551128</v>
      </c>
      <c r="H13" s="20" t="n">
        <v>2.03672298</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90.06875809</v>
      </c>
      <c r="F14" s="20" t="n">
        <v>1.73272701</v>
      </c>
      <c r="G14" s="18" t="n">
        <v>9.931241910000001</v>
      </c>
      <c r="H14" s="20" t="n">
        <v>1.73272701</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97.79156671</v>
      </c>
      <c r="F15" s="20" t="n">
        <v>0.71383324</v>
      </c>
      <c r="G15" s="18" t="n">
        <v>2.20843329</v>
      </c>
      <c r="H15" s="20" t="n">
        <v>0.71383324</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98.22303651</v>
      </c>
      <c r="F16" s="20" t="n">
        <v>0.8420641800000001</v>
      </c>
      <c r="G16" s="18" t="n">
        <v>1.77696349</v>
      </c>
      <c r="H16" s="20" t="n">
        <v>0.8420641800000001</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99.48011231</v>
      </c>
      <c r="F17" s="20" t="n">
        <v>0.37807946</v>
      </c>
      <c r="G17" s="18" t="n">
        <v>0.51988769</v>
      </c>
      <c r="H17" s="20" t="n">
        <v>0.37807946</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95.89926099</v>
      </c>
      <c r="F18" s="20" t="n">
        <v>0.94463862</v>
      </c>
      <c r="G18" s="18" t="n">
        <v>4.10073901</v>
      </c>
      <c r="H18" s="20" t="n">
        <v>0.94463862</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97.78431247</v>
      </c>
      <c r="F19" s="20" t="n">
        <v>0.75545716</v>
      </c>
      <c r="G19" s="18" t="n">
        <v>2.21568753</v>
      </c>
      <c r="H19" s="20" t="n">
        <v>0.75545716</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95.86041181</v>
      </c>
      <c r="F20" s="20" t="n">
        <v>0.07423937999999999</v>
      </c>
      <c r="G20" s="18" t="n">
        <v>3.57453067</v>
      </c>
      <c r="H20" s="20" t="n">
        <v>0.03106003</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95.56771630999999</v>
      </c>
      <c r="F21" s="20" t="n">
        <v>1.67209677</v>
      </c>
      <c r="G21" s="18" t="n">
        <v>4.43228369</v>
      </c>
      <c r="H21" s="20" t="n">
        <v>1.67209677</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100</v>
      </c>
      <c r="F22" s="20" t="n">
        <v>0</v>
      </c>
      <c r="G22" s="18" t="n">
        <v>0</v>
      </c>
      <c r="H22" s="20" t="n">
        <v>0</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99.96592059</v>
      </c>
      <c r="F23" s="20" t="n">
        <v>0.00176187</v>
      </c>
      <c r="G23" s="18" t="n">
        <v>0.03407941</v>
      </c>
      <c r="H23" s="20" t="n">
        <v>0.00176187</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76.18448315000001</v>
      </c>
      <c r="F24" s="20" t="n">
        <v>1.97498995</v>
      </c>
      <c r="G24" s="18" t="n">
        <v>23.81551685</v>
      </c>
      <c r="H24" s="20" t="n">
        <v>1.97498995</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99.43835482</v>
      </c>
      <c r="F25" s="20" t="n">
        <v>0.5620107</v>
      </c>
      <c r="G25" s="18" t="n">
        <v>0.56164518</v>
      </c>
      <c r="H25" s="20" t="n">
        <v>0.5620107</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88.71176358</v>
      </c>
      <c r="F26" s="20" t="n">
        <v>1.63557271</v>
      </c>
      <c r="G26" s="18" t="n">
        <v>11.28823642</v>
      </c>
      <c r="H26" s="20" t="n">
        <v>1.63557271</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92.18492746</v>
      </c>
      <c r="F27" s="20" t="n">
        <v>0.05419461</v>
      </c>
      <c r="G27" s="18" t="n">
        <v>7.81507254</v>
      </c>
      <c r="H27" s="20" t="n">
        <v>0.05419461</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90.96248697999999</v>
      </c>
      <c r="F28" s="20" t="n">
        <v>1.78625028</v>
      </c>
      <c r="G28" s="18" t="n">
        <v>9.03751302</v>
      </c>
      <c r="H28" s="20" t="n">
        <v>1.78625028</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61.32058668</v>
      </c>
      <c r="F29" s="20" t="n">
        <v>4.32746715</v>
      </c>
      <c r="G29" s="18" t="n">
        <v>38.67941332</v>
      </c>
      <c r="H29" s="20" t="n">
        <v>4.32746715</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91.67461907000001</v>
      </c>
      <c r="F30" s="20" t="n">
        <v>1.97900971</v>
      </c>
      <c r="G30" s="18" t="n">
        <v>8.32538093</v>
      </c>
      <c r="H30" s="20" t="n">
        <v>1.97900971</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99.05524018</v>
      </c>
      <c r="F31" s="20" t="n">
        <v>0.62212473</v>
      </c>
      <c r="G31" s="18" t="n">
        <v>0.94475982</v>
      </c>
      <c r="H31" s="20" t="n">
        <v>0.62212473</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100</v>
      </c>
      <c r="F32" s="20" t="n">
        <v>0</v>
      </c>
      <c r="G32" s="18" t="n">
        <v>0</v>
      </c>
      <c r="H32" s="20" t="n">
        <v>0</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97.42394757</v>
      </c>
      <c r="F33" s="20" t="n">
        <v>1.36346779</v>
      </c>
      <c r="G33" s="18" t="n">
        <v>2.57605243</v>
      </c>
      <c r="H33" s="20" t="n">
        <v>1.36346779</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99.81927134</v>
      </c>
      <c r="F34" s="20" t="n">
        <v>0.18439368</v>
      </c>
      <c r="G34" s="18" t="n">
        <v>0.18072866</v>
      </c>
      <c r="H34" s="20" t="n">
        <v>0.18439368</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99.22159179000001</v>
      </c>
      <c r="F35" s="20" t="n">
        <v>0.03579633</v>
      </c>
      <c r="G35" s="18" t="n">
        <v>0.77840821</v>
      </c>
      <c r="H35" s="20" t="n">
        <v>0.03579633</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99.69677723</v>
      </c>
      <c r="F36" s="20" t="n">
        <v>0.30422278</v>
      </c>
      <c r="G36" s="18" t="n">
        <v>0.30322277</v>
      </c>
      <c r="H36" s="20" t="n">
        <v>0.30422278</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91.39950699000001</v>
      </c>
      <c r="F37" s="20" t="n">
        <v>1.40981314</v>
      </c>
      <c r="G37" s="18" t="n">
        <v>8.600493009999999</v>
      </c>
      <c r="H37" s="20" t="n">
        <v>1.40981314</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90.51603786</v>
      </c>
      <c r="F38" s="20" t="n">
        <v>1.82956569</v>
      </c>
      <c r="G38" s="18" t="n">
        <v>9.483962139999999</v>
      </c>
      <c r="H38" s="20" t="n">
        <v>1.82956569</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94.05599230999999</v>
      </c>
      <c r="F39" s="20" t="n">
        <v>2.25945876</v>
      </c>
      <c r="G39" s="18" t="n">
        <v>5.94400769</v>
      </c>
      <c r="H39" s="20" t="n">
        <v>2.25945876</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27.64540434</v>
      </c>
      <c r="F40" s="20" t="n">
        <v>2.90636179</v>
      </c>
      <c r="G40" s="18" t="n">
        <v>72.35459566</v>
      </c>
      <c r="H40" s="20" t="n">
        <v>2.90636179</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52.34905662</v>
      </c>
      <c r="F41" s="20" t="n">
        <v>3.76320057</v>
      </c>
      <c r="G41" s="18" t="n">
        <v>47.65094338</v>
      </c>
      <c r="H41" s="20" t="n">
        <v>3.76320057</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93.62717957</v>
      </c>
      <c r="F44" s="20" t="n">
        <v>1.82958595</v>
      </c>
      <c r="G44" s="18" t="n">
        <v>5.85869757</v>
      </c>
      <c r="H44" s="20" t="n">
        <v>1.8787895</v>
      </c>
      <c r="I44" s="18" t="n">
        <v>0</v>
      </c>
      <c r="J44" s="20" t="n">
        <v>0</v>
      </c>
      <c r="K44" s="18" t="s">
        <v>404</v>
      </c>
      <c r="L44" s="20" t="s">
        <v>404</v>
      </c>
      <c r="M44" s="18" t="n">
        <v>0</v>
      </c>
      <c r="N44" s="20" t="n">
        <v>0</v>
      </c>
      <c r="O44" s="18" t="n">
        <v>0</v>
      </c>
      <c r="P44" s="20" t="n">
        <v>0</v>
      </c>
      <c r="Q44" s="18" t="n">
        <v>0.51412286</v>
      </c>
      <c r="R44" s="20" t="n">
        <v>0.39731349</v>
      </c>
    </row>
    <row r="45" spans="1:18">
      <c r="A45" s="15" t="s">
        <v>442</v>
      </c>
      <c r="B45" s="17" t="n">
        <v>5519</v>
      </c>
      <c r="C45" s="18">
        <f>(0.0/B45*100)</f>
        <v/>
      </c>
      <c r="D45" s="19" t="n">
        <v>5519</v>
      </c>
      <c r="E45" s="18" t="n">
        <v>99.82772269</v>
      </c>
      <c r="F45" s="20" t="n">
        <v>0.1703657</v>
      </c>
      <c r="G45" s="18" t="n">
        <v>0</v>
      </c>
      <c r="H45" s="20" t="n">
        <v>0</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95.10884411000001</v>
      </c>
      <c r="F46" s="20" t="n">
        <v>1.1231395</v>
      </c>
      <c r="G46" s="18" t="n">
        <v>4.89115589</v>
      </c>
      <c r="H46" s="20" t="n">
        <v>1.1231395</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89.45650659</v>
      </c>
      <c r="F47" s="20" t="n">
        <v>2.64365037</v>
      </c>
      <c r="G47" s="18" t="n">
        <v>10.54349341</v>
      </c>
      <c r="H47" s="20" t="n">
        <v>2.64365037</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83.60334096</v>
      </c>
      <c r="F48" s="20" t="n">
        <v>2.31376521</v>
      </c>
      <c r="G48" s="18" t="n">
        <v>16.39665904</v>
      </c>
      <c r="H48" s="20" t="n">
        <v>2.31376521</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96.64155271</v>
      </c>
      <c r="F49" s="20" t="n">
        <v>1.3323209</v>
      </c>
      <c r="G49" s="18" t="n">
        <v>3.35844729</v>
      </c>
      <c r="H49" s="20" t="n">
        <v>1.3323209</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98.24350944</v>
      </c>
      <c r="F50" s="20" t="n">
        <v>0.7252816399999999</v>
      </c>
      <c r="G50" s="18" t="n">
        <v>1.75649056</v>
      </c>
      <c r="H50" s="20" t="n">
        <v>0.7252816399999999</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92.84653588</v>
      </c>
      <c r="F51" s="20" t="n">
        <v>1.73034482</v>
      </c>
      <c r="G51" s="18" t="n">
        <v>7.15346412</v>
      </c>
      <c r="H51" s="20" t="n">
        <v>1.73034482</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99.29329326</v>
      </c>
      <c r="F52" s="20" t="n">
        <v>0.03727232</v>
      </c>
      <c r="G52" s="18" t="n">
        <v>0.70670674</v>
      </c>
      <c r="H52" s="20" t="n">
        <v>0.03727232</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85.76073692</v>
      </c>
      <c r="F53" s="20" t="n">
        <v>0.07210881</v>
      </c>
      <c r="G53" s="18" t="n">
        <v>14.23926308</v>
      </c>
      <c r="H53" s="20" t="n">
        <v>0.07210881</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93.76239086</v>
      </c>
      <c r="F54" s="20" t="n">
        <v>2.01753641</v>
      </c>
      <c r="G54" s="18" t="n">
        <v>6.23760914</v>
      </c>
      <c r="H54" s="20" t="n">
        <v>2.01753641</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91.94347572</v>
      </c>
      <c r="F55" s="20" t="n">
        <v>1.80060135</v>
      </c>
      <c r="G55" s="18" t="n">
        <v>8.05652428</v>
      </c>
      <c r="H55" s="20" t="n">
        <v>1.80060135</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68.35667591000001</v>
      </c>
      <c r="F56" s="20" t="n">
        <v>3.84923866</v>
      </c>
      <c r="G56" s="18" t="n">
        <v>31.64332409</v>
      </c>
      <c r="H56" s="20" t="n">
        <v>3.84923866</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61.404572</v>
      </c>
      <c r="F57" s="20" t="n">
        <v>2.55071203</v>
      </c>
      <c r="G57" s="18" t="n">
        <v>38.595428</v>
      </c>
      <c r="H57" s="20" t="n">
        <v>2.55071203</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90.2506777</v>
      </c>
      <c r="F58" s="20" t="n">
        <v>1.49396534</v>
      </c>
      <c r="G58" s="18" t="n">
        <v>9.749322299999999</v>
      </c>
      <c r="H58" s="20" t="n">
        <v>1.49396534</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98.29088005</v>
      </c>
      <c r="F59" s="20" t="n">
        <v>0.18845938</v>
      </c>
      <c r="G59" s="18" t="n">
        <v>1.70911995</v>
      </c>
      <c r="H59" s="20" t="n">
        <v>0.18845938</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81.67761394999999</v>
      </c>
      <c r="F60" s="20" t="n">
        <v>2.41797492</v>
      </c>
      <c r="G60" s="18" t="n">
        <v>16.60318691</v>
      </c>
      <c r="H60" s="20" t="n">
        <v>2.26731978</v>
      </c>
      <c r="I60" s="18" t="n">
        <v>0</v>
      </c>
      <c r="J60" s="20" t="n">
        <v>0</v>
      </c>
      <c r="K60" s="18" t="s">
        <v>404</v>
      </c>
      <c r="L60" s="20" t="s">
        <v>404</v>
      </c>
      <c r="M60" s="18" t="n">
        <v>0</v>
      </c>
      <c r="N60" s="20" t="n">
        <v>0</v>
      </c>
      <c r="O60" s="18" t="n">
        <v>0</v>
      </c>
      <c r="P60" s="20" t="n">
        <v>0</v>
      </c>
      <c r="Q60" s="18" t="n">
        <v>1.71919914</v>
      </c>
      <c r="R60" s="20" t="n">
        <v>0.87945164</v>
      </c>
    </row>
    <row r="61" spans="1:18">
      <c r="A61" s="15" t="s">
        <v>458</v>
      </c>
      <c r="B61" s="17" t="n">
        <v>6525</v>
      </c>
      <c r="C61" s="18">
        <f>(0.0/B61*100)</f>
        <v/>
      </c>
      <c r="D61" s="19" t="n">
        <v>6525</v>
      </c>
      <c r="E61" s="18" t="n">
        <v>70.68177205000001</v>
      </c>
      <c r="F61" s="20" t="n">
        <v>2.70760037</v>
      </c>
      <c r="G61" s="18" t="n">
        <v>29.31822795</v>
      </c>
      <c r="H61" s="20" t="n">
        <v>2.70760037</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27.97031525</v>
      </c>
      <c r="F62" s="20" t="n">
        <v>0.04539388</v>
      </c>
      <c r="G62" s="18" t="n">
        <v>72.02968475</v>
      </c>
      <c r="H62" s="20" t="n">
        <v>0.04539388</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62.24193867</v>
      </c>
      <c r="F63" s="20" t="n">
        <v>0.18731757</v>
      </c>
      <c r="G63" s="18" t="n">
        <v>29.46332326</v>
      </c>
      <c r="H63" s="20" t="n">
        <v>0.13937579</v>
      </c>
      <c r="I63" s="18" t="n">
        <v>0</v>
      </c>
      <c r="J63" s="20" t="n">
        <v>0</v>
      </c>
      <c r="K63" s="18" t="s">
        <v>404</v>
      </c>
      <c r="L63" s="20" t="s">
        <v>404</v>
      </c>
      <c r="M63" s="18" t="n">
        <v>0</v>
      </c>
      <c r="N63" s="20" t="n">
        <v>0</v>
      </c>
      <c r="O63" s="18" t="n">
        <v>0</v>
      </c>
      <c r="P63" s="20" t="n">
        <v>0</v>
      </c>
      <c r="Q63" s="18" t="n">
        <v>8.294738069999999</v>
      </c>
      <c r="R63" s="20" t="n">
        <v>0.17904861</v>
      </c>
    </row>
    <row r="64" spans="1:18">
      <c r="A64" s="15" t="s">
        <v>461</v>
      </c>
      <c r="B64" s="17" t="n">
        <v>3634</v>
      </c>
      <c r="C64" s="18">
        <f>(27.0/B64*100)</f>
        <v/>
      </c>
      <c r="D64" s="19" t="n">
        <v>3607</v>
      </c>
      <c r="E64" s="18" t="n">
        <v>93.17394315999999</v>
      </c>
      <c r="F64" s="20" t="n">
        <v>0.05112075</v>
      </c>
      <c r="G64" s="18" t="n">
        <v>6.82605684</v>
      </c>
      <c r="H64" s="20" t="n">
        <v>0.05112075</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77.14042947999999</v>
      </c>
      <c r="F65" s="20" t="n">
        <v>2.92383265</v>
      </c>
      <c r="G65" s="18" t="n">
        <v>22.85957052</v>
      </c>
      <c r="H65" s="20" t="n">
        <v>2.92383265</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89.33615386</v>
      </c>
      <c r="F66" s="20" t="n">
        <v>0.07571115</v>
      </c>
      <c r="G66" s="18" t="n">
        <v>10.66384614</v>
      </c>
      <c r="H66" s="20" t="n">
        <v>0.07571115</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98.34796522000001</v>
      </c>
      <c r="F67" s="20" t="n">
        <v>0.79787995</v>
      </c>
      <c r="G67" s="18" t="n">
        <v>1.65203478</v>
      </c>
      <c r="H67" s="20" t="n">
        <v>0.79787995</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66.09064932</v>
      </c>
      <c r="F68" s="20" t="n">
        <v>0.09933872000000001</v>
      </c>
      <c r="G68" s="18" t="n">
        <v>33.90935068</v>
      </c>
      <c r="H68" s="20" t="n">
        <v>0.09933872000000001</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94.28075508000001</v>
      </c>
      <c r="F69" s="20" t="n">
        <v>1.76837237</v>
      </c>
      <c r="G69" s="18" t="n">
        <v>5.71924492</v>
      </c>
      <c r="H69" s="20" t="n">
        <v>1.76837237</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70.89061470999999</v>
      </c>
      <c r="F70" s="20" t="n">
        <v>4.21011367</v>
      </c>
      <c r="G70" s="18" t="n">
        <v>29.10938529</v>
      </c>
      <c r="H70" s="20" t="n">
        <v>4.21011367</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81.59216766999999</v>
      </c>
      <c r="F71" s="20" t="n">
        <v>1.29513517</v>
      </c>
      <c r="G71" s="18" t="n">
        <v>18.40783233</v>
      </c>
      <c r="H71" s="20" t="n">
        <v>1.29513517</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90.10017068000001</v>
      </c>
      <c r="F72" s="20" t="n">
        <v>1.79093801</v>
      </c>
      <c r="G72" s="18" t="n">
        <v>9.89982932</v>
      </c>
      <c r="H72" s="20" t="n">
        <v>1.79093801</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67.02082799</v>
      </c>
      <c r="F73" s="20" t="n">
        <v>3.20925347</v>
      </c>
      <c r="G73" s="18" t="n">
        <v>32.97917201</v>
      </c>
      <c r="H73" s="20" t="n">
        <v>3.20925347</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92.82377237</v>
      </c>
      <c r="F74" s="20" t="n">
        <v>0.09202741</v>
      </c>
      <c r="G74" s="18" t="n">
        <v>7.17622763</v>
      </c>
      <c r="H74" s="20" t="n">
        <v>0.09202741</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98.74607743</v>
      </c>
      <c r="F75" s="20" t="n">
        <v>0.9115086</v>
      </c>
      <c r="G75" s="18" t="n">
        <v>1.25392257</v>
      </c>
      <c r="H75" s="20" t="n">
        <v>0.9115086</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51.88273042</v>
      </c>
      <c r="F76" s="20" t="n">
        <v>2.02894284</v>
      </c>
      <c r="G76" s="18" t="n">
        <v>48.11726958</v>
      </c>
      <c r="H76" s="20" t="n">
        <v>2.02894284</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85.92765077</v>
      </c>
      <c r="F77" s="20" t="n">
        <v>1.2819497</v>
      </c>
      <c r="G77" s="18" t="n">
        <v>14.07234923</v>
      </c>
      <c r="H77" s="20" t="n">
        <v>1.2819497</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78.02428644</v>
      </c>
      <c r="F78" s="20" t="n">
        <v>2.95587732</v>
      </c>
      <c r="G78" s="18" t="n">
        <v>20.98763268</v>
      </c>
      <c r="H78" s="20" t="n">
        <v>2.73425753</v>
      </c>
      <c r="I78" s="18" t="n">
        <v>0</v>
      </c>
      <c r="J78" s="20" t="n">
        <v>0</v>
      </c>
      <c r="K78" s="18" t="s">
        <v>404</v>
      </c>
      <c r="L78" s="20" t="s">
        <v>404</v>
      </c>
      <c r="M78" s="18" t="n">
        <v>0</v>
      </c>
      <c r="N78" s="20" t="n">
        <v>0</v>
      </c>
      <c r="O78" s="18" t="n">
        <v>0</v>
      </c>
      <c r="P78" s="20" t="n">
        <v>0</v>
      </c>
      <c r="Q78" s="18" t="n">
        <v>0.9880808800000001</v>
      </c>
      <c r="R78" s="20" t="n">
        <v>0.99567778</v>
      </c>
    </row>
    <row customHeight="1" ht="25" r="79" spans="1:18">
      <c r="A79" s="15" t="s">
        <v>476</v>
      </c>
      <c r="B79" s="17" t="n">
        <v>1657</v>
      </c>
      <c r="C79" s="18">
        <f>(21.0/B79*100)</f>
        <v/>
      </c>
      <c r="D79" s="19" t="n">
        <v>1636</v>
      </c>
      <c r="E79" s="18" t="n">
        <v>93.5916902</v>
      </c>
      <c r="F79" s="20" t="n">
        <v>3.84776949</v>
      </c>
      <c r="G79" s="18" t="n">
        <v>6.4083098</v>
      </c>
      <c r="H79" s="20" t="n">
        <v>3.84776949</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94.15772939</v>
      </c>
      <c r="F80" s="20" t="n">
        <v>1.83247077</v>
      </c>
      <c r="G80" s="18" t="n">
        <v>5.84227061</v>
      </c>
      <c r="H80" s="20" t="n">
        <v>1.83247077</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94.58139045999999</v>
      </c>
      <c r="F81" s="20" t="n">
        <v>0.98360607</v>
      </c>
      <c r="G81" s="18" t="n">
        <v>5.41860954</v>
      </c>
      <c r="H81" s="20" t="n">
        <v>0.98360607</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564</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25.81747852</v>
      </c>
      <c r="F7" s="20" t="n">
        <v>1.51124463</v>
      </c>
      <c r="G7" s="18" t="n">
        <v>74.18252148000001</v>
      </c>
      <c r="H7" s="20" t="n">
        <v>1.51124463</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73.42914309</v>
      </c>
      <c r="F8" s="20" t="n">
        <v>3.03652304</v>
      </c>
      <c r="G8" s="18" t="n">
        <v>26.57085691</v>
      </c>
      <c r="H8" s="20" t="n">
        <v>3.03652304</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95.94982416000001</v>
      </c>
      <c r="F9" s="20" t="n">
        <v>1.30661676</v>
      </c>
      <c r="G9" s="18" t="n">
        <v>4.05017584</v>
      </c>
      <c r="H9" s="20" t="n">
        <v>1.30661676</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61.37507912</v>
      </c>
      <c r="F10" s="20" t="n">
        <v>2.43387622</v>
      </c>
      <c r="G10" s="18" t="n">
        <v>38.62492088</v>
      </c>
      <c r="H10" s="20" t="n">
        <v>2.43387622</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81.39412681</v>
      </c>
      <c r="F11" s="20" t="n">
        <v>2.278527</v>
      </c>
      <c r="G11" s="18" t="n">
        <v>18.60587319</v>
      </c>
      <c r="H11" s="20" t="n">
        <v>2.278527</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90.24752488</v>
      </c>
      <c r="F12" s="20" t="n">
        <v>1.85959679</v>
      </c>
      <c r="G12" s="18" t="n">
        <v>9.75247512</v>
      </c>
      <c r="H12" s="20" t="n">
        <v>1.85959679</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61.53141833</v>
      </c>
      <c r="F13" s="20" t="n">
        <v>3.34923076</v>
      </c>
      <c r="G13" s="18" t="n">
        <v>38.46858167</v>
      </c>
      <c r="H13" s="20" t="n">
        <v>3.34923076</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61.262461</v>
      </c>
      <c r="F14" s="20" t="n">
        <v>2.78837374</v>
      </c>
      <c r="G14" s="18" t="n">
        <v>38.737539</v>
      </c>
      <c r="H14" s="20" t="n">
        <v>2.78837374</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56.41448615</v>
      </c>
      <c r="F15" s="20" t="n">
        <v>3.77500213</v>
      </c>
      <c r="G15" s="18" t="n">
        <v>43.58551385</v>
      </c>
      <c r="H15" s="20" t="n">
        <v>3.77500213</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72.50480475000001</v>
      </c>
      <c r="F16" s="20" t="n">
        <v>2.79121405</v>
      </c>
      <c r="G16" s="18" t="n">
        <v>27.49519525</v>
      </c>
      <c r="H16" s="20" t="n">
        <v>2.79121405</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3.17725049</v>
      </c>
      <c r="F17" s="20" t="n">
        <v>1.16768341</v>
      </c>
      <c r="G17" s="18" t="n">
        <v>96.82274950999999</v>
      </c>
      <c r="H17" s="20" t="n">
        <v>1.16768341</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100</v>
      </c>
      <c r="F18" s="20" t="n">
        <v>0</v>
      </c>
      <c r="G18" s="18" t="n">
        <v>0</v>
      </c>
      <c r="H18" s="20" t="n">
        <v>0</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74.37043681</v>
      </c>
      <c r="F19" s="20" t="n">
        <v>3.10338291</v>
      </c>
      <c r="G19" s="18" t="n">
        <v>25.62956319</v>
      </c>
      <c r="H19" s="20" t="n">
        <v>3.10338291</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31.41505987</v>
      </c>
      <c r="F20" s="20" t="n">
        <v>0.28959376</v>
      </c>
      <c r="G20" s="18" t="n">
        <v>68.01988261</v>
      </c>
      <c r="H20" s="20" t="n">
        <v>0.28969031</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88.54967219</v>
      </c>
      <c r="F21" s="20" t="n">
        <v>1.76405862</v>
      </c>
      <c r="G21" s="18" t="n">
        <v>11.45032781</v>
      </c>
      <c r="H21" s="20" t="n">
        <v>1.76405862</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75.85019045</v>
      </c>
      <c r="F22" s="20" t="n">
        <v>3.31369112</v>
      </c>
      <c r="G22" s="18" t="n">
        <v>24.14980955</v>
      </c>
      <c r="H22" s="20" t="n">
        <v>3.31369112</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95.20496016</v>
      </c>
      <c r="F23" s="20" t="n">
        <v>1.24210576</v>
      </c>
      <c r="G23" s="18" t="n">
        <v>4.79503984</v>
      </c>
      <c r="H23" s="20" t="n">
        <v>1.24210576</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33.39327641</v>
      </c>
      <c r="F24" s="20" t="n">
        <v>0.98357048</v>
      </c>
      <c r="G24" s="18" t="n">
        <v>66.60672359</v>
      </c>
      <c r="H24" s="20" t="n">
        <v>0.98357048</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64.28374466</v>
      </c>
      <c r="F25" s="20" t="n">
        <v>3.96708582</v>
      </c>
      <c r="G25" s="18" t="n">
        <v>35.71625534</v>
      </c>
      <c r="H25" s="20" t="n">
        <v>3.96708582</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77.34440316</v>
      </c>
      <c r="F26" s="20" t="n">
        <v>2.51742471</v>
      </c>
      <c r="G26" s="18" t="n">
        <v>22.65559684</v>
      </c>
      <c r="H26" s="20" t="n">
        <v>2.51742471</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93.51985152</v>
      </c>
      <c r="F27" s="20" t="n">
        <v>0.05692594</v>
      </c>
      <c r="G27" s="18" t="n">
        <v>6.48014848</v>
      </c>
      <c r="H27" s="20" t="n">
        <v>0.05692594</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56.98018494</v>
      </c>
      <c r="F28" s="20" t="n">
        <v>3.32618728</v>
      </c>
      <c r="G28" s="18" t="n">
        <v>43.01981506</v>
      </c>
      <c r="H28" s="20" t="n">
        <v>3.32618728</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100</v>
      </c>
      <c r="F29" s="20" t="n">
        <v>0</v>
      </c>
      <c r="G29" s="18" t="n">
        <v>0</v>
      </c>
      <c r="H29" s="20" t="n">
        <v>0</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(0.0/B30*100)</f>
        <v/>
      </c>
      <c r="D30" s="19" t="n">
        <v>4520</v>
      </c>
      <c r="E30" s="18" t="n">
        <v>0</v>
      </c>
      <c r="F30" s="20" t="n">
        <v>0</v>
      </c>
      <c r="G30" s="18" t="n">
        <v>0</v>
      </c>
      <c r="H30" s="20" t="n">
        <v>0</v>
      </c>
      <c r="I30" s="18" t="n">
        <v>0</v>
      </c>
      <c r="J30" s="20" t="n">
        <v>0</v>
      </c>
      <c r="K30" s="18" t="s">
        <v>404</v>
      </c>
      <c r="L30" s="20" t="s">
        <v>404</v>
      </c>
      <c r="M30" s="18" t="n">
        <v>100</v>
      </c>
      <c r="N30" s="20" t="n">
        <v>0</v>
      </c>
      <c r="O30" s="18" t="n">
        <v>0</v>
      </c>
      <c r="P30" s="20" t="n">
        <v>0</v>
      </c>
      <c r="Q30" s="18" t="n">
        <v>0</v>
      </c>
      <c r="R30" s="20" t="n">
        <v>0</v>
      </c>
    </row>
    <row r="31" spans="1:18">
      <c r="A31" s="15" t="s">
        <v>428</v>
      </c>
      <c r="B31" s="17" t="n">
        <v>5456</v>
      </c>
      <c r="C31" s="18">
        <f>(808.0/B31*100)</f>
        <v/>
      </c>
      <c r="D31" s="19" t="n">
        <v>4648</v>
      </c>
      <c r="E31" s="18" t="n">
        <v>24.02640893</v>
      </c>
      <c r="F31" s="20" t="n">
        <v>3.17056862</v>
      </c>
      <c r="G31" s="18" t="n">
        <v>75.97359107</v>
      </c>
      <c r="H31" s="20" t="n">
        <v>3.17056862</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60.67496209</v>
      </c>
      <c r="F32" s="20" t="n">
        <v>3.94285285</v>
      </c>
      <c r="G32" s="18" t="n">
        <v>39.32503791</v>
      </c>
      <c r="H32" s="20" t="n">
        <v>3.94285285</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98.00966493</v>
      </c>
      <c r="F33" s="20" t="n">
        <v>0.20214075</v>
      </c>
      <c r="G33" s="18" t="n">
        <v>1.99033507</v>
      </c>
      <c r="H33" s="20" t="n">
        <v>0.20214075</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95.97685975</v>
      </c>
      <c r="F34" s="20" t="n">
        <v>1.29068029</v>
      </c>
      <c r="G34" s="18" t="n">
        <v>4.02314025</v>
      </c>
      <c r="H34" s="20" t="n">
        <v>1.29068029</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99.65439927</v>
      </c>
      <c r="F35" s="20" t="n">
        <v>0.17875714</v>
      </c>
      <c r="G35" s="18" t="n">
        <v>0.34560073</v>
      </c>
      <c r="H35" s="20" t="n">
        <v>0.17875714</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11.70404774</v>
      </c>
      <c r="F36" s="20" t="n">
        <v>2.19686773</v>
      </c>
      <c r="G36" s="18" t="n">
        <v>88.29595226000001</v>
      </c>
      <c r="H36" s="20" t="n">
        <v>2.19686773</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60.65136353</v>
      </c>
      <c r="F37" s="20" t="n">
        <v>3.32046838</v>
      </c>
      <c r="G37" s="18" t="n">
        <v>39.34863647</v>
      </c>
      <c r="H37" s="20" t="n">
        <v>3.32046838</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18.14851072</v>
      </c>
      <c r="F38" s="20" t="n">
        <v>2.3068842</v>
      </c>
      <c r="G38" s="18" t="n">
        <v>81.85148928</v>
      </c>
      <c r="H38" s="20" t="n">
        <v>2.3068842</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98.81463893</v>
      </c>
      <c r="F39" s="20" t="n">
        <v>0.80625325</v>
      </c>
      <c r="G39" s="18" t="n">
        <v>1.18536107</v>
      </c>
      <c r="H39" s="20" t="n">
        <v>0.80625325</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92.18023702000001</v>
      </c>
      <c r="F40" s="20" t="n">
        <v>1.8973817</v>
      </c>
      <c r="G40" s="18" t="n">
        <v>7.81976298</v>
      </c>
      <c r="H40" s="20" t="n">
        <v>1.8973817</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38.3468659</v>
      </c>
      <c r="F41" s="20" t="n">
        <v>4.15287101</v>
      </c>
      <c r="G41" s="18" t="n">
        <v>61.6531341</v>
      </c>
      <c r="H41" s="20" t="n">
        <v>4.15287101</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90.74023456</v>
      </c>
      <c r="F44" s="20" t="n">
        <v>2.00111853</v>
      </c>
      <c r="G44" s="18" t="n">
        <v>8.74564258</v>
      </c>
      <c r="H44" s="20" t="n">
        <v>1.91561351</v>
      </c>
      <c r="I44" s="18" t="n">
        <v>0</v>
      </c>
      <c r="J44" s="20" t="n">
        <v>0</v>
      </c>
      <c r="K44" s="18" t="s">
        <v>404</v>
      </c>
      <c r="L44" s="20" t="s">
        <v>404</v>
      </c>
      <c r="M44" s="18" t="n">
        <v>0</v>
      </c>
      <c r="N44" s="20" t="n">
        <v>0</v>
      </c>
      <c r="O44" s="18" t="n">
        <v>0</v>
      </c>
      <c r="P44" s="20" t="n">
        <v>0</v>
      </c>
      <c r="Q44" s="18" t="n">
        <v>0.51412286</v>
      </c>
      <c r="R44" s="20" t="n">
        <v>0.39731349</v>
      </c>
    </row>
    <row r="45" spans="1:18">
      <c r="A45" s="15" t="s">
        <v>442</v>
      </c>
      <c r="B45" s="17" t="n">
        <v>5519</v>
      </c>
      <c r="C45" s="18">
        <f>(0.0/B45*100)</f>
        <v/>
      </c>
      <c r="D45" s="19" t="n">
        <v>5519</v>
      </c>
      <c r="E45" s="18" t="n">
        <v>98.17048982</v>
      </c>
      <c r="F45" s="20" t="n">
        <v>0.99665511</v>
      </c>
      <c r="G45" s="18" t="n">
        <v>1.65723287</v>
      </c>
      <c r="H45" s="20" t="n">
        <v>0.9780551199999999</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21.77530665</v>
      </c>
      <c r="F46" s="20" t="n">
        <v>1.96924573</v>
      </c>
      <c r="G46" s="18" t="n">
        <v>78.22469335</v>
      </c>
      <c r="H46" s="20" t="n">
        <v>1.96924573</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95.3765963</v>
      </c>
      <c r="F47" s="20" t="n">
        <v>1.60127819</v>
      </c>
      <c r="G47" s="18" t="n">
        <v>4.6234037</v>
      </c>
      <c r="H47" s="20" t="n">
        <v>1.60127819</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19.89881555</v>
      </c>
      <c r="F48" s="20" t="n">
        <v>2.98505015</v>
      </c>
      <c r="G48" s="18" t="n">
        <v>80.10118445000001</v>
      </c>
      <c r="H48" s="20" t="n">
        <v>2.98505015</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10.41981407</v>
      </c>
      <c r="F49" s="20" t="n">
        <v>2.35922048</v>
      </c>
      <c r="G49" s="18" t="n">
        <v>89.58018593</v>
      </c>
      <c r="H49" s="20" t="n">
        <v>2.35922048</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92.70257637</v>
      </c>
      <c r="F50" s="20" t="n">
        <v>1.79502822</v>
      </c>
      <c r="G50" s="18" t="n">
        <v>7.29742363</v>
      </c>
      <c r="H50" s="20" t="n">
        <v>1.79502822</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99.21951444</v>
      </c>
      <c r="F51" s="20" t="n">
        <v>0.53428301</v>
      </c>
      <c r="G51" s="18" t="n">
        <v>0.78048556</v>
      </c>
      <c r="H51" s="20" t="n">
        <v>0.53428301</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98.86443935</v>
      </c>
      <c r="F52" s="20" t="n">
        <v>0.81615775</v>
      </c>
      <c r="G52" s="18" t="n">
        <v>1.13556065</v>
      </c>
      <c r="H52" s="20" t="n">
        <v>0.81615775</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0</v>
      </c>
      <c r="F53" s="20" t="n">
        <v>0</v>
      </c>
      <c r="G53" s="18" t="n">
        <v>0</v>
      </c>
      <c r="H53" s="20" t="n">
        <v>0</v>
      </c>
      <c r="I53" s="18" t="n">
        <v>0</v>
      </c>
      <c r="J53" s="20" t="n">
        <v>0</v>
      </c>
      <c r="K53" s="18" t="s">
        <v>404</v>
      </c>
      <c r="L53" s="20" t="s">
        <v>404</v>
      </c>
      <c r="M53" s="18" t="n">
        <v>100</v>
      </c>
      <c r="N53" s="20" t="n">
        <v>0</v>
      </c>
      <c r="O53" s="18" t="n">
        <v>0</v>
      </c>
      <c r="P53" s="20" t="n">
        <v>0</v>
      </c>
      <c r="Q53" s="18" t="n">
        <v>0</v>
      </c>
      <c r="R53" s="20" t="n">
        <v>0</v>
      </c>
    </row>
    <row r="54" spans="1:18">
      <c r="A54" s="15" t="s">
        <v>451</v>
      </c>
      <c r="B54" s="17" t="n">
        <v>4740</v>
      </c>
      <c r="C54" s="18">
        <f>(262.0/B54*100)</f>
        <v/>
      </c>
      <c r="D54" s="19" t="n">
        <v>4478</v>
      </c>
      <c r="E54" s="18" t="n">
        <v>100</v>
      </c>
      <c r="F54" s="20" t="n">
        <v>0</v>
      </c>
      <c r="G54" s="18" t="n">
        <v>0</v>
      </c>
      <c r="H54" s="20" t="n">
        <v>0</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100</v>
      </c>
      <c r="F55" s="20" t="n">
        <v>0</v>
      </c>
      <c r="G55" s="18" t="n">
        <v>0</v>
      </c>
      <c r="H55" s="20" t="n">
        <v>0</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0</v>
      </c>
      <c r="F56" s="20" t="n">
        <v>0</v>
      </c>
      <c r="G56" s="18" t="n">
        <v>0</v>
      </c>
      <c r="H56" s="20" t="n">
        <v>0</v>
      </c>
      <c r="I56" s="18" t="n">
        <v>0</v>
      </c>
      <c r="J56" s="20" t="n">
        <v>0</v>
      </c>
      <c r="K56" s="18" t="s">
        <v>404</v>
      </c>
      <c r="L56" s="20" t="s">
        <v>404</v>
      </c>
      <c r="M56" s="18" t="n">
        <v>100</v>
      </c>
      <c r="N56" s="20" t="n">
        <v>0</v>
      </c>
      <c r="O56" s="18" t="n">
        <v>0</v>
      </c>
      <c r="P56" s="20" t="n">
        <v>0</v>
      </c>
      <c r="Q56" s="18" t="n">
        <v>0</v>
      </c>
      <c r="R56" s="20" t="n">
        <v>0</v>
      </c>
    </row>
    <row r="57" spans="1:18">
      <c r="A57" s="15" t="s">
        <v>454</v>
      </c>
      <c r="B57" s="17" t="n">
        <v>6513</v>
      </c>
      <c r="C57" s="18">
        <f>(0.0/B57*100)</f>
        <v/>
      </c>
      <c r="D57" s="19" t="n">
        <v>6513</v>
      </c>
      <c r="E57" s="18" t="n">
        <v>66.91422258999999</v>
      </c>
      <c r="F57" s="20" t="n">
        <v>3.15805044</v>
      </c>
      <c r="G57" s="18" t="n">
        <v>33.08577741</v>
      </c>
      <c r="H57" s="20" t="n">
        <v>3.15805044</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90.95507114999999</v>
      </c>
      <c r="F58" s="20" t="n">
        <v>1.90882968</v>
      </c>
      <c r="G58" s="18" t="n">
        <v>9.04492885</v>
      </c>
      <c r="H58" s="20" t="n">
        <v>1.90882968</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83.374788</v>
      </c>
      <c r="F59" s="20" t="n">
        <v>1.0467031</v>
      </c>
      <c r="G59" s="18" t="n">
        <v>16.625212</v>
      </c>
      <c r="H59" s="20" t="n">
        <v>1.0467031</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88.27681179</v>
      </c>
      <c r="F60" s="20" t="n">
        <v>2.42303447</v>
      </c>
      <c r="G60" s="18" t="n">
        <v>10.00398907</v>
      </c>
      <c r="H60" s="20" t="n">
        <v>2.26126143</v>
      </c>
      <c r="I60" s="18" t="n">
        <v>0</v>
      </c>
      <c r="J60" s="20" t="n">
        <v>0</v>
      </c>
      <c r="K60" s="18" t="s">
        <v>404</v>
      </c>
      <c r="L60" s="20" t="s">
        <v>404</v>
      </c>
      <c r="M60" s="18" t="n">
        <v>0</v>
      </c>
      <c r="N60" s="20" t="n">
        <v>0</v>
      </c>
      <c r="O60" s="18" t="n">
        <v>0</v>
      </c>
      <c r="P60" s="20" t="n">
        <v>0</v>
      </c>
      <c r="Q60" s="18" t="n">
        <v>1.71919914</v>
      </c>
      <c r="R60" s="20" t="n">
        <v>0.87945164</v>
      </c>
    </row>
    <row r="61" spans="1:18">
      <c r="A61" s="15" t="s">
        <v>458</v>
      </c>
      <c r="B61" s="17" t="n">
        <v>6525</v>
      </c>
      <c r="C61" s="18">
        <f>(0.0/B61*100)</f>
        <v/>
      </c>
      <c r="D61" s="19" t="n">
        <v>6525</v>
      </c>
      <c r="E61" s="18" t="n">
        <v>87.9522066</v>
      </c>
      <c r="F61" s="20" t="n">
        <v>1.81581305</v>
      </c>
      <c r="G61" s="18" t="n">
        <v>12.0477934</v>
      </c>
      <c r="H61" s="20" t="n">
        <v>1.81581305</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76.52295788000001</v>
      </c>
      <c r="F62" s="20" t="n">
        <v>0.04874232</v>
      </c>
      <c r="G62" s="18" t="n">
        <v>23.47704212</v>
      </c>
      <c r="H62" s="20" t="n">
        <v>0.04874232</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63.25589189</v>
      </c>
      <c r="F63" s="20" t="n">
        <v>0.18475333</v>
      </c>
      <c r="G63" s="18" t="n">
        <v>28.44937004</v>
      </c>
      <c r="H63" s="20" t="n">
        <v>0.14146449</v>
      </c>
      <c r="I63" s="18" t="n">
        <v>0</v>
      </c>
      <c r="J63" s="20" t="n">
        <v>0</v>
      </c>
      <c r="K63" s="18" t="s">
        <v>404</v>
      </c>
      <c r="L63" s="20" t="s">
        <v>404</v>
      </c>
      <c r="M63" s="18" t="n">
        <v>0</v>
      </c>
      <c r="N63" s="20" t="n">
        <v>0</v>
      </c>
      <c r="O63" s="18" t="n">
        <v>0</v>
      </c>
      <c r="P63" s="20" t="n">
        <v>0</v>
      </c>
      <c r="Q63" s="18" t="n">
        <v>8.294738069999999</v>
      </c>
      <c r="R63" s="20" t="n">
        <v>0.17904861</v>
      </c>
    </row>
    <row r="64" spans="1:18">
      <c r="A64" s="15" t="s">
        <v>461</v>
      </c>
      <c r="B64" s="17" t="n">
        <v>3634</v>
      </c>
      <c r="C64" s="18">
        <f>(27.0/B64*100)</f>
        <v/>
      </c>
      <c r="D64" s="19" t="n">
        <v>3607</v>
      </c>
      <c r="E64" s="18" t="n">
        <v>87.88867682999999</v>
      </c>
      <c r="F64" s="20" t="n">
        <v>0.06835085</v>
      </c>
      <c r="G64" s="18" t="n">
        <v>12.11132317</v>
      </c>
      <c r="H64" s="20" t="n">
        <v>0.06835085</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90.90950182</v>
      </c>
      <c r="F65" s="20" t="n">
        <v>2.35886816</v>
      </c>
      <c r="G65" s="18" t="n">
        <v>9.090498180000001</v>
      </c>
      <c r="H65" s="20" t="n">
        <v>2.35886816</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99.77262057999999</v>
      </c>
      <c r="F66" s="20" t="n">
        <v>0.11776751</v>
      </c>
      <c r="G66" s="18" t="n">
        <v>0.22737942</v>
      </c>
      <c r="H66" s="20" t="n">
        <v>0.11776751</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91.89797805000001</v>
      </c>
      <c r="F67" s="20" t="n">
        <v>1.83744592</v>
      </c>
      <c r="G67" s="18" t="n">
        <v>8.102021949999999</v>
      </c>
      <c r="H67" s="20" t="n">
        <v>1.83744592</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92.68051899</v>
      </c>
      <c r="F68" s="20" t="n">
        <v>0.06475111</v>
      </c>
      <c r="G68" s="18" t="n">
        <v>7.31948101</v>
      </c>
      <c r="H68" s="20" t="n">
        <v>0.06475111</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91.80300791000001</v>
      </c>
      <c r="F69" s="20" t="n">
        <v>2.04340151</v>
      </c>
      <c r="G69" s="18" t="n">
        <v>8.19699209</v>
      </c>
      <c r="H69" s="20" t="n">
        <v>2.04340151</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49.76583944</v>
      </c>
      <c r="F70" s="20" t="n">
        <v>3.99350583</v>
      </c>
      <c r="G70" s="18" t="n">
        <v>50.23416056</v>
      </c>
      <c r="H70" s="20" t="n">
        <v>3.99350583</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0</v>
      </c>
      <c r="F71" s="20" t="n">
        <v>0</v>
      </c>
      <c r="G71" s="18" t="n">
        <v>0</v>
      </c>
      <c r="H71" s="20" t="n">
        <v>0</v>
      </c>
      <c r="I71" s="18" t="n">
        <v>0</v>
      </c>
      <c r="J71" s="20" t="n">
        <v>0</v>
      </c>
      <c r="K71" s="18" t="s">
        <v>404</v>
      </c>
      <c r="L71" s="20" t="s">
        <v>404</v>
      </c>
      <c r="M71" s="18" t="n">
        <v>100</v>
      </c>
      <c r="N71" s="20" t="n">
        <v>0</v>
      </c>
      <c r="O71" s="18" t="n">
        <v>0</v>
      </c>
      <c r="P71" s="20" t="n">
        <v>0</v>
      </c>
      <c r="Q71" s="18" t="n">
        <v>0</v>
      </c>
      <c r="R71" s="20" t="n">
        <v>0</v>
      </c>
    </row>
    <row r="72" spans="1:18">
      <c r="A72" s="15" t="s">
        <v>469</v>
      </c>
      <c r="B72" s="17" t="n">
        <v>7708</v>
      </c>
      <c r="C72" s="18">
        <f>(0.0/B72*100)</f>
        <v/>
      </c>
      <c r="D72" s="19" t="n">
        <v>7708</v>
      </c>
      <c r="E72" s="18" t="n">
        <v>87.96685719</v>
      </c>
      <c r="F72" s="20" t="n">
        <v>2.18190933</v>
      </c>
      <c r="G72" s="18" t="n">
        <v>12.03314281</v>
      </c>
      <c r="H72" s="20" t="n">
        <v>2.18190933</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84.56395304999999</v>
      </c>
      <c r="F73" s="20" t="n">
        <v>2.81619206</v>
      </c>
      <c r="G73" s="18" t="n">
        <v>15.43604695</v>
      </c>
      <c r="H73" s="20" t="n">
        <v>2.81619206</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98.94055992</v>
      </c>
      <c r="F74" s="20" t="n">
        <v>0.02834051</v>
      </c>
      <c r="G74" s="18" t="n">
        <v>1.05944008</v>
      </c>
      <c r="H74" s="20" t="n">
        <v>0.02834051</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97.91276085</v>
      </c>
      <c r="F75" s="20" t="n">
        <v>1.28020893</v>
      </c>
      <c r="G75" s="18" t="n">
        <v>2.08723915</v>
      </c>
      <c r="H75" s="20" t="n">
        <v>1.28020893</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85.14718542999999</v>
      </c>
      <c r="F76" s="20" t="n">
        <v>1.88676223</v>
      </c>
      <c r="G76" s="18" t="n">
        <v>14.85281457</v>
      </c>
      <c r="H76" s="20" t="n">
        <v>1.88676223</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99.55826303000001</v>
      </c>
      <c r="F77" s="20" t="n">
        <v>0.43564773</v>
      </c>
      <c r="G77" s="18" t="n">
        <v>0.44173697</v>
      </c>
      <c r="H77" s="20" t="n">
        <v>0.43564773</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53.07761938</v>
      </c>
      <c r="F78" s="20" t="n">
        <v>4.20523619</v>
      </c>
      <c r="G78" s="18" t="n">
        <v>45.93429974</v>
      </c>
      <c r="H78" s="20" t="n">
        <v>4.33158236</v>
      </c>
      <c r="I78" s="18" t="n">
        <v>0</v>
      </c>
      <c r="J78" s="20" t="n">
        <v>0</v>
      </c>
      <c r="K78" s="18" t="s">
        <v>404</v>
      </c>
      <c r="L78" s="20" t="s">
        <v>404</v>
      </c>
      <c r="M78" s="18" t="n">
        <v>0</v>
      </c>
      <c r="N78" s="20" t="n">
        <v>0</v>
      </c>
      <c r="O78" s="18" t="n">
        <v>0</v>
      </c>
      <c r="P78" s="20" t="n">
        <v>0</v>
      </c>
      <c r="Q78" s="18" t="n">
        <v>0.9880808800000001</v>
      </c>
      <c r="R78" s="20" t="n">
        <v>0.99567778</v>
      </c>
    </row>
    <row customHeight="1" ht="25" r="79" spans="1:18">
      <c r="A79" s="15" t="s">
        <v>476</v>
      </c>
      <c r="B79" s="17" t="n">
        <v>1657</v>
      </c>
      <c r="C79" s="18">
        <f>(21.0/B79*100)</f>
        <v/>
      </c>
      <c r="D79" s="19" t="n">
        <v>1636</v>
      </c>
      <c r="E79" s="18" t="n">
        <v>20.08585915</v>
      </c>
      <c r="F79" s="20" t="n">
        <v>5.6965077</v>
      </c>
      <c r="G79" s="18" t="n">
        <v>79.91414085</v>
      </c>
      <c r="H79" s="20" t="n">
        <v>5.6965077</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87.26990531</v>
      </c>
      <c r="F80" s="20" t="n">
        <v>2.21098275</v>
      </c>
      <c r="G80" s="18" t="n">
        <v>12.73009469</v>
      </c>
      <c r="H80" s="20" t="n">
        <v>2.21098275</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91.40889626000001</v>
      </c>
      <c r="F81" s="20" t="n">
        <v>2.26543963</v>
      </c>
      <c r="G81" s="18" t="n">
        <v>8.591103739999999</v>
      </c>
      <c r="H81" s="20" t="n">
        <v>2.26543963</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565</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96.54440021000001</v>
      </c>
      <c r="F7" s="20" t="n">
        <v>0.89054785</v>
      </c>
      <c r="G7" s="18" t="n">
        <v>3.45559979</v>
      </c>
      <c r="H7" s="20" t="n">
        <v>0.89054785</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34.29293828</v>
      </c>
      <c r="F8" s="20" t="n">
        <v>3.29841462</v>
      </c>
      <c r="G8" s="18" t="n">
        <v>65.70706172</v>
      </c>
      <c r="H8" s="20" t="n">
        <v>3.29841462</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9.2140202</v>
      </c>
      <c r="F9" s="20" t="n">
        <v>2.05284835</v>
      </c>
      <c r="G9" s="18" t="n">
        <v>90.78597980000001</v>
      </c>
      <c r="H9" s="20" t="n">
        <v>2.05284835</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27.46990341</v>
      </c>
      <c r="F10" s="20" t="n">
        <v>2.35846754</v>
      </c>
      <c r="G10" s="18" t="n">
        <v>72.53009659</v>
      </c>
      <c r="H10" s="20" t="n">
        <v>2.35846754</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70.86002168</v>
      </c>
      <c r="F11" s="20" t="n">
        <v>3.44764997</v>
      </c>
      <c r="G11" s="18" t="n">
        <v>29.13997832</v>
      </c>
      <c r="H11" s="20" t="n">
        <v>3.44764997</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65.26680023999999</v>
      </c>
      <c r="F12" s="20" t="n">
        <v>2.87245387</v>
      </c>
      <c r="G12" s="18" t="n">
        <v>34.73319976</v>
      </c>
      <c r="H12" s="20" t="n">
        <v>2.87245387</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52.22470413</v>
      </c>
      <c r="F13" s="20" t="n">
        <v>3.36984182</v>
      </c>
      <c r="G13" s="18" t="n">
        <v>47.77529587</v>
      </c>
      <c r="H13" s="20" t="n">
        <v>3.36984182</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45.12975338</v>
      </c>
      <c r="F14" s="20" t="n">
        <v>2.94704544</v>
      </c>
      <c r="G14" s="18" t="n">
        <v>54.87024662</v>
      </c>
      <c r="H14" s="20" t="n">
        <v>2.94704544</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48.95502122</v>
      </c>
      <c r="F15" s="20" t="n">
        <v>3.80266981</v>
      </c>
      <c r="G15" s="18" t="n">
        <v>51.04497878</v>
      </c>
      <c r="H15" s="20" t="n">
        <v>3.80266981</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18.28570999</v>
      </c>
      <c r="F16" s="20" t="n">
        <v>2.24353975</v>
      </c>
      <c r="G16" s="18" t="n">
        <v>81.71429001</v>
      </c>
      <c r="H16" s="20" t="n">
        <v>2.24353975</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(0.0/B17*100)</f>
        <v/>
      </c>
      <c r="D17" s="19" t="n">
        <v>6504</v>
      </c>
      <c r="E17" s="18" t="n">
        <v>0</v>
      </c>
      <c r="F17" s="20" t="n">
        <v>0</v>
      </c>
      <c r="G17" s="18" t="n">
        <v>0</v>
      </c>
      <c r="H17" s="20" t="n">
        <v>0</v>
      </c>
      <c r="I17" s="18" t="n">
        <v>0</v>
      </c>
      <c r="J17" s="20" t="n">
        <v>0</v>
      </c>
      <c r="K17" s="18" t="s">
        <v>404</v>
      </c>
      <c r="L17" s="20" t="s">
        <v>404</v>
      </c>
      <c r="M17" s="18" t="n">
        <v>100</v>
      </c>
      <c r="N17" s="20" t="n">
        <v>0</v>
      </c>
      <c r="O17" s="18" t="n">
        <v>0</v>
      </c>
      <c r="P17" s="20" t="n">
        <v>0</v>
      </c>
      <c r="Q17" s="18" t="n">
        <v>0</v>
      </c>
      <c r="R17" s="20" t="n">
        <v>0</v>
      </c>
    </row>
    <row r="18" spans="1:18">
      <c r="A18" s="15" t="s">
        <v>415</v>
      </c>
      <c r="B18" s="17" t="n">
        <v>5532</v>
      </c>
      <c r="C18" s="18">
        <f>(0.0/B18*100)</f>
        <v/>
      </c>
      <c r="D18" s="19" t="n">
        <v>5532</v>
      </c>
      <c r="E18" s="18" t="n">
        <v>3.54139311</v>
      </c>
      <c r="F18" s="20" t="n">
        <v>1.362966</v>
      </c>
      <c r="G18" s="18" t="n">
        <v>96.45860689</v>
      </c>
      <c r="H18" s="20" t="n">
        <v>1.362966</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37.204806</v>
      </c>
      <c r="F19" s="20" t="n">
        <v>3.06324952</v>
      </c>
      <c r="G19" s="18" t="n">
        <v>62.795194</v>
      </c>
      <c r="H19" s="20" t="n">
        <v>3.06324952</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75.03668707</v>
      </c>
      <c r="F20" s="20" t="n">
        <v>0.23874213</v>
      </c>
      <c r="G20" s="18" t="n">
        <v>24.39825541</v>
      </c>
      <c r="H20" s="20" t="n">
        <v>0.22857159</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13.6244927</v>
      </c>
      <c r="F21" s="20" t="n">
        <v>2.35171357</v>
      </c>
      <c r="G21" s="18" t="n">
        <v>86.3755073</v>
      </c>
      <c r="H21" s="20" t="n">
        <v>2.35171357</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28.22497633</v>
      </c>
      <c r="F22" s="20" t="n">
        <v>3.7769352</v>
      </c>
      <c r="G22" s="18" t="n">
        <v>71.77502367</v>
      </c>
      <c r="H22" s="20" t="n">
        <v>3.7769352</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14.22661105</v>
      </c>
      <c r="F23" s="20" t="n">
        <v>2.33517952</v>
      </c>
      <c r="G23" s="18" t="n">
        <v>85.77338895</v>
      </c>
      <c r="H23" s="20" t="n">
        <v>2.33517952</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100</v>
      </c>
      <c r="F24" s="20" t="n">
        <v>0</v>
      </c>
      <c r="G24" s="18" t="n">
        <v>0</v>
      </c>
      <c r="H24" s="20" t="n">
        <v>0</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29.72453675</v>
      </c>
      <c r="F25" s="20" t="n">
        <v>3.90710237</v>
      </c>
      <c r="G25" s="18" t="n">
        <v>70.27546325</v>
      </c>
      <c r="H25" s="20" t="n">
        <v>3.90710237</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51.56887253</v>
      </c>
      <c r="F26" s="20" t="n">
        <v>2.78388672</v>
      </c>
      <c r="G26" s="18" t="n">
        <v>48.43112747</v>
      </c>
      <c r="H26" s="20" t="n">
        <v>2.78388672</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17.57922882</v>
      </c>
      <c r="F27" s="20" t="n">
        <v>0.06305147999999999</v>
      </c>
      <c r="G27" s="18" t="n">
        <v>82.42077118</v>
      </c>
      <c r="H27" s="20" t="n">
        <v>0.06305147999999999</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55.57562899</v>
      </c>
      <c r="F28" s="20" t="n">
        <v>3.10968823</v>
      </c>
      <c r="G28" s="18" t="n">
        <v>44.42437101</v>
      </c>
      <c r="H28" s="20" t="n">
        <v>3.10968823</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73.80963137000001</v>
      </c>
      <c r="F29" s="20" t="n">
        <v>4.13447113</v>
      </c>
      <c r="G29" s="18" t="n">
        <v>26.19036863</v>
      </c>
      <c r="H29" s="20" t="n">
        <v>4.13447113</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23.93537355</v>
      </c>
      <c r="F30" s="20" t="n">
        <v>3.28102807</v>
      </c>
      <c r="G30" s="18" t="n">
        <v>76.06462645000001</v>
      </c>
      <c r="H30" s="20" t="n">
        <v>3.28102807</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70.4387517</v>
      </c>
      <c r="F31" s="20" t="n">
        <v>3.61697571</v>
      </c>
      <c r="G31" s="18" t="n">
        <v>29.5612483</v>
      </c>
      <c r="H31" s="20" t="n">
        <v>3.61697571</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15.51930272</v>
      </c>
      <c r="F32" s="20" t="n">
        <v>2.96115325</v>
      </c>
      <c r="G32" s="18" t="n">
        <v>84.48069728</v>
      </c>
      <c r="H32" s="20" t="n">
        <v>2.96115325</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7.6467772</v>
      </c>
      <c r="F33" s="20" t="n">
        <v>1.43972948</v>
      </c>
      <c r="G33" s="18" t="n">
        <v>92.3532228</v>
      </c>
      <c r="H33" s="20" t="n">
        <v>1.43972948</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44.2663193</v>
      </c>
      <c r="F34" s="20" t="n">
        <v>3.46640659</v>
      </c>
      <c r="G34" s="18" t="n">
        <v>55.7336807</v>
      </c>
      <c r="H34" s="20" t="n">
        <v>3.46640659</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13.37400359</v>
      </c>
      <c r="F35" s="20" t="n">
        <v>0.23504623</v>
      </c>
      <c r="G35" s="18" t="n">
        <v>86.62599641</v>
      </c>
      <c r="H35" s="20" t="n">
        <v>0.23504623</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83.79973105000001</v>
      </c>
      <c r="F36" s="20" t="n">
        <v>2.82883004</v>
      </c>
      <c r="G36" s="18" t="n">
        <v>16.20026895</v>
      </c>
      <c r="H36" s="20" t="n">
        <v>2.82883004</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97.87109345</v>
      </c>
      <c r="F37" s="20" t="n">
        <v>1.08752788</v>
      </c>
      <c r="G37" s="18" t="n">
        <v>2.12890655</v>
      </c>
      <c r="H37" s="20" t="n">
        <v>1.08752788</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98.25740974999999</v>
      </c>
      <c r="F38" s="20" t="n">
        <v>0.96478615</v>
      </c>
      <c r="G38" s="18" t="n">
        <v>1.74259025</v>
      </c>
      <c r="H38" s="20" t="n">
        <v>0.96478615</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5.64812124</v>
      </c>
      <c r="F39" s="20" t="n">
        <v>2.08599447</v>
      </c>
      <c r="G39" s="18" t="n">
        <v>94.35187876000001</v>
      </c>
      <c r="H39" s="20" t="n">
        <v>2.08599447</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87.85353465</v>
      </c>
      <c r="F40" s="20" t="n">
        <v>1.28502741</v>
      </c>
      <c r="G40" s="18" t="n">
        <v>12.14646535</v>
      </c>
      <c r="H40" s="20" t="n">
        <v>1.28502741</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99.08603614</v>
      </c>
      <c r="F41" s="20" t="n">
        <v>0.6491953</v>
      </c>
      <c r="G41" s="18" t="n">
        <v>0.91396386</v>
      </c>
      <c r="H41" s="20" t="n">
        <v>0.6491953</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18.96074261</v>
      </c>
      <c r="F44" s="20" t="n">
        <v>2.37331945</v>
      </c>
      <c r="G44" s="18" t="n">
        <v>80.52513453</v>
      </c>
      <c r="H44" s="20" t="n">
        <v>2.33926194</v>
      </c>
      <c r="I44" s="18" t="n">
        <v>0</v>
      </c>
      <c r="J44" s="20" t="n">
        <v>0</v>
      </c>
      <c r="K44" s="18" t="s">
        <v>404</v>
      </c>
      <c r="L44" s="20" t="s">
        <v>404</v>
      </c>
      <c r="M44" s="18" t="n">
        <v>0</v>
      </c>
      <c r="N44" s="20" t="n">
        <v>0</v>
      </c>
      <c r="O44" s="18" t="n">
        <v>0</v>
      </c>
      <c r="P44" s="20" t="n">
        <v>0</v>
      </c>
      <c r="Q44" s="18" t="n">
        <v>0.51412286</v>
      </c>
      <c r="R44" s="20" t="n">
        <v>0.39731349</v>
      </c>
    </row>
    <row r="45" spans="1:18">
      <c r="A45" s="15" t="s">
        <v>442</v>
      </c>
      <c r="B45" s="17" t="n">
        <v>5519</v>
      </c>
      <c r="C45" s="18">
        <f>(0.0/B45*100)</f>
        <v/>
      </c>
      <c r="D45" s="19" t="n">
        <v>5519</v>
      </c>
      <c r="E45" s="18" t="n">
        <v>5.44784768</v>
      </c>
      <c r="F45" s="20" t="n">
        <v>1.63529313</v>
      </c>
      <c r="G45" s="18" t="n">
        <v>94.37987501000001</v>
      </c>
      <c r="H45" s="20" t="n">
        <v>1.65271752</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84.52994316</v>
      </c>
      <c r="F46" s="20" t="n">
        <v>2.13051709</v>
      </c>
      <c r="G46" s="18" t="n">
        <v>15.47005684</v>
      </c>
      <c r="H46" s="20" t="n">
        <v>2.13051709</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68.54526298</v>
      </c>
      <c r="F47" s="20" t="n">
        <v>3.69769355</v>
      </c>
      <c r="G47" s="18" t="n">
        <v>31.45473702</v>
      </c>
      <c r="H47" s="20" t="n">
        <v>3.69769355</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86.20104843</v>
      </c>
      <c r="F48" s="20" t="n">
        <v>2.64139387</v>
      </c>
      <c r="G48" s="18" t="n">
        <v>13.79895157</v>
      </c>
      <c r="H48" s="20" t="n">
        <v>2.64139387</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84.54186448</v>
      </c>
      <c r="F49" s="20" t="n">
        <v>2.88854475</v>
      </c>
      <c r="G49" s="18" t="n">
        <v>15.45813552</v>
      </c>
      <c r="H49" s="20" t="n">
        <v>2.88854475</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24.74093797</v>
      </c>
      <c r="F50" s="20" t="n">
        <v>2.63151191</v>
      </c>
      <c r="G50" s="18" t="n">
        <v>75.25906203</v>
      </c>
      <c r="H50" s="20" t="n">
        <v>2.63151191</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11.27794684</v>
      </c>
      <c r="F51" s="20" t="n">
        <v>2.43946526</v>
      </c>
      <c r="G51" s="18" t="n">
        <v>88.72205316</v>
      </c>
      <c r="H51" s="20" t="n">
        <v>2.43946526</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1.82633755</v>
      </c>
      <c r="F52" s="20" t="n">
        <v>0.77523715</v>
      </c>
      <c r="G52" s="18" t="n">
        <v>98.17366244999999</v>
      </c>
      <c r="H52" s="20" t="n">
        <v>0.77523715</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18.59438511</v>
      </c>
      <c r="F53" s="20" t="n">
        <v>0.09887264</v>
      </c>
      <c r="G53" s="18" t="n">
        <v>81.40561489</v>
      </c>
      <c r="H53" s="20" t="n">
        <v>0.09887264</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19.59800887</v>
      </c>
      <c r="F54" s="20" t="n">
        <v>1.77473904</v>
      </c>
      <c r="G54" s="18" t="n">
        <v>80.40199113</v>
      </c>
      <c r="H54" s="20" t="n">
        <v>1.77473904</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17.28745493</v>
      </c>
      <c r="F55" s="20" t="n">
        <v>2.33353083</v>
      </c>
      <c r="G55" s="18" t="n">
        <v>82.71254507</v>
      </c>
      <c r="H55" s="20" t="n">
        <v>2.33353083</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30.82648269</v>
      </c>
      <c r="F56" s="20" t="n">
        <v>4.0975717</v>
      </c>
      <c r="G56" s="18" t="n">
        <v>69.17351730999999</v>
      </c>
      <c r="H56" s="20" t="n">
        <v>4.0975717</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73.79908763</v>
      </c>
      <c r="F57" s="20" t="n">
        <v>2.85789758</v>
      </c>
      <c r="G57" s="18" t="n">
        <v>26.20091237</v>
      </c>
      <c r="H57" s="20" t="n">
        <v>2.85789758</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23.08311682</v>
      </c>
      <c r="F58" s="20" t="n">
        <v>2.20530261</v>
      </c>
      <c r="G58" s="18" t="n">
        <v>76.91688318</v>
      </c>
      <c r="H58" s="20" t="n">
        <v>2.20530261</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10.61003308</v>
      </c>
      <c r="F59" s="20" t="n">
        <v>0.8603892400000001</v>
      </c>
      <c r="G59" s="18" t="n">
        <v>89.38996692000001</v>
      </c>
      <c r="H59" s="20" t="n">
        <v>0.8603892400000001</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42.37468938</v>
      </c>
      <c r="F60" s="20" t="n">
        <v>2.68389408</v>
      </c>
      <c r="G60" s="18" t="n">
        <v>55.90611148</v>
      </c>
      <c r="H60" s="20" t="n">
        <v>2.80561571</v>
      </c>
      <c r="I60" s="18" t="n">
        <v>0</v>
      </c>
      <c r="J60" s="20" t="n">
        <v>0</v>
      </c>
      <c r="K60" s="18" t="s">
        <v>404</v>
      </c>
      <c r="L60" s="20" t="s">
        <v>404</v>
      </c>
      <c r="M60" s="18" t="n">
        <v>0</v>
      </c>
      <c r="N60" s="20" t="n">
        <v>0</v>
      </c>
      <c r="O60" s="18" t="n">
        <v>0</v>
      </c>
      <c r="P60" s="20" t="n">
        <v>0</v>
      </c>
      <c r="Q60" s="18" t="n">
        <v>1.71919914</v>
      </c>
      <c r="R60" s="20" t="n">
        <v>0.87945164</v>
      </c>
    </row>
    <row r="61" spans="1:18">
      <c r="A61" s="15" t="s">
        <v>458</v>
      </c>
      <c r="B61" s="17" t="n">
        <v>6525</v>
      </c>
      <c r="C61" s="18">
        <f>(0.0/B61*100)</f>
        <v/>
      </c>
      <c r="D61" s="19" t="n">
        <v>6525</v>
      </c>
      <c r="E61" s="18" t="n">
        <v>64.54970028</v>
      </c>
      <c r="F61" s="20" t="n">
        <v>2.87815021</v>
      </c>
      <c r="G61" s="18" t="n">
        <v>35.45029972</v>
      </c>
      <c r="H61" s="20" t="n">
        <v>2.87815021</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93.12846273</v>
      </c>
      <c r="F62" s="20" t="n">
        <v>0.02620804</v>
      </c>
      <c r="G62" s="18" t="n">
        <v>6.87153727</v>
      </c>
      <c r="H62" s="20" t="n">
        <v>0.02620804</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3.61308673</v>
      </c>
      <c r="F63" s="20" t="n">
        <v>0.0436682</v>
      </c>
      <c r="G63" s="18" t="n">
        <v>88.09217519000001</v>
      </c>
      <c r="H63" s="20" t="n">
        <v>0.17770042</v>
      </c>
      <c r="I63" s="18" t="n">
        <v>0</v>
      </c>
      <c r="J63" s="20" t="n">
        <v>0</v>
      </c>
      <c r="K63" s="18" t="s">
        <v>404</v>
      </c>
      <c r="L63" s="20" t="s">
        <v>404</v>
      </c>
      <c r="M63" s="18" t="n">
        <v>0</v>
      </c>
      <c r="N63" s="20" t="n">
        <v>0</v>
      </c>
      <c r="O63" s="18" t="n">
        <v>0</v>
      </c>
      <c r="P63" s="20" t="n">
        <v>0</v>
      </c>
      <c r="Q63" s="18" t="n">
        <v>8.294738069999999</v>
      </c>
      <c r="R63" s="20" t="n">
        <v>0.17904861</v>
      </c>
    </row>
    <row r="64" spans="1:18">
      <c r="A64" s="15" t="s">
        <v>461</v>
      </c>
      <c r="B64" s="17" t="n">
        <v>3634</v>
      </c>
      <c r="C64" s="18">
        <f>(27.0/B64*100)</f>
        <v/>
      </c>
      <c r="D64" s="19" t="n">
        <v>3607</v>
      </c>
      <c r="E64" s="18" t="n">
        <v>17.43819711</v>
      </c>
      <c r="F64" s="20" t="n">
        <v>0.06600217999999999</v>
      </c>
      <c r="G64" s="18" t="n">
        <v>82.56180289</v>
      </c>
      <c r="H64" s="20" t="n">
        <v>0.06600217999999999</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23.10083164</v>
      </c>
      <c r="F65" s="20" t="n">
        <v>3.07643381</v>
      </c>
      <c r="G65" s="18" t="n">
        <v>76.89916836</v>
      </c>
      <c r="H65" s="20" t="n">
        <v>3.07643381</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29.85998821</v>
      </c>
      <c r="F66" s="20" t="n">
        <v>0.43878612</v>
      </c>
      <c r="G66" s="18" t="n">
        <v>70.14001179</v>
      </c>
      <c r="H66" s="20" t="n">
        <v>0.43878612</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27.93566509</v>
      </c>
      <c r="F67" s="20" t="n">
        <v>1.52749558</v>
      </c>
      <c r="G67" s="18" t="n">
        <v>72.06433491</v>
      </c>
      <c r="H67" s="20" t="n">
        <v>1.52749558</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46.16925191</v>
      </c>
      <c r="F68" s="20" t="n">
        <v>0.09487466999999999</v>
      </c>
      <c r="G68" s="18" t="n">
        <v>53.83074809</v>
      </c>
      <c r="H68" s="20" t="n">
        <v>0.09487466999999999</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13.50900741</v>
      </c>
      <c r="F69" s="20" t="n">
        <v>2.52321971</v>
      </c>
      <c r="G69" s="18" t="n">
        <v>86.49099259</v>
      </c>
      <c r="H69" s="20" t="n">
        <v>2.52321971</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67.58968290999999</v>
      </c>
      <c r="F70" s="20" t="n">
        <v>4.18506513</v>
      </c>
      <c r="G70" s="18" t="n">
        <v>32.41031709</v>
      </c>
      <c r="H70" s="20" t="n">
        <v>4.18506513</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15.25562835</v>
      </c>
      <c r="F71" s="20" t="n">
        <v>0.60342716</v>
      </c>
      <c r="G71" s="18" t="n">
        <v>84.74437165000001</v>
      </c>
      <c r="H71" s="20" t="n">
        <v>0.60342716</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31.25860256</v>
      </c>
      <c r="F72" s="20" t="n">
        <v>2.71763396</v>
      </c>
      <c r="G72" s="18" t="n">
        <v>68.74139744</v>
      </c>
      <c r="H72" s="20" t="n">
        <v>2.71763396</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84.60903325</v>
      </c>
      <c r="F73" s="20" t="n">
        <v>2.54722209</v>
      </c>
      <c r="G73" s="18" t="n">
        <v>15.39096675</v>
      </c>
      <c r="H73" s="20" t="n">
        <v>2.54722209</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10.50407494</v>
      </c>
      <c r="F74" s="20" t="n">
        <v>0.12528468</v>
      </c>
      <c r="G74" s="18" t="n">
        <v>89.49592506</v>
      </c>
      <c r="H74" s="20" t="n">
        <v>0.12528468</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4.75238982</v>
      </c>
      <c r="F75" s="20" t="n">
        <v>1.67056553</v>
      </c>
      <c r="G75" s="18" t="n">
        <v>95.24761018</v>
      </c>
      <c r="H75" s="20" t="n">
        <v>1.67056553</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70.32422372000001</v>
      </c>
      <c r="F76" s="20" t="n">
        <v>1.65142185</v>
      </c>
      <c r="G76" s="18" t="n">
        <v>29.67577628</v>
      </c>
      <c r="H76" s="20" t="n">
        <v>1.65142185</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18.34072363</v>
      </c>
      <c r="F77" s="20" t="n">
        <v>1.75052176</v>
      </c>
      <c r="G77" s="18" t="n">
        <v>81.65927637</v>
      </c>
      <c r="H77" s="20" t="n">
        <v>1.75052176</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92.53485701</v>
      </c>
      <c r="F78" s="20" t="n">
        <v>2.0927089</v>
      </c>
      <c r="G78" s="18" t="n">
        <v>6.47706211</v>
      </c>
      <c r="H78" s="20" t="n">
        <v>1.81453629</v>
      </c>
      <c r="I78" s="18" t="n">
        <v>0</v>
      </c>
      <c r="J78" s="20" t="n">
        <v>0</v>
      </c>
      <c r="K78" s="18" t="s">
        <v>404</v>
      </c>
      <c r="L78" s="20" t="s">
        <v>404</v>
      </c>
      <c r="M78" s="18" t="n">
        <v>0</v>
      </c>
      <c r="N78" s="20" t="n">
        <v>0</v>
      </c>
      <c r="O78" s="18" t="n">
        <v>0</v>
      </c>
      <c r="P78" s="20" t="n">
        <v>0</v>
      </c>
      <c r="Q78" s="18" t="n">
        <v>0.9880808800000001</v>
      </c>
      <c r="R78" s="20" t="n">
        <v>0.99567778</v>
      </c>
    </row>
    <row customHeight="1" ht="25" r="79" spans="1:18">
      <c r="A79" s="15" t="s">
        <v>476</v>
      </c>
      <c r="B79" s="17" t="n">
        <v>1657</v>
      </c>
      <c r="C79" s="18">
        <f>(21.0/B79*100)</f>
        <v/>
      </c>
      <c r="D79" s="19" t="n">
        <v>1636</v>
      </c>
      <c r="E79" s="18" t="n">
        <v>65.93541978</v>
      </c>
      <c r="F79" s="20" t="n">
        <v>7.60953421</v>
      </c>
      <c r="G79" s="18" t="n">
        <v>34.06458022</v>
      </c>
      <c r="H79" s="20" t="n">
        <v>7.60953421</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18.17424696</v>
      </c>
      <c r="F80" s="20" t="n">
        <v>2.2565838</v>
      </c>
      <c r="G80" s="18" t="n">
        <v>81.82575304</v>
      </c>
      <c r="H80" s="20" t="n">
        <v>2.2565838</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13.45871552</v>
      </c>
      <c r="F81" s="20" t="n">
        <v>1.84925046</v>
      </c>
      <c r="G81" s="18" t="n">
        <v>86.54128448</v>
      </c>
      <c r="H81" s="20" t="n">
        <v>1.84925046</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566</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23.69801018</v>
      </c>
      <c r="F7" s="20" t="n">
        <v>1.81946176</v>
      </c>
      <c r="G7" s="18" t="n">
        <v>76.30198982</v>
      </c>
      <c r="H7" s="20" t="n">
        <v>1.81946176</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85.31543322</v>
      </c>
      <c r="F8" s="20" t="n">
        <v>2.4051696</v>
      </c>
      <c r="G8" s="18" t="n">
        <v>14.68456678</v>
      </c>
      <c r="H8" s="20" t="n">
        <v>2.4051696</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38.36774268</v>
      </c>
      <c r="F9" s="20" t="n">
        <v>2.36344069</v>
      </c>
      <c r="G9" s="18" t="n">
        <v>61.63225732</v>
      </c>
      <c r="H9" s="20" t="n">
        <v>2.36344069</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50.37716919</v>
      </c>
      <c r="F10" s="20" t="n">
        <v>2.65018077</v>
      </c>
      <c r="G10" s="18" t="n">
        <v>49.62283081</v>
      </c>
      <c r="H10" s="20" t="n">
        <v>2.65018077</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48.48212699</v>
      </c>
      <c r="F11" s="20" t="n">
        <v>3.83087914</v>
      </c>
      <c r="G11" s="18" t="n">
        <v>51.51787301</v>
      </c>
      <c r="H11" s="20" t="n">
        <v>3.83087914</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8.26964093</v>
      </c>
      <c r="F12" s="20" t="n">
        <v>1.40409489</v>
      </c>
      <c r="G12" s="18" t="n">
        <v>91.73035907000001</v>
      </c>
      <c r="H12" s="20" t="n">
        <v>1.40409489</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16.32515344</v>
      </c>
      <c r="F13" s="20" t="n">
        <v>3.1779735</v>
      </c>
      <c r="G13" s="18" t="n">
        <v>83.67484656000001</v>
      </c>
      <c r="H13" s="20" t="n">
        <v>3.1779735</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10.66677317</v>
      </c>
      <c r="F14" s="20" t="n">
        <v>1.76556201</v>
      </c>
      <c r="G14" s="18" t="n">
        <v>89.33322683</v>
      </c>
      <c r="H14" s="20" t="n">
        <v>1.76556201</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34.13591281</v>
      </c>
      <c r="F15" s="20" t="n">
        <v>3.82109793</v>
      </c>
      <c r="G15" s="18" t="n">
        <v>65.86408719000001</v>
      </c>
      <c r="H15" s="20" t="n">
        <v>3.82109793</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36.2409653</v>
      </c>
      <c r="F16" s="20" t="n">
        <v>3.34325127</v>
      </c>
      <c r="G16" s="18" t="n">
        <v>63.7590347</v>
      </c>
      <c r="H16" s="20" t="n">
        <v>3.34325127</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90.86931966</v>
      </c>
      <c r="F17" s="20" t="n">
        <v>2.0428524</v>
      </c>
      <c r="G17" s="18" t="n">
        <v>9.13068034</v>
      </c>
      <c r="H17" s="20" t="n">
        <v>2.0428524</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81.81270757999999</v>
      </c>
      <c r="F18" s="20" t="n">
        <v>2.40300648</v>
      </c>
      <c r="G18" s="18" t="n">
        <v>18.18729242</v>
      </c>
      <c r="H18" s="20" t="n">
        <v>2.40300648</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77.30959489</v>
      </c>
      <c r="F19" s="20" t="n">
        <v>2.41855714</v>
      </c>
      <c r="G19" s="18" t="n">
        <v>22.69040511</v>
      </c>
      <c r="H19" s="20" t="n">
        <v>2.41855714</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13.66698788</v>
      </c>
      <c r="F20" s="20" t="n">
        <v>0.20812973</v>
      </c>
      <c r="G20" s="18" t="n">
        <v>85.76795461</v>
      </c>
      <c r="H20" s="20" t="n">
        <v>0.20696129</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49.16573893</v>
      </c>
      <c r="F21" s="20" t="n">
        <v>4.18264267</v>
      </c>
      <c r="G21" s="18" t="n">
        <v>50.83426107</v>
      </c>
      <c r="H21" s="20" t="n">
        <v>4.18264267</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60.12209727</v>
      </c>
      <c r="F22" s="20" t="n">
        <v>3.96957947</v>
      </c>
      <c r="G22" s="18" t="n">
        <v>39.87790273</v>
      </c>
      <c r="H22" s="20" t="n">
        <v>3.96957947</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86.5537566</v>
      </c>
      <c r="F23" s="20" t="n">
        <v>2.67008208</v>
      </c>
      <c r="G23" s="18" t="n">
        <v>13.4462434</v>
      </c>
      <c r="H23" s="20" t="n">
        <v>2.67008208</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57.35102189</v>
      </c>
      <c r="F24" s="20" t="n">
        <v>3.31242402</v>
      </c>
      <c r="G24" s="18" t="n">
        <v>42.64897811</v>
      </c>
      <c r="H24" s="20" t="n">
        <v>3.31242402</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68.38391175</v>
      </c>
      <c r="F25" s="20" t="n">
        <v>3.45954989</v>
      </c>
      <c r="G25" s="18" t="n">
        <v>31.61608825</v>
      </c>
      <c r="H25" s="20" t="n">
        <v>3.45954989</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14.6049786</v>
      </c>
      <c r="F26" s="20" t="n">
        <v>1.96682109</v>
      </c>
      <c r="G26" s="18" t="n">
        <v>85.3950214</v>
      </c>
      <c r="H26" s="20" t="n">
        <v>1.96682109</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28.77219273</v>
      </c>
      <c r="F27" s="20" t="n">
        <v>0.07884981000000001</v>
      </c>
      <c r="G27" s="18" t="n">
        <v>71.22780727</v>
      </c>
      <c r="H27" s="20" t="n">
        <v>0.07884981000000001</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69.56145929</v>
      </c>
      <c r="F28" s="20" t="n">
        <v>2.85745474</v>
      </c>
      <c r="G28" s="18" t="n">
        <v>30.43854071</v>
      </c>
      <c r="H28" s="20" t="n">
        <v>2.85745474</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19.44691192</v>
      </c>
      <c r="F29" s="20" t="n">
        <v>3.99284612</v>
      </c>
      <c r="G29" s="18" t="n">
        <v>80.55308807999999</v>
      </c>
      <c r="H29" s="20" t="n">
        <v>3.99284612</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9.309600850000001</v>
      </c>
      <c r="F30" s="20" t="n">
        <v>1.64479749</v>
      </c>
      <c r="G30" s="18" t="n">
        <v>90.69039915</v>
      </c>
      <c r="H30" s="20" t="n">
        <v>1.64479749</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25.37276033</v>
      </c>
      <c r="F31" s="20" t="n">
        <v>2.94864256</v>
      </c>
      <c r="G31" s="18" t="n">
        <v>74.62723966999999</v>
      </c>
      <c r="H31" s="20" t="n">
        <v>2.94864256</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44.96475298</v>
      </c>
      <c r="F32" s="20" t="n">
        <v>3.83031985</v>
      </c>
      <c r="G32" s="18" t="n">
        <v>55.03524702</v>
      </c>
      <c r="H32" s="20" t="n">
        <v>3.83031985</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51.56054245</v>
      </c>
      <c r="F33" s="20" t="n">
        <v>3.72835054</v>
      </c>
      <c r="G33" s="18" t="n">
        <v>48.43945755</v>
      </c>
      <c r="H33" s="20" t="n">
        <v>3.72835054</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24.51678877</v>
      </c>
      <c r="F34" s="20" t="n">
        <v>2.78977731</v>
      </c>
      <c r="G34" s="18" t="n">
        <v>75.48321122999999</v>
      </c>
      <c r="H34" s="20" t="n">
        <v>2.78977731</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42.66899821</v>
      </c>
      <c r="F35" s="20" t="n">
        <v>0.6083687</v>
      </c>
      <c r="G35" s="18" t="n">
        <v>57.33100179</v>
      </c>
      <c r="H35" s="20" t="n">
        <v>0.6083687</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36.78484516</v>
      </c>
      <c r="F36" s="20" t="n">
        <v>3.22691974</v>
      </c>
      <c r="G36" s="18" t="n">
        <v>63.21515484</v>
      </c>
      <c r="H36" s="20" t="n">
        <v>3.22691974</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19.7615584</v>
      </c>
      <c r="F37" s="20" t="n">
        <v>2.82022154</v>
      </c>
      <c r="G37" s="18" t="n">
        <v>80.2384416</v>
      </c>
      <c r="H37" s="20" t="n">
        <v>2.82022154</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56.21048397</v>
      </c>
      <c r="F38" s="20" t="n">
        <v>3.89169677</v>
      </c>
      <c r="G38" s="18" t="n">
        <v>43.78951603</v>
      </c>
      <c r="H38" s="20" t="n">
        <v>3.89169677</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84.04831919</v>
      </c>
      <c r="F39" s="20" t="n">
        <v>2.942035</v>
      </c>
      <c r="G39" s="18" t="n">
        <v>15.95168081</v>
      </c>
      <c r="H39" s="20" t="n">
        <v>2.942035</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18.77348568</v>
      </c>
      <c r="F40" s="20" t="n">
        <v>2.5906499</v>
      </c>
      <c r="G40" s="18" t="n">
        <v>81.22651432000001</v>
      </c>
      <c r="H40" s="20" t="n">
        <v>2.5906499</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46.01171535</v>
      </c>
      <c r="F41" s="20" t="n">
        <v>3.46478415</v>
      </c>
      <c r="G41" s="18" t="n">
        <v>53.98828465</v>
      </c>
      <c r="H41" s="20" t="n">
        <v>3.46478415</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70.33821474</v>
      </c>
      <c r="F44" s="20" t="n">
        <v>2.9192333</v>
      </c>
      <c r="G44" s="18" t="n">
        <v>27.46694485</v>
      </c>
      <c r="H44" s="20" t="n">
        <v>2.63884838</v>
      </c>
      <c r="I44" s="18" t="n">
        <v>0</v>
      </c>
      <c r="J44" s="20" t="n">
        <v>0</v>
      </c>
      <c r="K44" s="18" t="s">
        <v>404</v>
      </c>
      <c r="L44" s="20" t="s">
        <v>404</v>
      </c>
      <c r="M44" s="18" t="n">
        <v>0</v>
      </c>
      <c r="N44" s="20" t="n">
        <v>0</v>
      </c>
      <c r="O44" s="18" t="n">
        <v>0</v>
      </c>
      <c r="P44" s="20" t="n">
        <v>0</v>
      </c>
      <c r="Q44" s="18" t="n">
        <v>2.19484041</v>
      </c>
      <c r="R44" s="20" t="n">
        <v>1.34545143</v>
      </c>
    </row>
    <row r="45" spans="1:18">
      <c r="A45" s="15" t="s">
        <v>442</v>
      </c>
      <c r="B45" s="17" t="n">
        <v>5519</v>
      </c>
      <c r="C45" s="18">
        <f>(0.0/B45*100)</f>
        <v/>
      </c>
      <c r="D45" s="19" t="n">
        <v>5519</v>
      </c>
      <c r="E45" s="18" t="n">
        <v>31.63631697</v>
      </c>
      <c r="F45" s="20" t="n">
        <v>3.98131231</v>
      </c>
      <c r="G45" s="18" t="n">
        <v>68.19140572000001</v>
      </c>
      <c r="H45" s="20" t="n">
        <v>3.99478228</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81.09220025</v>
      </c>
      <c r="F46" s="20" t="n">
        <v>2.03798218</v>
      </c>
      <c r="G46" s="18" t="n">
        <v>18.90779975</v>
      </c>
      <c r="H46" s="20" t="n">
        <v>2.03798218</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43.63108545</v>
      </c>
      <c r="F47" s="20" t="n">
        <v>3.83621591</v>
      </c>
      <c r="G47" s="18" t="n">
        <v>56.36891455</v>
      </c>
      <c r="H47" s="20" t="n">
        <v>3.83621591</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65.74879744</v>
      </c>
      <c r="F48" s="20" t="n">
        <v>4.12300307</v>
      </c>
      <c r="G48" s="18" t="n">
        <v>34.25120256</v>
      </c>
      <c r="H48" s="20" t="n">
        <v>4.12300307</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84.42546163999999</v>
      </c>
      <c r="F49" s="20" t="n">
        <v>2.72100815</v>
      </c>
      <c r="G49" s="18" t="n">
        <v>15.57453836</v>
      </c>
      <c r="H49" s="20" t="n">
        <v>2.72100815</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67.49724814</v>
      </c>
      <c r="F50" s="20" t="n">
        <v>3.31584716</v>
      </c>
      <c r="G50" s="18" t="n">
        <v>32.50275186</v>
      </c>
      <c r="H50" s="20" t="n">
        <v>3.31584716</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45.46840938</v>
      </c>
      <c r="F51" s="20" t="n">
        <v>3.66024955</v>
      </c>
      <c r="G51" s="18" t="n">
        <v>54.53159062</v>
      </c>
      <c r="H51" s="20" t="n">
        <v>3.66024955</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36.43041014</v>
      </c>
      <c r="F52" s="20" t="n">
        <v>3.85260916</v>
      </c>
      <c r="G52" s="18" t="n">
        <v>63.56958986</v>
      </c>
      <c r="H52" s="20" t="n">
        <v>3.85260916</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62.98289267</v>
      </c>
      <c r="F53" s="20" t="n">
        <v>0.14078859</v>
      </c>
      <c r="G53" s="18" t="n">
        <v>37.01710733</v>
      </c>
      <c r="H53" s="20" t="n">
        <v>0.14078859</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68.45558262999999</v>
      </c>
      <c r="F54" s="20" t="n">
        <v>3.40747428</v>
      </c>
      <c r="G54" s="18" t="n">
        <v>31.54441737</v>
      </c>
      <c r="H54" s="20" t="n">
        <v>3.40747428</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12.46479466</v>
      </c>
      <c r="F55" s="20" t="n">
        <v>2.21880578</v>
      </c>
      <c r="G55" s="18" t="n">
        <v>87.53520534</v>
      </c>
      <c r="H55" s="20" t="n">
        <v>2.21880578</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14.37162939</v>
      </c>
      <c r="F56" s="20" t="n">
        <v>3.22673631</v>
      </c>
      <c r="G56" s="18" t="n">
        <v>85.62837061</v>
      </c>
      <c r="H56" s="20" t="n">
        <v>3.22673631</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13.47128678</v>
      </c>
      <c r="F57" s="20" t="n">
        <v>2.1082946</v>
      </c>
      <c r="G57" s="18" t="n">
        <v>86.52871322</v>
      </c>
      <c r="H57" s="20" t="n">
        <v>2.1082946</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60.81152826</v>
      </c>
      <c r="F58" s="20" t="n">
        <v>3.83760322</v>
      </c>
      <c r="G58" s="18" t="n">
        <v>39.18847174</v>
      </c>
      <c r="H58" s="20" t="n">
        <v>3.83760322</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62.89529739</v>
      </c>
      <c r="F59" s="20" t="n">
        <v>1.26611395</v>
      </c>
      <c r="G59" s="18" t="n">
        <v>37.10470261</v>
      </c>
      <c r="H59" s="20" t="n">
        <v>1.26611395</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33.08045098</v>
      </c>
      <c r="F60" s="20" t="n">
        <v>3.3465725</v>
      </c>
      <c r="G60" s="18" t="n">
        <v>66.53547690000001</v>
      </c>
      <c r="H60" s="20" t="n">
        <v>3.36721914</v>
      </c>
      <c r="I60" s="18" t="n">
        <v>0</v>
      </c>
      <c r="J60" s="20" t="n">
        <v>0</v>
      </c>
      <c r="K60" s="18" t="s">
        <v>404</v>
      </c>
      <c r="L60" s="20" t="s">
        <v>404</v>
      </c>
      <c r="M60" s="18" t="n">
        <v>0</v>
      </c>
      <c r="N60" s="20" t="n">
        <v>0</v>
      </c>
      <c r="O60" s="18" t="n">
        <v>0</v>
      </c>
      <c r="P60" s="20" t="n">
        <v>0</v>
      </c>
      <c r="Q60" s="18" t="n">
        <v>0.38407212</v>
      </c>
      <c r="R60" s="20" t="n">
        <v>0.23358414</v>
      </c>
    </row>
    <row r="61" spans="1:18">
      <c r="A61" s="15" t="s">
        <v>458</v>
      </c>
      <c r="B61" s="17" t="n">
        <v>6525</v>
      </c>
      <c r="C61" s="18">
        <f>(0.0/B61*100)</f>
        <v/>
      </c>
      <c r="D61" s="19" t="n">
        <v>6525</v>
      </c>
      <c r="E61" s="18" t="n">
        <v>26.98796748</v>
      </c>
      <c r="F61" s="20" t="n">
        <v>2.61748918</v>
      </c>
      <c r="G61" s="18" t="n">
        <v>73.01203252000001</v>
      </c>
      <c r="H61" s="20" t="n">
        <v>2.61748918</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9.75906187</v>
      </c>
      <c r="F62" s="20" t="n">
        <v>0.03887446</v>
      </c>
      <c r="G62" s="18" t="n">
        <v>90.24093813</v>
      </c>
      <c r="H62" s="20" t="n">
        <v>0.03887446</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30.47973203</v>
      </c>
      <c r="F63" s="20" t="n">
        <v>0.15689008</v>
      </c>
      <c r="G63" s="18" t="n">
        <v>58.56317028</v>
      </c>
      <c r="H63" s="20" t="n">
        <v>0.1765508</v>
      </c>
      <c r="I63" s="18" t="n">
        <v>0</v>
      </c>
      <c r="J63" s="20" t="n">
        <v>0</v>
      </c>
      <c r="K63" s="18" t="s">
        <v>404</v>
      </c>
      <c r="L63" s="20" t="s">
        <v>404</v>
      </c>
      <c r="M63" s="18" t="n">
        <v>0</v>
      </c>
      <c r="N63" s="20" t="n">
        <v>0</v>
      </c>
      <c r="O63" s="18" t="n">
        <v>0</v>
      </c>
      <c r="P63" s="20" t="n">
        <v>0</v>
      </c>
      <c r="Q63" s="18" t="n">
        <v>10.9570977</v>
      </c>
      <c r="R63" s="20" t="n">
        <v>0.18074301</v>
      </c>
    </row>
    <row r="64" spans="1:18">
      <c r="A64" s="15" t="s">
        <v>461</v>
      </c>
      <c r="B64" s="17" t="n">
        <v>3634</v>
      </c>
      <c r="C64" s="18">
        <f>(27.0/B64*100)</f>
        <v/>
      </c>
      <c r="D64" s="19" t="n">
        <v>3607</v>
      </c>
      <c r="E64" s="18" t="n">
        <v>45.0326318</v>
      </c>
      <c r="F64" s="20" t="n">
        <v>0.13417872</v>
      </c>
      <c r="G64" s="18" t="n">
        <v>54.9673682</v>
      </c>
      <c r="H64" s="20" t="n">
        <v>0.13417872</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65.22411511999999</v>
      </c>
      <c r="F65" s="20" t="n">
        <v>3.58036656</v>
      </c>
      <c r="G65" s="18" t="n">
        <v>34.77588488</v>
      </c>
      <c r="H65" s="20" t="n">
        <v>3.58036656</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75.11839412</v>
      </c>
      <c r="F66" s="20" t="n">
        <v>0.4141683</v>
      </c>
      <c r="G66" s="18" t="n">
        <v>24.88160588</v>
      </c>
      <c r="H66" s="20" t="n">
        <v>0.4141683</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35.83462122</v>
      </c>
      <c r="F67" s="20" t="n">
        <v>3.13572663</v>
      </c>
      <c r="G67" s="18" t="n">
        <v>64.16537878</v>
      </c>
      <c r="H67" s="20" t="n">
        <v>3.13572663</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65.91420305</v>
      </c>
      <c r="F68" s="20" t="n">
        <v>0.08316643</v>
      </c>
      <c r="G68" s="18" t="n">
        <v>34.08579695</v>
      </c>
      <c r="H68" s="20" t="n">
        <v>0.08316643</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71.6923134</v>
      </c>
      <c r="F69" s="20" t="n">
        <v>3.65236135</v>
      </c>
      <c r="G69" s="18" t="n">
        <v>28.3076866</v>
      </c>
      <c r="H69" s="20" t="n">
        <v>3.65236135</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65.71335292000001</v>
      </c>
      <c r="F70" s="20" t="n">
        <v>3.5105575</v>
      </c>
      <c r="G70" s="18" t="n">
        <v>34.28664708</v>
      </c>
      <c r="H70" s="20" t="n">
        <v>3.5105575</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32.15323201</v>
      </c>
      <c r="F71" s="20" t="n">
        <v>0.83684505</v>
      </c>
      <c r="G71" s="18" t="n">
        <v>67.84676799</v>
      </c>
      <c r="H71" s="20" t="n">
        <v>0.83684505</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51.62743786</v>
      </c>
      <c r="F72" s="20" t="n">
        <v>3.55540295</v>
      </c>
      <c r="G72" s="18" t="n">
        <v>48.37256214</v>
      </c>
      <c r="H72" s="20" t="n">
        <v>3.55540295</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32.63151437</v>
      </c>
      <c r="F73" s="20" t="n">
        <v>3.23774331</v>
      </c>
      <c r="G73" s="18" t="n">
        <v>67.36848563</v>
      </c>
      <c r="H73" s="20" t="n">
        <v>3.23774331</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25.8032894</v>
      </c>
      <c r="F74" s="20" t="n">
        <v>0.25250413</v>
      </c>
      <c r="G74" s="18" t="n">
        <v>74.1967106</v>
      </c>
      <c r="H74" s="20" t="n">
        <v>0.25250413</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63.09907366</v>
      </c>
      <c r="F75" s="20" t="n">
        <v>4.01076041</v>
      </c>
      <c r="G75" s="18" t="n">
        <v>36.90092634</v>
      </c>
      <c r="H75" s="20" t="n">
        <v>4.01076041</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56.52465897</v>
      </c>
      <c r="F76" s="20" t="n">
        <v>2.70543276</v>
      </c>
      <c r="G76" s="18" t="n">
        <v>43.47534103</v>
      </c>
      <c r="H76" s="20" t="n">
        <v>2.70543276</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90.48718692999999</v>
      </c>
      <c r="F77" s="20" t="n">
        <v>1.76537993</v>
      </c>
      <c r="G77" s="18" t="n">
        <v>9.51281307</v>
      </c>
      <c r="H77" s="20" t="n">
        <v>1.76537993</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59.14566338</v>
      </c>
      <c r="F78" s="20" t="n">
        <v>3.78514667</v>
      </c>
      <c r="G78" s="18" t="n">
        <v>39.86625574</v>
      </c>
      <c r="H78" s="20" t="n">
        <v>3.93028765</v>
      </c>
      <c r="I78" s="18" t="n">
        <v>0</v>
      </c>
      <c r="J78" s="20" t="n">
        <v>0</v>
      </c>
      <c r="K78" s="18" t="s">
        <v>404</v>
      </c>
      <c r="L78" s="20" t="s">
        <v>404</v>
      </c>
      <c r="M78" s="18" t="n">
        <v>0</v>
      </c>
      <c r="N78" s="20" t="n">
        <v>0</v>
      </c>
      <c r="O78" s="18" t="n">
        <v>0</v>
      </c>
      <c r="P78" s="20" t="n">
        <v>0</v>
      </c>
      <c r="Q78" s="18" t="n">
        <v>0.9880808800000001</v>
      </c>
      <c r="R78" s="20" t="n">
        <v>0.99567778</v>
      </c>
    </row>
    <row customHeight="1" ht="25" r="79" spans="1:18">
      <c r="A79" s="15" t="s">
        <v>476</v>
      </c>
      <c r="B79" s="17" t="n">
        <v>1657</v>
      </c>
      <c r="C79" s="18">
        <f>(21.0/B79*100)</f>
        <v/>
      </c>
      <c r="D79" s="19" t="n">
        <v>1636</v>
      </c>
      <c r="E79" s="18" t="n">
        <v>77.18970229</v>
      </c>
      <c r="F79" s="20" t="n">
        <v>6.24344571</v>
      </c>
      <c r="G79" s="18" t="n">
        <v>22.81029771</v>
      </c>
      <c r="H79" s="20" t="n">
        <v>6.24344571</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79.23100324000001</v>
      </c>
      <c r="F80" s="20" t="n">
        <v>2.89274309</v>
      </c>
      <c r="G80" s="18" t="n">
        <v>20.76899676</v>
      </c>
      <c r="H80" s="20" t="n">
        <v>2.89274309</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27.16266122</v>
      </c>
      <c r="F81" s="20" t="n">
        <v>3.57115238</v>
      </c>
      <c r="G81" s="18" t="n">
        <v>72.83733878</v>
      </c>
      <c r="H81" s="20" t="n">
        <v>3.57115238</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567</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85.41527875</v>
      </c>
      <c r="F7" s="20" t="n">
        <v>1.55910784</v>
      </c>
      <c r="G7" s="18" t="n">
        <v>14.58472125</v>
      </c>
      <c r="H7" s="20" t="n">
        <v>1.55910784</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97.28913907</v>
      </c>
      <c r="F8" s="20" t="n">
        <v>1.16493689</v>
      </c>
      <c r="G8" s="18" t="n">
        <v>2.71086093</v>
      </c>
      <c r="H8" s="20" t="n">
        <v>1.16493689</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91.03494687</v>
      </c>
      <c r="F9" s="20" t="n">
        <v>1.74452653</v>
      </c>
      <c r="G9" s="18" t="n">
        <v>8.965053129999999</v>
      </c>
      <c r="H9" s="20" t="n">
        <v>1.74452653</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94.34335493</v>
      </c>
      <c r="F10" s="20" t="n">
        <v>1.25259002</v>
      </c>
      <c r="G10" s="18" t="n">
        <v>5.65664507</v>
      </c>
      <c r="H10" s="20" t="n">
        <v>1.25259002</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96.43851338</v>
      </c>
      <c r="F11" s="20" t="n">
        <v>1.29951061</v>
      </c>
      <c r="G11" s="18" t="n">
        <v>3.56148662</v>
      </c>
      <c r="H11" s="20" t="n">
        <v>1.29951061</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97.19599958000001</v>
      </c>
      <c r="F12" s="20" t="n">
        <v>1.06214537</v>
      </c>
      <c r="G12" s="18" t="n">
        <v>2.80400042</v>
      </c>
      <c r="H12" s="20" t="n">
        <v>1.06214537</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91.54578017999999</v>
      </c>
      <c r="F13" s="20" t="n">
        <v>2.18229346</v>
      </c>
      <c r="G13" s="18" t="n">
        <v>8.45421982</v>
      </c>
      <c r="H13" s="20" t="n">
        <v>2.18229346</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80.47200565999999</v>
      </c>
      <c r="F14" s="20" t="n">
        <v>2.14821064</v>
      </c>
      <c r="G14" s="18" t="n">
        <v>19.52799434</v>
      </c>
      <c r="H14" s="20" t="n">
        <v>2.14821064</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94.73696179</v>
      </c>
      <c r="F15" s="20" t="n">
        <v>1.76538619</v>
      </c>
      <c r="G15" s="18" t="n">
        <v>5.26303821</v>
      </c>
      <c r="H15" s="20" t="n">
        <v>1.76538619</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97.61333979</v>
      </c>
      <c r="F16" s="20" t="n">
        <v>1.03196002</v>
      </c>
      <c r="G16" s="18" t="n">
        <v>2.38666021</v>
      </c>
      <c r="H16" s="20" t="n">
        <v>1.03196002</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98.36179190999999</v>
      </c>
      <c r="F17" s="20" t="n">
        <v>0.9629344399999999</v>
      </c>
      <c r="G17" s="18" t="n">
        <v>1.63820809</v>
      </c>
      <c r="H17" s="20" t="n">
        <v>0.9629344399999999</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92.21184516</v>
      </c>
      <c r="F18" s="20" t="n">
        <v>2.03766071</v>
      </c>
      <c r="G18" s="18" t="n">
        <v>7.78815484</v>
      </c>
      <c r="H18" s="20" t="n">
        <v>2.03766071</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99.91469447</v>
      </c>
      <c r="F19" s="20" t="n">
        <v>0.08602766000000001</v>
      </c>
      <c r="G19" s="18" t="n">
        <v>0.08530553</v>
      </c>
      <c r="H19" s="20" t="n">
        <v>0.08602766000000001</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99.21672158</v>
      </c>
      <c r="F20" s="20" t="n">
        <v>0.07870262</v>
      </c>
      <c r="G20" s="18" t="n">
        <v>0.2182209</v>
      </c>
      <c r="H20" s="20" t="n">
        <v>0.03932815</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97.92209262</v>
      </c>
      <c r="F21" s="20" t="n">
        <v>1.10714249</v>
      </c>
      <c r="G21" s="18" t="n">
        <v>2.07790738</v>
      </c>
      <c r="H21" s="20" t="n">
        <v>1.10714249</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99.45619759</v>
      </c>
      <c r="F22" s="20" t="n">
        <v>0.54993132</v>
      </c>
      <c r="G22" s="18" t="n">
        <v>0.54380241</v>
      </c>
      <c r="H22" s="20" t="n">
        <v>0.54993132</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99.63214785</v>
      </c>
      <c r="F23" s="20" t="n">
        <v>0.37012607</v>
      </c>
      <c r="G23" s="18" t="n">
        <v>0.36785215</v>
      </c>
      <c r="H23" s="20" t="n">
        <v>0.37012607</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95.11695367999999</v>
      </c>
      <c r="F24" s="20" t="n">
        <v>1.60205842</v>
      </c>
      <c r="G24" s="18" t="n">
        <v>4.88304632</v>
      </c>
      <c r="H24" s="20" t="n">
        <v>1.60205842</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87.91998724</v>
      </c>
      <c r="F25" s="20" t="n">
        <v>2.61227526</v>
      </c>
      <c r="G25" s="18" t="n">
        <v>12.08001276</v>
      </c>
      <c r="H25" s="20" t="n">
        <v>2.61227526</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70.96384691</v>
      </c>
      <c r="F26" s="20" t="n">
        <v>2.97035081</v>
      </c>
      <c r="G26" s="18" t="n">
        <v>29.03615309</v>
      </c>
      <c r="H26" s="20" t="n">
        <v>2.97035081</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90.61038213</v>
      </c>
      <c r="F27" s="20" t="n">
        <v>0.0654752</v>
      </c>
      <c r="G27" s="18" t="n">
        <v>9.38961787</v>
      </c>
      <c r="H27" s="20" t="n">
        <v>0.0654752</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97.89985308</v>
      </c>
      <c r="F28" s="20" t="n">
        <v>0.83350158</v>
      </c>
      <c r="G28" s="18" t="n">
        <v>2.10014692</v>
      </c>
      <c r="H28" s="20" t="n">
        <v>0.83350158</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96.82771819</v>
      </c>
      <c r="F29" s="20" t="n">
        <v>1.47420795</v>
      </c>
      <c r="G29" s="18" t="n">
        <v>3.17228181</v>
      </c>
      <c r="H29" s="20" t="n">
        <v>1.47420795</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82.73048163</v>
      </c>
      <c r="F30" s="20" t="n">
        <v>2.5444851</v>
      </c>
      <c r="G30" s="18" t="n">
        <v>17.26951837</v>
      </c>
      <c r="H30" s="20" t="n">
        <v>2.5444851</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96.83124752000001</v>
      </c>
      <c r="F31" s="20" t="n">
        <v>1.27668921</v>
      </c>
      <c r="G31" s="18" t="n">
        <v>3.16875248</v>
      </c>
      <c r="H31" s="20" t="n">
        <v>1.27668921</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91.79654712999999</v>
      </c>
      <c r="F32" s="20" t="n">
        <v>2.28996002</v>
      </c>
      <c r="G32" s="18" t="n">
        <v>8.20345287</v>
      </c>
      <c r="H32" s="20" t="n">
        <v>2.28996002</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97.80034356</v>
      </c>
      <c r="F33" s="20" t="n">
        <v>1.13190375</v>
      </c>
      <c r="G33" s="18" t="n">
        <v>2.19965644</v>
      </c>
      <c r="H33" s="20" t="n">
        <v>1.13190375</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96.44752997000001</v>
      </c>
      <c r="F34" s="20" t="n">
        <v>1.39316483</v>
      </c>
      <c r="G34" s="18" t="n">
        <v>3.55247003</v>
      </c>
      <c r="H34" s="20" t="n">
        <v>1.39316483</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99.13647621</v>
      </c>
      <c r="F35" s="20" t="n">
        <v>0.03943186</v>
      </c>
      <c r="G35" s="18" t="n">
        <v>0.86352379</v>
      </c>
      <c r="H35" s="20" t="n">
        <v>0.03943186</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95.26758318</v>
      </c>
      <c r="F36" s="20" t="n">
        <v>1.62904032</v>
      </c>
      <c r="G36" s="18" t="n">
        <v>4.73241682</v>
      </c>
      <c r="H36" s="20" t="n">
        <v>1.62904032</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96.59570635999999</v>
      </c>
      <c r="F37" s="20" t="n">
        <v>1.31629569</v>
      </c>
      <c r="G37" s="18" t="n">
        <v>3.40429364</v>
      </c>
      <c r="H37" s="20" t="n">
        <v>1.31629569</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93.65067397</v>
      </c>
      <c r="F38" s="20" t="n">
        <v>1.71223412</v>
      </c>
      <c r="G38" s="18" t="n">
        <v>6.34932603</v>
      </c>
      <c r="H38" s="20" t="n">
        <v>1.71223412</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95.96583058</v>
      </c>
      <c r="F39" s="20" t="n">
        <v>1.43654023</v>
      </c>
      <c r="G39" s="18" t="n">
        <v>4.03416942</v>
      </c>
      <c r="H39" s="20" t="n">
        <v>1.43654023</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95.76393304</v>
      </c>
      <c r="F40" s="20" t="n">
        <v>1.79498791</v>
      </c>
      <c r="G40" s="18" t="n">
        <v>4.23606696</v>
      </c>
      <c r="H40" s="20" t="n">
        <v>1.79498791</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84.7912728</v>
      </c>
      <c r="F41" s="20" t="n">
        <v>3.27933117</v>
      </c>
      <c r="G41" s="18" t="n">
        <v>15.2087272</v>
      </c>
      <c r="H41" s="20" t="n">
        <v>3.27933117</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86.42286906</v>
      </c>
      <c r="F44" s="20" t="n">
        <v>2.43578277</v>
      </c>
      <c r="G44" s="18" t="n">
        <v>11.38229052</v>
      </c>
      <c r="H44" s="20" t="n">
        <v>2.01138493</v>
      </c>
      <c r="I44" s="18" t="n">
        <v>0</v>
      </c>
      <c r="J44" s="20" t="n">
        <v>0</v>
      </c>
      <c r="K44" s="18" t="s">
        <v>404</v>
      </c>
      <c r="L44" s="20" t="s">
        <v>404</v>
      </c>
      <c r="M44" s="18" t="n">
        <v>0</v>
      </c>
      <c r="N44" s="20" t="n">
        <v>0</v>
      </c>
      <c r="O44" s="18" t="n">
        <v>0</v>
      </c>
      <c r="P44" s="20" t="n">
        <v>0</v>
      </c>
      <c r="Q44" s="18" t="n">
        <v>2.19484041</v>
      </c>
      <c r="R44" s="20" t="n">
        <v>1.34545143</v>
      </c>
    </row>
    <row r="45" spans="1:18">
      <c r="A45" s="15" t="s">
        <v>442</v>
      </c>
      <c r="B45" s="17" t="n">
        <v>5519</v>
      </c>
      <c r="C45" s="18">
        <f>(0.0/B45*100)</f>
        <v/>
      </c>
      <c r="D45" s="19" t="n">
        <v>5519</v>
      </c>
      <c r="E45" s="18" t="n">
        <v>93.9305279</v>
      </c>
      <c r="F45" s="20" t="n">
        <v>2.22211256</v>
      </c>
      <c r="G45" s="18" t="n">
        <v>5.89719478</v>
      </c>
      <c r="H45" s="20" t="n">
        <v>2.21175566</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97.51300424</v>
      </c>
      <c r="F46" s="20" t="n">
        <v>0.75818942</v>
      </c>
      <c r="G46" s="18" t="n">
        <v>2.48699576</v>
      </c>
      <c r="H46" s="20" t="n">
        <v>0.75818942</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97.25147844999999</v>
      </c>
      <c r="F47" s="20" t="n">
        <v>1.52179365</v>
      </c>
      <c r="G47" s="18" t="n">
        <v>2.74852155</v>
      </c>
      <c r="H47" s="20" t="n">
        <v>1.52179365</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92.45604822999999</v>
      </c>
      <c r="F48" s="20" t="n">
        <v>2.1369529</v>
      </c>
      <c r="G48" s="18" t="n">
        <v>7.54395177</v>
      </c>
      <c r="H48" s="20" t="n">
        <v>2.1369529</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97.44176571</v>
      </c>
      <c r="F49" s="20" t="n">
        <v>1.22197627</v>
      </c>
      <c r="G49" s="18" t="n">
        <v>2.55823429</v>
      </c>
      <c r="H49" s="20" t="n">
        <v>1.22197627</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98.54823641</v>
      </c>
      <c r="F50" s="20" t="n">
        <v>1.03754798</v>
      </c>
      <c r="G50" s="18" t="n">
        <v>1.45176359</v>
      </c>
      <c r="H50" s="20" t="n">
        <v>1.03754798</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82.33281962</v>
      </c>
      <c r="F51" s="20" t="n">
        <v>2.7496814</v>
      </c>
      <c r="G51" s="18" t="n">
        <v>17.66718038</v>
      </c>
      <c r="H51" s="20" t="n">
        <v>2.7496814</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92.93978471</v>
      </c>
      <c r="F52" s="20" t="n">
        <v>1.46848954</v>
      </c>
      <c r="G52" s="18" t="n">
        <v>7.06021529</v>
      </c>
      <c r="H52" s="20" t="n">
        <v>1.46848954</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92.73236034</v>
      </c>
      <c r="F53" s="20" t="n">
        <v>0.05367692</v>
      </c>
      <c r="G53" s="18" t="n">
        <v>7.26763966</v>
      </c>
      <c r="H53" s="20" t="n">
        <v>0.05367692</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88.84821431</v>
      </c>
      <c r="F54" s="20" t="n">
        <v>2.58351243</v>
      </c>
      <c r="G54" s="18" t="n">
        <v>11.15178569</v>
      </c>
      <c r="H54" s="20" t="n">
        <v>2.58351243</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86.08884893</v>
      </c>
      <c r="F55" s="20" t="n">
        <v>2.59532179</v>
      </c>
      <c r="G55" s="18" t="n">
        <v>13.91115107</v>
      </c>
      <c r="H55" s="20" t="n">
        <v>2.59532179</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44.83690003</v>
      </c>
      <c r="F56" s="20" t="n">
        <v>4.29891508</v>
      </c>
      <c r="G56" s="18" t="n">
        <v>55.16309997</v>
      </c>
      <c r="H56" s="20" t="n">
        <v>4.29891508</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45.69476958</v>
      </c>
      <c r="F57" s="20" t="n">
        <v>3.21215757</v>
      </c>
      <c r="G57" s="18" t="n">
        <v>54.30523042</v>
      </c>
      <c r="H57" s="20" t="n">
        <v>3.21215757</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94.2634185</v>
      </c>
      <c r="F58" s="20" t="n">
        <v>1.64826057</v>
      </c>
      <c r="G58" s="18" t="n">
        <v>5.7365815</v>
      </c>
      <c r="H58" s="20" t="n">
        <v>1.64826057</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98.01371379</v>
      </c>
      <c r="F59" s="20" t="n">
        <v>0.6524816</v>
      </c>
      <c r="G59" s="18" t="n">
        <v>1.98628621</v>
      </c>
      <c r="H59" s="20" t="n">
        <v>0.6524816</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97.81724606</v>
      </c>
      <c r="F60" s="20" t="n">
        <v>1.02785769</v>
      </c>
      <c r="G60" s="18" t="n">
        <v>1.79868182</v>
      </c>
      <c r="H60" s="20" t="n">
        <v>0.89032028</v>
      </c>
      <c r="I60" s="18" t="n">
        <v>0</v>
      </c>
      <c r="J60" s="20" t="n">
        <v>0</v>
      </c>
      <c r="K60" s="18" t="s">
        <v>404</v>
      </c>
      <c r="L60" s="20" t="s">
        <v>404</v>
      </c>
      <c r="M60" s="18" t="n">
        <v>0</v>
      </c>
      <c r="N60" s="20" t="n">
        <v>0</v>
      </c>
      <c r="O60" s="18" t="n">
        <v>0</v>
      </c>
      <c r="P60" s="20" t="n">
        <v>0</v>
      </c>
      <c r="Q60" s="18" t="n">
        <v>0.38407212</v>
      </c>
      <c r="R60" s="20" t="n">
        <v>0.23358414</v>
      </c>
    </row>
    <row r="61" spans="1:18">
      <c r="A61" s="15" t="s">
        <v>458</v>
      </c>
      <c r="B61" s="17" t="n">
        <v>6525</v>
      </c>
      <c r="C61" s="18">
        <f>(0.0/B61*100)</f>
        <v/>
      </c>
      <c r="D61" s="19" t="n">
        <v>6525</v>
      </c>
      <c r="E61" s="18" t="n">
        <v>86.99917945</v>
      </c>
      <c r="F61" s="20" t="n">
        <v>1.98944052</v>
      </c>
      <c r="G61" s="18" t="n">
        <v>13.00082055</v>
      </c>
      <c r="H61" s="20" t="n">
        <v>1.98944052</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90.65731929</v>
      </c>
      <c r="F62" s="20" t="n">
        <v>0.0286924</v>
      </c>
      <c r="G62" s="18" t="n">
        <v>9.34268071</v>
      </c>
      <c r="H62" s="20" t="n">
        <v>0.0286924</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54.51677538</v>
      </c>
      <c r="F63" s="20" t="n">
        <v>0.18185326</v>
      </c>
      <c r="G63" s="18" t="n">
        <v>34.52612693</v>
      </c>
      <c r="H63" s="20" t="n">
        <v>0.14130198</v>
      </c>
      <c r="I63" s="18" t="n">
        <v>0</v>
      </c>
      <c r="J63" s="20" t="n">
        <v>0</v>
      </c>
      <c r="K63" s="18" t="s">
        <v>404</v>
      </c>
      <c r="L63" s="20" t="s">
        <v>404</v>
      </c>
      <c r="M63" s="18" t="n">
        <v>0</v>
      </c>
      <c r="N63" s="20" t="n">
        <v>0</v>
      </c>
      <c r="O63" s="18" t="n">
        <v>0</v>
      </c>
      <c r="P63" s="20" t="n">
        <v>0</v>
      </c>
      <c r="Q63" s="18" t="n">
        <v>10.9570977</v>
      </c>
      <c r="R63" s="20" t="n">
        <v>0.18074301</v>
      </c>
    </row>
    <row r="64" spans="1:18">
      <c r="A64" s="15" t="s">
        <v>461</v>
      </c>
      <c r="B64" s="17" t="n">
        <v>3634</v>
      </c>
      <c r="C64" s="18">
        <f>(27.0/B64*100)</f>
        <v/>
      </c>
      <c r="D64" s="19" t="n">
        <v>3607</v>
      </c>
      <c r="E64" s="18" t="n">
        <v>96.59379351</v>
      </c>
      <c r="F64" s="20" t="n">
        <v>0.05237487</v>
      </c>
      <c r="G64" s="18" t="n">
        <v>3.40620649</v>
      </c>
      <c r="H64" s="20" t="n">
        <v>0.05237487</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95.89317422000001</v>
      </c>
      <c r="F65" s="20" t="n">
        <v>1.48673581</v>
      </c>
      <c r="G65" s="18" t="n">
        <v>4.10682578</v>
      </c>
      <c r="H65" s="20" t="n">
        <v>1.48673581</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96.25300814000001</v>
      </c>
      <c r="F66" s="20" t="n">
        <v>0.12054478</v>
      </c>
      <c r="G66" s="18" t="n">
        <v>3.74699186</v>
      </c>
      <c r="H66" s="20" t="n">
        <v>0.12054478</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78.49673281</v>
      </c>
      <c r="F67" s="20" t="n">
        <v>2.41488842</v>
      </c>
      <c r="G67" s="18" t="n">
        <v>21.50326719</v>
      </c>
      <c r="H67" s="20" t="n">
        <v>2.41488842</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96.88513688</v>
      </c>
      <c r="F68" s="20" t="n">
        <v>0.04741894</v>
      </c>
      <c r="G68" s="18" t="n">
        <v>3.11486312</v>
      </c>
      <c r="H68" s="20" t="n">
        <v>0.04741894</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88.52323112000001</v>
      </c>
      <c r="F69" s="20" t="n">
        <v>2.67027553</v>
      </c>
      <c r="G69" s="18" t="n">
        <v>11.47676888</v>
      </c>
      <c r="H69" s="20" t="n">
        <v>2.67027553</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97.94088633</v>
      </c>
      <c r="F70" s="20" t="n">
        <v>1.28478378</v>
      </c>
      <c r="G70" s="18" t="n">
        <v>2.05911367</v>
      </c>
      <c r="H70" s="20" t="n">
        <v>1.28478378</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73.56989068</v>
      </c>
      <c r="F71" s="20" t="n">
        <v>0.19757759</v>
      </c>
      <c r="G71" s="18" t="n">
        <v>26.43010932</v>
      </c>
      <c r="H71" s="20" t="n">
        <v>0.19757759</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74.62718159000001</v>
      </c>
      <c r="F72" s="20" t="n">
        <v>3.10736664</v>
      </c>
      <c r="G72" s="18" t="n">
        <v>25.37281841</v>
      </c>
      <c r="H72" s="20" t="n">
        <v>3.10736664</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40.87241928</v>
      </c>
      <c r="F73" s="20" t="n">
        <v>3.34523908</v>
      </c>
      <c r="G73" s="18" t="n">
        <v>59.12758072</v>
      </c>
      <c r="H73" s="20" t="n">
        <v>3.34523908</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71.61196802000001</v>
      </c>
      <c r="F74" s="20" t="n">
        <v>0.21926036</v>
      </c>
      <c r="G74" s="18" t="n">
        <v>28.38803198</v>
      </c>
      <c r="H74" s="20" t="n">
        <v>0.21926036</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98.76689798</v>
      </c>
      <c r="F75" s="20" t="n">
        <v>0.88116646</v>
      </c>
      <c r="G75" s="18" t="n">
        <v>1.23310202</v>
      </c>
      <c r="H75" s="20" t="n">
        <v>0.88116646</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92.13111521</v>
      </c>
      <c r="F76" s="20" t="n">
        <v>1.72853203</v>
      </c>
      <c r="G76" s="18" t="n">
        <v>7.86888479</v>
      </c>
      <c r="H76" s="20" t="n">
        <v>1.72853203</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97.23428144</v>
      </c>
      <c r="F77" s="20" t="n">
        <v>1.05305057</v>
      </c>
      <c r="G77" s="18" t="n">
        <v>2.76571856</v>
      </c>
      <c r="H77" s="20" t="n">
        <v>1.05305057</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98.4558755</v>
      </c>
      <c r="F78" s="20" t="n">
        <v>1.14902295</v>
      </c>
      <c r="G78" s="18" t="n">
        <v>0.55604362</v>
      </c>
      <c r="H78" s="20" t="n">
        <v>0.55853905</v>
      </c>
      <c r="I78" s="18" t="n">
        <v>0</v>
      </c>
      <c r="J78" s="20" t="n">
        <v>0</v>
      </c>
      <c r="K78" s="18" t="s">
        <v>404</v>
      </c>
      <c r="L78" s="20" t="s">
        <v>404</v>
      </c>
      <c r="M78" s="18" t="n">
        <v>0</v>
      </c>
      <c r="N78" s="20" t="n">
        <v>0</v>
      </c>
      <c r="O78" s="18" t="n">
        <v>0</v>
      </c>
      <c r="P78" s="20" t="n">
        <v>0</v>
      </c>
      <c r="Q78" s="18" t="n">
        <v>0.9880808800000001</v>
      </c>
      <c r="R78" s="20" t="n">
        <v>0.99567778</v>
      </c>
    </row>
    <row customHeight="1" ht="25" r="79" spans="1:18">
      <c r="A79" s="15" t="s">
        <v>476</v>
      </c>
      <c r="B79" s="17" t="n">
        <v>1657</v>
      </c>
      <c r="C79" s="18">
        <f>(21.0/B79*100)</f>
        <v/>
      </c>
      <c r="D79" s="19" t="n">
        <v>1636</v>
      </c>
      <c r="E79" s="18" t="n">
        <v>100</v>
      </c>
      <c r="F79" s="20" t="n">
        <v>0</v>
      </c>
      <c r="G79" s="18" t="n">
        <v>0</v>
      </c>
      <c r="H79" s="20" t="n">
        <v>0</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99.47166738999999</v>
      </c>
      <c r="F80" s="20" t="n">
        <v>0.38513307</v>
      </c>
      <c r="G80" s="18" t="n">
        <v>0.52833261</v>
      </c>
      <c r="H80" s="20" t="n">
        <v>0.38513307</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72.33439844999999</v>
      </c>
      <c r="F81" s="20" t="n">
        <v>3.58541342</v>
      </c>
      <c r="G81" s="18" t="n">
        <v>27.66560155</v>
      </c>
      <c r="H81" s="20" t="n">
        <v>3.58541342</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568</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64.96782713</v>
      </c>
      <c r="F7" s="20" t="n">
        <v>1.72839781</v>
      </c>
      <c r="G7" s="18" t="n">
        <v>35.03217287</v>
      </c>
      <c r="H7" s="20" t="n">
        <v>1.72839781</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98.27845382</v>
      </c>
      <c r="F8" s="20" t="n">
        <v>0.81909544</v>
      </c>
      <c r="G8" s="18" t="n">
        <v>1.72154618</v>
      </c>
      <c r="H8" s="20" t="n">
        <v>0.81909544</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58.20954773</v>
      </c>
      <c r="F9" s="20" t="n">
        <v>3.0407949</v>
      </c>
      <c r="G9" s="18" t="n">
        <v>41.79045227</v>
      </c>
      <c r="H9" s="20" t="n">
        <v>3.0407949</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84.83387411</v>
      </c>
      <c r="F10" s="20" t="n">
        <v>2.09226761</v>
      </c>
      <c r="G10" s="18" t="n">
        <v>15.16612589</v>
      </c>
      <c r="H10" s="20" t="n">
        <v>2.09226761</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49.7589988</v>
      </c>
      <c r="F11" s="20" t="n">
        <v>3.45585094</v>
      </c>
      <c r="G11" s="18" t="n">
        <v>50.2410012</v>
      </c>
      <c r="H11" s="20" t="n">
        <v>3.45585094</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94.44120504999999</v>
      </c>
      <c r="F12" s="20" t="n">
        <v>1.26237427</v>
      </c>
      <c r="G12" s="18" t="n">
        <v>5.55879495</v>
      </c>
      <c r="H12" s="20" t="n">
        <v>1.26237427</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64.85437158000001</v>
      </c>
      <c r="F13" s="20" t="n">
        <v>3.80364714</v>
      </c>
      <c r="G13" s="18" t="n">
        <v>35.14562842</v>
      </c>
      <c r="H13" s="20" t="n">
        <v>3.80364714</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63.57928989</v>
      </c>
      <c r="F14" s="20" t="n">
        <v>2.47023689</v>
      </c>
      <c r="G14" s="18" t="n">
        <v>36.42071011</v>
      </c>
      <c r="H14" s="20" t="n">
        <v>2.47023689</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96.63437284</v>
      </c>
      <c r="F15" s="20" t="n">
        <v>1.40479133</v>
      </c>
      <c r="G15" s="18" t="n">
        <v>3.36562716</v>
      </c>
      <c r="H15" s="20" t="n">
        <v>1.40479133</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47.47011605</v>
      </c>
      <c r="F16" s="20" t="n">
        <v>3.30568811</v>
      </c>
      <c r="G16" s="18" t="n">
        <v>52.52988395</v>
      </c>
      <c r="H16" s="20" t="n">
        <v>3.30568811</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96.24247965000001</v>
      </c>
      <c r="F17" s="20" t="n">
        <v>1.32019255</v>
      </c>
      <c r="G17" s="18" t="n">
        <v>3.75752035</v>
      </c>
      <c r="H17" s="20" t="n">
        <v>1.32019255</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95.12629401</v>
      </c>
      <c r="F18" s="20" t="n">
        <v>0.67723559</v>
      </c>
      <c r="G18" s="18" t="n">
        <v>4.87370599</v>
      </c>
      <c r="H18" s="20" t="n">
        <v>0.67723559</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82.46511176999999</v>
      </c>
      <c r="F19" s="20" t="n">
        <v>2.51257192</v>
      </c>
      <c r="G19" s="18" t="n">
        <v>17.53488823</v>
      </c>
      <c r="H19" s="20" t="n">
        <v>2.51257192</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88.99936618</v>
      </c>
      <c r="F20" s="20" t="n">
        <v>0.15599881</v>
      </c>
      <c r="G20" s="18" t="n">
        <v>10.4355763</v>
      </c>
      <c r="H20" s="20" t="n">
        <v>0.14369544</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42.36674669</v>
      </c>
      <c r="F21" s="20" t="n">
        <v>3.37369702</v>
      </c>
      <c r="G21" s="18" t="n">
        <v>57.63325331</v>
      </c>
      <c r="H21" s="20" t="n">
        <v>3.37369702</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91.87383686</v>
      </c>
      <c r="F22" s="20" t="n">
        <v>1.81420103</v>
      </c>
      <c r="G22" s="18" t="n">
        <v>8.126163139999999</v>
      </c>
      <c r="H22" s="20" t="n">
        <v>1.81420103</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80.47325207</v>
      </c>
      <c r="F23" s="20" t="n">
        <v>2.98775726</v>
      </c>
      <c r="G23" s="18" t="n">
        <v>19.52674793</v>
      </c>
      <c r="H23" s="20" t="n">
        <v>2.98775726</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72.77446169</v>
      </c>
      <c r="F24" s="20" t="n">
        <v>2.1106159</v>
      </c>
      <c r="G24" s="18" t="n">
        <v>27.22553831</v>
      </c>
      <c r="H24" s="20" t="n">
        <v>2.1106159</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75.74496429</v>
      </c>
      <c r="F25" s="20" t="n">
        <v>3.11912781</v>
      </c>
      <c r="G25" s="18" t="n">
        <v>24.25503571</v>
      </c>
      <c r="H25" s="20" t="n">
        <v>3.11912781</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58.25928214</v>
      </c>
      <c r="F26" s="20" t="n">
        <v>3.05505024</v>
      </c>
      <c r="G26" s="18" t="n">
        <v>41.74071786</v>
      </c>
      <c r="H26" s="20" t="n">
        <v>3.05505024</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68.57521131</v>
      </c>
      <c r="F27" s="20" t="n">
        <v>0.09792055</v>
      </c>
      <c r="G27" s="18" t="n">
        <v>31.42478869</v>
      </c>
      <c r="H27" s="20" t="n">
        <v>0.09792055</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73.28641653</v>
      </c>
      <c r="F28" s="20" t="n">
        <v>3.02695461</v>
      </c>
      <c r="G28" s="18" t="n">
        <v>26.71358347</v>
      </c>
      <c r="H28" s="20" t="n">
        <v>3.02695461</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54.90925246</v>
      </c>
      <c r="F29" s="20" t="n">
        <v>4.32270906</v>
      </c>
      <c r="G29" s="18" t="n">
        <v>45.09074754</v>
      </c>
      <c r="H29" s="20" t="n">
        <v>4.32270906</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32.77763918</v>
      </c>
      <c r="F30" s="20" t="n">
        <v>3.40658289</v>
      </c>
      <c r="G30" s="18" t="n">
        <v>67.22236082000001</v>
      </c>
      <c r="H30" s="20" t="n">
        <v>3.40658289</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94.92995277</v>
      </c>
      <c r="F31" s="20" t="n">
        <v>1.56238761</v>
      </c>
      <c r="G31" s="18" t="n">
        <v>5.07004723</v>
      </c>
      <c r="H31" s="20" t="n">
        <v>1.56238761</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95.53797702</v>
      </c>
      <c r="F32" s="20" t="n">
        <v>1.61261287</v>
      </c>
      <c r="G32" s="18" t="n">
        <v>4.46202298</v>
      </c>
      <c r="H32" s="20" t="n">
        <v>1.61261287</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50.77827499</v>
      </c>
      <c r="F33" s="20" t="n">
        <v>3.7696834</v>
      </c>
      <c r="G33" s="18" t="n">
        <v>49.22172501</v>
      </c>
      <c r="H33" s="20" t="n">
        <v>3.7696834</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91.28507750999999</v>
      </c>
      <c r="F34" s="20" t="n">
        <v>1.83758563</v>
      </c>
      <c r="G34" s="18" t="n">
        <v>8.714922489999999</v>
      </c>
      <c r="H34" s="20" t="n">
        <v>1.83758563</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47.00667313</v>
      </c>
      <c r="F35" s="20" t="n">
        <v>0.48881923</v>
      </c>
      <c r="G35" s="18" t="n">
        <v>52.99332687</v>
      </c>
      <c r="H35" s="20" t="n">
        <v>0.48881923</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64.92454263</v>
      </c>
      <c r="F36" s="20" t="n">
        <v>3.3038917</v>
      </c>
      <c r="G36" s="18" t="n">
        <v>35.07545737</v>
      </c>
      <c r="H36" s="20" t="n">
        <v>3.3038917</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88.14173861</v>
      </c>
      <c r="F37" s="20" t="n">
        <v>1.96363179</v>
      </c>
      <c r="G37" s="18" t="n">
        <v>11.85826139</v>
      </c>
      <c r="H37" s="20" t="n">
        <v>1.96363179</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57.26070214</v>
      </c>
      <c r="F38" s="20" t="n">
        <v>3.1839774</v>
      </c>
      <c r="G38" s="18" t="n">
        <v>42.73929786</v>
      </c>
      <c r="H38" s="20" t="n">
        <v>3.1839774</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44.39720139</v>
      </c>
      <c r="F39" s="20" t="n">
        <v>3.87891559</v>
      </c>
      <c r="G39" s="18" t="n">
        <v>55.60279861</v>
      </c>
      <c r="H39" s="20" t="n">
        <v>3.87891559</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31.29934482</v>
      </c>
      <c r="F40" s="20" t="n">
        <v>3.07098671</v>
      </c>
      <c r="G40" s="18" t="n">
        <v>68.70065518</v>
      </c>
      <c r="H40" s="20" t="n">
        <v>3.07098671</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55.63941895</v>
      </c>
      <c r="F41" s="20" t="n">
        <v>3.6659828</v>
      </c>
      <c r="G41" s="18" t="n">
        <v>44.36058105</v>
      </c>
      <c r="H41" s="20" t="n">
        <v>3.6659828</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42.71492399</v>
      </c>
      <c r="F44" s="20" t="n">
        <v>3.68105895</v>
      </c>
      <c r="G44" s="18" t="n">
        <v>54.54811486</v>
      </c>
      <c r="H44" s="20" t="n">
        <v>3.48471982</v>
      </c>
      <c r="I44" s="18" t="n">
        <v>0</v>
      </c>
      <c r="J44" s="20" t="n">
        <v>0</v>
      </c>
      <c r="K44" s="18" t="s">
        <v>404</v>
      </c>
      <c r="L44" s="20" t="s">
        <v>404</v>
      </c>
      <c r="M44" s="18" t="n">
        <v>0</v>
      </c>
      <c r="N44" s="20" t="n">
        <v>0</v>
      </c>
      <c r="O44" s="18" t="n">
        <v>0.5421207300000001</v>
      </c>
      <c r="P44" s="20" t="n">
        <v>0.55443683</v>
      </c>
      <c r="Q44" s="18" t="n">
        <v>2.19484041</v>
      </c>
      <c r="R44" s="20" t="n">
        <v>1.34545143</v>
      </c>
    </row>
    <row r="45" spans="1:18">
      <c r="A45" s="15" t="s">
        <v>442</v>
      </c>
      <c r="B45" s="17" t="n">
        <v>5519</v>
      </c>
      <c r="C45" s="18">
        <f>(0.0/B45*100)</f>
        <v/>
      </c>
      <c r="D45" s="19" t="n">
        <v>5519</v>
      </c>
      <c r="E45" s="18" t="n">
        <v>94.71988892</v>
      </c>
      <c r="F45" s="20" t="n">
        <v>2.02441391</v>
      </c>
      <c r="G45" s="18" t="n">
        <v>5.10783376</v>
      </c>
      <c r="H45" s="20" t="n">
        <v>2.01654101</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76.45954817000001</v>
      </c>
      <c r="F46" s="20" t="n">
        <v>2.30766399</v>
      </c>
      <c r="G46" s="18" t="n">
        <v>23.54045183</v>
      </c>
      <c r="H46" s="20" t="n">
        <v>2.30766399</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95.15245672</v>
      </c>
      <c r="F47" s="20" t="n">
        <v>1.41319486</v>
      </c>
      <c r="G47" s="18" t="n">
        <v>4.84754328</v>
      </c>
      <c r="H47" s="20" t="n">
        <v>1.41319486</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53.31377834</v>
      </c>
      <c r="F48" s="20" t="n">
        <v>4.19861857</v>
      </c>
      <c r="G48" s="18" t="n">
        <v>46.68622166</v>
      </c>
      <c r="H48" s="20" t="n">
        <v>4.19861857</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76.81406472</v>
      </c>
      <c r="F49" s="20" t="n">
        <v>2.94707796</v>
      </c>
      <c r="G49" s="18" t="n">
        <v>23.18593528</v>
      </c>
      <c r="H49" s="20" t="n">
        <v>2.94707796</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56.47329698</v>
      </c>
      <c r="F50" s="20" t="n">
        <v>3.59424063</v>
      </c>
      <c r="G50" s="18" t="n">
        <v>43.52670302</v>
      </c>
      <c r="H50" s="20" t="n">
        <v>3.59424063</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30.25084199</v>
      </c>
      <c r="F51" s="20" t="n">
        <v>3.4826076</v>
      </c>
      <c r="G51" s="18" t="n">
        <v>69.74915801</v>
      </c>
      <c r="H51" s="20" t="n">
        <v>3.4826076</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35.94675575</v>
      </c>
      <c r="F52" s="20" t="n">
        <v>3.55735052</v>
      </c>
      <c r="G52" s="18" t="n">
        <v>64.05324425000001</v>
      </c>
      <c r="H52" s="20" t="n">
        <v>3.55735052</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79.61598621</v>
      </c>
      <c r="F53" s="20" t="n">
        <v>0.09261603</v>
      </c>
      <c r="G53" s="18" t="n">
        <v>20.38401379</v>
      </c>
      <c r="H53" s="20" t="n">
        <v>0.09261603</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29.07874219</v>
      </c>
      <c r="F54" s="20" t="n">
        <v>3.59648244</v>
      </c>
      <c r="G54" s="18" t="n">
        <v>70.92125781</v>
      </c>
      <c r="H54" s="20" t="n">
        <v>3.59648244</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44.9714073</v>
      </c>
      <c r="F55" s="20" t="n">
        <v>3.22533872</v>
      </c>
      <c r="G55" s="18" t="n">
        <v>55.0285927</v>
      </c>
      <c r="H55" s="20" t="n">
        <v>3.22533872</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36.50172927</v>
      </c>
      <c r="F56" s="20" t="n">
        <v>4.31276418</v>
      </c>
      <c r="G56" s="18" t="n">
        <v>63.49827073</v>
      </c>
      <c r="H56" s="20" t="n">
        <v>4.31276418</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36.93316912</v>
      </c>
      <c r="F57" s="20" t="n">
        <v>3.51520257</v>
      </c>
      <c r="G57" s="18" t="n">
        <v>63.06683088</v>
      </c>
      <c r="H57" s="20" t="n">
        <v>3.51520257</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58.61673081</v>
      </c>
      <c r="F58" s="20" t="n">
        <v>3.14100508</v>
      </c>
      <c r="G58" s="18" t="n">
        <v>41.38326919</v>
      </c>
      <c r="H58" s="20" t="n">
        <v>3.14100508</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57.48210626</v>
      </c>
      <c r="F59" s="20" t="n">
        <v>1.40995851</v>
      </c>
      <c r="G59" s="18" t="n">
        <v>42.51789374</v>
      </c>
      <c r="H59" s="20" t="n">
        <v>1.40995851</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59.26338246</v>
      </c>
      <c r="F60" s="20" t="n">
        <v>3.29895835</v>
      </c>
      <c r="G60" s="18" t="n">
        <v>40.35254542</v>
      </c>
      <c r="H60" s="20" t="n">
        <v>3.28383228</v>
      </c>
      <c r="I60" s="18" t="n">
        <v>0</v>
      </c>
      <c r="J60" s="20" t="n">
        <v>0</v>
      </c>
      <c r="K60" s="18" t="s">
        <v>404</v>
      </c>
      <c r="L60" s="20" t="s">
        <v>404</v>
      </c>
      <c r="M60" s="18" t="n">
        <v>0</v>
      </c>
      <c r="N60" s="20" t="n">
        <v>0</v>
      </c>
      <c r="O60" s="18" t="n">
        <v>0</v>
      </c>
      <c r="P60" s="20" t="n">
        <v>0</v>
      </c>
      <c r="Q60" s="18" t="n">
        <v>0.38407212</v>
      </c>
      <c r="R60" s="20" t="n">
        <v>0.23358414</v>
      </c>
    </row>
    <row r="61" spans="1:18">
      <c r="A61" s="15" t="s">
        <v>458</v>
      </c>
      <c r="B61" s="17" t="n">
        <v>6525</v>
      </c>
      <c r="C61" s="18">
        <f>(0.0/B61*100)</f>
        <v/>
      </c>
      <c r="D61" s="19" t="n">
        <v>6525</v>
      </c>
      <c r="E61" s="18" t="n">
        <v>50.61486938</v>
      </c>
      <c r="F61" s="20" t="n">
        <v>2.91863873</v>
      </c>
      <c r="G61" s="18" t="n">
        <v>49.38513062</v>
      </c>
      <c r="H61" s="20" t="n">
        <v>2.91863873</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30.92946732</v>
      </c>
      <c r="F62" s="20" t="n">
        <v>0.05838421</v>
      </c>
      <c r="G62" s="18" t="n">
        <v>69.07053268</v>
      </c>
      <c r="H62" s="20" t="n">
        <v>0.05838421</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21.634242</v>
      </c>
      <c r="F63" s="20" t="n">
        <v>0.13227098</v>
      </c>
      <c r="G63" s="18" t="n">
        <v>67.40866029999999</v>
      </c>
      <c r="H63" s="20" t="n">
        <v>0.18965026</v>
      </c>
      <c r="I63" s="18" t="n">
        <v>0</v>
      </c>
      <c r="J63" s="20" t="n">
        <v>0</v>
      </c>
      <c r="K63" s="18" t="s">
        <v>404</v>
      </c>
      <c r="L63" s="20" t="s">
        <v>404</v>
      </c>
      <c r="M63" s="18" t="n">
        <v>0</v>
      </c>
      <c r="N63" s="20" t="n">
        <v>0</v>
      </c>
      <c r="O63" s="18" t="n">
        <v>0</v>
      </c>
      <c r="P63" s="20" t="n">
        <v>0</v>
      </c>
      <c r="Q63" s="18" t="n">
        <v>10.9570977</v>
      </c>
      <c r="R63" s="20" t="n">
        <v>0.18074301</v>
      </c>
    </row>
    <row r="64" spans="1:18">
      <c r="A64" s="15" t="s">
        <v>461</v>
      </c>
      <c r="B64" s="17" t="n">
        <v>3634</v>
      </c>
      <c r="C64" s="18">
        <f>(27.0/B64*100)</f>
        <v/>
      </c>
      <c r="D64" s="19" t="n">
        <v>3607</v>
      </c>
      <c r="E64" s="18" t="n">
        <v>71.48034953</v>
      </c>
      <c r="F64" s="20" t="n">
        <v>0.09470111000000001</v>
      </c>
      <c r="G64" s="18" t="n">
        <v>28.51965047</v>
      </c>
      <c r="H64" s="20" t="n">
        <v>0.09470111000000001</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54.0962832</v>
      </c>
      <c r="F65" s="20" t="n">
        <v>3.70503868</v>
      </c>
      <c r="G65" s="18" t="n">
        <v>45.9037168</v>
      </c>
      <c r="H65" s="20" t="n">
        <v>3.70503868</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30.70770453</v>
      </c>
      <c r="F66" s="20" t="n">
        <v>0.51906751</v>
      </c>
      <c r="G66" s="18" t="n">
        <v>69.29229547</v>
      </c>
      <c r="H66" s="20" t="n">
        <v>0.51906751</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54.20225017</v>
      </c>
      <c r="F67" s="20" t="n">
        <v>2.79631497</v>
      </c>
      <c r="G67" s="18" t="n">
        <v>45.79774983</v>
      </c>
      <c r="H67" s="20" t="n">
        <v>2.79631497</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57.36956498</v>
      </c>
      <c r="F68" s="20" t="n">
        <v>0.10642758</v>
      </c>
      <c r="G68" s="18" t="n">
        <v>42.63043502</v>
      </c>
      <c r="H68" s="20" t="n">
        <v>0.10642758</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43.20054364</v>
      </c>
      <c r="F69" s="20" t="n">
        <v>3.9232362</v>
      </c>
      <c r="G69" s="18" t="n">
        <v>56.79945636</v>
      </c>
      <c r="H69" s="20" t="n">
        <v>3.9232362</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80.58765522</v>
      </c>
      <c r="F70" s="20" t="n">
        <v>3.38897769</v>
      </c>
      <c r="G70" s="18" t="n">
        <v>19.41234478</v>
      </c>
      <c r="H70" s="20" t="n">
        <v>3.38897769</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31.75644056</v>
      </c>
      <c r="F71" s="20" t="n">
        <v>0.94548964</v>
      </c>
      <c r="G71" s="18" t="n">
        <v>68.24355944</v>
      </c>
      <c r="H71" s="20" t="n">
        <v>0.94548964</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75.41381647999999</v>
      </c>
      <c r="F72" s="20" t="n">
        <v>2.57126844</v>
      </c>
      <c r="G72" s="18" t="n">
        <v>24.58618352</v>
      </c>
      <c r="H72" s="20" t="n">
        <v>2.57126844</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44.67857945</v>
      </c>
      <c r="F73" s="20" t="n">
        <v>3.92320454</v>
      </c>
      <c r="G73" s="18" t="n">
        <v>55.32142055</v>
      </c>
      <c r="H73" s="20" t="n">
        <v>3.92320454</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75.72718589</v>
      </c>
      <c r="F74" s="20" t="n">
        <v>0.18997413</v>
      </c>
      <c r="G74" s="18" t="n">
        <v>24.27281411</v>
      </c>
      <c r="H74" s="20" t="n">
        <v>0.18997413</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87.2963568</v>
      </c>
      <c r="F75" s="20" t="n">
        <v>2.73100932</v>
      </c>
      <c r="G75" s="18" t="n">
        <v>12.7036432</v>
      </c>
      <c r="H75" s="20" t="n">
        <v>2.73100932</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50.3122887</v>
      </c>
      <c r="F76" s="20" t="n">
        <v>2.11966657</v>
      </c>
      <c r="G76" s="18" t="n">
        <v>49.6877113</v>
      </c>
      <c r="H76" s="20" t="n">
        <v>2.11966657</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82.91053356</v>
      </c>
      <c r="F77" s="20" t="n">
        <v>1.69079116</v>
      </c>
      <c r="G77" s="18" t="n">
        <v>17.08946644</v>
      </c>
      <c r="H77" s="20" t="n">
        <v>1.69079116</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81.68212054999999</v>
      </c>
      <c r="F78" s="20" t="n">
        <v>2.90369471</v>
      </c>
      <c r="G78" s="18" t="n">
        <v>17.32979858</v>
      </c>
      <c r="H78" s="20" t="n">
        <v>2.69264629</v>
      </c>
      <c r="I78" s="18" t="n">
        <v>0</v>
      </c>
      <c r="J78" s="20" t="n">
        <v>0</v>
      </c>
      <c r="K78" s="18" t="s">
        <v>404</v>
      </c>
      <c r="L78" s="20" t="s">
        <v>404</v>
      </c>
      <c r="M78" s="18" t="n">
        <v>0</v>
      </c>
      <c r="N78" s="20" t="n">
        <v>0</v>
      </c>
      <c r="O78" s="18" t="n">
        <v>0</v>
      </c>
      <c r="P78" s="20" t="n">
        <v>0</v>
      </c>
      <c r="Q78" s="18" t="n">
        <v>0.9880808800000001</v>
      </c>
      <c r="R78" s="20" t="n">
        <v>0.99567778</v>
      </c>
    </row>
    <row customHeight="1" ht="25" r="79" spans="1:18">
      <c r="A79" s="15" t="s">
        <v>476</v>
      </c>
      <c r="B79" s="17" t="n">
        <v>1657</v>
      </c>
      <c r="C79" s="18">
        <f>(21.0/B79*100)</f>
        <v/>
      </c>
      <c r="D79" s="19" t="n">
        <v>1636</v>
      </c>
      <c r="E79" s="18" t="n">
        <v>62.31736832</v>
      </c>
      <c r="F79" s="20" t="n">
        <v>5.26219189</v>
      </c>
      <c r="G79" s="18" t="n">
        <v>37.68263168</v>
      </c>
      <c r="H79" s="20" t="n">
        <v>5.26219189</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89.70563691</v>
      </c>
      <c r="F80" s="20" t="n">
        <v>2.28567089</v>
      </c>
      <c r="G80" s="18" t="n">
        <v>10.29436309</v>
      </c>
      <c r="H80" s="20" t="n">
        <v>2.28567089</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87.69799236999999</v>
      </c>
      <c r="F81" s="20" t="n">
        <v>2.61805271</v>
      </c>
      <c r="G81" s="18" t="n">
        <v>12.30200763</v>
      </c>
      <c r="H81" s="20" t="n">
        <v>2.61805271</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569</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75.97268309</v>
      </c>
      <c r="F7" s="20" t="n">
        <v>1.59946402</v>
      </c>
      <c r="G7" s="18" t="n">
        <v>24.02731691</v>
      </c>
      <c r="H7" s="20" t="n">
        <v>1.59946402</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47.36485377</v>
      </c>
      <c r="F8" s="20" t="n">
        <v>3.51099284</v>
      </c>
      <c r="G8" s="18" t="n">
        <v>52.63514623</v>
      </c>
      <c r="H8" s="20" t="n">
        <v>3.51099284</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74.28204216</v>
      </c>
      <c r="F9" s="20" t="n">
        <v>2.5938033</v>
      </c>
      <c r="G9" s="18" t="n">
        <v>25.71795784</v>
      </c>
      <c r="H9" s="20" t="n">
        <v>2.5938033</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32.73295397</v>
      </c>
      <c r="F10" s="20" t="n">
        <v>2.54642101</v>
      </c>
      <c r="G10" s="18" t="n">
        <v>67.26704603</v>
      </c>
      <c r="H10" s="20" t="n">
        <v>2.54642101</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75.35398042999999</v>
      </c>
      <c r="F11" s="20" t="n">
        <v>2.29296932</v>
      </c>
      <c r="G11" s="18" t="n">
        <v>24.64601957</v>
      </c>
      <c r="H11" s="20" t="n">
        <v>2.29296932</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66.11556151000001</v>
      </c>
      <c r="F12" s="20" t="n">
        <v>2.86902798</v>
      </c>
      <c r="G12" s="18" t="n">
        <v>33.88443849</v>
      </c>
      <c r="H12" s="20" t="n">
        <v>2.86902798</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80.76215215000001</v>
      </c>
      <c r="F13" s="20" t="n">
        <v>2.80728298</v>
      </c>
      <c r="G13" s="18" t="n">
        <v>19.23784785</v>
      </c>
      <c r="H13" s="20" t="n">
        <v>2.80728298</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50.55622074</v>
      </c>
      <c r="F14" s="20" t="n">
        <v>2.73294067</v>
      </c>
      <c r="G14" s="18" t="n">
        <v>49.44377926</v>
      </c>
      <c r="H14" s="20" t="n">
        <v>2.73294067</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36.74796161</v>
      </c>
      <c r="F15" s="20" t="n">
        <v>3.95533298</v>
      </c>
      <c r="G15" s="18" t="n">
        <v>63.25203839</v>
      </c>
      <c r="H15" s="20" t="n">
        <v>3.95533298</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80.82331873</v>
      </c>
      <c r="F16" s="20" t="n">
        <v>2.44269601</v>
      </c>
      <c r="G16" s="18" t="n">
        <v>19.17668127</v>
      </c>
      <c r="H16" s="20" t="n">
        <v>2.44269601</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3.20782541</v>
      </c>
      <c r="F17" s="20" t="n">
        <v>1.1789892</v>
      </c>
      <c r="G17" s="18" t="n">
        <v>96.79217459</v>
      </c>
      <c r="H17" s="20" t="n">
        <v>1.1789892</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26.74319154</v>
      </c>
      <c r="F18" s="20" t="n">
        <v>2.64499614</v>
      </c>
      <c r="G18" s="18" t="n">
        <v>73.25680846</v>
      </c>
      <c r="H18" s="20" t="n">
        <v>2.64499614</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39.25100675</v>
      </c>
      <c r="F19" s="20" t="n">
        <v>3.16551194</v>
      </c>
      <c r="G19" s="18" t="n">
        <v>60.74899325</v>
      </c>
      <c r="H19" s="20" t="n">
        <v>3.16551194</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37.36694582</v>
      </c>
      <c r="F20" s="20" t="n">
        <v>0.30941334</v>
      </c>
      <c r="G20" s="18" t="n">
        <v>62.06799667</v>
      </c>
      <c r="H20" s="20" t="n">
        <v>0.31201806</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75.30909419</v>
      </c>
      <c r="F21" s="20" t="n">
        <v>1.37850774</v>
      </c>
      <c r="G21" s="18" t="n">
        <v>24.69090581</v>
      </c>
      <c r="H21" s="20" t="n">
        <v>1.37850774</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46.20664192</v>
      </c>
      <c r="F22" s="20" t="n">
        <v>3.56313021</v>
      </c>
      <c r="G22" s="18" t="n">
        <v>53.79335808</v>
      </c>
      <c r="H22" s="20" t="n">
        <v>3.56313021</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86.07334688</v>
      </c>
      <c r="F23" s="20" t="n">
        <v>2.36278041</v>
      </c>
      <c r="G23" s="18" t="n">
        <v>13.92665312</v>
      </c>
      <c r="H23" s="20" t="n">
        <v>2.36278041</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45.59308489</v>
      </c>
      <c r="F24" s="20" t="n">
        <v>2.34100714</v>
      </c>
      <c r="G24" s="18" t="n">
        <v>54.40691511</v>
      </c>
      <c r="H24" s="20" t="n">
        <v>2.34100714</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34.72053042</v>
      </c>
      <c r="F25" s="20" t="n">
        <v>3.75323464</v>
      </c>
      <c r="G25" s="18" t="n">
        <v>65.27946958</v>
      </c>
      <c r="H25" s="20" t="n">
        <v>3.75323464</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66.84363748</v>
      </c>
      <c r="F26" s="20" t="n">
        <v>2.85478565</v>
      </c>
      <c r="G26" s="18" t="n">
        <v>33.15636252</v>
      </c>
      <c r="H26" s="20" t="n">
        <v>2.85478565</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92.86071891</v>
      </c>
      <c r="F27" s="20" t="n">
        <v>0.05821758</v>
      </c>
      <c r="G27" s="18" t="n">
        <v>7.13928109</v>
      </c>
      <c r="H27" s="20" t="n">
        <v>0.05821758</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66.46627171</v>
      </c>
      <c r="F28" s="20" t="n">
        <v>3.35908068</v>
      </c>
      <c r="G28" s="18" t="n">
        <v>33.53372829</v>
      </c>
      <c r="H28" s="20" t="n">
        <v>3.35908068</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99.11125131999999</v>
      </c>
      <c r="F29" s="20" t="n">
        <v>0.89444292</v>
      </c>
      <c r="G29" s="18" t="n">
        <v>0.88874868</v>
      </c>
      <c r="H29" s="20" t="n">
        <v>0.89444292</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(0.0/B30*100)</f>
        <v/>
      </c>
      <c r="D30" s="19" t="n">
        <v>4520</v>
      </c>
      <c r="E30" s="18" t="n">
        <v>0</v>
      </c>
      <c r="F30" s="20" t="n">
        <v>0</v>
      </c>
      <c r="G30" s="18" t="n">
        <v>0</v>
      </c>
      <c r="H30" s="20" t="n">
        <v>0</v>
      </c>
      <c r="I30" s="18" t="n">
        <v>0</v>
      </c>
      <c r="J30" s="20" t="n">
        <v>0</v>
      </c>
      <c r="K30" s="18" t="s">
        <v>404</v>
      </c>
      <c r="L30" s="20" t="s">
        <v>404</v>
      </c>
      <c r="M30" s="18" t="n">
        <v>100</v>
      </c>
      <c r="N30" s="20" t="n">
        <v>0</v>
      </c>
      <c r="O30" s="18" t="n">
        <v>0</v>
      </c>
      <c r="P30" s="20" t="n">
        <v>0</v>
      </c>
      <c r="Q30" s="18" t="n">
        <v>0</v>
      </c>
      <c r="R30" s="20" t="n">
        <v>0</v>
      </c>
    </row>
    <row r="31" spans="1:18">
      <c r="A31" s="15" t="s">
        <v>428</v>
      </c>
      <c r="B31" s="17" t="n">
        <v>5456</v>
      </c>
      <c r="C31" s="18">
        <f>(808.0/B31*100)</f>
        <v/>
      </c>
      <c r="D31" s="19" t="n">
        <v>4648</v>
      </c>
      <c r="E31" s="18" t="n">
        <v>53.65309079</v>
      </c>
      <c r="F31" s="20" t="n">
        <v>3.42118052</v>
      </c>
      <c r="G31" s="18" t="n">
        <v>46.34690921</v>
      </c>
      <c r="H31" s="20" t="n">
        <v>3.42118052</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13.19936242</v>
      </c>
      <c r="F32" s="20" t="n">
        <v>2.51415609</v>
      </c>
      <c r="G32" s="18" t="n">
        <v>86.80063758</v>
      </c>
      <c r="H32" s="20" t="n">
        <v>2.51415609</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90.51132542000001</v>
      </c>
      <c r="F33" s="20" t="n">
        <v>1.93243587</v>
      </c>
      <c r="G33" s="18" t="n">
        <v>9.48867458</v>
      </c>
      <c r="H33" s="20" t="n">
        <v>1.93243587</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58.51902376</v>
      </c>
      <c r="F34" s="20" t="n">
        <v>3.15871621</v>
      </c>
      <c r="G34" s="18" t="n">
        <v>41.48097624</v>
      </c>
      <c r="H34" s="20" t="n">
        <v>3.15871621</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95.41515045</v>
      </c>
      <c r="F35" s="20" t="n">
        <v>0.50851934</v>
      </c>
      <c r="G35" s="18" t="n">
        <v>4.58484955</v>
      </c>
      <c r="H35" s="20" t="n">
        <v>0.50851934</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78.42492084</v>
      </c>
      <c r="F36" s="20" t="n">
        <v>2.86699021</v>
      </c>
      <c r="G36" s="18" t="n">
        <v>21.57507916</v>
      </c>
      <c r="H36" s="20" t="n">
        <v>2.86699021</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56.30056123</v>
      </c>
      <c r="F37" s="20" t="n">
        <v>3.16085789</v>
      </c>
      <c r="G37" s="18" t="n">
        <v>43.69943877</v>
      </c>
      <c r="H37" s="20" t="n">
        <v>3.16085789</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50.38786891</v>
      </c>
      <c r="F38" s="20" t="n">
        <v>4.30672016</v>
      </c>
      <c r="G38" s="18" t="n">
        <v>49.61213109</v>
      </c>
      <c r="H38" s="20" t="n">
        <v>4.30672016</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94.71260998</v>
      </c>
      <c r="F39" s="20" t="n">
        <v>1.4548938</v>
      </c>
      <c r="G39" s="18" t="n">
        <v>5.28739002</v>
      </c>
      <c r="H39" s="20" t="n">
        <v>1.4548938</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80.89081084999999</v>
      </c>
      <c r="F40" s="20" t="n">
        <v>2.21107487</v>
      </c>
      <c r="G40" s="18" t="n">
        <v>19.10918915</v>
      </c>
      <c r="H40" s="20" t="n">
        <v>2.21107487</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53.32640689</v>
      </c>
      <c r="F41" s="20" t="n">
        <v>3.94229575</v>
      </c>
      <c r="G41" s="18" t="n">
        <v>46.67359311</v>
      </c>
      <c r="H41" s="20" t="n">
        <v>3.94229575</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67.78796112000001</v>
      </c>
      <c r="F44" s="20" t="n">
        <v>3.52474014</v>
      </c>
      <c r="G44" s="18" t="n">
        <v>30.01719846</v>
      </c>
      <c r="H44" s="20" t="n">
        <v>3.7044205</v>
      </c>
      <c r="I44" s="18" t="n">
        <v>0</v>
      </c>
      <c r="J44" s="20" t="n">
        <v>0</v>
      </c>
      <c r="K44" s="18" t="s">
        <v>404</v>
      </c>
      <c r="L44" s="20" t="s">
        <v>404</v>
      </c>
      <c r="M44" s="18" t="n">
        <v>0</v>
      </c>
      <c r="N44" s="20" t="n">
        <v>0</v>
      </c>
      <c r="O44" s="18" t="n">
        <v>0</v>
      </c>
      <c r="P44" s="20" t="n">
        <v>0</v>
      </c>
      <c r="Q44" s="18" t="n">
        <v>2.19484041</v>
      </c>
      <c r="R44" s="20" t="n">
        <v>1.34545143</v>
      </c>
    </row>
    <row r="45" spans="1:18">
      <c r="A45" s="15" t="s">
        <v>442</v>
      </c>
      <c r="B45" s="17" t="n">
        <v>5519</v>
      </c>
      <c r="C45" s="18">
        <f>(0.0/B45*100)</f>
        <v/>
      </c>
      <c r="D45" s="19" t="n">
        <v>5519</v>
      </c>
      <c r="E45" s="18" t="n">
        <v>88.0273808</v>
      </c>
      <c r="F45" s="20" t="n">
        <v>2.73460818</v>
      </c>
      <c r="G45" s="18" t="n">
        <v>11.80034189</v>
      </c>
      <c r="H45" s="20" t="n">
        <v>2.72284884</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35.43638874</v>
      </c>
      <c r="F46" s="20" t="n">
        <v>2.05387006</v>
      </c>
      <c r="G46" s="18" t="n">
        <v>64.56361126</v>
      </c>
      <c r="H46" s="20" t="n">
        <v>2.05387006</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78.85008897</v>
      </c>
      <c r="F47" s="20" t="n">
        <v>2.96302357</v>
      </c>
      <c r="G47" s="18" t="n">
        <v>21.14991103</v>
      </c>
      <c r="H47" s="20" t="n">
        <v>2.96302357</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45.34961219</v>
      </c>
      <c r="F48" s="20" t="n">
        <v>3.73507483</v>
      </c>
      <c r="G48" s="18" t="n">
        <v>54.65038781</v>
      </c>
      <c r="H48" s="20" t="n">
        <v>3.73507483</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36.92926387</v>
      </c>
      <c r="F49" s="20" t="n">
        <v>3.57479892</v>
      </c>
      <c r="G49" s="18" t="n">
        <v>63.07073613</v>
      </c>
      <c r="H49" s="20" t="n">
        <v>3.57479892</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90.88545511</v>
      </c>
      <c r="F50" s="20" t="n">
        <v>1.97568778</v>
      </c>
      <c r="G50" s="18" t="n">
        <v>9.114544889999999</v>
      </c>
      <c r="H50" s="20" t="n">
        <v>1.97568778</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95.12602656</v>
      </c>
      <c r="F51" s="20" t="n">
        <v>1.3126458</v>
      </c>
      <c r="G51" s="18" t="n">
        <v>4.87397344</v>
      </c>
      <c r="H51" s="20" t="n">
        <v>1.3126458</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33.67499104</v>
      </c>
      <c r="F52" s="20" t="n">
        <v>4.12829935</v>
      </c>
      <c r="G52" s="18" t="n">
        <v>66.32500896000001</v>
      </c>
      <c r="H52" s="20" t="n">
        <v>4.12829935</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0</v>
      </c>
      <c r="F53" s="20" t="n">
        <v>0</v>
      </c>
      <c r="G53" s="18" t="n">
        <v>0</v>
      </c>
      <c r="H53" s="20" t="n">
        <v>0</v>
      </c>
      <c r="I53" s="18" t="n">
        <v>0</v>
      </c>
      <c r="J53" s="20" t="n">
        <v>0</v>
      </c>
      <c r="K53" s="18" t="s">
        <v>404</v>
      </c>
      <c r="L53" s="20" t="s">
        <v>404</v>
      </c>
      <c r="M53" s="18" t="n">
        <v>100</v>
      </c>
      <c r="N53" s="20" t="n">
        <v>0</v>
      </c>
      <c r="O53" s="18" t="n">
        <v>0</v>
      </c>
      <c r="P53" s="20" t="n">
        <v>0</v>
      </c>
      <c r="Q53" s="18" t="n">
        <v>0</v>
      </c>
      <c r="R53" s="20" t="n">
        <v>0</v>
      </c>
    </row>
    <row r="54" spans="1:18">
      <c r="A54" s="15" t="s">
        <v>451</v>
      </c>
      <c r="B54" s="17" t="n">
        <v>4740</v>
      </c>
      <c r="C54" s="18">
        <f>(262.0/B54*100)</f>
        <v/>
      </c>
      <c r="D54" s="19" t="n">
        <v>4478</v>
      </c>
      <c r="E54" s="18" t="n">
        <v>99.43637474000001</v>
      </c>
      <c r="F54" s="20" t="n">
        <v>0.56390341</v>
      </c>
      <c r="G54" s="18" t="n">
        <v>0.56362526</v>
      </c>
      <c r="H54" s="20" t="n">
        <v>0.56390341</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100</v>
      </c>
      <c r="F55" s="20" t="n">
        <v>0</v>
      </c>
      <c r="G55" s="18" t="n">
        <v>0</v>
      </c>
      <c r="H55" s="20" t="n">
        <v>0</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0</v>
      </c>
      <c r="F56" s="20" t="n">
        <v>0</v>
      </c>
      <c r="G56" s="18" t="n">
        <v>0</v>
      </c>
      <c r="H56" s="20" t="n">
        <v>0</v>
      </c>
      <c r="I56" s="18" t="n">
        <v>0</v>
      </c>
      <c r="J56" s="20" t="n">
        <v>0</v>
      </c>
      <c r="K56" s="18" t="s">
        <v>404</v>
      </c>
      <c r="L56" s="20" t="s">
        <v>404</v>
      </c>
      <c r="M56" s="18" t="n">
        <v>100</v>
      </c>
      <c r="N56" s="20" t="n">
        <v>0</v>
      </c>
      <c r="O56" s="18" t="n">
        <v>0</v>
      </c>
      <c r="P56" s="20" t="n">
        <v>0</v>
      </c>
      <c r="Q56" s="18" t="n">
        <v>0</v>
      </c>
      <c r="R56" s="20" t="n">
        <v>0</v>
      </c>
    </row>
    <row r="57" spans="1:18">
      <c r="A57" s="15" t="s">
        <v>454</v>
      </c>
      <c r="B57" s="17" t="n">
        <v>6513</v>
      </c>
      <c r="C57" s="18">
        <f>(0.0/B57*100)</f>
        <v/>
      </c>
      <c r="D57" s="19" t="n">
        <v>6513</v>
      </c>
      <c r="E57" s="18" t="n">
        <v>90.29429813</v>
      </c>
      <c r="F57" s="20" t="n">
        <v>2.36222669</v>
      </c>
      <c r="G57" s="18" t="n">
        <v>9.70570187</v>
      </c>
      <c r="H57" s="20" t="n">
        <v>2.36222669</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91.12558190999999</v>
      </c>
      <c r="F58" s="20" t="n">
        <v>1.90831971</v>
      </c>
      <c r="G58" s="18" t="n">
        <v>8.874418090000001</v>
      </c>
      <c r="H58" s="20" t="n">
        <v>1.90831971</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41.54893945</v>
      </c>
      <c r="F59" s="20" t="n">
        <v>1.40691122</v>
      </c>
      <c r="G59" s="18" t="n">
        <v>58.45106055</v>
      </c>
      <c r="H59" s="20" t="n">
        <v>1.40691122</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89.20187611999999</v>
      </c>
      <c r="F60" s="20" t="n">
        <v>2.21126412</v>
      </c>
      <c r="G60" s="18" t="n">
        <v>10.41405176</v>
      </c>
      <c r="H60" s="20" t="n">
        <v>2.15758867</v>
      </c>
      <c r="I60" s="18" t="n">
        <v>0</v>
      </c>
      <c r="J60" s="20" t="n">
        <v>0</v>
      </c>
      <c r="K60" s="18" t="s">
        <v>404</v>
      </c>
      <c r="L60" s="20" t="s">
        <v>404</v>
      </c>
      <c r="M60" s="18" t="n">
        <v>0</v>
      </c>
      <c r="N60" s="20" t="n">
        <v>0</v>
      </c>
      <c r="O60" s="18" t="n">
        <v>0</v>
      </c>
      <c r="P60" s="20" t="n">
        <v>0</v>
      </c>
      <c r="Q60" s="18" t="n">
        <v>0.38407212</v>
      </c>
      <c r="R60" s="20" t="n">
        <v>0.23358414</v>
      </c>
    </row>
    <row r="61" spans="1:18">
      <c r="A61" s="15" t="s">
        <v>458</v>
      </c>
      <c r="B61" s="17" t="n">
        <v>6525</v>
      </c>
      <c r="C61" s="18">
        <f>(0.0/B61*100)</f>
        <v/>
      </c>
      <c r="D61" s="19" t="n">
        <v>6525</v>
      </c>
      <c r="E61" s="18" t="n">
        <v>60.79387412</v>
      </c>
      <c r="F61" s="20" t="n">
        <v>2.64265131</v>
      </c>
      <c r="G61" s="18" t="n">
        <v>39.20612588</v>
      </c>
      <c r="H61" s="20" t="n">
        <v>2.64265131</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84.79782723</v>
      </c>
      <c r="F62" s="20" t="n">
        <v>0.04375312</v>
      </c>
      <c r="G62" s="18" t="n">
        <v>15.20217277</v>
      </c>
      <c r="H62" s="20" t="n">
        <v>0.04375312</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43.49412102</v>
      </c>
      <c r="F63" s="20" t="n">
        <v>0.16595695</v>
      </c>
      <c r="G63" s="18" t="n">
        <v>45.54878128</v>
      </c>
      <c r="H63" s="20" t="n">
        <v>0.15836238</v>
      </c>
      <c r="I63" s="18" t="n">
        <v>0</v>
      </c>
      <c r="J63" s="20" t="n">
        <v>0</v>
      </c>
      <c r="K63" s="18" t="s">
        <v>404</v>
      </c>
      <c r="L63" s="20" t="s">
        <v>404</v>
      </c>
      <c r="M63" s="18" t="n">
        <v>0</v>
      </c>
      <c r="N63" s="20" t="n">
        <v>0</v>
      </c>
      <c r="O63" s="18" t="n">
        <v>0</v>
      </c>
      <c r="P63" s="20" t="n">
        <v>0</v>
      </c>
      <c r="Q63" s="18" t="n">
        <v>10.9570977</v>
      </c>
      <c r="R63" s="20" t="n">
        <v>0.18074301</v>
      </c>
    </row>
    <row r="64" spans="1:18">
      <c r="A64" s="15" t="s">
        <v>461</v>
      </c>
      <c r="B64" s="17" t="n">
        <v>3634</v>
      </c>
      <c r="C64" s="18">
        <f>(27.0/B64*100)</f>
        <v/>
      </c>
      <c r="D64" s="19" t="n">
        <v>3607</v>
      </c>
      <c r="E64" s="18" t="n">
        <v>71.98844750000001</v>
      </c>
      <c r="F64" s="20" t="n">
        <v>0.07544462</v>
      </c>
      <c r="G64" s="18" t="n">
        <v>28.0115525</v>
      </c>
      <c r="H64" s="20" t="n">
        <v>0.07544462</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67.41156945</v>
      </c>
      <c r="F65" s="20" t="n">
        <v>3.34814426</v>
      </c>
      <c r="G65" s="18" t="n">
        <v>32.58843055</v>
      </c>
      <c r="H65" s="20" t="n">
        <v>3.34814426</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93.78650988</v>
      </c>
      <c r="F66" s="20" t="n">
        <v>0.1240692</v>
      </c>
      <c r="G66" s="18" t="n">
        <v>6.21349012</v>
      </c>
      <c r="H66" s="20" t="n">
        <v>0.1240692</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82.24960097</v>
      </c>
      <c r="F67" s="20" t="n">
        <v>2.30854185</v>
      </c>
      <c r="G67" s="18" t="n">
        <v>17.75039903</v>
      </c>
      <c r="H67" s="20" t="n">
        <v>2.30854185</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90.02299599</v>
      </c>
      <c r="F68" s="20" t="n">
        <v>0.06420956</v>
      </c>
      <c r="G68" s="18" t="n">
        <v>9.97700401</v>
      </c>
      <c r="H68" s="20" t="n">
        <v>0.06420956</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84.15670507999999</v>
      </c>
      <c r="F69" s="20" t="n">
        <v>3.1519483</v>
      </c>
      <c r="G69" s="18" t="n">
        <v>15.84329492</v>
      </c>
      <c r="H69" s="20" t="n">
        <v>3.1519483</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23.42246722</v>
      </c>
      <c r="F70" s="20" t="n">
        <v>3.3284757</v>
      </c>
      <c r="G70" s="18" t="n">
        <v>76.57753278</v>
      </c>
      <c r="H70" s="20" t="n">
        <v>3.3284757</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0</v>
      </c>
      <c r="F71" s="20" t="n">
        <v>0</v>
      </c>
      <c r="G71" s="18" t="n">
        <v>0</v>
      </c>
      <c r="H71" s="20" t="n">
        <v>0</v>
      </c>
      <c r="I71" s="18" t="n">
        <v>0</v>
      </c>
      <c r="J71" s="20" t="n">
        <v>0</v>
      </c>
      <c r="K71" s="18" t="s">
        <v>404</v>
      </c>
      <c r="L71" s="20" t="s">
        <v>404</v>
      </c>
      <c r="M71" s="18" t="n">
        <v>100</v>
      </c>
      <c r="N71" s="20" t="n">
        <v>0</v>
      </c>
      <c r="O71" s="18" t="n">
        <v>0</v>
      </c>
      <c r="P71" s="20" t="n">
        <v>0</v>
      </c>
      <c r="Q71" s="18" t="n">
        <v>0</v>
      </c>
      <c r="R71" s="20" t="n">
        <v>0</v>
      </c>
    </row>
    <row r="72" spans="1:18">
      <c r="A72" s="15" t="s">
        <v>469</v>
      </c>
      <c r="B72" s="17" t="n">
        <v>7708</v>
      </c>
      <c r="C72" s="18">
        <f>(0.0/B72*100)</f>
        <v/>
      </c>
      <c r="D72" s="19" t="n">
        <v>7708</v>
      </c>
      <c r="E72" s="18" t="n">
        <v>66.73327924</v>
      </c>
      <c r="F72" s="20" t="n">
        <v>2.31933585</v>
      </c>
      <c r="G72" s="18" t="n">
        <v>33.26672076</v>
      </c>
      <c r="H72" s="20" t="n">
        <v>2.31933585</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89.45470279</v>
      </c>
      <c r="F73" s="20" t="n">
        <v>2.1382984</v>
      </c>
      <c r="G73" s="18" t="n">
        <v>10.54529721</v>
      </c>
      <c r="H73" s="20" t="n">
        <v>2.1382984</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95.04279025</v>
      </c>
      <c r="F74" s="20" t="n">
        <v>0.19315541</v>
      </c>
      <c r="G74" s="18" t="n">
        <v>4.95720975</v>
      </c>
      <c r="H74" s="20" t="n">
        <v>0.19315541</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71.40015114000001</v>
      </c>
      <c r="F75" s="20" t="n">
        <v>4.09977395</v>
      </c>
      <c r="G75" s="18" t="n">
        <v>28.59984886</v>
      </c>
      <c r="H75" s="20" t="n">
        <v>4.09977395</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81.47164404999999</v>
      </c>
      <c r="F76" s="20" t="n">
        <v>1.82290417</v>
      </c>
      <c r="G76" s="18" t="n">
        <v>18.52835595</v>
      </c>
      <c r="H76" s="20" t="n">
        <v>1.82290417</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96.73139766</v>
      </c>
      <c r="F77" s="20" t="n">
        <v>1.23974092</v>
      </c>
      <c r="G77" s="18" t="n">
        <v>3.26860234</v>
      </c>
      <c r="H77" s="20" t="n">
        <v>1.23974092</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49.26575721</v>
      </c>
      <c r="F78" s="20" t="n">
        <v>4.46918245</v>
      </c>
      <c r="G78" s="18" t="n">
        <v>49.74616191</v>
      </c>
      <c r="H78" s="20" t="n">
        <v>4.20195659</v>
      </c>
      <c r="I78" s="18" t="n">
        <v>0</v>
      </c>
      <c r="J78" s="20" t="n">
        <v>0</v>
      </c>
      <c r="K78" s="18" t="s">
        <v>404</v>
      </c>
      <c r="L78" s="20" t="s">
        <v>404</v>
      </c>
      <c r="M78" s="18" t="n">
        <v>0</v>
      </c>
      <c r="N78" s="20" t="n">
        <v>0</v>
      </c>
      <c r="O78" s="18" t="n">
        <v>0</v>
      </c>
      <c r="P78" s="20" t="n">
        <v>0</v>
      </c>
      <c r="Q78" s="18" t="n">
        <v>0.9880808800000001</v>
      </c>
      <c r="R78" s="20" t="n">
        <v>0.99567778</v>
      </c>
    </row>
    <row customHeight="1" ht="25" r="79" spans="1:18">
      <c r="A79" s="15" t="s">
        <v>476</v>
      </c>
      <c r="B79" s="17" t="n">
        <v>1657</v>
      </c>
      <c r="C79" s="18">
        <f>(21.0/B79*100)</f>
        <v/>
      </c>
      <c r="D79" s="19" t="n">
        <v>1636</v>
      </c>
      <c r="E79" s="18" t="n">
        <v>54.78061483</v>
      </c>
      <c r="F79" s="20" t="n">
        <v>5.93822691</v>
      </c>
      <c r="G79" s="18" t="n">
        <v>45.21938517</v>
      </c>
      <c r="H79" s="20" t="n">
        <v>5.93822691</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26.70038736</v>
      </c>
      <c r="F80" s="20" t="n">
        <v>3.78164841</v>
      </c>
      <c r="G80" s="18" t="n">
        <v>73.29961264000001</v>
      </c>
      <c r="H80" s="20" t="n">
        <v>3.78164841</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91.39813396</v>
      </c>
      <c r="F81" s="20" t="n">
        <v>2.14336754</v>
      </c>
      <c r="G81" s="18" t="n">
        <v>8.601866040000001</v>
      </c>
      <c r="H81" s="20" t="n">
        <v>2.14336754</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570</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98.15029923</v>
      </c>
      <c r="F7" s="20" t="n">
        <v>0.60016366</v>
      </c>
      <c r="G7" s="18" t="n">
        <v>1.84970077</v>
      </c>
      <c r="H7" s="20" t="n">
        <v>0.60016366</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58.54613163</v>
      </c>
      <c r="F8" s="20" t="n">
        <v>2.95349133</v>
      </c>
      <c r="G8" s="18" t="n">
        <v>41.45386837</v>
      </c>
      <c r="H8" s="20" t="n">
        <v>2.95349133</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83.73966308</v>
      </c>
      <c r="F9" s="20" t="n">
        <v>2.67272715</v>
      </c>
      <c r="G9" s="18" t="n">
        <v>16.26033692</v>
      </c>
      <c r="H9" s="20" t="n">
        <v>2.67272715</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84.03341634</v>
      </c>
      <c r="F10" s="20" t="n">
        <v>1.9422352</v>
      </c>
      <c r="G10" s="18" t="n">
        <v>15.96658366</v>
      </c>
      <c r="H10" s="20" t="n">
        <v>1.9422352</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97.52283796</v>
      </c>
      <c r="F11" s="20" t="n">
        <v>1.40967442</v>
      </c>
      <c r="G11" s="18" t="n">
        <v>2.47716204</v>
      </c>
      <c r="H11" s="20" t="n">
        <v>1.40967442</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91.73299269</v>
      </c>
      <c r="F12" s="20" t="n">
        <v>1.70701465</v>
      </c>
      <c r="G12" s="18" t="n">
        <v>8.26700731</v>
      </c>
      <c r="H12" s="20" t="n">
        <v>1.70701465</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98.72762655</v>
      </c>
      <c r="F13" s="20" t="n">
        <v>0.77707014</v>
      </c>
      <c r="G13" s="18" t="n">
        <v>1.27237345</v>
      </c>
      <c r="H13" s="20" t="n">
        <v>0.77707014</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91.43132955</v>
      </c>
      <c r="F14" s="20" t="n">
        <v>1.53295478</v>
      </c>
      <c r="G14" s="18" t="n">
        <v>8.568670450000001</v>
      </c>
      <c r="H14" s="20" t="n">
        <v>1.53295478</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99.65435435000001</v>
      </c>
      <c r="F15" s="20" t="n">
        <v>0.34816318</v>
      </c>
      <c r="G15" s="18" t="n">
        <v>0.34564565</v>
      </c>
      <c r="H15" s="20" t="n">
        <v>0.34816318</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86.54668366</v>
      </c>
      <c r="F16" s="20" t="n">
        <v>2.22133892</v>
      </c>
      <c r="G16" s="18" t="n">
        <v>13.45331634</v>
      </c>
      <c r="H16" s="20" t="n">
        <v>2.22133892</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(0.0/B17*100)</f>
        <v/>
      </c>
      <c r="D17" s="19" t="n">
        <v>6504</v>
      </c>
      <c r="E17" s="18" t="n">
        <v>0</v>
      </c>
      <c r="F17" s="20" t="n">
        <v>0</v>
      </c>
      <c r="G17" s="18" t="n">
        <v>0</v>
      </c>
      <c r="H17" s="20" t="n">
        <v>0</v>
      </c>
      <c r="I17" s="18" t="n">
        <v>0</v>
      </c>
      <c r="J17" s="20" t="n">
        <v>0</v>
      </c>
      <c r="K17" s="18" t="s">
        <v>404</v>
      </c>
      <c r="L17" s="20" t="s">
        <v>404</v>
      </c>
      <c r="M17" s="18" t="n">
        <v>100</v>
      </c>
      <c r="N17" s="20" t="n">
        <v>0</v>
      </c>
      <c r="O17" s="18" t="n">
        <v>0</v>
      </c>
      <c r="P17" s="20" t="n">
        <v>0</v>
      </c>
      <c r="Q17" s="18" t="n">
        <v>0</v>
      </c>
      <c r="R17" s="20" t="n">
        <v>0</v>
      </c>
    </row>
    <row r="18" spans="1:18">
      <c r="A18" s="15" t="s">
        <v>415</v>
      </c>
      <c r="B18" s="17" t="n">
        <v>5532</v>
      </c>
      <c r="C18" s="18">
        <f>(0.0/B18*100)</f>
        <v/>
      </c>
      <c r="D18" s="19" t="n">
        <v>5532</v>
      </c>
      <c r="E18" s="18" t="n">
        <v>86.138451</v>
      </c>
      <c r="F18" s="20" t="n">
        <v>2.68033275</v>
      </c>
      <c r="G18" s="18" t="n">
        <v>13.861549</v>
      </c>
      <c r="H18" s="20" t="n">
        <v>2.68033275</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88.52549078</v>
      </c>
      <c r="F19" s="20" t="n">
        <v>2.34525133</v>
      </c>
      <c r="G19" s="18" t="n">
        <v>11.47450922</v>
      </c>
      <c r="H19" s="20" t="n">
        <v>2.34525133</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99.43494248</v>
      </c>
      <c r="F20" s="20" t="n">
        <v>0.06826113</v>
      </c>
      <c r="G20" s="18" t="n">
        <v>0</v>
      </c>
      <c r="H20" s="20" t="n">
        <v>0</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81.23939685000001</v>
      </c>
      <c r="F21" s="20" t="n">
        <v>2.6476642</v>
      </c>
      <c r="G21" s="18" t="n">
        <v>18.76060315</v>
      </c>
      <c r="H21" s="20" t="n">
        <v>2.6476642</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58.50847166</v>
      </c>
      <c r="F22" s="20" t="n">
        <v>3.89082963</v>
      </c>
      <c r="G22" s="18" t="n">
        <v>41.49152834</v>
      </c>
      <c r="H22" s="20" t="n">
        <v>3.89082963</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23.21844089</v>
      </c>
      <c r="F23" s="20" t="n">
        <v>2.80460624</v>
      </c>
      <c r="G23" s="18" t="n">
        <v>76.78155911</v>
      </c>
      <c r="H23" s="20" t="n">
        <v>2.80460624</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100</v>
      </c>
      <c r="F24" s="20" t="n">
        <v>0</v>
      </c>
      <c r="G24" s="18" t="n">
        <v>0</v>
      </c>
      <c r="H24" s="20" t="n">
        <v>0</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88.21193602</v>
      </c>
      <c r="F25" s="20" t="n">
        <v>2.74688999</v>
      </c>
      <c r="G25" s="18" t="n">
        <v>11.78806398</v>
      </c>
      <c r="H25" s="20" t="n">
        <v>2.74688999</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91.10543695</v>
      </c>
      <c r="F26" s="20" t="n">
        <v>1.52737116</v>
      </c>
      <c r="G26" s="18" t="n">
        <v>8.89456305</v>
      </c>
      <c r="H26" s="20" t="n">
        <v>1.52737116</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37.67159766</v>
      </c>
      <c r="F27" s="20" t="n">
        <v>0.10124312</v>
      </c>
      <c r="G27" s="18" t="n">
        <v>62.32840234</v>
      </c>
      <c r="H27" s="20" t="n">
        <v>0.10124312</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81.90477974</v>
      </c>
      <c r="F28" s="20" t="n">
        <v>2.56082734</v>
      </c>
      <c r="G28" s="18" t="n">
        <v>18.09522026</v>
      </c>
      <c r="H28" s="20" t="n">
        <v>2.56082734</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98.92006609000001</v>
      </c>
      <c r="F29" s="20" t="n">
        <v>0.93688014</v>
      </c>
      <c r="G29" s="18" t="n">
        <v>1.07993391</v>
      </c>
      <c r="H29" s="20" t="n">
        <v>0.93688014</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94.25358747</v>
      </c>
      <c r="F30" s="20" t="n">
        <v>1.90360382</v>
      </c>
      <c r="G30" s="18" t="n">
        <v>5.74641253</v>
      </c>
      <c r="H30" s="20" t="n">
        <v>1.90360382</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100</v>
      </c>
      <c r="F31" s="20" t="n">
        <v>0</v>
      </c>
      <c r="G31" s="18" t="n">
        <v>0</v>
      </c>
      <c r="H31" s="20" t="n">
        <v>0</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95.67449927</v>
      </c>
      <c r="F32" s="20" t="n">
        <v>1.62045086</v>
      </c>
      <c r="G32" s="18" t="n">
        <v>4.32550073</v>
      </c>
      <c r="H32" s="20" t="n">
        <v>1.62045086</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62.1360798</v>
      </c>
      <c r="F33" s="20" t="n">
        <v>3.52770972</v>
      </c>
      <c r="G33" s="18" t="n">
        <v>37.8639202</v>
      </c>
      <c r="H33" s="20" t="n">
        <v>3.52770972</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81.26780586</v>
      </c>
      <c r="F34" s="20" t="n">
        <v>2.66951533</v>
      </c>
      <c r="G34" s="18" t="n">
        <v>18.73219414</v>
      </c>
      <c r="H34" s="20" t="n">
        <v>2.66951533</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35.5760132</v>
      </c>
      <c r="F35" s="20" t="n">
        <v>0.44399701</v>
      </c>
      <c r="G35" s="18" t="n">
        <v>64.42398679999999</v>
      </c>
      <c r="H35" s="20" t="n">
        <v>0.44399701</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98.30669175</v>
      </c>
      <c r="F36" s="20" t="n">
        <v>0.8689518000000001</v>
      </c>
      <c r="G36" s="18" t="n">
        <v>1.69330825</v>
      </c>
      <c r="H36" s="20" t="n">
        <v>0.8689518000000001</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99.47228883</v>
      </c>
      <c r="F37" s="20" t="n">
        <v>0.52808066</v>
      </c>
      <c r="G37" s="18" t="n">
        <v>0.52771117</v>
      </c>
      <c r="H37" s="20" t="n">
        <v>0.52808066</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99.35206703999999</v>
      </c>
      <c r="F38" s="20" t="n">
        <v>0.6191030199999999</v>
      </c>
      <c r="G38" s="18" t="n">
        <v>0.64793296</v>
      </c>
      <c r="H38" s="20" t="n">
        <v>0.6191030199999999</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53.32030632</v>
      </c>
      <c r="F39" s="20" t="n">
        <v>3.90994748</v>
      </c>
      <c r="G39" s="18" t="n">
        <v>46.67969368</v>
      </c>
      <c r="H39" s="20" t="n">
        <v>3.90994748</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90.47138292</v>
      </c>
      <c r="F40" s="20" t="n">
        <v>1.85226318</v>
      </c>
      <c r="G40" s="18" t="n">
        <v>9.52861708</v>
      </c>
      <c r="H40" s="20" t="n">
        <v>1.85226318</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98.21107255</v>
      </c>
      <c r="F41" s="20" t="n">
        <v>0.97100676</v>
      </c>
      <c r="G41" s="18" t="n">
        <v>1.78892745</v>
      </c>
      <c r="H41" s="20" t="n">
        <v>0.97100676</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85.80990289</v>
      </c>
      <c r="F44" s="20" t="n">
        <v>2.80378995</v>
      </c>
      <c r="G44" s="18" t="n">
        <v>11.9952567</v>
      </c>
      <c r="H44" s="20" t="n">
        <v>2.584444</v>
      </c>
      <c r="I44" s="18" t="n">
        <v>0</v>
      </c>
      <c r="J44" s="20" t="n">
        <v>0</v>
      </c>
      <c r="K44" s="18" t="s">
        <v>404</v>
      </c>
      <c r="L44" s="20" t="s">
        <v>404</v>
      </c>
      <c r="M44" s="18" t="n">
        <v>0</v>
      </c>
      <c r="N44" s="20" t="n">
        <v>0</v>
      </c>
      <c r="O44" s="18" t="n">
        <v>0</v>
      </c>
      <c r="P44" s="20" t="n">
        <v>0</v>
      </c>
      <c r="Q44" s="18" t="n">
        <v>2.19484041</v>
      </c>
      <c r="R44" s="20" t="n">
        <v>1.34545143</v>
      </c>
    </row>
    <row r="45" spans="1:18">
      <c r="A45" s="15" t="s">
        <v>442</v>
      </c>
      <c r="B45" s="17" t="n">
        <v>5519</v>
      </c>
      <c r="C45" s="18">
        <f>(0.0/B45*100)</f>
        <v/>
      </c>
      <c r="D45" s="19" t="n">
        <v>5519</v>
      </c>
      <c r="E45" s="18" t="n">
        <v>78.26029835</v>
      </c>
      <c r="F45" s="20" t="n">
        <v>3.21213939</v>
      </c>
      <c r="G45" s="18" t="n">
        <v>21.56742434</v>
      </c>
      <c r="H45" s="20" t="n">
        <v>3.19825226</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84.75369934</v>
      </c>
      <c r="F46" s="20" t="n">
        <v>1.87988308</v>
      </c>
      <c r="G46" s="18" t="n">
        <v>15.24630066</v>
      </c>
      <c r="H46" s="20" t="n">
        <v>1.87988308</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52.82838802</v>
      </c>
      <c r="F47" s="20" t="n">
        <v>3.86974915</v>
      </c>
      <c r="G47" s="18" t="n">
        <v>47.17161198</v>
      </c>
      <c r="H47" s="20" t="n">
        <v>3.86974915</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98.67875732</v>
      </c>
      <c r="F48" s="20" t="n">
        <v>0.7538206200000001</v>
      </c>
      <c r="G48" s="18" t="n">
        <v>1.32124268</v>
      </c>
      <c r="H48" s="20" t="n">
        <v>0.7538206200000001</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91.95734879</v>
      </c>
      <c r="F49" s="20" t="n">
        <v>1.97423407</v>
      </c>
      <c r="G49" s="18" t="n">
        <v>8.042651210000001</v>
      </c>
      <c r="H49" s="20" t="n">
        <v>1.97423407</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72.28966401</v>
      </c>
      <c r="F50" s="20" t="n">
        <v>3.47009687</v>
      </c>
      <c r="G50" s="18" t="n">
        <v>27.71033599</v>
      </c>
      <c r="H50" s="20" t="n">
        <v>3.47009687</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78.03901810000001</v>
      </c>
      <c r="F51" s="20" t="n">
        <v>3.40833833</v>
      </c>
      <c r="G51" s="18" t="n">
        <v>21.9609819</v>
      </c>
      <c r="H51" s="20" t="n">
        <v>3.40833833</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68.60385023000001</v>
      </c>
      <c r="F52" s="20" t="n">
        <v>3.48769239</v>
      </c>
      <c r="G52" s="18" t="n">
        <v>31.39614977</v>
      </c>
      <c r="H52" s="20" t="n">
        <v>3.48769239</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36.51252288</v>
      </c>
      <c r="F53" s="20" t="n">
        <v>0.13451856</v>
      </c>
      <c r="G53" s="18" t="n">
        <v>63.48747712</v>
      </c>
      <c r="H53" s="20" t="n">
        <v>0.13451856</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77.38670691999999</v>
      </c>
      <c r="F54" s="20" t="n">
        <v>3.51620745</v>
      </c>
      <c r="G54" s="18" t="n">
        <v>22.61329308</v>
      </c>
      <c r="H54" s="20" t="n">
        <v>3.51620745</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97.97946296000001</v>
      </c>
      <c r="F55" s="20" t="n">
        <v>0.89436203</v>
      </c>
      <c r="G55" s="18" t="n">
        <v>2.02053704</v>
      </c>
      <c r="H55" s="20" t="n">
        <v>0.89436203</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90.70796719000001</v>
      </c>
      <c r="F56" s="20" t="n">
        <v>2.44005862</v>
      </c>
      <c r="G56" s="18" t="n">
        <v>9.29203281</v>
      </c>
      <c r="H56" s="20" t="n">
        <v>2.44005862</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99.01434944</v>
      </c>
      <c r="F57" s="20" t="n">
        <v>0.73169051</v>
      </c>
      <c r="G57" s="18" t="n">
        <v>0.98565056</v>
      </c>
      <c r="H57" s="20" t="n">
        <v>0.73169051</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79.98370038</v>
      </c>
      <c r="F58" s="20" t="n">
        <v>2.65077363</v>
      </c>
      <c r="G58" s="18" t="n">
        <v>20.01629962</v>
      </c>
      <c r="H58" s="20" t="n">
        <v>2.65077363</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86.93342828999999</v>
      </c>
      <c r="F59" s="20" t="n">
        <v>1.03256536</v>
      </c>
      <c r="G59" s="18" t="n">
        <v>13.06657171</v>
      </c>
      <c r="H59" s="20" t="n">
        <v>1.03256536</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84.41098884</v>
      </c>
      <c r="F60" s="20" t="n">
        <v>2.46497415</v>
      </c>
      <c r="G60" s="18" t="n">
        <v>15.20493905</v>
      </c>
      <c r="H60" s="20" t="n">
        <v>2.43844101</v>
      </c>
      <c r="I60" s="18" t="n">
        <v>0</v>
      </c>
      <c r="J60" s="20" t="n">
        <v>0</v>
      </c>
      <c r="K60" s="18" t="s">
        <v>404</v>
      </c>
      <c r="L60" s="20" t="s">
        <v>404</v>
      </c>
      <c r="M60" s="18" t="n">
        <v>0</v>
      </c>
      <c r="N60" s="20" t="n">
        <v>0</v>
      </c>
      <c r="O60" s="18" t="n">
        <v>0</v>
      </c>
      <c r="P60" s="20" t="n">
        <v>0</v>
      </c>
      <c r="Q60" s="18" t="n">
        <v>0.38407212</v>
      </c>
      <c r="R60" s="20" t="n">
        <v>0.23358414</v>
      </c>
    </row>
    <row r="61" spans="1:18">
      <c r="A61" s="15" t="s">
        <v>458</v>
      </c>
      <c r="B61" s="17" t="n">
        <v>6525</v>
      </c>
      <c r="C61" s="18">
        <f>(0.0/B61*100)</f>
        <v/>
      </c>
      <c r="D61" s="19" t="n">
        <v>6525</v>
      </c>
      <c r="E61" s="18" t="n">
        <v>80.59643072999999</v>
      </c>
      <c r="F61" s="20" t="n">
        <v>2.30147814</v>
      </c>
      <c r="G61" s="18" t="n">
        <v>19.40356927</v>
      </c>
      <c r="H61" s="20" t="n">
        <v>2.30147814</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99.60727137000001</v>
      </c>
      <c r="F62" s="20" t="n">
        <v>0.01294385</v>
      </c>
      <c r="G62" s="18" t="n">
        <v>0.39272863</v>
      </c>
      <c r="H62" s="20" t="n">
        <v>0.01294385</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49.43221595</v>
      </c>
      <c r="F63" s="20" t="n">
        <v>0.17720999</v>
      </c>
      <c r="G63" s="18" t="n">
        <v>39.61068635</v>
      </c>
      <c r="H63" s="20" t="n">
        <v>0.17596867</v>
      </c>
      <c r="I63" s="18" t="n">
        <v>0</v>
      </c>
      <c r="J63" s="20" t="n">
        <v>0</v>
      </c>
      <c r="K63" s="18" t="s">
        <v>404</v>
      </c>
      <c r="L63" s="20" t="s">
        <v>404</v>
      </c>
      <c r="M63" s="18" t="n">
        <v>0</v>
      </c>
      <c r="N63" s="20" t="n">
        <v>0</v>
      </c>
      <c r="O63" s="18" t="n">
        <v>0</v>
      </c>
      <c r="P63" s="20" t="n">
        <v>0</v>
      </c>
      <c r="Q63" s="18" t="n">
        <v>10.9570977</v>
      </c>
      <c r="R63" s="20" t="n">
        <v>0.18074301</v>
      </c>
    </row>
    <row r="64" spans="1:18">
      <c r="A64" s="15" t="s">
        <v>461</v>
      </c>
      <c r="B64" s="17" t="n">
        <v>3634</v>
      </c>
      <c r="C64" s="18">
        <f>(27.0/B64*100)</f>
        <v/>
      </c>
      <c r="D64" s="19" t="n">
        <v>3607</v>
      </c>
      <c r="E64" s="18" t="n">
        <v>62.51357456</v>
      </c>
      <c r="F64" s="20" t="n">
        <v>0.08403476999999999</v>
      </c>
      <c r="G64" s="18" t="n">
        <v>37.48642544</v>
      </c>
      <c r="H64" s="20" t="n">
        <v>0.08403476999999999</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61.41379653</v>
      </c>
      <c r="F65" s="20" t="n">
        <v>3.71540637</v>
      </c>
      <c r="G65" s="18" t="n">
        <v>38.58620347</v>
      </c>
      <c r="H65" s="20" t="n">
        <v>3.71540637</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45.44154964</v>
      </c>
      <c r="F66" s="20" t="n">
        <v>0.25333592</v>
      </c>
      <c r="G66" s="18" t="n">
        <v>54.55845036</v>
      </c>
      <c r="H66" s="20" t="n">
        <v>0.25333592</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85.05476768</v>
      </c>
      <c r="F67" s="20" t="n">
        <v>2.43146088</v>
      </c>
      <c r="G67" s="18" t="n">
        <v>14.94523232</v>
      </c>
      <c r="H67" s="20" t="n">
        <v>2.43146088</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53.33067869</v>
      </c>
      <c r="F68" s="20" t="n">
        <v>0.09605297</v>
      </c>
      <c r="G68" s="18" t="n">
        <v>46.66932131</v>
      </c>
      <c r="H68" s="20" t="n">
        <v>0.09605297</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63.05959293</v>
      </c>
      <c r="F69" s="20" t="n">
        <v>4.20368528</v>
      </c>
      <c r="G69" s="18" t="n">
        <v>36.94040707</v>
      </c>
      <c r="H69" s="20" t="n">
        <v>4.20368528</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85.39974494000001</v>
      </c>
      <c r="F70" s="20" t="n">
        <v>2.85293306</v>
      </c>
      <c r="G70" s="18" t="n">
        <v>14.60025506</v>
      </c>
      <c r="H70" s="20" t="n">
        <v>2.85293306</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62.03268395</v>
      </c>
      <c r="F71" s="20" t="n">
        <v>0.27549174</v>
      </c>
      <c r="G71" s="18" t="n">
        <v>37.96731605</v>
      </c>
      <c r="H71" s="20" t="n">
        <v>0.27549174</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86.3459826</v>
      </c>
      <c r="F72" s="20" t="n">
        <v>2.59026995</v>
      </c>
      <c r="G72" s="18" t="n">
        <v>13.6540174</v>
      </c>
      <c r="H72" s="20" t="n">
        <v>2.59026995</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84.06767678999999</v>
      </c>
      <c r="F73" s="20" t="n">
        <v>2.35479507</v>
      </c>
      <c r="G73" s="18" t="n">
        <v>15.93232321</v>
      </c>
      <c r="H73" s="20" t="n">
        <v>2.35479507</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60.77557585</v>
      </c>
      <c r="F74" s="20" t="n">
        <v>0.25077136</v>
      </c>
      <c r="G74" s="18" t="n">
        <v>39.22442415</v>
      </c>
      <c r="H74" s="20" t="n">
        <v>0.25077136</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46.70061158</v>
      </c>
      <c r="F75" s="20" t="n">
        <v>3.89069635</v>
      </c>
      <c r="G75" s="18" t="n">
        <v>53.29938842</v>
      </c>
      <c r="H75" s="20" t="n">
        <v>3.89069635</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80.72054082</v>
      </c>
      <c r="F76" s="20" t="n">
        <v>1.32391183</v>
      </c>
      <c r="G76" s="18" t="n">
        <v>19.27945918</v>
      </c>
      <c r="H76" s="20" t="n">
        <v>1.32391183</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23.01230434</v>
      </c>
      <c r="F77" s="20" t="n">
        <v>1.82560186</v>
      </c>
      <c r="G77" s="18" t="n">
        <v>76.98769566</v>
      </c>
      <c r="H77" s="20" t="n">
        <v>1.82560186</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96.52260271</v>
      </c>
      <c r="F78" s="20" t="n">
        <v>1.05187609</v>
      </c>
      <c r="G78" s="18" t="n">
        <v>2.48931641</v>
      </c>
      <c r="H78" s="20" t="n">
        <v>1.17716497</v>
      </c>
      <c r="I78" s="18" t="n">
        <v>0</v>
      </c>
      <c r="J78" s="20" t="n">
        <v>0</v>
      </c>
      <c r="K78" s="18" t="s">
        <v>404</v>
      </c>
      <c r="L78" s="20" t="s">
        <v>404</v>
      </c>
      <c r="M78" s="18" t="n">
        <v>0</v>
      </c>
      <c r="N78" s="20" t="n">
        <v>0</v>
      </c>
      <c r="O78" s="18" t="n">
        <v>0</v>
      </c>
      <c r="P78" s="20" t="n">
        <v>0</v>
      </c>
      <c r="Q78" s="18" t="n">
        <v>0.9880808800000001</v>
      </c>
      <c r="R78" s="20" t="n">
        <v>0.99567778</v>
      </c>
    </row>
    <row customHeight="1" ht="25" r="79" spans="1:18">
      <c r="A79" s="15" t="s">
        <v>476</v>
      </c>
      <c r="B79" s="17" t="n">
        <v>1657</v>
      </c>
      <c r="C79" s="18">
        <f>(21.0/B79*100)</f>
        <v/>
      </c>
      <c r="D79" s="19" t="n">
        <v>1636</v>
      </c>
      <c r="E79" s="18" t="n">
        <v>91.02770105</v>
      </c>
      <c r="F79" s="20" t="n">
        <v>2.5477051</v>
      </c>
      <c r="G79" s="18" t="n">
        <v>8.972298950000001</v>
      </c>
      <c r="H79" s="20" t="n">
        <v>2.5477051</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82.85698761</v>
      </c>
      <c r="F80" s="20" t="n">
        <v>2.54261807</v>
      </c>
      <c r="G80" s="18" t="n">
        <v>17.14301239</v>
      </c>
      <c r="H80" s="20" t="n">
        <v>2.54261807</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74.71940733</v>
      </c>
      <c r="F81" s="20" t="n">
        <v>3.52799508</v>
      </c>
      <c r="G81" s="18" t="n">
        <v>25.28059267</v>
      </c>
      <c r="H81" s="20" t="n">
        <v>3.52799508</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571</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8.999614899999999</v>
      </c>
      <c r="F7" s="20" t="n">
        <v>1.18807664</v>
      </c>
      <c r="G7" s="18" t="n">
        <v>91.0003851</v>
      </c>
      <c r="H7" s="20" t="n">
        <v>1.18807664</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9.322206599999999</v>
      </c>
      <c r="F8" s="20" t="n">
        <v>2.34147757</v>
      </c>
      <c r="G8" s="18" t="n">
        <v>90.6777934</v>
      </c>
      <c r="H8" s="20" t="n">
        <v>2.34147757</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29.30088808</v>
      </c>
      <c r="F9" s="20" t="n">
        <v>2.71594301</v>
      </c>
      <c r="G9" s="18" t="n">
        <v>70.69911192000001</v>
      </c>
      <c r="H9" s="20" t="n">
        <v>2.71594301</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8.416548949999999</v>
      </c>
      <c r="F10" s="20" t="n">
        <v>1.14906097</v>
      </c>
      <c r="G10" s="18" t="n">
        <v>91.58345104999999</v>
      </c>
      <c r="H10" s="20" t="n">
        <v>1.14906097</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39.65677069</v>
      </c>
      <c r="F11" s="20" t="n">
        <v>3.95108059</v>
      </c>
      <c r="G11" s="18" t="n">
        <v>60.34322931</v>
      </c>
      <c r="H11" s="20" t="n">
        <v>3.95108059</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3.08073193</v>
      </c>
      <c r="F12" s="20" t="n">
        <v>0.84070274</v>
      </c>
      <c r="G12" s="18" t="n">
        <v>96.91926807</v>
      </c>
      <c r="H12" s="20" t="n">
        <v>0.84070274</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10.67231901</v>
      </c>
      <c r="F13" s="20" t="n">
        <v>1.90854432</v>
      </c>
      <c r="G13" s="18" t="n">
        <v>89.32768099</v>
      </c>
      <c r="H13" s="20" t="n">
        <v>1.90854432</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6.02734185</v>
      </c>
      <c r="F14" s="20" t="n">
        <v>1.25231735</v>
      </c>
      <c r="G14" s="18" t="n">
        <v>93.97265815</v>
      </c>
      <c r="H14" s="20" t="n">
        <v>1.25231735</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3.38737216</v>
      </c>
      <c r="F15" s="20" t="n">
        <v>1.52611461</v>
      </c>
      <c r="G15" s="18" t="n">
        <v>96.61262784</v>
      </c>
      <c r="H15" s="20" t="n">
        <v>1.52611461</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25.77379523</v>
      </c>
      <c r="F16" s="20" t="n">
        <v>2.8761362</v>
      </c>
      <c r="G16" s="18" t="n">
        <v>74.22620477</v>
      </c>
      <c r="H16" s="20" t="n">
        <v>2.8761362</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26.24538542</v>
      </c>
      <c r="F17" s="20" t="n">
        <v>2.98252812</v>
      </c>
      <c r="G17" s="18" t="n">
        <v>73.75461457999999</v>
      </c>
      <c r="H17" s="20" t="n">
        <v>2.98252812</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67.93341415</v>
      </c>
      <c r="F18" s="20" t="n">
        <v>3.23621321</v>
      </c>
      <c r="G18" s="18" t="n">
        <v>32.06658585</v>
      </c>
      <c r="H18" s="20" t="n">
        <v>3.23621321</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70.75984351</v>
      </c>
      <c r="F19" s="20" t="n">
        <v>2.82487203</v>
      </c>
      <c r="G19" s="18" t="n">
        <v>29.24015649</v>
      </c>
      <c r="H19" s="20" t="n">
        <v>2.82487203</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6.05430827</v>
      </c>
      <c r="F20" s="20" t="n">
        <v>0.19375218</v>
      </c>
      <c r="G20" s="18" t="n">
        <v>93.38063421</v>
      </c>
      <c r="H20" s="20" t="n">
        <v>0.19409827</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21.16335518</v>
      </c>
      <c r="F21" s="20" t="n">
        <v>3.45232765</v>
      </c>
      <c r="G21" s="18" t="n">
        <v>78.83664482</v>
      </c>
      <c r="H21" s="20" t="n">
        <v>3.45232765</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16.68337766</v>
      </c>
      <c r="F22" s="20" t="n">
        <v>3.11421687</v>
      </c>
      <c r="G22" s="18" t="n">
        <v>83.31662234</v>
      </c>
      <c r="H22" s="20" t="n">
        <v>3.11421687</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54.17569784</v>
      </c>
      <c r="F23" s="20" t="n">
        <v>4.0560212</v>
      </c>
      <c r="G23" s="18" t="n">
        <v>45.82430216</v>
      </c>
      <c r="H23" s="20" t="n">
        <v>4.0560212</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16.76713154</v>
      </c>
      <c r="F24" s="20" t="n">
        <v>2.90864057</v>
      </c>
      <c r="G24" s="18" t="n">
        <v>83.23286846000001</v>
      </c>
      <c r="H24" s="20" t="n">
        <v>2.90864057</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39.51004155</v>
      </c>
      <c r="F25" s="20" t="n">
        <v>3.6534454</v>
      </c>
      <c r="G25" s="18" t="n">
        <v>60.48995845</v>
      </c>
      <c r="H25" s="20" t="n">
        <v>3.6534454</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17.81140386</v>
      </c>
      <c r="F26" s="20" t="n">
        <v>2.13717723</v>
      </c>
      <c r="G26" s="18" t="n">
        <v>82.18859614</v>
      </c>
      <c r="H26" s="20" t="n">
        <v>2.13717723</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22.79024259</v>
      </c>
      <c r="F27" s="20" t="n">
        <v>0.08040632</v>
      </c>
      <c r="G27" s="18" t="n">
        <v>77.20975740999999</v>
      </c>
      <c r="H27" s="20" t="n">
        <v>0.08040632</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56.73891289</v>
      </c>
      <c r="F28" s="20" t="n">
        <v>2.95939955</v>
      </c>
      <c r="G28" s="18" t="n">
        <v>43.26108711</v>
      </c>
      <c r="H28" s="20" t="n">
        <v>2.95939955</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17.9369673</v>
      </c>
      <c r="F29" s="20" t="n">
        <v>3.59765696</v>
      </c>
      <c r="G29" s="18" t="n">
        <v>82.06303269999999</v>
      </c>
      <c r="H29" s="20" t="n">
        <v>3.59765696</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7.61818526</v>
      </c>
      <c r="F30" s="20" t="n">
        <v>1.74707879</v>
      </c>
      <c r="G30" s="18" t="n">
        <v>92.38181474</v>
      </c>
      <c r="H30" s="20" t="n">
        <v>1.74707879</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5.1009244</v>
      </c>
      <c r="F31" s="20" t="n">
        <v>1.61007826</v>
      </c>
      <c r="G31" s="18" t="n">
        <v>94.8990756</v>
      </c>
      <c r="H31" s="20" t="n">
        <v>1.61007826</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20.63131569</v>
      </c>
      <c r="F32" s="20" t="n">
        <v>2.92595176</v>
      </c>
      <c r="G32" s="18" t="n">
        <v>79.36868431000001</v>
      </c>
      <c r="H32" s="20" t="n">
        <v>2.92595176</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44.81537828</v>
      </c>
      <c r="F33" s="20" t="n">
        <v>3.84160526</v>
      </c>
      <c r="G33" s="18" t="n">
        <v>55.18462172</v>
      </c>
      <c r="H33" s="20" t="n">
        <v>3.84160526</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10.9945862</v>
      </c>
      <c r="F34" s="20" t="n">
        <v>2.14960822</v>
      </c>
      <c r="G34" s="18" t="n">
        <v>89.0054138</v>
      </c>
      <c r="H34" s="20" t="n">
        <v>2.14960822</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21.54500485</v>
      </c>
      <c r="F35" s="20" t="n">
        <v>0.27829604</v>
      </c>
      <c r="G35" s="18" t="n">
        <v>78.45499515</v>
      </c>
      <c r="H35" s="20" t="n">
        <v>0.27829604</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28.91562644</v>
      </c>
      <c r="F36" s="20" t="n">
        <v>2.53574899</v>
      </c>
      <c r="G36" s="18" t="n">
        <v>71.08437356</v>
      </c>
      <c r="H36" s="20" t="n">
        <v>2.53574899</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3.96902699</v>
      </c>
      <c r="F37" s="20" t="n">
        <v>1.70203736</v>
      </c>
      <c r="G37" s="18" t="n">
        <v>96.03097301</v>
      </c>
      <c r="H37" s="20" t="n">
        <v>1.70203736</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19.36815631</v>
      </c>
      <c r="F38" s="20" t="n">
        <v>3.6297724</v>
      </c>
      <c r="G38" s="18" t="n">
        <v>80.63184369</v>
      </c>
      <c r="H38" s="20" t="n">
        <v>3.6297724</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81.19657108</v>
      </c>
      <c r="F39" s="20" t="n">
        <v>3.25451079</v>
      </c>
      <c r="G39" s="18" t="n">
        <v>18.80342892</v>
      </c>
      <c r="H39" s="20" t="n">
        <v>3.25451079</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4.83289146</v>
      </c>
      <c r="F40" s="20" t="n">
        <v>1.51236577</v>
      </c>
      <c r="G40" s="18" t="n">
        <v>95.16710854</v>
      </c>
      <c r="H40" s="20" t="n">
        <v>1.51236577</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14.21756726</v>
      </c>
      <c r="F41" s="20" t="n">
        <v>2.7908159</v>
      </c>
      <c r="G41" s="18" t="n">
        <v>85.78243274</v>
      </c>
      <c r="H41" s="20" t="n">
        <v>2.7908159</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63.39901107</v>
      </c>
      <c r="F44" s="20" t="n">
        <v>3.18384139</v>
      </c>
      <c r="G44" s="18" t="n">
        <v>35.32613068</v>
      </c>
      <c r="H44" s="20" t="n">
        <v>3.19099351</v>
      </c>
      <c r="I44" s="18" t="n">
        <v>0</v>
      </c>
      <c r="J44" s="20" t="n">
        <v>0</v>
      </c>
      <c r="K44" s="18" t="s">
        <v>404</v>
      </c>
      <c r="L44" s="20" t="s">
        <v>404</v>
      </c>
      <c r="M44" s="18" t="n">
        <v>0</v>
      </c>
      <c r="N44" s="20" t="n">
        <v>0</v>
      </c>
      <c r="O44" s="18" t="n">
        <v>0</v>
      </c>
      <c r="P44" s="20" t="n">
        <v>0</v>
      </c>
      <c r="Q44" s="18" t="n">
        <v>1.27485825</v>
      </c>
      <c r="R44" s="20" t="n">
        <v>0.69380547</v>
      </c>
    </row>
    <row r="45" spans="1:18">
      <c r="A45" s="15" t="s">
        <v>442</v>
      </c>
      <c r="B45" s="17" t="n">
        <v>5519</v>
      </c>
      <c r="C45" s="18">
        <f>(0.0/B45*100)</f>
        <v/>
      </c>
      <c r="D45" s="19" t="n">
        <v>5519</v>
      </c>
      <c r="E45" s="18" t="n">
        <v>12.23830386</v>
      </c>
      <c r="F45" s="20" t="n">
        <v>2.88154561</v>
      </c>
      <c r="G45" s="18" t="n">
        <v>87.58941882000001</v>
      </c>
      <c r="H45" s="20" t="n">
        <v>2.89403426</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81.04424505999999</v>
      </c>
      <c r="F46" s="20" t="n">
        <v>1.93851099</v>
      </c>
      <c r="G46" s="18" t="n">
        <v>18.95575494</v>
      </c>
      <c r="H46" s="20" t="n">
        <v>1.93851099</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7.1348452</v>
      </c>
      <c r="F47" s="20" t="n">
        <v>1.90606939</v>
      </c>
      <c r="G47" s="18" t="n">
        <v>92.8651548</v>
      </c>
      <c r="H47" s="20" t="n">
        <v>1.90606939</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57.70365097</v>
      </c>
      <c r="F48" s="20" t="n">
        <v>3.98822824</v>
      </c>
      <c r="G48" s="18" t="n">
        <v>42.29634903</v>
      </c>
      <c r="H48" s="20" t="n">
        <v>3.98822824</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65.31936998</v>
      </c>
      <c r="F49" s="20" t="n">
        <v>3.61351678</v>
      </c>
      <c r="G49" s="18" t="n">
        <v>34.68063002</v>
      </c>
      <c r="H49" s="20" t="n">
        <v>3.61351678</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60.34573972</v>
      </c>
      <c r="F50" s="20" t="n">
        <v>3.45992944</v>
      </c>
      <c r="G50" s="18" t="n">
        <v>39.65426028</v>
      </c>
      <c r="H50" s="20" t="n">
        <v>3.45992944</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35.73197367</v>
      </c>
      <c r="F51" s="20" t="n">
        <v>3.34030566</v>
      </c>
      <c r="G51" s="18" t="n">
        <v>64.26802633</v>
      </c>
      <c r="H51" s="20" t="n">
        <v>3.34030566</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23.99409978</v>
      </c>
      <c r="F52" s="20" t="n">
        <v>3.47249256</v>
      </c>
      <c r="G52" s="18" t="n">
        <v>76.00590022</v>
      </c>
      <c r="H52" s="20" t="n">
        <v>3.47249256</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47.82705078</v>
      </c>
      <c r="F53" s="20" t="n">
        <v>0.13882912</v>
      </c>
      <c r="G53" s="18" t="n">
        <v>52.17294922</v>
      </c>
      <c r="H53" s="20" t="n">
        <v>0.13882912</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68.97523361</v>
      </c>
      <c r="F54" s="20" t="n">
        <v>3.52998788</v>
      </c>
      <c r="G54" s="18" t="n">
        <v>31.02476639</v>
      </c>
      <c r="H54" s="20" t="n">
        <v>3.52998788</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25.56910679</v>
      </c>
      <c r="F55" s="20" t="n">
        <v>3.0379875</v>
      </c>
      <c r="G55" s="18" t="n">
        <v>74.43089320999999</v>
      </c>
      <c r="H55" s="20" t="n">
        <v>3.0379875</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12.31446258</v>
      </c>
      <c r="F56" s="20" t="n">
        <v>2.79171012</v>
      </c>
      <c r="G56" s="18" t="n">
        <v>87.68553742</v>
      </c>
      <c r="H56" s="20" t="n">
        <v>2.79171012</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15.16477098</v>
      </c>
      <c r="F57" s="20" t="n">
        <v>2.42201687</v>
      </c>
      <c r="G57" s="18" t="n">
        <v>84.83522902</v>
      </c>
      <c r="H57" s="20" t="n">
        <v>2.42201687</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62.01616902</v>
      </c>
      <c r="F58" s="20" t="n">
        <v>3.63942604</v>
      </c>
      <c r="G58" s="18" t="n">
        <v>37.98383098</v>
      </c>
      <c r="H58" s="20" t="n">
        <v>3.63942604</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57.94097567</v>
      </c>
      <c r="F59" s="20" t="n">
        <v>1.32847535</v>
      </c>
      <c r="G59" s="18" t="n">
        <v>42.05902433</v>
      </c>
      <c r="H59" s="20" t="n">
        <v>1.32847535</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30.80563748</v>
      </c>
      <c r="F60" s="20" t="n">
        <v>3.52799898</v>
      </c>
      <c r="G60" s="18" t="n">
        <v>65.62158816</v>
      </c>
      <c r="H60" s="20" t="n">
        <v>3.58777479</v>
      </c>
      <c r="I60" s="18" t="n">
        <v>0</v>
      </c>
      <c r="J60" s="20" t="n">
        <v>0</v>
      </c>
      <c r="K60" s="18" t="s">
        <v>404</v>
      </c>
      <c r="L60" s="20" t="s">
        <v>404</v>
      </c>
      <c r="M60" s="18" t="n">
        <v>0</v>
      </c>
      <c r="N60" s="20" t="n">
        <v>0</v>
      </c>
      <c r="O60" s="18" t="n">
        <v>0</v>
      </c>
      <c r="P60" s="20" t="n">
        <v>0</v>
      </c>
      <c r="Q60" s="18" t="n">
        <v>3.57277436</v>
      </c>
      <c r="R60" s="20" t="n">
        <v>1.12931237</v>
      </c>
    </row>
    <row r="61" spans="1:18">
      <c r="A61" s="15" t="s">
        <v>458</v>
      </c>
      <c r="B61" s="17" t="n">
        <v>6525</v>
      </c>
      <c r="C61" s="18">
        <f>(0.0/B61*100)</f>
        <v/>
      </c>
      <c r="D61" s="19" t="n">
        <v>6525</v>
      </c>
      <c r="E61" s="18" t="n">
        <v>20.13112283</v>
      </c>
      <c r="F61" s="20" t="n">
        <v>2.22535394</v>
      </c>
      <c r="G61" s="18" t="n">
        <v>79.86887717</v>
      </c>
      <c r="H61" s="20" t="n">
        <v>2.22535394</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11.35657677</v>
      </c>
      <c r="F62" s="20" t="n">
        <v>0.04820734</v>
      </c>
      <c r="G62" s="18" t="n">
        <v>88.64342323</v>
      </c>
      <c r="H62" s="20" t="n">
        <v>0.04820734</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35.9782962</v>
      </c>
      <c r="F63" s="20" t="n">
        <v>0.15230512</v>
      </c>
      <c r="G63" s="18" t="n">
        <v>55.532679</v>
      </c>
      <c r="H63" s="20" t="n">
        <v>0.16627181</v>
      </c>
      <c r="I63" s="18" t="n">
        <v>0</v>
      </c>
      <c r="J63" s="20" t="n">
        <v>0</v>
      </c>
      <c r="K63" s="18" t="s">
        <v>404</v>
      </c>
      <c r="L63" s="20" t="s">
        <v>404</v>
      </c>
      <c r="M63" s="18" t="n">
        <v>0</v>
      </c>
      <c r="N63" s="20" t="n">
        <v>0</v>
      </c>
      <c r="O63" s="18" t="n">
        <v>0</v>
      </c>
      <c r="P63" s="20" t="n">
        <v>0</v>
      </c>
      <c r="Q63" s="18" t="n">
        <v>8.489024799999999</v>
      </c>
      <c r="R63" s="20" t="n">
        <v>0.17905406</v>
      </c>
    </row>
    <row r="64" spans="1:18">
      <c r="A64" s="15" t="s">
        <v>461</v>
      </c>
      <c r="B64" s="17" t="n">
        <v>3634</v>
      </c>
      <c r="C64" s="18">
        <f>(27.0/B64*100)</f>
        <v/>
      </c>
      <c r="D64" s="19" t="n">
        <v>3607</v>
      </c>
      <c r="E64" s="18" t="n">
        <v>22.46726846</v>
      </c>
      <c r="F64" s="20" t="n">
        <v>0.09903666999999999</v>
      </c>
      <c r="G64" s="18" t="n">
        <v>77.53273154</v>
      </c>
      <c r="H64" s="20" t="n">
        <v>0.09903666999999999</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53.4443563</v>
      </c>
      <c r="F65" s="20" t="n">
        <v>3.69760411</v>
      </c>
      <c r="G65" s="18" t="n">
        <v>46.5556437</v>
      </c>
      <c r="H65" s="20" t="n">
        <v>3.69760411</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49.07916769</v>
      </c>
      <c r="F66" s="20" t="n">
        <v>0.280416</v>
      </c>
      <c r="G66" s="18" t="n">
        <v>50.92083231</v>
      </c>
      <c r="H66" s="20" t="n">
        <v>0.280416</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29.27083018</v>
      </c>
      <c r="F67" s="20" t="n">
        <v>3.1118444</v>
      </c>
      <c r="G67" s="18" t="n">
        <v>70.72916982</v>
      </c>
      <c r="H67" s="20" t="n">
        <v>3.1118444</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38.46522172</v>
      </c>
      <c r="F68" s="20" t="n">
        <v>0.10259518</v>
      </c>
      <c r="G68" s="18" t="n">
        <v>61.53477828</v>
      </c>
      <c r="H68" s="20" t="n">
        <v>0.10259518</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62.93419401</v>
      </c>
      <c r="F69" s="20" t="n">
        <v>4.28006265</v>
      </c>
      <c r="G69" s="18" t="n">
        <v>37.06580599</v>
      </c>
      <c r="H69" s="20" t="n">
        <v>4.28006265</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35.75697327</v>
      </c>
      <c r="F70" s="20" t="n">
        <v>3.20423918</v>
      </c>
      <c r="G70" s="18" t="n">
        <v>64.24302673</v>
      </c>
      <c r="H70" s="20" t="n">
        <v>3.20423918</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18.27358195</v>
      </c>
      <c r="F71" s="20" t="n">
        <v>0.51103637</v>
      </c>
      <c r="G71" s="18" t="n">
        <v>81.72641805000001</v>
      </c>
      <c r="H71" s="20" t="n">
        <v>0.51103637</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34.78378811</v>
      </c>
      <c r="F72" s="20" t="n">
        <v>3.75434325</v>
      </c>
      <c r="G72" s="18" t="n">
        <v>65.21621189</v>
      </c>
      <c r="H72" s="20" t="n">
        <v>3.75434325</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23.59729338</v>
      </c>
      <c r="F73" s="20" t="n">
        <v>3.11768116</v>
      </c>
      <c r="G73" s="18" t="n">
        <v>76.40270662</v>
      </c>
      <c r="H73" s="20" t="n">
        <v>3.11768116</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14.56788321</v>
      </c>
      <c r="F74" s="20" t="n">
        <v>0.23520979</v>
      </c>
      <c r="G74" s="18" t="n">
        <v>85.43211678999999</v>
      </c>
      <c r="H74" s="20" t="n">
        <v>0.23520979</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24.74533369</v>
      </c>
      <c r="F75" s="20" t="n">
        <v>4.07812039</v>
      </c>
      <c r="G75" s="18" t="n">
        <v>75.25466631</v>
      </c>
      <c r="H75" s="20" t="n">
        <v>4.07812039</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48.59466408</v>
      </c>
      <c r="F76" s="20" t="n">
        <v>2.72983926</v>
      </c>
      <c r="G76" s="18" t="n">
        <v>51.40533592</v>
      </c>
      <c r="H76" s="20" t="n">
        <v>2.72983926</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56.31292956</v>
      </c>
      <c r="F77" s="20" t="n">
        <v>3.05164276</v>
      </c>
      <c r="G77" s="18" t="n">
        <v>43.68707044</v>
      </c>
      <c r="H77" s="20" t="n">
        <v>3.05164276</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67.58677772999999</v>
      </c>
      <c r="F78" s="20" t="n">
        <v>3.40149345</v>
      </c>
      <c r="G78" s="18" t="n">
        <v>31.42514139</v>
      </c>
      <c r="H78" s="20" t="n">
        <v>3.38466752</v>
      </c>
      <c r="I78" s="18" t="n">
        <v>0</v>
      </c>
      <c r="J78" s="20" t="n">
        <v>0</v>
      </c>
      <c r="K78" s="18" t="s">
        <v>404</v>
      </c>
      <c r="L78" s="20" t="s">
        <v>404</v>
      </c>
      <c r="M78" s="18" t="n">
        <v>0</v>
      </c>
      <c r="N78" s="20" t="n">
        <v>0</v>
      </c>
      <c r="O78" s="18" t="n">
        <v>0</v>
      </c>
      <c r="P78" s="20" t="n">
        <v>0</v>
      </c>
      <c r="Q78" s="18" t="n">
        <v>0.9880808800000001</v>
      </c>
      <c r="R78" s="20" t="n">
        <v>0.99567778</v>
      </c>
    </row>
    <row customHeight="1" ht="25" r="79" spans="1:18">
      <c r="A79" s="15" t="s">
        <v>476</v>
      </c>
      <c r="B79" s="17" t="n">
        <v>1657</v>
      </c>
      <c r="C79" s="18">
        <f>(21.0/B79*100)</f>
        <v/>
      </c>
      <c r="D79" s="19" t="n">
        <v>1636</v>
      </c>
      <c r="E79" s="18" t="n">
        <v>58.81429771</v>
      </c>
      <c r="F79" s="20" t="n">
        <v>7.40391194</v>
      </c>
      <c r="G79" s="18" t="n">
        <v>41.18570229</v>
      </c>
      <c r="H79" s="20" t="n">
        <v>7.40391194</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79.80809997999999</v>
      </c>
      <c r="F80" s="20" t="n">
        <v>2.83809527</v>
      </c>
      <c r="G80" s="18" t="n">
        <v>20.19190002</v>
      </c>
      <c r="H80" s="20" t="n">
        <v>2.83809527</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33.63208383</v>
      </c>
      <c r="F81" s="20" t="n">
        <v>3.82310341</v>
      </c>
      <c r="G81" s="18" t="n">
        <v>66.36791617</v>
      </c>
      <c r="H81" s="20" t="n">
        <v>3.82310341</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572</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77.62706391</v>
      </c>
      <c r="F7" s="20" t="n">
        <v>1.9506636</v>
      </c>
      <c r="G7" s="18" t="n">
        <v>22.37293609</v>
      </c>
      <c r="H7" s="20" t="n">
        <v>1.9506636</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72.30462544</v>
      </c>
      <c r="F8" s="20" t="n">
        <v>2.93775164</v>
      </c>
      <c r="G8" s="18" t="n">
        <v>27.69537456</v>
      </c>
      <c r="H8" s="20" t="n">
        <v>2.93775164</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90.13180242</v>
      </c>
      <c r="F9" s="20" t="n">
        <v>1.83176095</v>
      </c>
      <c r="G9" s="18" t="n">
        <v>9.86819758</v>
      </c>
      <c r="H9" s="20" t="n">
        <v>1.83176095</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81.42227663</v>
      </c>
      <c r="F10" s="20" t="n">
        <v>2.00763655</v>
      </c>
      <c r="G10" s="18" t="n">
        <v>18.57772337</v>
      </c>
      <c r="H10" s="20" t="n">
        <v>2.00763655</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90.06163906</v>
      </c>
      <c r="F11" s="20" t="n">
        <v>2.30178427</v>
      </c>
      <c r="G11" s="18" t="n">
        <v>9.938360940000001</v>
      </c>
      <c r="H11" s="20" t="n">
        <v>2.30178427</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92.26019970999999</v>
      </c>
      <c r="F12" s="20" t="n">
        <v>1.87288912</v>
      </c>
      <c r="G12" s="18" t="n">
        <v>7.73980029</v>
      </c>
      <c r="H12" s="20" t="n">
        <v>1.87288912</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69.34759423</v>
      </c>
      <c r="F13" s="20" t="n">
        <v>3.63716806</v>
      </c>
      <c r="G13" s="18" t="n">
        <v>30.65240577</v>
      </c>
      <c r="H13" s="20" t="n">
        <v>3.63716806</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76.06976650999999</v>
      </c>
      <c r="F14" s="20" t="n">
        <v>2.34881359</v>
      </c>
      <c r="G14" s="18" t="n">
        <v>23.93023349</v>
      </c>
      <c r="H14" s="20" t="n">
        <v>2.34881359</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82.06359701</v>
      </c>
      <c r="F15" s="20" t="n">
        <v>3.08437932</v>
      </c>
      <c r="G15" s="18" t="n">
        <v>17.93640299</v>
      </c>
      <c r="H15" s="20" t="n">
        <v>3.08437932</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91.23226054</v>
      </c>
      <c r="F16" s="20" t="n">
        <v>1.99644723</v>
      </c>
      <c r="G16" s="18" t="n">
        <v>8.76773946</v>
      </c>
      <c r="H16" s="20" t="n">
        <v>1.99644723</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59.02802535</v>
      </c>
      <c r="F17" s="20" t="n">
        <v>3.24212493</v>
      </c>
      <c r="G17" s="18" t="n">
        <v>40.97197465</v>
      </c>
      <c r="H17" s="20" t="n">
        <v>3.24212493</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88.11219594000001</v>
      </c>
      <c r="F18" s="20" t="n">
        <v>2.48660705</v>
      </c>
      <c r="G18" s="18" t="n">
        <v>11.88780406</v>
      </c>
      <c r="H18" s="20" t="n">
        <v>2.48660705</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99.06238</v>
      </c>
      <c r="F19" s="20" t="n">
        <v>0.60292481</v>
      </c>
      <c r="G19" s="18" t="n">
        <v>0.93762</v>
      </c>
      <c r="H19" s="20" t="n">
        <v>0.60292481</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91.49038998</v>
      </c>
      <c r="F20" s="20" t="n">
        <v>0.18318235</v>
      </c>
      <c r="G20" s="18" t="n">
        <v>7.9445525</v>
      </c>
      <c r="H20" s="20" t="n">
        <v>0.16593092</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93.28220526</v>
      </c>
      <c r="F21" s="20" t="n">
        <v>1.98690664</v>
      </c>
      <c r="G21" s="18" t="n">
        <v>6.71779474</v>
      </c>
      <c r="H21" s="20" t="n">
        <v>1.98690664</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89.48271793000001</v>
      </c>
      <c r="F22" s="20" t="n">
        <v>2.31664051</v>
      </c>
      <c r="G22" s="18" t="n">
        <v>10.51728207</v>
      </c>
      <c r="H22" s="20" t="n">
        <v>2.31664051</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93.10855156</v>
      </c>
      <c r="F23" s="20" t="n">
        <v>1.9638099</v>
      </c>
      <c r="G23" s="18" t="n">
        <v>6.89144844</v>
      </c>
      <c r="H23" s="20" t="n">
        <v>1.9638099</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90.56817012</v>
      </c>
      <c r="F24" s="20" t="n">
        <v>2.077393</v>
      </c>
      <c r="G24" s="18" t="n">
        <v>9.43182988</v>
      </c>
      <c r="H24" s="20" t="n">
        <v>2.077393</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53.19126045</v>
      </c>
      <c r="F25" s="20" t="n">
        <v>3.57548834</v>
      </c>
      <c r="G25" s="18" t="n">
        <v>46.80873955</v>
      </c>
      <c r="H25" s="20" t="n">
        <v>3.57548834</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77.15704021000001</v>
      </c>
      <c r="F26" s="20" t="n">
        <v>2.60648598</v>
      </c>
      <c r="G26" s="18" t="n">
        <v>22.84295979</v>
      </c>
      <c r="H26" s="20" t="n">
        <v>2.60648598</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87.60705028</v>
      </c>
      <c r="F27" s="20" t="n">
        <v>0.06805435</v>
      </c>
      <c r="G27" s="18" t="n">
        <v>12.39294972</v>
      </c>
      <c r="H27" s="20" t="n">
        <v>0.06805435</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96.06372128</v>
      </c>
      <c r="F28" s="20" t="n">
        <v>1.21618846</v>
      </c>
      <c r="G28" s="18" t="n">
        <v>3.93627872</v>
      </c>
      <c r="H28" s="20" t="n">
        <v>1.21618846</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94.51791128000001</v>
      </c>
      <c r="F29" s="20" t="n">
        <v>2.01903013</v>
      </c>
      <c r="G29" s="18" t="n">
        <v>5.48208872</v>
      </c>
      <c r="H29" s="20" t="n">
        <v>2.01903013</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81.80119501</v>
      </c>
      <c r="F30" s="20" t="n">
        <v>3.19776535</v>
      </c>
      <c r="G30" s="18" t="n">
        <v>18.19880499</v>
      </c>
      <c r="H30" s="20" t="n">
        <v>3.19776535</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90.02434694</v>
      </c>
      <c r="F31" s="20" t="n">
        <v>2.18498524</v>
      </c>
      <c r="G31" s="18" t="n">
        <v>9.975653060000001</v>
      </c>
      <c r="H31" s="20" t="n">
        <v>2.18498524</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87.06795388</v>
      </c>
      <c r="F32" s="20" t="n">
        <v>2.83311438</v>
      </c>
      <c r="G32" s="18" t="n">
        <v>12.93204612</v>
      </c>
      <c r="H32" s="20" t="n">
        <v>2.83311438</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95.3473571</v>
      </c>
      <c r="F33" s="20" t="n">
        <v>1.60120902</v>
      </c>
      <c r="G33" s="18" t="n">
        <v>4.6526429</v>
      </c>
      <c r="H33" s="20" t="n">
        <v>1.60120902</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86.83564594000001</v>
      </c>
      <c r="F34" s="20" t="n">
        <v>2.28506615</v>
      </c>
      <c r="G34" s="18" t="n">
        <v>13.16435406</v>
      </c>
      <c r="H34" s="20" t="n">
        <v>2.28506615</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90.41023057</v>
      </c>
      <c r="F35" s="20" t="n">
        <v>0.33986534</v>
      </c>
      <c r="G35" s="18" t="n">
        <v>9.58976943</v>
      </c>
      <c r="H35" s="20" t="n">
        <v>0.33986534</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93.52179631</v>
      </c>
      <c r="F36" s="20" t="n">
        <v>1.94684761</v>
      </c>
      <c r="G36" s="18" t="n">
        <v>6.47820369</v>
      </c>
      <c r="H36" s="20" t="n">
        <v>1.94684761</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78.06499114</v>
      </c>
      <c r="F37" s="20" t="n">
        <v>2.69456301</v>
      </c>
      <c r="G37" s="18" t="n">
        <v>21.93500886</v>
      </c>
      <c r="H37" s="20" t="n">
        <v>2.69456301</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86.57836994</v>
      </c>
      <c r="F38" s="20" t="n">
        <v>2.27921926</v>
      </c>
      <c r="G38" s="18" t="n">
        <v>13.42163006</v>
      </c>
      <c r="H38" s="20" t="n">
        <v>2.27921926</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94.25063263</v>
      </c>
      <c r="F39" s="20" t="n">
        <v>1.61245892</v>
      </c>
      <c r="G39" s="18" t="n">
        <v>5.74936737</v>
      </c>
      <c r="H39" s="20" t="n">
        <v>1.61245892</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88.03702446</v>
      </c>
      <c r="F40" s="20" t="n">
        <v>2.18545124</v>
      </c>
      <c r="G40" s="18" t="n">
        <v>11.96297554</v>
      </c>
      <c r="H40" s="20" t="n">
        <v>2.18545124</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74.81269469999999</v>
      </c>
      <c r="F41" s="20" t="n">
        <v>3.55761775</v>
      </c>
      <c r="G41" s="18" t="n">
        <v>25.1873053</v>
      </c>
      <c r="H41" s="20" t="n">
        <v>3.55761775</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84.54304938999999</v>
      </c>
      <c r="F44" s="20" t="n">
        <v>2.43244287</v>
      </c>
      <c r="G44" s="18" t="n">
        <v>14.18209236</v>
      </c>
      <c r="H44" s="20" t="n">
        <v>2.28845801</v>
      </c>
      <c r="I44" s="18" t="n">
        <v>0</v>
      </c>
      <c r="J44" s="20" t="n">
        <v>0</v>
      </c>
      <c r="K44" s="18" t="s">
        <v>404</v>
      </c>
      <c r="L44" s="20" t="s">
        <v>404</v>
      </c>
      <c r="M44" s="18" t="n">
        <v>0</v>
      </c>
      <c r="N44" s="20" t="n">
        <v>0</v>
      </c>
      <c r="O44" s="18" t="n">
        <v>0</v>
      </c>
      <c r="P44" s="20" t="n">
        <v>0</v>
      </c>
      <c r="Q44" s="18" t="n">
        <v>1.27485825</v>
      </c>
      <c r="R44" s="20" t="n">
        <v>0.69380547</v>
      </c>
    </row>
    <row r="45" spans="1:18">
      <c r="A45" s="15" t="s">
        <v>442</v>
      </c>
      <c r="B45" s="17" t="n">
        <v>5519</v>
      </c>
      <c r="C45" s="18">
        <f>(0.0/B45*100)</f>
        <v/>
      </c>
      <c r="D45" s="19" t="n">
        <v>5519</v>
      </c>
      <c r="E45" s="18" t="n">
        <v>89.93664038999999</v>
      </c>
      <c r="F45" s="20" t="n">
        <v>2.72536055</v>
      </c>
      <c r="G45" s="18" t="n">
        <v>9.891082300000001</v>
      </c>
      <c r="H45" s="20" t="n">
        <v>2.71434149</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93.73990073</v>
      </c>
      <c r="F46" s="20" t="n">
        <v>1.2713627</v>
      </c>
      <c r="G46" s="18" t="n">
        <v>6.26009927</v>
      </c>
      <c r="H46" s="20" t="n">
        <v>1.2713627</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89.38299515</v>
      </c>
      <c r="F47" s="20" t="n">
        <v>2.50934564</v>
      </c>
      <c r="G47" s="18" t="n">
        <v>10.61700485</v>
      </c>
      <c r="H47" s="20" t="n">
        <v>2.50934564</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87.32867975000001</v>
      </c>
      <c r="F48" s="20" t="n">
        <v>2.44974538</v>
      </c>
      <c r="G48" s="18" t="n">
        <v>12.67132025</v>
      </c>
      <c r="H48" s="20" t="n">
        <v>2.44974538</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93.47684549</v>
      </c>
      <c r="F49" s="20" t="n">
        <v>1.83971327</v>
      </c>
      <c r="G49" s="18" t="n">
        <v>6.52315451</v>
      </c>
      <c r="H49" s="20" t="n">
        <v>1.83971327</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96.4383789</v>
      </c>
      <c r="F50" s="20" t="n">
        <v>1.34743181</v>
      </c>
      <c r="G50" s="18" t="n">
        <v>3.5616211</v>
      </c>
      <c r="H50" s="20" t="n">
        <v>1.34743181</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79.05810218000001</v>
      </c>
      <c r="F51" s="20" t="n">
        <v>3.11432099</v>
      </c>
      <c r="G51" s="18" t="n">
        <v>20.94189782</v>
      </c>
      <c r="H51" s="20" t="n">
        <v>3.11432099</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81.75824952000001</v>
      </c>
      <c r="F52" s="20" t="n">
        <v>3.18325913</v>
      </c>
      <c r="G52" s="18" t="n">
        <v>18.24175048</v>
      </c>
      <c r="H52" s="20" t="n">
        <v>3.18325913</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89.69787203999999</v>
      </c>
      <c r="F53" s="20" t="n">
        <v>0.07502687</v>
      </c>
      <c r="G53" s="18" t="n">
        <v>10.30212796</v>
      </c>
      <c r="H53" s="20" t="n">
        <v>0.07502687</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90.9518467</v>
      </c>
      <c r="F54" s="20" t="n">
        <v>2.34449236</v>
      </c>
      <c r="G54" s="18" t="n">
        <v>9.048153299999999</v>
      </c>
      <c r="H54" s="20" t="n">
        <v>2.34449236</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90.86283177</v>
      </c>
      <c r="F55" s="20" t="n">
        <v>1.89111993</v>
      </c>
      <c r="G55" s="18" t="n">
        <v>9.13716823</v>
      </c>
      <c r="H55" s="20" t="n">
        <v>1.89111993</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56.79778829</v>
      </c>
      <c r="F56" s="20" t="n">
        <v>4.14518051</v>
      </c>
      <c r="G56" s="18" t="n">
        <v>43.20221171</v>
      </c>
      <c r="H56" s="20" t="n">
        <v>4.14518051</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51.00225514</v>
      </c>
      <c r="F57" s="20" t="n">
        <v>3.54250394</v>
      </c>
      <c r="G57" s="18" t="n">
        <v>48.99774486</v>
      </c>
      <c r="H57" s="20" t="n">
        <v>3.54250394</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94.32913464000001</v>
      </c>
      <c r="F58" s="20" t="n">
        <v>1.66550377</v>
      </c>
      <c r="G58" s="18" t="n">
        <v>5.67086536</v>
      </c>
      <c r="H58" s="20" t="n">
        <v>1.66550377</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98.38891802000001</v>
      </c>
      <c r="F59" s="20" t="n">
        <v>0.46171619</v>
      </c>
      <c r="G59" s="18" t="n">
        <v>1.61108198</v>
      </c>
      <c r="H59" s="20" t="n">
        <v>0.46171619</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93.62772471</v>
      </c>
      <c r="F60" s="20" t="n">
        <v>1.57756928</v>
      </c>
      <c r="G60" s="18" t="n">
        <v>2.79950094</v>
      </c>
      <c r="H60" s="20" t="n">
        <v>1.01808295</v>
      </c>
      <c r="I60" s="18" t="n">
        <v>0</v>
      </c>
      <c r="J60" s="20" t="n">
        <v>0</v>
      </c>
      <c r="K60" s="18" t="s">
        <v>404</v>
      </c>
      <c r="L60" s="20" t="s">
        <v>404</v>
      </c>
      <c r="M60" s="18" t="n">
        <v>0</v>
      </c>
      <c r="N60" s="20" t="n">
        <v>0</v>
      </c>
      <c r="O60" s="18" t="n">
        <v>0</v>
      </c>
      <c r="P60" s="20" t="n">
        <v>0</v>
      </c>
      <c r="Q60" s="18" t="n">
        <v>3.57277436</v>
      </c>
      <c r="R60" s="20" t="n">
        <v>1.12931237</v>
      </c>
    </row>
    <row r="61" spans="1:18">
      <c r="A61" s="15" t="s">
        <v>458</v>
      </c>
      <c r="B61" s="17" t="n">
        <v>6525</v>
      </c>
      <c r="C61" s="18">
        <f>(0.0/B61*100)</f>
        <v/>
      </c>
      <c r="D61" s="19" t="n">
        <v>6525</v>
      </c>
      <c r="E61" s="18" t="n">
        <v>93.20825885000001</v>
      </c>
      <c r="F61" s="20" t="n">
        <v>1.31661906</v>
      </c>
      <c r="G61" s="18" t="n">
        <v>6.79174115</v>
      </c>
      <c r="H61" s="20" t="n">
        <v>1.31661906</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89.76981456999999</v>
      </c>
      <c r="F62" s="20" t="n">
        <v>0.03032769</v>
      </c>
      <c r="G62" s="18" t="n">
        <v>10.23018543</v>
      </c>
      <c r="H62" s="20" t="n">
        <v>0.03032769</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56.57444505</v>
      </c>
      <c r="F63" s="20" t="n">
        <v>0.1835075</v>
      </c>
      <c r="G63" s="18" t="n">
        <v>34.93653016</v>
      </c>
      <c r="H63" s="20" t="n">
        <v>0.13795544</v>
      </c>
      <c r="I63" s="18" t="n">
        <v>0</v>
      </c>
      <c r="J63" s="20" t="n">
        <v>0</v>
      </c>
      <c r="K63" s="18" t="s">
        <v>404</v>
      </c>
      <c r="L63" s="20" t="s">
        <v>404</v>
      </c>
      <c r="M63" s="18" t="n">
        <v>0</v>
      </c>
      <c r="N63" s="20" t="n">
        <v>0</v>
      </c>
      <c r="O63" s="18" t="n">
        <v>0</v>
      </c>
      <c r="P63" s="20" t="n">
        <v>0</v>
      </c>
      <c r="Q63" s="18" t="n">
        <v>8.489024799999999</v>
      </c>
      <c r="R63" s="20" t="n">
        <v>0.17905406</v>
      </c>
    </row>
    <row r="64" spans="1:18">
      <c r="A64" s="15" t="s">
        <v>461</v>
      </c>
      <c r="B64" s="17" t="n">
        <v>3634</v>
      </c>
      <c r="C64" s="18">
        <f>(27.0/B64*100)</f>
        <v/>
      </c>
      <c r="D64" s="19" t="n">
        <v>3607</v>
      </c>
      <c r="E64" s="18" t="n">
        <v>84.44652388</v>
      </c>
      <c r="F64" s="20" t="n">
        <v>0.0821858</v>
      </c>
      <c r="G64" s="18" t="n">
        <v>15.55347612</v>
      </c>
      <c r="H64" s="20" t="n">
        <v>0.0821858</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86.97366654</v>
      </c>
      <c r="F65" s="20" t="n">
        <v>2.55964617</v>
      </c>
      <c r="G65" s="18" t="n">
        <v>13.02633346</v>
      </c>
      <c r="H65" s="20" t="n">
        <v>2.55964617</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97.40360977</v>
      </c>
      <c r="F66" s="20" t="n">
        <v>0.12110677</v>
      </c>
      <c r="G66" s="18" t="n">
        <v>2.59639023</v>
      </c>
      <c r="H66" s="20" t="n">
        <v>0.12110677</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74.90994082</v>
      </c>
      <c r="F67" s="20" t="n">
        <v>2.57283755</v>
      </c>
      <c r="G67" s="18" t="n">
        <v>25.09005918</v>
      </c>
      <c r="H67" s="20" t="n">
        <v>2.57283755</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97.29198805</v>
      </c>
      <c r="F68" s="20" t="n">
        <v>0.03349641</v>
      </c>
      <c r="G68" s="18" t="n">
        <v>2.70801195</v>
      </c>
      <c r="H68" s="20" t="n">
        <v>0.03349641</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88.42953031</v>
      </c>
      <c r="F69" s="20" t="n">
        <v>2.7665261</v>
      </c>
      <c r="G69" s="18" t="n">
        <v>11.57046969</v>
      </c>
      <c r="H69" s="20" t="n">
        <v>2.7665261</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95.99211335</v>
      </c>
      <c r="F70" s="20" t="n">
        <v>1.57802836</v>
      </c>
      <c r="G70" s="18" t="n">
        <v>4.00788665</v>
      </c>
      <c r="H70" s="20" t="n">
        <v>1.57802836</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83.51341363</v>
      </c>
      <c r="F71" s="20" t="n">
        <v>0.79556434</v>
      </c>
      <c r="G71" s="18" t="n">
        <v>16.48658637</v>
      </c>
      <c r="H71" s="20" t="n">
        <v>0.79556434</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70.62709999</v>
      </c>
      <c r="F72" s="20" t="n">
        <v>3.05006015</v>
      </c>
      <c r="G72" s="18" t="n">
        <v>29.37290001</v>
      </c>
      <c r="H72" s="20" t="n">
        <v>3.05006015</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37.57677197</v>
      </c>
      <c r="F73" s="20" t="n">
        <v>3.22436559</v>
      </c>
      <c r="G73" s="18" t="n">
        <v>62.42322803</v>
      </c>
      <c r="H73" s="20" t="n">
        <v>3.22436559</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63.16945507</v>
      </c>
      <c r="F74" s="20" t="n">
        <v>0.24707937</v>
      </c>
      <c r="G74" s="18" t="n">
        <v>36.83054493</v>
      </c>
      <c r="H74" s="20" t="n">
        <v>0.24707937</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95.97719307</v>
      </c>
      <c r="F75" s="20" t="n">
        <v>1.60746296</v>
      </c>
      <c r="G75" s="18" t="n">
        <v>4.02280693</v>
      </c>
      <c r="H75" s="20" t="n">
        <v>1.60746296</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89.80207505</v>
      </c>
      <c r="F76" s="20" t="n">
        <v>1.76999013</v>
      </c>
      <c r="G76" s="18" t="n">
        <v>10.19792495</v>
      </c>
      <c r="H76" s="20" t="n">
        <v>1.76999013</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84.66083415999999</v>
      </c>
      <c r="F77" s="20" t="n">
        <v>2.23179035</v>
      </c>
      <c r="G77" s="18" t="n">
        <v>15.33916584</v>
      </c>
      <c r="H77" s="20" t="n">
        <v>2.23179035</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99.01191912</v>
      </c>
      <c r="F78" s="20" t="n">
        <v>0.99567778</v>
      </c>
      <c r="G78" s="18" t="n">
        <v>0</v>
      </c>
      <c r="H78" s="20" t="n">
        <v>0</v>
      </c>
      <c r="I78" s="18" t="n">
        <v>0</v>
      </c>
      <c r="J78" s="20" t="n">
        <v>0</v>
      </c>
      <c r="K78" s="18" t="s">
        <v>404</v>
      </c>
      <c r="L78" s="20" t="s">
        <v>404</v>
      </c>
      <c r="M78" s="18" t="n">
        <v>0</v>
      </c>
      <c r="N78" s="20" t="n">
        <v>0</v>
      </c>
      <c r="O78" s="18" t="n">
        <v>0</v>
      </c>
      <c r="P78" s="20" t="n">
        <v>0</v>
      </c>
      <c r="Q78" s="18" t="n">
        <v>0.9880808800000001</v>
      </c>
      <c r="R78" s="20" t="n">
        <v>0.99567778</v>
      </c>
    </row>
    <row customHeight="1" ht="25" r="79" spans="1:18">
      <c r="A79" s="15" t="s">
        <v>476</v>
      </c>
      <c r="B79" s="17" t="n">
        <v>1657</v>
      </c>
      <c r="C79" s="18">
        <f>(21.0/B79*100)</f>
        <v/>
      </c>
      <c r="D79" s="19" t="n">
        <v>1636</v>
      </c>
      <c r="E79" s="18" t="n">
        <v>100</v>
      </c>
      <c r="F79" s="20" t="n">
        <v>0</v>
      </c>
      <c r="G79" s="18" t="n">
        <v>0</v>
      </c>
      <c r="H79" s="20" t="n">
        <v>0</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99.44650079</v>
      </c>
      <c r="F80" s="20" t="n">
        <v>0.38673291</v>
      </c>
      <c r="G80" s="18" t="n">
        <v>0.55349921</v>
      </c>
      <c r="H80" s="20" t="n">
        <v>0.38673291</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84.09264269000001</v>
      </c>
      <c r="F81" s="20" t="n">
        <v>3.11011563</v>
      </c>
      <c r="G81" s="18" t="n">
        <v>15.90735731</v>
      </c>
      <c r="H81" s="20" t="n">
        <v>3.11011563</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573</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72.83123079000001</v>
      </c>
      <c r="F7" s="20" t="n">
        <v>1.84227106</v>
      </c>
      <c r="G7" s="18" t="n">
        <v>27.16876921</v>
      </c>
      <c r="H7" s="20" t="n">
        <v>1.84227106</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77.37958646</v>
      </c>
      <c r="F8" s="20" t="n">
        <v>3.0484955</v>
      </c>
      <c r="G8" s="18" t="n">
        <v>22.62041354</v>
      </c>
      <c r="H8" s="20" t="n">
        <v>3.0484955</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54.47154776</v>
      </c>
      <c r="F9" s="20" t="n">
        <v>3.46121862</v>
      </c>
      <c r="G9" s="18" t="n">
        <v>45.52845224</v>
      </c>
      <c r="H9" s="20" t="n">
        <v>3.46121862</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91.50524527</v>
      </c>
      <c r="F10" s="20" t="n">
        <v>1.27240934</v>
      </c>
      <c r="G10" s="18" t="n">
        <v>8.49475473</v>
      </c>
      <c r="H10" s="20" t="n">
        <v>1.27240934</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37.79090017</v>
      </c>
      <c r="F11" s="20" t="n">
        <v>3.57018537</v>
      </c>
      <c r="G11" s="18" t="n">
        <v>62.20909983</v>
      </c>
      <c r="H11" s="20" t="n">
        <v>3.57018537</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95.29519854999999</v>
      </c>
      <c r="F12" s="20" t="n">
        <v>1.2988097</v>
      </c>
      <c r="G12" s="18" t="n">
        <v>4.70480145</v>
      </c>
      <c r="H12" s="20" t="n">
        <v>1.2988097</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31.96211814</v>
      </c>
      <c r="F13" s="20" t="n">
        <v>3.67834332</v>
      </c>
      <c r="G13" s="18" t="n">
        <v>68.03788186</v>
      </c>
      <c r="H13" s="20" t="n">
        <v>3.67834332</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72.02822630999999</v>
      </c>
      <c r="F14" s="20" t="n">
        <v>2.59082731</v>
      </c>
      <c r="G14" s="18" t="n">
        <v>27.97177369</v>
      </c>
      <c r="H14" s="20" t="n">
        <v>2.59082731</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95.82686536</v>
      </c>
      <c r="F15" s="20" t="n">
        <v>1.5258699</v>
      </c>
      <c r="G15" s="18" t="n">
        <v>4.17313464</v>
      </c>
      <c r="H15" s="20" t="n">
        <v>1.5258699</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21.60470955</v>
      </c>
      <c r="F16" s="20" t="n">
        <v>2.6338063</v>
      </c>
      <c r="G16" s="18" t="n">
        <v>78.39529045</v>
      </c>
      <c r="H16" s="20" t="n">
        <v>2.6338063</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38.31194049</v>
      </c>
      <c r="F17" s="20" t="n">
        <v>3.65991551</v>
      </c>
      <c r="G17" s="18" t="n">
        <v>61.68805951</v>
      </c>
      <c r="H17" s="20" t="n">
        <v>3.65991551</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95.69338135</v>
      </c>
      <c r="F18" s="20" t="n">
        <v>0.85253015</v>
      </c>
      <c r="G18" s="18" t="n">
        <v>4.30661865</v>
      </c>
      <c r="H18" s="20" t="n">
        <v>0.85253015</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68.77636413</v>
      </c>
      <c r="F19" s="20" t="n">
        <v>3.27374274</v>
      </c>
      <c r="G19" s="18" t="n">
        <v>31.22363587</v>
      </c>
      <c r="H19" s="20" t="n">
        <v>3.27374274</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92.85718498999999</v>
      </c>
      <c r="F20" s="20" t="n">
        <v>0.16911267</v>
      </c>
      <c r="G20" s="18" t="n">
        <v>6.57775749</v>
      </c>
      <c r="H20" s="20" t="n">
        <v>0.1579602</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46.85164817</v>
      </c>
      <c r="F21" s="20" t="n">
        <v>4.06830113</v>
      </c>
      <c r="G21" s="18" t="n">
        <v>53.14835183</v>
      </c>
      <c r="H21" s="20" t="n">
        <v>4.06830113</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81.94423476</v>
      </c>
      <c r="F22" s="20" t="n">
        <v>2.98897363</v>
      </c>
      <c r="G22" s="18" t="n">
        <v>18.05576524</v>
      </c>
      <c r="H22" s="20" t="n">
        <v>2.98897363</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24.60881247</v>
      </c>
      <c r="F23" s="20" t="n">
        <v>3.3690978</v>
      </c>
      <c r="G23" s="18" t="n">
        <v>75.39118753</v>
      </c>
      <c r="H23" s="20" t="n">
        <v>3.3690978</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79.00246352000001</v>
      </c>
      <c r="F24" s="20" t="n">
        <v>2.82016581</v>
      </c>
      <c r="G24" s="18" t="n">
        <v>20.99753648</v>
      </c>
      <c r="H24" s="20" t="n">
        <v>2.82016581</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56.62269387</v>
      </c>
      <c r="F25" s="20" t="n">
        <v>3.7254706</v>
      </c>
      <c r="G25" s="18" t="n">
        <v>43.37730613</v>
      </c>
      <c r="H25" s="20" t="n">
        <v>3.7254706</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48.68087847</v>
      </c>
      <c r="F26" s="20" t="n">
        <v>2.90541047</v>
      </c>
      <c r="G26" s="18" t="n">
        <v>51.31912153</v>
      </c>
      <c r="H26" s="20" t="n">
        <v>2.90541047</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22.92568048</v>
      </c>
      <c r="F27" s="20" t="n">
        <v>0.06637245</v>
      </c>
      <c r="G27" s="18" t="n">
        <v>77.07431952</v>
      </c>
      <c r="H27" s="20" t="n">
        <v>0.06637245</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62.10910071</v>
      </c>
      <c r="F28" s="20" t="n">
        <v>3.33746424</v>
      </c>
      <c r="G28" s="18" t="n">
        <v>37.89089929</v>
      </c>
      <c r="H28" s="20" t="n">
        <v>3.33746424</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69.13757462</v>
      </c>
      <c r="F29" s="20" t="n">
        <v>3.85566303</v>
      </c>
      <c r="G29" s="18" t="n">
        <v>30.86242538</v>
      </c>
      <c r="H29" s="20" t="n">
        <v>3.85566303</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49.59168879</v>
      </c>
      <c r="F30" s="20" t="n">
        <v>3.79570066</v>
      </c>
      <c r="G30" s="18" t="n">
        <v>50.40831121</v>
      </c>
      <c r="H30" s="20" t="n">
        <v>3.79570066</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90.04216001</v>
      </c>
      <c r="F31" s="20" t="n">
        <v>2.23100354</v>
      </c>
      <c r="G31" s="18" t="n">
        <v>9.95783999</v>
      </c>
      <c r="H31" s="20" t="n">
        <v>2.23100354</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91.81854906</v>
      </c>
      <c r="F32" s="20" t="n">
        <v>2.23088615</v>
      </c>
      <c r="G32" s="18" t="n">
        <v>8.18145094</v>
      </c>
      <c r="H32" s="20" t="n">
        <v>2.23088615</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41.41276047</v>
      </c>
      <c r="F33" s="20" t="n">
        <v>3.51034972</v>
      </c>
      <c r="G33" s="18" t="n">
        <v>58.58723953</v>
      </c>
      <c r="H33" s="20" t="n">
        <v>3.51034972</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85.91972549</v>
      </c>
      <c r="F34" s="20" t="n">
        <v>2.19362359</v>
      </c>
      <c r="G34" s="18" t="n">
        <v>14.08027451</v>
      </c>
      <c r="H34" s="20" t="n">
        <v>2.19362359</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30.73847902</v>
      </c>
      <c r="F35" s="20" t="n">
        <v>0.51673205</v>
      </c>
      <c r="G35" s="18" t="n">
        <v>69.26152098</v>
      </c>
      <c r="H35" s="20" t="n">
        <v>0.51673205</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51.177</v>
      </c>
      <c r="F36" s="20" t="n">
        <v>2.97800858</v>
      </c>
      <c r="G36" s="18" t="n">
        <v>48.823</v>
      </c>
      <c r="H36" s="20" t="n">
        <v>2.97800858</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90.37079119000001</v>
      </c>
      <c r="F37" s="20" t="n">
        <v>1.79435104</v>
      </c>
      <c r="G37" s="18" t="n">
        <v>9.62920881</v>
      </c>
      <c r="H37" s="20" t="n">
        <v>1.79435104</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65.74104828</v>
      </c>
      <c r="F38" s="20" t="n">
        <v>3.52059403</v>
      </c>
      <c r="G38" s="18" t="n">
        <v>34.25895172</v>
      </c>
      <c r="H38" s="20" t="n">
        <v>3.52059403</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25.68904515</v>
      </c>
      <c r="F39" s="20" t="n">
        <v>3.53434217</v>
      </c>
      <c r="G39" s="18" t="n">
        <v>74.31095485</v>
      </c>
      <c r="H39" s="20" t="n">
        <v>3.53434217</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56.50187776</v>
      </c>
      <c r="F40" s="20" t="n">
        <v>3.80583806</v>
      </c>
      <c r="G40" s="18" t="n">
        <v>43.49812224</v>
      </c>
      <c r="H40" s="20" t="n">
        <v>3.80583806</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68.20651608999999</v>
      </c>
      <c r="F41" s="20" t="n">
        <v>3.61761102</v>
      </c>
      <c r="G41" s="18" t="n">
        <v>31.79348391</v>
      </c>
      <c r="H41" s="20" t="n">
        <v>3.61761102</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29.05531177</v>
      </c>
      <c r="F44" s="20" t="n">
        <v>3.36893656</v>
      </c>
      <c r="G44" s="18" t="n">
        <v>69.66982998</v>
      </c>
      <c r="H44" s="20" t="n">
        <v>3.37152486</v>
      </c>
      <c r="I44" s="18" t="n">
        <v>0</v>
      </c>
      <c r="J44" s="20" t="n">
        <v>0</v>
      </c>
      <c r="K44" s="18" t="s">
        <v>404</v>
      </c>
      <c r="L44" s="20" t="s">
        <v>404</v>
      </c>
      <c r="M44" s="18" t="n">
        <v>0</v>
      </c>
      <c r="N44" s="20" t="n">
        <v>0</v>
      </c>
      <c r="O44" s="18" t="n">
        <v>0</v>
      </c>
      <c r="P44" s="20" t="n">
        <v>0</v>
      </c>
      <c r="Q44" s="18" t="n">
        <v>1.27485825</v>
      </c>
      <c r="R44" s="20" t="n">
        <v>0.69380547</v>
      </c>
    </row>
    <row r="45" spans="1:18">
      <c r="A45" s="15" t="s">
        <v>442</v>
      </c>
      <c r="B45" s="17" t="n">
        <v>5519</v>
      </c>
      <c r="C45" s="18">
        <f>(0.0/B45*100)</f>
        <v/>
      </c>
      <c r="D45" s="19" t="n">
        <v>5519</v>
      </c>
      <c r="E45" s="18" t="n">
        <v>95.46196956</v>
      </c>
      <c r="F45" s="20" t="n">
        <v>1.97934993</v>
      </c>
      <c r="G45" s="18" t="n">
        <v>4.36575313</v>
      </c>
      <c r="H45" s="20" t="n">
        <v>1.96905396</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65.37277351</v>
      </c>
      <c r="F46" s="20" t="n">
        <v>2.56149612</v>
      </c>
      <c r="G46" s="18" t="n">
        <v>34.62722649</v>
      </c>
      <c r="H46" s="20" t="n">
        <v>2.56149612</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83.46682486</v>
      </c>
      <c r="F47" s="20" t="n">
        <v>2.8499387</v>
      </c>
      <c r="G47" s="18" t="n">
        <v>16.53317514</v>
      </c>
      <c r="H47" s="20" t="n">
        <v>2.8499387</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32.08876513</v>
      </c>
      <c r="F48" s="20" t="n">
        <v>3.46261391</v>
      </c>
      <c r="G48" s="18" t="n">
        <v>67.91123487</v>
      </c>
      <c r="H48" s="20" t="n">
        <v>3.46261391</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71.22283518</v>
      </c>
      <c r="F49" s="20" t="n">
        <v>3.1931224</v>
      </c>
      <c r="G49" s="18" t="n">
        <v>28.77716482</v>
      </c>
      <c r="H49" s="20" t="n">
        <v>3.1931224</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30.58955034</v>
      </c>
      <c r="F50" s="20" t="n">
        <v>3.04460153</v>
      </c>
      <c r="G50" s="18" t="n">
        <v>69.41044966</v>
      </c>
      <c r="H50" s="20" t="n">
        <v>3.04460153</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17.90994126</v>
      </c>
      <c r="F51" s="20" t="n">
        <v>3.00773265</v>
      </c>
      <c r="G51" s="18" t="n">
        <v>82.09005874</v>
      </c>
      <c r="H51" s="20" t="n">
        <v>3.00773265</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15.59288745</v>
      </c>
      <c r="F52" s="20" t="n">
        <v>2.70785203</v>
      </c>
      <c r="G52" s="18" t="n">
        <v>84.40711254999999</v>
      </c>
      <c r="H52" s="20" t="n">
        <v>2.70785203</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77.74805966</v>
      </c>
      <c r="F53" s="20" t="n">
        <v>0.09229645</v>
      </c>
      <c r="G53" s="18" t="n">
        <v>22.25194034</v>
      </c>
      <c r="H53" s="20" t="n">
        <v>0.09229645</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38.93475202</v>
      </c>
      <c r="F54" s="20" t="n">
        <v>3.5448146</v>
      </c>
      <c r="G54" s="18" t="n">
        <v>61.06524798</v>
      </c>
      <c r="H54" s="20" t="n">
        <v>3.5448146</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26.13688769</v>
      </c>
      <c r="F55" s="20" t="n">
        <v>2.50702871</v>
      </c>
      <c r="G55" s="18" t="n">
        <v>73.86311231000001</v>
      </c>
      <c r="H55" s="20" t="n">
        <v>2.50702871</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36.30857098</v>
      </c>
      <c r="F56" s="20" t="n">
        <v>4.20356043</v>
      </c>
      <c r="G56" s="18" t="n">
        <v>63.69142902</v>
      </c>
      <c r="H56" s="20" t="n">
        <v>4.20356043</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41.58609256</v>
      </c>
      <c r="F57" s="20" t="n">
        <v>3.63584927</v>
      </c>
      <c r="G57" s="18" t="n">
        <v>58.41390744</v>
      </c>
      <c r="H57" s="20" t="n">
        <v>3.63584927</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52.53632327</v>
      </c>
      <c r="F58" s="20" t="n">
        <v>3.733707</v>
      </c>
      <c r="G58" s="18" t="n">
        <v>47.46367673</v>
      </c>
      <c r="H58" s="20" t="n">
        <v>3.733707</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43.48660338</v>
      </c>
      <c r="F59" s="20" t="n">
        <v>1.2827322</v>
      </c>
      <c r="G59" s="18" t="n">
        <v>56.51339662</v>
      </c>
      <c r="H59" s="20" t="n">
        <v>1.2827322</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55.06726088</v>
      </c>
      <c r="F60" s="20" t="n">
        <v>3.53746624</v>
      </c>
      <c r="G60" s="18" t="n">
        <v>41.35996476</v>
      </c>
      <c r="H60" s="20" t="n">
        <v>3.68385256</v>
      </c>
      <c r="I60" s="18" t="n">
        <v>0</v>
      </c>
      <c r="J60" s="20" t="n">
        <v>0</v>
      </c>
      <c r="K60" s="18" t="s">
        <v>404</v>
      </c>
      <c r="L60" s="20" t="s">
        <v>404</v>
      </c>
      <c r="M60" s="18" t="n">
        <v>0</v>
      </c>
      <c r="N60" s="20" t="n">
        <v>0</v>
      </c>
      <c r="O60" s="18" t="n">
        <v>0</v>
      </c>
      <c r="P60" s="20" t="n">
        <v>0</v>
      </c>
      <c r="Q60" s="18" t="n">
        <v>3.57277436</v>
      </c>
      <c r="R60" s="20" t="n">
        <v>1.12931237</v>
      </c>
    </row>
    <row r="61" spans="1:18">
      <c r="A61" s="15" t="s">
        <v>458</v>
      </c>
      <c r="B61" s="17" t="n">
        <v>6525</v>
      </c>
      <c r="C61" s="18">
        <f>(0.0/B61*100)</f>
        <v/>
      </c>
      <c r="D61" s="19" t="n">
        <v>6525</v>
      </c>
      <c r="E61" s="18" t="n">
        <v>51.76916671</v>
      </c>
      <c r="F61" s="20" t="n">
        <v>2.82439785</v>
      </c>
      <c r="G61" s="18" t="n">
        <v>48.23083329</v>
      </c>
      <c r="H61" s="20" t="n">
        <v>2.82439785</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26.64570538</v>
      </c>
      <c r="F62" s="20" t="n">
        <v>0.03962427</v>
      </c>
      <c r="G62" s="18" t="n">
        <v>73.35429462</v>
      </c>
      <c r="H62" s="20" t="n">
        <v>0.03962427</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14.52491473</v>
      </c>
      <c r="F63" s="20" t="n">
        <v>0.13236471</v>
      </c>
      <c r="G63" s="18" t="n">
        <v>76.98606047</v>
      </c>
      <c r="H63" s="20" t="n">
        <v>0.19311757</v>
      </c>
      <c r="I63" s="18" t="n">
        <v>0</v>
      </c>
      <c r="J63" s="20" t="n">
        <v>0</v>
      </c>
      <c r="K63" s="18" t="s">
        <v>404</v>
      </c>
      <c r="L63" s="20" t="s">
        <v>404</v>
      </c>
      <c r="M63" s="18" t="n">
        <v>0</v>
      </c>
      <c r="N63" s="20" t="n">
        <v>0</v>
      </c>
      <c r="O63" s="18" t="n">
        <v>0</v>
      </c>
      <c r="P63" s="20" t="n">
        <v>0</v>
      </c>
      <c r="Q63" s="18" t="n">
        <v>8.489024799999999</v>
      </c>
      <c r="R63" s="20" t="n">
        <v>0.17905406</v>
      </c>
    </row>
    <row r="64" spans="1:18">
      <c r="A64" s="15" t="s">
        <v>461</v>
      </c>
      <c r="B64" s="17" t="n">
        <v>3634</v>
      </c>
      <c r="C64" s="18">
        <f>(27.0/B64*100)</f>
        <v/>
      </c>
      <c r="D64" s="19" t="n">
        <v>3607</v>
      </c>
      <c r="E64" s="18" t="n">
        <v>69.64259726</v>
      </c>
      <c r="F64" s="20" t="n">
        <v>0.10596734</v>
      </c>
      <c r="G64" s="18" t="n">
        <v>30.35740274</v>
      </c>
      <c r="H64" s="20" t="n">
        <v>0.10596734</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21.59889666</v>
      </c>
      <c r="F65" s="20" t="n">
        <v>2.7163316</v>
      </c>
      <c r="G65" s="18" t="n">
        <v>78.40110334000001</v>
      </c>
      <c r="H65" s="20" t="n">
        <v>2.7163316</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21.86225704</v>
      </c>
      <c r="F66" s="20" t="n">
        <v>0.44602396</v>
      </c>
      <c r="G66" s="18" t="n">
        <v>78.13774296</v>
      </c>
      <c r="H66" s="20" t="n">
        <v>0.44602396</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43.70809581</v>
      </c>
      <c r="F67" s="20" t="n">
        <v>2.76697305</v>
      </c>
      <c r="G67" s="18" t="n">
        <v>56.29190419</v>
      </c>
      <c r="H67" s="20" t="n">
        <v>2.76697305</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54.06888473</v>
      </c>
      <c r="F68" s="20" t="n">
        <v>0.11330745</v>
      </c>
      <c r="G68" s="18" t="n">
        <v>45.93111527</v>
      </c>
      <c r="H68" s="20" t="n">
        <v>0.11330745</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27.7054379</v>
      </c>
      <c r="F69" s="20" t="n">
        <v>3.47065453</v>
      </c>
      <c r="G69" s="18" t="n">
        <v>72.29456209999999</v>
      </c>
      <c r="H69" s="20" t="n">
        <v>3.47065453</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47.37978602</v>
      </c>
      <c r="F70" s="20" t="n">
        <v>3.92388935</v>
      </c>
      <c r="G70" s="18" t="n">
        <v>52.62021398</v>
      </c>
      <c r="H70" s="20" t="n">
        <v>3.92388935</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27.12954834</v>
      </c>
      <c r="F71" s="20" t="n">
        <v>0.9122825</v>
      </c>
      <c r="G71" s="18" t="n">
        <v>72.87045166</v>
      </c>
      <c r="H71" s="20" t="n">
        <v>0.9122825</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66.17583569999999</v>
      </c>
      <c r="F72" s="20" t="n">
        <v>3.21565639</v>
      </c>
      <c r="G72" s="18" t="n">
        <v>33.8241643</v>
      </c>
      <c r="H72" s="20" t="n">
        <v>3.21565639</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47.17704394</v>
      </c>
      <c r="F73" s="20" t="n">
        <v>4.07904633</v>
      </c>
      <c r="G73" s="18" t="n">
        <v>52.82295606</v>
      </c>
      <c r="H73" s="20" t="n">
        <v>4.07904633</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76.21060504</v>
      </c>
      <c r="F74" s="20" t="n">
        <v>0.20993102</v>
      </c>
      <c r="G74" s="18" t="n">
        <v>23.78939496</v>
      </c>
      <c r="H74" s="20" t="n">
        <v>0.20993102</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74.95610148999999</v>
      </c>
      <c r="F75" s="20" t="n">
        <v>3.60777102</v>
      </c>
      <c r="G75" s="18" t="n">
        <v>25.04389851</v>
      </c>
      <c r="H75" s="20" t="n">
        <v>3.60777102</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62.66885122</v>
      </c>
      <c r="F76" s="20" t="n">
        <v>2.2409008</v>
      </c>
      <c r="G76" s="18" t="n">
        <v>37.33114878</v>
      </c>
      <c r="H76" s="20" t="n">
        <v>2.2409008</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79.65582531</v>
      </c>
      <c r="F77" s="20" t="n">
        <v>2.04869417</v>
      </c>
      <c r="G77" s="18" t="n">
        <v>20.34417469</v>
      </c>
      <c r="H77" s="20" t="n">
        <v>2.04869417</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81.32814145</v>
      </c>
      <c r="F78" s="20" t="n">
        <v>3.56547229</v>
      </c>
      <c r="G78" s="18" t="n">
        <v>17.68377767</v>
      </c>
      <c r="H78" s="20" t="n">
        <v>3.39966356</v>
      </c>
      <c r="I78" s="18" t="n">
        <v>0</v>
      </c>
      <c r="J78" s="20" t="n">
        <v>0</v>
      </c>
      <c r="K78" s="18" t="s">
        <v>404</v>
      </c>
      <c r="L78" s="20" t="s">
        <v>404</v>
      </c>
      <c r="M78" s="18" t="n">
        <v>0</v>
      </c>
      <c r="N78" s="20" t="n">
        <v>0</v>
      </c>
      <c r="O78" s="18" t="n">
        <v>0</v>
      </c>
      <c r="P78" s="20" t="n">
        <v>0</v>
      </c>
      <c r="Q78" s="18" t="n">
        <v>0.9880808800000001</v>
      </c>
      <c r="R78" s="20" t="n">
        <v>0.99567778</v>
      </c>
    </row>
    <row customHeight="1" ht="25" r="79" spans="1:18">
      <c r="A79" s="15" t="s">
        <v>476</v>
      </c>
      <c r="B79" s="17" t="n">
        <v>1657</v>
      </c>
      <c r="C79" s="18">
        <f>(21.0/B79*100)</f>
        <v/>
      </c>
      <c r="D79" s="19" t="n">
        <v>1636</v>
      </c>
      <c r="E79" s="18" t="n">
        <v>52.03829255</v>
      </c>
      <c r="F79" s="20" t="n">
        <v>6.26029539</v>
      </c>
      <c r="G79" s="18" t="n">
        <v>47.96170745</v>
      </c>
      <c r="H79" s="20" t="n">
        <v>6.26029539</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83.50470550999999</v>
      </c>
      <c r="F80" s="20" t="n">
        <v>2.56426296</v>
      </c>
      <c r="G80" s="18" t="n">
        <v>16.49529449</v>
      </c>
      <c r="H80" s="20" t="n">
        <v>2.56426296</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86.1162633</v>
      </c>
      <c r="F81" s="20" t="n">
        <v>2.77419482</v>
      </c>
      <c r="G81" s="18" t="n">
        <v>13.8837367</v>
      </c>
      <c r="H81" s="20" t="n">
        <v>2.77419482</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574</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95.21531349</v>
      </c>
      <c r="F7" s="20" t="n">
        <v>0.95115926</v>
      </c>
      <c r="G7" s="18" t="n">
        <v>4.78468651</v>
      </c>
      <c r="H7" s="20" t="n">
        <v>0.95115926</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89.64959248</v>
      </c>
      <c r="F8" s="20" t="n">
        <v>1.97206581</v>
      </c>
      <c r="G8" s="18" t="n">
        <v>10.35040752</v>
      </c>
      <c r="H8" s="20" t="n">
        <v>1.97206581</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77.71316186999999</v>
      </c>
      <c r="F9" s="20" t="n">
        <v>2.36059242</v>
      </c>
      <c r="G9" s="18" t="n">
        <v>22.28683813</v>
      </c>
      <c r="H9" s="20" t="n">
        <v>2.36059242</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77.98099155</v>
      </c>
      <c r="F10" s="20" t="n">
        <v>2.39578494</v>
      </c>
      <c r="G10" s="18" t="n">
        <v>22.01900845</v>
      </c>
      <c r="H10" s="20" t="n">
        <v>2.39578494</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84.35930612</v>
      </c>
      <c r="F11" s="20" t="n">
        <v>2.80520121</v>
      </c>
      <c r="G11" s="18" t="n">
        <v>15.64069388</v>
      </c>
      <c r="H11" s="20" t="n">
        <v>2.80520121</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85.44898293999999</v>
      </c>
      <c r="F12" s="20" t="n">
        <v>1.79289577</v>
      </c>
      <c r="G12" s="18" t="n">
        <v>14.55101706</v>
      </c>
      <c r="H12" s="20" t="n">
        <v>1.79289577</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97.17637538</v>
      </c>
      <c r="F13" s="20" t="n">
        <v>1.23487782</v>
      </c>
      <c r="G13" s="18" t="n">
        <v>2.82362462</v>
      </c>
      <c r="H13" s="20" t="n">
        <v>1.23487782</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87.95286186</v>
      </c>
      <c r="F14" s="20" t="n">
        <v>1.8682178</v>
      </c>
      <c r="G14" s="18" t="n">
        <v>12.04713814</v>
      </c>
      <c r="H14" s="20" t="n">
        <v>1.8682178</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92.58018921999999</v>
      </c>
      <c r="F15" s="20" t="n">
        <v>1.97299382</v>
      </c>
      <c r="G15" s="18" t="n">
        <v>7.41981078</v>
      </c>
      <c r="H15" s="20" t="n">
        <v>1.97299382</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96.28634189</v>
      </c>
      <c r="F16" s="20" t="n">
        <v>1.43934996</v>
      </c>
      <c r="G16" s="18" t="n">
        <v>3.71365811</v>
      </c>
      <c r="H16" s="20" t="n">
        <v>1.43934996</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78.32865588</v>
      </c>
      <c r="F17" s="20" t="n">
        <v>3.16884344</v>
      </c>
      <c r="G17" s="18" t="n">
        <v>21.67134412</v>
      </c>
      <c r="H17" s="20" t="n">
        <v>3.16884344</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29.08631516</v>
      </c>
      <c r="F18" s="20" t="n">
        <v>3.18515029</v>
      </c>
      <c r="G18" s="18" t="n">
        <v>70.91368484</v>
      </c>
      <c r="H18" s="20" t="n">
        <v>3.18515029</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54.00416077</v>
      </c>
      <c r="F19" s="20" t="n">
        <v>3.37852226</v>
      </c>
      <c r="G19" s="18" t="n">
        <v>45.99583923</v>
      </c>
      <c r="H19" s="20" t="n">
        <v>3.37852226</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77.9505642</v>
      </c>
      <c r="F20" s="20" t="n">
        <v>0.21339253</v>
      </c>
      <c r="G20" s="18" t="n">
        <v>21.48437828</v>
      </c>
      <c r="H20" s="20" t="n">
        <v>0.21064415</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87.59008406</v>
      </c>
      <c r="F21" s="20" t="n">
        <v>1.93121997</v>
      </c>
      <c r="G21" s="18" t="n">
        <v>12.40991594</v>
      </c>
      <c r="H21" s="20" t="n">
        <v>1.93121997</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77.39357425999999</v>
      </c>
      <c r="F22" s="20" t="n">
        <v>3.49163618</v>
      </c>
      <c r="G22" s="18" t="n">
        <v>22.60642574</v>
      </c>
      <c r="H22" s="20" t="n">
        <v>3.49163618</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96.95746124</v>
      </c>
      <c r="F23" s="20" t="n">
        <v>1.21394878</v>
      </c>
      <c r="G23" s="18" t="n">
        <v>3.04253876</v>
      </c>
      <c r="H23" s="20" t="n">
        <v>1.21394878</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90.79672816999999</v>
      </c>
      <c r="F24" s="20" t="n">
        <v>2.06227244</v>
      </c>
      <c r="G24" s="18" t="n">
        <v>9.20327183</v>
      </c>
      <c r="H24" s="20" t="n">
        <v>2.06227244</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88.9336632</v>
      </c>
      <c r="F25" s="20" t="n">
        <v>2.64775038</v>
      </c>
      <c r="G25" s="18" t="n">
        <v>11.0663368</v>
      </c>
      <c r="H25" s="20" t="n">
        <v>2.64775038</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78.08128803</v>
      </c>
      <c r="F26" s="20" t="n">
        <v>2.41865547</v>
      </c>
      <c r="G26" s="18" t="n">
        <v>21.91871197</v>
      </c>
      <c r="H26" s="20" t="n">
        <v>2.41865547</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100</v>
      </c>
      <c r="F27" s="20" t="n">
        <v>0</v>
      </c>
      <c r="G27" s="18" t="n">
        <v>0</v>
      </c>
      <c r="H27" s="20" t="n">
        <v>0</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81.06419173</v>
      </c>
      <c r="F28" s="20" t="n">
        <v>2.55883167</v>
      </c>
      <c r="G28" s="18" t="n">
        <v>18.93580827</v>
      </c>
      <c r="H28" s="20" t="n">
        <v>2.55883167</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100</v>
      </c>
      <c r="F29" s="20" t="n">
        <v>0</v>
      </c>
      <c r="G29" s="18" t="n">
        <v>0</v>
      </c>
      <c r="H29" s="20" t="n">
        <v>0</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(0.0/B30*100)</f>
        <v/>
      </c>
      <c r="D30" s="19" t="n">
        <v>4520</v>
      </c>
      <c r="E30" s="18" t="n">
        <v>0</v>
      </c>
      <c r="F30" s="20" t="n">
        <v>0</v>
      </c>
      <c r="G30" s="18" t="n">
        <v>0</v>
      </c>
      <c r="H30" s="20" t="n">
        <v>0</v>
      </c>
      <c r="I30" s="18" t="n">
        <v>0</v>
      </c>
      <c r="J30" s="20" t="n">
        <v>0</v>
      </c>
      <c r="K30" s="18" t="s">
        <v>404</v>
      </c>
      <c r="L30" s="20" t="s">
        <v>404</v>
      </c>
      <c r="M30" s="18" t="n">
        <v>100</v>
      </c>
      <c r="N30" s="20" t="n">
        <v>0</v>
      </c>
      <c r="O30" s="18" t="n">
        <v>0</v>
      </c>
      <c r="P30" s="20" t="n">
        <v>0</v>
      </c>
      <c r="Q30" s="18" t="n">
        <v>0</v>
      </c>
      <c r="R30" s="20" t="n">
        <v>0</v>
      </c>
    </row>
    <row r="31" spans="1:18">
      <c r="A31" s="15" t="s">
        <v>428</v>
      </c>
      <c r="B31" s="17" t="n">
        <v>5456</v>
      </c>
      <c r="C31" s="18">
        <f>(808.0/B31*100)</f>
        <v/>
      </c>
      <c r="D31" s="19" t="n">
        <v>4648</v>
      </c>
      <c r="E31" s="18" t="n">
        <v>87.70577527</v>
      </c>
      <c r="F31" s="20" t="n">
        <v>2.3818917</v>
      </c>
      <c r="G31" s="18" t="n">
        <v>12.29422473</v>
      </c>
      <c r="H31" s="20" t="n">
        <v>2.3818917</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41.8433653</v>
      </c>
      <c r="F32" s="20" t="n">
        <v>3.7194281</v>
      </c>
      <c r="G32" s="18" t="n">
        <v>58.1566347</v>
      </c>
      <c r="H32" s="20" t="n">
        <v>3.7194281</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92.90951613999999</v>
      </c>
      <c r="F33" s="20" t="n">
        <v>1.85252327</v>
      </c>
      <c r="G33" s="18" t="n">
        <v>7.09048386</v>
      </c>
      <c r="H33" s="20" t="n">
        <v>1.85252327</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79.48744314</v>
      </c>
      <c r="F34" s="20" t="n">
        <v>2.34638447</v>
      </c>
      <c r="G34" s="18" t="n">
        <v>20.51255686</v>
      </c>
      <c r="H34" s="20" t="n">
        <v>2.34638447</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98.58910778000001</v>
      </c>
      <c r="F35" s="20" t="n">
        <v>0.46344109</v>
      </c>
      <c r="G35" s="18" t="n">
        <v>1.41089222</v>
      </c>
      <c r="H35" s="20" t="n">
        <v>0.46344109</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93.14687044</v>
      </c>
      <c r="F36" s="20" t="n">
        <v>1.50109732</v>
      </c>
      <c r="G36" s="18" t="n">
        <v>6.85312956</v>
      </c>
      <c r="H36" s="20" t="n">
        <v>1.50109732</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90.65233497</v>
      </c>
      <c r="F37" s="20" t="n">
        <v>2.06296947</v>
      </c>
      <c r="G37" s="18" t="n">
        <v>9.34766503</v>
      </c>
      <c r="H37" s="20" t="n">
        <v>2.06296947</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81.90803880999999</v>
      </c>
      <c r="F38" s="20" t="n">
        <v>3.32934281</v>
      </c>
      <c r="G38" s="18" t="n">
        <v>18.09196119</v>
      </c>
      <c r="H38" s="20" t="n">
        <v>3.32934281</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97.21911854</v>
      </c>
      <c r="F39" s="20" t="n">
        <v>1.35433866</v>
      </c>
      <c r="G39" s="18" t="n">
        <v>2.78088146</v>
      </c>
      <c r="H39" s="20" t="n">
        <v>1.35433866</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97.46038777</v>
      </c>
      <c r="F40" s="20" t="n">
        <v>0.73175707</v>
      </c>
      <c r="G40" s="18" t="n">
        <v>2.53961223</v>
      </c>
      <c r="H40" s="20" t="n">
        <v>0.73175707</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81.28195252</v>
      </c>
      <c r="F41" s="20" t="n">
        <v>3.09092503</v>
      </c>
      <c r="G41" s="18" t="n">
        <v>18.71804748</v>
      </c>
      <c r="H41" s="20" t="n">
        <v>3.09092503</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87.37077535</v>
      </c>
      <c r="F44" s="20" t="n">
        <v>2.26756885</v>
      </c>
      <c r="G44" s="18" t="n">
        <v>11.3543664</v>
      </c>
      <c r="H44" s="20" t="n">
        <v>2.3969621</v>
      </c>
      <c r="I44" s="18" t="n">
        <v>0</v>
      </c>
      <c r="J44" s="20" t="n">
        <v>0</v>
      </c>
      <c r="K44" s="18" t="s">
        <v>404</v>
      </c>
      <c r="L44" s="20" t="s">
        <v>404</v>
      </c>
      <c r="M44" s="18" t="n">
        <v>0</v>
      </c>
      <c r="N44" s="20" t="n">
        <v>0</v>
      </c>
      <c r="O44" s="18" t="n">
        <v>0</v>
      </c>
      <c r="P44" s="20" t="n">
        <v>0</v>
      </c>
      <c r="Q44" s="18" t="n">
        <v>1.27485825</v>
      </c>
      <c r="R44" s="20" t="n">
        <v>0.69380547</v>
      </c>
    </row>
    <row r="45" spans="1:18">
      <c r="A45" s="15" t="s">
        <v>442</v>
      </c>
      <c r="B45" s="17" t="n">
        <v>5519</v>
      </c>
      <c r="C45" s="18">
        <f>(0.0/B45*100)</f>
        <v/>
      </c>
      <c r="D45" s="19" t="n">
        <v>5519</v>
      </c>
      <c r="E45" s="18" t="n">
        <v>95.54622016</v>
      </c>
      <c r="F45" s="20" t="n">
        <v>1.82167553</v>
      </c>
      <c r="G45" s="18" t="n">
        <v>4.28150252</v>
      </c>
      <c r="H45" s="20" t="n">
        <v>1.80923405</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47.08297211</v>
      </c>
      <c r="F46" s="20" t="n">
        <v>2.36916286</v>
      </c>
      <c r="G46" s="18" t="n">
        <v>52.91702789</v>
      </c>
      <c r="H46" s="20" t="n">
        <v>2.36916286</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95.03736366</v>
      </c>
      <c r="F47" s="20" t="n">
        <v>1.65685168</v>
      </c>
      <c r="G47" s="18" t="n">
        <v>4.96263634</v>
      </c>
      <c r="H47" s="20" t="n">
        <v>1.65685168</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80.56962838</v>
      </c>
      <c r="F48" s="20" t="n">
        <v>2.88979073</v>
      </c>
      <c r="G48" s="18" t="n">
        <v>19.43037162</v>
      </c>
      <c r="H48" s="20" t="n">
        <v>2.88979073</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59.85668053</v>
      </c>
      <c r="F49" s="20" t="n">
        <v>3.92143576</v>
      </c>
      <c r="G49" s="18" t="n">
        <v>40.14331947</v>
      </c>
      <c r="H49" s="20" t="n">
        <v>3.92143576</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96.37201717000001</v>
      </c>
      <c r="F50" s="20" t="n">
        <v>1.42814142</v>
      </c>
      <c r="G50" s="18" t="n">
        <v>3.62798283</v>
      </c>
      <c r="H50" s="20" t="n">
        <v>1.42814142</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98.21104459</v>
      </c>
      <c r="F51" s="20" t="n">
        <v>0.79541732</v>
      </c>
      <c r="G51" s="18" t="n">
        <v>1.78895541</v>
      </c>
      <c r="H51" s="20" t="n">
        <v>0.79541732</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74.96637138</v>
      </c>
      <c r="F52" s="20" t="n">
        <v>3.60302439</v>
      </c>
      <c r="G52" s="18" t="n">
        <v>25.03362862</v>
      </c>
      <c r="H52" s="20" t="n">
        <v>3.60302439</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0</v>
      </c>
      <c r="F53" s="20" t="n">
        <v>0</v>
      </c>
      <c r="G53" s="18" t="n">
        <v>0</v>
      </c>
      <c r="H53" s="20" t="n">
        <v>0</v>
      </c>
      <c r="I53" s="18" t="n">
        <v>0</v>
      </c>
      <c r="J53" s="20" t="n">
        <v>0</v>
      </c>
      <c r="K53" s="18" t="s">
        <v>404</v>
      </c>
      <c r="L53" s="20" t="s">
        <v>404</v>
      </c>
      <c r="M53" s="18" t="n">
        <v>100</v>
      </c>
      <c r="N53" s="20" t="n">
        <v>0</v>
      </c>
      <c r="O53" s="18" t="n">
        <v>0</v>
      </c>
      <c r="P53" s="20" t="n">
        <v>0</v>
      </c>
      <c r="Q53" s="18" t="n">
        <v>0</v>
      </c>
      <c r="R53" s="20" t="n">
        <v>0</v>
      </c>
    </row>
    <row r="54" spans="1:18">
      <c r="A54" s="15" t="s">
        <v>451</v>
      </c>
      <c r="B54" s="17" t="n">
        <v>4740</v>
      </c>
      <c r="C54" s="18">
        <f>(262.0/B54*100)</f>
        <v/>
      </c>
      <c r="D54" s="19" t="n">
        <v>4478</v>
      </c>
      <c r="E54" s="18" t="n">
        <v>100</v>
      </c>
      <c r="F54" s="20" t="n">
        <v>0</v>
      </c>
      <c r="G54" s="18" t="n">
        <v>0</v>
      </c>
      <c r="H54" s="20" t="n">
        <v>0</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99.41001973</v>
      </c>
      <c r="F55" s="20" t="n">
        <v>0.40800489</v>
      </c>
      <c r="G55" s="18" t="n">
        <v>0.58998027</v>
      </c>
      <c r="H55" s="20" t="n">
        <v>0.40800489</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0</v>
      </c>
      <c r="F56" s="20" t="n">
        <v>0</v>
      </c>
      <c r="G56" s="18" t="n">
        <v>0</v>
      </c>
      <c r="H56" s="20" t="n">
        <v>0</v>
      </c>
      <c r="I56" s="18" t="n">
        <v>0</v>
      </c>
      <c r="J56" s="20" t="n">
        <v>0</v>
      </c>
      <c r="K56" s="18" t="s">
        <v>404</v>
      </c>
      <c r="L56" s="20" t="s">
        <v>404</v>
      </c>
      <c r="M56" s="18" t="n">
        <v>100</v>
      </c>
      <c r="N56" s="20" t="n">
        <v>0</v>
      </c>
      <c r="O56" s="18" t="n">
        <v>0</v>
      </c>
      <c r="P56" s="20" t="n">
        <v>0</v>
      </c>
      <c r="Q56" s="18" t="n">
        <v>0</v>
      </c>
      <c r="R56" s="20" t="n">
        <v>0</v>
      </c>
    </row>
    <row r="57" spans="1:18">
      <c r="A57" s="15" t="s">
        <v>454</v>
      </c>
      <c r="B57" s="17" t="n">
        <v>6513</v>
      </c>
      <c r="C57" s="18">
        <f>(0.0/B57*100)</f>
        <v/>
      </c>
      <c r="D57" s="19" t="n">
        <v>6513</v>
      </c>
      <c r="E57" s="18" t="n">
        <v>91.09958786999999</v>
      </c>
      <c r="F57" s="20" t="n">
        <v>1.95757117</v>
      </c>
      <c r="G57" s="18" t="n">
        <v>8.900412129999999</v>
      </c>
      <c r="H57" s="20" t="n">
        <v>1.95757117</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89.35359597</v>
      </c>
      <c r="F58" s="20" t="n">
        <v>2.18974332</v>
      </c>
      <c r="G58" s="18" t="n">
        <v>10.64640403</v>
      </c>
      <c r="H58" s="20" t="n">
        <v>2.18974332</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68.46166813000001</v>
      </c>
      <c r="F59" s="20" t="n">
        <v>1.36030736</v>
      </c>
      <c r="G59" s="18" t="n">
        <v>31.53833187</v>
      </c>
      <c r="H59" s="20" t="n">
        <v>1.36030736</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87.80453903999999</v>
      </c>
      <c r="F60" s="20" t="n">
        <v>2.55820508</v>
      </c>
      <c r="G60" s="18" t="n">
        <v>8.6226866</v>
      </c>
      <c r="H60" s="20" t="n">
        <v>2.12667617</v>
      </c>
      <c r="I60" s="18" t="n">
        <v>0</v>
      </c>
      <c r="J60" s="20" t="n">
        <v>0</v>
      </c>
      <c r="K60" s="18" t="s">
        <v>404</v>
      </c>
      <c r="L60" s="20" t="s">
        <v>404</v>
      </c>
      <c r="M60" s="18" t="n">
        <v>0</v>
      </c>
      <c r="N60" s="20" t="n">
        <v>0</v>
      </c>
      <c r="O60" s="18" t="n">
        <v>0</v>
      </c>
      <c r="P60" s="20" t="n">
        <v>0</v>
      </c>
      <c r="Q60" s="18" t="n">
        <v>3.57277436</v>
      </c>
      <c r="R60" s="20" t="n">
        <v>1.12931237</v>
      </c>
    </row>
    <row r="61" spans="1:18">
      <c r="A61" s="15" t="s">
        <v>458</v>
      </c>
      <c r="B61" s="17" t="n">
        <v>6525</v>
      </c>
      <c r="C61" s="18">
        <f>(0.0/B61*100)</f>
        <v/>
      </c>
      <c r="D61" s="19" t="n">
        <v>6525</v>
      </c>
      <c r="E61" s="18" t="n">
        <v>73.98773215</v>
      </c>
      <c r="F61" s="20" t="n">
        <v>2.19619724</v>
      </c>
      <c r="G61" s="18" t="n">
        <v>26.01226785</v>
      </c>
      <c r="H61" s="20" t="n">
        <v>2.19619724</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70.31090005</v>
      </c>
      <c r="F62" s="20" t="n">
        <v>0.04651417</v>
      </c>
      <c r="G62" s="18" t="n">
        <v>29.68909995</v>
      </c>
      <c r="H62" s="20" t="n">
        <v>0.04651417</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54.70990466</v>
      </c>
      <c r="F63" s="20" t="n">
        <v>0.17874627</v>
      </c>
      <c r="G63" s="18" t="n">
        <v>36.80107055</v>
      </c>
      <c r="H63" s="20" t="n">
        <v>0.15207468</v>
      </c>
      <c r="I63" s="18" t="n">
        <v>0</v>
      </c>
      <c r="J63" s="20" t="n">
        <v>0</v>
      </c>
      <c r="K63" s="18" t="s">
        <v>404</v>
      </c>
      <c r="L63" s="20" t="s">
        <v>404</v>
      </c>
      <c r="M63" s="18" t="n">
        <v>0</v>
      </c>
      <c r="N63" s="20" t="n">
        <v>0</v>
      </c>
      <c r="O63" s="18" t="n">
        <v>0</v>
      </c>
      <c r="P63" s="20" t="n">
        <v>0</v>
      </c>
      <c r="Q63" s="18" t="n">
        <v>8.489024799999999</v>
      </c>
      <c r="R63" s="20" t="n">
        <v>0.17905406</v>
      </c>
    </row>
    <row r="64" spans="1:18">
      <c r="A64" s="15" t="s">
        <v>461</v>
      </c>
      <c r="B64" s="17" t="n">
        <v>3634</v>
      </c>
      <c r="C64" s="18">
        <f>(27.0/B64*100)</f>
        <v/>
      </c>
      <c r="D64" s="19" t="n">
        <v>3607</v>
      </c>
      <c r="E64" s="18" t="n">
        <v>81.53938650000001</v>
      </c>
      <c r="F64" s="20" t="n">
        <v>0.07962993</v>
      </c>
      <c r="G64" s="18" t="n">
        <v>18.4606135</v>
      </c>
      <c r="H64" s="20" t="n">
        <v>0.07962993</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87.04970218</v>
      </c>
      <c r="F65" s="20" t="n">
        <v>1.86471274</v>
      </c>
      <c r="G65" s="18" t="n">
        <v>12.95029782</v>
      </c>
      <c r="H65" s="20" t="n">
        <v>1.86471274</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100</v>
      </c>
      <c r="F66" s="20" t="n">
        <v>0</v>
      </c>
      <c r="G66" s="18" t="n">
        <v>0</v>
      </c>
      <c r="H66" s="20" t="n">
        <v>0</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91.30432020000001</v>
      </c>
      <c r="F67" s="20" t="n">
        <v>1.860265</v>
      </c>
      <c r="G67" s="18" t="n">
        <v>8.695679800000001</v>
      </c>
      <c r="H67" s="20" t="n">
        <v>1.860265</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84.49195985</v>
      </c>
      <c r="F68" s="20" t="n">
        <v>0.07268023999999999</v>
      </c>
      <c r="G68" s="18" t="n">
        <v>15.50804015</v>
      </c>
      <c r="H68" s="20" t="n">
        <v>0.07268023999999999</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87.19106207999999</v>
      </c>
      <c r="F69" s="20" t="n">
        <v>2.83690735</v>
      </c>
      <c r="G69" s="18" t="n">
        <v>12.80893792</v>
      </c>
      <c r="H69" s="20" t="n">
        <v>2.83690735</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61.19682044</v>
      </c>
      <c r="F70" s="20" t="n">
        <v>4.73940135</v>
      </c>
      <c r="G70" s="18" t="n">
        <v>38.80317956</v>
      </c>
      <c r="H70" s="20" t="n">
        <v>4.73940135</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0</v>
      </c>
      <c r="F71" s="20" t="n">
        <v>0</v>
      </c>
      <c r="G71" s="18" t="n">
        <v>0</v>
      </c>
      <c r="H71" s="20" t="n">
        <v>0</v>
      </c>
      <c r="I71" s="18" t="n">
        <v>0</v>
      </c>
      <c r="J71" s="20" t="n">
        <v>0</v>
      </c>
      <c r="K71" s="18" t="s">
        <v>404</v>
      </c>
      <c r="L71" s="20" t="s">
        <v>404</v>
      </c>
      <c r="M71" s="18" t="n">
        <v>100</v>
      </c>
      <c r="N71" s="20" t="n">
        <v>0</v>
      </c>
      <c r="O71" s="18" t="n">
        <v>0</v>
      </c>
      <c r="P71" s="20" t="n">
        <v>0</v>
      </c>
      <c r="Q71" s="18" t="n">
        <v>0</v>
      </c>
      <c r="R71" s="20" t="n">
        <v>0</v>
      </c>
    </row>
    <row r="72" spans="1:18">
      <c r="A72" s="15" t="s">
        <v>469</v>
      </c>
      <c r="B72" s="17" t="n">
        <v>7708</v>
      </c>
      <c r="C72" s="18">
        <f>(0.0/B72*100)</f>
        <v/>
      </c>
      <c r="D72" s="19" t="n">
        <v>7708</v>
      </c>
      <c r="E72" s="18" t="n">
        <v>89.429423</v>
      </c>
      <c r="F72" s="20" t="n">
        <v>1.89830779</v>
      </c>
      <c r="G72" s="18" t="n">
        <v>10.570577</v>
      </c>
      <c r="H72" s="20" t="n">
        <v>1.89830779</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92.13229319</v>
      </c>
      <c r="F73" s="20" t="n">
        <v>2.17823528</v>
      </c>
      <c r="G73" s="18" t="n">
        <v>7.86770681</v>
      </c>
      <c r="H73" s="20" t="n">
        <v>2.17823528</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98.33168323</v>
      </c>
      <c r="F74" s="20" t="n">
        <v>0.08790154999999999</v>
      </c>
      <c r="G74" s="18" t="n">
        <v>1.66831677</v>
      </c>
      <c r="H74" s="20" t="n">
        <v>0.08790154999999999</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83.05126652</v>
      </c>
      <c r="F75" s="20" t="n">
        <v>2.85578757</v>
      </c>
      <c r="G75" s="18" t="n">
        <v>16.94873348</v>
      </c>
      <c r="H75" s="20" t="n">
        <v>2.85578757</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85.94824591</v>
      </c>
      <c r="F76" s="20" t="n">
        <v>1.64108916</v>
      </c>
      <c r="G76" s="18" t="n">
        <v>14.05175409</v>
      </c>
      <c r="H76" s="20" t="n">
        <v>1.64108916</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95.85517161</v>
      </c>
      <c r="F77" s="20" t="n">
        <v>1.28798296</v>
      </c>
      <c r="G77" s="18" t="n">
        <v>4.14482839</v>
      </c>
      <c r="H77" s="20" t="n">
        <v>1.28798296</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41.89424179</v>
      </c>
      <c r="F78" s="20" t="n">
        <v>3.72532556</v>
      </c>
      <c r="G78" s="18" t="n">
        <v>57.11767733</v>
      </c>
      <c r="H78" s="20" t="n">
        <v>3.75703345</v>
      </c>
      <c r="I78" s="18" t="n">
        <v>0</v>
      </c>
      <c r="J78" s="20" t="n">
        <v>0</v>
      </c>
      <c r="K78" s="18" t="s">
        <v>404</v>
      </c>
      <c r="L78" s="20" t="s">
        <v>404</v>
      </c>
      <c r="M78" s="18" t="n">
        <v>0</v>
      </c>
      <c r="N78" s="20" t="n">
        <v>0</v>
      </c>
      <c r="O78" s="18" t="n">
        <v>0</v>
      </c>
      <c r="P78" s="20" t="n">
        <v>0</v>
      </c>
      <c r="Q78" s="18" t="n">
        <v>0.9880808800000001</v>
      </c>
      <c r="R78" s="20" t="n">
        <v>0.99567778</v>
      </c>
    </row>
    <row customHeight="1" ht="25" r="79" spans="1:18">
      <c r="A79" s="15" t="s">
        <v>476</v>
      </c>
      <c r="B79" s="17" t="n">
        <v>1657</v>
      </c>
      <c r="C79" s="18">
        <f>(21.0/B79*100)</f>
        <v/>
      </c>
      <c r="D79" s="19" t="n">
        <v>1636</v>
      </c>
      <c r="E79" s="18" t="n">
        <v>70.47846006</v>
      </c>
      <c r="F79" s="20" t="n">
        <v>6.163197</v>
      </c>
      <c r="G79" s="18" t="n">
        <v>29.52153994</v>
      </c>
      <c r="H79" s="20" t="n">
        <v>6.163197</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25.83162164</v>
      </c>
      <c r="F80" s="20" t="n">
        <v>3.49018124</v>
      </c>
      <c r="G80" s="18" t="n">
        <v>74.16837836000001</v>
      </c>
      <c r="H80" s="20" t="n">
        <v>3.49018124</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92.05939986999999</v>
      </c>
      <c r="F81" s="20" t="n">
        <v>1.9936768</v>
      </c>
      <c r="G81" s="18" t="n">
        <v>7.94060013</v>
      </c>
      <c r="H81" s="20" t="n">
        <v>1.9936768</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575</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99.85276616</v>
      </c>
      <c r="F7" s="20" t="n">
        <v>0.07424991</v>
      </c>
      <c r="G7" s="18" t="n">
        <v>0.14723384</v>
      </c>
      <c r="H7" s="20" t="n">
        <v>0.07424991</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97.60595369000001</v>
      </c>
      <c r="F8" s="20" t="n">
        <v>0.93244701</v>
      </c>
      <c r="G8" s="18" t="n">
        <v>2.39404631</v>
      </c>
      <c r="H8" s="20" t="n">
        <v>0.93244701</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96.11062609</v>
      </c>
      <c r="F9" s="20" t="n">
        <v>1.35562306</v>
      </c>
      <c r="G9" s="18" t="n">
        <v>3.88937391</v>
      </c>
      <c r="H9" s="20" t="n">
        <v>1.35562306</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96.94680801</v>
      </c>
      <c r="F10" s="20" t="n">
        <v>0.93811756</v>
      </c>
      <c r="G10" s="18" t="n">
        <v>3.05319199</v>
      </c>
      <c r="H10" s="20" t="n">
        <v>0.93811756</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96.14780924999999</v>
      </c>
      <c r="F11" s="20" t="n">
        <v>1.59137762</v>
      </c>
      <c r="G11" s="18" t="n">
        <v>3.85219075</v>
      </c>
      <c r="H11" s="20" t="n">
        <v>1.59137762</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99.51232668</v>
      </c>
      <c r="F12" s="20" t="n">
        <v>0.36782735</v>
      </c>
      <c r="G12" s="18" t="n">
        <v>0.48767332</v>
      </c>
      <c r="H12" s="20" t="n">
        <v>0.36782735</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99.7922587</v>
      </c>
      <c r="F13" s="20" t="n">
        <v>0.09126134</v>
      </c>
      <c r="G13" s="18" t="n">
        <v>0.2077413</v>
      </c>
      <c r="H13" s="20" t="n">
        <v>0.09126134</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99.58286425</v>
      </c>
      <c r="F14" s="20" t="n">
        <v>0.4188447</v>
      </c>
      <c r="G14" s="18" t="n">
        <v>0.41713575</v>
      </c>
      <c r="H14" s="20" t="n">
        <v>0.4188447</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100</v>
      </c>
      <c r="F15" s="20" t="n">
        <v>0</v>
      </c>
      <c r="G15" s="18" t="n">
        <v>0</v>
      </c>
      <c r="H15" s="20" t="n">
        <v>0</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99.06432784</v>
      </c>
      <c r="F16" s="20" t="n">
        <v>0.6660563900000001</v>
      </c>
      <c r="G16" s="18" t="n">
        <v>0.93567216</v>
      </c>
      <c r="H16" s="20" t="n">
        <v>0.6660563900000001</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(0.0/B17*100)</f>
        <v/>
      </c>
      <c r="D17" s="19" t="n">
        <v>6504</v>
      </c>
      <c r="E17" s="18" t="n">
        <v>0</v>
      </c>
      <c r="F17" s="20" t="n">
        <v>0</v>
      </c>
      <c r="G17" s="18" t="n">
        <v>0</v>
      </c>
      <c r="H17" s="20" t="n">
        <v>0</v>
      </c>
      <c r="I17" s="18" t="n">
        <v>0</v>
      </c>
      <c r="J17" s="20" t="n">
        <v>0</v>
      </c>
      <c r="K17" s="18" t="s">
        <v>404</v>
      </c>
      <c r="L17" s="20" t="s">
        <v>404</v>
      </c>
      <c r="M17" s="18" t="n">
        <v>100</v>
      </c>
      <c r="N17" s="20" t="n">
        <v>0</v>
      </c>
      <c r="O17" s="18" t="n">
        <v>0</v>
      </c>
      <c r="P17" s="20" t="n">
        <v>0</v>
      </c>
      <c r="Q17" s="18" t="n">
        <v>0</v>
      </c>
      <c r="R17" s="20" t="n">
        <v>0</v>
      </c>
    </row>
    <row r="18" spans="1:18">
      <c r="A18" s="15" t="s">
        <v>415</v>
      </c>
      <c r="B18" s="17" t="n">
        <v>5532</v>
      </c>
      <c r="C18" s="18">
        <f>(0.0/B18*100)</f>
        <v/>
      </c>
      <c r="D18" s="19" t="n">
        <v>5532</v>
      </c>
      <c r="E18" s="18" t="n">
        <v>94.74827088000001</v>
      </c>
      <c r="F18" s="20" t="n">
        <v>1.67236697</v>
      </c>
      <c r="G18" s="18" t="n">
        <v>5.25172912</v>
      </c>
      <c r="H18" s="20" t="n">
        <v>1.67236697</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96.12312999</v>
      </c>
      <c r="F19" s="20" t="n">
        <v>1.39841549</v>
      </c>
      <c r="G19" s="18" t="n">
        <v>3.87687001</v>
      </c>
      <c r="H19" s="20" t="n">
        <v>1.39841549</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99.43494248</v>
      </c>
      <c r="F20" s="20" t="n">
        <v>0.06826113</v>
      </c>
      <c r="G20" s="18" t="n">
        <v>0</v>
      </c>
      <c r="H20" s="20" t="n">
        <v>0</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92.46865375</v>
      </c>
      <c r="F21" s="20" t="n">
        <v>2.20834699</v>
      </c>
      <c r="G21" s="18" t="n">
        <v>7.53134625</v>
      </c>
      <c r="H21" s="20" t="n">
        <v>2.20834699</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87.91900943</v>
      </c>
      <c r="F22" s="20" t="n">
        <v>2.54976096</v>
      </c>
      <c r="G22" s="18" t="n">
        <v>12.08099057</v>
      </c>
      <c r="H22" s="20" t="n">
        <v>2.54976096</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91.92701271</v>
      </c>
      <c r="F23" s="20" t="n">
        <v>2.63972803</v>
      </c>
      <c r="G23" s="18" t="n">
        <v>8.07298729</v>
      </c>
      <c r="H23" s="20" t="n">
        <v>2.63972803</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100</v>
      </c>
      <c r="F24" s="20" t="n">
        <v>0</v>
      </c>
      <c r="G24" s="18" t="n">
        <v>0</v>
      </c>
      <c r="H24" s="20" t="n">
        <v>0</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97.92578460999999</v>
      </c>
      <c r="F25" s="20" t="n">
        <v>1.20446718</v>
      </c>
      <c r="G25" s="18" t="n">
        <v>2.07421539</v>
      </c>
      <c r="H25" s="20" t="n">
        <v>1.20446718</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97.24595522</v>
      </c>
      <c r="F26" s="20" t="n">
        <v>0.96083887</v>
      </c>
      <c r="G26" s="18" t="n">
        <v>2.75404478</v>
      </c>
      <c r="H26" s="20" t="n">
        <v>0.96083887</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88.84129331</v>
      </c>
      <c r="F27" s="20" t="n">
        <v>0.05046083</v>
      </c>
      <c r="G27" s="18" t="n">
        <v>11.15870669</v>
      </c>
      <c r="H27" s="20" t="n">
        <v>0.05046083</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94.36156131</v>
      </c>
      <c r="F28" s="20" t="n">
        <v>1.59920639</v>
      </c>
      <c r="G28" s="18" t="n">
        <v>5.63843869</v>
      </c>
      <c r="H28" s="20" t="n">
        <v>1.59920639</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98.24507343000001</v>
      </c>
      <c r="F29" s="20" t="n">
        <v>1.20186957</v>
      </c>
      <c r="G29" s="18" t="n">
        <v>1.75492657</v>
      </c>
      <c r="H29" s="20" t="n">
        <v>1.20186957</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98.69156</v>
      </c>
      <c r="F30" s="20" t="n">
        <v>0.87640195</v>
      </c>
      <c r="G30" s="18" t="n">
        <v>1.30844</v>
      </c>
      <c r="H30" s="20" t="n">
        <v>0.87640195</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100</v>
      </c>
      <c r="F31" s="20" t="n">
        <v>0</v>
      </c>
      <c r="G31" s="18" t="n">
        <v>0</v>
      </c>
      <c r="H31" s="20" t="n">
        <v>0</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97.88560816</v>
      </c>
      <c r="F32" s="20" t="n">
        <v>1.09527626</v>
      </c>
      <c r="G32" s="18" t="n">
        <v>2.11439184</v>
      </c>
      <c r="H32" s="20" t="n">
        <v>1.09527626</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82.75357267</v>
      </c>
      <c r="F33" s="20" t="n">
        <v>2.63973785</v>
      </c>
      <c r="G33" s="18" t="n">
        <v>17.24642733</v>
      </c>
      <c r="H33" s="20" t="n">
        <v>2.63973785</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94.70881043999999</v>
      </c>
      <c r="F34" s="20" t="n">
        <v>1.35632359</v>
      </c>
      <c r="G34" s="18" t="n">
        <v>5.29118956</v>
      </c>
      <c r="H34" s="20" t="n">
        <v>1.35632359</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86.10959046000001</v>
      </c>
      <c r="F35" s="20" t="n">
        <v>0.43328201</v>
      </c>
      <c r="G35" s="18" t="n">
        <v>13.89040954</v>
      </c>
      <c r="H35" s="20" t="n">
        <v>0.43328201</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98.76946786000001</v>
      </c>
      <c r="F36" s="20" t="n">
        <v>0.84288286</v>
      </c>
      <c r="G36" s="18" t="n">
        <v>1.23053214</v>
      </c>
      <c r="H36" s="20" t="n">
        <v>0.84288286</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100</v>
      </c>
      <c r="F37" s="20" t="n">
        <v>0</v>
      </c>
      <c r="G37" s="18" t="n">
        <v>0</v>
      </c>
      <c r="H37" s="20" t="n">
        <v>0</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100</v>
      </c>
      <c r="F38" s="20" t="n">
        <v>0</v>
      </c>
      <c r="G38" s="18" t="n">
        <v>0</v>
      </c>
      <c r="H38" s="20" t="n">
        <v>0</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78.11135013000001</v>
      </c>
      <c r="F39" s="20" t="n">
        <v>3.31742841</v>
      </c>
      <c r="G39" s="18" t="n">
        <v>21.88864987</v>
      </c>
      <c r="H39" s="20" t="n">
        <v>3.31742841</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99.56840299</v>
      </c>
      <c r="F40" s="20" t="n">
        <v>0.30216341</v>
      </c>
      <c r="G40" s="18" t="n">
        <v>0.43159701</v>
      </c>
      <c r="H40" s="20" t="n">
        <v>0.30216341</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99.54015599</v>
      </c>
      <c r="F41" s="20" t="n">
        <v>0.4684745</v>
      </c>
      <c r="G41" s="18" t="n">
        <v>0.45984401</v>
      </c>
      <c r="H41" s="20" t="n">
        <v>0.4684745</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95.45217820000001</v>
      </c>
      <c r="F44" s="20" t="n">
        <v>1.40587575</v>
      </c>
      <c r="G44" s="18" t="n">
        <v>3.27296355</v>
      </c>
      <c r="H44" s="20" t="n">
        <v>1.2231088</v>
      </c>
      <c r="I44" s="18" t="n">
        <v>0</v>
      </c>
      <c r="J44" s="20" t="n">
        <v>0</v>
      </c>
      <c r="K44" s="18" t="s">
        <v>404</v>
      </c>
      <c r="L44" s="20" t="s">
        <v>404</v>
      </c>
      <c r="M44" s="18" t="n">
        <v>0</v>
      </c>
      <c r="N44" s="20" t="n">
        <v>0</v>
      </c>
      <c r="O44" s="18" t="n">
        <v>0</v>
      </c>
      <c r="P44" s="20" t="n">
        <v>0</v>
      </c>
      <c r="Q44" s="18" t="n">
        <v>1.27485825</v>
      </c>
      <c r="R44" s="20" t="n">
        <v>0.69380547</v>
      </c>
    </row>
    <row r="45" spans="1:18">
      <c r="A45" s="15" t="s">
        <v>442</v>
      </c>
      <c r="B45" s="17" t="n">
        <v>5519</v>
      </c>
      <c r="C45" s="18">
        <f>(0.0/B45*100)</f>
        <v/>
      </c>
      <c r="D45" s="19" t="n">
        <v>5519</v>
      </c>
      <c r="E45" s="18" t="n">
        <v>95.87047695</v>
      </c>
      <c r="F45" s="20" t="n">
        <v>1.24006143</v>
      </c>
      <c r="G45" s="18" t="n">
        <v>3.95724574</v>
      </c>
      <c r="H45" s="20" t="n">
        <v>1.2235608</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90.34295297</v>
      </c>
      <c r="F46" s="20" t="n">
        <v>1.52729377</v>
      </c>
      <c r="G46" s="18" t="n">
        <v>9.657047029999999</v>
      </c>
      <c r="H46" s="20" t="n">
        <v>1.52729377</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93.92016613</v>
      </c>
      <c r="F47" s="20" t="n">
        <v>1.76269138</v>
      </c>
      <c r="G47" s="18" t="n">
        <v>6.07983387</v>
      </c>
      <c r="H47" s="20" t="n">
        <v>1.76269138</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99.14991356</v>
      </c>
      <c r="F48" s="20" t="n">
        <v>0.50347756</v>
      </c>
      <c r="G48" s="18" t="n">
        <v>0.85008644</v>
      </c>
      <c r="H48" s="20" t="n">
        <v>0.50347756</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95.11321042</v>
      </c>
      <c r="F49" s="20" t="n">
        <v>1.52695208</v>
      </c>
      <c r="G49" s="18" t="n">
        <v>4.88678958</v>
      </c>
      <c r="H49" s="20" t="n">
        <v>1.52695208</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99.62285568</v>
      </c>
      <c r="F50" s="20" t="n">
        <v>0.39725549</v>
      </c>
      <c r="G50" s="18" t="n">
        <v>0.37714432</v>
      </c>
      <c r="H50" s="20" t="n">
        <v>0.39725549</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96.59529120000001</v>
      </c>
      <c r="F51" s="20" t="n">
        <v>1.2853098</v>
      </c>
      <c r="G51" s="18" t="n">
        <v>3.4047088</v>
      </c>
      <c r="H51" s="20" t="n">
        <v>1.2853098</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93.06351026999999</v>
      </c>
      <c r="F52" s="20" t="n">
        <v>2.19633679</v>
      </c>
      <c r="G52" s="18" t="n">
        <v>6.93648973</v>
      </c>
      <c r="H52" s="20" t="n">
        <v>2.19633679</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52.14310003</v>
      </c>
      <c r="F53" s="20" t="n">
        <v>0.13320368</v>
      </c>
      <c r="G53" s="18" t="n">
        <v>47.85689997</v>
      </c>
      <c r="H53" s="20" t="n">
        <v>0.13320368</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70.40065543</v>
      </c>
      <c r="F54" s="20" t="n">
        <v>3.19996268</v>
      </c>
      <c r="G54" s="18" t="n">
        <v>29.59934457</v>
      </c>
      <c r="H54" s="20" t="n">
        <v>3.19996268</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98.71331673</v>
      </c>
      <c r="F55" s="20" t="n">
        <v>0.75929826</v>
      </c>
      <c r="G55" s="18" t="n">
        <v>1.28668327</v>
      </c>
      <c r="H55" s="20" t="n">
        <v>0.75929826</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96.39820333</v>
      </c>
      <c r="F56" s="20" t="n">
        <v>1.59948012</v>
      </c>
      <c r="G56" s="18" t="n">
        <v>3.60179667</v>
      </c>
      <c r="H56" s="20" t="n">
        <v>1.59948012</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96.97358380999999</v>
      </c>
      <c r="F57" s="20" t="n">
        <v>1.2090839</v>
      </c>
      <c r="G57" s="18" t="n">
        <v>3.02641619</v>
      </c>
      <c r="H57" s="20" t="n">
        <v>1.2090839</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88.17764141000001</v>
      </c>
      <c r="F58" s="20" t="n">
        <v>2.25566623</v>
      </c>
      <c r="G58" s="18" t="n">
        <v>11.82235859</v>
      </c>
      <c r="H58" s="20" t="n">
        <v>2.25566623</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94.51603903</v>
      </c>
      <c r="F59" s="20" t="n">
        <v>0.69969782</v>
      </c>
      <c r="G59" s="18" t="n">
        <v>5.48396097</v>
      </c>
      <c r="H59" s="20" t="n">
        <v>0.69969782</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85.22201076</v>
      </c>
      <c r="F60" s="20" t="n">
        <v>2.26916602</v>
      </c>
      <c r="G60" s="18" t="n">
        <v>11.20521488</v>
      </c>
      <c r="H60" s="20" t="n">
        <v>1.99351821</v>
      </c>
      <c r="I60" s="18" t="n">
        <v>0</v>
      </c>
      <c r="J60" s="20" t="n">
        <v>0</v>
      </c>
      <c r="K60" s="18" t="s">
        <v>404</v>
      </c>
      <c r="L60" s="20" t="s">
        <v>404</v>
      </c>
      <c r="M60" s="18" t="n">
        <v>0</v>
      </c>
      <c r="N60" s="20" t="n">
        <v>0</v>
      </c>
      <c r="O60" s="18" t="n">
        <v>0</v>
      </c>
      <c r="P60" s="20" t="n">
        <v>0</v>
      </c>
      <c r="Q60" s="18" t="n">
        <v>3.57277436</v>
      </c>
      <c r="R60" s="20" t="n">
        <v>1.12931237</v>
      </c>
    </row>
    <row r="61" spans="1:18">
      <c r="A61" s="15" t="s">
        <v>458</v>
      </c>
      <c r="B61" s="17" t="n">
        <v>6525</v>
      </c>
      <c r="C61" s="18">
        <f>(0.0/B61*100)</f>
        <v/>
      </c>
      <c r="D61" s="19" t="n">
        <v>6525</v>
      </c>
      <c r="E61" s="18" t="n">
        <v>93.84087447</v>
      </c>
      <c r="F61" s="20" t="n">
        <v>1.18576159</v>
      </c>
      <c r="G61" s="18" t="n">
        <v>6.15912553</v>
      </c>
      <c r="H61" s="20" t="n">
        <v>1.18576159</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99.86053429</v>
      </c>
      <c r="F62" s="20" t="n">
        <v>0.00669241</v>
      </c>
      <c r="G62" s="18" t="n">
        <v>0.13946571</v>
      </c>
      <c r="H62" s="20" t="n">
        <v>0.00669241</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60.81029192</v>
      </c>
      <c r="F63" s="20" t="n">
        <v>0.19288459</v>
      </c>
      <c r="G63" s="18" t="n">
        <v>30.70068328</v>
      </c>
      <c r="H63" s="20" t="n">
        <v>0.14873129</v>
      </c>
      <c r="I63" s="18" t="n">
        <v>0</v>
      </c>
      <c r="J63" s="20" t="n">
        <v>0</v>
      </c>
      <c r="K63" s="18" t="s">
        <v>404</v>
      </c>
      <c r="L63" s="20" t="s">
        <v>404</v>
      </c>
      <c r="M63" s="18" t="n">
        <v>0</v>
      </c>
      <c r="N63" s="20" t="n">
        <v>0</v>
      </c>
      <c r="O63" s="18" t="n">
        <v>0</v>
      </c>
      <c r="P63" s="20" t="n">
        <v>0</v>
      </c>
      <c r="Q63" s="18" t="n">
        <v>8.489024799999999</v>
      </c>
      <c r="R63" s="20" t="n">
        <v>0.17905406</v>
      </c>
    </row>
    <row r="64" spans="1:18">
      <c r="A64" s="15" t="s">
        <v>461</v>
      </c>
      <c r="B64" s="17" t="n">
        <v>3634</v>
      </c>
      <c r="C64" s="18">
        <f>(27.0/B64*100)</f>
        <v/>
      </c>
      <c r="D64" s="19" t="n">
        <v>3607</v>
      </c>
      <c r="E64" s="18" t="n">
        <v>88.03718667</v>
      </c>
      <c r="F64" s="20" t="n">
        <v>0.06645450999999999</v>
      </c>
      <c r="G64" s="18" t="n">
        <v>11.96281333</v>
      </c>
      <c r="H64" s="20" t="n">
        <v>0.06645450999999999</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96.76918953000001</v>
      </c>
      <c r="F65" s="20" t="n">
        <v>1.21017855</v>
      </c>
      <c r="G65" s="18" t="n">
        <v>3.23081047</v>
      </c>
      <c r="H65" s="20" t="n">
        <v>1.21017855</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88.15055987</v>
      </c>
      <c r="F66" s="20" t="n">
        <v>0.16661057</v>
      </c>
      <c r="G66" s="18" t="n">
        <v>11.84944013</v>
      </c>
      <c r="H66" s="20" t="n">
        <v>0.16661057</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93.76849295</v>
      </c>
      <c r="F67" s="20" t="n">
        <v>1.72152937</v>
      </c>
      <c r="G67" s="18" t="n">
        <v>6.23150705</v>
      </c>
      <c r="H67" s="20" t="n">
        <v>1.72152937</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77.01007401</v>
      </c>
      <c r="F68" s="20" t="n">
        <v>0.08366187</v>
      </c>
      <c r="G68" s="18" t="n">
        <v>22.98992599</v>
      </c>
      <c r="H68" s="20" t="n">
        <v>0.08366187</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86.06320278</v>
      </c>
      <c r="F69" s="20" t="n">
        <v>2.99295072</v>
      </c>
      <c r="G69" s="18" t="n">
        <v>13.93679722</v>
      </c>
      <c r="H69" s="20" t="n">
        <v>2.99295072</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94.92428224</v>
      </c>
      <c r="F70" s="20" t="n">
        <v>2.02855289</v>
      </c>
      <c r="G70" s="18" t="n">
        <v>5.07571776</v>
      </c>
      <c r="H70" s="20" t="n">
        <v>2.02855289</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92.11479481000001</v>
      </c>
      <c r="F71" s="20" t="n">
        <v>0.08007071</v>
      </c>
      <c r="G71" s="18" t="n">
        <v>7.88520519</v>
      </c>
      <c r="H71" s="20" t="n">
        <v>0.08007071</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98.30874469</v>
      </c>
      <c r="F72" s="20" t="n">
        <v>0.8633161</v>
      </c>
      <c r="G72" s="18" t="n">
        <v>1.69125531</v>
      </c>
      <c r="H72" s="20" t="n">
        <v>0.8633161</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91.33358172</v>
      </c>
      <c r="F73" s="20" t="n">
        <v>2.18468802</v>
      </c>
      <c r="G73" s="18" t="n">
        <v>8.66641828</v>
      </c>
      <c r="H73" s="20" t="n">
        <v>2.18468802</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82.64209561</v>
      </c>
      <c r="F74" s="20" t="n">
        <v>0.17473115</v>
      </c>
      <c r="G74" s="18" t="n">
        <v>17.35790439</v>
      </c>
      <c r="H74" s="20" t="n">
        <v>0.17473115</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82.57191883</v>
      </c>
      <c r="F75" s="20" t="n">
        <v>3.26735185</v>
      </c>
      <c r="G75" s="18" t="n">
        <v>17.42808117</v>
      </c>
      <c r="H75" s="20" t="n">
        <v>3.26735185</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80.84030421</v>
      </c>
      <c r="F76" s="20" t="n">
        <v>1.80777307</v>
      </c>
      <c r="G76" s="18" t="n">
        <v>19.15969579</v>
      </c>
      <c r="H76" s="20" t="n">
        <v>1.80777307</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54.71019594</v>
      </c>
      <c r="F77" s="20" t="n">
        <v>2.64106301</v>
      </c>
      <c r="G77" s="18" t="n">
        <v>45.28980406</v>
      </c>
      <c r="H77" s="20" t="n">
        <v>2.64106301</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97.83290658999999</v>
      </c>
      <c r="F78" s="20" t="n">
        <v>1.30768409</v>
      </c>
      <c r="G78" s="18" t="n">
        <v>1.17901253</v>
      </c>
      <c r="H78" s="20" t="n">
        <v>0.84145498</v>
      </c>
      <c r="I78" s="18" t="n">
        <v>0</v>
      </c>
      <c r="J78" s="20" t="n">
        <v>0</v>
      </c>
      <c r="K78" s="18" t="s">
        <v>404</v>
      </c>
      <c r="L78" s="20" t="s">
        <v>404</v>
      </c>
      <c r="M78" s="18" t="n">
        <v>0</v>
      </c>
      <c r="N78" s="20" t="n">
        <v>0</v>
      </c>
      <c r="O78" s="18" t="n">
        <v>0</v>
      </c>
      <c r="P78" s="20" t="n">
        <v>0</v>
      </c>
      <c r="Q78" s="18" t="n">
        <v>0.9880808800000001</v>
      </c>
      <c r="R78" s="20" t="n">
        <v>0.99567778</v>
      </c>
    </row>
    <row customHeight="1" ht="25" r="79" spans="1:18">
      <c r="A79" s="15" t="s">
        <v>476</v>
      </c>
      <c r="B79" s="17" t="n">
        <v>1657</v>
      </c>
      <c r="C79" s="18">
        <f>(21.0/B79*100)</f>
        <v/>
      </c>
      <c r="D79" s="19" t="n">
        <v>1636</v>
      </c>
      <c r="E79" s="18" t="n">
        <v>90.2216339</v>
      </c>
      <c r="F79" s="20" t="n">
        <v>3.55336681</v>
      </c>
      <c r="G79" s="18" t="n">
        <v>9.7783661</v>
      </c>
      <c r="H79" s="20" t="n">
        <v>3.55336681</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83.82716315</v>
      </c>
      <c r="F80" s="20" t="n">
        <v>2.68942098</v>
      </c>
      <c r="G80" s="18" t="n">
        <v>16.17283685</v>
      </c>
      <c r="H80" s="20" t="n">
        <v>2.68942098</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62.31833676</v>
      </c>
      <c r="F81" s="20" t="n">
        <v>4.11763625</v>
      </c>
      <c r="G81" s="18" t="n">
        <v>37.68166324</v>
      </c>
      <c r="H81" s="20" t="n">
        <v>4.11763625</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576</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20.44124943</v>
      </c>
      <c r="F7" s="20" t="n">
        <v>1.67838742</v>
      </c>
      <c r="G7" s="18" t="n">
        <v>79.55875057</v>
      </c>
      <c r="H7" s="20" t="n">
        <v>1.67838742</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26.98043683</v>
      </c>
      <c r="F8" s="20" t="n">
        <v>3.44723688</v>
      </c>
      <c r="G8" s="18" t="n">
        <v>73.01956317</v>
      </c>
      <c r="H8" s="20" t="n">
        <v>3.44723688</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27.15672619</v>
      </c>
      <c r="F9" s="20" t="n">
        <v>2.68083958</v>
      </c>
      <c r="G9" s="18" t="n">
        <v>72.84327381</v>
      </c>
      <c r="H9" s="20" t="n">
        <v>2.68083958</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14.82829518</v>
      </c>
      <c r="F10" s="20" t="n">
        <v>1.89379192</v>
      </c>
      <c r="G10" s="18" t="n">
        <v>85.17170482</v>
      </c>
      <c r="H10" s="20" t="n">
        <v>1.89379192</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30.21984832</v>
      </c>
      <c r="F11" s="20" t="n">
        <v>3.60819954</v>
      </c>
      <c r="G11" s="18" t="n">
        <v>69.78015168</v>
      </c>
      <c r="H11" s="20" t="n">
        <v>3.60819954</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6.34930418</v>
      </c>
      <c r="F12" s="20" t="n">
        <v>1.10138786</v>
      </c>
      <c r="G12" s="18" t="n">
        <v>93.65069582</v>
      </c>
      <c r="H12" s="20" t="n">
        <v>1.10138786</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24.11404161</v>
      </c>
      <c r="F13" s="20" t="n">
        <v>3.16114714</v>
      </c>
      <c r="G13" s="18" t="n">
        <v>75.88595839</v>
      </c>
      <c r="H13" s="20" t="n">
        <v>3.16114714</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5.67340289</v>
      </c>
      <c r="F14" s="20" t="n">
        <v>1.25704569</v>
      </c>
      <c r="G14" s="18" t="n">
        <v>94.32659710999999</v>
      </c>
      <c r="H14" s="20" t="n">
        <v>1.25704569</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19.86230841</v>
      </c>
      <c r="F15" s="20" t="n">
        <v>3.33563061</v>
      </c>
      <c r="G15" s="18" t="n">
        <v>80.13769159</v>
      </c>
      <c r="H15" s="20" t="n">
        <v>3.33563061</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29.63084755</v>
      </c>
      <c r="F16" s="20" t="n">
        <v>3.31513444</v>
      </c>
      <c r="G16" s="18" t="n">
        <v>70.36915245</v>
      </c>
      <c r="H16" s="20" t="n">
        <v>3.31513444</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18.76693475</v>
      </c>
      <c r="F17" s="20" t="n">
        <v>3.05031046</v>
      </c>
      <c r="G17" s="18" t="n">
        <v>81.23306525</v>
      </c>
      <c r="H17" s="20" t="n">
        <v>3.05031046</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68.23468056</v>
      </c>
      <c r="F18" s="20" t="n">
        <v>3.68179873</v>
      </c>
      <c r="G18" s="18" t="n">
        <v>31.76531944</v>
      </c>
      <c r="H18" s="20" t="n">
        <v>3.68179873</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54.67428491</v>
      </c>
      <c r="F19" s="20" t="n">
        <v>3.16159108</v>
      </c>
      <c r="G19" s="18" t="n">
        <v>45.32571509</v>
      </c>
      <c r="H19" s="20" t="n">
        <v>3.16159108</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5.39638612</v>
      </c>
      <c r="F20" s="20" t="n">
        <v>0.15152537</v>
      </c>
      <c r="G20" s="18" t="n">
        <v>94.03855636</v>
      </c>
      <c r="H20" s="20" t="n">
        <v>0.16728036</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16.23989464</v>
      </c>
      <c r="F21" s="20" t="n">
        <v>3.1097957</v>
      </c>
      <c r="G21" s="18" t="n">
        <v>83.76010536</v>
      </c>
      <c r="H21" s="20" t="n">
        <v>3.1097957</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19.78476015</v>
      </c>
      <c r="F22" s="20" t="n">
        <v>3.55375893</v>
      </c>
      <c r="G22" s="18" t="n">
        <v>80.21523985</v>
      </c>
      <c r="H22" s="20" t="n">
        <v>3.55375893</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70.10440287</v>
      </c>
      <c r="F23" s="20" t="n">
        <v>3.53655221</v>
      </c>
      <c r="G23" s="18" t="n">
        <v>29.89559713</v>
      </c>
      <c r="H23" s="20" t="n">
        <v>3.53655221</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7.36800009</v>
      </c>
      <c r="F24" s="20" t="n">
        <v>1.89009331</v>
      </c>
      <c r="G24" s="18" t="n">
        <v>92.63199991</v>
      </c>
      <c r="H24" s="20" t="n">
        <v>1.89009331</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27.58932656</v>
      </c>
      <c r="F25" s="20" t="n">
        <v>3.82130559</v>
      </c>
      <c r="G25" s="18" t="n">
        <v>72.41067344</v>
      </c>
      <c r="H25" s="20" t="n">
        <v>3.82130559</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24.90124918</v>
      </c>
      <c r="F26" s="20" t="n">
        <v>2.3103629</v>
      </c>
      <c r="G26" s="18" t="n">
        <v>75.09875082000001</v>
      </c>
      <c r="H26" s="20" t="n">
        <v>2.3103629</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30.94510372</v>
      </c>
      <c r="F27" s="20" t="n">
        <v>0.08658567</v>
      </c>
      <c r="G27" s="18" t="n">
        <v>69.05489627999999</v>
      </c>
      <c r="H27" s="20" t="n">
        <v>0.08658567</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62.33211222</v>
      </c>
      <c r="F28" s="20" t="n">
        <v>3.22883784</v>
      </c>
      <c r="G28" s="18" t="n">
        <v>37.66788778</v>
      </c>
      <c r="H28" s="20" t="n">
        <v>3.22883784</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8.45528755</v>
      </c>
      <c r="F29" s="20" t="n">
        <v>2.73114242</v>
      </c>
      <c r="G29" s="18" t="n">
        <v>91.54471245000001</v>
      </c>
      <c r="H29" s="20" t="n">
        <v>2.73114242</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12.05955851</v>
      </c>
      <c r="F30" s="20" t="n">
        <v>2.21828361</v>
      </c>
      <c r="G30" s="18" t="n">
        <v>87.94044149</v>
      </c>
      <c r="H30" s="20" t="n">
        <v>2.21828361</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27.80177155</v>
      </c>
      <c r="F31" s="20" t="n">
        <v>3.13449251</v>
      </c>
      <c r="G31" s="18" t="n">
        <v>72.19822845</v>
      </c>
      <c r="H31" s="20" t="n">
        <v>3.13449251</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42.20182936</v>
      </c>
      <c r="F32" s="20" t="n">
        <v>4.04318633</v>
      </c>
      <c r="G32" s="18" t="n">
        <v>57.79817064</v>
      </c>
      <c r="H32" s="20" t="n">
        <v>4.04318633</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45.00433486</v>
      </c>
      <c r="F33" s="20" t="n">
        <v>3.54345653</v>
      </c>
      <c r="G33" s="18" t="n">
        <v>54.99566514</v>
      </c>
      <c r="H33" s="20" t="n">
        <v>3.54345653</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21.03309774</v>
      </c>
      <c r="F34" s="20" t="n">
        <v>2.79664617</v>
      </c>
      <c r="G34" s="18" t="n">
        <v>78.96690226</v>
      </c>
      <c r="H34" s="20" t="n">
        <v>2.79664617</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22.45826683</v>
      </c>
      <c r="F35" s="20" t="n">
        <v>0.39845532</v>
      </c>
      <c r="G35" s="18" t="n">
        <v>77.54173317</v>
      </c>
      <c r="H35" s="20" t="n">
        <v>0.39845532</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37.6358142</v>
      </c>
      <c r="F36" s="20" t="n">
        <v>2.86822603</v>
      </c>
      <c r="G36" s="18" t="n">
        <v>62.3641858</v>
      </c>
      <c r="H36" s="20" t="n">
        <v>2.86822603</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4.99156414</v>
      </c>
      <c r="F37" s="20" t="n">
        <v>1.32979691</v>
      </c>
      <c r="G37" s="18" t="n">
        <v>95.00843586000001</v>
      </c>
      <c r="H37" s="20" t="n">
        <v>1.32979691</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23.84231603</v>
      </c>
      <c r="F38" s="20" t="n">
        <v>3.73054612</v>
      </c>
      <c r="G38" s="18" t="n">
        <v>76.15768396999999</v>
      </c>
      <c r="H38" s="20" t="n">
        <v>3.73054612</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94.94150347999999</v>
      </c>
      <c r="F39" s="20" t="n">
        <v>2.08757984</v>
      </c>
      <c r="G39" s="18" t="n">
        <v>5.05849652</v>
      </c>
      <c r="H39" s="20" t="n">
        <v>2.08757984</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7.365524</v>
      </c>
      <c r="F40" s="20" t="n">
        <v>1.79901603</v>
      </c>
      <c r="G40" s="18" t="n">
        <v>92.63447600000001</v>
      </c>
      <c r="H40" s="20" t="n">
        <v>1.79901603</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17.93835514</v>
      </c>
      <c r="F41" s="20" t="n">
        <v>2.9534493</v>
      </c>
      <c r="G41" s="18" t="n">
        <v>82.06164486</v>
      </c>
      <c r="H41" s="20" t="n">
        <v>2.9534493</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68.1821072</v>
      </c>
      <c r="F44" s="20" t="n">
        <v>3.45928702</v>
      </c>
      <c r="G44" s="18" t="n">
        <v>31.47631464</v>
      </c>
      <c r="H44" s="20" t="n">
        <v>3.4081867</v>
      </c>
      <c r="I44" s="18" t="n">
        <v>0</v>
      </c>
      <c r="J44" s="20" t="n">
        <v>0</v>
      </c>
      <c r="K44" s="18" t="s">
        <v>404</v>
      </c>
      <c r="L44" s="20" t="s">
        <v>404</v>
      </c>
      <c r="M44" s="18" t="n">
        <v>0</v>
      </c>
      <c r="N44" s="20" t="n">
        <v>0</v>
      </c>
      <c r="O44" s="18" t="n">
        <v>0</v>
      </c>
      <c r="P44" s="20" t="n">
        <v>0</v>
      </c>
      <c r="Q44" s="18" t="n">
        <v>0.34157817</v>
      </c>
      <c r="R44" s="20" t="n">
        <v>0.24722</v>
      </c>
    </row>
    <row r="45" spans="1:18">
      <c r="A45" s="15" t="s">
        <v>442</v>
      </c>
      <c r="B45" s="17" t="n">
        <v>5519</v>
      </c>
      <c r="C45" s="18">
        <f>(0.0/B45*100)</f>
        <v/>
      </c>
      <c r="D45" s="19" t="n">
        <v>5519</v>
      </c>
      <c r="E45" s="18" t="n">
        <v>25.5794492</v>
      </c>
      <c r="F45" s="20" t="n">
        <v>3.76268983</v>
      </c>
      <c r="G45" s="18" t="n">
        <v>74.24827349</v>
      </c>
      <c r="H45" s="20" t="n">
        <v>3.72921317</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58.6196728</v>
      </c>
      <c r="F46" s="20" t="n">
        <v>2.92654224</v>
      </c>
      <c r="G46" s="18" t="n">
        <v>41.3803272</v>
      </c>
      <c r="H46" s="20" t="n">
        <v>2.92654224</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66.3777078</v>
      </c>
      <c r="F47" s="20" t="n">
        <v>3.59147361</v>
      </c>
      <c r="G47" s="18" t="n">
        <v>33.6222922</v>
      </c>
      <c r="H47" s="20" t="n">
        <v>3.59147361</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53.32514937</v>
      </c>
      <c r="F48" s="20" t="n">
        <v>4.04787563</v>
      </c>
      <c r="G48" s="18" t="n">
        <v>46.67485063</v>
      </c>
      <c r="H48" s="20" t="n">
        <v>4.04787563</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46.4918533</v>
      </c>
      <c r="F49" s="20" t="n">
        <v>3.4270334</v>
      </c>
      <c r="G49" s="18" t="n">
        <v>53.5081467</v>
      </c>
      <c r="H49" s="20" t="n">
        <v>3.4270334</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72.80457477</v>
      </c>
      <c r="F50" s="20" t="n">
        <v>2.97445989</v>
      </c>
      <c r="G50" s="18" t="n">
        <v>27.19542523</v>
      </c>
      <c r="H50" s="20" t="n">
        <v>2.97445989</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19.33097482</v>
      </c>
      <c r="F51" s="20" t="n">
        <v>2.8264854</v>
      </c>
      <c r="G51" s="18" t="n">
        <v>80.66902518000001</v>
      </c>
      <c r="H51" s="20" t="n">
        <v>2.8264854</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45.99129506</v>
      </c>
      <c r="F52" s="20" t="n">
        <v>4.22373176</v>
      </c>
      <c r="G52" s="18" t="n">
        <v>54.00870494</v>
      </c>
      <c r="H52" s="20" t="n">
        <v>4.22373176</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62.20683303</v>
      </c>
      <c r="F53" s="20" t="n">
        <v>0.15657177</v>
      </c>
      <c r="G53" s="18" t="n">
        <v>37.79316697</v>
      </c>
      <c r="H53" s="20" t="n">
        <v>0.15657177</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57.10458779</v>
      </c>
      <c r="F54" s="20" t="n">
        <v>3.93450045</v>
      </c>
      <c r="G54" s="18" t="n">
        <v>42.89541221</v>
      </c>
      <c r="H54" s="20" t="n">
        <v>3.93450045</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27.41021184</v>
      </c>
      <c r="F55" s="20" t="n">
        <v>2.89685935</v>
      </c>
      <c r="G55" s="18" t="n">
        <v>72.58978816</v>
      </c>
      <c r="H55" s="20" t="n">
        <v>2.89685935</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27.26791838</v>
      </c>
      <c r="F56" s="20" t="n">
        <v>3.98984202</v>
      </c>
      <c r="G56" s="18" t="n">
        <v>72.73208162</v>
      </c>
      <c r="H56" s="20" t="n">
        <v>3.98984202</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9.697423110000001</v>
      </c>
      <c r="F57" s="20" t="n">
        <v>1.97666087</v>
      </c>
      <c r="G57" s="18" t="n">
        <v>90.30257689</v>
      </c>
      <c r="H57" s="20" t="n">
        <v>1.97666087</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84.70611803</v>
      </c>
      <c r="F58" s="20" t="n">
        <v>1.93439387</v>
      </c>
      <c r="G58" s="18" t="n">
        <v>15.29388197</v>
      </c>
      <c r="H58" s="20" t="n">
        <v>1.93439387</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49.69996945</v>
      </c>
      <c r="F59" s="20" t="n">
        <v>1.25747008</v>
      </c>
      <c r="G59" s="18" t="n">
        <v>50.30003055</v>
      </c>
      <c r="H59" s="20" t="n">
        <v>1.25747008</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35.14605081</v>
      </c>
      <c r="F60" s="20" t="n">
        <v>3.1369822</v>
      </c>
      <c r="G60" s="18" t="n">
        <v>64.30531485</v>
      </c>
      <c r="H60" s="20" t="n">
        <v>3.1612891</v>
      </c>
      <c r="I60" s="18" t="n">
        <v>0</v>
      </c>
      <c r="J60" s="20" t="n">
        <v>0</v>
      </c>
      <c r="K60" s="18" t="s">
        <v>404</v>
      </c>
      <c r="L60" s="20" t="s">
        <v>404</v>
      </c>
      <c r="M60" s="18" t="n">
        <v>0</v>
      </c>
      <c r="N60" s="20" t="n">
        <v>0</v>
      </c>
      <c r="O60" s="18" t="n">
        <v>0</v>
      </c>
      <c r="P60" s="20" t="n">
        <v>0</v>
      </c>
      <c r="Q60" s="18" t="n">
        <v>0.5486343299999999</v>
      </c>
      <c r="R60" s="20" t="n">
        <v>0.28999374</v>
      </c>
    </row>
    <row r="61" spans="1:18">
      <c r="A61" s="15" t="s">
        <v>458</v>
      </c>
      <c r="B61" s="17" t="n">
        <v>6525</v>
      </c>
      <c r="C61" s="18">
        <f>(0.0/B61*100)</f>
        <v/>
      </c>
      <c r="D61" s="19" t="n">
        <v>6525</v>
      </c>
      <c r="E61" s="18" t="n">
        <v>42.559712</v>
      </c>
      <c r="F61" s="20" t="n">
        <v>2.81247915</v>
      </c>
      <c r="G61" s="18" t="n">
        <v>57.440288</v>
      </c>
      <c r="H61" s="20" t="n">
        <v>2.81247915</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16.24258141</v>
      </c>
      <c r="F62" s="20" t="n">
        <v>0.03996436</v>
      </c>
      <c r="G62" s="18" t="n">
        <v>83.75741859</v>
      </c>
      <c r="H62" s="20" t="n">
        <v>0.03996436</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37.06923352</v>
      </c>
      <c r="F63" s="20" t="n">
        <v>0.17595334</v>
      </c>
      <c r="G63" s="18" t="n">
        <v>54.63602841</v>
      </c>
      <c r="H63" s="20" t="n">
        <v>0.18018558</v>
      </c>
      <c r="I63" s="18" t="n">
        <v>0</v>
      </c>
      <c r="J63" s="20" t="n">
        <v>0</v>
      </c>
      <c r="K63" s="18" t="s">
        <v>404</v>
      </c>
      <c r="L63" s="20" t="s">
        <v>404</v>
      </c>
      <c r="M63" s="18" t="n">
        <v>0</v>
      </c>
      <c r="N63" s="20" t="n">
        <v>0</v>
      </c>
      <c r="O63" s="18" t="n">
        <v>0</v>
      </c>
      <c r="P63" s="20" t="n">
        <v>0</v>
      </c>
      <c r="Q63" s="18" t="n">
        <v>8.294738069999999</v>
      </c>
      <c r="R63" s="20" t="n">
        <v>0.17904861</v>
      </c>
    </row>
    <row r="64" spans="1:18">
      <c r="A64" s="15" t="s">
        <v>461</v>
      </c>
      <c r="B64" s="17" t="n">
        <v>3634</v>
      </c>
      <c r="C64" s="18">
        <f>(27.0/B64*100)</f>
        <v/>
      </c>
      <c r="D64" s="19" t="n">
        <v>3607</v>
      </c>
      <c r="E64" s="18" t="n">
        <v>9.84032944</v>
      </c>
      <c r="F64" s="20" t="n">
        <v>0.0589115</v>
      </c>
      <c r="G64" s="18" t="n">
        <v>90.15967056</v>
      </c>
      <c r="H64" s="20" t="n">
        <v>0.0589115</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64.64553045</v>
      </c>
      <c r="F65" s="20" t="n">
        <v>3.38101875</v>
      </c>
      <c r="G65" s="18" t="n">
        <v>35.35446955</v>
      </c>
      <c r="H65" s="20" t="n">
        <v>3.38101875</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71.00044643</v>
      </c>
      <c r="F66" s="20" t="n">
        <v>0.23977566</v>
      </c>
      <c r="G66" s="18" t="n">
        <v>28.99955357</v>
      </c>
      <c r="H66" s="20" t="n">
        <v>0.23977566</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25.32619743</v>
      </c>
      <c r="F67" s="20" t="n">
        <v>2.86375283</v>
      </c>
      <c r="G67" s="18" t="n">
        <v>74.67380257000001</v>
      </c>
      <c r="H67" s="20" t="n">
        <v>2.86375283</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31.65024596</v>
      </c>
      <c r="F68" s="20" t="n">
        <v>0.08723596</v>
      </c>
      <c r="G68" s="18" t="n">
        <v>68.34975403999999</v>
      </c>
      <c r="H68" s="20" t="n">
        <v>0.08723596</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55.97445409</v>
      </c>
      <c r="F69" s="20" t="n">
        <v>3.65041846</v>
      </c>
      <c r="G69" s="18" t="n">
        <v>44.02554591</v>
      </c>
      <c r="H69" s="20" t="n">
        <v>3.65041846</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55.0520005</v>
      </c>
      <c r="F70" s="20" t="n">
        <v>3.98917525</v>
      </c>
      <c r="G70" s="18" t="n">
        <v>44.9479995</v>
      </c>
      <c r="H70" s="20" t="n">
        <v>3.98917525</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25.17456107</v>
      </c>
      <c r="F71" s="20" t="n">
        <v>0.8335205</v>
      </c>
      <c r="G71" s="18" t="n">
        <v>74.82543893</v>
      </c>
      <c r="H71" s="20" t="n">
        <v>0.8335205</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64.80849927</v>
      </c>
      <c r="F72" s="20" t="n">
        <v>3.36507056</v>
      </c>
      <c r="G72" s="18" t="n">
        <v>35.19150073</v>
      </c>
      <c r="H72" s="20" t="n">
        <v>3.36507056</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30.92277691</v>
      </c>
      <c r="F73" s="20" t="n">
        <v>3.33306022</v>
      </c>
      <c r="G73" s="18" t="n">
        <v>69.07722309</v>
      </c>
      <c r="H73" s="20" t="n">
        <v>3.33306022</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15.70597349</v>
      </c>
      <c r="F74" s="20" t="n">
        <v>0.23973799</v>
      </c>
      <c r="G74" s="18" t="n">
        <v>84.29402650999999</v>
      </c>
      <c r="H74" s="20" t="n">
        <v>0.23973799</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39.29949624</v>
      </c>
      <c r="F75" s="20" t="n">
        <v>4.32369118</v>
      </c>
      <c r="G75" s="18" t="n">
        <v>60.70050376</v>
      </c>
      <c r="H75" s="20" t="n">
        <v>4.32369118</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45.03485517</v>
      </c>
      <c r="F76" s="20" t="n">
        <v>2.1962146</v>
      </c>
      <c r="G76" s="18" t="n">
        <v>54.96514483</v>
      </c>
      <c r="H76" s="20" t="n">
        <v>2.1962146</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42.55666098</v>
      </c>
      <c r="F77" s="20" t="n">
        <v>3.28626097</v>
      </c>
      <c r="G77" s="18" t="n">
        <v>57.44333902</v>
      </c>
      <c r="H77" s="20" t="n">
        <v>3.28626097</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49.88368463</v>
      </c>
      <c r="F78" s="20" t="n">
        <v>3.69086021</v>
      </c>
      <c r="G78" s="18" t="n">
        <v>48.5820286</v>
      </c>
      <c r="H78" s="20" t="n">
        <v>3.97672574</v>
      </c>
      <c r="I78" s="18" t="n">
        <v>0</v>
      </c>
      <c r="J78" s="20" t="n">
        <v>0</v>
      </c>
      <c r="K78" s="18" t="s">
        <v>404</v>
      </c>
      <c r="L78" s="20" t="s">
        <v>404</v>
      </c>
      <c r="M78" s="18" t="n">
        <v>0</v>
      </c>
      <c r="N78" s="20" t="n">
        <v>0</v>
      </c>
      <c r="O78" s="18" t="n">
        <v>0</v>
      </c>
      <c r="P78" s="20" t="n">
        <v>0</v>
      </c>
      <c r="Q78" s="18" t="n">
        <v>1.53428677</v>
      </c>
      <c r="R78" s="20" t="n">
        <v>1.1362532</v>
      </c>
    </row>
    <row customHeight="1" ht="25" r="79" spans="1:18">
      <c r="A79" s="15" t="s">
        <v>476</v>
      </c>
      <c r="B79" s="17" t="n">
        <v>1657</v>
      </c>
      <c r="C79" s="18">
        <f>(21.0/B79*100)</f>
        <v/>
      </c>
      <c r="D79" s="19" t="n">
        <v>1636</v>
      </c>
      <c r="E79" s="18" t="n">
        <v>39.41749647</v>
      </c>
      <c r="F79" s="20" t="n">
        <v>6.05806091</v>
      </c>
      <c r="G79" s="18" t="n">
        <v>60.58250353</v>
      </c>
      <c r="H79" s="20" t="n">
        <v>6.05806091</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72.03957080000001</v>
      </c>
      <c r="F80" s="20" t="n">
        <v>3.59997349</v>
      </c>
      <c r="G80" s="18" t="n">
        <v>27.9604292</v>
      </c>
      <c r="H80" s="20" t="n">
        <v>3.59997349</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42.13946805</v>
      </c>
      <c r="F81" s="20" t="n">
        <v>3.66753771</v>
      </c>
      <c r="G81" s="18" t="n">
        <v>57.86053195</v>
      </c>
      <c r="H81" s="20" t="n">
        <v>3.66753771</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577</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37.98263718</v>
      </c>
      <c r="F7" s="20" t="n">
        <v>1.90391438</v>
      </c>
      <c r="G7" s="18" t="n">
        <v>62.01736282</v>
      </c>
      <c r="H7" s="20" t="n">
        <v>1.90391438</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45.65433432</v>
      </c>
      <c r="F8" s="20" t="n">
        <v>3.1459504</v>
      </c>
      <c r="G8" s="18" t="n">
        <v>54.34566568</v>
      </c>
      <c r="H8" s="20" t="n">
        <v>3.1459504</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44.7812846</v>
      </c>
      <c r="F9" s="20" t="n">
        <v>3.299392</v>
      </c>
      <c r="G9" s="18" t="n">
        <v>55.2187154</v>
      </c>
      <c r="H9" s="20" t="n">
        <v>3.299392</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47.18193246</v>
      </c>
      <c r="F10" s="20" t="n">
        <v>2.79984609</v>
      </c>
      <c r="G10" s="18" t="n">
        <v>52.81806754</v>
      </c>
      <c r="H10" s="20" t="n">
        <v>2.79984609</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37.38666807</v>
      </c>
      <c r="F11" s="20" t="n">
        <v>3.96229996</v>
      </c>
      <c r="G11" s="18" t="n">
        <v>62.61333193</v>
      </c>
      <c r="H11" s="20" t="n">
        <v>3.96229996</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40.37825095</v>
      </c>
      <c r="F12" s="20" t="n">
        <v>2.9073487</v>
      </c>
      <c r="G12" s="18" t="n">
        <v>59.62174905</v>
      </c>
      <c r="H12" s="20" t="n">
        <v>2.9073487</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36.29703291</v>
      </c>
      <c r="F13" s="20" t="n">
        <v>3.32895932</v>
      </c>
      <c r="G13" s="18" t="n">
        <v>63.70296709</v>
      </c>
      <c r="H13" s="20" t="n">
        <v>3.32895932</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27.04477871</v>
      </c>
      <c r="F14" s="20" t="n">
        <v>2.6717162</v>
      </c>
      <c r="G14" s="18" t="n">
        <v>72.95522129</v>
      </c>
      <c r="H14" s="20" t="n">
        <v>2.6717162</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31.08482856</v>
      </c>
      <c r="F15" s="20" t="n">
        <v>3.59297684</v>
      </c>
      <c r="G15" s="18" t="n">
        <v>68.91517143999999</v>
      </c>
      <c r="H15" s="20" t="n">
        <v>3.59297684</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45.24844219</v>
      </c>
      <c r="F16" s="20" t="n">
        <v>3.33628445</v>
      </c>
      <c r="G16" s="18" t="n">
        <v>54.75155781</v>
      </c>
      <c r="H16" s="20" t="n">
        <v>3.33628445</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19.5524127</v>
      </c>
      <c r="F17" s="20" t="n">
        <v>2.53415012</v>
      </c>
      <c r="G17" s="18" t="n">
        <v>80.4475873</v>
      </c>
      <c r="H17" s="20" t="n">
        <v>2.53415012</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10.13009691</v>
      </c>
      <c r="F18" s="20" t="n">
        <v>2.47431858</v>
      </c>
      <c r="G18" s="18" t="n">
        <v>89.86990308999999</v>
      </c>
      <c r="H18" s="20" t="n">
        <v>2.47431858</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23.39442654</v>
      </c>
      <c r="F19" s="20" t="n">
        <v>2.67765378</v>
      </c>
      <c r="G19" s="18" t="n">
        <v>76.60557346</v>
      </c>
      <c r="H19" s="20" t="n">
        <v>2.67765378</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11.16991267</v>
      </c>
      <c r="F20" s="20" t="n">
        <v>0.22828726</v>
      </c>
      <c r="G20" s="18" t="n">
        <v>88.26502981</v>
      </c>
      <c r="H20" s="20" t="n">
        <v>0.24326533</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22.25735456</v>
      </c>
      <c r="F21" s="20" t="n">
        <v>3.07346653</v>
      </c>
      <c r="G21" s="18" t="n">
        <v>77.74264544</v>
      </c>
      <c r="H21" s="20" t="n">
        <v>3.07346653</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32.60686708</v>
      </c>
      <c r="F22" s="20" t="n">
        <v>4.05712034</v>
      </c>
      <c r="G22" s="18" t="n">
        <v>67.39313292</v>
      </c>
      <c r="H22" s="20" t="n">
        <v>4.05712034</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64.50928906</v>
      </c>
      <c r="F23" s="20" t="n">
        <v>3.66147301</v>
      </c>
      <c r="G23" s="18" t="n">
        <v>35.49071094</v>
      </c>
      <c r="H23" s="20" t="n">
        <v>3.66147301</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63.72036612</v>
      </c>
      <c r="F24" s="20" t="n">
        <v>3.76853796</v>
      </c>
      <c r="G24" s="18" t="n">
        <v>36.27963388</v>
      </c>
      <c r="H24" s="20" t="n">
        <v>3.76853796</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46.51540791</v>
      </c>
      <c r="F25" s="20" t="n">
        <v>3.71238079</v>
      </c>
      <c r="G25" s="18" t="n">
        <v>53.48459209</v>
      </c>
      <c r="H25" s="20" t="n">
        <v>3.71238079</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22.33802224</v>
      </c>
      <c r="F26" s="20" t="n">
        <v>2.42085037</v>
      </c>
      <c r="G26" s="18" t="n">
        <v>77.66197776</v>
      </c>
      <c r="H26" s="20" t="n">
        <v>2.42085037</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53.12659943</v>
      </c>
      <c r="F27" s="20" t="n">
        <v>0.08740804000000001</v>
      </c>
      <c r="G27" s="18" t="n">
        <v>46.87340057</v>
      </c>
      <c r="H27" s="20" t="n">
        <v>0.08740804000000001</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81.12955974</v>
      </c>
      <c r="F28" s="20" t="n">
        <v>1.93906258</v>
      </c>
      <c r="G28" s="18" t="n">
        <v>18.87044026</v>
      </c>
      <c r="H28" s="20" t="n">
        <v>1.93906258</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64.02316883</v>
      </c>
      <c r="F29" s="20" t="n">
        <v>4.01450061</v>
      </c>
      <c r="G29" s="18" t="n">
        <v>35.97683117</v>
      </c>
      <c r="H29" s="20" t="n">
        <v>4.01450061</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52.95145723</v>
      </c>
      <c r="F30" s="20" t="n">
        <v>4.08908025</v>
      </c>
      <c r="G30" s="18" t="n">
        <v>47.04854277</v>
      </c>
      <c r="H30" s="20" t="n">
        <v>4.08908025</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41.02694456</v>
      </c>
      <c r="F31" s="20" t="n">
        <v>3.45505574</v>
      </c>
      <c r="G31" s="18" t="n">
        <v>58.97305544</v>
      </c>
      <c r="H31" s="20" t="n">
        <v>3.45505574</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8.85612787</v>
      </c>
      <c r="F32" s="20" t="n">
        <v>2.38581137</v>
      </c>
      <c r="G32" s="18" t="n">
        <v>91.14387213000001</v>
      </c>
      <c r="H32" s="20" t="n">
        <v>2.38581137</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63.74561879</v>
      </c>
      <c r="F33" s="20" t="n">
        <v>3.83361695</v>
      </c>
      <c r="G33" s="18" t="n">
        <v>36.25438121</v>
      </c>
      <c r="H33" s="20" t="n">
        <v>3.83361695</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28.15808681</v>
      </c>
      <c r="F34" s="20" t="n">
        <v>3.01507364</v>
      </c>
      <c r="G34" s="18" t="n">
        <v>71.84191319</v>
      </c>
      <c r="H34" s="20" t="n">
        <v>3.01507364</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11.41782418</v>
      </c>
      <c r="F35" s="20" t="n">
        <v>0.11346762</v>
      </c>
      <c r="G35" s="18" t="n">
        <v>88.58217582</v>
      </c>
      <c r="H35" s="20" t="n">
        <v>0.11346762</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48.59656664</v>
      </c>
      <c r="F36" s="20" t="n">
        <v>3.21587998</v>
      </c>
      <c r="G36" s="18" t="n">
        <v>51.40343336</v>
      </c>
      <c r="H36" s="20" t="n">
        <v>3.21587998</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27.4104559</v>
      </c>
      <c r="F37" s="20" t="n">
        <v>3.3112474</v>
      </c>
      <c r="G37" s="18" t="n">
        <v>72.5895441</v>
      </c>
      <c r="H37" s="20" t="n">
        <v>3.3112474</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38.40344735</v>
      </c>
      <c r="F38" s="20" t="n">
        <v>4.42722348</v>
      </c>
      <c r="G38" s="18" t="n">
        <v>61.59655265</v>
      </c>
      <c r="H38" s="20" t="n">
        <v>4.42722348</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95.25113389000001</v>
      </c>
      <c r="F39" s="20" t="n">
        <v>2.0023765</v>
      </c>
      <c r="G39" s="18" t="n">
        <v>4.74886611</v>
      </c>
      <c r="H39" s="20" t="n">
        <v>2.0023765</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40.16253997</v>
      </c>
      <c r="F40" s="20" t="n">
        <v>3.59335649</v>
      </c>
      <c r="G40" s="18" t="n">
        <v>59.83746003</v>
      </c>
      <c r="H40" s="20" t="n">
        <v>3.59335649</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49.84737232</v>
      </c>
      <c r="F41" s="20" t="n">
        <v>3.6525547</v>
      </c>
      <c r="G41" s="18" t="n">
        <v>50.15262768</v>
      </c>
      <c r="H41" s="20" t="n">
        <v>3.6525547</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74.20505575999999</v>
      </c>
      <c r="F44" s="20" t="n">
        <v>3.46234168</v>
      </c>
      <c r="G44" s="18" t="n">
        <v>25.45336607</v>
      </c>
      <c r="H44" s="20" t="n">
        <v>3.4131649</v>
      </c>
      <c r="I44" s="18" t="n">
        <v>0</v>
      </c>
      <c r="J44" s="20" t="n">
        <v>0</v>
      </c>
      <c r="K44" s="18" t="s">
        <v>404</v>
      </c>
      <c r="L44" s="20" t="s">
        <v>404</v>
      </c>
      <c r="M44" s="18" t="n">
        <v>0</v>
      </c>
      <c r="N44" s="20" t="n">
        <v>0</v>
      </c>
      <c r="O44" s="18" t="n">
        <v>0</v>
      </c>
      <c r="P44" s="20" t="n">
        <v>0</v>
      </c>
      <c r="Q44" s="18" t="n">
        <v>0.34157817</v>
      </c>
      <c r="R44" s="20" t="n">
        <v>0.24722</v>
      </c>
    </row>
    <row r="45" spans="1:18">
      <c r="A45" s="15" t="s">
        <v>442</v>
      </c>
      <c r="B45" s="17" t="n">
        <v>5519</v>
      </c>
      <c r="C45" s="18">
        <f>(0.0/B45*100)</f>
        <v/>
      </c>
      <c r="D45" s="19" t="n">
        <v>5519</v>
      </c>
      <c r="E45" s="18" t="n">
        <v>92.16782927</v>
      </c>
      <c r="F45" s="20" t="n">
        <v>2.24812154</v>
      </c>
      <c r="G45" s="18" t="n">
        <v>7.65989341</v>
      </c>
      <c r="H45" s="20" t="n">
        <v>2.23681985</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66.21919901</v>
      </c>
      <c r="F46" s="20" t="n">
        <v>2.72936207</v>
      </c>
      <c r="G46" s="18" t="n">
        <v>33.78080099</v>
      </c>
      <c r="H46" s="20" t="n">
        <v>2.72936207</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72.92568686</v>
      </c>
      <c r="F47" s="20" t="n">
        <v>3.4934905</v>
      </c>
      <c r="G47" s="18" t="n">
        <v>27.07431314</v>
      </c>
      <c r="H47" s="20" t="n">
        <v>3.4934905</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63.39153086</v>
      </c>
      <c r="F48" s="20" t="n">
        <v>3.92515096</v>
      </c>
      <c r="G48" s="18" t="n">
        <v>36.60846914</v>
      </c>
      <c r="H48" s="20" t="n">
        <v>3.92515096</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59.253821</v>
      </c>
      <c r="F49" s="20" t="n">
        <v>3.55118282</v>
      </c>
      <c r="G49" s="18" t="n">
        <v>40.746179</v>
      </c>
      <c r="H49" s="20" t="n">
        <v>3.55118282</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80.34587935</v>
      </c>
      <c r="F50" s="20" t="n">
        <v>2.71615095</v>
      </c>
      <c r="G50" s="18" t="n">
        <v>19.65412065</v>
      </c>
      <c r="H50" s="20" t="n">
        <v>2.71615095</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28.03273306</v>
      </c>
      <c r="F51" s="20" t="n">
        <v>3.39625734</v>
      </c>
      <c r="G51" s="18" t="n">
        <v>71.96726694</v>
      </c>
      <c r="H51" s="20" t="n">
        <v>3.39625734</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40.25221814</v>
      </c>
      <c r="F52" s="20" t="n">
        <v>4.36094327</v>
      </c>
      <c r="G52" s="18" t="n">
        <v>59.74778186</v>
      </c>
      <c r="H52" s="20" t="n">
        <v>4.36094327</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42.74988578</v>
      </c>
      <c r="F53" s="20" t="n">
        <v>0.1368259</v>
      </c>
      <c r="G53" s="18" t="n">
        <v>57.25011422</v>
      </c>
      <c r="H53" s="20" t="n">
        <v>0.1368259</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65.87283922</v>
      </c>
      <c r="F54" s="20" t="n">
        <v>3.86546602</v>
      </c>
      <c r="G54" s="18" t="n">
        <v>34.12716078</v>
      </c>
      <c r="H54" s="20" t="n">
        <v>3.86546602</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54.98950534</v>
      </c>
      <c r="F55" s="20" t="n">
        <v>3.40819568</v>
      </c>
      <c r="G55" s="18" t="n">
        <v>45.01049466</v>
      </c>
      <c r="H55" s="20" t="n">
        <v>3.40819568</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11.78529251</v>
      </c>
      <c r="F56" s="20" t="n">
        <v>2.79101214</v>
      </c>
      <c r="G56" s="18" t="n">
        <v>88.21470749</v>
      </c>
      <c r="H56" s="20" t="n">
        <v>2.79101214</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27.32680835</v>
      </c>
      <c r="F57" s="20" t="n">
        <v>3.37304879</v>
      </c>
      <c r="G57" s="18" t="n">
        <v>72.67319165000001</v>
      </c>
      <c r="H57" s="20" t="n">
        <v>3.37304879</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91.63057894000001</v>
      </c>
      <c r="F58" s="20" t="n">
        <v>1.68929181</v>
      </c>
      <c r="G58" s="18" t="n">
        <v>8.369421060000001</v>
      </c>
      <c r="H58" s="20" t="n">
        <v>1.68929181</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83.58258331</v>
      </c>
      <c r="F59" s="20" t="n">
        <v>1.26561786</v>
      </c>
      <c r="G59" s="18" t="n">
        <v>16.41741669</v>
      </c>
      <c r="H59" s="20" t="n">
        <v>1.26561786</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74.9473813</v>
      </c>
      <c r="F60" s="20" t="n">
        <v>2.74949984</v>
      </c>
      <c r="G60" s="18" t="n">
        <v>24.50398436</v>
      </c>
      <c r="H60" s="20" t="n">
        <v>2.72579398</v>
      </c>
      <c r="I60" s="18" t="n">
        <v>0</v>
      </c>
      <c r="J60" s="20" t="n">
        <v>0</v>
      </c>
      <c r="K60" s="18" t="s">
        <v>404</v>
      </c>
      <c r="L60" s="20" t="s">
        <v>404</v>
      </c>
      <c r="M60" s="18" t="n">
        <v>0</v>
      </c>
      <c r="N60" s="20" t="n">
        <v>0</v>
      </c>
      <c r="O60" s="18" t="n">
        <v>0</v>
      </c>
      <c r="P60" s="20" t="n">
        <v>0</v>
      </c>
      <c r="Q60" s="18" t="n">
        <v>0.5486343299999999</v>
      </c>
      <c r="R60" s="20" t="n">
        <v>0.28999374</v>
      </c>
    </row>
    <row r="61" spans="1:18">
      <c r="A61" s="15" t="s">
        <v>458</v>
      </c>
      <c r="B61" s="17" t="n">
        <v>6525</v>
      </c>
      <c r="C61" s="18">
        <f>(0.0/B61*100)</f>
        <v/>
      </c>
      <c r="D61" s="19" t="n">
        <v>6525</v>
      </c>
      <c r="E61" s="18" t="n">
        <v>32.90345618</v>
      </c>
      <c r="F61" s="20" t="n">
        <v>2.82765951</v>
      </c>
      <c r="G61" s="18" t="n">
        <v>67.09654381999999</v>
      </c>
      <c r="H61" s="20" t="n">
        <v>2.82765951</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21.18879417</v>
      </c>
      <c r="F62" s="20" t="n">
        <v>0.04509722</v>
      </c>
      <c r="G62" s="18" t="n">
        <v>78.81120583000001</v>
      </c>
      <c r="H62" s="20" t="n">
        <v>0.04509722</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25.87851833</v>
      </c>
      <c r="F63" s="20" t="n">
        <v>0.14112709</v>
      </c>
      <c r="G63" s="18" t="n">
        <v>65.8267436</v>
      </c>
      <c r="H63" s="20" t="n">
        <v>0.16270982</v>
      </c>
      <c r="I63" s="18" t="n">
        <v>0</v>
      </c>
      <c r="J63" s="20" t="n">
        <v>0</v>
      </c>
      <c r="K63" s="18" t="s">
        <v>404</v>
      </c>
      <c r="L63" s="20" t="s">
        <v>404</v>
      </c>
      <c r="M63" s="18" t="n">
        <v>0</v>
      </c>
      <c r="N63" s="20" t="n">
        <v>0</v>
      </c>
      <c r="O63" s="18" t="n">
        <v>0</v>
      </c>
      <c r="P63" s="20" t="n">
        <v>0</v>
      </c>
      <c r="Q63" s="18" t="n">
        <v>8.294738069999999</v>
      </c>
      <c r="R63" s="20" t="n">
        <v>0.17904861</v>
      </c>
    </row>
    <row r="64" spans="1:18">
      <c r="A64" s="15" t="s">
        <v>461</v>
      </c>
      <c r="B64" s="17" t="n">
        <v>3634</v>
      </c>
      <c r="C64" s="18">
        <f>(27.0/B64*100)</f>
        <v/>
      </c>
      <c r="D64" s="19" t="n">
        <v>3607</v>
      </c>
      <c r="E64" s="18" t="n">
        <v>32.65590594</v>
      </c>
      <c r="F64" s="20" t="n">
        <v>0.1099392</v>
      </c>
      <c r="G64" s="18" t="n">
        <v>67.34409406</v>
      </c>
      <c r="H64" s="20" t="n">
        <v>0.1099392</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61.29076572</v>
      </c>
      <c r="F65" s="20" t="n">
        <v>3.43295752</v>
      </c>
      <c r="G65" s="18" t="n">
        <v>38.70923428</v>
      </c>
      <c r="H65" s="20" t="n">
        <v>3.43295752</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70.85233727000001</v>
      </c>
      <c r="F66" s="20" t="n">
        <v>0.53570072</v>
      </c>
      <c r="G66" s="18" t="n">
        <v>29.14766273</v>
      </c>
      <c r="H66" s="20" t="n">
        <v>0.53570072</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30.49427805</v>
      </c>
      <c r="F67" s="20" t="n">
        <v>3.01102685</v>
      </c>
      <c r="G67" s="18" t="n">
        <v>69.50572194999999</v>
      </c>
      <c r="H67" s="20" t="n">
        <v>3.01102685</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70.79007196000001</v>
      </c>
      <c r="F68" s="20" t="n">
        <v>0.08160808999999999</v>
      </c>
      <c r="G68" s="18" t="n">
        <v>29.20992804</v>
      </c>
      <c r="H68" s="20" t="n">
        <v>0.08160808999999999</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44.34926743</v>
      </c>
      <c r="F69" s="20" t="n">
        <v>4.17745428</v>
      </c>
      <c r="G69" s="18" t="n">
        <v>55.65073257</v>
      </c>
      <c r="H69" s="20" t="n">
        <v>4.17745428</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58.70505223</v>
      </c>
      <c r="F70" s="20" t="n">
        <v>3.75790789</v>
      </c>
      <c r="G70" s="18" t="n">
        <v>41.29494777</v>
      </c>
      <c r="H70" s="20" t="n">
        <v>3.75790789</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61.29671189</v>
      </c>
      <c r="F71" s="20" t="n">
        <v>0.97908642</v>
      </c>
      <c r="G71" s="18" t="n">
        <v>38.70328811</v>
      </c>
      <c r="H71" s="20" t="n">
        <v>0.97908642</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54.364616</v>
      </c>
      <c r="F72" s="20" t="n">
        <v>3.15613963</v>
      </c>
      <c r="G72" s="18" t="n">
        <v>45.635384</v>
      </c>
      <c r="H72" s="20" t="n">
        <v>3.15613963</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19.30351541</v>
      </c>
      <c r="F73" s="20" t="n">
        <v>2.94417635</v>
      </c>
      <c r="G73" s="18" t="n">
        <v>80.69648459</v>
      </c>
      <c r="H73" s="20" t="n">
        <v>2.94417635</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26.50378075</v>
      </c>
      <c r="F74" s="20" t="n">
        <v>0.29196994</v>
      </c>
      <c r="G74" s="18" t="n">
        <v>73.49621925</v>
      </c>
      <c r="H74" s="20" t="n">
        <v>0.29196994</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88.33559156</v>
      </c>
      <c r="F75" s="20" t="n">
        <v>2.61627058</v>
      </c>
      <c r="G75" s="18" t="n">
        <v>11.66440844</v>
      </c>
      <c r="H75" s="20" t="n">
        <v>2.61627058</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65.17764201</v>
      </c>
      <c r="F76" s="20" t="n">
        <v>2.52544811</v>
      </c>
      <c r="G76" s="18" t="n">
        <v>34.82235799</v>
      </c>
      <c r="H76" s="20" t="n">
        <v>2.52544811</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56.97546663</v>
      </c>
      <c r="F77" s="20" t="n">
        <v>3.17596534</v>
      </c>
      <c r="G77" s="18" t="n">
        <v>43.02453337</v>
      </c>
      <c r="H77" s="20" t="n">
        <v>3.17596534</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86.78810606</v>
      </c>
      <c r="F78" s="20" t="n">
        <v>2.7759268</v>
      </c>
      <c r="G78" s="18" t="n">
        <v>11.67760717</v>
      </c>
      <c r="H78" s="20" t="n">
        <v>2.52496661</v>
      </c>
      <c r="I78" s="18" t="n">
        <v>0</v>
      </c>
      <c r="J78" s="20" t="n">
        <v>0</v>
      </c>
      <c r="K78" s="18" t="s">
        <v>404</v>
      </c>
      <c r="L78" s="20" t="s">
        <v>404</v>
      </c>
      <c r="M78" s="18" t="n">
        <v>0</v>
      </c>
      <c r="N78" s="20" t="n">
        <v>0</v>
      </c>
      <c r="O78" s="18" t="n">
        <v>0</v>
      </c>
      <c r="P78" s="20" t="n">
        <v>0</v>
      </c>
      <c r="Q78" s="18" t="n">
        <v>1.53428677</v>
      </c>
      <c r="R78" s="20" t="n">
        <v>1.1362532</v>
      </c>
    </row>
    <row customHeight="1" ht="25" r="79" spans="1:18">
      <c r="A79" s="15" t="s">
        <v>476</v>
      </c>
      <c r="B79" s="17" t="n">
        <v>1657</v>
      </c>
      <c r="C79" s="18">
        <f>(21.0/B79*100)</f>
        <v/>
      </c>
      <c r="D79" s="19" t="n">
        <v>1636</v>
      </c>
      <c r="E79" s="18" t="n">
        <v>73.82533639</v>
      </c>
      <c r="F79" s="20" t="n">
        <v>5.55338855</v>
      </c>
      <c r="G79" s="18" t="n">
        <v>26.17466361</v>
      </c>
      <c r="H79" s="20" t="n">
        <v>5.55338855</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79.62187262</v>
      </c>
      <c r="F80" s="20" t="n">
        <v>3.25447041</v>
      </c>
      <c r="G80" s="18" t="n">
        <v>20.37812738</v>
      </c>
      <c r="H80" s="20" t="n">
        <v>3.25447041</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74.41072274</v>
      </c>
      <c r="F81" s="20" t="n">
        <v>3.28737414</v>
      </c>
      <c r="G81" s="18" t="n">
        <v>25.58927726</v>
      </c>
      <c r="H81" s="20" t="n">
        <v>3.28737414</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578</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81.21291051999999</v>
      </c>
      <c r="F7" s="20" t="n">
        <v>1.44034824</v>
      </c>
      <c r="G7" s="18" t="n">
        <v>18.78708948</v>
      </c>
      <c r="H7" s="20" t="n">
        <v>1.44034824</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38.53450156</v>
      </c>
      <c r="F8" s="20" t="n">
        <v>3.26950553</v>
      </c>
      <c r="G8" s="18" t="n">
        <v>61.46549844</v>
      </c>
      <c r="H8" s="20" t="n">
        <v>3.26950553</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65.64880392000001</v>
      </c>
      <c r="F9" s="20" t="n">
        <v>2.46194693</v>
      </c>
      <c r="G9" s="18" t="n">
        <v>34.35119608</v>
      </c>
      <c r="H9" s="20" t="n">
        <v>2.46194693</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76.00357535000001</v>
      </c>
      <c r="F10" s="20" t="n">
        <v>2.22226358</v>
      </c>
      <c r="G10" s="18" t="n">
        <v>23.99642465</v>
      </c>
      <c r="H10" s="20" t="n">
        <v>2.22226358</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46.25149572</v>
      </c>
      <c r="F11" s="20" t="n">
        <v>4.05109984</v>
      </c>
      <c r="G11" s="18" t="n">
        <v>53.74850428</v>
      </c>
      <c r="H11" s="20" t="n">
        <v>4.05109984</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56.03037212</v>
      </c>
      <c r="F12" s="20" t="n">
        <v>3.3494464</v>
      </c>
      <c r="G12" s="18" t="n">
        <v>43.96962788</v>
      </c>
      <c r="H12" s="20" t="n">
        <v>3.3494464</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30.59369758</v>
      </c>
      <c r="F13" s="20" t="n">
        <v>3.14893872</v>
      </c>
      <c r="G13" s="18" t="n">
        <v>69.40630242</v>
      </c>
      <c r="H13" s="20" t="n">
        <v>3.14893872</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25.24661351</v>
      </c>
      <c r="F14" s="20" t="n">
        <v>2.61168755</v>
      </c>
      <c r="G14" s="18" t="n">
        <v>74.75338649</v>
      </c>
      <c r="H14" s="20" t="n">
        <v>2.61168755</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90.36350474</v>
      </c>
      <c r="F15" s="20" t="n">
        <v>2.26263478</v>
      </c>
      <c r="G15" s="18" t="n">
        <v>9.63649526</v>
      </c>
      <c r="H15" s="20" t="n">
        <v>2.26263478</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22.18863294</v>
      </c>
      <c r="F16" s="20" t="n">
        <v>2.38260268</v>
      </c>
      <c r="G16" s="18" t="n">
        <v>77.81136705999999</v>
      </c>
      <c r="H16" s="20" t="n">
        <v>2.38260268</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70.91312252</v>
      </c>
      <c r="F17" s="20" t="n">
        <v>3.1982838</v>
      </c>
      <c r="G17" s="18" t="n">
        <v>29.08687748</v>
      </c>
      <c r="H17" s="20" t="n">
        <v>3.1982838</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97.15062122</v>
      </c>
      <c r="F18" s="20" t="n">
        <v>0.81390679</v>
      </c>
      <c r="G18" s="18" t="n">
        <v>2.84937878</v>
      </c>
      <c r="H18" s="20" t="n">
        <v>0.81390679</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32.4284337</v>
      </c>
      <c r="F19" s="20" t="n">
        <v>3.54075323</v>
      </c>
      <c r="G19" s="18" t="n">
        <v>67.5715663</v>
      </c>
      <c r="H19" s="20" t="n">
        <v>3.54075323</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83.04785941999999</v>
      </c>
      <c r="F20" s="20" t="n">
        <v>0.19398277</v>
      </c>
      <c r="G20" s="18" t="n">
        <v>16.38708306</v>
      </c>
      <c r="H20" s="20" t="n">
        <v>0.17370522</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21.47979251</v>
      </c>
      <c r="F21" s="20" t="n">
        <v>3.62806656</v>
      </c>
      <c r="G21" s="18" t="n">
        <v>78.52020749</v>
      </c>
      <c r="H21" s="20" t="n">
        <v>3.62806656</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53.04065971</v>
      </c>
      <c r="F22" s="20" t="n">
        <v>3.81478479</v>
      </c>
      <c r="G22" s="18" t="n">
        <v>46.95934029</v>
      </c>
      <c r="H22" s="20" t="n">
        <v>3.81478479</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13.9737462</v>
      </c>
      <c r="F23" s="20" t="n">
        <v>2.2064188</v>
      </c>
      <c r="G23" s="18" t="n">
        <v>86.02625380000001</v>
      </c>
      <c r="H23" s="20" t="n">
        <v>2.2064188</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96.46733188</v>
      </c>
      <c r="F24" s="20" t="n">
        <v>1.68191763</v>
      </c>
      <c r="G24" s="18" t="n">
        <v>3.53266812</v>
      </c>
      <c r="H24" s="20" t="n">
        <v>1.68191763</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75.84333581</v>
      </c>
      <c r="F25" s="20" t="n">
        <v>3.31086522</v>
      </c>
      <c r="G25" s="18" t="n">
        <v>24.15666419</v>
      </c>
      <c r="H25" s="20" t="n">
        <v>3.31086522</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31.47590804</v>
      </c>
      <c r="F26" s="20" t="n">
        <v>2.9629853</v>
      </c>
      <c r="G26" s="18" t="n">
        <v>68.52409196000001</v>
      </c>
      <c r="H26" s="20" t="n">
        <v>2.9629853</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25.56612463</v>
      </c>
      <c r="F27" s="20" t="n">
        <v>0.08556567</v>
      </c>
      <c r="G27" s="18" t="n">
        <v>74.43387537</v>
      </c>
      <c r="H27" s="20" t="n">
        <v>0.08556567</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40.5185193</v>
      </c>
      <c r="F28" s="20" t="n">
        <v>2.92137255</v>
      </c>
      <c r="G28" s="18" t="n">
        <v>59.4814807</v>
      </c>
      <c r="H28" s="20" t="n">
        <v>2.92137255</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85.96064778</v>
      </c>
      <c r="F29" s="20" t="n">
        <v>2.94860277</v>
      </c>
      <c r="G29" s="18" t="n">
        <v>14.03935222</v>
      </c>
      <c r="H29" s="20" t="n">
        <v>2.94860277</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45.58179486</v>
      </c>
      <c r="F30" s="20" t="n">
        <v>4.26664927</v>
      </c>
      <c r="G30" s="18" t="n">
        <v>54.41820514</v>
      </c>
      <c r="H30" s="20" t="n">
        <v>4.26664927</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66.00647177</v>
      </c>
      <c r="F31" s="20" t="n">
        <v>3.73808912</v>
      </c>
      <c r="G31" s="18" t="n">
        <v>33.99352823</v>
      </c>
      <c r="H31" s="20" t="n">
        <v>3.73808912</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67.73347923</v>
      </c>
      <c r="F32" s="20" t="n">
        <v>3.93489789</v>
      </c>
      <c r="G32" s="18" t="n">
        <v>32.26652077</v>
      </c>
      <c r="H32" s="20" t="n">
        <v>3.93489789</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45.19037221</v>
      </c>
      <c r="F33" s="20" t="n">
        <v>3.71260688</v>
      </c>
      <c r="G33" s="18" t="n">
        <v>54.80962779</v>
      </c>
      <c r="H33" s="20" t="n">
        <v>3.71260688</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77.2294557</v>
      </c>
      <c r="F34" s="20" t="n">
        <v>2.74724787</v>
      </c>
      <c r="G34" s="18" t="n">
        <v>22.7705443</v>
      </c>
      <c r="H34" s="20" t="n">
        <v>2.74724787</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76.52505997999999</v>
      </c>
      <c r="F35" s="20" t="n">
        <v>0.55897242</v>
      </c>
      <c r="G35" s="18" t="n">
        <v>23.47494002</v>
      </c>
      <c r="H35" s="20" t="n">
        <v>0.55897242</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38.01028464</v>
      </c>
      <c r="F36" s="20" t="n">
        <v>3.44573908</v>
      </c>
      <c r="G36" s="18" t="n">
        <v>61.98971536</v>
      </c>
      <c r="H36" s="20" t="n">
        <v>3.44573908</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90.26589212</v>
      </c>
      <c r="F37" s="20" t="n">
        <v>2.06514062</v>
      </c>
      <c r="G37" s="18" t="n">
        <v>9.73410788</v>
      </c>
      <c r="H37" s="20" t="n">
        <v>2.06514062</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57.56152145</v>
      </c>
      <c r="F38" s="20" t="n">
        <v>3.7079327</v>
      </c>
      <c r="G38" s="18" t="n">
        <v>42.43847855</v>
      </c>
      <c r="H38" s="20" t="n">
        <v>3.7079327</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84.72882568999999</v>
      </c>
      <c r="F39" s="20" t="n">
        <v>3.22439546</v>
      </c>
      <c r="G39" s="18" t="n">
        <v>15.27117431</v>
      </c>
      <c r="H39" s="20" t="n">
        <v>3.22439546</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47.3070532</v>
      </c>
      <c r="F40" s="20" t="n">
        <v>3.60516607</v>
      </c>
      <c r="G40" s="18" t="n">
        <v>52.6929468</v>
      </c>
      <c r="H40" s="20" t="n">
        <v>3.60516607</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53.37645623</v>
      </c>
      <c r="F41" s="20" t="n">
        <v>3.53920717</v>
      </c>
      <c r="G41" s="18" t="n">
        <v>46.62354377</v>
      </c>
      <c r="H41" s="20" t="n">
        <v>3.53920717</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34.66489241</v>
      </c>
      <c r="F44" s="20" t="n">
        <v>3.59937063</v>
      </c>
      <c r="G44" s="18" t="n">
        <v>64.99352943</v>
      </c>
      <c r="H44" s="20" t="n">
        <v>3.5819218</v>
      </c>
      <c r="I44" s="18" t="n">
        <v>0</v>
      </c>
      <c r="J44" s="20" t="n">
        <v>0</v>
      </c>
      <c r="K44" s="18" t="s">
        <v>404</v>
      </c>
      <c r="L44" s="20" t="s">
        <v>404</v>
      </c>
      <c r="M44" s="18" t="n">
        <v>0</v>
      </c>
      <c r="N44" s="20" t="n">
        <v>0</v>
      </c>
      <c r="O44" s="18" t="n">
        <v>0</v>
      </c>
      <c r="P44" s="20" t="n">
        <v>0</v>
      </c>
      <c r="Q44" s="18" t="n">
        <v>0.34157817</v>
      </c>
      <c r="R44" s="20" t="n">
        <v>0.24722</v>
      </c>
    </row>
    <row r="45" spans="1:18">
      <c r="A45" s="15" t="s">
        <v>442</v>
      </c>
      <c r="B45" s="17" t="n">
        <v>5519</v>
      </c>
      <c r="C45" s="18">
        <f>(0.0/B45*100)</f>
        <v/>
      </c>
      <c r="D45" s="19" t="n">
        <v>5519</v>
      </c>
      <c r="E45" s="18" t="n">
        <v>89.82152437000001</v>
      </c>
      <c r="F45" s="20" t="n">
        <v>2.60501089</v>
      </c>
      <c r="G45" s="18" t="n">
        <v>10.00619832</v>
      </c>
      <c r="H45" s="20" t="n">
        <v>2.59818004</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21.3325019</v>
      </c>
      <c r="F46" s="20" t="n">
        <v>2.33002988</v>
      </c>
      <c r="G46" s="18" t="n">
        <v>78.6674981</v>
      </c>
      <c r="H46" s="20" t="n">
        <v>2.33002988</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5.75034709</v>
      </c>
      <c r="F47" s="20" t="n">
        <v>1.76826777</v>
      </c>
      <c r="G47" s="18" t="n">
        <v>94.24965290999999</v>
      </c>
      <c r="H47" s="20" t="n">
        <v>1.76826777</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35.35880415</v>
      </c>
      <c r="F48" s="20" t="n">
        <v>3.46166112</v>
      </c>
      <c r="G48" s="18" t="n">
        <v>64.64119585</v>
      </c>
      <c r="H48" s="20" t="n">
        <v>3.46166112</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49.26268871</v>
      </c>
      <c r="F49" s="20" t="n">
        <v>3.49784922</v>
      </c>
      <c r="G49" s="18" t="n">
        <v>50.73731129</v>
      </c>
      <c r="H49" s="20" t="n">
        <v>3.49784922</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9.8646917</v>
      </c>
      <c r="F50" s="20" t="n">
        <v>2.18084498</v>
      </c>
      <c r="G50" s="18" t="n">
        <v>90.13530830000001</v>
      </c>
      <c r="H50" s="20" t="n">
        <v>2.18084498</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95.0746242</v>
      </c>
      <c r="F51" s="20" t="n">
        <v>1.49530125</v>
      </c>
      <c r="G51" s="18" t="n">
        <v>4.9253758</v>
      </c>
      <c r="H51" s="20" t="n">
        <v>1.49530125</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53.73460667</v>
      </c>
      <c r="F52" s="20" t="n">
        <v>4.19612436</v>
      </c>
      <c r="G52" s="18" t="n">
        <v>46.26539333</v>
      </c>
      <c r="H52" s="20" t="n">
        <v>4.19612436</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74.92570503</v>
      </c>
      <c r="F53" s="20" t="n">
        <v>0.13597463</v>
      </c>
      <c r="G53" s="18" t="n">
        <v>25.07429497</v>
      </c>
      <c r="H53" s="20" t="n">
        <v>0.13597463</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38.49751968</v>
      </c>
      <c r="F54" s="20" t="n">
        <v>4.08064094</v>
      </c>
      <c r="G54" s="18" t="n">
        <v>61.50248032</v>
      </c>
      <c r="H54" s="20" t="n">
        <v>4.08064094</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39.40585978</v>
      </c>
      <c r="F55" s="20" t="n">
        <v>2.99752796</v>
      </c>
      <c r="G55" s="18" t="n">
        <v>60.59414022</v>
      </c>
      <c r="H55" s="20" t="n">
        <v>2.99752796</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85.83869522000001</v>
      </c>
      <c r="F56" s="20" t="n">
        <v>2.93906071</v>
      </c>
      <c r="G56" s="18" t="n">
        <v>14.16130478</v>
      </c>
      <c r="H56" s="20" t="n">
        <v>2.93906071</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71.61068916000001</v>
      </c>
      <c r="F57" s="20" t="n">
        <v>3.15691029</v>
      </c>
      <c r="G57" s="18" t="n">
        <v>28.38931084</v>
      </c>
      <c r="H57" s="20" t="n">
        <v>3.15691029</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73.41118508</v>
      </c>
      <c r="F58" s="20" t="n">
        <v>3.25747584</v>
      </c>
      <c r="G58" s="18" t="n">
        <v>26.58881492</v>
      </c>
      <c r="H58" s="20" t="n">
        <v>3.25747584</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40.30082232</v>
      </c>
      <c r="F59" s="20" t="n">
        <v>1.29168524</v>
      </c>
      <c r="G59" s="18" t="n">
        <v>59.69917768</v>
      </c>
      <c r="H59" s="20" t="n">
        <v>1.29168524</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52.73031764</v>
      </c>
      <c r="F60" s="20" t="n">
        <v>3.29166426</v>
      </c>
      <c r="G60" s="18" t="n">
        <v>46.72104802</v>
      </c>
      <c r="H60" s="20" t="n">
        <v>3.29906582</v>
      </c>
      <c r="I60" s="18" t="n">
        <v>0</v>
      </c>
      <c r="J60" s="20" t="n">
        <v>0</v>
      </c>
      <c r="K60" s="18" t="s">
        <v>404</v>
      </c>
      <c r="L60" s="20" t="s">
        <v>404</v>
      </c>
      <c r="M60" s="18" t="n">
        <v>0</v>
      </c>
      <c r="N60" s="20" t="n">
        <v>0</v>
      </c>
      <c r="O60" s="18" t="n">
        <v>0</v>
      </c>
      <c r="P60" s="20" t="n">
        <v>0</v>
      </c>
      <c r="Q60" s="18" t="n">
        <v>0.5486343299999999</v>
      </c>
      <c r="R60" s="20" t="n">
        <v>0.28999374</v>
      </c>
    </row>
    <row r="61" spans="1:18">
      <c r="A61" s="15" t="s">
        <v>458</v>
      </c>
      <c r="B61" s="17" t="n">
        <v>6525</v>
      </c>
      <c r="C61" s="18">
        <f>(0.0/B61*100)</f>
        <v/>
      </c>
      <c r="D61" s="19" t="n">
        <v>6525</v>
      </c>
      <c r="E61" s="18" t="n">
        <v>23.90588339</v>
      </c>
      <c r="F61" s="20" t="n">
        <v>2.48731816</v>
      </c>
      <c r="G61" s="18" t="n">
        <v>76.09411661</v>
      </c>
      <c r="H61" s="20" t="n">
        <v>2.48731816</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55.52143439</v>
      </c>
      <c r="F62" s="20" t="n">
        <v>0.06500108</v>
      </c>
      <c r="G62" s="18" t="n">
        <v>44.47856561</v>
      </c>
      <c r="H62" s="20" t="n">
        <v>0.06500108</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28.7865102</v>
      </c>
      <c r="F63" s="20" t="n">
        <v>0.1721134</v>
      </c>
      <c r="G63" s="18" t="n">
        <v>62.91875173</v>
      </c>
      <c r="H63" s="20" t="n">
        <v>0.18754054</v>
      </c>
      <c r="I63" s="18" t="n">
        <v>0</v>
      </c>
      <c r="J63" s="20" t="n">
        <v>0</v>
      </c>
      <c r="K63" s="18" t="s">
        <v>404</v>
      </c>
      <c r="L63" s="20" t="s">
        <v>404</v>
      </c>
      <c r="M63" s="18" t="n">
        <v>0</v>
      </c>
      <c r="N63" s="20" t="n">
        <v>0</v>
      </c>
      <c r="O63" s="18" t="n">
        <v>0</v>
      </c>
      <c r="P63" s="20" t="n">
        <v>0</v>
      </c>
      <c r="Q63" s="18" t="n">
        <v>8.294738069999999</v>
      </c>
      <c r="R63" s="20" t="n">
        <v>0.17904861</v>
      </c>
    </row>
    <row r="64" spans="1:18">
      <c r="A64" s="15" t="s">
        <v>461</v>
      </c>
      <c r="B64" s="17" t="n">
        <v>3634</v>
      </c>
      <c r="C64" s="18">
        <f>(27.0/B64*100)</f>
        <v/>
      </c>
      <c r="D64" s="19" t="n">
        <v>3607</v>
      </c>
      <c r="E64" s="18" t="n">
        <v>78.99969433</v>
      </c>
      <c r="F64" s="20" t="n">
        <v>0.10394901</v>
      </c>
      <c r="G64" s="18" t="n">
        <v>21.00030567</v>
      </c>
      <c r="H64" s="20" t="n">
        <v>0.10394901</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19.56776402</v>
      </c>
      <c r="F65" s="20" t="n">
        <v>2.94169552</v>
      </c>
      <c r="G65" s="18" t="n">
        <v>80.43223598</v>
      </c>
      <c r="H65" s="20" t="n">
        <v>2.94169552</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68.88354191000001</v>
      </c>
      <c r="F66" s="20" t="n">
        <v>0.42834298</v>
      </c>
      <c r="G66" s="18" t="n">
        <v>31.11645809</v>
      </c>
      <c r="H66" s="20" t="n">
        <v>0.42834298</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34.44070297</v>
      </c>
      <c r="F67" s="20" t="n">
        <v>2.43844358</v>
      </c>
      <c r="G67" s="18" t="n">
        <v>65.55929703</v>
      </c>
      <c r="H67" s="20" t="n">
        <v>2.43844358</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79.18512785</v>
      </c>
      <c r="F68" s="20" t="n">
        <v>0.08320621</v>
      </c>
      <c r="G68" s="18" t="n">
        <v>20.81487215</v>
      </c>
      <c r="H68" s="20" t="n">
        <v>0.08320621</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22.0449869</v>
      </c>
      <c r="F69" s="20" t="n">
        <v>3.31637906</v>
      </c>
      <c r="G69" s="18" t="n">
        <v>77.9550131</v>
      </c>
      <c r="H69" s="20" t="n">
        <v>3.31637906</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9.361143719999999</v>
      </c>
      <c r="F70" s="20" t="n">
        <v>2.24902206</v>
      </c>
      <c r="G70" s="18" t="n">
        <v>90.63885628</v>
      </c>
      <c r="H70" s="20" t="n">
        <v>2.24902206</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15.66903564</v>
      </c>
      <c r="F71" s="20" t="n">
        <v>0.88446221</v>
      </c>
      <c r="G71" s="18" t="n">
        <v>84.33096436</v>
      </c>
      <c r="H71" s="20" t="n">
        <v>0.88446221</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33.83200821</v>
      </c>
      <c r="F72" s="20" t="n">
        <v>3.33706146</v>
      </c>
      <c r="G72" s="18" t="n">
        <v>66.16799179</v>
      </c>
      <c r="H72" s="20" t="n">
        <v>3.33706146</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48.01264863</v>
      </c>
      <c r="F73" s="20" t="n">
        <v>3.72710545</v>
      </c>
      <c r="G73" s="18" t="n">
        <v>51.98735137</v>
      </c>
      <c r="H73" s="20" t="n">
        <v>3.72710545</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78.6770303</v>
      </c>
      <c r="F74" s="20" t="n">
        <v>0.20983709</v>
      </c>
      <c r="G74" s="18" t="n">
        <v>21.3229697</v>
      </c>
      <c r="H74" s="20" t="n">
        <v>0.20983709</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68.68321529000001</v>
      </c>
      <c r="F75" s="20" t="n">
        <v>3.91659438</v>
      </c>
      <c r="G75" s="18" t="n">
        <v>31.31678471</v>
      </c>
      <c r="H75" s="20" t="n">
        <v>3.91659438</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80.40909641</v>
      </c>
      <c r="F76" s="20" t="n">
        <v>2.14045625</v>
      </c>
      <c r="G76" s="18" t="n">
        <v>19.59090359</v>
      </c>
      <c r="H76" s="20" t="n">
        <v>2.14045625</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73.96342944</v>
      </c>
      <c r="F77" s="20" t="n">
        <v>2.60802447</v>
      </c>
      <c r="G77" s="18" t="n">
        <v>26.03657056</v>
      </c>
      <c r="H77" s="20" t="n">
        <v>2.60802447</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43.60638994</v>
      </c>
      <c r="F78" s="20" t="n">
        <v>4.060969</v>
      </c>
      <c r="G78" s="18" t="n">
        <v>54.85932329</v>
      </c>
      <c r="H78" s="20" t="n">
        <v>3.759272</v>
      </c>
      <c r="I78" s="18" t="n">
        <v>0</v>
      </c>
      <c r="J78" s="20" t="n">
        <v>0</v>
      </c>
      <c r="K78" s="18" t="s">
        <v>404</v>
      </c>
      <c r="L78" s="20" t="s">
        <v>404</v>
      </c>
      <c r="M78" s="18" t="n">
        <v>0</v>
      </c>
      <c r="N78" s="20" t="n">
        <v>0</v>
      </c>
      <c r="O78" s="18" t="n">
        <v>0</v>
      </c>
      <c r="P78" s="20" t="n">
        <v>0</v>
      </c>
      <c r="Q78" s="18" t="n">
        <v>1.53428677</v>
      </c>
      <c r="R78" s="20" t="n">
        <v>1.1362532</v>
      </c>
    </row>
    <row customHeight="1" ht="25" r="79" spans="1:18">
      <c r="A79" s="15" t="s">
        <v>476</v>
      </c>
      <c r="B79" s="17" t="n">
        <v>1657</v>
      </c>
      <c r="C79" s="18">
        <f>(21.0/B79*100)</f>
        <v/>
      </c>
      <c r="D79" s="19" t="n">
        <v>1636</v>
      </c>
      <c r="E79" s="18" t="n">
        <v>51.68846639</v>
      </c>
      <c r="F79" s="20" t="n">
        <v>5.99396144</v>
      </c>
      <c r="G79" s="18" t="n">
        <v>48.31153361</v>
      </c>
      <c r="H79" s="20" t="n">
        <v>5.99396144</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33.83947134</v>
      </c>
      <c r="F80" s="20" t="n">
        <v>2.77689513</v>
      </c>
      <c r="G80" s="18" t="n">
        <v>66.16052866</v>
      </c>
      <c r="H80" s="20" t="n">
        <v>2.77689513</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84.75103197</v>
      </c>
      <c r="F81" s="20" t="n">
        <v>2.80531829</v>
      </c>
      <c r="G81" s="18" t="n">
        <v>15.24896803</v>
      </c>
      <c r="H81" s="20" t="n">
        <v>2.80531829</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579</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80.58144935</v>
      </c>
      <c r="F7" s="20" t="n">
        <v>1.33612357</v>
      </c>
      <c r="G7" s="18" t="n">
        <v>19.41855065</v>
      </c>
      <c r="H7" s="20" t="n">
        <v>1.33612357</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91.60402169</v>
      </c>
      <c r="F8" s="20" t="n">
        <v>1.84407738</v>
      </c>
      <c r="G8" s="18" t="n">
        <v>8.39597831</v>
      </c>
      <c r="H8" s="20" t="n">
        <v>1.84407738</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83.96432501</v>
      </c>
      <c r="F9" s="20" t="n">
        <v>2.07006113</v>
      </c>
      <c r="G9" s="18" t="n">
        <v>16.03567499</v>
      </c>
      <c r="H9" s="20" t="n">
        <v>2.07006113</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48.55187745</v>
      </c>
      <c r="F10" s="20" t="n">
        <v>2.5542945</v>
      </c>
      <c r="G10" s="18" t="n">
        <v>51.44812255</v>
      </c>
      <c r="H10" s="20" t="n">
        <v>2.5542945</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95.9662706</v>
      </c>
      <c r="F11" s="20" t="n">
        <v>1.81174983</v>
      </c>
      <c r="G11" s="18" t="n">
        <v>4.0337294</v>
      </c>
      <c r="H11" s="20" t="n">
        <v>1.81174983</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99.15970579</v>
      </c>
      <c r="F12" s="20" t="n">
        <v>0.61892389</v>
      </c>
      <c r="G12" s="18" t="n">
        <v>0.84029421</v>
      </c>
      <c r="H12" s="20" t="n">
        <v>0.61892389</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99.75100261999999</v>
      </c>
      <c r="F13" s="20" t="n">
        <v>0.25004701</v>
      </c>
      <c r="G13" s="18" t="n">
        <v>0.24899738</v>
      </c>
      <c r="H13" s="20" t="n">
        <v>0.25004701</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88.97441943</v>
      </c>
      <c r="F14" s="20" t="n">
        <v>1.68959838</v>
      </c>
      <c r="G14" s="18" t="n">
        <v>11.02558057</v>
      </c>
      <c r="H14" s="20" t="n">
        <v>1.68959838</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81.40016949</v>
      </c>
      <c r="F15" s="20" t="n">
        <v>3.17834313</v>
      </c>
      <c r="G15" s="18" t="n">
        <v>18.59983051</v>
      </c>
      <c r="H15" s="20" t="n">
        <v>3.17834313</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96.77037176</v>
      </c>
      <c r="F16" s="20" t="n">
        <v>1.23459605</v>
      </c>
      <c r="G16" s="18" t="n">
        <v>3.22962824</v>
      </c>
      <c r="H16" s="20" t="n">
        <v>1.23459605</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82.61829093</v>
      </c>
      <c r="F17" s="20" t="n">
        <v>3.242617</v>
      </c>
      <c r="G17" s="18" t="n">
        <v>17.38170907</v>
      </c>
      <c r="H17" s="20" t="n">
        <v>3.242617</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97.99089275</v>
      </c>
      <c r="F18" s="20" t="n">
        <v>1.18145031</v>
      </c>
      <c r="G18" s="18" t="n">
        <v>2.00910725</v>
      </c>
      <c r="H18" s="20" t="n">
        <v>1.18145031</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98.02371226</v>
      </c>
      <c r="F19" s="20" t="n">
        <v>1.00690578</v>
      </c>
      <c r="G19" s="18" t="n">
        <v>1.97628774</v>
      </c>
      <c r="H19" s="20" t="n">
        <v>1.00690578</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81.37760477</v>
      </c>
      <c r="F20" s="20" t="n">
        <v>0.19107685</v>
      </c>
      <c r="G20" s="18" t="n">
        <v>18.05733771</v>
      </c>
      <c r="H20" s="20" t="n">
        <v>0.17657163</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93.26298857</v>
      </c>
      <c r="F21" s="20" t="n">
        <v>1.90377917</v>
      </c>
      <c r="G21" s="18" t="n">
        <v>6.73701143</v>
      </c>
      <c r="H21" s="20" t="n">
        <v>1.90377917</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92.84339411000001</v>
      </c>
      <c r="F22" s="20" t="n">
        <v>1.89834034</v>
      </c>
      <c r="G22" s="18" t="n">
        <v>7.15660589</v>
      </c>
      <c r="H22" s="20" t="n">
        <v>1.89834034</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99.99479158</v>
      </c>
      <c r="F23" s="20" t="n">
        <v>0.0002768</v>
      </c>
      <c r="G23" s="18" t="n">
        <v>0.00520842</v>
      </c>
      <c r="H23" s="20" t="n">
        <v>0.0002768</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98.27491186</v>
      </c>
      <c r="F24" s="20" t="n">
        <v>0.98642907</v>
      </c>
      <c r="G24" s="18" t="n">
        <v>1.72508814</v>
      </c>
      <c r="H24" s="20" t="n">
        <v>0.98642907</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86.32975899</v>
      </c>
      <c r="F25" s="20" t="n">
        <v>2.71447716</v>
      </c>
      <c r="G25" s="18" t="n">
        <v>13.67024101</v>
      </c>
      <c r="H25" s="20" t="n">
        <v>2.71447716</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92.00995005999999</v>
      </c>
      <c r="F26" s="20" t="n">
        <v>1.62482561</v>
      </c>
      <c r="G26" s="18" t="n">
        <v>7.99004994</v>
      </c>
      <c r="H26" s="20" t="n">
        <v>1.62482561</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100</v>
      </c>
      <c r="F27" s="20" t="n">
        <v>0</v>
      </c>
      <c r="G27" s="18" t="n">
        <v>0</v>
      </c>
      <c r="H27" s="20" t="n">
        <v>0</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87.61116165</v>
      </c>
      <c r="F28" s="20" t="n">
        <v>2.18195351</v>
      </c>
      <c r="G28" s="18" t="n">
        <v>12.38883835</v>
      </c>
      <c r="H28" s="20" t="n">
        <v>2.18195351</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100</v>
      </c>
      <c r="F29" s="20" t="n">
        <v>0</v>
      </c>
      <c r="G29" s="18" t="n">
        <v>0</v>
      </c>
      <c r="H29" s="20" t="n">
        <v>0</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(0.0/B30*100)</f>
        <v/>
      </c>
      <c r="D30" s="19" t="n">
        <v>4520</v>
      </c>
      <c r="E30" s="18" t="n">
        <v>0</v>
      </c>
      <c r="F30" s="20" t="n">
        <v>0</v>
      </c>
      <c r="G30" s="18" t="n">
        <v>0</v>
      </c>
      <c r="H30" s="20" t="n">
        <v>0</v>
      </c>
      <c r="I30" s="18" t="n">
        <v>0</v>
      </c>
      <c r="J30" s="20" t="n">
        <v>0</v>
      </c>
      <c r="K30" s="18" t="s">
        <v>404</v>
      </c>
      <c r="L30" s="20" t="s">
        <v>404</v>
      </c>
      <c r="M30" s="18" t="n">
        <v>100</v>
      </c>
      <c r="N30" s="20" t="n">
        <v>0</v>
      </c>
      <c r="O30" s="18" t="n">
        <v>0</v>
      </c>
      <c r="P30" s="20" t="n">
        <v>0</v>
      </c>
      <c r="Q30" s="18" t="n">
        <v>0</v>
      </c>
      <c r="R30" s="20" t="n">
        <v>0</v>
      </c>
    </row>
    <row r="31" spans="1:18">
      <c r="A31" s="15" t="s">
        <v>428</v>
      </c>
      <c r="B31" s="17" t="n">
        <v>5456</v>
      </c>
      <c r="C31" s="18">
        <f>(808.0/B31*100)</f>
        <v/>
      </c>
      <c r="D31" s="19" t="n">
        <v>4648</v>
      </c>
      <c r="E31" s="18" t="n">
        <v>67.31046243</v>
      </c>
      <c r="F31" s="20" t="n">
        <v>3.15988454</v>
      </c>
      <c r="G31" s="18" t="n">
        <v>32.68953757</v>
      </c>
      <c r="H31" s="20" t="n">
        <v>3.15988454</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99.21569613</v>
      </c>
      <c r="F32" s="20" t="n">
        <v>0.73260117</v>
      </c>
      <c r="G32" s="18" t="n">
        <v>0.78430387</v>
      </c>
      <c r="H32" s="20" t="n">
        <v>0.73260117</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93.9119646</v>
      </c>
      <c r="F33" s="20" t="n">
        <v>1.56952197</v>
      </c>
      <c r="G33" s="18" t="n">
        <v>6.0880354</v>
      </c>
      <c r="H33" s="20" t="n">
        <v>1.56952197</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98.50372362</v>
      </c>
      <c r="F34" s="20" t="n">
        <v>0.84658924</v>
      </c>
      <c r="G34" s="18" t="n">
        <v>1.49627638</v>
      </c>
      <c r="H34" s="20" t="n">
        <v>0.84658924</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100</v>
      </c>
      <c r="F35" s="20" t="n">
        <v>0</v>
      </c>
      <c r="G35" s="18" t="n">
        <v>0</v>
      </c>
      <c r="H35" s="20" t="n">
        <v>0</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82.30041233</v>
      </c>
      <c r="F36" s="20" t="n">
        <v>2.61074929</v>
      </c>
      <c r="G36" s="18" t="n">
        <v>17.69958767</v>
      </c>
      <c r="H36" s="20" t="n">
        <v>2.61074929</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98.71004137</v>
      </c>
      <c r="F37" s="20" t="n">
        <v>0.9098674</v>
      </c>
      <c r="G37" s="18" t="n">
        <v>1.28995863</v>
      </c>
      <c r="H37" s="20" t="n">
        <v>0.9098674</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88.916327</v>
      </c>
      <c r="F38" s="20" t="n">
        <v>2.22469219</v>
      </c>
      <c r="G38" s="18" t="n">
        <v>11.083673</v>
      </c>
      <c r="H38" s="20" t="n">
        <v>2.22469219</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95.8778441</v>
      </c>
      <c r="F39" s="20" t="n">
        <v>1.93475513</v>
      </c>
      <c r="G39" s="18" t="n">
        <v>4.1221559</v>
      </c>
      <c r="H39" s="20" t="n">
        <v>1.93475513</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93.18087688999999</v>
      </c>
      <c r="F40" s="20" t="n">
        <v>1.71849055</v>
      </c>
      <c r="G40" s="18" t="n">
        <v>6.81912311</v>
      </c>
      <c r="H40" s="20" t="n">
        <v>1.71849055</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59.11697768</v>
      </c>
      <c r="F41" s="20" t="n">
        <v>3.86107112</v>
      </c>
      <c r="G41" s="18" t="n">
        <v>40.88302232</v>
      </c>
      <c r="H41" s="20" t="n">
        <v>3.86107112</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94.38963527999999</v>
      </c>
      <c r="F44" s="20" t="n">
        <v>1.44081</v>
      </c>
      <c r="G44" s="18" t="n">
        <v>5.26878655</v>
      </c>
      <c r="H44" s="20" t="n">
        <v>1.4156574</v>
      </c>
      <c r="I44" s="18" t="n">
        <v>0</v>
      </c>
      <c r="J44" s="20" t="n">
        <v>0</v>
      </c>
      <c r="K44" s="18" t="s">
        <v>404</v>
      </c>
      <c r="L44" s="20" t="s">
        <v>404</v>
      </c>
      <c r="M44" s="18" t="n">
        <v>0</v>
      </c>
      <c r="N44" s="20" t="n">
        <v>0</v>
      </c>
      <c r="O44" s="18" t="n">
        <v>0</v>
      </c>
      <c r="P44" s="20" t="n">
        <v>0</v>
      </c>
      <c r="Q44" s="18" t="n">
        <v>0.34157817</v>
      </c>
      <c r="R44" s="20" t="n">
        <v>0.24722</v>
      </c>
    </row>
    <row r="45" spans="1:18">
      <c r="A45" s="15" t="s">
        <v>442</v>
      </c>
      <c r="B45" s="17" t="n">
        <v>5519</v>
      </c>
      <c r="C45" s="18">
        <f>(0.0/B45*100)</f>
        <v/>
      </c>
      <c r="D45" s="19" t="n">
        <v>5519</v>
      </c>
      <c r="E45" s="18" t="n">
        <v>96.21919029</v>
      </c>
      <c r="F45" s="20" t="n">
        <v>1.61113624</v>
      </c>
      <c r="G45" s="18" t="n">
        <v>3.60853239</v>
      </c>
      <c r="H45" s="20" t="n">
        <v>1.70302592</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83.82624572</v>
      </c>
      <c r="F46" s="20" t="n">
        <v>2.18898725</v>
      </c>
      <c r="G46" s="18" t="n">
        <v>16.17375428</v>
      </c>
      <c r="H46" s="20" t="n">
        <v>2.18898725</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95.20578353000001</v>
      </c>
      <c r="F47" s="20" t="n">
        <v>1.60049498</v>
      </c>
      <c r="G47" s="18" t="n">
        <v>4.79421647</v>
      </c>
      <c r="H47" s="20" t="n">
        <v>1.60049498</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80.81746823</v>
      </c>
      <c r="F48" s="20" t="n">
        <v>3.16464237</v>
      </c>
      <c r="G48" s="18" t="n">
        <v>19.18253177</v>
      </c>
      <c r="H48" s="20" t="n">
        <v>3.16464237</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84.57759855</v>
      </c>
      <c r="F49" s="20" t="n">
        <v>2.4970996</v>
      </c>
      <c r="G49" s="18" t="n">
        <v>15.42240145</v>
      </c>
      <c r="H49" s="20" t="n">
        <v>2.4970996</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96.69604579999999</v>
      </c>
      <c r="F50" s="20" t="n">
        <v>1.21358839</v>
      </c>
      <c r="G50" s="18" t="n">
        <v>3.3039542</v>
      </c>
      <c r="H50" s="20" t="n">
        <v>1.21358839</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93.885058</v>
      </c>
      <c r="F51" s="20" t="n">
        <v>1.65141385</v>
      </c>
      <c r="G51" s="18" t="n">
        <v>6.114942</v>
      </c>
      <c r="H51" s="20" t="n">
        <v>1.65141385</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90.9363106</v>
      </c>
      <c r="F52" s="20" t="n">
        <v>2.04660963</v>
      </c>
      <c r="G52" s="18" t="n">
        <v>9.063689399999999</v>
      </c>
      <c r="H52" s="20" t="n">
        <v>2.04660963</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0</v>
      </c>
      <c r="F53" s="20" t="n">
        <v>0</v>
      </c>
      <c r="G53" s="18" t="n">
        <v>0</v>
      </c>
      <c r="H53" s="20" t="n">
        <v>0</v>
      </c>
      <c r="I53" s="18" t="n">
        <v>0</v>
      </c>
      <c r="J53" s="20" t="n">
        <v>0</v>
      </c>
      <c r="K53" s="18" t="s">
        <v>404</v>
      </c>
      <c r="L53" s="20" t="s">
        <v>404</v>
      </c>
      <c r="M53" s="18" t="n">
        <v>100</v>
      </c>
      <c r="N53" s="20" t="n">
        <v>0</v>
      </c>
      <c r="O53" s="18" t="n">
        <v>0</v>
      </c>
      <c r="P53" s="20" t="n">
        <v>0</v>
      </c>
      <c r="Q53" s="18" t="n">
        <v>0</v>
      </c>
      <c r="R53" s="20" t="n">
        <v>0</v>
      </c>
    </row>
    <row r="54" spans="1:18">
      <c r="A54" s="15" t="s">
        <v>451</v>
      </c>
      <c r="B54" s="17" t="n">
        <v>4740</v>
      </c>
      <c r="C54" s="18">
        <f>(262.0/B54*100)</f>
        <v/>
      </c>
      <c r="D54" s="19" t="n">
        <v>4478</v>
      </c>
      <c r="E54" s="18" t="n">
        <v>100</v>
      </c>
      <c r="F54" s="20" t="n">
        <v>0</v>
      </c>
      <c r="G54" s="18" t="n">
        <v>0</v>
      </c>
      <c r="H54" s="20" t="n">
        <v>0</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99.19510108999999</v>
      </c>
      <c r="F55" s="20" t="n">
        <v>0.62248998</v>
      </c>
      <c r="G55" s="18" t="n">
        <v>0.80489891</v>
      </c>
      <c r="H55" s="20" t="n">
        <v>0.62248998</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0</v>
      </c>
      <c r="F56" s="20" t="n">
        <v>0</v>
      </c>
      <c r="G56" s="18" t="n">
        <v>0</v>
      </c>
      <c r="H56" s="20" t="n">
        <v>0</v>
      </c>
      <c r="I56" s="18" t="n">
        <v>0</v>
      </c>
      <c r="J56" s="20" t="n">
        <v>0</v>
      </c>
      <c r="K56" s="18" t="s">
        <v>404</v>
      </c>
      <c r="L56" s="20" t="s">
        <v>404</v>
      </c>
      <c r="M56" s="18" t="n">
        <v>100</v>
      </c>
      <c r="N56" s="20" t="n">
        <v>0</v>
      </c>
      <c r="O56" s="18" t="n">
        <v>0</v>
      </c>
      <c r="P56" s="20" t="n">
        <v>0</v>
      </c>
      <c r="Q56" s="18" t="n">
        <v>0</v>
      </c>
      <c r="R56" s="20" t="n">
        <v>0</v>
      </c>
    </row>
    <row r="57" spans="1:18">
      <c r="A57" s="15" t="s">
        <v>454</v>
      </c>
      <c r="B57" s="17" t="n">
        <v>6513</v>
      </c>
      <c r="C57" s="18">
        <f>(0.0/B57*100)</f>
        <v/>
      </c>
      <c r="D57" s="19" t="n">
        <v>6513</v>
      </c>
      <c r="E57" s="18" t="n">
        <v>93.54152571</v>
      </c>
      <c r="F57" s="20" t="n">
        <v>1.95504189</v>
      </c>
      <c r="G57" s="18" t="n">
        <v>6.45847429</v>
      </c>
      <c r="H57" s="20" t="n">
        <v>1.95504189</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84.98327884</v>
      </c>
      <c r="F58" s="20" t="n">
        <v>2.42218117</v>
      </c>
      <c r="G58" s="18" t="n">
        <v>15.01672116</v>
      </c>
      <c r="H58" s="20" t="n">
        <v>2.42218117</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62.39001264</v>
      </c>
      <c r="F59" s="20" t="n">
        <v>1.22698422</v>
      </c>
      <c r="G59" s="18" t="n">
        <v>37.60998736</v>
      </c>
      <c r="H59" s="20" t="n">
        <v>1.22698422</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92.64934948</v>
      </c>
      <c r="F60" s="20" t="n">
        <v>1.74717452</v>
      </c>
      <c r="G60" s="18" t="n">
        <v>6.80201619</v>
      </c>
      <c r="H60" s="20" t="n">
        <v>1.70344703</v>
      </c>
      <c r="I60" s="18" t="n">
        <v>0</v>
      </c>
      <c r="J60" s="20" t="n">
        <v>0</v>
      </c>
      <c r="K60" s="18" t="s">
        <v>404</v>
      </c>
      <c r="L60" s="20" t="s">
        <v>404</v>
      </c>
      <c r="M60" s="18" t="n">
        <v>0</v>
      </c>
      <c r="N60" s="20" t="n">
        <v>0</v>
      </c>
      <c r="O60" s="18" t="n">
        <v>0</v>
      </c>
      <c r="P60" s="20" t="n">
        <v>0</v>
      </c>
      <c r="Q60" s="18" t="n">
        <v>0.5486343299999999</v>
      </c>
      <c r="R60" s="20" t="n">
        <v>0.28999374</v>
      </c>
    </row>
    <row r="61" spans="1:18">
      <c r="A61" s="15" t="s">
        <v>458</v>
      </c>
      <c r="B61" s="17" t="n">
        <v>6525</v>
      </c>
      <c r="C61" s="18">
        <f>(0.0/B61*100)</f>
        <v/>
      </c>
      <c r="D61" s="19" t="n">
        <v>6525</v>
      </c>
      <c r="E61" s="18" t="n">
        <v>97.75682906</v>
      </c>
      <c r="F61" s="20" t="n">
        <v>0.7773068</v>
      </c>
      <c r="G61" s="18" t="n">
        <v>2.24317094</v>
      </c>
      <c r="H61" s="20" t="n">
        <v>0.7773068</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96.7827825</v>
      </c>
      <c r="F62" s="20" t="n">
        <v>0.00364057</v>
      </c>
      <c r="G62" s="18" t="n">
        <v>3.2172175</v>
      </c>
      <c r="H62" s="20" t="n">
        <v>0.00364057</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60.02751439</v>
      </c>
      <c r="F63" s="20" t="n">
        <v>0.18935064</v>
      </c>
      <c r="G63" s="18" t="n">
        <v>31.67774753</v>
      </c>
      <c r="H63" s="20" t="n">
        <v>0.14082058</v>
      </c>
      <c r="I63" s="18" t="n">
        <v>0</v>
      </c>
      <c r="J63" s="20" t="n">
        <v>0</v>
      </c>
      <c r="K63" s="18" t="s">
        <v>404</v>
      </c>
      <c r="L63" s="20" t="s">
        <v>404</v>
      </c>
      <c r="M63" s="18" t="n">
        <v>0</v>
      </c>
      <c r="N63" s="20" t="n">
        <v>0</v>
      </c>
      <c r="O63" s="18" t="n">
        <v>0</v>
      </c>
      <c r="P63" s="20" t="n">
        <v>0</v>
      </c>
      <c r="Q63" s="18" t="n">
        <v>8.294738069999999</v>
      </c>
      <c r="R63" s="20" t="n">
        <v>0.17904861</v>
      </c>
    </row>
    <row r="64" spans="1:18">
      <c r="A64" s="15" t="s">
        <v>461</v>
      </c>
      <c r="B64" s="17" t="n">
        <v>3634</v>
      </c>
      <c r="C64" s="18">
        <f>(27.0/B64*100)</f>
        <v/>
      </c>
      <c r="D64" s="19" t="n">
        <v>3607</v>
      </c>
      <c r="E64" s="18" t="n">
        <v>86.43177593999999</v>
      </c>
      <c r="F64" s="20" t="n">
        <v>0.09626106</v>
      </c>
      <c r="G64" s="18" t="n">
        <v>13.56822406</v>
      </c>
      <c r="H64" s="20" t="n">
        <v>0.09626106</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97.05232665</v>
      </c>
      <c r="F65" s="20" t="n">
        <v>1.23709715</v>
      </c>
      <c r="G65" s="18" t="n">
        <v>2.94767335</v>
      </c>
      <c r="H65" s="20" t="n">
        <v>1.23709715</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99.88240919</v>
      </c>
      <c r="F66" s="20" t="n">
        <v>0.1176112</v>
      </c>
      <c r="G66" s="18" t="n">
        <v>0.11759081</v>
      </c>
      <c r="H66" s="20" t="n">
        <v>0.1176112</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96.166324</v>
      </c>
      <c r="F67" s="20" t="n">
        <v>1.43966863</v>
      </c>
      <c r="G67" s="18" t="n">
        <v>3.833676</v>
      </c>
      <c r="H67" s="20" t="n">
        <v>1.43966863</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77.28874123</v>
      </c>
      <c r="F68" s="20" t="n">
        <v>0.07855789000000001</v>
      </c>
      <c r="G68" s="18" t="n">
        <v>22.71125877</v>
      </c>
      <c r="H68" s="20" t="n">
        <v>0.07855789000000001</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89.02710682</v>
      </c>
      <c r="F69" s="20" t="n">
        <v>2.42632314</v>
      </c>
      <c r="G69" s="18" t="n">
        <v>10.97289318</v>
      </c>
      <c r="H69" s="20" t="n">
        <v>2.42632314</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96.89162192000001</v>
      </c>
      <c r="F70" s="20" t="n">
        <v>1.11292769</v>
      </c>
      <c r="G70" s="18" t="n">
        <v>3.10837808</v>
      </c>
      <c r="H70" s="20" t="n">
        <v>1.11292769</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0</v>
      </c>
      <c r="F71" s="20" t="n">
        <v>0</v>
      </c>
      <c r="G71" s="18" t="n">
        <v>0</v>
      </c>
      <c r="H71" s="20" t="n">
        <v>0</v>
      </c>
      <c r="I71" s="18" t="n">
        <v>0</v>
      </c>
      <c r="J71" s="20" t="n">
        <v>0</v>
      </c>
      <c r="K71" s="18" t="s">
        <v>404</v>
      </c>
      <c r="L71" s="20" t="s">
        <v>404</v>
      </c>
      <c r="M71" s="18" t="n">
        <v>100</v>
      </c>
      <c r="N71" s="20" t="n">
        <v>0</v>
      </c>
      <c r="O71" s="18" t="n">
        <v>0</v>
      </c>
      <c r="P71" s="20" t="n">
        <v>0</v>
      </c>
      <c r="Q71" s="18" t="n">
        <v>0</v>
      </c>
      <c r="R71" s="20" t="n">
        <v>0</v>
      </c>
    </row>
    <row r="72" spans="1:18">
      <c r="A72" s="15" t="s">
        <v>469</v>
      </c>
      <c r="B72" s="17" t="n">
        <v>7708</v>
      </c>
      <c r="C72" s="18">
        <f>(0.0/B72*100)</f>
        <v/>
      </c>
      <c r="D72" s="19" t="n">
        <v>7708</v>
      </c>
      <c r="E72" s="18" t="n">
        <v>90.02816937999999</v>
      </c>
      <c r="F72" s="20" t="n">
        <v>1.97735124</v>
      </c>
      <c r="G72" s="18" t="n">
        <v>9.97183062</v>
      </c>
      <c r="H72" s="20" t="n">
        <v>1.97735124</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88.90222525999999</v>
      </c>
      <c r="F73" s="20" t="n">
        <v>2.73351646</v>
      </c>
      <c r="G73" s="18" t="n">
        <v>11.09777474</v>
      </c>
      <c r="H73" s="20" t="n">
        <v>2.73351646</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66.04850576</v>
      </c>
      <c r="F74" s="20" t="n">
        <v>0.2733646</v>
      </c>
      <c r="G74" s="18" t="n">
        <v>33.95149424</v>
      </c>
      <c r="H74" s="20" t="n">
        <v>0.2733646</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89.38063314999999</v>
      </c>
      <c r="F75" s="20" t="n">
        <v>2.60111431</v>
      </c>
      <c r="G75" s="18" t="n">
        <v>10.61936685</v>
      </c>
      <c r="H75" s="20" t="n">
        <v>2.60111431</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67.29503816</v>
      </c>
      <c r="F76" s="20" t="n">
        <v>2.42846903</v>
      </c>
      <c r="G76" s="18" t="n">
        <v>32.70496184</v>
      </c>
      <c r="H76" s="20" t="n">
        <v>2.42846903</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88.11665024</v>
      </c>
      <c r="F77" s="20" t="n">
        <v>2.07944202</v>
      </c>
      <c r="G77" s="18" t="n">
        <v>11.88334976</v>
      </c>
      <c r="H77" s="20" t="n">
        <v>2.07944202</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98.31853571000001</v>
      </c>
      <c r="F78" s="20" t="n">
        <v>1.07494531</v>
      </c>
      <c r="G78" s="18" t="n">
        <v>0.14717751</v>
      </c>
      <c r="H78" s="20" t="n">
        <v>0.14801008</v>
      </c>
      <c r="I78" s="18" t="n">
        <v>0</v>
      </c>
      <c r="J78" s="20" t="n">
        <v>0</v>
      </c>
      <c r="K78" s="18" t="s">
        <v>404</v>
      </c>
      <c r="L78" s="20" t="s">
        <v>404</v>
      </c>
      <c r="M78" s="18" t="n">
        <v>0</v>
      </c>
      <c r="N78" s="20" t="n">
        <v>0</v>
      </c>
      <c r="O78" s="18" t="n">
        <v>0</v>
      </c>
      <c r="P78" s="20" t="n">
        <v>0</v>
      </c>
      <c r="Q78" s="18" t="n">
        <v>1.53428677</v>
      </c>
      <c r="R78" s="20" t="n">
        <v>1.1362532</v>
      </c>
    </row>
    <row customHeight="1" ht="25" r="79" spans="1:18">
      <c r="A79" s="15" t="s">
        <v>476</v>
      </c>
      <c r="B79" s="17" t="n">
        <v>1657</v>
      </c>
      <c r="C79" s="18">
        <f>(21.0/B79*100)</f>
        <v/>
      </c>
      <c r="D79" s="19" t="n">
        <v>1636</v>
      </c>
      <c r="E79" s="18" t="n">
        <v>84.08171654</v>
      </c>
      <c r="F79" s="20" t="n">
        <v>4.33214743</v>
      </c>
      <c r="G79" s="18" t="n">
        <v>15.91828346</v>
      </c>
      <c r="H79" s="20" t="n">
        <v>4.33214743</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84.71998524</v>
      </c>
      <c r="F80" s="20" t="n">
        <v>2.69221448</v>
      </c>
      <c r="G80" s="18" t="n">
        <v>15.28001476</v>
      </c>
      <c r="H80" s="20" t="n">
        <v>2.69221448</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81.41135287</v>
      </c>
      <c r="F81" s="20" t="n">
        <v>2.9225116</v>
      </c>
      <c r="G81" s="18" t="n">
        <v>18.58864713</v>
      </c>
      <c r="H81" s="20" t="n">
        <v>2.9225116</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580</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99.40654726</v>
      </c>
      <c r="F7" s="20" t="n">
        <v>0.32965219</v>
      </c>
      <c r="G7" s="18" t="n">
        <v>0.59345274</v>
      </c>
      <c r="H7" s="20" t="n">
        <v>0.32965219</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97.41122344</v>
      </c>
      <c r="F8" s="20" t="n">
        <v>0.3891424</v>
      </c>
      <c r="G8" s="18" t="n">
        <v>2.58877656</v>
      </c>
      <c r="H8" s="20" t="n">
        <v>0.3891424</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95.57131596000001</v>
      </c>
      <c r="F9" s="20" t="n">
        <v>1.23446408</v>
      </c>
      <c r="G9" s="18" t="n">
        <v>4.42868404</v>
      </c>
      <c r="H9" s="20" t="n">
        <v>1.23446408</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79.07553403999999</v>
      </c>
      <c r="F10" s="20" t="n">
        <v>2.22334558</v>
      </c>
      <c r="G10" s="18" t="n">
        <v>20.92446596</v>
      </c>
      <c r="H10" s="20" t="n">
        <v>2.22334558</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86.97991396</v>
      </c>
      <c r="F11" s="20" t="n">
        <v>2.5552801</v>
      </c>
      <c r="G11" s="18" t="n">
        <v>13.02008604</v>
      </c>
      <c r="H11" s="20" t="n">
        <v>2.5552801</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96.84277111</v>
      </c>
      <c r="F12" s="20" t="n">
        <v>1.29202856</v>
      </c>
      <c r="G12" s="18" t="n">
        <v>3.15722889</v>
      </c>
      <c r="H12" s="20" t="n">
        <v>1.29202856</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99.57951914</v>
      </c>
      <c r="F13" s="20" t="n">
        <v>0.44683955</v>
      </c>
      <c r="G13" s="18" t="n">
        <v>0.42048086</v>
      </c>
      <c r="H13" s="20" t="n">
        <v>0.44683955</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96.99044503</v>
      </c>
      <c r="F14" s="20" t="n">
        <v>0.91208703</v>
      </c>
      <c r="G14" s="18" t="n">
        <v>3.00955497</v>
      </c>
      <c r="H14" s="20" t="n">
        <v>0.91208703</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93.40616645999999</v>
      </c>
      <c r="F15" s="20" t="n">
        <v>2.06554671</v>
      </c>
      <c r="G15" s="18" t="n">
        <v>6.59383354</v>
      </c>
      <c r="H15" s="20" t="n">
        <v>2.06554671</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97.82163684</v>
      </c>
      <c r="F16" s="20" t="n">
        <v>1.20467072</v>
      </c>
      <c r="G16" s="18" t="n">
        <v>2.17836316</v>
      </c>
      <c r="H16" s="20" t="n">
        <v>1.20467072</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(0.0/B17*100)</f>
        <v/>
      </c>
      <c r="D17" s="19" t="n">
        <v>6504</v>
      </c>
      <c r="E17" s="18" t="n">
        <v>0</v>
      </c>
      <c r="F17" s="20" t="n">
        <v>0</v>
      </c>
      <c r="G17" s="18" t="n">
        <v>0</v>
      </c>
      <c r="H17" s="20" t="n">
        <v>0</v>
      </c>
      <c r="I17" s="18" t="n">
        <v>0</v>
      </c>
      <c r="J17" s="20" t="n">
        <v>0</v>
      </c>
      <c r="K17" s="18" t="s">
        <v>404</v>
      </c>
      <c r="L17" s="20" t="s">
        <v>404</v>
      </c>
      <c r="M17" s="18" t="n">
        <v>100</v>
      </c>
      <c r="N17" s="20" t="n">
        <v>0</v>
      </c>
      <c r="O17" s="18" t="n">
        <v>0</v>
      </c>
      <c r="P17" s="20" t="n">
        <v>0</v>
      </c>
      <c r="Q17" s="18" t="n">
        <v>0</v>
      </c>
      <c r="R17" s="20" t="n">
        <v>0</v>
      </c>
    </row>
    <row r="18" spans="1:18">
      <c r="A18" s="15" t="s">
        <v>415</v>
      </c>
      <c r="B18" s="17" t="n">
        <v>5532</v>
      </c>
      <c r="C18" s="18">
        <f>(0.0/B18*100)</f>
        <v/>
      </c>
      <c r="D18" s="19" t="n">
        <v>5532</v>
      </c>
      <c r="E18" s="18" t="n">
        <v>88.26646728999999</v>
      </c>
      <c r="F18" s="20" t="n">
        <v>2.4551718</v>
      </c>
      <c r="G18" s="18" t="n">
        <v>11.73353271</v>
      </c>
      <c r="H18" s="20" t="n">
        <v>2.4551718</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96.67463093000001</v>
      </c>
      <c r="F19" s="20" t="n">
        <v>1.47746306</v>
      </c>
      <c r="G19" s="18" t="n">
        <v>3.32536907</v>
      </c>
      <c r="H19" s="20" t="n">
        <v>1.47746306</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87.54544568</v>
      </c>
      <c r="F20" s="20" t="n">
        <v>0.15452766</v>
      </c>
      <c r="G20" s="18" t="n">
        <v>11.8894968</v>
      </c>
      <c r="H20" s="20" t="n">
        <v>0.14137488</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92.23935590000001</v>
      </c>
      <c r="F21" s="20" t="n">
        <v>2.03473723</v>
      </c>
      <c r="G21" s="18" t="n">
        <v>7.7606441</v>
      </c>
      <c r="H21" s="20" t="n">
        <v>2.03473723</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84.84443668999999</v>
      </c>
      <c r="F22" s="20" t="n">
        <v>2.72076746</v>
      </c>
      <c r="G22" s="18" t="n">
        <v>15.15556331</v>
      </c>
      <c r="H22" s="20" t="n">
        <v>2.72076746</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99.99479158</v>
      </c>
      <c r="F23" s="20" t="n">
        <v>0.0002768</v>
      </c>
      <c r="G23" s="18" t="n">
        <v>0.00520842</v>
      </c>
      <c r="H23" s="20" t="n">
        <v>0.0002768</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99.49887955</v>
      </c>
      <c r="F24" s="20" t="n">
        <v>0.35337512</v>
      </c>
      <c r="G24" s="18" t="n">
        <v>0.5011204500000001</v>
      </c>
      <c r="H24" s="20" t="n">
        <v>0.35337512</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93.74478574</v>
      </c>
      <c r="F25" s="20" t="n">
        <v>1.96621661</v>
      </c>
      <c r="G25" s="18" t="n">
        <v>6.25521426</v>
      </c>
      <c r="H25" s="20" t="n">
        <v>1.96621661</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93.19580069</v>
      </c>
      <c r="F26" s="20" t="n">
        <v>1.36183394</v>
      </c>
      <c r="G26" s="18" t="n">
        <v>6.80419931</v>
      </c>
      <c r="H26" s="20" t="n">
        <v>1.36183394</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71.95136279</v>
      </c>
      <c r="F27" s="20" t="n">
        <v>0.08973121000000001</v>
      </c>
      <c r="G27" s="18" t="n">
        <v>28.04863721</v>
      </c>
      <c r="H27" s="20" t="n">
        <v>0.08973121000000001</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96.83020027000001</v>
      </c>
      <c r="F28" s="20" t="n">
        <v>0.90698157</v>
      </c>
      <c r="G28" s="18" t="n">
        <v>3.16979973</v>
      </c>
      <c r="H28" s="20" t="n">
        <v>0.90698157</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100</v>
      </c>
      <c r="F29" s="20" t="n">
        <v>0</v>
      </c>
      <c r="G29" s="18" t="n">
        <v>0</v>
      </c>
      <c r="H29" s="20" t="n">
        <v>0</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89.01199987</v>
      </c>
      <c r="F30" s="20" t="n">
        <v>2.79434109</v>
      </c>
      <c r="G30" s="18" t="n">
        <v>10.98800013</v>
      </c>
      <c r="H30" s="20" t="n">
        <v>2.79434109</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85.50201500999999</v>
      </c>
      <c r="F31" s="20" t="n">
        <v>2.67493237</v>
      </c>
      <c r="G31" s="18" t="n">
        <v>14.49798499</v>
      </c>
      <c r="H31" s="20" t="n">
        <v>2.67493237</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98.01669699</v>
      </c>
      <c r="F32" s="20" t="n">
        <v>1.13627589</v>
      </c>
      <c r="G32" s="18" t="n">
        <v>1.98330301</v>
      </c>
      <c r="H32" s="20" t="n">
        <v>1.13627589</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60.06631584</v>
      </c>
      <c r="F33" s="20" t="n">
        <v>3.30612069</v>
      </c>
      <c r="G33" s="18" t="n">
        <v>39.93368416</v>
      </c>
      <c r="H33" s="20" t="n">
        <v>3.30612069</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98.2991439</v>
      </c>
      <c r="F34" s="20" t="n">
        <v>0.8155397599999999</v>
      </c>
      <c r="G34" s="18" t="n">
        <v>1.7008561</v>
      </c>
      <c r="H34" s="20" t="n">
        <v>0.8155397599999999</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63.3129164</v>
      </c>
      <c r="F35" s="20" t="n">
        <v>0.40090784</v>
      </c>
      <c r="G35" s="18" t="n">
        <v>36.6870836</v>
      </c>
      <c r="H35" s="20" t="n">
        <v>0.40090784</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95.47356073</v>
      </c>
      <c r="F36" s="20" t="n">
        <v>1.67068973</v>
      </c>
      <c r="G36" s="18" t="n">
        <v>4.52643927</v>
      </c>
      <c r="H36" s="20" t="n">
        <v>1.67068973</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99.04843581999999</v>
      </c>
      <c r="F37" s="20" t="n">
        <v>0.7078071500000001</v>
      </c>
      <c r="G37" s="18" t="n">
        <v>0.95156418</v>
      </c>
      <c r="H37" s="20" t="n">
        <v>0.7078071500000001</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100</v>
      </c>
      <c r="F38" s="20" t="n">
        <v>0</v>
      </c>
      <c r="G38" s="18" t="n">
        <v>0</v>
      </c>
      <c r="H38" s="20" t="n">
        <v>0</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11.925398</v>
      </c>
      <c r="F39" s="20" t="n">
        <v>2.81391848</v>
      </c>
      <c r="G39" s="18" t="n">
        <v>88.074602</v>
      </c>
      <c r="H39" s="20" t="n">
        <v>2.81391848</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96.95366953</v>
      </c>
      <c r="F40" s="20" t="n">
        <v>1.11125648</v>
      </c>
      <c r="G40" s="18" t="n">
        <v>3.04633047</v>
      </c>
      <c r="H40" s="20" t="n">
        <v>1.11125648</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95.48406932</v>
      </c>
      <c r="F41" s="20" t="n">
        <v>1.55986802</v>
      </c>
      <c r="G41" s="18" t="n">
        <v>4.51593068</v>
      </c>
      <c r="H41" s="20" t="n">
        <v>1.55986802</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66.5727443</v>
      </c>
      <c r="F44" s="20" t="n">
        <v>3.16971033</v>
      </c>
      <c r="G44" s="18" t="n">
        <v>32.5435568</v>
      </c>
      <c r="H44" s="20" t="n">
        <v>3.14057788</v>
      </c>
      <c r="I44" s="18" t="n">
        <v>0</v>
      </c>
      <c r="J44" s="20" t="n">
        <v>0</v>
      </c>
      <c r="K44" s="18" t="s">
        <v>404</v>
      </c>
      <c r="L44" s="20" t="s">
        <v>404</v>
      </c>
      <c r="M44" s="18" t="n">
        <v>0</v>
      </c>
      <c r="N44" s="20" t="n">
        <v>0</v>
      </c>
      <c r="O44" s="18" t="n">
        <v>0.5421207300000001</v>
      </c>
      <c r="P44" s="20" t="n">
        <v>0.55443683</v>
      </c>
      <c r="Q44" s="18" t="n">
        <v>0.34157817</v>
      </c>
      <c r="R44" s="20" t="n">
        <v>0.24722</v>
      </c>
    </row>
    <row r="45" spans="1:18">
      <c r="A45" s="15" t="s">
        <v>442</v>
      </c>
      <c r="B45" s="17" t="n">
        <v>5519</v>
      </c>
      <c r="C45" s="18">
        <f>(0.0/B45*100)</f>
        <v/>
      </c>
      <c r="D45" s="19" t="n">
        <v>5519</v>
      </c>
      <c r="E45" s="18" t="n">
        <v>85.81626598</v>
      </c>
      <c r="F45" s="20" t="n">
        <v>3.19274512</v>
      </c>
      <c r="G45" s="18" t="n">
        <v>14.01145671</v>
      </c>
      <c r="H45" s="20" t="n">
        <v>3.18128932</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97.74470296</v>
      </c>
      <c r="F46" s="20" t="n">
        <v>0.78612266</v>
      </c>
      <c r="G46" s="18" t="n">
        <v>2.25529704</v>
      </c>
      <c r="H46" s="20" t="n">
        <v>0.78612266</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79.36103583000001</v>
      </c>
      <c r="F47" s="20" t="n">
        <v>2.78229057</v>
      </c>
      <c r="G47" s="18" t="n">
        <v>20.63896417</v>
      </c>
      <c r="H47" s="20" t="n">
        <v>2.78229057</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93.02156029</v>
      </c>
      <c r="F48" s="20" t="n">
        <v>2.07593188</v>
      </c>
      <c r="G48" s="18" t="n">
        <v>6.97843971</v>
      </c>
      <c r="H48" s="20" t="n">
        <v>2.07593188</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97.99119675999999</v>
      </c>
      <c r="F49" s="20" t="n">
        <v>0.8351195</v>
      </c>
      <c r="G49" s="18" t="n">
        <v>2.00880324</v>
      </c>
      <c r="H49" s="20" t="n">
        <v>0.8351195</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96.96817584999999</v>
      </c>
      <c r="F50" s="20" t="n">
        <v>1.18761032</v>
      </c>
      <c r="G50" s="18" t="n">
        <v>3.03182415</v>
      </c>
      <c r="H50" s="20" t="n">
        <v>1.18761032</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65.54050966</v>
      </c>
      <c r="F51" s="20" t="n">
        <v>3.22993159</v>
      </c>
      <c r="G51" s="18" t="n">
        <v>34.45949034</v>
      </c>
      <c r="H51" s="20" t="n">
        <v>3.22993159</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38.37489489</v>
      </c>
      <c r="F52" s="20" t="n">
        <v>3.71878434</v>
      </c>
      <c r="G52" s="18" t="n">
        <v>61.62510511</v>
      </c>
      <c r="H52" s="20" t="n">
        <v>3.71878434</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48.66219402</v>
      </c>
      <c r="F53" s="20" t="n">
        <v>0.12829973</v>
      </c>
      <c r="G53" s="18" t="n">
        <v>51.33780598</v>
      </c>
      <c r="H53" s="20" t="n">
        <v>0.12829973</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63.95130886</v>
      </c>
      <c r="F54" s="20" t="n">
        <v>3.40442738</v>
      </c>
      <c r="G54" s="18" t="n">
        <v>36.04869114</v>
      </c>
      <c r="H54" s="20" t="n">
        <v>3.40442738</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84.93087284000001</v>
      </c>
      <c r="F55" s="20" t="n">
        <v>2.55562405</v>
      </c>
      <c r="G55" s="18" t="n">
        <v>15.06912716</v>
      </c>
      <c r="H55" s="20" t="n">
        <v>2.55562405</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97.95558438</v>
      </c>
      <c r="F56" s="20" t="n">
        <v>1.19273623</v>
      </c>
      <c r="G56" s="18" t="n">
        <v>2.04441562</v>
      </c>
      <c r="H56" s="20" t="n">
        <v>1.19273623</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99.63064984</v>
      </c>
      <c r="F57" s="20" t="n">
        <v>0.37011465</v>
      </c>
      <c r="G57" s="18" t="n">
        <v>0.36935016</v>
      </c>
      <c r="H57" s="20" t="n">
        <v>0.37011465</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46.0239445</v>
      </c>
      <c r="F58" s="20" t="n">
        <v>3.77517798</v>
      </c>
      <c r="G58" s="18" t="n">
        <v>53.9760555</v>
      </c>
      <c r="H58" s="20" t="n">
        <v>3.77517798</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62.95267685</v>
      </c>
      <c r="F59" s="20" t="n">
        <v>0.94111495</v>
      </c>
      <c r="G59" s="18" t="n">
        <v>37.04732315</v>
      </c>
      <c r="H59" s="20" t="n">
        <v>0.94111495</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79.15891860000001</v>
      </c>
      <c r="F60" s="20" t="n">
        <v>2.73157584</v>
      </c>
      <c r="G60" s="18" t="n">
        <v>20.29244706</v>
      </c>
      <c r="H60" s="20" t="n">
        <v>2.67430181</v>
      </c>
      <c r="I60" s="18" t="n">
        <v>0</v>
      </c>
      <c r="J60" s="20" t="n">
        <v>0</v>
      </c>
      <c r="K60" s="18" t="s">
        <v>404</v>
      </c>
      <c r="L60" s="20" t="s">
        <v>404</v>
      </c>
      <c r="M60" s="18" t="n">
        <v>0</v>
      </c>
      <c r="N60" s="20" t="n">
        <v>0</v>
      </c>
      <c r="O60" s="18" t="n">
        <v>0</v>
      </c>
      <c r="P60" s="20" t="n">
        <v>0</v>
      </c>
      <c r="Q60" s="18" t="n">
        <v>0.5486343299999999</v>
      </c>
      <c r="R60" s="20" t="n">
        <v>0.28999374</v>
      </c>
    </row>
    <row r="61" spans="1:18">
      <c r="A61" s="15" t="s">
        <v>458</v>
      </c>
      <c r="B61" s="17" t="n">
        <v>6525</v>
      </c>
      <c r="C61" s="18">
        <f>(0.0/B61*100)</f>
        <v/>
      </c>
      <c r="D61" s="19" t="n">
        <v>6525</v>
      </c>
      <c r="E61" s="18" t="n">
        <v>95.66481473</v>
      </c>
      <c r="F61" s="20" t="n">
        <v>1.08336182</v>
      </c>
      <c r="G61" s="18" t="n">
        <v>4.33518527</v>
      </c>
      <c r="H61" s="20" t="n">
        <v>1.08336182</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98.93499184</v>
      </c>
      <c r="F62" s="20" t="n">
        <v>0.00120509</v>
      </c>
      <c r="G62" s="18" t="n">
        <v>1.06500816</v>
      </c>
      <c r="H62" s="20" t="n">
        <v>0.00120509</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49.36140263</v>
      </c>
      <c r="F63" s="20" t="n">
        <v>0.19104075</v>
      </c>
      <c r="G63" s="18" t="n">
        <v>42.3438593</v>
      </c>
      <c r="H63" s="20" t="n">
        <v>0.16642225</v>
      </c>
      <c r="I63" s="18" t="n">
        <v>0</v>
      </c>
      <c r="J63" s="20" t="n">
        <v>0</v>
      </c>
      <c r="K63" s="18" t="s">
        <v>404</v>
      </c>
      <c r="L63" s="20" t="s">
        <v>404</v>
      </c>
      <c r="M63" s="18" t="n">
        <v>0</v>
      </c>
      <c r="N63" s="20" t="n">
        <v>0</v>
      </c>
      <c r="O63" s="18" t="n">
        <v>0</v>
      </c>
      <c r="P63" s="20" t="n">
        <v>0</v>
      </c>
      <c r="Q63" s="18" t="n">
        <v>8.294738069999999</v>
      </c>
      <c r="R63" s="20" t="n">
        <v>0.17904861</v>
      </c>
    </row>
    <row r="64" spans="1:18">
      <c r="A64" s="15" t="s">
        <v>461</v>
      </c>
      <c r="B64" s="17" t="n">
        <v>3634</v>
      </c>
      <c r="C64" s="18">
        <f>(27.0/B64*100)</f>
        <v/>
      </c>
      <c r="D64" s="19" t="n">
        <v>3607</v>
      </c>
      <c r="E64" s="18" t="n">
        <v>91.69658539</v>
      </c>
      <c r="F64" s="20" t="n">
        <v>0.04612625</v>
      </c>
      <c r="G64" s="18" t="n">
        <v>8.303414610000001</v>
      </c>
      <c r="H64" s="20" t="n">
        <v>0.04612625</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92.40648853</v>
      </c>
      <c r="F65" s="20" t="n">
        <v>1.9544878</v>
      </c>
      <c r="G65" s="18" t="n">
        <v>7.59351147</v>
      </c>
      <c r="H65" s="20" t="n">
        <v>1.9544878</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40.8139938</v>
      </c>
      <c r="F66" s="20" t="n">
        <v>0.4872533</v>
      </c>
      <c r="G66" s="18" t="n">
        <v>59.1860062</v>
      </c>
      <c r="H66" s="20" t="n">
        <v>0.4872533</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96.65377834</v>
      </c>
      <c r="F67" s="20" t="n">
        <v>1.48923806</v>
      </c>
      <c r="G67" s="18" t="n">
        <v>3.34622166</v>
      </c>
      <c r="H67" s="20" t="n">
        <v>1.48923806</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51.49755279</v>
      </c>
      <c r="F68" s="20" t="n">
        <v>0.08993616</v>
      </c>
      <c r="G68" s="18" t="n">
        <v>48.50244721</v>
      </c>
      <c r="H68" s="20" t="n">
        <v>0.08993616</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86.96929643999999</v>
      </c>
      <c r="F69" s="20" t="n">
        <v>2.67541508</v>
      </c>
      <c r="G69" s="18" t="n">
        <v>13.03070356</v>
      </c>
      <c r="H69" s="20" t="n">
        <v>2.67541508</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97.8930311</v>
      </c>
      <c r="F70" s="20" t="n">
        <v>0.72512096</v>
      </c>
      <c r="G70" s="18" t="n">
        <v>2.1069689</v>
      </c>
      <c r="H70" s="20" t="n">
        <v>0.72512096</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79.39738506</v>
      </c>
      <c r="F71" s="20" t="n">
        <v>0.15597643</v>
      </c>
      <c r="G71" s="18" t="n">
        <v>20.60261494</v>
      </c>
      <c r="H71" s="20" t="n">
        <v>0.15597643</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85.2865248</v>
      </c>
      <c r="F72" s="20" t="n">
        <v>2.76947704</v>
      </c>
      <c r="G72" s="18" t="n">
        <v>14.7134752</v>
      </c>
      <c r="H72" s="20" t="n">
        <v>2.76947704</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90.44938319000001</v>
      </c>
      <c r="F73" s="20" t="n">
        <v>2.47556955</v>
      </c>
      <c r="G73" s="18" t="n">
        <v>9.550616809999999</v>
      </c>
      <c r="H73" s="20" t="n">
        <v>2.47556955</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43.21374349</v>
      </c>
      <c r="F74" s="20" t="n">
        <v>0.27562992</v>
      </c>
      <c r="G74" s="18" t="n">
        <v>56.78625651</v>
      </c>
      <c r="H74" s="20" t="n">
        <v>0.27562992</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73.59600817</v>
      </c>
      <c r="F75" s="20" t="n">
        <v>3.20174586</v>
      </c>
      <c r="G75" s="18" t="n">
        <v>26.40399183</v>
      </c>
      <c r="H75" s="20" t="n">
        <v>3.20174586</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70.77358141000001</v>
      </c>
      <c r="F76" s="20" t="n">
        <v>1.92279052</v>
      </c>
      <c r="G76" s="18" t="n">
        <v>29.22641859</v>
      </c>
      <c r="H76" s="20" t="n">
        <v>1.92279052</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56.08570128</v>
      </c>
      <c r="F77" s="20" t="n">
        <v>2.81328611</v>
      </c>
      <c r="G77" s="18" t="n">
        <v>43.91429872</v>
      </c>
      <c r="H77" s="20" t="n">
        <v>2.81328611</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97.38742259999999</v>
      </c>
      <c r="F78" s="20" t="n">
        <v>1.34907285</v>
      </c>
      <c r="G78" s="18" t="n">
        <v>1.07829063</v>
      </c>
      <c r="H78" s="20" t="n">
        <v>0.72128022</v>
      </c>
      <c r="I78" s="18" t="n">
        <v>0</v>
      </c>
      <c r="J78" s="20" t="n">
        <v>0</v>
      </c>
      <c r="K78" s="18" t="s">
        <v>404</v>
      </c>
      <c r="L78" s="20" t="s">
        <v>404</v>
      </c>
      <c r="M78" s="18" t="n">
        <v>0</v>
      </c>
      <c r="N78" s="20" t="n">
        <v>0</v>
      </c>
      <c r="O78" s="18" t="n">
        <v>0</v>
      </c>
      <c r="P78" s="20" t="n">
        <v>0</v>
      </c>
      <c r="Q78" s="18" t="n">
        <v>1.53428677</v>
      </c>
      <c r="R78" s="20" t="n">
        <v>1.1362532</v>
      </c>
    </row>
    <row customHeight="1" ht="25" r="79" spans="1:18">
      <c r="A79" s="15" t="s">
        <v>476</v>
      </c>
      <c r="B79" s="17" t="n">
        <v>1657</v>
      </c>
      <c r="C79" s="18">
        <f>(21.0/B79*100)</f>
        <v/>
      </c>
      <c r="D79" s="19" t="n">
        <v>1636</v>
      </c>
      <c r="E79" s="18" t="n">
        <v>93.75197092000001</v>
      </c>
      <c r="F79" s="20" t="n">
        <v>1.48794548</v>
      </c>
      <c r="G79" s="18" t="n">
        <v>6.24802908</v>
      </c>
      <c r="H79" s="20" t="n">
        <v>1.48794548</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86.95163896</v>
      </c>
      <c r="F80" s="20" t="n">
        <v>2.43747756</v>
      </c>
      <c r="G80" s="18" t="n">
        <v>13.04836104</v>
      </c>
      <c r="H80" s="20" t="n">
        <v>2.43747756</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44.25926476</v>
      </c>
      <c r="F81" s="20" t="n">
        <v>4.15139029</v>
      </c>
      <c r="G81" s="18" t="n">
        <v>55.74073524</v>
      </c>
      <c r="H81" s="20" t="n">
        <v>4.15139029</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581</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30.14554859</v>
      </c>
      <c r="F7" s="20" t="n">
        <v>1.84598295</v>
      </c>
      <c r="G7" s="18" t="n">
        <v>69.85445141</v>
      </c>
      <c r="H7" s="20" t="n">
        <v>1.84598295</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50.12980817</v>
      </c>
      <c r="F8" s="20" t="n">
        <v>3.70202304</v>
      </c>
      <c r="G8" s="18" t="n">
        <v>49.87019183</v>
      </c>
      <c r="H8" s="20" t="n">
        <v>3.70202304</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30.63706705</v>
      </c>
      <c r="F9" s="20" t="n">
        <v>2.7483582</v>
      </c>
      <c r="G9" s="18" t="n">
        <v>69.36293295</v>
      </c>
      <c r="H9" s="20" t="n">
        <v>2.7483582</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32.61658547</v>
      </c>
      <c r="F10" s="20" t="n">
        <v>2.27178717</v>
      </c>
      <c r="G10" s="18" t="n">
        <v>67.38341453</v>
      </c>
      <c r="H10" s="20" t="n">
        <v>2.27178717</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34.07599954</v>
      </c>
      <c r="F11" s="20" t="n">
        <v>3.62523944</v>
      </c>
      <c r="G11" s="18" t="n">
        <v>65.92400046</v>
      </c>
      <c r="H11" s="20" t="n">
        <v>3.62523944</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10.36309843</v>
      </c>
      <c r="F12" s="20" t="n">
        <v>1.66921428</v>
      </c>
      <c r="G12" s="18" t="n">
        <v>89.63690157000001</v>
      </c>
      <c r="H12" s="20" t="n">
        <v>1.66921428</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28.31905746</v>
      </c>
      <c r="F13" s="20" t="n">
        <v>3.45507672</v>
      </c>
      <c r="G13" s="18" t="n">
        <v>71.68094254</v>
      </c>
      <c r="H13" s="20" t="n">
        <v>3.45507672</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10.34101828</v>
      </c>
      <c r="F14" s="20" t="n">
        <v>1.67577191</v>
      </c>
      <c r="G14" s="18" t="n">
        <v>89.65898172</v>
      </c>
      <c r="H14" s="20" t="n">
        <v>1.67577191</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39.00953418</v>
      </c>
      <c r="F15" s="20" t="n">
        <v>3.59782205</v>
      </c>
      <c r="G15" s="18" t="n">
        <v>60.99046582</v>
      </c>
      <c r="H15" s="20" t="n">
        <v>3.59782205</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35.78018496</v>
      </c>
      <c r="F16" s="20" t="n">
        <v>3.11775894</v>
      </c>
      <c r="G16" s="18" t="n">
        <v>64.21981504</v>
      </c>
      <c r="H16" s="20" t="n">
        <v>3.11775894</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49.44528683</v>
      </c>
      <c r="F17" s="20" t="n">
        <v>3.22376864</v>
      </c>
      <c r="G17" s="18" t="n">
        <v>50.55471317</v>
      </c>
      <c r="H17" s="20" t="n">
        <v>3.22376864</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88.35830549000001</v>
      </c>
      <c r="F18" s="20" t="n">
        <v>1.80487949</v>
      </c>
      <c r="G18" s="18" t="n">
        <v>11.64169451</v>
      </c>
      <c r="H18" s="20" t="n">
        <v>1.80487949</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54.55466628</v>
      </c>
      <c r="F19" s="20" t="n">
        <v>3.00996548</v>
      </c>
      <c r="G19" s="18" t="n">
        <v>45.44533372</v>
      </c>
      <c r="H19" s="20" t="n">
        <v>3.00996548</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8.58891493</v>
      </c>
      <c r="F20" s="20" t="n">
        <v>0.18613499</v>
      </c>
      <c r="G20" s="18" t="n">
        <v>90.84602756</v>
      </c>
      <c r="H20" s="20" t="n">
        <v>0.19820241</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13.68897483</v>
      </c>
      <c r="F21" s="20" t="n">
        <v>2.87901825</v>
      </c>
      <c r="G21" s="18" t="n">
        <v>86.31102516999999</v>
      </c>
      <c r="H21" s="20" t="n">
        <v>2.87901825</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20.34768356</v>
      </c>
      <c r="F22" s="20" t="n">
        <v>3.66040396</v>
      </c>
      <c r="G22" s="18" t="n">
        <v>79.65231644000001</v>
      </c>
      <c r="H22" s="20" t="n">
        <v>3.66040396</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69.41539484</v>
      </c>
      <c r="F23" s="20" t="n">
        <v>3.76832012</v>
      </c>
      <c r="G23" s="18" t="n">
        <v>30.58460516</v>
      </c>
      <c r="H23" s="20" t="n">
        <v>3.76832012</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9.957371670000001</v>
      </c>
      <c r="F24" s="20" t="n">
        <v>2.34251789</v>
      </c>
      <c r="G24" s="18" t="n">
        <v>90.04262833</v>
      </c>
      <c r="H24" s="20" t="n">
        <v>2.34251789</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44.31195192</v>
      </c>
      <c r="F25" s="20" t="n">
        <v>3.96854461</v>
      </c>
      <c r="G25" s="18" t="n">
        <v>55.68804808</v>
      </c>
      <c r="H25" s="20" t="n">
        <v>3.96854461</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32.06456386</v>
      </c>
      <c r="F26" s="20" t="n">
        <v>2.23051209</v>
      </c>
      <c r="G26" s="18" t="n">
        <v>67.93543613999999</v>
      </c>
      <c r="H26" s="20" t="n">
        <v>2.23051209</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61.90312332</v>
      </c>
      <c r="F27" s="20" t="n">
        <v>0.10656065</v>
      </c>
      <c r="G27" s="18" t="n">
        <v>38.09687668</v>
      </c>
      <c r="H27" s="20" t="n">
        <v>0.10656065</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80.97318405999999</v>
      </c>
      <c r="F28" s="20" t="n">
        <v>2.51351254</v>
      </c>
      <c r="G28" s="18" t="n">
        <v>19.02681594</v>
      </c>
      <c r="H28" s="20" t="n">
        <v>2.51351254</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16.36320628</v>
      </c>
      <c r="F29" s="20" t="n">
        <v>3.69717611</v>
      </c>
      <c r="G29" s="18" t="n">
        <v>83.63679372</v>
      </c>
      <c r="H29" s="20" t="n">
        <v>3.69717611</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19.67541555</v>
      </c>
      <c r="F30" s="20" t="n">
        <v>3.37265925</v>
      </c>
      <c r="G30" s="18" t="n">
        <v>80.32458445</v>
      </c>
      <c r="H30" s="20" t="n">
        <v>3.37265925</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32.42434606</v>
      </c>
      <c r="F31" s="20" t="n">
        <v>2.85176251</v>
      </c>
      <c r="G31" s="18" t="n">
        <v>67.57565394</v>
      </c>
      <c r="H31" s="20" t="n">
        <v>2.85176251</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42.07309896</v>
      </c>
      <c r="F32" s="20" t="n">
        <v>4.28764212</v>
      </c>
      <c r="G32" s="18" t="n">
        <v>57.92690104</v>
      </c>
      <c r="H32" s="20" t="n">
        <v>4.28764212</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64.31452418000001</v>
      </c>
      <c r="F33" s="20" t="n">
        <v>3.98785409</v>
      </c>
      <c r="G33" s="18" t="n">
        <v>35.68547582</v>
      </c>
      <c r="H33" s="20" t="n">
        <v>3.98785409</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41.43436967</v>
      </c>
      <c r="F34" s="20" t="n">
        <v>3.41503498</v>
      </c>
      <c r="G34" s="18" t="n">
        <v>58.56563033</v>
      </c>
      <c r="H34" s="20" t="n">
        <v>3.41503498</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34.60583061</v>
      </c>
      <c r="F35" s="20" t="n">
        <v>0.42179402</v>
      </c>
      <c r="G35" s="18" t="n">
        <v>65.39416939</v>
      </c>
      <c r="H35" s="20" t="n">
        <v>0.42179402</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55.43325767</v>
      </c>
      <c r="F36" s="20" t="n">
        <v>3.03773173</v>
      </c>
      <c r="G36" s="18" t="n">
        <v>44.56674233</v>
      </c>
      <c r="H36" s="20" t="n">
        <v>3.03773173</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16.65986404</v>
      </c>
      <c r="F37" s="20" t="n">
        <v>2.98787385</v>
      </c>
      <c r="G37" s="18" t="n">
        <v>83.34013596</v>
      </c>
      <c r="H37" s="20" t="n">
        <v>2.98787385</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45.87151558</v>
      </c>
      <c r="F38" s="20" t="n">
        <v>3.74610639</v>
      </c>
      <c r="G38" s="18" t="n">
        <v>54.12848442</v>
      </c>
      <c r="H38" s="20" t="n">
        <v>3.74610639</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95.26360567</v>
      </c>
      <c r="F39" s="20" t="n">
        <v>2.07194863</v>
      </c>
      <c r="G39" s="18" t="n">
        <v>4.73639433</v>
      </c>
      <c r="H39" s="20" t="n">
        <v>2.07194863</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12.15914971</v>
      </c>
      <c r="F40" s="20" t="n">
        <v>2.13700234</v>
      </c>
      <c r="G40" s="18" t="n">
        <v>87.84085029000001</v>
      </c>
      <c r="H40" s="20" t="n">
        <v>2.13700234</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38.19051049</v>
      </c>
      <c r="F41" s="20" t="n">
        <v>3.57454913</v>
      </c>
      <c r="G41" s="18" t="n">
        <v>61.80948951</v>
      </c>
      <c r="H41" s="20" t="n">
        <v>3.57454913</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80.10224237</v>
      </c>
      <c r="F44" s="20" t="n">
        <v>3.49090574</v>
      </c>
      <c r="G44" s="18" t="n">
        <v>18.95491935</v>
      </c>
      <c r="H44" s="20" t="n">
        <v>3.46358051</v>
      </c>
      <c r="I44" s="18" t="n">
        <v>0</v>
      </c>
      <c r="J44" s="20" t="n">
        <v>0</v>
      </c>
      <c r="K44" s="18" t="s">
        <v>404</v>
      </c>
      <c r="L44" s="20" t="s">
        <v>404</v>
      </c>
      <c r="M44" s="18" t="n">
        <v>0</v>
      </c>
      <c r="N44" s="20" t="n">
        <v>0</v>
      </c>
      <c r="O44" s="18" t="n">
        <v>0</v>
      </c>
      <c r="P44" s="20" t="n">
        <v>0</v>
      </c>
      <c r="Q44" s="18" t="n">
        <v>0.94283828</v>
      </c>
      <c r="R44" s="20" t="n">
        <v>0.6160322499999999</v>
      </c>
    </row>
    <row r="45" spans="1:18">
      <c r="A45" s="15" t="s">
        <v>442</v>
      </c>
      <c r="B45" s="17" t="n">
        <v>5519</v>
      </c>
      <c r="C45" s="18">
        <f>(0.0/B45*100)</f>
        <v/>
      </c>
      <c r="D45" s="19" t="n">
        <v>5519</v>
      </c>
      <c r="E45" s="18" t="n">
        <v>85.30632597</v>
      </c>
      <c r="F45" s="20" t="n">
        <v>2.66622295</v>
      </c>
      <c r="G45" s="18" t="n">
        <v>14.52139671</v>
      </c>
      <c r="H45" s="20" t="n">
        <v>2.65535159</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65.89323783</v>
      </c>
      <c r="F46" s="20" t="n">
        <v>2.33306563</v>
      </c>
      <c r="G46" s="18" t="n">
        <v>34.10676217</v>
      </c>
      <c r="H46" s="20" t="n">
        <v>2.33306563</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74.16830650999999</v>
      </c>
      <c r="F47" s="20" t="n">
        <v>3.45157018</v>
      </c>
      <c r="G47" s="18" t="n">
        <v>25.83169349</v>
      </c>
      <c r="H47" s="20" t="n">
        <v>3.45157018</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54.86700423</v>
      </c>
      <c r="F48" s="20" t="n">
        <v>3.94718517</v>
      </c>
      <c r="G48" s="18" t="n">
        <v>45.13299577</v>
      </c>
      <c r="H48" s="20" t="n">
        <v>3.94718517</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53.68696493</v>
      </c>
      <c r="F49" s="20" t="n">
        <v>3.80213709</v>
      </c>
      <c r="G49" s="18" t="n">
        <v>46.31303507</v>
      </c>
      <c r="H49" s="20" t="n">
        <v>3.80213709</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72.85522496</v>
      </c>
      <c r="F50" s="20" t="n">
        <v>2.83863042</v>
      </c>
      <c r="G50" s="18" t="n">
        <v>27.14477504</v>
      </c>
      <c r="H50" s="20" t="n">
        <v>2.83863042</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48.46614804</v>
      </c>
      <c r="F51" s="20" t="n">
        <v>3.06294898</v>
      </c>
      <c r="G51" s="18" t="n">
        <v>51.53385196</v>
      </c>
      <c r="H51" s="20" t="n">
        <v>3.06294898</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64.77803346</v>
      </c>
      <c r="F52" s="20" t="n">
        <v>3.42642985</v>
      </c>
      <c r="G52" s="18" t="n">
        <v>35.22196654</v>
      </c>
      <c r="H52" s="20" t="n">
        <v>3.42642985</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68.76736062000001</v>
      </c>
      <c r="F53" s="20" t="n">
        <v>0.12672197</v>
      </c>
      <c r="G53" s="18" t="n">
        <v>31.23263938</v>
      </c>
      <c r="H53" s="20" t="n">
        <v>0.12672197</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70.14692289</v>
      </c>
      <c r="F54" s="20" t="n">
        <v>3.8127307</v>
      </c>
      <c r="G54" s="18" t="n">
        <v>29.85307711</v>
      </c>
      <c r="H54" s="20" t="n">
        <v>3.8127307</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69.61967383</v>
      </c>
      <c r="F55" s="20" t="n">
        <v>3.38388495</v>
      </c>
      <c r="G55" s="18" t="n">
        <v>30.38032617</v>
      </c>
      <c r="H55" s="20" t="n">
        <v>3.38388495</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24.67918725</v>
      </c>
      <c r="F56" s="20" t="n">
        <v>3.48343366</v>
      </c>
      <c r="G56" s="18" t="n">
        <v>75.32081275</v>
      </c>
      <c r="H56" s="20" t="n">
        <v>3.48343366</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22.54500673</v>
      </c>
      <c r="F57" s="20" t="n">
        <v>2.81313409</v>
      </c>
      <c r="G57" s="18" t="n">
        <v>77.45499327</v>
      </c>
      <c r="H57" s="20" t="n">
        <v>2.81313409</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84.23997816000001</v>
      </c>
      <c r="F58" s="20" t="n">
        <v>2.32055837</v>
      </c>
      <c r="G58" s="18" t="n">
        <v>15.76002184</v>
      </c>
      <c r="H58" s="20" t="n">
        <v>2.32055837</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72.26165752999999</v>
      </c>
      <c r="F59" s="20" t="n">
        <v>1.23288493</v>
      </c>
      <c r="G59" s="18" t="n">
        <v>27.73834247</v>
      </c>
      <c r="H59" s="20" t="n">
        <v>1.23288493</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44.71157698</v>
      </c>
      <c r="F60" s="20" t="n">
        <v>3.17879938</v>
      </c>
      <c r="G60" s="18" t="n">
        <v>53.03567751</v>
      </c>
      <c r="H60" s="20" t="n">
        <v>3.18377164</v>
      </c>
      <c r="I60" s="18" t="n">
        <v>0</v>
      </c>
      <c r="J60" s="20" t="n">
        <v>0</v>
      </c>
      <c r="K60" s="18" t="s">
        <v>404</v>
      </c>
      <c r="L60" s="20" t="s">
        <v>404</v>
      </c>
      <c r="M60" s="18" t="n">
        <v>0</v>
      </c>
      <c r="N60" s="20" t="n">
        <v>0</v>
      </c>
      <c r="O60" s="18" t="n">
        <v>0</v>
      </c>
      <c r="P60" s="20" t="n">
        <v>0</v>
      </c>
      <c r="Q60" s="18" t="n">
        <v>2.25274551</v>
      </c>
      <c r="R60" s="20" t="n">
        <v>1.03910097</v>
      </c>
    </row>
    <row r="61" spans="1:18">
      <c r="A61" s="15" t="s">
        <v>458</v>
      </c>
      <c r="B61" s="17" t="n">
        <v>6525</v>
      </c>
      <c r="C61" s="18">
        <f>(0.0/B61*100)</f>
        <v/>
      </c>
      <c r="D61" s="19" t="n">
        <v>6525</v>
      </c>
      <c r="E61" s="18" t="n">
        <v>53.28891696</v>
      </c>
      <c r="F61" s="20" t="n">
        <v>3.08321793</v>
      </c>
      <c r="G61" s="18" t="n">
        <v>46.71108304</v>
      </c>
      <c r="H61" s="20" t="n">
        <v>3.08321793</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13.50429932</v>
      </c>
      <c r="F62" s="20" t="n">
        <v>0.0351108</v>
      </c>
      <c r="G62" s="18" t="n">
        <v>86.49570068</v>
      </c>
      <c r="H62" s="20" t="n">
        <v>0.0351108</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51.19560277</v>
      </c>
      <c r="F63" s="20" t="n">
        <v>0.18295839</v>
      </c>
      <c r="G63" s="18" t="n">
        <v>40.50965916</v>
      </c>
      <c r="H63" s="20" t="n">
        <v>0.16562744</v>
      </c>
      <c r="I63" s="18" t="n">
        <v>0</v>
      </c>
      <c r="J63" s="20" t="n">
        <v>0</v>
      </c>
      <c r="K63" s="18" t="s">
        <v>404</v>
      </c>
      <c r="L63" s="20" t="s">
        <v>404</v>
      </c>
      <c r="M63" s="18" t="n">
        <v>0</v>
      </c>
      <c r="N63" s="20" t="n">
        <v>0</v>
      </c>
      <c r="O63" s="18" t="n">
        <v>0</v>
      </c>
      <c r="P63" s="20" t="n">
        <v>0</v>
      </c>
      <c r="Q63" s="18" t="n">
        <v>8.294738069999999</v>
      </c>
      <c r="R63" s="20" t="n">
        <v>0.17904861</v>
      </c>
    </row>
    <row r="64" spans="1:18">
      <c r="A64" s="15" t="s">
        <v>461</v>
      </c>
      <c r="B64" s="17" t="n">
        <v>3634</v>
      </c>
      <c r="C64" s="18">
        <f>(27.0/B64*100)</f>
        <v/>
      </c>
      <c r="D64" s="19" t="n">
        <v>3607</v>
      </c>
      <c r="E64" s="18" t="n">
        <v>23.35891208</v>
      </c>
      <c r="F64" s="20" t="n">
        <v>0.09602107</v>
      </c>
      <c r="G64" s="18" t="n">
        <v>76.64108792</v>
      </c>
      <c r="H64" s="20" t="n">
        <v>0.09602107</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80.71537034000001</v>
      </c>
      <c r="F65" s="20" t="n">
        <v>2.59127755</v>
      </c>
      <c r="G65" s="18" t="n">
        <v>19.28462966</v>
      </c>
      <c r="H65" s="20" t="n">
        <v>2.59127755</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74.71291340000001</v>
      </c>
      <c r="F66" s="20" t="n">
        <v>0.17126171</v>
      </c>
      <c r="G66" s="18" t="n">
        <v>25.2870866</v>
      </c>
      <c r="H66" s="20" t="n">
        <v>0.17126171</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33.75862298</v>
      </c>
      <c r="F67" s="20" t="n">
        <v>2.96114297</v>
      </c>
      <c r="G67" s="18" t="n">
        <v>66.24137702</v>
      </c>
      <c r="H67" s="20" t="n">
        <v>2.96114297</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56.27785127</v>
      </c>
      <c r="F68" s="20" t="n">
        <v>0.09542224000000001</v>
      </c>
      <c r="G68" s="18" t="n">
        <v>43.72214873</v>
      </c>
      <c r="H68" s="20" t="n">
        <v>0.09542224000000001</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60.40844375</v>
      </c>
      <c r="F69" s="20" t="n">
        <v>3.8956916</v>
      </c>
      <c r="G69" s="18" t="n">
        <v>39.59155625</v>
      </c>
      <c r="H69" s="20" t="n">
        <v>3.8956916</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60.28786791</v>
      </c>
      <c r="F70" s="20" t="n">
        <v>4.06845652</v>
      </c>
      <c r="G70" s="18" t="n">
        <v>39.71213209</v>
      </c>
      <c r="H70" s="20" t="n">
        <v>4.06845652</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24.96269532</v>
      </c>
      <c r="F71" s="20" t="n">
        <v>0.83530786</v>
      </c>
      <c r="G71" s="18" t="n">
        <v>75.03730468000001</v>
      </c>
      <c r="H71" s="20" t="n">
        <v>0.83530786</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73.59324937</v>
      </c>
      <c r="F72" s="20" t="n">
        <v>3.21267474</v>
      </c>
      <c r="G72" s="18" t="n">
        <v>26.40675063</v>
      </c>
      <c r="H72" s="20" t="n">
        <v>3.21267474</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30.98594631</v>
      </c>
      <c r="F73" s="20" t="n">
        <v>3.44024025</v>
      </c>
      <c r="G73" s="18" t="n">
        <v>69.01405369</v>
      </c>
      <c r="H73" s="20" t="n">
        <v>3.44024025</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20.68392491</v>
      </c>
      <c r="F74" s="20" t="n">
        <v>0.29159409</v>
      </c>
      <c r="G74" s="18" t="n">
        <v>79.31607509</v>
      </c>
      <c r="H74" s="20" t="n">
        <v>0.29159409</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90.43548025</v>
      </c>
      <c r="F75" s="20" t="n">
        <v>2.46157396</v>
      </c>
      <c r="G75" s="18" t="n">
        <v>9.564519750000001</v>
      </c>
      <c r="H75" s="20" t="n">
        <v>2.46157396</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48.87555987</v>
      </c>
      <c r="F76" s="20" t="n">
        <v>2.22283164</v>
      </c>
      <c r="G76" s="18" t="n">
        <v>51.12444013</v>
      </c>
      <c r="H76" s="20" t="n">
        <v>2.22283164</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61.39259494</v>
      </c>
      <c r="F77" s="20" t="n">
        <v>2.89924006</v>
      </c>
      <c r="G77" s="18" t="n">
        <v>38.60740506</v>
      </c>
      <c r="H77" s="20" t="n">
        <v>2.89924006</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82.0096418</v>
      </c>
      <c r="F78" s="20" t="n">
        <v>3.73302666</v>
      </c>
      <c r="G78" s="18" t="n">
        <v>17.9903582</v>
      </c>
      <c r="H78" s="20" t="n">
        <v>3.73302666</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60.6487748</v>
      </c>
      <c r="F79" s="20" t="n">
        <v>6.95741847</v>
      </c>
      <c r="G79" s="18" t="n">
        <v>39.3512252</v>
      </c>
      <c r="H79" s="20" t="n">
        <v>6.95741847</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87.05806441999999</v>
      </c>
      <c r="F80" s="20" t="n">
        <v>2.70418068</v>
      </c>
      <c r="G80" s="18" t="n">
        <v>12.94193558</v>
      </c>
      <c r="H80" s="20" t="n">
        <v>2.70418068</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65.00379476000001</v>
      </c>
      <c r="F81" s="20" t="n">
        <v>3.61641691</v>
      </c>
      <c r="G81" s="18" t="n">
        <v>34.99620524</v>
      </c>
      <c r="H81" s="20" t="n">
        <v>3.61641691</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582</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30.43046759</v>
      </c>
      <c r="F7" s="20" t="n">
        <v>1.69473843</v>
      </c>
      <c r="G7" s="18" t="n">
        <v>69.56953240999999</v>
      </c>
      <c r="H7" s="20" t="n">
        <v>1.69473843</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30.59452553</v>
      </c>
      <c r="F8" s="20" t="n">
        <v>3.47392591</v>
      </c>
      <c r="G8" s="18" t="n">
        <v>69.40547447</v>
      </c>
      <c r="H8" s="20" t="n">
        <v>3.47392591</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33.13528642</v>
      </c>
      <c r="F9" s="20" t="n">
        <v>3.04494966</v>
      </c>
      <c r="G9" s="18" t="n">
        <v>66.86471358</v>
      </c>
      <c r="H9" s="20" t="n">
        <v>3.04494966</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45.38814866</v>
      </c>
      <c r="F10" s="20" t="n">
        <v>2.6994694</v>
      </c>
      <c r="G10" s="18" t="n">
        <v>54.61185134</v>
      </c>
      <c r="H10" s="20" t="n">
        <v>2.6994694</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35.6785497</v>
      </c>
      <c r="F11" s="20" t="n">
        <v>3.98895382</v>
      </c>
      <c r="G11" s="18" t="n">
        <v>64.3214503</v>
      </c>
      <c r="H11" s="20" t="n">
        <v>3.98895382</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33.13877966</v>
      </c>
      <c r="F12" s="20" t="n">
        <v>2.96974265</v>
      </c>
      <c r="G12" s="18" t="n">
        <v>66.86122034</v>
      </c>
      <c r="H12" s="20" t="n">
        <v>2.96974265</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44.38423891</v>
      </c>
      <c r="F13" s="20" t="n">
        <v>3.32263614</v>
      </c>
      <c r="G13" s="18" t="n">
        <v>55.61576109</v>
      </c>
      <c r="H13" s="20" t="n">
        <v>3.32263614</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15.77234836</v>
      </c>
      <c r="F14" s="20" t="n">
        <v>2.0393009</v>
      </c>
      <c r="G14" s="18" t="n">
        <v>84.22765164</v>
      </c>
      <c r="H14" s="20" t="n">
        <v>2.0393009</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17.99771772</v>
      </c>
      <c r="F15" s="20" t="n">
        <v>3.08728258</v>
      </c>
      <c r="G15" s="18" t="n">
        <v>82.00228228</v>
      </c>
      <c r="H15" s="20" t="n">
        <v>3.08728258</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30.48179731</v>
      </c>
      <c r="F16" s="20" t="n">
        <v>3.04071436</v>
      </c>
      <c r="G16" s="18" t="n">
        <v>69.51820269</v>
      </c>
      <c r="H16" s="20" t="n">
        <v>3.04071436</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16.02448391</v>
      </c>
      <c r="F17" s="20" t="n">
        <v>2.27927705</v>
      </c>
      <c r="G17" s="18" t="n">
        <v>83.97551609</v>
      </c>
      <c r="H17" s="20" t="n">
        <v>2.27927705</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60.50077695</v>
      </c>
      <c r="F18" s="20" t="n">
        <v>3.2065741</v>
      </c>
      <c r="G18" s="18" t="n">
        <v>39.49922305</v>
      </c>
      <c r="H18" s="20" t="n">
        <v>3.2065741</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25.38695337</v>
      </c>
      <c r="F19" s="20" t="n">
        <v>2.92222197</v>
      </c>
      <c r="G19" s="18" t="n">
        <v>74.61304663</v>
      </c>
      <c r="H19" s="20" t="n">
        <v>2.92222197</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7.34926038</v>
      </c>
      <c r="F20" s="20" t="n">
        <v>0.17336232</v>
      </c>
      <c r="G20" s="18" t="n">
        <v>92.0856821</v>
      </c>
      <c r="H20" s="20" t="n">
        <v>0.194488</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19.86842906</v>
      </c>
      <c r="F21" s="20" t="n">
        <v>2.92749072</v>
      </c>
      <c r="G21" s="18" t="n">
        <v>80.13157094</v>
      </c>
      <c r="H21" s="20" t="n">
        <v>2.92749072</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26.18306628</v>
      </c>
      <c r="F22" s="20" t="n">
        <v>3.75494232</v>
      </c>
      <c r="G22" s="18" t="n">
        <v>73.81693371999999</v>
      </c>
      <c r="H22" s="20" t="n">
        <v>3.75494232</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11.05282893</v>
      </c>
      <c r="F23" s="20" t="n">
        <v>2.31844662</v>
      </c>
      <c r="G23" s="18" t="n">
        <v>88.94717107</v>
      </c>
      <c r="H23" s="20" t="n">
        <v>2.31844662</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63.69040136</v>
      </c>
      <c r="F24" s="20" t="n">
        <v>3.20587118</v>
      </c>
      <c r="G24" s="18" t="n">
        <v>36.30959864</v>
      </c>
      <c r="H24" s="20" t="n">
        <v>3.20587118</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28.98449082</v>
      </c>
      <c r="F25" s="20" t="n">
        <v>3.70097146</v>
      </c>
      <c r="G25" s="18" t="n">
        <v>71.01550918</v>
      </c>
      <c r="H25" s="20" t="n">
        <v>3.70097146</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18.10799225</v>
      </c>
      <c r="F26" s="20" t="n">
        <v>2.28066817</v>
      </c>
      <c r="G26" s="18" t="n">
        <v>81.89200775</v>
      </c>
      <c r="H26" s="20" t="n">
        <v>2.28066817</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63.91922204</v>
      </c>
      <c r="F27" s="20" t="n">
        <v>0.10268601</v>
      </c>
      <c r="G27" s="18" t="n">
        <v>36.08077796</v>
      </c>
      <c r="H27" s="20" t="n">
        <v>0.10268601</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59.55614332</v>
      </c>
      <c r="F28" s="20" t="n">
        <v>3.12187502</v>
      </c>
      <c r="G28" s="18" t="n">
        <v>40.44385668</v>
      </c>
      <c r="H28" s="20" t="n">
        <v>3.12187502</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42.52825751</v>
      </c>
      <c r="F29" s="20" t="n">
        <v>4.30309501</v>
      </c>
      <c r="G29" s="18" t="n">
        <v>57.47174249</v>
      </c>
      <c r="H29" s="20" t="n">
        <v>4.30309501</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37.67484792</v>
      </c>
      <c r="F30" s="20" t="n">
        <v>4.10702389</v>
      </c>
      <c r="G30" s="18" t="n">
        <v>62.32515208</v>
      </c>
      <c r="H30" s="20" t="n">
        <v>4.10702389</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37.80371623</v>
      </c>
      <c r="F31" s="20" t="n">
        <v>3.25188789</v>
      </c>
      <c r="G31" s="18" t="n">
        <v>62.19628377</v>
      </c>
      <c r="H31" s="20" t="n">
        <v>3.25188789</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5.1382728</v>
      </c>
      <c r="F32" s="20" t="n">
        <v>1.79474679</v>
      </c>
      <c r="G32" s="18" t="n">
        <v>94.8617272</v>
      </c>
      <c r="H32" s="20" t="n">
        <v>1.79474679</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48.45464759</v>
      </c>
      <c r="F33" s="20" t="n">
        <v>3.50967646</v>
      </c>
      <c r="G33" s="18" t="n">
        <v>51.54535241</v>
      </c>
      <c r="H33" s="20" t="n">
        <v>3.50967646</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11.85317351</v>
      </c>
      <c r="F34" s="20" t="n">
        <v>2.27726444</v>
      </c>
      <c r="G34" s="18" t="n">
        <v>88.14682649</v>
      </c>
      <c r="H34" s="20" t="n">
        <v>2.27726444</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16.58707078</v>
      </c>
      <c r="F35" s="20" t="n">
        <v>0.41088277</v>
      </c>
      <c r="G35" s="18" t="n">
        <v>83.41292922</v>
      </c>
      <c r="H35" s="20" t="n">
        <v>0.41088277</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42.8032663</v>
      </c>
      <c r="F36" s="20" t="n">
        <v>3.56919048</v>
      </c>
      <c r="G36" s="18" t="n">
        <v>57.1967337</v>
      </c>
      <c r="H36" s="20" t="n">
        <v>3.56919048</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22.84334866</v>
      </c>
      <c r="F37" s="20" t="n">
        <v>3.08215484</v>
      </c>
      <c r="G37" s="18" t="n">
        <v>77.15665134</v>
      </c>
      <c r="H37" s="20" t="n">
        <v>3.08215484</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36.97108818</v>
      </c>
      <c r="F38" s="20" t="n">
        <v>3.47333049</v>
      </c>
      <c r="G38" s="18" t="n">
        <v>63.02891182</v>
      </c>
      <c r="H38" s="20" t="n">
        <v>3.47333049</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91.57082475</v>
      </c>
      <c r="F39" s="20" t="n">
        <v>2.28543822</v>
      </c>
      <c r="G39" s="18" t="n">
        <v>8.42917525</v>
      </c>
      <c r="H39" s="20" t="n">
        <v>2.28543822</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30.20007857</v>
      </c>
      <c r="F40" s="20" t="n">
        <v>3.24466731</v>
      </c>
      <c r="G40" s="18" t="n">
        <v>69.79992143</v>
      </c>
      <c r="H40" s="20" t="n">
        <v>3.24466731</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48.89867448</v>
      </c>
      <c r="F41" s="20" t="n">
        <v>3.41788633</v>
      </c>
      <c r="G41" s="18" t="n">
        <v>51.10132552</v>
      </c>
      <c r="H41" s="20" t="n">
        <v>3.41788633</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63.24657498</v>
      </c>
      <c r="F44" s="20" t="n">
        <v>3.66369714</v>
      </c>
      <c r="G44" s="18" t="n">
        <v>35.81058674</v>
      </c>
      <c r="H44" s="20" t="n">
        <v>3.70532301</v>
      </c>
      <c r="I44" s="18" t="n">
        <v>0</v>
      </c>
      <c r="J44" s="20" t="n">
        <v>0</v>
      </c>
      <c r="K44" s="18" t="s">
        <v>404</v>
      </c>
      <c r="L44" s="20" t="s">
        <v>404</v>
      </c>
      <c r="M44" s="18" t="n">
        <v>0</v>
      </c>
      <c r="N44" s="20" t="n">
        <v>0</v>
      </c>
      <c r="O44" s="18" t="n">
        <v>0</v>
      </c>
      <c r="P44" s="20" t="n">
        <v>0</v>
      </c>
      <c r="Q44" s="18" t="n">
        <v>0.94283828</v>
      </c>
      <c r="R44" s="20" t="n">
        <v>0.6160322499999999</v>
      </c>
    </row>
    <row r="45" spans="1:18">
      <c r="A45" s="15" t="s">
        <v>442</v>
      </c>
      <c r="B45" s="17" t="n">
        <v>5519</v>
      </c>
      <c r="C45" s="18">
        <f>(0.0/B45*100)</f>
        <v/>
      </c>
      <c r="D45" s="19" t="n">
        <v>5519</v>
      </c>
      <c r="E45" s="18" t="n">
        <v>80.94589141</v>
      </c>
      <c r="F45" s="20" t="n">
        <v>2.88802414</v>
      </c>
      <c r="G45" s="18" t="n">
        <v>18.88183128</v>
      </c>
      <c r="H45" s="20" t="n">
        <v>2.87110631</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57.79658185</v>
      </c>
      <c r="F46" s="20" t="n">
        <v>2.62360251</v>
      </c>
      <c r="G46" s="18" t="n">
        <v>42.20341815</v>
      </c>
      <c r="H46" s="20" t="n">
        <v>2.62360251</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53.66980577</v>
      </c>
      <c r="F47" s="20" t="n">
        <v>3.70631997</v>
      </c>
      <c r="G47" s="18" t="n">
        <v>46.33019423</v>
      </c>
      <c r="H47" s="20" t="n">
        <v>3.70631997</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55.42478043</v>
      </c>
      <c r="F48" s="20" t="n">
        <v>3.81570421</v>
      </c>
      <c r="G48" s="18" t="n">
        <v>44.57521957</v>
      </c>
      <c r="H48" s="20" t="n">
        <v>3.81570421</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22.49632792</v>
      </c>
      <c r="F49" s="20" t="n">
        <v>3.08347108</v>
      </c>
      <c r="G49" s="18" t="n">
        <v>77.50367208</v>
      </c>
      <c r="H49" s="20" t="n">
        <v>3.08347108</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67.65165112</v>
      </c>
      <c r="F50" s="20" t="n">
        <v>3.43249166</v>
      </c>
      <c r="G50" s="18" t="n">
        <v>32.34834888</v>
      </c>
      <c r="H50" s="20" t="n">
        <v>3.43249166</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44.15366661</v>
      </c>
      <c r="F51" s="20" t="n">
        <v>3.5442675</v>
      </c>
      <c r="G51" s="18" t="n">
        <v>55.84633339</v>
      </c>
      <c r="H51" s="20" t="n">
        <v>3.5442675</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37.59287269</v>
      </c>
      <c r="F52" s="20" t="n">
        <v>3.80406834</v>
      </c>
      <c r="G52" s="18" t="n">
        <v>62.40712731</v>
      </c>
      <c r="H52" s="20" t="n">
        <v>3.80406834</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55.50294655</v>
      </c>
      <c r="F53" s="20" t="n">
        <v>0.15713764</v>
      </c>
      <c r="G53" s="18" t="n">
        <v>44.49705345</v>
      </c>
      <c r="H53" s="20" t="n">
        <v>0.15713764</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61.46485108</v>
      </c>
      <c r="F54" s="20" t="n">
        <v>3.75388975</v>
      </c>
      <c r="G54" s="18" t="n">
        <v>38.53514892</v>
      </c>
      <c r="H54" s="20" t="n">
        <v>3.75388975</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37.94491984</v>
      </c>
      <c r="F55" s="20" t="n">
        <v>3.13004477</v>
      </c>
      <c r="G55" s="18" t="n">
        <v>62.05508016</v>
      </c>
      <c r="H55" s="20" t="n">
        <v>3.13004477</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11.84001209</v>
      </c>
      <c r="F56" s="20" t="n">
        <v>2.83105012</v>
      </c>
      <c r="G56" s="18" t="n">
        <v>88.15998791</v>
      </c>
      <c r="H56" s="20" t="n">
        <v>2.83105012</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19.27816405</v>
      </c>
      <c r="F57" s="20" t="n">
        <v>2.93021408</v>
      </c>
      <c r="G57" s="18" t="n">
        <v>80.72183595</v>
      </c>
      <c r="H57" s="20" t="n">
        <v>2.93021408</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84.31888914</v>
      </c>
      <c r="F58" s="20" t="n">
        <v>2.36853889</v>
      </c>
      <c r="G58" s="18" t="n">
        <v>15.68111086</v>
      </c>
      <c r="H58" s="20" t="n">
        <v>2.36853889</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42.67514673</v>
      </c>
      <c r="F59" s="20" t="n">
        <v>1.1988517</v>
      </c>
      <c r="G59" s="18" t="n">
        <v>57.32485327</v>
      </c>
      <c r="H59" s="20" t="n">
        <v>1.1988517</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54.24227586</v>
      </c>
      <c r="F60" s="20" t="n">
        <v>3.29746625</v>
      </c>
      <c r="G60" s="18" t="n">
        <v>43.50497864</v>
      </c>
      <c r="H60" s="20" t="n">
        <v>3.44093228</v>
      </c>
      <c r="I60" s="18" t="n">
        <v>0</v>
      </c>
      <c r="J60" s="20" t="n">
        <v>0</v>
      </c>
      <c r="K60" s="18" t="s">
        <v>404</v>
      </c>
      <c r="L60" s="20" t="s">
        <v>404</v>
      </c>
      <c r="M60" s="18" t="n">
        <v>0</v>
      </c>
      <c r="N60" s="20" t="n">
        <v>0</v>
      </c>
      <c r="O60" s="18" t="n">
        <v>0</v>
      </c>
      <c r="P60" s="20" t="n">
        <v>0</v>
      </c>
      <c r="Q60" s="18" t="n">
        <v>2.25274551</v>
      </c>
      <c r="R60" s="20" t="n">
        <v>1.03910097</v>
      </c>
    </row>
    <row r="61" spans="1:18">
      <c r="A61" s="15" t="s">
        <v>458</v>
      </c>
      <c r="B61" s="17" t="n">
        <v>6525</v>
      </c>
      <c r="C61" s="18">
        <f>(0.0/B61*100)</f>
        <v/>
      </c>
      <c r="D61" s="19" t="n">
        <v>6525</v>
      </c>
      <c r="E61" s="18" t="n">
        <v>16.47747395</v>
      </c>
      <c r="F61" s="20" t="n">
        <v>1.95972752</v>
      </c>
      <c r="G61" s="18" t="n">
        <v>83.52252605</v>
      </c>
      <c r="H61" s="20" t="n">
        <v>1.95972752</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20.19699302</v>
      </c>
      <c r="F62" s="20" t="n">
        <v>0.03335959</v>
      </c>
      <c r="G62" s="18" t="n">
        <v>79.80300698000001</v>
      </c>
      <c r="H62" s="20" t="n">
        <v>0.03335959</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18.92431002</v>
      </c>
      <c r="F63" s="20" t="n">
        <v>0.13757186</v>
      </c>
      <c r="G63" s="18" t="n">
        <v>72.78095191</v>
      </c>
      <c r="H63" s="20" t="n">
        <v>0.18778284</v>
      </c>
      <c r="I63" s="18" t="n">
        <v>0</v>
      </c>
      <c r="J63" s="20" t="n">
        <v>0</v>
      </c>
      <c r="K63" s="18" t="s">
        <v>404</v>
      </c>
      <c r="L63" s="20" t="s">
        <v>404</v>
      </c>
      <c r="M63" s="18" t="n">
        <v>0</v>
      </c>
      <c r="N63" s="20" t="n">
        <v>0</v>
      </c>
      <c r="O63" s="18" t="n">
        <v>0</v>
      </c>
      <c r="P63" s="20" t="n">
        <v>0</v>
      </c>
      <c r="Q63" s="18" t="n">
        <v>8.294738069999999</v>
      </c>
      <c r="R63" s="20" t="n">
        <v>0.17904861</v>
      </c>
    </row>
    <row r="64" spans="1:18">
      <c r="A64" s="15" t="s">
        <v>461</v>
      </c>
      <c r="B64" s="17" t="n">
        <v>3634</v>
      </c>
      <c r="C64" s="18">
        <f>(27.0/B64*100)</f>
        <v/>
      </c>
      <c r="D64" s="19" t="n">
        <v>3607</v>
      </c>
      <c r="E64" s="18" t="n">
        <v>35.61413595</v>
      </c>
      <c r="F64" s="20" t="n">
        <v>0.11751054</v>
      </c>
      <c r="G64" s="18" t="n">
        <v>64.38586405</v>
      </c>
      <c r="H64" s="20" t="n">
        <v>0.11751054</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67.77506628</v>
      </c>
      <c r="F65" s="20" t="n">
        <v>2.80235488</v>
      </c>
      <c r="G65" s="18" t="n">
        <v>32.22493372</v>
      </c>
      <c r="H65" s="20" t="n">
        <v>2.80235488</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41.78073526</v>
      </c>
      <c r="F66" s="20" t="n">
        <v>0.42060162</v>
      </c>
      <c r="G66" s="18" t="n">
        <v>58.21926474</v>
      </c>
      <c r="H66" s="20" t="n">
        <v>0.42060162</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28.59687035</v>
      </c>
      <c r="F67" s="20" t="n">
        <v>2.65798952</v>
      </c>
      <c r="G67" s="18" t="n">
        <v>71.40312965</v>
      </c>
      <c r="H67" s="20" t="n">
        <v>2.65798952</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71.06311425</v>
      </c>
      <c r="F68" s="20" t="n">
        <v>0.08399669999999999</v>
      </c>
      <c r="G68" s="18" t="n">
        <v>28.93688575</v>
      </c>
      <c r="H68" s="20" t="n">
        <v>0.08399669999999999</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44.9189401</v>
      </c>
      <c r="F69" s="20" t="n">
        <v>3.98872031</v>
      </c>
      <c r="G69" s="18" t="n">
        <v>55.0810599</v>
      </c>
      <c r="H69" s="20" t="n">
        <v>3.98872031</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33.74507068</v>
      </c>
      <c r="F70" s="20" t="n">
        <v>3.75514962</v>
      </c>
      <c r="G70" s="18" t="n">
        <v>66.25492932</v>
      </c>
      <c r="H70" s="20" t="n">
        <v>3.75514962</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60.42996311</v>
      </c>
      <c r="F71" s="20" t="n">
        <v>0.98707756</v>
      </c>
      <c r="G71" s="18" t="n">
        <v>39.57003689</v>
      </c>
      <c r="H71" s="20" t="n">
        <v>0.98707756</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42.21631327</v>
      </c>
      <c r="F72" s="20" t="n">
        <v>3.20199533</v>
      </c>
      <c r="G72" s="18" t="n">
        <v>57.78368673</v>
      </c>
      <c r="H72" s="20" t="n">
        <v>3.20199533</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23.58147035</v>
      </c>
      <c r="F73" s="20" t="n">
        <v>3.10069792</v>
      </c>
      <c r="G73" s="18" t="n">
        <v>76.41852965</v>
      </c>
      <c r="H73" s="20" t="n">
        <v>3.10069792</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22.0957341</v>
      </c>
      <c r="F74" s="20" t="n">
        <v>0.21256373</v>
      </c>
      <c r="G74" s="18" t="n">
        <v>77.9042659</v>
      </c>
      <c r="H74" s="20" t="n">
        <v>0.21256373</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87.71350531</v>
      </c>
      <c r="F75" s="20" t="n">
        <v>2.7052431</v>
      </c>
      <c r="G75" s="18" t="n">
        <v>12.28649469</v>
      </c>
      <c r="H75" s="20" t="n">
        <v>2.7052431</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59.45456713</v>
      </c>
      <c r="F76" s="20" t="n">
        <v>2.65932785</v>
      </c>
      <c r="G76" s="18" t="n">
        <v>40.54543287</v>
      </c>
      <c r="H76" s="20" t="n">
        <v>2.65932785</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50.02444297</v>
      </c>
      <c r="F77" s="20" t="n">
        <v>3.09000887</v>
      </c>
      <c r="G77" s="18" t="n">
        <v>49.97555703</v>
      </c>
      <c r="H77" s="20" t="n">
        <v>3.09000887</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93.61631144</v>
      </c>
      <c r="F78" s="20" t="n">
        <v>2.29051786</v>
      </c>
      <c r="G78" s="18" t="n">
        <v>6.38368856</v>
      </c>
      <c r="H78" s="20" t="n">
        <v>2.29051786</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28.98209453</v>
      </c>
      <c r="F79" s="20" t="n">
        <v>6.84130489</v>
      </c>
      <c r="G79" s="18" t="n">
        <v>71.01790547</v>
      </c>
      <c r="H79" s="20" t="n">
        <v>6.84130489</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70.61728549999999</v>
      </c>
      <c r="F80" s="20" t="n">
        <v>3.60292611</v>
      </c>
      <c r="G80" s="18" t="n">
        <v>29.3827145</v>
      </c>
      <c r="H80" s="20" t="n">
        <v>3.60292611</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79.31784608</v>
      </c>
      <c r="F81" s="20" t="n">
        <v>3.40777866</v>
      </c>
      <c r="G81" s="18" t="n">
        <v>20.68215392</v>
      </c>
      <c r="H81" s="20" t="n">
        <v>3.40777866</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583</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88.5624442</v>
      </c>
      <c r="F7" s="20" t="n">
        <v>1.26980532</v>
      </c>
      <c r="G7" s="18" t="n">
        <v>11.4375558</v>
      </c>
      <c r="H7" s="20" t="n">
        <v>1.26980532</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94.31444007</v>
      </c>
      <c r="F8" s="20" t="n">
        <v>1.50019236</v>
      </c>
      <c r="G8" s="18" t="n">
        <v>5.68555993</v>
      </c>
      <c r="H8" s="20" t="n">
        <v>1.50019236</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70.78632037</v>
      </c>
      <c r="F9" s="20" t="n">
        <v>2.70721984</v>
      </c>
      <c r="G9" s="18" t="n">
        <v>29.21367963</v>
      </c>
      <c r="H9" s="20" t="n">
        <v>2.70721984</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84.98186243000001</v>
      </c>
      <c r="F10" s="20" t="n">
        <v>1.82019638</v>
      </c>
      <c r="G10" s="18" t="n">
        <v>15.01813757</v>
      </c>
      <c r="H10" s="20" t="n">
        <v>1.82019638</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53.90261072</v>
      </c>
      <c r="F11" s="20" t="n">
        <v>4.4072262</v>
      </c>
      <c r="G11" s="18" t="n">
        <v>46.09738928</v>
      </c>
      <c r="H11" s="20" t="n">
        <v>4.4072262</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69.47625287</v>
      </c>
      <c r="F12" s="20" t="n">
        <v>3.19813086</v>
      </c>
      <c r="G12" s="18" t="n">
        <v>30.52374713</v>
      </c>
      <c r="H12" s="20" t="n">
        <v>3.19813086</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79.09548869</v>
      </c>
      <c r="F13" s="20" t="n">
        <v>2.8987681</v>
      </c>
      <c r="G13" s="18" t="n">
        <v>20.90451131</v>
      </c>
      <c r="H13" s="20" t="n">
        <v>2.8987681</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41.94552534</v>
      </c>
      <c r="F14" s="20" t="n">
        <v>2.99927771</v>
      </c>
      <c r="G14" s="18" t="n">
        <v>58.05447466</v>
      </c>
      <c r="H14" s="20" t="n">
        <v>2.99927771</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96.82036669999999</v>
      </c>
      <c r="F15" s="20" t="n">
        <v>1.38841875</v>
      </c>
      <c r="G15" s="18" t="n">
        <v>3.1796333</v>
      </c>
      <c r="H15" s="20" t="n">
        <v>1.38841875</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68.80408207000001</v>
      </c>
      <c r="F16" s="20" t="n">
        <v>3.21277137</v>
      </c>
      <c r="G16" s="18" t="n">
        <v>31.19591793</v>
      </c>
      <c r="H16" s="20" t="n">
        <v>3.21277137</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64.47566429</v>
      </c>
      <c r="F17" s="20" t="n">
        <v>3.51497876</v>
      </c>
      <c r="G17" s="18" t="n">
        <v>35.52433571</v>
      </c>
      <c r="H17" s="20" t="n">
        <v>3.51497876</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98.25522137999999</v>
      </c>
      <c r="F18" s="20" t="n">
        <v>0.81336682</v>
      </c>
      <c r="G18" s="18" t="n">
        <v>1.74477862</v>
      </c>
      <c r="H18" s="20" t="n">
        <v>0.81336682</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31.67079011</v>
      </c>
      <c r="F19" s="20" t="n">
        <v>3.37455924</v>
      </c>
      <c r="G19" s="18" t="n">
        <v>68.32920989</v>
      </c>
      <c r="H19" s="20" t="n">
        <v>3.37455924</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88.15702026</v>
      </c>
      <c r="F20" s="20" t="n">
        <v>0.14060637</v>
      </c>
      <c r="G20" s="18" t="n">
        <v>11.27792222</v>
      </c>
      <c r="H20" s="20" t="n">
        <v>0.11984714</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37.297421</v>
      </c>
      <c r="F21" s="20" t="n">
        <v>4.30944189</v>
      </c>
      <c r="G21" s="18" t="n">
        <v>62.702579</v>
      </c>
      <c r="H21" s="20" t="n">
        <v>4.30944189</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76.48382558</v>
      </c>
      <c r="F22" s="20" t="n">
        <v>3.47465432</v>
      </c>
      <c r="G22" s="18" t="n">
        <v>23.51617442</v>
      </c>
      <c r="H22" s="20" t="n">
        <v>3.47465432</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90.38760994</v>
      </c>
      <c r="F23" s="20" t="n">
        <v>2.22340551</v>
      </c>
      <c r="G23" s="18" t="n">
        <v>9.612390059999999</v>
      </c>
      <c r="H23" s="20" t="n">
        <v>2.22340551</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97.84267226</v>
      </c>
      <c r="F24" s="20" t="n">
        <v>1.01966302</v>
      </c>
      <c r="G24" s="18" t="n">
        <v>2.15732774</v>
      </c>
      <c r="H24" s="20" t="n">
        <v>1.01966302</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83.99256162</v>
      </c>
      <c r="F25" s="20" t="n">
        <v>2.64408818</v>
      </c>
      <c r="G25" s="18" t="n">
        <v>16.00743838</v>
      </c>
      <c r="H25" s="20" t="n">
        <v>2.64408818</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63.13982617</v>
      </c>
      <c r="F26" s="20" t="n">
        <v>2.8410346</v>
      </c>
      <c r="G26" s="18" t="n">
        <v>36.86017383</v>
      </c>
      <c r="H26" s="20" t="n">
        <v>2.8410346</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75.73983842</v>
      </c>
      <c r="F27" s="20" t="n">
        <v>0.07929456999999999</v>
      </c>
      <c r="G27" s="18" t="n">
        <v>24.26016158</v>
      </c>
      <c r="H27" s="20" t="n">
        <v>0.07929456999999999</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69.48737038</v>
      </c>
      <c r="F28" s="20" t="n">
        <v>2.75627656</v>
      </c>
      <c r="G28" s="18" t="n">
        <v>30.51262962</v>
      </c>
      <c r="H28" s="20" t="n">
        <v>2.75627656</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94.44703758999999</v>
      </c>
      <c r="F29" s="20" t="n">
        <v>1.98073641</v>
      </c>
      <c r="G29" s="18" t="n">
        <v>5.55296241</v>
      </c>
      <c r="H29" s="20" t="n">
        <v>1.98073641</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73.31913338</v>
      </c>
      <c r="F30" s="20" t="n">
        <v>3.29970983</v>
      </c>
      <c r="G30" s="18" t="n">
        <v>26.68086662</v>
      </c>
      <c r="H30" s="20" t="n">
        <v>3.29970983</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97.54942618</v>
      </c>
      <c r="F31" s="20" t="n">
        <v>1.07213252</v>
      </c>
      <c r="G31" s="18" t="n">
        <v>2.45057382</v>
      </c>
      <c r="H31" s="20" t="n">
        <v>1.07213252</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72.80886961</v>
      </c>
      <c r="F32" s="20" t="n">
        <v>3.70305395</v>
      </c>
      <c r="G32" s="18" t="n">
        <v>27.19113039</v>
      </c>
      <c r="H32" s="20" t="n">
        <v>3.70305395</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52.9666062</v>
      </c>
      <c r="F33" s="20" t="n">
        <v>3.65033622</v>
      </c>
      <c r="G33" s="18" t="n">
        <v>47.0333938</v>
      </c>
      <c r="H33" s="20" t="n">
        <v>3.65033622</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92.4363908</v>
      </c>
      <c r="F34" s="20" t="n">
        <v>1.71945672</v>
      </c>
      <c r="G34" s="18" t="n">
        <v>7.5636092</v>
      </c>
      <c r="H34" s="20" t="n">
        <v>1.71945672</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88.31715247</v>
      </c>
      <c r="F35" s="20" t="n">
        <v>0.15565616</v>
      </c>
      <c r="G35" s="18" t="n">
        <v>11.68284753</v>
      </c>
      <c r="H35" s="20" t="n">
        <v>0.15565616</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88.16716758</v>
      </c>
      <c r="F36" s="20" t="n">
        <v>2.29986519</v>
      </c>
      <c r="G36" s="18" t="n">
        <v>11.83283242</v>
      </c>
      <c r="H36" s="20" t="n">
        <v>2.29986519</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90.65747326</v>
      </c>
      <c r="F37" s="20" t="n">
        <v>2.34122875</v>
      </c>
      <c r="G37" s="18" t="n">
        <v>9.34252674</v>
      </c>
      <c r="H37" s="20" t="n">
        <v>2.34122875</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80.11462650999999</v>
      </c>
      <c r="F38" s="20" t="n">
        <v>3.08693478</v>
      </c>
      <c r="G38" s="18" t="n">
        <v>19.88537349</v>
      </c>
      <c r="H38" s="20" t="n">
        <v>3.08693478</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87.76444767</v>
      </c>
      <c r="F39" s="20" t="n">
        <v>2.85750887</v>
      </c>
      <c r="G39" s="18" t="n">
        <v>12.23555233</v>
      </c>
      <c r="H39" s="20" t="n">
        <v>2.85750887</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63.55090836</v>
      </c>
      <c r="F40" s="20" t="n">
        <v>3.42282881</v>
      </c>
      <c r="G40" s="18" t="n">
        <v>36.44909164</v>
      </c>
      <c r="H40" s="20" t="n">
        <v>3.42282881</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59.88611973</v>
      </c>
      <c r="F41" s="20" t="n">
        <v>3.6767317</v>
      </c>
      <c r="G41" s="18" t="n">
        <v>40.11388027</v>
      </c>
      <c r="H41" s="20" t="n">
        <v>3.6767317</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79.1708776</v>
      </c>
      <c r="F44" s="20" t="n">
        <v>3.22646421</v>
      </c>
      <c r="G44" s="18" t="n">
        <v>19.88628413</v>
      </c>
      <c r="H44" s="20" t="n">
        <v>3.27678899</v>
      </c>
      <c r="I44" s="18" t="n">
        <v>0</v>
      </c>
      <c r="J44" s="20" t="n">
        <v>0</v>
      </c>
      <c r="K44" s="18" t="s">
        <v>404</v>
      </c>
      <c r="L44" s="20" t="s">
        <v>404</v>
      </c>
      <c r="M44" s="18" t="n">
        <v>0</v>
      </c>
      <c r="N44" s="20" t="n">
        <v>0</v>
      </c>
      <c r="O44" s="18" t="n">
        <v>0</v>
      </c>
      <c r="P44" s="20" t="n">
        <v>0</v>
      </c>
      <c r="Q44" s="18" t="n">
        <v>0.94283828</v>
      </c>
      <c r="R44" s="20" t="n">
        <v>0.6160322499999999</v>
      </c>
    </row>
    <row r="45" spans="1:18">
      <c r="A45" s="15" t="s">
        <v>442</v>
      </c>
      <c r="B45" s="17" t="n">
        <v>5519</v>
      </c>
      <c r="C45" s="18">
        <f>(0.0/B45*100)</f>
        <v/>
      </c>
      <c r="D45" s="19" t="n">
        <v>5519</v>
      </c>
      <c r="E45" s="18" t="n">
        <v>53.05120783</v>
      </c>
      <c r="F45" s="20" t="n">
        <v>3.3641528</v>
      </c>
      <c r="G45" s="18" t="n">
        <v>46.77651486</v>
      </c>
      <c r="H45" s="20" t="n">
        <v>3.392571</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49.40886915</v>
      </c>
      <c r="F46" s="20" t="n">
        <v>2.34654051</v>
      </c>
      <c r="G46" s="18" t="n">
        <v>50.59113085</v>
      </c>
      <c r="H46" s="20" t="n">
        <v>2.34654051</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46.06014631</v>
      </c>
      <c r="F47" s="20" t="n">
        <v>3.68783046</v>
      </c>
      <c r="G47" s="18" t="n">
        <v>53.93985369</v>
      </c>
      <c r="H47" s="20" t="n">
        <v>3.68783046</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40.15286803</v>
      </c>
      <c r="F48" s="20" t="n">
        <v>3.45560965</v>
      </c>
      <c r="G48" s="18" t="n">
        <v>59.84713197</v>
      </c>
      <c r="H48" s="20" t="n">
        <v>3.45560965</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80.80428569</v>
      </c>
      <c r="F49" s="20" t="n">
        <v>2.80243787</v>
      </c>
      <c r="G49" s="18" t="n">
        <v>19.19571431</v>
      </c>
      <c r="H49" s="20" t="n">
        <v>2.80243787</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28.87901236</v>
      </c>
      <c r="F50" s="20" t="n">
        <v>3.33240754</v>
      </c>
      <c r="G50" s="18" t="n">
        <v>71.12098764</v>
      </c>
      <c r="H50" s="20" t="n">
        <v>3.33240754</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97.65323508</v>
      </c>
      <c r="F51" s="20" t="n">
        <v>0.94727786</v>
      </c>
      <c r="G51" s="18" t="n">
        <v>2.34676492</v>
      </c>
      <c r="H51" s="20" t="n">
        <v>0.94727786</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88.86492584</v>
      </c>
      <c r="F52" s="20" t="n">
        <v>2.52123011</v>
      </c>
      <c r="G52" s="18" t="n">
        <v>11.13507416</v>
      </c>
      <c r="H52" s="20" t="n">
        <v>2.52123011</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88.12591347999999</v>
      </c>
      <c r="F53" s="20" t="n">
        <v>0.08588439</v>
      </c>
      <c r="G53" s="18" t="n">
        <v>11.87408652</v>
      </c>
      <c r="H53" s="20" t="n">
        <v>0.08588439</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65.27880318</v>
      </c>
      <c r="F54" s="20" t="n">
        <v>3.8707626</v>
      </c>
      <c r="G54" s="18" t="n">
        <v>34.72119682</v>
      </c>
      <c r="H54" s="20" t="n">
        <v>3.8707626</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87.14253605</v>
      </c>
      <c r="F55" s="20" t="n">
        <v>1.87146661</v>
      </c>
      <c r="G55" s="18" t="n">
        <v>12.85746395</v>
      </c>
      <c r="H55" s="20" t="n">
        <v>1.87146661</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87.56484128</v>
      </c>
      <c r="F56" s="20" t="n">
        <v>2.65486684</v>
      </c>
      <c r="G56" s="18" t="n">
        <v>12.43515872</v>
      </c>
      <c r="H56" s="20" t="n">
        <v>2.65486684</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85.44437839</v>
      </c>
      <c r="F57" s="20" t="n">
        <v>2.77081688</v>
      </c>
      <c r="G57" s="18" t="n">
        <v>14.55562161</v>
      </c>
      <c r="H57" s="20" t="n">
        <v>2.77081688</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78.23700461999999</v>
      </c>
      <c r="F58" s="20" t="n">
        <v>2.85103008</v>
      </c>
      <c r="G58" s="18" t="n">
        <v>21.76299538</v>
      </c>
      <c r="H58" s="20" t="n">
        <v>2.85103008</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77.25480392</v>
      </c>
      <c r="F59" s="20" t="n">
        <v>0.98887174</v>
      </c>
      <c r="G59" s="18" t="n">
        <v>22.74519608</v>
      </c>
      <c r="H59" s="20" t="n">
        <v>0.98887174</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53.68243672</v>
      </c>
      <c r="F60" s="20" t="n">
        <v>3.24994988</v>
      </c>
      <c r="G60" s="18" t="n">
        <v>44.06481778</v>
      </c>
      <c r="H60" s="20" t="n">
        <v>3.38716518</v>
      </c>
      <c r="I60" s="18" t="n">
        <v>0</v>
      </c>
      <c r="J60" s="20" t="n">
        <v>0</v>
      </c>
      <c r="K60" s="18" t="s">
        <v>404</v>
      </c>
      <c r="L60" s="20" t="s">
        <v>404</v>
      </c>
      <c r="M60" s="18" t="n">
        <v>0</v>
      </c>
      <c r="N60" s="20" t="n">
        <v>0</v>
      </c>
      <c r="O60" s="18" t="n">
        <v>0</v>
      </c>
      <c r="P60" s="20" t="n">
        <v>0</v>
      </c>
      <c r="Q60" s="18" t="n">
        <v>2.25274551</v>
      </c>
      <c r="R60" s="20" t="n">
        <v>1.03910097</v>
      </c>
    </row>
    <row r="61" spans="1:18">
      <c r="A61" s="15" t="s">
        <v>458</v>
      </c>
      <c r="B61" s="17" t="n">
        <v>6525</v>
      </c>
      <c r="C61" s="18">
        <f>(0.0/B61*100)</f>
        <v/>
      </c>
      <c r="D61" s="19" t="n">
        <v>6525</v>
      </c>
      <c r="E61" s="18" t="n">
        <v>42.49979348</v>
      </c>
      <c r="F61" s="20" t="n">
        <v>2.95751953</v>
      </c>
      <c r="G61" s="18" t="n">
        <v>57.50020652</v>
      </c>
      <c r="H61" s="20" t="n">
        <v>2.95751953</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60.34536293</v>
      </c>
      <c r="F62" s="20" t="n">
        <v>0.06428823</v>
      </c>
      <c r="G62" s="18" t="n">
        <v>39.65463707</v>
      </c>
      <c r="H62" s="20" t="n">
        <v>0.06428823</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59.07550704</v>
      </c>
      <c r="F63" s="20" t="n">
        <v>0.2080301</v>
      </c>
      <c r="G63" s="18" t="n">
        <v>32.62975489</v>
      </c>
      <c r="H63" s="20" t="n">
        <v>0.15121036</v>
      </c>
      <c r="I63" s="18" t="n">
        <v>0</v>
      </c>
      <c r="J63" s="20" t="n">
        <v>0</v>
      </c>
      <c r="K63" s="18" t="s">
        <v>404</v>
      </c>
      <c r="L63" s="20" t="s">
        <v>404</v>
      </c>
      <c r="M63" s="18" t="n">
        <v>0</v>
      </c>
      <c r="N63" s="20" t="n">
        <v>0</v>
      </c>
      <c r="O63" s="18" t="n">
        <v>0</v>
      </c>
      <c r="P63" s="20" t="n">
        <v>0</v>
      </c>
      <c r="Q63" s="18" t="n">
        <v>8.294738069999999</v>
      </c>
      <c r="R63" s="20" t="n">
        <v>0.17904861</v>
      </c>
    </row>
    <row r="64" spans="1:18">
      <c r="A64" s="15" t="s">
        <v>461</v>
      </c>
      <c r="B64" s="17" t="n">
        <v>3634</v>
      </c>
      <c r="C64" s="18">
        <f>(27.0/B64*100)</f>
        <v/>
      </c>
      <c r="D64" s="19" t="n">
        <v>3607</v>
      </c>
      <c r="E64" s="18" t="n">
        <v>85.05364521</v>
      </c>
      <c r="F64" s="20" t="n">
        <v>0.09207728</v>
      </c>
      <c r="G64" s="18" t="n">
        <v>14.94635479</v>
      </c>
      <c r="H64" s="20" t="n">
        <v>0.09207728</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61.05771572</v>
      </c>
      <c r="F65" s="20" t="n">
        <v>3.32234987</v>
      </c>
      <c r="G65" s="18" t="n">
        <v>38.94228428</v>
      </c>
      <c r="H65" s="20" t="n">
        <v>3.32234987</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99.4258378</v>
      </c>
      <c r="F66" s="20" t="n">
        <v>0.04033036</v>
      </c>
      <c r="G66" s="18" t="n">
        <v>0.5741622</v>
      </c>
      <c r="H66" s="20" t="n">
        <v>0.04033036</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80.4426299</v>
      </c>
      <c r="F67" s="20" t="n">
        <v>2.83825292</v>
      </c>
      <c r="G67" s="18" t="n">
        <v>19.5573701</v>
      </c>
      <c r="H67" s="20" t="n">
        <v>2.83825292</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88.14438881</v>
      </c>
      <c r="F68" s="20" t="n">
        <v>0.05933509</v>
      </c>
      <c r="G68" s="18" t="n">
        <v>11.85561119</v>
      </c>
      <c r="H68" s="20" t="n">
        <v>0.05933509</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55.19510057</v>
      </c>
      <c r="F69" s="20" t="n">
        <v>4.26106904</v>
      </c>
      <c r="G69" s="18" t="n">
        <v>44.80489943</v>
      </c>
      <c r="H69" s="20" t="n">
        <v>4.26106904</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36.12094649</v>
      </c>
      <c r="F70" s="20" t="n">
        <v>3.69611717</v>
      </c>
      <c r="G70" s="18" t="n">
        <v>63.87905351</v>
      </c>
      <c r="H70" s="20" t="n">
        <v>3.69611717</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16.19189207</v>
      </c>
      <c r="F71" s="20" t="n">
        <v>1.18324653</v>
      </c>
      <c r="G71" s="18" t="n">
        <v>83.80810793000001</v>
      </c>
      <c r="H71" s="20" t="n">
        <v>1.18324653</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44.95076596</v>
      </c>
      <c r="F72" s="20" t="n">
        <v>3.49954956</v>
      </c>
      <c r="G72" s="18" t="n">
        <v>55.04923404</v>
      </c>
      <c r="H72" s="20" t="n">
        <v>3.49954956</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59.50083041</v>
      </c>
      <c r="F73" s="20" t="n">
        <v>3.83709427</v>
      </c>
      <c r="G73" s="18" t="n">
        <v>40.49916959</v>
      </c>
      <c r="H73" s="20" t="n">
        <v>3.83709427</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85.38848</v>
      </c>
      <c r="F74" s="20" t="n">
        <v>0.211506</v>
      </c>
      <c r="G74" s="18" t="n">
        <v>14.61152</v>
      </c>
      <c r="H74" s="20" t="n">
        <v>0.211506</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89.01771262</v>
      </c>
      <c r="F75" s="20" t="n">
        <v>2.2865804</v>
      </c>
      <c r="G75" s="18" t="n">
        <v>10.98228738</v>
      </c>
      <c r="H75" s="20" t="n">
        <v>2.2865804</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87.89891362</v>
      </c>
      <c r="F76" s="20" t="n">
        <v>1.76123016</v>
      </c>
      <c r="G76" s="18" t="n">
        <v>12.10108638</v>
      </c>
      <c r="H76" s="20" t="n">
        <v>1.76123016</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83.04655852</v>
      </c>
      <c r="F77" s="20" t="n">
        <v>2.30653088</v>
      </c>
      <c r="G77" s="18" t="n">
        <v>16.95344148</v>
      </c>
      <c r="H77" s="20" t="n">
        <v>2.30653088</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68.38931567</v>
      </c>
      <c r="F78" s="20" t="n">
        <v>3.39726532</v>
      </c>
      <c r="G78" s="18" t="n">
        <v>31.61068433</v>
      </c>
      <c r="H78" s="20" t="n">
        <v>3.39726532</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69.11516333</v>
      </c>
      <c r="F79" s="20" t="n">
        <v>7.04460805</v>
      </c>
      <c r="G79" s="18" t="n">
        <v>30.88483667</v>
      </c>
      <c r="H79" s="20" t="n">
        <v>7.04460805</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56.15524214</v>
      </c>
      <c r="F80" s="20" t="n">
        <v>3.63284716</v>
      </c>
      <c r="G80" s="18" t="n">
        <v>43.84475786</v>
      </c>
      <c r="H80" s="20" t="n">
        <v>3.63284716</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89.45332895999999</v>
      </c>
      <c r="F81" s="20" t="n">
        <v>2.46701119</v>
      </c>
      <c r="G81" s="18" t="n">
        <v>10.54667104</v>
      </c>
      <c r="H81" s="20" t="n">
        <v>2.46701119</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584</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70.86109594</v>
      </c>
      <c r="F7" s="20" t="n">
        <v>1.84056262</v>
      </c>
      <c r="G7" s="18" t="n">
        <v>29.13890406</v>
      </c>
      <c r="H7" s="20" t="n">
        <v>1.84056262</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84.90147967999999</v>
      </c>
      <c r="F8" s="20" t="n">
        <v>2.6292032</v>
      </c>
      <c r="G8" s="18" t="n">
        <v>15.09852032</v>
      </c>
      <c r="H8" s="20" t="n">
        <v>2.6292032</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85.93454101</v>
      </c>
      <c r="F9" s="20" t="n">
        <v>1.95204075</v>
      </c>
      <c r="G9" s="18" t="n">
        <v>14.06545899</v>
      </c>
      <c r="H9" s="20" t="n">
        <v>1.95204075</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41.05441052</v>
      </c>
      <c r="F10" s="20" t="n">
        <v>2.42079873</v>
      </c>
      <c r="G10" s="18" t="n">
        <v>58.94558948</v>
      </c>
      <c r="H10" s="20" t="n">
        <v>2.42079873</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97.72954000999999</v>
      </c>
      <c r="F11" s="20" t="n">
        <v>1.21440328</v>
      </c>
      <c r="G11" s="18" t="n">
        <v>2.27045999</v>
      </c>
      <c r="H11" s="20" t="n">
        <v>1.21440328</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99.5182312</v>
      </c>
      <c r="F12" s="20" t="n">
        <v>0.34167533</v>
      </c>
      <c r="G12" s="18" t="n">
        <v>0.4817688</v>
      </c>
      <c r="H12" s="20" t="n">
        <v>0.34167533</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90.44983816</v>
      </c>
      <c r="F13" s="20" t="n">
        <v>1.64977309</v>
      </c>
      <c r="G13" s="18" t="n">
        <v>9.550161839999999</v>
      </c>
      <c r="H13" s="20" t="n">
        <v>1.64977309</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95.74058262</v>
      </c>
      <c r="F14" s="20" t="n">
        <v>0.86270407</v>
      </c>
      <c r="G14" s="18" t="n">
        <v>4.25941738</v>
      </c>
      <c r="H14" s="20" t="n">
        <v>0.86270407</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72.59424303999999</v>
      </c>
      <c r="F15" s="20" t="n">
        <v>3.45028021</v>
      </c>
      <c r="G15" s="18" t="n">
        <v>27.40575696</v>
      </c>
      <c r="H15" s="20" t="n">
        <v>3.45028021</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72.44701001</v>
      </c>
      <c r="F16" s="20" t="n">
        <v>3.12631103</v>
      </c>
      <c r="G16" s="18" t="n">
        <v>27.55298999</v>
      </c>
      <c r="H16" s="20" t="n">
        <v>3.12631103</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75.66963599</v>
      </c>
      <c r="F17" s="20" t="n">
        <v>3.50709475</v>
      </c>
      <c r="G17" s="18" t="n">
        <v>24.33036401</v>
      </c>
      <c r="H17" s="20" t="n">
        <v>3.50709475</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99.37903641</v>
      </c>
      <c r="F18" s="20" t="n">
        <v>0.44348292</v>
      </c>
      <c r="G18" s="18" t="n">
        <v>0.62096359</v>
      </c>
      <c r="H18" s="20" t="n">
        <v>0.44348292</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98.72887541</v>
      </c>
      <c r="F19" s="20" t="n">
        <v>0.97490503</v>
      </c>
      <c r="G19" s="18" t="n">
        <v>1.27112459</v>
      </c>
      <c r="H19" s="20" t="n">
        <v>0.97490503</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82.14670914</v>
      </c>
      <c r="F20" s="20" t="n">
        <v>0.14137655</v>
      </c>
      <c r="G20" s="18" t="n">
        <v>17.28823335</v>
      </c>
      <c r="H20" s="20" t="n">
        <v>0.13516163</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96.95538476999999</v>
      </c>
      <c r="F21" s="20" t="n">
        <v>1.44946271</v>
      </c>
      <c r="G21" s="18" t="n">
        <v>3.04461523</v>
      </c>
      <c r="H21" s="20" t="n">
        <v>1.44946271</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98.06857715</v>
      </c>
      <c r="F22" s="20" t="n">
        <v>0.98085621</v>
      </c>
      <c r="G22" s="18" t="n">
        <v>1.93142285</v>
      </c>
      <c r="H22" s="20" t="n">
        <v>0.98085621</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99.34594889</v>
      </c>
      <c r="F23" s="20" t="n">
        <v>0.27134795</v>
      </c>
      <c r="G23" s="18" t="n">
        <v>0.65405111</v>
      </c>
      <c r="H23" s="20" t="n">
        <v>0.27134795</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99.10146553</v>
      </c>
      <c r="F24" s="20" t="n">
        <v>0.69900111</v>
      </c>
      <c r="G24" s="18" t="n">
        <v>0.89853447</v>
      </c>
      <c r="H24" s="20" t="n">
        <v>0.69900111</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86.15562774</v>
      </c>
      <c r="F25" s="20" t="n">
        <v>2.83196322</v>
      </c>
      <c r="G25" s="18" t="n">
        <v>13.84437226</v>
      </c>
      <c r="H25" s="20" t="n">
        <v>2.83196322</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88.56050324</v>
      </c>
      <c r="F26" s="20" t="n">
        <v>1.94470195</v>
      </c>
      <c r="G26" s="18" t="n">
        <v>11.43949676</v>
      </c>
      <c r="H26" s="20" t="n">
        <v>1.94470195</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100</v>
      </c>
      <c r="F27" s="20" t="n">
        <v>0</v>
      </c>
      <c r="G27" s="18" t="n">
        <v>0</v>
      </c>
      <c r="H27" s="20" t="n">
        <v>0</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75.4542125</v>
      </c>
      <c r="F28" s="20" t="n">
        <v>2.98755545</v>
      </c>
      <c r="G28" s="18" t="n">
        <v>24.5457875</v>
      </c>
      <c r="H28" s="20" t="n">
        <v>2.98755545</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100</v>
      </c>
      <c r="F29" s="20" t="n">
        <v>0</v>
      </c>
      <c r="G29" s="18" t="n">
        <v>0</v>
      </c>
      <c r="H29" s="20" t="n">
        <v>0</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(0.0/B30*100)</f>
        <v/>
      </c>
      <c r="D30" s="19" t="n">
        <v>4520</v>
      </c>
      <c r="E30" s="18" t="n">
        <v>0</v>
      </c>
      <c r="F30" s="20" t="n">
        <v>0</v>
      </c>
      <c r="G30" s="18" t="n">
        <v>0</v>
      </c>
      <c r="H30" s="20" t="n">
        <v>0</v>
      </c>
      <c r="I30" s="18" t="n">
        <v>0</v>
      </c>
      <c r="J30" s="20" t="n">
        <v>0</v>
      </c>
      <c r="K30" s="18" t="s">
        <v>404</v>
      </c>
      <c r="L30" s="20" t="s">
        <v>404</v>
      </c>
      <c r="M30" s="18" t="n">
        <v>100</v>
      </c>
      <c r="N30" s="20" t="n">
        <v>0</v>
      </c>
      <c r="O30" s="18" t="n">
        <v>0</v>
      </c>
      <c r="P30" s="20" t="n">
        <v>0</v>
      </c>
      <c r="Q30" s="18" t="n">
        <v>0</v>
      </c>
      <c r="R30" s="20" t="n">
        <v>0</v>
      </c>
    </row>
    <row r="31" spans="1:18">
      <c r="A31" s="15" t="s">
        <v>428</v>
      </c>
      <c r="B31" s="17" t="n">
        <v>5456</v>
      </c>
      <c r="C31" s="18">
        <f>(808.0/B31*100)</f>
        <v/>
      </c>
      <c r="D31" s="19" t="n">
        <v>4648</v>
      </c>
      <c r="E31" s="18" t="n">
        <v>76.25110638</v>
      </c>
      <c r="F31" s="20" t="n">
        <v>3.05662149</v>
      </c>
      <c r="G31" s="18" t="n">
        <v>23.74889362</v>
      </c>
      <c r="H31" s="20" t="n">
        <v>3.05662149</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99.03768732</v>
      </c>
      <c r="F32" s="20" t="n">
        <v>0.72408943</v>
      </c>
      <c r="G32" s="18" t="n">
        <v>0.96231268</v>
      </c>
      <c r="H32" s="20" t="n">
        <v>0.72408943</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95.55929082999999</v>
      </c>
      <c r="F33" s="20" t="n">
        <v>1.14071803</v>
      </c>
      <c r="G33" s="18" t="n">
        <v>4.44070917</v>
      </c>
      <c r="H33" s="20" t="n">
        <v>1.14071803</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99.58321512000001</v>
      </c>
      <c r="F34" s="20" t="n">
        <v>0.41541241</v>
      </c>
      <c r="G34" s="18" t="n">
        <v>0.41678488</v>
      </c>
      <c r="H34" s="20" t="n">
        <v>0.41541241</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100</v>
      </c>
      <c r="F35" s="20" t="n">
        <v>0</v>
      </c>
      <c r="G35" s="18" t="n">
        <v>0</v>
      </c>
      <c r="H35" s="20" t="n">
        <v>0</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53.67529256</v>
      </c>
      <c r="F36" s="20" t="n">
        <v>3.67144381</v>
      </c>
      <c r="G36" s="18" t="n">
        <v>46.32470744</v>
      </c>
      <c r="H36" s="20" t="n">
        <v>3.67144381</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76.16533634</v>
      </c>
      <c r="F37" s="20" t="n">
        <v>3.00701404</v>
      </c>
      <c r="G37" s="18" t="n">
        <v>23.83466366</v>
      </c>
      <c r="H37" s="20" t="n">
        <v>3.00701404</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63.10919006</v>
      </c>
      <c r="F38" s="20" t="n">
        <v>3.83887551</v>
      </c>
      <c r="G38" s="18" t="n">
        <v>36.89080994</v>
      </c>
      <c r="H38" s="20" t="n">
        <v>3.83887551</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96.18287626</v>
      </c>
      <c r="F39" s="20" t="n">
        <v>1.92692485</v>
      </c>
      <c r="G39" s="18" t="n">
        <v>3.81712374</v>
      </c>
      <c r="H39" s="20" t="n">
        <v>1.92692485</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93.93274991</v>
      </c>
      <c r="F40" s="20" t="n">
        <v>1.44742426</v>
      </c>
      <c r="G40" s="18" t="n">
        <v>6.06725009</v>
      </c>
      <c r="H40" s="20" t="n">
        <v>1.44742426</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48.86426964</v>
      </c>
      <c r="F41" s="20" t="n">
        <v>3.98861362</v>
      </c>
      <c r="G41" s="18" t="n">
        <v>51.13573036</v>
      </c>
      <c r="H41" s="20" t="n">
        <v>3.98861362</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92.81671158</v>
      </c>
      <c r="F44" s="20" t="n">
        <v>2.06432562</v>
      </c>
      <c r="G44" s="18" t="n">
        <v>6.24045014</v>
      </c>
      <c r="H44" s="20" t="n">
        <v>1.97448664</v>
      </c>
      <c r="I44" s="18" t="n">
        <v>0</v>
      </c>
      <c r="J44" s="20" t="n">
        <v>0</v>
      </c>
      <c r="K44" s="18" t="s">
        <v>404</v>
      </c>
      <c r="L44" s="20" t="s">
        <v>404</v>
      </c>
      <c r="M44" s="18" t="n">
        <v>0</v>
      </c>
      <c r="N44" s="20" t="n">
        <v>0</v>
      </c>
      <c r="O44" s="18" t="n">
        <v>0</v>
      </c>
      <c r="P44" s="20" t="n">
        <v>0</v>
      </c>
      <c r="Q44" s="18" t="n">
        <v>0.94283828</v>
      </c>
      <c r="R44" s="20" t="n">
        <v>0.6160322499999999</v>
      </c>
    </row>
    <row r="45" spans="1:18">
      <c r="A45" s="15" t="s">
        <v>442</v>
      </c>
      <c r="B45" s="17" t="n">
        <v>5519</v>
      </c>
      <c r="C45" s="18">
        <f>(0.0/B45*100)</f>
        <v/>
      </c>
      <c r="D45" s="19" t="n">
        <v>5519</v>
      </c>
      <c r="E45" s="18" t="n">
        <v>98.1620078</v>
      </c>
      <c r="F45" s="20" t="n">
        <v>0.98901248</v>
      </c>
      <c r="G45" s="18" t="n">
        <v>1.66571488</v>
      </c>
      <c r="H45" s="20" t="n">
        <v>0.97124591</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55.69197987</v>
      </c>
      <c r="F46" s="20" t="n">
        <v>2.62259561</v>
      </c>
      <c r="G46" s="18" t="n">
        <v>44.30802013</v>
      </c>
      <c r="H46" s="20" t="n">
        <v>2.62259561</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85.41383756</v>
      </c>
      <c r="F47" s="20" t="n">
        <v>2.8852362</v>
      </c>
      <c r="G47" s="18" t="n">
        <v>14.58616244</v>
      </c>
      <c r="H47" s="20" t="n">
        <v>2.8852362</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75.09710037000001</v>
      </c>
      <c r="F48" s="20" t="n">
        <v>3.69579883</v>
      </c>
      <c r="G48" s="18" t="n">
        <v>24.90289963</v>
      </c>
      <c r="H48" s="20" t="n">
        <v>3.69579883</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78.22632226</v>
      </c>
      <c r="F49" s="20" t="n">
        <v>3.46920914</v>
      </c>
      <c r="G49" s="18" t="n">
        <v>21.77367774</v>
      </c>
      <c r="H49" s="20" t="n">
        <v>3.46920914</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93.99890628</v>
      </c>
      <c r="F50" s="20" t="n">
        <v>1.47735244</v>
      </c>
      <c r="G50" s="18" t="n">
        <v>6.00109372</v>
      </c>
      <c r="H50" s="20" t="n">
        <v>1.47735244</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92.53942832</v>
      </c>
      <c r="F51" s="20" t="n">
        <v>1.94616759</v>
      </c>
      <c r="G51" s="18" t="n">
        <v>7.46057168</v>
      </c>
      <c r="H51" s="20" t="n">
        <v>1.94616759</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98.30283643999999</v>
      </c>
      <c r="F52" s="20" t="n">
        <v>0.23126601</v>
      </c>
      <c r="G52" s="18" t="n">
        <v>1.69716356</v>
      </c>
      <c r="H52" s="20" t="n">
        <v>0.23126601</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0</v>
      </c>
      <c r="F53" s="20" t="n">
        <v>0</v>
      </c>
      <c r="G53" s="18" t="n">
        <v>0</v>
      </c>
      <c r="H53" s="20" t="n">
        <v>0</v>
      </c>
      <c r="I53" s="18" t="n">
        <v>0</v>
      </c>
      <c r="J53" s="20" t="n">
        <v>0</v>
      </c>
      <c r="K53" s="18" t="s">
        <v>404</v>
      </c>
      <c r="L53" s="20" t="s">
        <v>404</v>
      </c>
      <c r="M53" s="18" t="n">
        <v>100</v>
      </c>
      <c r="N53" s="20" t="n">
        <v>0</v>
      </c>
      <c r="O53" s="18" t="n">
        <v>0</v>
      </c>
      <c r="P53" s="20" t="n">
        <v>0</v>
      </c>
      <c r="Q53" s="18" t="n">
        <v>0</v>
      </c>
      <c r="R53" s="20" t="n">
        <v>0</v>
      </c>
    </row>
    <row r="54" spans="1:18">
      <c r="A54" s="15" t="s">
        <v>451</v>
      </c>
      <c r="B54" s="17" t="n">
        <v>4740</v>
      </c>
      <c r="C54" s="18">
        <f>(262.0/B54*100)</f>
        <v/>
      </c>
      <c r="D54" s="19" t="n">
        <v>4478</v>
      </c>
      <c r="E54" s="18" t="n">
        <v>100</v>
      </c>
      <c r="F54" s="20" t="n">
        <v>0</v>
      </c>
      <c r="G54" s="18" t="n">
        <v>0</v>
      </c>
      <c r="H54" s="20" t="n">
        <v>0</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99.16085988</v>
      </c>
      <c r="F55" s="20" t="n">
        <v>0.62252243</v>
      </c>
      <c r="G55" s="18" t="n">
        <v>0.83914012</v>
      </c>
      <c r="H55" s="20" t="n">
        <v>0.62252243</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0</v>
      </c>
      <c r="F56" s="20" t="n">
        <v>0</v>
      </c>
      <c r="G56" s="18" t="n">
        <v>0</v>
      </c>
      <c r="H56" s="20" t="n">
        <v>0</v>
      </c>
      <c r="I56" s="18" t="n">
        <v>0</v>
      </c>
      <c r="J56" s="20" t="n">
        <v>0</v>
      </c>
      <c r="K56" s="18" t="s">
        <v>404</v>
      </c>
      <c r="L56" s="20" t="s">
        <v>404</v>
      </c>
      <c r="M56" s="18" t="n">
        <v>100</v>
      </c>
      <c r="N56" s="20" t="n">
        <v>0</v>
      </c>
      <c r="O56" s="18" t="n">
        <v>0</v>
      </c>
      <c r="P56" s="20" t="n">
        <v>0</v>
      </c>
      <c r="Q56" s="18" t="n">
        <v>0</v>
      </c>
      <c r="R56" s="20" t="n">
        <v>0</v>
      </c>
    </row>
    <row r="57" spans="1:18">
      <c r="A57" s="15" t="s">
        <v>454</v>
      </c>
      <c r="B57" s="17" t="n">
        <v>6513</v>
      </c>
      <c r="C57" s="18">
        <f>(0.0/B57*100)</f>
        <v/>
      </c>
      <c r="D57" s="19" t="n">
        <v>6513</v>
      </c>
      <c r="E57" s="18" t="n">
        <v>86.6459527</v>
      </c>
      <c r="F57" s="20" t="n">
        <v>2.3521002</v>
      </c>
      <c r="G57" s="18" t="n">
        <v>13.3540473</v>
      </c>
      <c r="H57" s="20" t="n">
        <v>2.3521002</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80.84354045000001</v>
      </c>
      <c r="F58" s="20" t="n">
        <v>3.08481114</v>
      </c>
      <c r="G58" s="18" t="n">
        <v>19.15645955</v>
      </c>
      <c r="H58" s="20" t="n">
        <v>3.08481114</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78.94541563999999</v>
      </c>
      <c r="F59" s="20" t="n">
        <v>1.25135508</v>
      </c>
      <c r="G59" s="18" t="n">
        <v>21.05458436</v>
      </c>
      <c r="H59" s="20" t="n">
        <v>1.25135508</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91.02896694</v>
      </c>
      <c r="F60" s="20" t="n">
        <v>2.25601583</v>
      </c>
      <c r="G60" s="18" t="n">
        <v>6.71828755</v>
      </c>
      <c r="H60" s="20" t="n">
        <v>1.76862091</v>
      </c>
      <c r="I60" s="18" t="n">
        <v>0</v>
      </c>
      <c r="J60" s="20" t="n">
        <v>0</v>
      </c>
      <c r="K60" s="18" t="s">
        <v>404</v>
      </c>
      <c r="L60" s="20" t="s">
        <v>404</v>
      </c>
      <c r="M60" s="18" t="n">
        <v>0</v>
      </c>
      <c r="N60" s="20" t="n">
        <v>0</v>
      </c>
      <c r="O60" s="18" t="n">
        <v>0</v>
      </c>
      <c r="P60" s="20" t="n">
        <v>0</v>
      </c>
      <c r="Q60" s="18" t="n">
        <v>2.25274551</v>
      </c>
      <c r="R60" s="20" t="n">
        <v>1.03910097</v>
      </c>
    </row>
    <row r="61" spans="1:18">
      <c r="A61" s="15" t="s">
        <v>458</v>
      </c>
      <c r="B61" s="17" t="n">
        <v>6525</v>
      </c>
      <c r="C61" s="18">
        <f>(0.0/B61*100)</f>
        <v/>
      </c>
      <c r="D61" s="19" t="n">
        <v>6525</v>
      </c>
      <c r="E61" s="18" t="n">
        <v>97.87874453000001</v>
      </c>
      <c r="F61" s="20" t="n">
        <v>0.67697741</v>
      </c>
      <c r="G61" s="18" t="n">
        <v>2.12125547</v>
      </c>
      <c r="H61" s="20" t="n">
        <v>0.67697741</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94.44642406</v>
      </c>
      <c r="F62" s="20" t="n">
        <v>0.02579288</v>
      </c>
      <c r="G62" s="18" t="n">
        <v>5.55357594</v>
      </c>
      <c r="H62" s="20" t="n">
        <v>0.02579288</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62.3522956</v>
      </c>
      <c r="F63" s="20" t="n">
        <v>0.19463294</v>
      </c>
      <c r="G63" s="18" t="n">
        <v>29.35296633</v>
      </c>
      <c r="H63" s="20" t="n">
        <v>0.14504185</v>
      </c>
      <c r="I63" s="18" t="n">
        <v>0</v>
      </c>
      <c r="J63" s="20" t="n">
        <v>0</v>
      </c>
      <c r="K63" s="18" t="s">
        <v>404</v>
      </c>
      <c r="L63" s="20" t="s">
        <v>404</v>
      </c>
      <c r="M63" s="18" t="n">
        <v>0</v>
      </c>
      <c r="N63" s="20" t="n">
        <v>0</v>
      </c>
      <c r="O63" s="18" t="n">
        <v>0</v>
      </c>
      <c r="P63" s="20" t="n">
        <v>0</v>
      </c>
      <c r="Q63" s="18" t="n">
        <v>8.294738069999999</v>
      </c>
      <c r="R63" s="20" t="n">
        <v>0.17904861</v>
      </c>
    </row>
    <row r="64" spans="1:18">
      <c r="A64" s="15" t="s">
        <v>461</v>
      </c>
      <c r="B64" s="17" t="n">
        <v>3634</v>
      </c>
      <c r="C64" s="18">
        <f>(27.0/B64*100)</f>
        <v/>
      </c>
      <c r="D64" s="19" t="n">
        <v>3607</v>
      </c>
      <c r="E64" s="18" t="n">
        <v>88.79337572</v>
      </c>
      <c r="F64" s="20" t="n">
        <v>0.07679503999999999</v>
      </c>
      <c r="G64" s="18" t="n">
        <v>11.20662428</v>
      </c>
      <c r="H64" s="20" t="n">
        <v>0.07679503999999999</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71.14235963</v>
      </c>
      <c r="F65" s="20" t="n">
        <v>3.2505606</v>
      </c>
      <c r="G65" s="18" t="n">
        <v>28.85764037</v>
      </c>
      <c r="H65" s="20" t="n">
        <v>3.2505606</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98.40744934999999</v>
      </c>
      <c r="F66" s="20" t="n">
        <v>0.11965053</v>
      </c>
      <c r="G66" s="18" t="n">
        <v>1.59255065</v>
      </c>
      <c r="H66" s="20" t="n">
        <v>0.11965053</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78.64872163</v>
      </c>
      <c r="F67" s="20" t="n">
        <v>2.72520922</v>
      </c>
      <c r="G67" s="18" t="n">
        <v>21.35127837</v>
      </c>
      <c r="H67" s="20" t="n">
        <v>2.72520922</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82.33492713</v>
      </c>
      <c r="F68" s="20" t="n">
        <v>0.06803066000000001</v>
      </c>
      <c r="G68" s="18" t="n">
        <v>17.66507287</v>
      </c>
      <c r="H68" s="20" t="n">
        <v>0.06803066000000001</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63.47525388</v>
      </c>
      <c r="F69" s="20" t="n">
        <v>3.63934576</v>
      </c>
      <c r="G69" s="18" t="n">
        <v>36.52474612</v>
      </c>
      <c r="H69" s="20" t="n">
        <v>3.63934576</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89.70965391</v>
      </c>
      <c r="F70" s="20" t="n">
        <v>2.78725003</v>
      </c>
      <c r="G70" s="18" t="n">
        <v>10.29034609</v>
      </c>
      <c r="H70" s="20" t="n">
        <v>2.78725003</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0</v>
      </c>
      <c r="F71" s="20" t="n">
        <v>0</v>
      </c>
      <c r="G71" s="18" t="n">
        <v>0</v>
      </c>
      <c r="H71" s="20" t="n">
        <v>0</v>
      </c>
      <c r="I71" s="18" t="n">
        <v>0</v>
      </c>
      <c r="J71" s="20" t="n">
        <v>0</v>
      </c>
      <c r="K71" s="18" t="s">
        <v>404</v>
      </c>
      <c r="L71" s="20" t="s">
        <v>404</v>
      </c>
      <c r="M71" s="18" t="n">
        <v>100</v>
      </c>
      <c r="N71" s="20" t="n">
        <v>0</v>
      </c>
      <c r="O71" s="18" t="n">
        <v>0</v>
      </c>
      <c r="P71" s="20" t="n">
        <v>0</v>
      </c>
      <c r="Q71" s="18" t="n">
        <v>0</v>
      </c>
      <c r="R71" s="20" t="n">
        <v>0</v>
      </c>
    </row>
    <row r="72" spans="1:18">
      <c r="A72" s="15" t="s">
        <v>469</v>
      </c>
      <c r="B72" s="17" t="n">
        <v>7708</v>
      </c>
      <c r="C72" s="18">
        <f>(0.0/B72*100)</f>
        <v/>
      </c>
      <c r="D72" s="19" t="n">
        <v>7708</v>
      </c>
      <c r="E72" s="18" t="n">
        <v>87.16289491000001</v>
      </c>
      <c r="F72" s="20" t="n">
        <v>2.13226788</v>
      </c>
      <c r="G72" s="18" t="n">
        <v>12.83710509</v>
      </c>
      <c r="H72" s="20" t="n">
        <v>2.13226788</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86.35859605</v>
      </c>
      <c r="F73" s="20" t="n">
        <v>2.99710538</v>
      </c>
      <c r="G73" s="18" t="n">
        <v>13.64140395</v>
      </c>
      <c r="H73" s="20" t="n">
        <v>2.99710538</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80.79367775</v>
      </c>
      <c r="F74" s="20" t="n">
        <v>0.19402844</v>
      </c>
      <c r="G74" s="18" t="n">
        <v>19.20632225</v>
      </c>
      <c r="H74" s="20" t="n">
        <v>0.19402844</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86.09680817</v>
      </c>
      <c r="F75" s="20" t="n">
        <v>3.01652151</v>
      </c>
      <c r="G75" s="18" t="n">
        <v>13.90319183</v>
      </c>
      <c r="H75" s="20" t="n">
        <v>3.01652151</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70.56094127999999</v>
      </c>
      <c r="F76" s="20" t="n">
        <v>2.25431537</v>
      </c>
      <c r="G76" s="18" t="n">
        <v>29.43905872</v>
      </c>
      <c r="H76" s="20" t="n">
        <v>2.25431537</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80.23186403</v>
      </c>
      <c r="F77" s="20" t="n">
        <v>2.59390162</v>
      </c>
      <c r="G77" s="18" t="n">
        <v>19.76813597</v>
      </c>
      <c r="H77" s="20" t="n">
        <v>2.59390162</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85.94028066</v>
      </c>
      <c r="F78" s="20" t="n">
        <v>2.99147773</v>
      </c>
      <c r="G78" s="18" t="n">
        <v>14.05971934</v>
      </c>
      <c r="H78" s="20" t="n">
        <v>2.99147773</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78.27229385</v>
      </c>
      <c r="F79" s="20" t="n">
        <v>6.06507771</v>
      </c>
      <c r="G79" s="18" t="n">
        <v>21.72770615</v>
      </c>
      <c r="H79" s="20" t="n">
        <v>6.06507771</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88.14170496</v>
      </c>
      <c r="F80" s="20" t="n">
        <v>2.45041566</v>
      </c>
      <c r="G80" s="18" t="n">
        <v>11.85829504</v>
      </c>
      <c r="H80" s="20" t="n">
        <v>2.45041566</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81.06714389</v>
      </c>
      <c r="F81" s="20" t="n">
        <v>3.09718636</v>
      </c>
      <c r="G81" s="18" t="n">
        <v>18.93285611</v>
      </c>
      <c r="H81" s="20" t="n">
        <v>3.09718636</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585</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94.03862889</v>
      </c>
      <c r="F7" s="20" t="n">
        <v>0.85105382</v>
      </c>
      <c r="G7" s="18" t="n">
        <v>5.96137111</v>
      </c>
      <c r="H7" s="20" t="n">
        <v>0.85105382</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67.76049153</v>
      </c>
      <c r="F8" s="20" t="n">
        <v>2.95952691</v>
      </c>
      <c r="G8" s="18" t="n">
        <v>32.23950847</v>
      </c>
      <c r="H8" s="20" t="n">
        <v>2.95952691</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87.51477398999999</v>
      </c>
      <c r="F9" s="20" t="n">
        <v>1.89606159</v>
      </c>
      <c r="G9" s="18" t="n">
        <v>12.48522601</v>
      </c>
      <c r="H9" s="20" t="n">
        <v>1.89606159</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55.10790565</v>
      </c>
      <c r="F10" s="20" t="n">
        <v>2.50869784</v>
      </c>
      <c r="G10" s="18" t="n">
        <v>44.89209435</v>
      </c>
      <c r="H10" s="20" t="n">
        <v>2.50869784</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78.00472490999999</v>
      </c>
      <c r="F11" s="20" t="n">
        <v>2.97959296</v>
      </c>
      <c r="G11" s="18" t="n">
        <v>21.99527509</v>
      </c>
      <c r="H11" s="20" t="n">
        <v>2.97959296</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97.16869095</v>
      </c>
      <c r="F12" s="20" t="n">
        <v>0.9856683899999999</v>
      </c>
      <c r="G12" s="18" t="n">
        <v>2.83130905</v>
      </c>
      <c r="H12" s="20" t="n">
        <v>0.9856683899999999</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70.24181068999999</v>
      </c>
      <c r="F13" s="20" t="n">
        <v>3.11525481</v>
      </c>
      <c r="G13" s="18" t="n">
        <v>29.75818931</v>
      </c>
      <c r="H13" s="20" t="n">
        <v>3.11525481</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86.90826427</v>
      </c>
      <c r="F14" s="20" t="n">
        <v>1.7195038</v>
      </c>
      <c r="G14" s="18" t="n">
        <v>13.09173573</v>
      </c>
      <c r="H14" s="20" t="n">
        <v>1.7195038</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77.79104318</v>
      </c>
      <c r="F15" s="20" t="n">
        <v>3.40023681</v>
      </c>
      <c r="G15" s="18" t="n">
        <v>22.20895682</v>
      </c>
      <c r="H15" s="20" t="n">
        <v>3.40023681</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65.22365493</v>
      </c>
      <c r="F16" s="20" t="n">
        <v>2.79797686</v>
      </c>
      <c r="G16" s="18" t="n">
        <v>34.77634507</v>
      </c>
      <c r="H16" s="20" t="n">
        <v>2.79797686</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(0.0/B17*100)</f>
        <v/>
      </c>
      <c r="D17" s="19" t="n">
        <v>6504</v>
      </c>
      <c r="E17" s="18" t="n">
        <v>0</v>
      </c>
      <c r="F17" s="20" t="n">
        <v>0</v>
      </c>
      <c r="G17" s="18" t="n">
        <v>0</v>
      </c>
      <c r="H17" s="20" t="n">
        <v>0</v>
      </c>
      <c r="I17" s="18" t="n">
        <v>0</v>
      </c>
      <c r="J17" s="20" t="n">
        <v>0</v>
      </c>
      <c r="K17" s="18" t="s">
        <v>404</v>
      </c>
      <c r="L17" s="20" t="s">
        <v>404</v>
      </c>
      <c r="M17" s="18" t="n">
        <v>100</v>
      </c>
      <c r="N17" s="20" t="n">
        <v>0</v>
      </c>
      <c r="O17" s="18" t="n">
        <v>0</v>
      </c>
      <c r="P17" s="20" t="n">
        <v>0</v>
      </c>
      <c r="Q17" s="18" t="n">
        <v>0</v>
      </c>
      <c r="R17" s="20" t="n">
        <v>0</v>
      </c>
    </row>
    <row r="18" spans="1:18">
      <c r="A18" s="15" t="s">
        <v>415</v>
      </c>
      <c r="B18" s="17" t="n">
        <v>5532</v>
      </c>
      <c r="C18" s="18">
        <f>(0.0/B18*100)</f>
        <v/>
      </c>
      <c r="D18" s="19" t="n">
        <v>5532</v>
      </c>
      <c r="E18" s="18" t="n">
        <v>26.86911984</v>
      </c>
      <c r="F18" s="20" t="n">
        <v>3.16783249</v>
      </c>
      <c r="G18" s="18" t="n">
        <v>73.13088016</v>
      </c>
      <c r="H18" s="20" t="n">
        <v>3.16783249</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94.09383416</v>
      </c>
      <c r="F19" s="20" t="n">
        <v>1.81896224</v>
      </c>
      <c r="G19" s="18" t="n">
        <v>5.90616584</v>
      </c>
      <c r="H19" s="20" t="n">
        <v>1.81896224</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64.15572177</v>
      </c>
      <c r="F20" s="20" t="n">
        <v>0.23037582</v>
      </c>
      <c r="G20" s="18" t="n">
        <v>35.27922071</v>
      </c>
      <c r="H20" s="20" t="n">
        <v>0.23001932</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87.14568059</v>
      </c>
      <c r="F21" s="20" t="n">
        <v>2.79210172</v>
      </c>
      <c r="G21" s="18" t="n">
        <v>12.85431941</v>
      </c>
      <c r="H21" s="20" t="n">
        <v>2.79210172</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80.0363304</v>
      </c>
      <c r="F22" s="20" t="n">
        <v>2.93066893</v>
      </c>
      <c r="G22" s="18" t="n">
        <v>19.9636696</v>
      </c>
      <c r="H22" s="20" t="n">
        <v>2.93066893</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94.13671857999999</v>
      </c>
      <c r="F23" s="20" t="n">
        <v>1.79400412</v>
      </c>
      <c r="G23" s="18" t="n">
        <v>5.86328142</v>
      </c>
      <c r="H23" s="20" t="n">
        <v>1.79400412</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99.31549063999999</v>
      </c>
      <c r="F24" s="20" t="n">
        <v>0.68344141</v>
      </c>
      <c r="G24" s="18" t="n">
        <v>0.68450936</v>
      </c>
      <c r="H24" s="20" t="n">
        <v>0.68344141</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95.79980396000001</v>
      </c>
      <c r="F25" s="20" t="n">
        <v>1.64043357</v>
      </c>
      <c r="G25" s="18" t="n">
        <v>4.20019604</v>
      </c>
      <c r="H25" s="20" t="n">
        <v>1.64043357</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74.6193418</v>
      </c>
      <c r="F26" s="20" t="n">
        <v>2.4304629</v>
      </c>
      <c r="G26" s="18" t="n">
        <v>25.3806582</v>
      </c>
      <c r="H26" s="20" t="n">
        <v>2.4304629</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15.90305841</v>
      </c>
      <c r="F27" s="20" t="n">
        <v>0.08142181</v>
      </c>
      <c r="G27" s="18" t="n">
        <v>84.09694159</v>
      </c>
      <c r="H27" s="20" t="n">
        <v>0.08142181</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81.67347484</v>
      </c>
      <c r="F28" s="20" t="n">
        <v>2.07307594</v>
      </c>
      <c r="G28" s="18" t="n">
        <v>18.32652516</v>
      </c>
      <c r="H28" s="20" t="n">
        <v>2.07307594</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100</v>
      </c>
      <c r="F29" s="20" t="n">
        <v>0</v>
      </c>
      <c r="G29" s="18" t="n">
        <v>0</v>
      </c>
      <c r="H29" s="20" t="n">
        <v>0</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74.55677423</v>
      </c>
      <c r="F30" s="20" t="n">
        <v>4.14118434</v>
      </c>
      <c r="G30" s="18" t="n">
        <v>25.44322577</v>
      </c>
      <c r="H30" s="20" t="n">
        <v>4.14118434</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48.821337</v>
      </c>
      <c r="F31" s="20" t="n">
        <v>4.05889601</v>
      </c>
      <c r="G31" s="18" t="n">
        <v>51.178663</v>
      </c>
      <c r="H31" s="20" t="n">
        <v>4.05889601</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94.23883843999999</v>
      </c>
      <c r="F32" s="20" t="n">
        <v>1.85864736</v>
      </c>
      <c r="G32" s="18" t="n">
        <v>5.76116156</v>
      </c>
      <c r="H32" s="20" t="n">
        <v>1.85864736</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44.13557241</v>
      </c>
      <c r="F33" s="20" t="n">
        <v>3.52905472</v>
      </c>
      <c r="G33" s="18" t="n">
        <v>55.86442759</v>
      </c>
      <c r="H33" s="20" t="n">
        <v>3.52905472</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86.81768846</v>
      </c>
      <c r="F34" s="20" t="n">
        <v>2.60244132</v>
      </c>
      <c r="G34" s="18" t="n">
        <v>13.18231154</v>
      </c>
      <c r="H34" s="20" t="n">
        <v>2.60244132</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46.56121658</v>
      </c>
      <c r="F35" s="20" t="n">
        <v>0.44115008</v>
      </c>
      <c r="G35" s="18" t="n">
        <v>53.43878342</v>
      </c>
      <c r="H35" s="20" t="n">
        <v>0.44115008</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85.5456087</v>
      </c>
      <c r="F36" s="20" t="n">
        <v>2.6751091</v>
      </c>
      <c r="G36" s="18" t="n">
        <v>14.4543913</v>
      </c>
      <c r="H36" s="20" t="n">
        <v>2.6751091</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84.03101922</v>
      </c>
      <c r="F37" s="20" t="n">
        <v>2.51133952</v>
      </c>
      <c r="G37" s="18" t="n">
        <v>15.96898078</v>
      </c>
      <c r="H37" s="20" t="n">
        <v>2.51133952</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97.03923048</v>
      </c>
      <c r="F38" s="20" t="n">
        <v>1.24046194</v>
      </c>
      <c r="G38" s="18" t="n">
        <v>2.96076952</v>
      </c>
      <c r="H38" s="20" t="n">
        <v>1.24046194</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8.221076099999999</v>
      </c>
      <c r="F39" s="20" t="n">
        <v>2.25958381</v>
      </c>
      <c r="G39" s="18" t="n">
        <v>91.7789239</v>
      </c>
      <c r="H39" s="20" t="n">
        <v>2.25958381</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92.58794188</v>
      </c>
      <c r="F40" s="20" t="n">
        <v>1.52041439</v>
      </c>
      <c r="G40" s="18" t="n">
        <v>7.41205812</v>
      </c>
      <c r="H40" s="20" t="n">
        <v>1.52041439</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86.26428693</v>
      </c>
      <c r="F41" s="20" t="n">
        <v>2.83335991</v>
      </c>
      <c r="G41" s="18" t="n">
        <v>13.73571307</v>
      </c>
      <c r="H41" s="20" t="n">
        <v>2.83335991</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44.6527747</v>
      </c>
      <c r="F44" s="20" t="n">
        <v>3.53854711</v>
      </c>
      <c r="G44" s="18" t="n">
        <v>54.40438702</v>
      </c>
      <c r="H44" s="20" t="n">
        <v>3.46441589</v>
      </c>
      <c r="I44" s="18" t="n">
        <v>0</v>
      </c>
      <c r="J44" s="20" t="n">
        <v>0</v>
      </c>
      <c r="K44" s="18" t="s">
        <v>404</v>
      </c>
      <c r="L44" s="20" t="s">
        <v>404</v>
      </c>
      <c r="M44" s="18" t="n">
        <v>0</v>
      </c>
      <c r="N44" s="20" t="n">
        <v>0</v>
      </c>
      <c r="O44" s="18" t="n">
        <v>0</v>
      </c>
      <c r="P44" s="20" t="n">
        <v>0</v>
      </c>
      <c r="Q44" s="18" t="n">
        <v>0.94283828</v>
      </c>
      <c r="R44" s="20" t="n">
        <v>0.6160322499999999</v>
      </c>
    </row>
    <row r="45" spans="1:18">
      <c r="A45" s="15" t="s">
        <v>442</v>
      </c>
      <c r="B45" s="17" t="n">
        <v>5519</v>
      </c>
      <c r="C45" s="18">
        <f>(0.0/B45*100)</f>
        <v/>
      </c>
      <c r="D45" s="19" t="n">
        <v>5519</v>
      </c>
      <c r="E45" s="18" t="n">
        <v>69.43890715000001</v>
      </c>
      <c r="F45" s="20" t="n">
        <v>3.49899962</v>
      </c>
      <c r="G45" s="18" t="n">
        <v>30.38881554</v>
      </c>
      <c r="H45" s="20" t="n">
        <v>3.47964375</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91.52084486</v>
      </c>
      <c r="F46" s="20" t="n">
        <v>1.38683702</v>
      </c>
      <c r="G46" s="18" t="n">
        <v>8.47915514</v>
      </c>
      <c r="H46" s="20" t="n">
        <v>1.38683702</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49.27904362</v>
      </c>
      <c r="F47" s="20" t="n">
        <v>3.98876494</v>
      </c>
      <c r="G47" s="18" t="n">
        <v>50.72095638</v>
      </c>
      <c r="H47" s="20" t="n">
        <v>3.98876494</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93.42322109</v>
      </c>
      <c r="F48" s="20" t="n">
        <v>2.05991923</v>
      </c>
      <c r="G48" s="18" t="n">
        <v>6.57677891</v>
      </c>
      <c r="H48" s="20" t="n">
        <v>2.05991923</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96.37345447</v>
      </c>
      <c r="F49" s="20" t="n">
        <v>1.51909992</v>
      </c>
      <c r="G49" s="18" t="n">
        <v>3.62654553</v>
      </c>
      <c r="H49" s="20" t="n">
        <v>1.51909992</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89.62582675</v>
      </c>
      <c r="F50" s="20" t="n">
        <v>1.90647221</v>
      </c>
      <c r="G50" s="18" t="n">
        <v>10.37417325</v>
      </c>
      <c r="H50" s="20" t="n">
        <v>1.90647221</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40.42004529</v>
      </c>
      <c r="F51" s="20" t="n">
        <v>3.42273237</v>
      </c>
      <c r="G51" s="18" t="n">
        <v>59.57995471</v>
      </c>
      <c r="H51" s="20" t="n">
        <v>3.42273237</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27.89952794</v>
      </c>
      <c r="F52" s="20" t="n">
        <v>2.91731483</v>
      </c>
      <c r="G52" s="18" t="n">
        <v>72.10047206</v>
      </c>
      <c r="H52" s="20" t="n">
        <v>2.91731483</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43.15244903</v>
      </c>
      <c r="F53" s="20" t="n">
        <v>0.1539905</v>
      </c>
      <c r="G53" s="18" t="n">
        <v>56.84755097</v>
      </c>
      <c r="H53" s="20" t="n">
        <v>0.1539905</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46.2421683</v>
      </c>
      <c r="F54" s="20" t="n">
        <v>3.53782711</v>
      </c>
      <c r="G54" s="18" t="n">
        <v>53.7578317</v>
      </c>
      <c r="H54" s="20" t="n">
        <v>3.53782711</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46.54757513</v>
      </c>
      <c r="F55" s="20" t="n">
        <v>3.38723795</v>
      </c>
      <c r="G55" s="18" t="n">
        <v>53.45242487</v>
      </c>
      <c r="H55" s="20" t="n">
        <v>3.38723795</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97.19116986</v>
      </c>
      <c r="F56" s="20" t="n">
        <v>1.33391392</v>
      </c>
      <c r="G56" s="18" t="n">
        <v>2.80883014</v>
      </c>
      <c r="H56" s="20" t="n">
        <v>1.33391392</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94.83768327999999</v>
      </c>
      <c r="F57" s="20" t="n">
        <v>1.34283074</v>
      </c>
      <c r="G57" s="18" t="n">
        <v>5.16231672</v>
      </c>
      <c r="H57" s="20" t="n">
        <v>1.34283074</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49.30653257</v>
      </c>
      <c r="F58" s="20" t="n">
        <v>3.55681749</v>
      </c>
      <c r="G58" s="18" t="n">
        <v>50.69346743</v>
      </c>
      <c r="H58" s="20" t="n">
        <v>3.55681749</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55.84754205</v>
      </c>
      <c r="F59" s="20" t="n">
        <v>1.32619761</v>
      </c>
      <c r="G59" s="18" t="n">
        <v>44.15245795</v>
      </c>
      <c r="H59" s="20" t="n">
        <v>1.32619761</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77.58586959</v>
      </c>
      <c r="F60" s="20" t="n">
        <v>2.18953412</v>
      </c>
      <c r="G60" s="18" t="n">
        <v>20.1613849</v>
      </c>
      <c r="H60" s="20" t="n">
        <v>2.17532091</v>
      </c>
      <c r="I60" s="18" t="n">
        <v>0</v>
      </c>
      <c r="J60" s="20" t="n">
        <v>0</v>
      </c>
      <c r="K60" s="18" t="s">
        <v>404</v>
      </c>
      <c r="L60" s="20" t="s">
        <v>404</v>
      </c>
      <c r="M60" s="18" t="n">
        <v>0</v>
      </c>
      <c r="N60" s="20" t="n">
        <v>0</v>
      </c>
      <c r="O60" s="18" t="n">
        <v>0</v>
      </c>
      <c r="P60" s="20" t="n">
        <v>0</v>
      </c>
      <c r="Q60" s="18" t="n">
        <v>2.25274551</v>
      </c>
      <c r="R60" s="20" t="n">
        <v>1.03910097</v>
      </c>
    </row>
    <row r="61" spans="1:18">
      <c r="A61" s="15" t="s">
        <v>458</v>
      </c>
      <c r="B61" s="17" t="n">
        <v>6525</v>
      </c>
      <c r="C61" s="18">
        <f>(0.0/B61*100)</f>
        <v/>
      </c>
      <c r="D61" s="19" t="n">
        <v>6525</v>
      </c>
      <c r="E61" s="18" t="n">
        <v>89.20551329</v>
      </c>
      <c r="F61" s="20" t="n">
        <v>1.71555803</v>
      </c>
      <c r="G61" s="18" t="n">
        <v>10.79448671</v>
      </c>
      <c r="H61" s="20" t="n">
        <v>1.71555803</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98.93499184</v>
      </c>
      <c r="F62" s="20" t="n">
        <v>0.00120509</v>
      </c>
      <c r="G62" s="18" t="n">
        <v>1.06500816</v>
      </c>
      <c r="H62" s="20" t="n">
        <v>0.00120509</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31.43461697</v>
      </c>
      <c r="F63" s="20" t="n">
        <v>0.15622858</v>
      </c>
      <c r="G63" s="18" t="n">
        <v>60.27064495</v>
      </c>
      <c r="H63" s="20" t="n">
        <v>0.16798322</v>
      </c>
      <c r="I63" s="18" t="n">
        <v>0</v>
      </c>
      <c r="J63" s="20" t="n">
        <v>0</v>
      </c>
      <c r="K63" s="18" t="s">
        <v>404</v>
      </c>
      <c r="L63" s="20" t="s">
        <v>404</v>
      </c>
      <c r="M63" s="18" t="n">
        <v>0</v>
      </c>
      <c r="N63" s="20" t="n">
        <v>0</v>
      </c>
      <c r="O63" s="18" t="n">
        <v>0</v>
      </c>
      <c r="P63" s="20" t="n">
        <v>0</v>
      </c>
      <c r="Q63" s="18" t="n">
        <v>8.294738069999999</v>
      </c>
      <c r="R63" s="20" t="n">
        <v>0.17904861</v>
      </c>
    </row>
    <row r="64" spans="1:18">
      <c r="A64" s="15" t="s">
        <v>461</v>
      </c>
      <c r="B64" s="17" t="n">
        <v>3634</v>
      </c>
      <c r="C64" s="18">
        <f>(27.0/B64*100)</f>
        <v/>
      </c>
      <c r="D64" s="19" t="n">
        <v>3607</v>
      </c>
      <c r="E64" s="18" t="n">
        <v>72.89696229</v>
      </c>
      <c r="F64" s="20" t="n">
        <v>0.11444952</v>
      </c>
      <c r="G64" s="18" t="n">
        <v>27.10303771</v>
      </c>
      <c r="H64" s="20" t="n">
        <v>0.11444952</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44.47057433</v>
      </c>
      <c r="F65" s="20" t="n">
        <v>3.59392342</v>
      </c>
      <c r="G65" s="18" t="n">
        <v>55.52942567</v>
      </c>
      <c r="H65" s="20" t="n">
        <v>3.59392342</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32.46964896</v>
      </c>
      <c r="F66" s="20" t="n">
        <v>0.53674429</v>
      </c>
      <c r="G66" s="18" t="n">
        <v>67.53035104</v>
      </c>
      <c r="H66" s="20" t="n">
        <v>0.53674429</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73.01319776</v>
      </c>
      <c r="F67" s="20" t="n">
        <v>2.84434089</v>
      </c>
      <c r="G67" s="18" t="n">
        <v>26.98680224</v>
      </c>
      <c r="H67" s="20" t="n">
        <v>2.84434089</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41.55306387</v>
      </c>
      <c r="F68" s="20" t="n">
        <v>0.09600253</v>
      </c>
      <c r="G68" s="18" t="n">
        <v>58.44693613</v>
      </c>
      <c r="H68" s="20" t="n">
        <v>0.09600253</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53.73749244</v>
      </c>
      <c r="F69" s="20" t="n">
        <v>3.78335366</v>
      </c>
      <c r="G69" s="18" t="n">
        <v>46.26250756</v>
      </c>
      <c r="H69" s="20" t="n">
        <v>3.78335366</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84.89466854</v>
      </c>
      <c r="F70" s="20" t="n">
        <v>2.58586465</v>
      </c>
      <c r="G70" s="18" t="n">
        <v>15.10533146</v>
      </c>
      <c r="H70" s="20" t="n">
        <v>2.58586465</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68.99705532</v>
      </c>
      <c r="F71" s="20" t="n">
        <v>0.23229</v>
      </c>
      <c r="G71" s="18" t="n">
        <v>31.00294468</v>
      </c>
      <c r="H71" s="20" t="n">
        <v>0.23229</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82.6974465</v>
      </c>
      <c r="F72" s="20" t="n">
        <v>2.86893748</v>
      </c>
      <c r="G72" s="18" t="n">
        <v>17.3025535</v>
      </c>
      <c r="H72" s="20" t="n">
        <v>2.86893748</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85.70785278</v>
      </c>
      <c r="F73" s="20" t="n">
        <v>2.73992903</v>
      </c>
      <c r="G73" s="18" t="n">
        <v>14.29214722</v>
      </c>
      <c r="H73" s="20" t="n">
        <v>2.73992903</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38.79992297</v>
      </c>
      <c r="F74" s="20" t="n">
        <v>0.27001575</v>
      </c>
      <c r="G74" s="18" t="n">
        <v>61.20007703</v>
      </c>
      <c r="H74" s="20" t="n">
        <v>0.27001575</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22.998801</v>
      </c>
      <c r="F75" s="20" t="n">
        <v>3.6634558</v>
      </c>
      <c r="G75" s="18" t="n">
        <v>77.001199</v>
      </c>
      <c r="H75" s="20" t="n">
        <v>3.6634558</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68.27200397999999</v>
      </c>
      <c r="F76" s="20" t="n">
        <v>1.89901604</v>
      </c>
      <c r="G76" s="18" t="n">
        <v>31.72799602</v>
      </c>
      <c r="H76" s="20" t="n">
        <v>1.89901604</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44.14605593</v>
      </c>
      <c r="F77" s="20" t="n">
        <v>3.03102201</v>
      </c>
      <c r="G77" s="18" t="n">
        <v>55.85394407</v>
      </c>
      <c r="H77" s="20" t="n">
        <v>3.03102201</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49.28227571</v>
      </c>
      <c r="F78" s="20" t="n">
        <v>4.08028919</v>
      </c>
      <c r="G78" s="18" t="n">
        <v>50.71772429</v>
      </c>
      <c r="H78" s="20" t="n">
        <v>4.08028919</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94.70886143</v>
      </c>
      <c r="F79" s="20" t="n">
        <v>3.40586817</v>
      </c>
      <c r="G79" s="18" t="n">
        <v>5.29113857</v>
      </c>
      <c r="H79" s="20" t="n">
        <v>3.40586817</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62.05309319</v>
      </c>
      <c r="F80" s="20" t="n">
        <v>3.79589746</v>
      </c>
      <c r="G80" s="18" t="n">
        <v>37.94690681</v>
      </c>
      <c r="H80" s="20" t="n">
        <v>3.79589746</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29.64080043</v>
      </c>
      <c r="F81" s="20" t="n">
        <v>3.65534743</v>
      </c>
      <c r="G81" s="18" t="n">
        <v>70.35919957</v>
      </c>
      <c r="H81" s="20" t="n">
        <v>3.65534743</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586</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11.8288601</v>
      </c>
      <c r="F7" s="20" t="n">
        <v>1.17577731</v>
      </c>
      <c r="G7" s="18" t="n">
        <v>88.1711399</v>
      </c>
      <c r="H7" s="20" t="n">
        <v>1.17577731</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13.9564303</v>
      </c>
      <c r="F8" s="20" t="n">
        <v>2.17829097</v>
      </c>
      <c r="G8" s="18" t="n">
        <v>86.04356970000001</v>
      </c>
      <c r="H8" s="20" t="n">
        <v>2.17829097</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29.40288268</v>
      </c>
      <c r="F9" s="20" t="n">
        <v>2.9874347</v>
      </c>
      <c r="G9" s="18" t="n">
        <v>70.59711732</v>
      </c>
      <c r="H9" s="20" t="n">
        <v>2.9874347</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13.735212</v>
      </c>
      <c r="F10" s="20" t="n">
        <v>1.69277997</v>
      </c>
      <c r="G10" s="18" t="n">
        <v>86.264788</v>
      </c>
      <c r="H10" s="20" t="n">
        <v>1.69277997</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32.48519158</v>
      </c>
      <c r="F11" s="20" t="n">
        <v>3.83495105</v>
      </c>
      <c r="G11" s="18" t="n">
        <v>67.51480841999999</v>
      </c>
      <c r="H11" s="20" t="n">
        <v>3.83495105</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1.91764381</v>
      </c>
      <c r="F12" s="20" t="n">
        <v>0.7071067599999999</v>
      </c>
      <c r="G12" s="18" t="n">
        <v>98.08235619</v>
      </c>
      <c r="H12" s="20" t="n">
        <v>0.7071067599999999</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7.66203825</v>
      </c>
      <c r="F13" s="20" t="n">
        <v>2.10887453</v>
      </c>
      <c r="G13" s="18" t="n">
        <v>92.33796175000001</v>
      </c>
      <c r="H13" s="20" t="n">
        <v>2.10887453</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6.57320188</v>
      </c>
      <c r="F14" s="20" t="n">
        <v>1.19085158</v>
      </c>
      <c r="G14" s="18" t="n">
        <v>93.42679812</v>
      </c>
      <c r="H14" s="20" t="n">
        <v>1.19085158</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15.43269811</v>
      </c>
      <c r="F15" s="20" t="n">
        <v>2.58297331</v>
      </c>
      <c r="G15" s="18" t="n">
        <v>84.56730189</v>
      </c>
      <c r="H15" s="20" t="n">
        <v>2.58297331</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43.91680522</v>
      </c>
      <c r="F16" s="20" t="n">
        <v>2.90431856</v>
      </c>
      <c r="G16" s="18" t="n">
        <v>56.08319478</v>
      </c>
      <c r="H16" s="20" t="n">
        <v>2.90431856</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5.69520505</v>
      </c>
      <c r="F17" s="20" t="n">
        <v>1.38234606</v>
      </c>
      <c r="G17" s="18" t="n">
        <v>94.30479495</v>
      </c>
      <c r="H17" s="20" t="n">
        <v>1.38234606</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19.02367706</v>
      </c>
      <c r="F18" s="20" t="n">
        <v>3.10813301</v>
      </c>
      <c r="G18" s="18" t="n">
        <v>80.97632294</v>
      </c>
      <c r="H18" s="20" t="n">
        <v>3.10813301</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18.1237956</v>
      </c>
      <c r="F19" s="20" t="n">
        <v>2.55500759</v>
      </c>
      <c r="G19" s="18" t="n">
        <v>81.87620440000001</v>
      </c>
      <c r="H19" s="20" t="n">
        <v>2.55500759</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9.48901826</v>
      </c>
      <c r="F20" s="20" t="n">
        <v>0.19705857</v>
      </c>
      <c r="G20" s="18" t="n">
        <v>89.94592421999999</v>
      </c>
      <c r="H20" s="20" t="n">
        <v>0.21337642</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22.50238433</v>
      </c>
      <c r="F21" s="20" t="n">
        <v>3.5324028</v>
      </c>
      <c r="G21" s="18" t="n">
        <v>77.49761567</v>
      </c>
      <c r="H21" s="20" t="n">
        <v>3.5324028</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18.04909764</v>
      </c>
      <c r="F22" s="20" t="n">
        <v>3.14291336</v>
      </c>
      <c r="G22" s="18" t="n">
        <v>81.95090236</v>
      </c>
      <c r="H22" s="20" t="n">
        <v>3.14291336</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38.17884181</v>
      </c>
      <c r="F23" s="20" t="n">
        <v>3.67136897</v>
      </c>
      <c r="G23" s="18" t="n">
        <v>61.82115819</v>
      </c>
      <c r="H23" s="20" t="n">
        <v>3.67136897</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1.24689145</v>
      </c>
      <c r="F24" s="20" t="n">
        <v>0.80141041</v>
      </c>
      <c r="G24" s="18" t="n">
        <v>98.75310854999999</v>
      </c>
      <c r="H24" s="20" t="n">
        <v>0.80141041</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9.93384167</v>
      </c>
      <c r="F25" s="20" t="n">
        <v>2.34609854</v>
      </c>
      <c r="G25" s="18" t="n">
        <v>90.06615832999999</v>
      </c>
      <c r="H25" s="20" t="n">
        <v>2.34609854</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24.77086254</v>
      </c>
      <c r="F26" s="20" t="n">
        <v>2.26644725</v>
      </c>
      <c r="G26" s="18" t="n">
        <v>75.22913746</v>
      </c>
      <c r="H26" s="20" t="n">
        <v>2.26644725</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0.5518133</v>
      </c>
      <c r="F27" s="20" t="n">
        <v>0.03684107</v>
      </c>
      <c r="G27" s="18" t="n">
        <v>99.44818669999999</v>
      </c>
      <c r="H27" s="20" t="n">
        <v>0.03684107</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61.55913274</v>
      </c>
      <c r="F28" s="20" t="n">
        <v>3.28917426</v>
      </c>
      <c r="G28" s="18" t="n">
        <v>38.44086726</v>
      </c>
      <c r="H28" s="20" t="n">
        <v>3.28917426</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9.00351858</v>
      </c>
      <c r="F29" s="20" t="n">
        <v>2.81888372</v>
      </c>
      <c r="G29" s="18" t="n">
        <v>90.99648141999999</v>
      </c>
      <c r="H29" s="20" t="n">
        <v>2.81888372</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12.73928921</v>
      </c>
      <c r="F30" s="20" t="n">
        <v>2.47551175</v>
      </c>
      <c r="G30" s="18" t="n">
        <v>87.26071079</v>
      </c>
      <c r="H30" s="20" t="n">
        <v>2.47551175</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38.16772963</v>
      </c>
      <c r="F31" s="20" t="n">
        <v>3.66774808</v>
      </c>
      <c r="G31" s="18" t="n">
        <v>61.83227037</v>
      </c>
      <c r="H31" s="20" t="n">
        <v>3.66774808</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5.76711841</v>
      </c>
      <c r="F32" s="20" t="n">
        <v>1.69957919</v>
      </c>
      <c r="G32" s="18" t="n">
        <v>94.23288159000001</v>
      </c>
      <c r="H32" s="20" t="n">
        <v>1.69957919</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45.34855438</v>
      </c>
      <c r="F33" s="20" t="n">
        <v>4.06641388</v>
      </c>
      <c r="G33" s="18" t="n">
        <v>54.65144562</v>
      </c>
      <c r="H33" s="20" t="n">
        <v>4.06641388</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1.9639766</v>
      </c>
      <c r="F34" s="20" t="n">
        <v>0.89505622</v>
      </c>
      <c r="G34" s="18" t="n">
        <v>98.0360234</v>
      </c>
      <c r="H34" s="20" t="n">
        <v>0.89505622</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36.03688125</v>
      </c>
      <c r="F35" s="20" t="n">
        <v>0.59512114</v>
      </c>
      <c r="G35" s="18" t="n">
        <v>63.96311875</v>
      </c>
      <c r="H35" s="20" t="n">
        <v>0.59512114</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70.70076518</v>
      </c>
      <c r="F36" s="20" t="n">
        <v>2.75574182</v>
      </c>
      <c r="G36" s="18" t="n">
        <v>29.29923482</v>
      </c>
      <c r="H36" s="20" t="n">
        <v>2.75574182</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35.98460948</v>
      </c>
      <c r="F37" s="20" t="n">
        <v>3.60937028</v>
      </c>
      <c r="G37" s="18" t="n">
        <v>64.01539052</v>
      </c>
      <c r="H37" s="20" t="n">
        <v>3.60937028</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35.51335499</v>
      </c>
      <c r="F38" s="20" t="n">
        <v>3.67708639</v>
      </c>
      <c r="G38" s="18" t="n">
        <v>64.48664501</v>
      </c>
      <c r="H38" s="20" t="n">
        <v>3.67708639</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84.87209765</v>
      </c>
      <c r="F39" s="20" t="n">
        <v>2.87778433</v>
      </c>
      <c r="G39" s="18" t="n">
        <v>15.12790235</v>
      </c>
      <c r="H39" s="20" t="n">
        <v>2.87778433</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29.62927027</v>
      </c>
      <c r="F40" s="20" t="n">
        <v>3.61745469</v>
      </c>
      <c r="G40" s="18" t="n">
        <v>70.37072972999999</v>
      </c>
      <c r="H40" s="20" t="n">
        <v>3.61745469</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40.82705197</v>
      </c>
      <c r="F41" s="20" t="n">
        <v>3.61755666</v>
      </c>
      <c r="G41" s="18" t="n">
        <v>59.17294803</v>
      </c>
      <c r="H41" s="20" t="n">
        <v>3.61755666</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31.86565571</v>
      </c>
      <c r="F44" s="20" t="n">
        <v>3.74493806</v>
      </c>
      <c r="G44" s="18" t="n">
        <v>66.50252605</v>
      </c>
      <c r="H44" s="20" t="n">
        <v>4.00742584</v>
      </c>
      <c r="I44" s="18" t="n">
        <v>0</v>
      </c>
      <c r="J44" s="20" t="n">
        <v>0</v>
      </c>
      <c r="K44" s="18" t="s">
        <v>404</v>
      </c>
      <c r="L44" s="20" t="s">
        <v>404</v>
      </c>
      <c r="M44" s="18" t="n">
        <v>0</v>
      </c>
      <c r="N44" s="20" t="n">
        <v>0</v>
      </c>
      <c r="O44" s="18" t="n">
        <v>0</v>
      </c>
      <c r="P44" s="20" t="n">
        <v>0</v>
      </c>
      <c r="Q44" s="18" t="n">
        <v>1.63181824</v>
      </c>
      <c r="R44" s="20" t="n">
        <v>0.8614092</v>
      </c>
    </row>
    <row r="45" spans="1:18">
      <c r="A45" s="15" t="s">
        <v>442</v>
      </c>
      <c r="B45" s="17" t="n">
        <v>5519</v>
      </c>
      <c r="C45" s="18">
        <f>(0.0/B45*100)</f>
        <v/>
      </c>
      <c r="D45" s="19" t="n">
        <v>5519</v>
      </c>
      <c r="E45" s="18" t="n">
        <v>20.9161023</v>
      </c>
      <c r="F45" s="20" t="n">
        <v>3.36505797</v>
      </c>
      <c r="G45" s="18" t="n">
        <v>78.91162039</v>
      </c>
      <c r="H45" s="20" t="n">
        <v>3.37947661</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56.0824494</v>
      </c>
      <c r="F46" s="20" t="n">
        <v>2.62641072</v>
      </c>
      <c r="G46" s="18" t="n">
        <v>43.9175506</v>
      </c>
      <c r="H46" s="20" t="n">
        <v>2.62641072</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23.58986799</v>
      </c>
      <c r="F47" s="20" t="n">
        <v>3.4632456</v>
      </c>
      <c r="G47" s="18" t="n">
        <v>76.41013201</v>
      </c>
      <c r="H47" s="20" t="n">
        <v>3.4632456</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72.11583039</v>
      </c>
      <c r="F48" s="20" t="n">
        <v>3.67494329</v>
      </c>
      <c r="G48" s="18" t="n">
        <v>27.88416961</v>
      </c>
      <c r="H48" s="20" t="n">
        <v>3.67494329</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36.77461665</v>
      </c>
      <c r="F49" s="20" t="n">
        <v>3.38043031</v>
      </c>
      <c r="G49" s="18" t="n">
        <v>63.22538335</v>
      </c>
      <c r="H49" s="20" t="n">
        <v>3.38043031</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46.81498812</v>
      </c>
      <c r="F50" s="20" t="n">
        <v>3.64495324</v>
      </c>
      <c r="G50" s="18" t="n">
        <v>53.18501188</v>
      </c>
      <c r="H50" s="20" t="n">
        <v>3.64495324</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10.63188665</v>
      </c>
      <c r="F51" s="20" t="n">
        <v>2.34086721</v>
      </c>
      <c r="G51" s="18" t="n">
        <v>89.36811335</v>
      </c>
      <c r="H51" s="20" t="n">
        <v>2.34086721</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49.30296305</v>
      </c>
      <c r="F52" s="20" t="n">
        <v>3.62218563</v>
      </c>
      <c r="G52" s="18" t="n">
        <v>50.69703695</v>
      </c>
      <c r="H52" s="20" t="n">
        <v>3.62218563</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71.20173403</v>
      </c>
      <c r="F53" s="20" t="n">
        <v>0.11057198</v>
      </c>
      <c r="G53" s="18" t="n">
        <v>28.79826597</v>
      </c>
      <c r="H53" s="20" t="n">
        <v>0.11057198</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33.90699373</v>
      </c>
      <c r="F54" s="20" t="n">
        <v>3.59014961</v>
      </c>
      <c r="G54" s="18" t="n">
        <v>66.09300627</v>
      </c>
      <c r="H54" s="20" t="n">
        <v>3.59014961</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10.01301415</v>
      </c>
      <c r="F55" s="20" t="n">
        <v>2.27382054</v>
      </c>
      <c r="G55" s="18" t="n">
        <v>89.98698585</v>
      </c>
      <c r="H55" s="20" t="n">
        <v>2.27382054</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18.92826542</v>
      </c>
      <c r="F56" s="20" t="n">
        <v>3.27358523</v>
      </c>
      <c r="G56" s="18" t="n">
        <v>81.07173458</v>
      </c>
      <c r="H56" s="20" t="n">
        <v>3.27358523</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16.59401697</v>
      </c>
      <c r="F57" s="20" t="n">
        <v>2.71732826</v>
      </c>
      <c r="G57" s="18" t="n">
        <v>83.40598303</v>
      </c>
      <c r="H57" s="20" t="n">
        <v>2.71732826</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42.09531576</v>
      </c>
      <c r="F58" s="20" t="n">
        <v>3.9345798</v>
      </c>
      <c r="G58" s="18" t="n">
        <v>57.90468424</v>
      </c>
      <c r="H58" s="20" t="n">
        <v>3.9345798</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50.30574548</v>
      </c>
      <c r="F59" s="20" t="n">
        <v>1.34081095</v>
      </c>
      <c r="G59" s="18" t="n">
        <v>49.69425452</v>
      </c>
      <c r="H59" s="20" t="n">
        <v>1.34081095</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28.03010413</v>
      </c>
      <c r="F60" s="20" t="n">
        <v>2.95791195</v>
      </c>
      <c r="G60" s="18" t="n">
        <v>68.12098442</v>
      </c>
      <c r="H60" s="20" t="n">
        <v>3.1325819</v>
      </c>
      <c r="I60" s="18" t="n">
        <v>0</v>
      </c>
      <c r="J60" s="20" t="n">
        <v>0</v>
      </c>
      <c r="K60" s="18" t="s">
        <v>404</v>
      </c>
      <c r="L60" s="20" t="s">
        <v>404</v>
      </c>
      <c r="M60" s="18" t="n">
        <v>0</v>
      </c>
      <c r="N60" s="20" t="n">
        <v>0</v>
      </c>
      <c r="O60" s="18" t="n">
        <v>0</v>
      </c>
      <c r="P60" s="20" t="n">
        <v>0</v>
      </c>
      <c r="Q60" s="18" t="n">
        <v>3.84891144</v>
      </c>
      <c r="R60" s="20" t="n">
        <v>1.59768377</v>
      </c>
    </row>
    <row r="61" spans="1:18">
      <c r="A61" s="15" t="s">
        <v>458</v>
      </c>
      <c r="B61" s="17" t="n">
        <v>6525</v>
      </c>
      <c r="C61" s="18">
        <f>(0.0/B61*100)</f>
        <v/>
      </c>
      <c r="D61" s="19" t="n">
        <v>6525</v>
      </c>
      <c r="E61" s="18" t="n">
        <v>4.82013263</v>
      </c>
      <c r="F61" s="20" t="n">
        <v>0.98542254</v>
      </c>
      <c r="G61" s="18" t="n">
        <v>95.17986737</v>
      </c>
      <c r="H61" s="20" t="n">
        <v>0.98542254</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14.75737403</v>
      </c>
      <c r="F62" s="20" t="n">
        <v>0.04679023</v>
      </c>
      <c r="G62" s="18" t="n">
        <v>85.24262597000001</v>
      </c>
      <c r="H62" s="20" t="n">
        <v>0.04679023</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39.56772246</v>
      </c>
      <c r="F63" s="20" t="n">
        <v>0.14590268</v>
      </c>
      <c r="G63" s="18" t="n">
        <v>52.13753947</v>
      </c>
      <c r="H63" s="20" t="n">
        <v>0.15820463</v>
      </c>
      <c r="I63" s="18" t="n">
        <v>0</v>
      </c>
      <c r="J63" s="20" t="n">
        <v>0</v>
      </c>
      <c r="K63" s="18" t="s">
        <v>404</v>
      </c>
      <c r="L63" s="20" t="s">
        <v>404</v>
      </c>
      <c r="M63" s="18" t="n">
        <v>0</v>
      </c>
      <c r="N63" s="20" t="n">
        <v>0</v>
      </c>
      <c r="O63" s="18" t="n">
        <v>0</v>
      </c>
      <c r="P63" s="20" t="n">
        <v>0</v>
      </c>
      <c r="Q63" s="18" t="n">
        <v>8.294738069999999</v>
      </c>
      <c r="R63" s="20" t="n">
        <v>0.17904861</v>
      </c>
    </row>
    <row r="64" spans="1:18">
      <c r="A64" s="15" t="s">
        <v>461</v>
      </c>
      <c r="B64" s="17" t="n">
        <v>3634</v>
      </c>
      <c r="C64" s="18">
        <f>(27.0/B64*100)</f>
        <v/>
      </c>
      <c r="D64" s="19" t="n">
        <v>3607</v>
      </c>
      <c r="E64" s="18" t="n">
        <v>59.72648633</v>
      </c>
      <c r="F64" s="20" t="n">
        <v>0.11118811</v>
      </c>
      <c r="G64" s="18" t="n">
        <v>40.27351367</v>
      </c>
      <c r="H64" s="20" t="n">
        <v>0.11118811</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35.6220683</v>
      </c>
      <c r="F65" s="20" t="n">
        <v>3.04091504</v>
      </c>
      <c r="G65" s="18" t="n">
        <v>63.97706118</v>
      </c>
      <c r="H65" s="20" t="n">
        <v>2.99163201</v>
      </c>
      <c r="I65" s="18" t="n">
        <v>0</v>
      </c>
      <c r="J65" s="20" t="n">
        <v>0</v>
      </c>
      <c r="K65" s="18" t="s">
        <v>404</v>
      </c>
      <c r="L65" s="20" t="s">
        <v>404</v>
      </c>
      <c r="M65" s="18" t="n">
        <v>0</v>
      </c>
      <c r="N65" s="20" t="n">
        <v>0</v>
      </c>
      <c r="O65" s="18" t="n">
        <v>0</v>
      </c>
      <c r="P65" s="20" t="n">
        <v>0</v>
      </c>
      <c r="Q65" s="18" t="n">
        <v>0.40087052</v>
      </c>
      <c r="R65" s="20" t="n">
        <v>0.28301132</v>
      </c>
    </row>
    <row r="66" spans="1:18">
      <c r="A66" s="15" t="s">
        <v>463</v>
      </c>
      <c r="B66" s="17" t="n">
        <v>5665</v>
      </c>
      <c r="C66" s="18">
        <f>(0.0/B66*100)</f>
        <v/>
      </c>
      <c r="D66" s="19" t="n">
        <v>5665</v>
      </c>
      <c r="E66" s="18" t="n">
        <v>76.69133929</v>
      </c>
      <c r="F66" s="20" t="n">
        <v>0.28489478</v>
      </c>
      <c r="G66" s="18" t="n">
        <v>23.30866071</v>
      </c>
      <c r="H66" s="20" t="n">
        <v>0.28489478</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14.08941606</v>
      </c>
      <c r="F67" s="20" t="n">
        <v>2.2022335</v>
      </c>
      <c r="G67" s="18" t="n">
        <v>85.91058394</v>
      </c>
      <c r="H67" s="20" t="n">
        <v>2.2022335</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38.20161268</v>
      </c>
      <c r="F68" s="20" t="n">
        <v>0.09061514</v>
      </c>
      <c r="G68" s="18" t="n">
        <v>61.79838732</v>
      </c>
      <c r="H68" s="20" t="n">
        <v>0.09061514</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80.33867669</v>
      </c>
      <c r="F69" s="20" t="n">
        <v>3.16894688</v>
      </c>
      <c r="G69" s="18" t="n">
        <v>19.66132331</v>
      </c>
      <c r="H69" s="20" t="n">
        <v>3.16894688</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4.4491446</v>
      </c>
      <c r="F70" s="20" t="n">
        <v>1.61145066</v>
      </c>
      <c r="G70" s="18" t="n">
        <v>95.5508554</v>
      </c>
      <c r="H70" s="20" t="n">
        <v>1.61145066</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18.89033946</v>
      </c>
      <c r="F71" s="20" t="n">
        <v>0.84630623</v>
      </c>
      <c r="G71" s="18" t="n">
        <v>81.10966053999999</v>
      </c>
      <c r="H71" s="20" t="n">
        <v>0.84630623</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70.43867191</v>
      </c>
      <c r="F72" s="20" t="n">
        <v>3.3611264</v>
      </c>
      <c r="G72" s="18" t="n">
        <v>29.56132809</v>
      </c>
      <c r="H72" s="20" t="n">
        <v>3.3611264</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22.24453817</v>
      </c>
      <c r="F73" s="20" t="n">
        <v>2.79498929</v>
      </c>
      <c r="G73" s="18" t="n">
        <v>77.75546183</v>
      </c>
      <c r="H73" s="20" t="n">
        <v>2.79498929</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42.38549099</v>
      </c>
      <c r="F74" s="20" t="n">
        <v>0.25608817</v>
      </c>
      <c r="G74" s="18" t="n">
        <v>57.61450901</v>
      </c>
      <c r="H74" s="20" t="n">
        <v>0.25608817</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28.32795915</v>
      </c>
      <c r="F75" s="20" t="n">
        <v>3.82302019</v>
      </c>
      <c r="G75" s="18" t="n">
        <v>71.67204085</v>
      </c>
      <c r="H75" s="20" t="n">
        <v>3.82302019</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35.19546247</v>
      </c>
      <c r="F76" s="20" t="n">
        <v>2.46437156</v>
      </c>
      <c r="G76" s="18" t="n">
        <v>64.80453753</v>
      </c>
      <c r="H76" s="20" t="n">
        <v>2.46437156</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44.42851314</v>
      </c>
      <c r="F77" s="20" t="n">
        <v>2.76753753</v>
      </c>
      <c r="G77" s="18" t="n">
        <v>55.57148686</v>
      </c>
      <c r="H77" s="20" t="n">
        <v>2.76753753</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60.09048651</v>
      </c>
      <c r="F78" s="20" t="n">
        <v>4.02536478</v>
      </c>
      <c r="G78" s="18" t="n">
        <v>39.90951349</v>
      </c>
      <c r="H78" s="20" t="n">
        <v>4.02536478</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31.64945312</v>
      </c>
      <c r="F79" s="20" t="n">
        <v>5.96156952</v>
      </c>
      <c r="G79" s="18" t="n">
        <v>68.35054688</v>
      </c>
      <c r="H79" s="20" t="n">
        <v>5.96156952</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12.73950473</v>
      </c>
      <c r="F80" s="20" t="n">
        <v>2.50069111</v>
      </c>
      <c r="G80" s="18" t="n">
        <v>87.26049527000001</v>
      </c>
      <c r="H80" s="20" t="n">
        <v>2.50069111</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71.87361491999999</v>
      </c>
      <c r="F81" s="20" t="n">
        <v>3.31534504</v>
      </c>
      <c r="G81" s="18" t="n">
        <v>28.12638508</v>
      </c>
      <c r="H81" s="20" t="n">
        <v>3.31534504</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587</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88.29925566</v>
      </c>
      <c r="F7" s="20" t="n">
        <v>1.41360409</v>
      </c>
      <c r="G7" s="18" t="n">
        <v>11.70074434</v>
      </c>
      <c r="H7" s="20" t="n">
        <v>1.41360409</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85.62693342999999</v>
      </c>
      <c r="F8" s="20" t="n">
        <v>2.30473981</v>
      </c>
      <c r="G8" s="18" t="n">
        <v>14.37306657</v>
      </c>
      <c r="H8" s="20" t="n">
        <v>2.30473981</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74.30573578000001</v>
      </c>
      <c r="F9" s="20" t="n">
        <v>2.55154981</v>
      </c>
      <c r="G9" s="18" t="n">
        <v>25.69426422</v>
      </c>
      <c r="H9" s="20" t="n">
        <v>2.55154981</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98.08150093</v>
      </c>
      <c r="F10" s="20" t="n">
        <v>0.42415767</v>
      </c>
      <c r="G10" s="18" t="n">
        <v>1.91849907</v>
      </c>
      <c r="H10" s="20" t="n">
        <v>0.42415767</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79.52440765999999</v>
      </c>
      <c r="F11" s="20" t="n">
        <v>3.168719</v>
      </c>
      <c r="G11" s="18" t="n">
        <v>20.47559234</v>
      </c>
      <c r="H11" s="20" t="n">
        <v>3.168719</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88.50100716999999</v>
      </c>
      <c r="F12" s="20" t="n">
        <v>1.66500357</v>
      </c>
      <c r="G12" s="18" t="n">
        <v>11.49899283</v>
      </c>
      <c r="H12" s="20" t="n">
        <v>1.66500357</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86.41005013</v>
      </c>
      <c r="F13" s="20" t="n">
        <v>2.26977706</v>
      </c>
      <c r="G13" s="18" t="n">
        <v>13.58994987</v>
      </c>
      <c r="H13" s="20" t="n">
        <v>2.26977706</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82.78643406</v>
      </c>
      <c r="F14" s="20" t="n">
        <v>2.09964694</v>
      </c>
      <c r="G14" s="18" t="n">
        <v>17.21356594</v>
      </c>
      <c r="H14" s="20" t="n">
        <v>2.09964694</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98.04748638</v>
      </c>
      <c r="F15" s="20" t="n">
        <v>1.11228301</v>
      </c>
      <c r="G15" s="18" t="n">
        <v>1.95251362</v>
      </c>
      <c r="H15" s="20" t="n">
        <v>1.11228301</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97.53958966</v>
      </c>
      <c r="F16" s="20" t="n">
        <v>0.97685382</v>
      </c>
      <c r="G16" s="18" t="n">
        <v>2.46041034</v>
      </c>
      <c r="H16" s="20" t="n">
        <v>0.97685382</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91.58838853</v>
      </c>
      <c r="F17" s="20" t="n">
        <v>1.99488433</v>
      </c>
      <c r="G17" s="18" t="n">
        <v>8.41161147</v>
      </c>
      <c r="H17" s="20" t="n">
        <v>1.99488433</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88.23311971</v>
      </c>
      <c r="F18" s="20" t="n">
        <v>2.53446974</v>
      </c>
      <c r="G18" s="18" t="n">
        <v>11.76688029</v>
      </c>
      <c r="H18" s="20" t="n">
        <v>2.53446974</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95.57874658</v>
      </c>
      <c r="F19" s="20" t="n">
        <v>1.42443535</v>
      </c>
      <c r="G19" s="18" t="n">
        <v>4.42125342</v>
      </c>
      <c r="H19" s="20" t="n">
        <v>1.42443535</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95.58385912</v>
      </c>
      <c r="F20" s="20" t="n">
        <v>0.12614511</v>
      </c>
      <c r="G20" s="18" t="n">
        <v>3.85108336</v>
      </c>
      <c r="H20" s="20" t="n">
        <v>0.10542873</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94.05263264</v>
      </c>
      <c r="F21" s="20" t="n">
        <v>2.03588392</v>
      </c>
      <c r="G21" s="18" t="n">
        <v>5.94736736</v>
      </c>
      <c r="H21" s="20" t="n">
        <v>2.03588392</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83.66693804000001</v>
      </c>
      <c r="F22" s="20" t="n">
        <v>3.30043737</v>
      </c>
      <c r="G22" s="18" t="n">
        <v>16.33306196</v>
      </c>
      <c r="H22" s="20" t="n">
        <v>3.30043737</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58.48672649</v>
      </c>
      <c r="F23" s="20" t="n">
        <v>3.97345957</v>
      </c>
      <c r="G23" s="18" t="n">
        <v>41.51327351</v>
      </c>
      <c r="H23" s="20" t="n">
        <v>3.97345957</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90.43118018</v>
      </c>
      <c r="F24" s="20" t="n">
        <v>2.05042288</v>
      </c>
      <c r="G24" s="18" t="n">
        <v>9.56881982</v>
      </c>
      <c r="H24" s="20" t="n">
        <v>2.05042288</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89.17199005000001</v>
      </c>
      <c r="F25" s="20" t="n">
        <v>2.51767158</v>
      </c>
      <c r="G25" s="18" t="n">
        <v>10.82800995</v>
      </c>
      <c r="H25" s="20" t="n">
        <v>2.51767158</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78.49572911</v>
      </c>
      <c r="F26" s="20" t="n">
        <v>2.5420584</v>
      </c>
      <c r="G26" s="18" t="n">
        <v>21.50427089</v>
      </c>
      <c r="H26" s="20" t="n">
        <v>2.5420584</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87.63249342</v>
      </c>
      <c r="F27" s="20" t="n">
        <v>0.07066525</v>
      </c>
      <c r="G27" s="18" t="n">
        <v>12.36750658</v>
      </c>
      <c r="H27" s="20" t="n">
        <v>0.07066525</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91.14087597</v>
      </c>
      <c r="F28" s="20" t="n">
        <v>1.72216415</v>
      </c>
      <c r="G28" s="18" t="n">
        <v>8.85912403</v>
      </c>
      <c r="H28" s="20" t="n">
        <v>1.72216415</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76.86660055</v>
      </c>
      <c r="F29" s="20" t="n">
        <v>3.62387177</v>
      </c>
      <c r="G29" s="18" t="n">
        <v>23.13339945</v>
      </c>
      <c r="H29" s="20" t="n">
        <v>3.62387177</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84.73619092</v>
      </c>
      <c r="F30" s="20" t="n">
        <v>3.49069388</v>
      </c>
      <c r="G30" s="18" t="n">
        <v>15.26380908</v>
      </c>
      <c r="H30" s="20" t="n">
        <v>3.49069388</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98.93925646</v>
      </c>
      <c r="F31" s="20" t="n">
        <v>0.75528462</v>
      </c>
      <c r="G31" s="18" t="n">
        <v>1.06074354</v>
      </c>
      <c r="H31" s="20" t="n">
        <v>0.75528462</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81.47411282</v>
      </c>
      <c r="F32" s="20" t="n">
        <v>3.14351784</v>
      </c>
      <c r="G32" s="18" t="n">
        <v>18.52588718</v>
      </c>
      <c r="H32" s="20" t="n">
        <v>3.14351784</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94.3147665</v>
      </c>
      <c r="F33" s="20" t="n">
        <v>1.72429498</v>
      </c>
      <c r="G33" s="18" t="n">
        <v>5.6852335</v>
      </c>
      <c r="H33" s="20" t="n">
        <v>1.72429498</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90.1759232</v>
      </c>
      <c r="F34" s="20" t="n">
        <v>1.99882855</v>
      </c>
      <c r="G34" s="18" t="n">
        <v>9.8240768</v>
      </c>
      <c r="H34" s="20" t="n">
        <v>1.99882855</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82.92581288</v>
      </c>
      <c r="F35" s="20" t="n">
        <v>0.28544151</v>
      </c>
      <c r="G35" s="18" t="n">
        <v>17.07418712</v>
      </c>
      <c r="H35" s="20" t="n">
        <v>0.28544151</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98.88347237000001</v>
      </c>
      <c r="F36" s="20" t="n">
        <v>0.7956990900000001</v>
      </c>
      <c r="G36" s="18" t="n">
        <v>1.11652763</v>
      </c>
      <c r="H36" s="20" t="n">
        <v>0.7956990900000001</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92.51233288</v>
      </c>
      <c r="F37" s="20" t="n">
        <v>1.87097818</v>
      </c>
      <c r="G37" s="18" t="n">
        <v>7.48766712</v>
      </c>
      <c r="H37" s="20" t="n">
        <v>1.87097818</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92.31403154</v>
      </c>
      <c r="F38" s="20" t="n">
        <v>2.02846792</v>
      </c>
      <c r="G38" s="18" t="n">
        <v>7.68596846</v>
      </c>
      <c r="H38" s="20" t="n">
        <v>2.02846792</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97.71288756</v>
      </c>
      <c r="F39" s="20" t="n">
        <v>1.76591735</v>
      </c>
      <c r="G39" s="18" t="n">
        <v>2.28711244</v>
      </c>
      <c r="H39" s="20" t="n">
        <v>1.76591735</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85.42702257000001</v>
      </c>
      <c r="F40" s="20" t="n">
        <v>2.66401541</v>
      </c>
      <c r="G40" s="18" t="n">
        <v>14.57297743</v>
      </c>
      <c r="H40" s="20" t="n">
        <v>2.66401541</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94.65808337</v>
      </c>
      <c r="F41" s="20" t="n">
        <v>1.96001589</v>
      </c>
      <c r="G41" s="18" t="n">
        <v>5.34191663</v>
      </c>
      <c r="H41" s="20" t="n">
        <v>1.96001589</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85.67451921</v>
      </c>
      <c r="F44" s="20" t="n">
        <v>2.28704677</v>
      </c>
      <c r="G44" s="18" t="n">
        <v>12.69366255</v>
      </c>
      <c r="H44" s="20" t="n">
        <v>2.20189956</v>
      </c>
      <c r="I44" s="18" t="n">
        <v>0</v>
      </c>
      <c r="J44" s="20" t="n">
        <v>0</v>
      </c>
      <c r="K44" s="18" t="s">
        <v>404</v>
      </c>
      <c r="L44" s="20" t="s">
        <v>404</v>
      </c>
      <c r="M44" s="18" t="n">
        <v>0</v>
      </c>
      <c r="N44" s="20" t="n">
        <v>0</v>
      </c>
      <c r="O44" s="18" t="n">
        <v>0</v>
      </c>
      <c r="P44" s="20" t="n">
        <v>0</v>
      </c>
      <c r="Q44" s="18" t="n">
        <v>1.63181824</v>
      </c>
      <c r="R44" s="20" t="n">
        <v>0.8614092</v>
      </c>
    </row>
    <row r="45" spans="1:18">
      <c r="A45" s="15" t="s">
        <v>442</v>
      </c>
      <c r="B45" s="17" t="n">
        <v>5519</v>
      </c>
      <c r="C45" s="18">
        <f>(0.0/B45*100)</f>
        <v/>
      </c>
      <c r="D45" s="19" t="n">
        <v>5519</v>
      </c>
      <c r="E45" s="18" t="n">
        <v>96.27629573999999</v>
      </c>
      <c r="F45" s="20" t="n">
        <v>1.51527753</v>
      </c>
      <c r="G45" s="18" t="n">
        <v>3.55142695</v>
      </c>
      <c r="H45" s="20" t="n">
        <v>1.50214832</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83.84424626000001</v>
      </c>
      <c r="F46" s="20" t="n">
        <v>2.09610291</v>
      </c>
      <c r="G46" s="18" t="n">
        <v>16.15575374</v>
      </c>
      <c r="H46" s="20" t="n">
        <v>2.09610291</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75.33234016999999</v>
      </c>
      <c r="F47" s="20" t="n">
        <v>3.2743968</v>
      </c>
      <c r="G47" s="18" t="n">
        <v>24.66765983</v>
      </c>
      <c r="H47" s="20" t="n">
        <v>3.2743968</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94.43949316</v>
      </c>
      <c r="F48" s="20" t="n">
        <v>1.70786407</v>
      </c>
      <c r="G48" s="18" t="n">
        <v>5.56050684</v>
      </c>
      <c r="H48" s="20" t="n">
        <v>1.70786407</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93.16704721000001</v>
      </c>
      <c r="F49" s="20" t="n">
        <v>1.83285885</v>
      </c>
      <c r="G49" s="18" t="n">
        <v>6.83295279</v>
      </c>
      <c r="H49" s="20" t="n">
        <v>1.83285885</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88.52978294</v>
      </c>
      <c r="F50" s="20" t="n">
        <v>2.29720708</v>
      </c>
      <c r="G50" s="18" t="n">
        <v>11.47021706</v>
      </c>
      <c r="H50" s="20" t="n">
        <v>2.29720708</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81.16875195</v>
      </c>
      <c r="F51" s="20" t="n">
        <v>2.76599896</v>
      </c>
      <c r="G51" s="18" t="n">
        <v>18.83124805</v>
      </c>
      <c r="H51" s="20" t="n">
        <v>2.76599896</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74.08866063000001</v>
      </c>
      <c r="F52" s="20" t="n">
        <v>3.24577475</v>
      </c>
      <c r="G52" s="18" t="n">
        <v>25.91133937</v>
      </c>
      <c r="H52" s="20" t="n">
        <v>3.24577475</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95.05626535</v>
      </c>
      <c r="F53" s="20" t="n">
        <v>0.05784003</v>
      </c>
      <c r="G53" s="18" t="n">
        <v>4.94373465</v>
      </c>
      <c r="H53" s="20" t="n">
        <v>0.05784003</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84.41162484</v>
      </c>
      <c r="F54" s="20" t="n">
        <v>2.99918988</v>
      </c>
      <c r="G54" s="18" t="n">
        <v>15.58837516</v>
      </c>
      <c r="H54" s="20" t="n">
        <v>2.99918988</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87.52546516</v>
      </c>
      <c r="F55" s="20" t="n">
        <v>2.4080327</v>
      </c>
      <c r="G55" s="18" t="n">
        <v>12.47453484</v>
      </c>
      <c r="H55" s="20" t="n">
        <v>2.4080327</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42.21014977</v>
      </c>
      <c r="F56" s="20" t="n">
        <v>3.76192548</v>
      </c>
      <c r="G56" s="18" t="n">
        <v>57.78985023</v>
      </c>
      <c r="H56" s="20" t="n">
        <v>3.76192548</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32.60148873</v>
      </c>
      <c r="F57" s="20" t="n">
        <v>3.47136366</v>
      </c>
      <c r="G57" s="18" t="n">
        <v>67.39851127</v>
      </c>
      <c r="H57" s="20" t="n">
        <v>3.47136366</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95.25871108</v>
      </c>
      <c r="F58" s="20" t="n">
        <v>1.71793018</v>
      </c>
      <c r="G58" s="18" t="n">
        <v>4.74128892</v>
      </c>
      <c r="H58" s="20" t="n">
        <v>1.71793018</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90.26292266999999</v>
      </c>
      <c r="F59" s="20" t="n">
        <v>0.79737449</v>
      </c>
      <c r="G59" s="18" t="n">
        <v>9.73707733</v>
      </c>
      <c r="H59" s="20" t="n">
        <v>0.79737449</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67.94748647999999</v>
      </c>
      <c r="F60" s="20" t="n">
        <v>3.57720918</v>
      </c>
      <c r="G60" s="18" t="n">
        <v>28.20360208</v>
      </c>
      <c r="H60" s="20" t="n">
        <v>3.11918857</v>
      </c>
      <c r="I60" s="18" t="n">
        <v>0</v>
      </c>
      <c r="J60" s="20" t="n">
        <v>0</v>
      </c>
      <c r="K60" s="18" t="s">
        <v>404</v>
      </c>
      <c r="L60" s="20" t="s">
        <v>404</v>
      </c>
      <c r="M60" s="18" t="n">
        <v>0</v>
      </c>
      <c r="N60" s="20" t="n">
        <v>0</v>
      </c>
      <c r="O60" s="18" t="n">
        <v>0</v>
      </c>
      <c r="P60" s="20" t="n">
        <v>0</v>
      </c>
      <c r="Q60" s="18" t="n">
        <v>3.84891144</v>
      </c>
      <c r="R60" s="20" t="n">
        <v>1.59768377</v>
      </c>
    </row>
    <row r="61" spans="1:18">
      <c r="A61" s="15" t="s">
        <v>458</v>
      </c>
      <c r="B61" s="17" t="n">
        <v>6525</v>
      </c>
      <c r="C61" s="18">
        <f>(0.0/B61*100)</f>
        <v/>
      </c>
      <c r="D61" s="19" t="n">
        <v>6525</v>
      </c>
      <c r="E61" s="18" t="n">
        <v>95.15501067</v>
      </c>
      <c r="F61" s="20" t="n">
        <v>1.20018879</v>
      </c>
      <c r="G61" s="18" t="n">
        <v>4.84498933</v>
      </c>
      <c r="H61" s="20" t="n">
        <v>1.20018879</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49.33796897</v>
      </c>
      <c r="F62" s="20" t="n">
        <v>0.054925</v>
      </c>
      <c r="G62" s="18" t="n">
        <v>50.66203103</v>
      </c>
      <c r="H62" s="20" t="n">
        <v>0.054925</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41.72518979</v>
      </c>
      <c r="F63" s="20" t="n">
        <v>0.1486516</v>
      </c>
      <c r="G63" s="18" t="n">
        <v>49.98007214</v>
      </c>
      <c r="H63" s="20" t="n">
        <v>0.15744313</v>
      </c>
      <c r="I63" s="18" t="n">
        <v>0</v>
      </c>
      <c r="J63" s="20" t="n">
        <v>0</v>
      </c>
      <c r="K63" s="18" t="s">
        <v>404</v>
      </c>
      <c r="L63" s="20" t="s">
        <v>404</v>
      </c>
      <c r="M63" s="18" t="n">
        <v>0</v>
      </c>
      <c r="N63" s="20" t="n">
        <v>0</v>
      </c>
      <c r="O63" s="18" t="n">
        <v>0</v>
      </c>
      <c r="P63" s="20" t="n">
        <v>0</v>
      </c>
      <c r="Q63" s="18" t="n">
        <v>8.294738069999999</v>
      </c>
      <c r="R63" s="20" t="n">
        <v>0.17904861</v>
      </c>
    </row>
    <row r="64" spans="1:18">
      <c r="A64" s="15" t="s">
        <v>461</v>
      </c>
      <c r="B64" s="17" t="n">
        <v>3634</v>
      </c>
      <c r="C64" s="18">
        <f>(27.0/B64*100)</f>
        <v/>
      </c>
      <c r="D64" s="19" t="n">
        <v>3607</v>
      </c>
      <c r="E64" s="18" t="n">
        <v>99.10925767000001</v>
      </c>
      <c r="F64" s="20" t="n">
        <v>0.00138166</v>
      </c>
      <c r="G64" s="18" t="n">
        <v>0.89074233</v>
      </c>
      <c r="H64" s="20" t="n">
        <v>0.00138166</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83.97067344</v>
      </c>
      <c r="F65" s="20" t="n">
        <v>2.03382222</v>
      </c>
      <c r="G65" s="18" t="n">
        <v>15.62845604</v>
      </c>
      <c r="H65" s="20" t="n">
        <v>2.01814499</v>
      </c>
      <c r="I65" s="18" t="n">
        <v>0</v>
      </c>
      <c r="J65" s="20" t="n">
        <v>0</v>
      </c>
      <c r="K65" s="18" t="s">
        <v>404</v>
      </c>
      <c r="L65" s="20" t="s">
        <v>404</v>
      </c>
      <c r="M65" s="18" t="n">
        <v>0</v>
      </c>
      <c r="N65" s="20" t="n">
        <v>0</v>
      </c>
      <c r="O65" s="18" t="n">
        <v>0</v>
      </c>
      <c r="P65" s="20" t="n">
        <v>0</v>
      </c>
      <c r="Q65" s="18" t="n">
        <v>0.40087052</v>
      </c>
      <c r="R65" s="20" t="n">
        <v>0.28301132</v>
      </c>
    </row>
    <row r="66" spans="1:18">
      <c r="A66" s="15" t="s">
        <v>463</v>
      </c>
      <c r="B66" s="17" t="n">
        <v>5665</v>
      </c>
      <c r="C66" s="18">
        <f>(0.0/B66*100)</f>
        <v/>
      </c>
      <c r="D66" s="19" t="n">
        <v>5665</v>
      </c>
      <c r="E66" s="18" t="n">
        <v>95.73892657</v>
      </c>
      <c r="F66" s="20" t="n">
        <v>0.19898464</v>
      </c>
      <c r="G66" s="18" t="n">
        <v>4.26107343</v>
      </c>
      <c r="H66" s="20" t="n">
        <v>0.19898464</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67.03750884999999</v>
      </c>
      <c r="F67" s="20" t="n">
        <v>3.14698611</v>
      </c>
      <c r="G67" s="18" t="n">
        <v>32.96249115</v>
      </c>
      <c r="H67" s="20" t="n">
        <v>3.14698611</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92.73078326</v>
      </c>
      <c r="F68" s="20" t="n">
        <v>0.04459268</v>
      </c>
      <c r="G68" s="18" t="n">
        <v>7.26921674</v>
      </c>
      <c r="H68" s="20" t="n">
        <v>0.04459268</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87.89511154</v>
      </c>
      <c r="F69" s="20" t="n">
        <v>2.55970063</v>
      </c>
      <c r="G69" s="18" t="n">
        <v>12.10488846</v>
      </c>
      <c r="H69" s="20" t="n">
        <v>2.55970063</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95.79428348</v>
      </c>
      <c r="F70" s="20" t="n">
        <v>1.66264268</v>
      </c>
      <c r="G70" s="18" t="n">
        <v>4.20571652</v>
      </c>
      <c r="H70" s="20" t="n">
        <v>1.66264268</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95.90576885</v>
      </c>
      <c r="F71" s="20" t="n">
        <v>0.05687231</v>
      </c>
      <c r="G71" s="18" t="n">
        <v>4.09423115</v>
      </c>
      <c r="H71" s="20" t="n">
        <v>0.05687231</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80.81727721999999</v>
      </c>
      <c r="F72" s="20" t="n">
        <v>2.58004157</v>
      </c>
      <c r="G72" s="18" t="n">
        <v>19.18272278</v>
      </c>
      <c r="H72" s="20" t="n">
        <v>2.58004157</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40.70967602</v>
      </c>
      <c r="F73" s="20" t="n">
        <v>3.6010432</v>
      </c>
      <c r="G73" s="18" t="n">
        <v>59.29032398</v>
      </c>
      <c r="H73" s="20" t="n">
        <v>3.6010432</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95.53300378</v>
      </c>
      <c r="F74" s="20" t="n">
        <v>0.08490238999999999</v>
      </c>
      <c r="G74" s="18" t="n">
        <v>4.46699622</v>
      </c>
      <c r="H74" s="20" t="n">
        <v>0.08490238999999999</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98.99899025000001</v>
      </c>
      <c r="F75" s="20" t="n">
        <v>0.70466367</v>
      </c>
      <c r="G75" s="18" t="n">
        <v>1.00100975</v>
      </c>
      <c r="H75" s="20" t="n">
        <v>0.70466367</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83.17233705</v>
      </c>
      <c r="F76" s="20" t="n">
        <v>1.53441921</v>
      </c>
      <c r="G76" s="18" t="n">
        <v>16.82766295</v>
      </c>
      <c r="H76" s="20" t="n">
        <v>1.53441921</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95.43206096999999</v>
      </c>
      <c r="F77" s="20" t="n">
        <v>1.25313954</v>
      </c>
      <c r="G77" s="18" t="n">
        <v>4.56793903</v>
      </c>
      <c r="H77" s="20" t="n">
        <v>1.25313954</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100</v>
      </c>
      <c r="F78" s="20" t="n">
        <v>0</v>
      </c>
      <c r="G78" s="18" t="n">
        <v>0</v>
      </c>
      <c r="H78" s="20" t="n">
        <v>0</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88.97572405</v>
      </c>
      <c r="F79" s="20" t="n">
        <v>4.81896812</v>
      </c>
      <c r="G79" s="18" t="n">
        <v>11.02427595</v>
      </c>
      <c r="H79" s="20" t="n">
        <v>4.81896812</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95.44005455999999</v>
      </c>
      <c r="F80" s="20" t="n">
        <v>1.8208961</v>
      </c>
      <c r="G80" s="18" t="n">
        <v>4.55994544</v>
      </c>
      <c r="H80" s="20" t="n">
        <v>1.8208961</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95.17721957000001</v>
      </c>
      <c r="F81" s="20" t="n">
        <v>1.79584521</v>
      </c>
      <c r="G81" s="18" t="n">
        <v>4.82278043</v>
      </c>
      <c r="H81" s="20" t="n">
        <v>1.79584521</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588</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97.52605349</v>
      </c>
      <c r="F7" s="20" t="n">
        <v>0.58397728</v>
      </c>
      <c r="G7" s="18" t="n">
        <v>2.47394651</v>
      </c>
      <c r="H7" s="20" t="n">
        <v>0.58397728</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99.12206222</v>
      </c>
      <c r="F8" s="20" t="n">
        <v>0.56510615</v>
      </c>
      <c r="G8" s="18" t="n">
        <v>0.87793778</v>
      </c>
      <c r="H8" s="20" t="n">
        <v>0.56510615</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71.26801793999999</v>
      </c>
      <c r="F9" s="20" t="n">
        <v>2.46149165</v>
      </c>
      <c r="G9" s="18" t="n">
        <v>28.73198206</v>
      </c>
      <c r="H9" s="20" t="n">
        <v>2.46149165</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94.08511022</v>
      </c>
      <c r="F10" s="20" t="n">
        <v>1.28214948</v>
      </c>
      <c r="G10" s="18" t="n">
        <v>5.91488978</v>
      </c>
      <c r="H10" s="20" t="n">
        <v>1.28214948</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63.14711511</v>
      </c>
      <c r="F11" s="20" t="n">
        <v>3.96473308</v>
      </c>
      <c r="G11" s="18" t="n">
        <v>36.85288489</v>
      </c>
      <c r="H11" s="20" t="n">
        <v>3.96473308</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99.63096887</v>
      </c>
      <c r="F12" s="20" t="n">
        <v>0.31871069</v>
      </c>
      <c r="G12" s="18" t="n">
        <v>0.36903113</v>
      </c>
      <c r="H12" s="20" t="n">
        <v>0.31871069</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96.65625641</v>
      </c>
      <c r="F13" s="20" t="n">
        <v>1.5194779</v>
      </c>
      <c r="G13" s="18" t="n">
        <v>3.34374359</v>
      </c>
      <c r="H13" s="20" t="n">
        <v>1.5194779</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92.06213686</v>
      </c>
      <c r="F14" s="20" t="n">
        <v>1.56890947</v>
      </c>
      <c r="G14" s="18" t="n">
        <v>7.93786314</v>
      </c>
      <c r="H14" s="20" t="n">
        <v>1.56890947</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98.78578936</v>
      </c>
      <c r="F15" s="20" t="n">
        <v>0.74364063</v>
      </c>
      <c r="G15" s="18" t="n">
        <v>1.21421064</v>
      </c>
      <c r="H15" s="20" t="n">
        <v>0.74364063</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100</v>
      </c>
      <c r="F16" s="20" t="n">
        <v>0</v>
      </c>
      <c r="G16" s="18" t="n">
        <v>0</v>
      </c>
      <c r="H16" s="20" t="n">
        <v>0</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98.77504904</v>
      </c>
      <c r="F17" s="20" t="n">
        <v>0.76844681</v>
      </c>
      <c r="G17" s="18" t="n">
        <v>1.22495096</v>
      </c>
      <c r="H17" s="20" t="n">
        <v>0.76844681</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98.07114767</v>
      </c>
      <c r="F18" s="20" t="n">
        <v>0.90414543</v>
      </c>
      <c r="G18" s="18" t="n">
        <v>1.92885233</v>
      </c>
      <c r="H18" s="20" t="n">
        <v>0.90414543</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65.59895653</v>
      </c>
      <c r="F19" s="20" t="n">
        <v>3.37514181</v>
      </c>
      <c r="G19" s="18" t="n">
        <v>34.40104347</v>
      </c>
      <c r="H19" s="20" t="n">
        <v>3.37514181</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98.20476547</v>
      </c>
      <c r="F20" s="20" t="n">
        <v>0.08830048</v>
      </c>
      <c r="G20" s="18" t="n">
        <v>1.23017702</v>
      </c>
      <c r="H20" s="20" t="n">
        <v>0.07161418999999999</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18.61935714</v>
      </c>
      <c r="F21" s="20" t="n">
        <v>3.13228198</v>
      </c>
      <c r="G21" s="18" t="n">
        <v>81.38064285999999</v>
      </c>
      <c r="H21" s="20" t="n">
        <v>3.13228198</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90.77334973000001</v>
      </c>
      <c r="F22" s="20" t="n">
        <v>2.12089927</v>
      </c>
      <c r="G22" s="18" t="n">
        <v>9.22665027</v>
      </c>
      <c r="H22" s="20" t="n">
        <v>2.12089927</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66.72831921</v>
      </c>
      <c r="F23" s="20" t="n">
        <v>3.73951098</v>
      </c>
      <c r="G23" s="18" t="n">
        <v>33.27168079</v>
      </c>
      <c r="H23" s="20" t="n">
        <v>3.73951098</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96.57337975999999</v>
      </c>
      <c r="F24" s="20" t="n">
        <v>1.20337142</v>
      </c>
      <c r="G24" s="18" t="n">
        <v>3.42662024</v>
      </c>
      <c r="H24" s="20" t="n">
        <v>1.20337142</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94.61086597000001</v>
      </c>
      <c r="F25" s="20" t="n">
        <v>1.82748428</v>
      </c>
      <c r="G25" s="18" t="n">
        <v>5.38913403</v>
      </c>
      <c r="H25" s="20" t="n">
        <v>1.82748428</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70.91944426000001</v>
      </c>
      <c r="F26" s="20" t="n">
        <v>2.09982174</v>
      </c>
      <c r="G26" s="18" t="n">
        <v>29.08055574</v>
      </c>
      <c r="H26" s="20" t="n">
        <v>2.09982174</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94.67678517</v>
      </c>
      <c r="F27" s="20" t="n">
        <v>0.0507321</v>
      </c>
      <c r="G27" s="18" t="n">
        <v>5.32321483</v>
      </c>
      <c r="H27" s="20" t="n">
        <v>0.0507321</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73.84878139999999</v>
      </c>
      <c r="F28" s="20" t="n">
        <v>2.91362205</v>
      </c>
      <c r="G28" s="18" t="n">
        <v>26.1512186</v>
      </c>
      <c r="H28" s="20" t="n">
        <v>2.91362205</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89.76754185999999</v>
      </c>
      <c r="F29" s="20" t="n">
        <v>2.80934938</v>
      </c>
      <c r="G29" s="18" t="n">
        <v>10.23245814</v>
      </c>
      <c r="H29" s="20" t="n">
        <v>2.80934938</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84.6688439</v>
      </c>
      <c r="F30" s="20" t="n">
        <v>2.72328386</v>
      </c>
      <c r="G30" s="18" t="n">
        <v>15.3311561</v>
      </c>
      <c r="H30" s="20" t="n">
        <v>2.72328386</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98.25136258000001</v>
      </c>
      <c r="F31" s="20" t="n">
        <v>0.90059263</v>
      </c>
      <c r="G31" s="18" t="n">
        <v>1.74863742</v>
      </c>
      <c r="H31" s="20" t="n">
        <v>0.90059263</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94.39700911</v>
      </c>
      <c r="F32" s="20" t="n">
        <v>1.84065763</v>
      </c>
      <c r="G32" s="18" t="n">
        <v>5.60299089</v>
      </c>
      <c r="H32" s="20" t="n">
        <v>1.84065763</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42.76435515</v>
      </c>
      <c r="F33" s="20" t="n">
        <v>4.01079268</v>
      </c>
      <c r="G33" s="18" t="n">
        <v>57.23564485</v>
      </c>
      <c r="H33" s="20" t="n">
        <v>4.01079268</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95.28396709</v>
      </c>
      <c r="F34" s="20" t="n">
        <v>1.50240851</v>
      </c>
      <c r="G34" s="18" t="n">
        <v>4.71603291</v>
      </c>
      <c r="H34" s="20" t="n">
        <v>1.50240851</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87.48153091</v>
      </c>
      <c r="F35" s="20" t="n">
        <v>0.10829643</v>
      </c>
      <c r="G35" s="18" t="n">
        <v>12.51846909</v>
      </c>
      <c r="H35" s="20" t="n">
        <v>0.10829643</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73.87852807</v>
      </c>
      <c r="F36" s="20" t="n">
        <v>3.17076471</v>
      </c>
      <c r="G36" s="18" t="n">
        <v>26.12147193</v>
      </c>
      <c r="H36" s="20" t="n">
        <v>3.17076471</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95.62832646</v>
      </c>
      <c r="F37" s="20" t="n">
        <v>1.39949398</v>
      </c>
      <c r="G37" s="18" t="n">
        <v>4.37167354</v>
      </c>
      <c r="H37" s="20" t="n">
        <v>1.39949398</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63.66093485</v>
      </c>
      <c r="F38" s="20" t="n">
        <v>3.77921035</v>
      </c>
      <c r="G38" s="18" t="n">
        <v>36.33906515</v>
      </c>
      <c r="H38" s="20" t="n">
        <v>3.77921035</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44.59167584</v>
      </c>
      <c r="F39" s="20" t="n">
        <v>4.69499027</v>
      </c>
      <c r="G39" s="18" t="n">
        <v>55.40832416</v>
      </c>
      <c r="H39" s="20" t="n">
        <v>4.69499027</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65.94246255</v>
      </c>
      <c r="F40" s="20" t="n">
        <v>3.29744177</v>
      </c>
      <c r="G40" s="18" t="n">
        <v>34.05753745</v>
      </c>
      <c r="H40" s="20" t="n">
        <v>3.29744177</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68.23959954999999</v>
      </c>
      <c r="F41" s="20" t="n">
        <v>3.84796881</v>
      </c>
      <c r="G41" s="18" t="n">
        <v>31.76040045</v>
      </c>
      <c r="H41" s="20" t="n">
        <v>3.84796881</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79.43692796000001</v>
      </c>
      <c r="F44" s="20" t="n">
        <v>2.99109544</v>
      </c>
      <c r="G44" s="18" t="n">
        <v>18.9312538</v>
      </c>
      <c r="H44" s="20" t="n">
        <v>2.74841719</v>
      </c>
      <c r="I44" s="18" t="n">
        <v>0</v>
      </c>
      <c r="J44" s="20" t="n">
        <v>0</v>
      </c>
      <c r="K44" s="18" t="s">
        <v>404</v>
      </c>
      <c r="L44" s="20" t="s">
        <v>404</v>
      </c>
      <c r="M44" s="18" t="n">
        <v>0</v>
      </c>
      <c r="N44" s="20" t="n">
        <v>0</v>
      </c>
      <c r="O44" s="18" t="n">
        <v>0</v>
      </c>
      <c r="P44" s="20" t="n">
        <v>0</v>
      </c>
      <c r="Q44" s="18" t="n">
        <v>1.63181824</v>
      </c>
      <c r="R44" s="20" t="n">
        <v>0.8614092</v>
      </c>
    </row>
    <row r="45" spans="1:18">
      <c r="A45" s="15" t="s">
        <v>442</v>
      </c>
      <c r="B45" s="17" t="n">
        <v>5519</v>
      </c>
      <c r="C45" s="18">
        <f>(0.0/B45*100)</f>
        <v/>
      </c>
      <c r="D45" s="19" t="n">
        <v>5519</v>
      </c>
      <c r="E45" s="18" t="n">
        <v>86.56913519</v>
      </c>
      <c r="F45" s="20" t="n">
        <v>2.98669007</v>
      </c>
      <c r="G45" s="18" t="n">
        <v>13.2585875</v>
      </c>
      <c r="H45" s="20" t="n">
        <v>2.97618919</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66.05323856</v>
      </c>
      <c r="F46" s="20" t="n">
        <v>2.4819103</v>
      </c>
      <c r="G46" s="18" t="n">
        <v>33.94676144</v>
      </c>
      <c r="H46" s="20" t="n">
        <v>2.4819103</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85.16908546000001</v>
      </c>
      <c r="F47" s="20" t="n">
        <v>2.55744292</v>
      </c>
      <c r="G47" s="18" t="n">
        <v>14.83091454</v>
      </c>
      <c r="H47" s="20" t="n">
        <v>2.55744292</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68.57081396</v>
      </c>
      <c r="F48" s="20" t="n">
        <v>3.21919636</v>
      </c>
      <c r="G48" s="18" t="n">
        <v>31.42918604</v>
      </c>
      <c r="H48" s="20" t="n">
        <v>3.21919636</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82.10845716</v>
      </c>
      <c r="F49" s="20" t="n">
        <v>2.57432305</v>
      </c>
      <c r="G49" s="18" t="n">
        <v>17.89154284</v>
      </c>
      <c r="H49" s="20" t="n">
        <v>2.57432305</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56.33428866</v>
      </c>
      <c r="F50" s="20" t="n">
        <v>3.28666545</v>
      </c>
      <c r="G50" s="18" t="n">
        <v>43.66571134</v>
      </c>
      <c r="H50" s="20" t="n">
        <v>3.28666545</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95.25822109000001</v>
      </c>
      <c r="F51" s="20" t="n">
        <v>1.5503238</v>
      </c>
      <c r="G51" s="18" t="n">
        <v>4.74177891</v>
      </c>
      <c r="H51" s="20" t="n">
        <v>1.5503238</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65.83165108</v>
      </c>
      <c r="F52" s="20" t="n">
        <v>3.66610086</v>
      </c>
      <c r="G52" s="18" t="n">
        <v>34.16834892</v>
      </c>
      <c r="H52" s="20" t="n">
        <v>3.66610086</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90.97609007</v>
      </c>
      <c r="F53" s="20" t="n">
        <v>0.06560245000000001</v>
      </c>
      <c r="G53" s="18" t="n">
        <v>9.02390993</v>
      </c>
      <c r="H53" s="20" t="n">
        <v>0.06560245000000001</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54.3106769</v>
      </c>
      <c r="F54" s="20" t="n">
        <v>4.46427516</v>
      </c>
      <c r="G54" s="18" t="n">
        <v>45.6893231</v>
      </c>
      <c r="H54" s="20" t="n">
        <v>4.46427516</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97.2348583</v>
      </c>
      <c r="F55" s="20" t="n">
        <v>0.73070409</v>
      </c>
      <c r="G55" s="18" t="n">
        <v>2.7651417</v>
      </c>
      <c r="H55" s="20" t="n">
        <v>0.73070409</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87.18810299</v>
      </c>
      <c r="F56" s="20" t="n">
        <v>2.91002284</v>
      </c>
      <c r="G56" s="18" t="n">
        <v>12.81189701</v>
      </c>
      <c r="H56" s="20" t="n">
        <v>2.91002284</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67.51525061</v>
      </c>
      <c r="F57" s="20" t="n">
        <v>3.42918002</v>
      </c>
      <c r="G57" s="18" t="n">
        <v>32.48474939</v>
      </c>
      <c r="H57" s="20" t="n">
        <v>3.42918002</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69.34716460999999</v>
      </c>
      <c r="F58" s="20" t="n">
        <v>3.58765474</v>
      </c>
      <c r="G58" s="18" t="n">
        <v>30.65283539</v>
      </c>
      <c r="H58" s="20" t="n">
        <v>3.58765474</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62.87936775</v>
      </c>
      <c r="F59" s="20" t="n">
        <v>1.21334985</v>
      </c>
      <c r="G59" s="18" t="n">
        <v>37.12063225</v>
      </c>
      <c r="H59" s="20" t="n">
        <v>1.21334985</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58.50710437</v>
      </c>
      <c r="F60" s="20" t="n">
        <v>3.48074909</v>
      </c>
      <c r="G60" s="18" t="n">
        <v>37.64398418</v>
      </c>
      <c r="H60" s="20" t="n">
        <v>3.4425774</v>
      </c>
      <c r="I60" s="18" t="n">
        <v>0</v>
      </c>
      <c r="J60" s="20" t="n">
        <v>0</v>
      </c>
      <c r="K60" s="18" t="s">
        <v>404</v>
      </c>
      <c r="L60" s="20" t="s">
        <v>404</v>
      </c>
      <c r="M60" s="18" t="n">
        <v>0</v>
      </c>
      <c r="N60" s="20" t="n">
        <v>0</v>
      </c>
      <c r="O60" s="18" t="n">
        <v>0</v>
      </c>
      <c r="P60" s="20" t="n">
        <v>0</v>
      </c>
      <c r="Q60" s="18" t="n">
        <v>3.84891144</v>
      </c>
      <c r="R60" s="20" t="n">
        <v>1.59768377</v>
      </c>
    </row>
    <row r="61" spans="1:18">
      <c r="A61" s="15" t="s">
        <v>458</v>
      </c>
      <c r="B61" s="17" t="n">
        <v>6525</v>
      </c>
      <c r="C61" s="18">
        <f>(0.0/B61*100)</f>
        <v/>
      </c>
      <c r="D61" s="19" t="n">
        <v>6525</v>
      </c>
      <c r="E61" s="18" t="n">
        <v>95.00228335</v>
      </c>
      <c r="F61" s="20" t="n">
        <v>1.28296551</v>
      </c>
      <c r="G61" s="18" t="n">
        <v>4.99771665</v>
      </c>
      <c r="H61" s="20" t="n">
        <v>1.28296551</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74.2842431</v>
      </c>
      <c r="F62" s="20" t="n">
        <v>0.06897451</v>
      </c>
      <c r="G62" s="18" t="n">
        <v>25.7157569</v>
      </c>
      <c r="H62" s="20" t="n">
        <v>0.06897451</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50.1313467</v>
      </c>
      <c r="F63" s="20" t="n">
        <v>0.17770195</v>
      </c>
      <c r="G63" s="18" t="n">
        <v>41.57391523</v>
      </c>
      <c r="H63" s="20" t="n">
        <v>0.16114322</v>
      </c>
      <c r="I63" s="18" t="n">
        <v>0</v>
      </c>
      <c r="J63" s="20" t="n">
        <v>0</v>
      </c>
      <c r="K63" s="18" t="s">
        <v>404</v>
      </c>
      <c r="L63" s="20" t="s">
        <v>404</v>
      </c>
      <c r="M63" s="18" t="n">
        <v>0</v>
      </c>
      <c r="N63" s="20" t="n">
        <v>0</v>
      </c>
      <c r="O63" s="18" t="n">
        <v>0</v>
      </c>
      <c r="P63" s="20" t="n">
        <v>0</v>
      </c>
      <c r="Q63" s="18" t="n">
        <v>8.294738069999999</v>
      </c>
      <c r="R63" s="20" t="n">
        <v>0.17904861</v>
      </c>
    </row>
    <row r="64" spans="1:18">
      <c r="A64" s="15" t="s">
        <v>461</v>
      </c>
      <c r="B64" s="17" t="n">
        <v>3634</v>
      </c>
      <c r="C64" s="18">
        <f>(27.0/B64*100)</f>
        <v/>
      </c>
      <c r="D64" s="19" t="n">
        <v>3607</v>
      </c>
      <c r="E64" s="18" t="n">
        <v>87.17280357999999</v>
      </c>
      <c r="F64" s="20" t="n">
        <v>0.07722619</v>
      </c>
      <c r="G64" s="18" t="n">
        <v>12.82719642</v>
      </c>
      <c r="H64" s="20" t="n">
        <v>0.07722619</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56.20645002</v>
      </c>
      <c r="F65" s="20" t="n">
        <v>3.5162604</v>
      </c>
      <c r="G65" s="18" t="n">
        <v>43.39267946</v>
      </c>
      <c r="H65" s="20" t="n">
        <v>3.46285419</v>
      </c>
      <c r="I65" s="18" t="n">
        <v>0</v>
      </c>
      <c r="J65" s="20" t="n">
        <v>0</v>
      </c>
      <c r="K65" s="18" t="s">
        <v>404</v>
      </c>
      <c r="L65" s="20" t="s">
        <v>404</v>
      </c>
      <c r="M65" s="18" t="n">
        <v>0</v>
      </c>
      <c r="N65" s="20" t="n">
        <v>0</v>
      </c>
      <c r="O65" s="18" t="n">
        <v>0</v>
      </c>
      <c r="P65" s="20" t="n">
        <v>0</v>
      </c>
      <c r="Q65" s="18" t="n">
        <v>0.40087052</v>
      </c>
      <c r="R65" s="20" t="n">
        <v>0.28301132</v>
      </c>
    </row>
    <row r="66" spans="1:18">
      <c r="A66" s="15" t="s">
        <v>463</v>
      </c>
      <c r="B66" s="17" t="n">
        <v>5665</v>
      </c>
      <c r="C66" s="18">
        <f>(0.0/B66*100)</f>
        <v/>
      </c>
      <c r="D66" s="19" t="n">
        <v>5665</v>
      </c>
      <c r="E66" s="18" t="n">
        <v>83.97154655999999</v>
      </c>
      <c r="F66" s="20" t="n">
        <v>0.10344341</v>
      </c>
      <c r="G66" s="18" t="n">
        <v>16.02845344</v>
      </c>
      <c r="H66" s="20" t="n">
        <v>0.10344341</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66.86881196</v>
      </c>
      <c r="F67" s="20" t="n">
        <v>3.13665324</v>
      </c>
      <c r="G67" s="18" t="n">
        <v>33.13118804</v>
      </c>
      <c r="H67" s="20" t="n">
        <v>3.13665324</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81.74185377000001</v>
      </c>
      <c r="F68" s="20" t="n">
        <v>0.07620502</v>
      </c>
      <c r="G68" s="18" t="n">
        <v>18.25814623</v>
      </c>
      <c r="H68" s="20" t="n">
        <v>0.07620502</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69.26424917</v>
      </c>
      <c r="F69" s="20" t="n">
        <v>3.78066407</v>
      </c>
      <c r="G69" s="18" t="n">
        <v>30.73575083</v>
      </c>
      <c r="H69" s="20" t="n">
        <v>3.78066407</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93.89933256</v>
      </c>
      <c r="F70" s="20" t="n">
        <v>1.91513604</v>
      </c>
      <c r="G70" s="18" t="n">
        <v>6.10066744</v>
      </c>
      <c r="H70" s="20" t="n">
        <v>1.91513604</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68.83571931</v>
      </c>
      <c r="F71" s="20" t="n">
        <v>1.28713973</v>
      </c>
      <c r="G71" s="18" t="n">
        <v>31.16428069</v>
      </c>
      <c r="H71" s="20" t="n">
        <v>1.28713973</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86.55278543</v>
      </c>
      <c r="F72" s="20" t="n">
        <v>2.29458313</v>
      </c>
      <c r="G72" s="18" t="n">
        <v>13.44721457</v>
      </c>
      <c r="H72" s="20" t="n">
        <v>2.29458313</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50.3643628</v>
      </c>
      <c r="F73" s="20" t="n">
        <v>3.71145523</v>
      </c>
      <c r="G73" s="18" t="n">
        <v>49.6356372</v>
      </c>
      <c r="H73" s="20" t="n">
        <v>3.71145523</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78.80428682</v>
      </c>
      <c r="F74" s="20" t="n">
        <v>0.14824901</v>
      </c>
      <c r="G74" s="18" t="n">
        <v>21.19571318</v>
      </c>
      <c r="H74" s="20" t="n">
        <v>0.14824901</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78.69559510000001</v>
      </c>
      <c r="F75" s="20" t="n">
        <v>3.35475149</v>
      </c>
      <c r="G75" s="18" t="n">
        <v>21.3044049</v>
      </c>
      <c r="H75" s="20" t="n">
        <v>3.35475149</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88.33423076</v>
      </c>
      <c r="F76" s="20" t="n">
        <v>1.89337376</v>
      </c>
      <c r="G76" s="18" t="n">
        <v>11.66576924</v>
      </c>
      <c r="H76" s="20" t="n">
        <v>1.89337376</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79.91964362</v>
      </c>
      <c r="F77" s="20" t="n">
        <v>2.4217981</v>
      </c>
      <c r="G77" s="18" t="n">
        <v>20.08035638</v>
      </c>
      <c r="H77" s="20" t="n">
        <v>2.4217981</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91.14219934</v>
      </c>
      <c r="F78" s="20" t="n">
        <v>2.71409237</v>
      </c>
      <c r="G78" s="18" t="n">
        <v>8.857800660000001</v>
      </c>
      <c r="H78" s="20" t="n">
        <v>2.71409237</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81.70472963</v>
      </c>
      <c r="F79" s="20" t="n">
        <v>3.7843354</v>
      </c>
      <c r="G79" s="18" t="n">
        <v>18.29527037</v>
      </c>
      <c r="H79" s="20" t="n">
        <v>3.7843354</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81.90059694</v>
      </c>
      <c r="F80" s="20" t="n">
        <v>3.20193505</v>
      </c>
      <c r="G80" s="18" t="n">
        <v>18.09940306</v>
      </c>
      <c r="H80" s="20" t="n">
        <v>3.20193505</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94.41579869</v>
      </c>
      <c r="F81" s="20" t="n">
        <v>1.51917064</v>
      </c>
      <c r="G81" s="18" t="n">
        <v>5.58420131</v>
      </c>
      <c r="H81" s="20" t="n">
        <v>1.51917064</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589</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83.14339975999999</v>
      </c>
      <c r="F7" s="20" t="n">
        <v>1.26644783</v>
      </c>
      <c r="G7" s="18" t="n">
        <v>16.85660024</v>
      </c>
      <c r="H7" s="20" t="n">
        <v>1.26644783</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87.92481424</v>
      </c>
      <c r="F8" s="20" t="n">
        <v>1.94273555</v>
      </c>
      <c r="G8" s="18" t="n">
        <v>12.07518576</v>
      </c>
      <c r="H8" s="20" t="n">
        <v>1.94273555</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94.10524363</v>
      </c>
      <c r="F9" s="20" t="n">
        <v>1.72203069</v>
      </c>
      <c r="G9" s="18" t="n">
        <v>5.89475637</v>
      </c>
      <c r="H9" s="20" t="n">
        <v>1.72203069</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57.12443739</v>
      </c>
      <c r="F10" s="20" t="n">
        <v>2.61328303</v>
      </c>
      <c r="G10" s="18" t="n">
        <v>42.87556261</v>
      </c>
      <c r="H10" s="20" t="n">
        <v>2.61328303</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92.39272235999999</v>
      </c>
      <c r="F11" s="20" t="n">
        <v>1.91735051</v>
      </c>
      <c r="G11" s="18" t="n">
        <v>7.60727764</v>
      </c>
      <c r="H11" s="20" t="n">
        <v>1.91735051</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95.35817077999999</v>
      </c>
      <c r="F12" s="20" t="n">
        <v>1.24435229</v>
      </c>
      <c r="G12" s="18" t="n">
        <v>4.64182922</v>
      </c>
      <c r="H12" s="20" t="n">
        <v>1.24435229</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90.18423202</v>
      </c>
      <c r="F13" s="20" t="n">
        <v>2.05500138</v>
      </c>
      <c r="G13" s="18" t="n">
        <v>9.81576798</v>
      </c>
      <c r="H13" s="20" t="n">
        <v>2.05500138</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70.50777649</v>
      </c>
      <c r="F14" s="20" t="n">
        <v>2.72897329</v>
      </c>
      <c r="G14" s="18" t="n">
        <v>29.49222351</v>
      </c>
      <c r="H14" s="20" t="n">
        <v>2.72897329</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60.47006007</v>
      </c>
      <c r="F15" s="20" t="n">
        <v>4.00047615</v>
      </c>
      <c r="G15" s="18" t="n">
        <v>39.52993993</v>
      </c>
      <c r="H15" s="20" t="n">
        <v>4.00047615</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33.58811954</v>
      </c>
      <c r="F16" s="20" t="n">
        <v>2.32801586</v>
      </c>
      <c r="G16" s="18" t="n">
        <v>66.41188046000001</v>
      </c>
      <c r="H16" s="20" t="n">
        <v>2.32801586</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72.26391851</v>
      </c>
      <c r="F17" s="20" t="n">
        <v>3.22632596</v>
      </c>
      <c r="G17" s="18" t="n">
        <v>27.73608149</v>
      </c>
      <c r="H17" s="20" t="n">
        <v>3.22632596</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94.74845593000001</v>
      </c>
      <c r="F18" s="20" t="n">
        <v>1.63581186</v>
      </c>
      <c r="G18" s="18" t="n">
        <v>5.25154407</v>
      </c>
      <c r="H18" s="20" t="n">
        <v>1.63581186</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88.28870627000001</v>
      </c>
      <c r="F19" s="20" t="n">
        <v>2.63655096</v>
      </c>
      <c r="G19" s="18" t="n">
        <v>11.71129373</v>
      </c>
      <c r="H19" s="20" t="n">
        <v>2.63655096</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80.094786</v>
      </c>
      <c r="F20" s="20" t="n">
        <v>0.21384739</v>
      </c>
      <c r="G20" s="18" t="n">
        <v>19.34015648</v>
      </c>
      <c r="H20" s="20" t="n">
        <v>0.21430558</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94.74786129</v>
      </c>
      <c r="F21" s="20" t="n">
        <v>1.85791094</v>
      </c>
      <c r="G21" s="18" t="n">
        <v>5.25213871</v>
      </c>
      <c r="H21" s="20" t="n">
        <v>1.85791094</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60.81299398</v>
      </c>
      <c r="F22" s="20" t="n">
        <v>3.0353772</v>
      </c>
      <c r="G22" s="18" t="n">
        <v>39.18700602</v>
      </c>
      <c r="H22" s="20" t="n">
        <v>3.0353772</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97.77439968</v>
      </c>
      <c r="F23" s="20" t="n">
        <v>0.90176506</v>
      </c>
      <c r="G23" s="18" t="n">
        <v>2.22560032</v>
      </c>
      <c r="H23" s="20" t="n">
        <v>0.90176506</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96.52476145999999</v>
      </c>
      <c r="F24" s="20" t="n">
        <v>1.31514525</v>
      </c>
      <c r="G24" s="18" t="n">
        <v>3.47523854</v>
      </c>
      <c r="H24" s="20" t="n">
        <v>1.31514525</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81.12979975</v>
      </c>
      <c r="F25" s="20" t="n">
        <v>3.1942277</v>
      </c>
      <c r="G25" s="18" t="n">
        <v>18.87020025</v>
      </c>
      <c r="H25" s="20" t="n">
        <v>3.1942277</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71.56557995999999</v>
      </c>
      <c r="F26" s="20" t="n">
        <v>2.28530347</v>
      </c>
      <c r="G26" s="18" t="n">
        <v>28.43442004</v>
      </c>
      <c r="H26" s="20" t="n">
        <v>2.28530347</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100</v>
      </c>
      <c r="F27" s="20" t="n">
        <v>0</v>
      </c>
      <c r="G27" s="18" t="n">
        <v>0</v>
      </c>
      <c r="H27" s="20" t="n">
        <v>0</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69.71792772000001</v>
      </c>
      <c r="F28" s="20" t="n">
        <v>2.77376221</v>
      </c>
      <c r="G28" s="18" t="n">
        <v>30.28207228</v>
      </c>
      <c r="H28" s="20" t="n">
        <v>2.77376221</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98.82815287</v>
      </c>
      <c r="F29" s="20" t="n">
        <v>1.08648114</v>
      </c>
      <c r="G29" s="18" t="n">
        <v>1.17184713</v>
      </c>
      <c r="H29" s="20" t="n">
        <v>1.08648114</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(0.0/B30*100)</f>
        <v/>
      </c>
      <c r="D30" s="19" t="n">
        <v>4520</v>
      </c>
      <c r="E30" s="18" t="n">
        <v>0</v>
      </c>
      <c r="F30" s="20" t="n">
        <v>0</v>
      </c>
      <c r="G30" s="18" t="n">
        <v>0</v>
      </c>
      <c r="H30" s="20" t="n">
        <v>0</v>
      </c>
      <c r="I30" s="18" t="n">
        <v>0</v>
      </c>
      <c r="J30" s="20" t="n">
        <v>0</v>
      </c>
      <c r="K30" s="18" t="s">
        <v>404</v>
      </c>
      <c r="L30" s="20" t="s">
        <v>404</v>
      </c>
      <c r="M30" s="18" t="n">
        <v>100</v>
      </c>
      <c r="N30" s="20" t="n">
        <v>0</v>
      </c>
      <c r="O30" s="18" t="n">
        <v>0</v>
      </c>
      <c r="P30" s="20" t="n">
        <v>0</v>
      </c>
      <c r="Q30" s="18" t="n">
        <v>0</v>
      </c>
      <c r="R30" s="20" t="n">
        <v>0</v>
      </c>
    </row>
    <row r="31" spans="1:18">
      <c r="A31" s="15" t="s">
        <v>428</v>
      </c>
      <c r="B31" s="17" t="n">
        <v>5456</v>
      </c>
      <c r="C31" s="18">
        <f>(808.0/B31*100)</f>
        <v/>
      </c>
      <c r="D31" s="19" t="n">
        <v>4648</v>
      </c>
      <c r="E31" s="18" t="n">
        <v>51.70298585</v>
      </c>
      <c r="F31" s="20" t="n">
        <v>3.79028448</v>
      </c>
      <c r="G31" s="18" t="n">
        <v>48.29701415</v>
      </c>
      <c r="H31" s="20" t="n">
        <v>3.79028448</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82.34084079</v>
      </c>
      <c r="F32" s="20" t="n">
        <v>3.03015084</v>
      </c>
      <c r="G32" s="18" t="n">
        <v>17.65915921</v>
      </c>
      <c r="H32" s="20" t="n">
        <v>3.03015084</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89.34907122</v>
      </c>
      <c r="F33" s="20" t="n">
        <v>2.12410993</v>
      </c>
      <c r="G33" s="18" t="n">
        <v>10.65092878</v>
      </c>
      <c r="H33" s="20" t="n">
        <v>2.12410993</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91.20370598</v>
      </c>
      <c r="F34" s="20" t="n">
        <v>2.2681314</v>
      </c>
      <c r="G34" s="18" t="n">
        <v>8.796294019999999</v>
      </c>
      <c r="H34" s="20" t="n">
        <v>2.2681314</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98.21717783</v>
      </c>
      <c r="F35" s="20" t="n">
        <v>0.33502402</v>
      </c>
      <c r="G35" s="18" t="n">
        <v>1.78282217</v>
      </c>
      <c r="H35" s="20" t="n">
        <v>0.33502402</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27.43357829</v>
      </c>
      <c r="F36" s="20" t="n">
        <v>3.17293465</v>
      </c>
      <c r="G36" s="18" t="n">
        <v>72.56642171</v>
      </c>
      <c r="H36" s="20" t="n">
        <v>3.17293465</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74.31134616</v>
      </c>
      <c r="F37" s="20" t="n">
        <v>2.97813209</v>
      </c>
      <c r="G37" s="18" t="n">
        <v>25.68865384</v>
      </c>
      <c r="H37" s="20" t="n">
        <v>2.97813209</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65.17609538000001</v>
      </c>
      <c r="F38" s="20" t="n">
        <v>3.69507793</v>
      </c>
      <c r="G38" s="18" t="n">
        <v>34.82390462</v>
      </c>
      <c r="H38" s="20" t="n">
        <v>3.69507793</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89.82361308999999</v>
      </c>
      <c r="F39" s="20" t="n">
        <v>2.44569343</v>
      </c>
      <c r="G39" s="18" t="n">
        <v>10.17638691</v>
      </c>
      <c r="H39" s="20" t="n">
        <v>2.44569343</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60.29005429</v>
      </c>
      <c r="F40" s="20" t="n">
        <v>3.21465537</v>
      </c>
      <c r="G40" s="18" t="n">
        <v>39.70994571</v>
      </c>
      <c r="H40" s="20" t="n">
        <v>3.21465537</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54.31812984</v>
      </c>
      <c r="F41" s="20" t="n">
        <v>3.35176212</v>
      </c>
      <c r="G41" s="18" t="n">
        <v>45.68187016</v>
      </c>
      <c r="H41" s="20" t="n">
        <v>3.35176212</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73.97483409</v>
      </c>
      <c r="F44" s="20" t="n">
        <v>2.90679799</v>
      </c>
      <c r="G44" s="18" t="n">
        <v>24.39334767</v>
      </c>
      <c r="H44" s="20" t="n">
        <v>2.81783002</v>
      </c>
      <c r="I44" s="18" t="n">
        <v>0</v>
      </c>
      <c r="J44" s="20" t="n">
        <v>0</v>
      </c>
      <c r="K44" s="18" t="s">
        <v>404</v>
      </c>
      <c r="L44" s="20" t="s">
        <v>404</v>
      </c>
      <c r="M44" s="18" t="n">
        <v>0</v>
      </c>
      <c r="N44" s="20" t="n">
        <v>0</v>
      </c>
      <c r="O44" s="18" t="n">
        <v>0</v>
      </c>
      <c r="P44" s="20" t="n">
        <v>0</v>
      </c>
      <c r="Q44" s="18" t="n">
        <v>1.63181824</v>
      </c>
      <c r="R44" s="20" t="n">
        <v>0.8614092</v>
      </c>
    </row>
    <row r="45" spans="1:18">
      <c r="A45" s="15" t="s">
        <v>442</v>
      </c>
      <c r="B45" s="17" t="n">
        <v>5519</v>
      </c>
      <c r="C45" s="18">
        <f>(0.0/B45*100)</f>
        <v/>
      </c>
      <c r="D45" s="19" t="n">
        <v>5519</v>
      </c>
      <c r="E45" s="18" t="n">
        <v>86.55949681</v>
      </c>
      <c r="F45" s="20" t="n">
        <v>3.34973036</v>
      </c>
      <c r="G45" s="18" t="n">
        <v>13.26822588</v>
      </c>
      <c r="H45" s="20" t="n">
        <v>3.3397935</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76.82153669</v>
      </c>
      <c r="F46" s="20" t="n">
        <v>2.44771469</v>
      </c>
      <c r="G46" s="18" t="n">
        <v>23.17846331</v>
      </c>
      <c r="H46" s="20" t="n">
        <v>2.44771469</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87.46888414999999</v>
      </c>
      <c r="F47" s="20" t="n">
        <v>2.8469367</v>
      </c>
      <c r="G47" s="18" t="n">
        <v>12.53111585</v>
      </c>
      <c r="H47" s="20" t="n">
        <v>2.8469367</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26.62718969</v>
      </c>
      <c r="F48" s="20" t="n">
        <v>3.35223748</v>
      </c>
      <c r="G48" s="18" t="n">
        <v>73.37281031000001</v>
      </c>
      <c r="H48" s="20" t="n">
        <v>3.35223748</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67.22413127</v>
      </c>
      <c r="F49" s="20" t="n">
        <v>3.3029442</v>
      </c>
      <c r="G49" s="18" t="n">
        <v>32.77586873</v>
      </c>
      <c r="H49" s="20" t="n">
        <v>3.3029442</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90.2981353</v>
      </c>
      <c r="F50" s="20" t="n">
        <v>1.6180216</v>
      </c>
      <c r="G50" s="18" t="n">
        <v>9.7018647</v>
      </c>
      <c r="H50" s="20" t="n">
        <v>1.6180216</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94.76594224</v>
      </c>
      <c r="F51" s="20" t="n">
        <v>1.80133091</v>
      </c>
      <c r="G51" s="18" t="n">
        <v>5.23405776</v>
      </c>
      <c r="H51" s="20" t="n">
        <v>1.80133091</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33.30023944</v>
      </c>
      <c r="F52" s="20" t="n">
        <v>3.6012753</v>
      </c>
      <c r="G52" s="18" t="n">
        <v>66.69976056</v>
      </c>
      <c r="H52" s="20" t="n">
        <v>3.6012753</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0</v>
      </c>
      <c r="F53" s="20" t="n">
        <v>0</v>
      </c>
      <c r="G53" s="18" t="n">
        <v>0</v>
      </c>
      <c r="H53" s="20" t="n">
        <v>0</v>
      </c>
      <c r="I53" s="18" t="n">
        <v>0</v>
      </c>
      <c r="J53" s="20" t="n">
        <v>0</v>
      </c>
      <c r="K53" s="18" t="s">
        <v>404</v>
      </c>
      <c r="L53" s="20" t="s">
        <v>404</v>
      </c>
      <c r="M53" s="18" t="n">
        <v>100</v>
      </c>
      <c r="N53" s="20" t="n">
        <v>0</v>
      </c>
      <c r="O53" s="18" t="n">
        <v>0</v>
      </c>
      <c r="P53" s="20" t="n">
        <v>0</v>
      </c>
      <c r="Q53" s="18" t="n">
        <v>0</v>
      </c>
      <c r="R53" s="20" t="n">
        <v>0</v>
      </c>
    </row>
    <row r="54" spans="1:18">
      <c r="A54" s="15" t="s">
        <v>451</v>
      </c>
      <c r="B54" s="17" t="n">
        <v>4740</v>
      </c>
      <c r="C54" s="18">
        <f>(262.0/B54*100)</f>
        <v/>
      </c>
      <c r="D54" s="19" t="n">
        <v>4478</v>
      </c>
      <c r="E54" s="18" t="n">
        <v>100</v>
      </c>
      <c r="F54" s="20" t="n">
        <v>0</v>
      </c>
      <c r="G54" s="18" t="n">
        <v>0</v>
      </c>
      <c r="H54" s="20" t="n">
        <v>0</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99.7565603</v>
      </c>
      <c r="F55" s="20" t="n">
        <v>0.24068131</v>
      </c>
      <c r="G55" s="18" t="n">
        <v>0.2434397</v>
      </c>
      <c r="H55" s="20" t="n">
        <v>0.24068131</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0</v>
      </c>
      <c r="F56" s="20" t="n">
        <v>0</v>
      </c>
      <c r="G56" s="18" t="n">
        <v>0</v>
      </c>
      <c r="H56" s="20" t="n">
        <v>0</v>
      </c>
      <c r="I56" s="18" t="n">
        <v>0</v>
      </c>
      <c r="J56" s="20" t="n">
        <v>0</v>
      </c>
      <c r="K56" s="18" t="s">
        <v>404</v>
      </c>
      <c r="L56" s="20" t="s">
        <v>404</v>
      </c>
      <c r="M56" s="18" t="n">
        <v>100</v>
      </c>
      <c r="N56" s="20" t="n">
        <v>0</v>
      </c>
      <c r="O56" s="18" t="n">
        <v>0</v>
      </c>
      <c r="P56" s="20" t="n">
        <v>0</v>
      </c>
      <c r="Q56" s="18" t="n">
        <v>0</v>
      </c>
      <c r="R56" s="20" t="n">
        <v>0</v>
      </c>
    </row>
    <row r="57" spans="1:18">
      <c r="A57" s="15" t="s">
        <v>454</v>
      </c>
      <c r="B57" s="17" t="n">
        <v>6513</v>
      </c>
      <c r="C57" s="18">
        <f>(0.0/B57*100)</f>
        <v/>
      </c>
      <c r="D57" s="19" t="n">
        <v>6513</v>
      </c>
      <c r="E57" s="18" t="n">
        <v>75.57056451</v>
      </c>
      <c r="F57" s="20" t="n">
        <v>3.09241642</v>
      </c>
      <c r="G57" s="18" t="n">
        <v>24.42943549</v>
      </c>
      <c r="H57" s="20" t="n">
        <v>3.09241642</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93.10411021</v>
      </c>
      <c r="F58" s="20" t="n">
        <v>1.35783578</v>
      </c>
      <c r="G58" s="18" t="n">
        <v>6.89588979</v>
      </c>
      <c r="H58" s="20" t="n">
        <v>1.35783578</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50.88743049</v>
      </c>
      <c r="F59" s="20" t="n">
        <v>1.31259153</v>
      </c>
      <c r="G59" s="18" t="n">
        <v>49.11256951</v>
      </c>
      <c r="H59" s="20" t="n">
        <v>1.31259153</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89.71493294</v>
      </c>
      <c r="F60" s="20" t="n">
        <v>2.27331956</v>
      </c>
      <c r="G60" s="18" t="n">
        <v>6.43615562</v>
      </c>
      <c r="H60" s="20" t="n">
        <v>1.6846093</v>
      </c>
      <c r="I60" s="18" t="n">
        <v>0</v>
      </c>
      <c r="J60" s="20" t="n">
        <v>0</v>
      </c>
      <c r="K60" s="18" t="s">
        <v>404</v>
      </c>
      <c r="L60" s="20" t="s">
        <v>404</v>
      </c>
      <c r="M60" s="18" t="n">
        <v>0</v>
      </c>
      <c r="N60" s="20" t="n">
        <v>0</v>
      </c>
      <c r="O60" s="18" t="n">
        <v>0</v>
      </c>
      <c r="P60" s="20" t="n">
        <v>0</v>
      </c>
      <c r="Q60" s="18" t="n">
        <v>3.84891144</v>
      </c>
      <c r="R60" s="20" t="n">
        <v>1.59768377</v>
      </c>
    </row>
    <row r="61" spans="1:18">
      <c r="A61" s="15" t="s">
        <v>458</v>
      </c>
      <c r="B61" s="17" t="n">
        <v>6525</v>
      </c>
      <c r="C61" s="18">
        <f>(0.0/B61*100)</f>
        <v/>
      </c>
      <c r="D61" s="19" t="n">
        <v>6525</v>
      </c>
      <c r="E61" s="18" t="n">
        <v>87.60626489000001</v>
      </c>
      <c r="F61" s="20" t="n">
        <v>1.92859262</v>
      </c>
      <c r="G61" s="18" t="n">
        <v>12.39373511</v>
      </c>
      <c r="H61" s="20" t="n">
        <v>1.92859262</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88.85543343000001</v>
      </c>
      <c r="F62" s="20" t="n">
        <v>0.02485479</v>
      </c>
      <c r="G62" s="18" t="n">
        <v>11.14456657</v>
      </c>
      <c r="H62" s="20" t="n">
        <v>0.02485479</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48.7852888</v>
      </c>
      <c r="F63" s="20" t="n">
        <v>0.19219375</v>
      </c>
      <c r="G63" s="18" t="n">
        <v>42.91997313</v>
      </c>
      <c r="H63" s="20" t="n">
        <v>0.15720049</v>
      </c>
      <c r="I63" s="18" t="n">
        <v>0</v>
      </c>
      <c r="J63" s="20" t="n">
        <v>0</v>
      </c>
      <c r="K63" s="18" t="s">
        <v>404</v>
      </c>
      <c r="L63" s="20" t="s">
        <v>404</v>
      </c>
      <c r="M63" s="18" t="n">
        <v>0</v>
      </c>
      <c r="N63" s="20" t="n">
        <v>0</v>
      </c>
      <c r="O63" s="18" t="n">
        <v>0</v>
      </c>
      <c r="P63" s="20" t="n">
        <v>0</v>
      </c>
      <c r="Q63" s="18" t="n">
        <v>8.294738069999999</v>
      </c>
      <c r="R63" s="20" t="n">
        <v>0.17904861</v>
      </c>
    </row>
    <row r="64" spans="1:18">
      <c r="A64" s="15" t="s">
        <v>461</v>
      </c>
      <c r="B64" s="17" t="n">
        <v>3634</v>
      </c>
      <c r="C64" s="18">
        <f>(27.0/B64*100)</f>
        <v/>
      </c>
      <c r="D64" s="19" t="n">
        <v>3607</v>
      </c>
      <c r="E64" s="18" t="n">
        <v>49.31853843</v>
      </c>
      <c r="F64" s="20" t="n">
        <v>0.09029967999999999</v>
      </c>
      <c r="G64" s="18" t="n">
        <v>50.68146157</v>
      </c>
      <c r="H64" s="20" t="n">
        <v>0.09029967999999999</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86.81587576</v>
      </c>
      <c r="F65" s="20" t="n">
        <v>2.68677005</v>
      </c>
      <c r="G65" s="18" t="n">
        <v>12.78325372</v>
      </c>
      <c r="H65" s="20" t="n">
        <v>2.61119401</v>
      </c>
      <c r="I65" s="18" t="n">
        <v>0</v>
      </c>
      <c r="J65" s="20" t="n">
        <v>0</v>
      </c>
      <c r="K65" s="18" t="s">
        <v>404</v>
      </c>
      <c r="L65" s="20" t="s">
        <v>404</v>
      </c>
      <c r="M65" s="18" t="n">
        <v>0</v>
      </c>
      <c r="N65" s="20" t="n">
        <v>0</v>
      </c>
      <c r="O65" s="18" t="n">
        <v>0</v>
      </c>
      <c r="P65" s="20" t="n">
        <v>0</v>
      </c>
      <c r="Q65" s="18" t="n">
        <v>0.40087052</v>
      </c>
      <c r="R65" s="20" t="n">
        <v>0.28301132</v>
      </c>
    </row>
    <row r="66" spans="1:18">
      <c r="A66" s="15" t="s">
        <v>463</v>
      </c>
      <c r="B66" s="17" t="n">
        <v>5665</v>
      </c>
      <c r="C66" s="18">
        <f>(0.0/B66*100)</f>
        <v/>
      </c>
      <c r="D66" s="19" t="n">
        <v>5665</v>
      </c>
      <c r="E66" s="18" t="n">
        <v>97.65895451999999</v>
      </c>
      <c r="F66" s="20" t="n">
        <v>0.20157409</v>
      </c>
      <c r="G66" s="18" t="n">
        <v>2.34104548</v>
      </c>
      <c r="H66" s="20" t="n">
        <v>0.20157409</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91.44430952</v>
      </c>
      <c r="F67" s="20" t="n">
        <v>1.76382084</v>
      </c>
      <c r="G67" s="18" t="n">
        <v>8.555690480000001</v>
      </c>
      <c r="H67" s="20" t="n">
        <v>1.76382084</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82.53458472</v>
      </c>
      <c r="F68" s="20" t="n">
        <v>0.07292548</v>
      </c>
      <c r="G68" s="18" t="n">
        <v>17.46541528</v>
      </c>
      <c r="H68" s="20" t="n">
        <v>0.07292548</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57.96148536</v>
      </c>
      <c r="F69" s="20" t="n">
        <v>3.59450815</v>
      </c>
      <c r="G69" s="18" t="n">
        <v>42.03851464</v>
      </c>
      <c r="H69" s="20" t="n">
        <v>3.59450815</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89.61826569</v>
      </c>
      <c r="F70" s="20" t="n">
        <v>3.14932475</v>
      </c>
      <c r="G70" s="18" t="n">
        <v>10.38173431</v>
      </c>
      <c r="H70" s="20" t="n">
        <v>3.14932475</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0</v>
      </c>
      <c r="F71" s="20" t="n">
        <v>0</v>
      </c>
      <c r="G71" s="18" t="n">
        <v>0</v>
      </c>
      <c r="H71" s="20" t="n">
        <v>0</v>
      </c>
      <c r="I71" s="18" t="n">
        <v>0</v>
      </c>
      <c r="J71" s="20" t="n">
        <v>0</v>
      </c>
      <c r="K71" s="18" t="s">
        <v>404</v>
      </c>
      <c r="L71" s="20" t="s">
        <v>404</v>
      </c>
      <c r="M71" s="18" t="n">
        <v>100</v>
      </c>
      <c r="N71" s="20" t="n">
        <v>0</v>
      </c>
      <c r="O71" s="18" t="n">
        <v>0</v>
      </c>
      <c r="P71" s="20" t="n">
        <v>0</v>
      </c>
      <c r="Q71" s="18" t="n">
        <v>0</v>
      </c>
      <c r="R71" s="20" t="n">
        <v>0</v>
      </c>
    </row>
    <row r="72" spans="1:18">
      <c r="A72" s="15" t="s">
        <v>469</v>
      </c>
      <c r="B72" s="17" t="n">
        <v>7708</v>
      </c>
      <c r="C72" s="18">
        <f>(0.0/B72*100)</f>
        <v/>
      </c>
      <c r="D72" s="19" t="n">
        <v>7708</v>
      </c>
      <c r="E72" s="18" t="n">
        <v>58.88861569</v>
      </c>
      <c r="F72" s="20" t="n">
        <v>3.01015321</v>
      </c>
      <c r="G72" s="18" t="n">
        <v>41.11138431</v>
      </c>
      <c r="H72" s="20" t="n">
        <v>3.01015321</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89.04777985</v>
      </c>
      <c r="F73" s="20" t="n">
        <v>2.75662605</v>
      </c>
      <c r="G73" s="18" t="n">
        <v>10.95222015</v>
      </c>
      <c r="H73" s="20" t="n">
        <v>2.75662605</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52.99249591</v>
      </c>
      <c r="F74" s="20" t="n">
        <v>0.26205382</v>
      </c>
      <c r="G74" s="18" t="n">
        <v>47.00750409</v>
      </c>
      <c r="H74" s="20" t="n">
        <v>0.26205382</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62.32400414</v>
      </c>
      <c r="F75" s="20" t="n">
        <v>4.26518769</v>
      </c>
      <c r="G75" s="18" t="n">
        <v>37.67599586</v>
      </c>
      <c r="H75" s="20" t="n">
        <v>4.26518769</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67.39819238</v>
      </c>
      <c r="F76" s="20" t="n">
        <v>2.54298068</v>
      </c>
      <c r="G76" s="18" t="n">
        <v>32.60180762</v>
      </c>
      <c r="H76" s="20" t="n">
        <v>2.54298068</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90.77550236</v>
      </c>
      <c r="F77" s="20" t="n">
        <v>2.02363847</v>
      </c>
      <c r="G77" s="18" t="n">
        <v>9.224497639999999</v>
      </c>
      <c r="H77" s="20" t="n">
        <v>2.02363847</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43.80552937</v>
      </c>
      <c r="F78" s="20" t="n">
        <v>3.94188844</v>
      </c>
      <c r="G78" s="18" t="n">
        <v>56.19447063</v>
      </c>
      <c r="H78" s="20" t="n">
        <v>3.94188844</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72.31800213</v>
      </c>
      <c r="F79" s="20" t="n">
        <v>4.62877547</v>
      </c>
      <c r="G79" s="18" t="n">
        <v>27.68199787</v>
      </c>
      <c r="H79" s="20" t="n">
        <v>4.62877547</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95.03997201</v>
      </c>
      <c r="F80" s="20" t="n">
        <v>1.39522996</v>
      </c>
      <c r="G80" s="18" t="n">
        <v>4.96002799</v>
      </c>
      <c r="H80" s="20" t="n">
        <v>1.39522996</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25.43389987</v>
      </c>
      <c r="F81" s="20" t="n">
        <v>3.01144445</v>
      </c>
      <c r="G81" s="18" t="n">
        <v>74.56610013</v>
      </c>
      <c r="H81" s="20" t="n">
        <v>3.01144445</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590</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99.8269179</v>
      </c>
      <c r="F7" s="20" t="n">
        <v>0.16872351</v>
      </c>
      <c r="G7" s="18" t="n">
        <v>0.1730821</v>
      </c>
      <c r="H7" s="20" t="n">
        <v>0.16872351</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96.18254406</v>
      </c>
      <c r="F8" s="20" t="n">
        <v>1.13460437</v>
      </c>
      <c r="G8" s="18" t="n">
        <v>3.81745594</v>
      </c>
      <c r="H8" s="20" t="n">
        <v>1.13460437</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80.28423014000001</v>
      </c>
      <c r="F9" s="20" t="n">
        <v>2.48772857</v>
      </c>
      <c r="G9" s="18" t="n">
        <v>19.71576986</v>
      </c>
      <c r="H9" s="20" t="n">
        <v>2.48772857</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90.21481833999999</v>
      </c>
      <c r="F10" s="20" t="n">
        <v>1.58520102</v>
      </c>
      <c r="G10" s="18" t="n">
        <v>9.785181659999999</v>
      </c>
      <c r="H10" s="20" t="n">
        <v>1.58520102</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82.53080982</v>
      </c>
      <c r="F11" s="20" t="n">
        <v>3.20934358</v>
      </c>
      <c r="G11" s="18" t="n">
        <v>17.46919018</v>
      </c>
      <c r="H11" s="20" t="n">
        <v>3.20934358</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97.80733307</v>
      </c>
      <c r="F12" s="20" t="n">
        <v>1.11910143</v>
      </c>
      <c r="G12" s="18" t="n">
        <v>2.19266693</v>
      </c>
      <c r="H12" s="20" t="n">
        <v>1.11910143</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96.78572671000001</v>
      </c>
      <c r="F13" s="20" t="n">
        <v>1.41063243</v>
      </c>
      <c r="G13" s="18" t="n">
        <v>3.21427329</v>
      </c>
      <c r="H13" s="20" t="n">
        <v>1.41063243</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98.59400762</v>
      </c>
      <c r="F14" s="20" t="n">
        <v>0.0557732</v>
      </c>
      <c r="G14" s="18" t="n">
        <v>1.40599238</v>
      </c>
      <c r="H14" s="20" t="n">
        <v>0.0557732</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98.33387802999999</v>
      </c>
      <c r="F15" s="20" t="n">
        <v>1.14508431</v>
      </c>
      <c r="G15" s="18" t="n">
        <v>1.66612197</v>
      </c>
      <c r="H15" s="20" t="n">
        <v>1.14508431</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97.72804567999999</v>
      </c>
      <c r="F16" s="20" t="n">
        <v>1.03922301</v>
      </c>
      <c r="G16" s="18" t="n">
        <v>2.27195432</v>
      </c>
      <c r="H16" s="20" t="n">
        <v>1.03922301</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(0.0/B17*100)</f>
        <v/>
      </c>
      <c r="D17" s="19" t="n">
        <v>6504</v>
      </c>
      <c r="E17" s="18" t="n">
        <v>0</v>
      </c>
      <c r="F17" s="20" t="n">
        <v>0</v>
      </c>
      <c r="G17" s="18" t="n">
        <v>0</v>
      </c>
      <c r="H17" s="20" t="n">
        <v>0</v>
      </c>
      <c r="I17" s="18" t="n">
        <v>0</v>
      </c>
      <c r="J17" s="20" t="n">
        <v>0</v>
      </c>
      <c r="K17" s="18" t="s">
        <v>404</v>
      </c>
      <c r="L17" s="20" t="s">
        <v>404</v>
      </c>
      <c r="M17" s="18" t="n">
        <v>100</v>
      </c>
      <c r="N17" s="20" t="n">
        <v>0</v>
      </c>
      <c r="O17" s="18" t="n">
        <v>0</v>
      </c>
      <c r="P17" s="20" t="n">
        <v>0</v>
      </c>
      <c r="Q17" s="18" t="n">
        <v>0</v>
      </c>
      <c r="R17" s="20" t="n">
        <v>0</v>
      </c>
    </row>
    <row r="18" spans="1:18">
      <c r="A18" s="15" t="s">
        <v>415</v>
      </c>
      <c r="B18" s="17" t="n">
        <v>5532</v>
      </c>
      <c r="C18" s="18">
        <f>(0.0/B18*100)</f>
        <v/>
      </c>
      <c r="D18" s="19" t="n">
        <v>5532</v>
      </c>
      <c r="E18" s="18" t="n">
        <v>84.18977468999999</v>
      </c>
      <c r="F18" s="20" t="n">
        <v>2.93839532</v>
      </c>
      <c r="G18" s="18" t="n">
        <v>15.81022531</v>
      </c>
      <c r="H18" s="20" t="n">
        <v>2.93839532</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98.03178805</v>
      </c>
      <c r="F19" s="20" t="n">
        <v>0.90569329</v>
      </c>
      <c r="G19" s="18" t="n">
        <v>1.96821195</v>
      </c>
      <c r="H19" s="20" t="n">
        <v>0.90569329</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97.41219554</v>
      </c>
      <c r="F20" s="20" t="n">
        <v>0.11113875</v>
      </c>
      <c r="G20" s="18" t="n">
        <v>2.02274694</v>
      </c>
      <c r="H20" s="20" t="n">
        <v>0.08149902000000001</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94.61231137999999</v>
      </c>
      <c r="F21" s="20" t="n">
        <v>1.7576916</v>
      </c>
      <c r="G21" s="18" t="n">
        <v>5.38768862</v>
      </c>
      <c r="H21" s="20" t="n">
        <v>1.7576916</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90.45605630999999</v>
      </c>
      <c r="F22" s="20" t="n">
        <v>2.1051806</v>
      </c>
      <c r="G22" s="18" t="n">
        <v>9.543943690000001</v>
      </c>
      <c r="H22" s="20" t="n">
        <v>2.1051806</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98.7432281</v>
      </c>
      <c r="F23" s="20" t="n">
        <v>0.89968233</v>
      </c>
      <c r="G23" s="18" t="n">
        <v>1.2567719</v>
      </c>
      <c r="H23" s="20" t="n">
        <v>0.89968233</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100</v>
      </c>
      <c r="F24" s="20" t="n">
        <v>0</v>
      </c>
      <c r="G24" s="18" t="n">
        <v>0</v>
      </c>
      <c r="H24" s="20" t="n">
        <v>0</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96.42131381</v>
      </c>
      <c r="F25" s="20" t="n">
        <v>1.50147251</v>
      </c>
      <c r="G25" s="18" t="n">
        <v>3.57868619</v>
      </c>
      <c r="H25" s="20" t="n">
        <v>1.50147251</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78.75306223</v>
      </c>
      <c r="F26" s="20" t="n">
        <v>2.63183747</v>
      </c>
      <c r="G26" s="18" t="n">
        <v>21.24693777</v>
      </c>
      <c r="H26" s="20" t="n">
        <v>2.63183747</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67.15027119</v>
      </c>
      <c r="F27" s="20" t="n">
        <v>0.08629085</v>
      </c>
      <c r="G27" s="18" t="n">
        <v>32.84972881</v>
      </c>
      <c r="H27" s="20" t="n">
        <v>0.08629085</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82.94054935</v>
      </c>
      <c r="F28" s="20" t="n">
        <v>2.3822168</v>
      </c>
      <c r="G28" s="18" t="n">
        <v>17.05945065</v>
      </c>
      <c r="H28" s="20" t="n">
        <v>2.3822168</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96.34230114</v>
      </c>
      <c r="F29" s="20" t="n">
        <v>1.69123114</v>
      </c>
      <c r="G29" s="18" t="n">
        <v>3.65769886</v>
      </c>
      <c r="H29" s="20" t="n">
        <v>1.69123114</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80.54476662</v>
      </c>
      <c r="F30" s="20" t="n">
        <v>2.96378409</v>
      </c>
      <c r="G30" s="18" t="n">
        <v>19.45523338</v>
      </c>
      <c r="H30" s="20" t="n">
        <v>2.96378409</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94.48582755</v>
      </c>
      <c r="F31" s="20" t="n">
        <v>1.57018541</v>
      </c>
      <c r="G31" s="18" t="n">
        <v>5.51417245</v>
      </c>
      <c r="H31" s="20" t="n">
        <v>1.57018541</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97.10187311999999</v>
      </c>
      <c r="F32" s="20" t="n">
        <v>1.33906293</v>
      </c>
      <c r="G32" s="18" t="n">
        <v>2.89812688</v>
      </c>
      <c r="H32" s="20" t="n">
        <v>1.33906293</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65.44030142</v>
      </c>
      <c r="F33" s="20" t="n">
        <v>3.41054991</v>
      </c>
      <c r="G33" s="18" t="n">
        <v>34.55969858</v>
      </c>
      <c r="H33" s="20" t="n">
        <v>3.41054991</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99.14944262</v>
      </c>
      <c r="F34" s="20" t="n">
        <v>0.6245146499999999</v>
      </c>
      <c r="G34" s="18" t="n">
        <v>0.85055738</v>
      </c>
      <c r="H34" s="20" t="n">
        <v>0.6245146499999999</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38.88238949</v>
      </c>
      <c r="F35" s="20" t="n">
        <v>0.6262306600000001</v>
      </c>
      <c r="G35" s="18" t="n">
        <v>61.11761051</v>
      </c>
      <c r="H35" s="20" t="n">
        <v>0.6262306600000001</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94.22518918</v>
      </c>
      <c r="F36" s="20" t="n">
        <v>1.83278345</v>
      </c>
      <c r="G36" s="18" t="n">
        <v>5.77481082</v>
      </c>
      <c r="H36" s="20" t="n">
        <v>1.83278345</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84.95487846</v>
      </c>
      <c r="F37" s="20" t="n">
        <v>2.68947355</v>
      </c>
      <c r="G37" s="18" t="n">
        <v>15.04512154</v>
      </c>
      <c r="H37" s="20" t="n">
        <v>2.68947355</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99.00528585000001</v>
      </c>
      <c r="F38" s="20" t="n">
        <v>0.71794893</v>
      </c>
      <c r="G38" s="18" t="n">
        <v>0.99471415</v>
      </c>
      <c r="H38" s="20" t="n">
        <v>0.71794893</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58.44329802</v>
      </c>
      <c r="F39" s="20" t="n">
        <v>4.52713973</v>
      </c>
      <c r="G39" s="18" t="n">
        <v>41.55670198</v>
      </c>
      <c r="H39" s="20" t="n">
        <v>4.52713973</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95.0993029</v>
      </c>
      <c r="F40" s="20" t="n">
        <v>1.51246664</v>
      </c>
      <c r="G40" s="18" t="n">
        <v>4.9006971</v>
      </c>
      <c r="H40" s="20" t="n">
        <v>1.51246664</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97.11683469</v>
      </c>
      <c r="F41" s="20" t="n">
        <v>1.34291648</v>
      </c>
      <c r="G41" s="18" t="n">
        <v>2.88316531</v>
      </c>
      <c r="H41" s="20" t="n">
        <v>1.34291648</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83.99825118</v>
      </c>
      <c r="F44" s="20" t="n">
        <v>2.53617182</v>
      </c>
      <c r="G44" s="18" t="n">
        <v>14.36993058</v>
      </c>
      <c r="H44" s="20" t="n">
        <v>2.33937115</v>
      </c>
      <c r="I44" s="18" t="n">
        <v>0</v>
      </c>
      <c r="J44" s="20" t="n">
        <v>0</v>
      </c>
      <c r="K44" s="18" t="s">
        <v>404</v>
      </c>
      <c r="L44" s="20" t="s">
        <v>404</v>
      </c>
      <c r="M44" s="18" t="n">
        <v>0</v>
      </c>
      <c r="N44" s="20" t="n">
        <v>0</v>
      </c>
      <c r="O44" s="18" t="n">
        <v>0</v>
      </c>
      <c r="P44" s="20" t="n">
        <v>0</v>
      </c>
      <c r="Q44" s="18" t="n">
        <v>1.63181824</v>
      </c>
      <c r="R44" s="20" t="n">
        <v>0.8614092</v>
      </c>
    </row>
    <row r="45" spans="1:18">
      <c r="A45" s="15" t="s">
        <v>442</v>
      </c>
      <c r="B45" s="17" t="n">
        <v>5519</v>
      </c>
      <c r="C45" s="18">
        <f>(0.0/B45*100)</f>
        <v/>
      </c>
      <c r="D45" s="19" t="n">
        <v>5519</v>
      </c>
      <c r="E45" s="18" t="n">
        <v>95.49168231</v>
      </c>
      <c r="F45" s="20" t="n">
        <v>1.40730237</v>
      </c>
      <c r="G45" s="18" t="n">
        <v>4.33604038</v>
      </c>
      <c r="H45" s="20" t="n">
        <v>1.39082399</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92.65132810999999</v>
      </c>
      <c r="F46" s="20" t="n">
        <v>1.66368432</v>
      </c>
      <c r="G46" s="18" t="n">
        <v>7.34867189</v>
      </c>
      <c r="H46" s="20" t="n">
        <v>1.66368432</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94.86352151</v>
      </c>
      <c r="F47" s="20" t="n">
        <v>1.53197744</v>
      </c>
      <c r="G47" s="18" t="n">
        <v>5.13647849</v>
      </c>
      <c r="H47" s="20" t="n">
        <v>1.53197744</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99.4728265</v>
      </c>
      <c r="F48" s="20" t="n">
        <v>0.28396223</v>
      </c>
      <c r="G48" s="18" t="n">
        <v>0.5271735</v>
      </c>
      <c r="H48" s="20" t="n">
        <v>0.28396223</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96.25515660000001</v>
      </c>
      <c r="F49" s="20" t="n">
        <v>1.22356766</v>
      </c>
      <c r="G49" s="18" t="n">
        <v>3.7448434</v>
      </c>
      <c r="H49" s="20" t="n">
        <v>1.22356766</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97.93605143000001</v>
      </c>
      <c r="F50" s="20" t="n">
        <v>1.00362182</v>
      </c>
      <c r="G50" s="18" t="n">
        <v>2.06394857</v>
      </c>
      <c r="H50" s="20" t="n">
        <v>1.00362182</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88.99207718</v>
      </c>
      <c r="F51" s="20" t="n">
        <v>2.19834637</v>
      </c>
      <c r="G51" s="18" t="n">
        <v>11.00792282</v>
      </c>
      <c r="H51" s="20" t="n">
        <v>2.19834637</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16.16092641</v>
      </c>
      <c r="F52" s="20" t="n">
        <v>2.69059057</v>
      </c>
      <c r="G52" s="18" t="n">
        <v>83.83907359</v>
      </c>
      <c r="H52" s="20" t="n">
        <v>2.69059057</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23.03362602</v>
      </c>
      <c r="F53" s="20" t="n">
        <v>0.10767945</v>
      </c>
      <c r="G53" s="18" t="n">
        <v>76.96637398</v>
      </c>
      <c r="H53" s="20" t="n">
        <v>0.10767945</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90.47384234</v>
      </c>
      <c r="F54" s="20" t="n">
        <v>2.42859249</v>
      </c>
      <c r="G54" s="18" t="n">
        <v>9.526157660000001</v>
      </c>
      <c r="H54" s="20" t="n">
        <v>2.42859249</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81.63327749</v>
      </c>
      <c r="F55" s="20" t="n">
        <v>2.54013731</v>
      </c>
      <c r="G55" s="18" t="n">
        <v>18.36672251</v>
      </c>
      <c r="H55" s="20" t="n">
        <v>2.54013731</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87.58950501</v>
      </c>
      <c r="F56" s="20" t="n">
        <v>2.91473929</v>
      </c>
      <c r="G56" s="18" t="n">
        <v>12.41049499</v>
      </c>
      <c r="H56" s="20" t="n">
        <v>2.91473929</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97.90780811</v>
      </c>
      <c r="F57" s="20" t="n">
        <v>1.05610281</v>
      </c>
      <c r="G57" s="18" t="n">
        <v>2.09219189</v>
      </c>
      <c r="H57" s="20" t="n">
        <v>1.05610281</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89.96707987000001</v>
      </c>
      <c r="F58" s="20" t="n">
        <v>2.08829619</v>
      </c>
      <c r="G58" s="18" t="n">
        <v>10.03292013</v>
      </c>
      <c r="H58" s="20" t="n">
        <v>2.08829619</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81.90991299</v>
      </c>
      <c r="F59" s="20" t="n">
        <v>0.5222331099999999</v>
      </c>
      <c r="G59" s="18" t="n">
        <v>18.09008701</v>
      </c>
      <c r="H59" s="20" t="n">
        <v>0.5222331099999999</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82.45869539</v>
      </c>
      <c r="F60" s="20" t="n">
        <v>2.73397602</v>
      </c>
      <c r="G60" s="18" t="n">
        <v>13.69239317</v>
      </c>
      <c r="H60" s="20" t="n">
        <v>2.38086195</v>
      </c>
      <c r="I60" s="18" t="n">
        <v>0</v>
      </c>
      <c r="J60" s="20" t="n">
        <v>0</v>
      </c>
      <c r="K60" s="18" t="s">
        <v>404</v>
      </c>
      <c r="L60" s="20" t="s">
        <v>404</v>
      </c>
      <c r="M60" s="18" t="n">
        <v>0</v>
      </c>
      <c r="N60" s="20" t="n">
        <v>0</v>
      </c>
      <c r="O60" s="18" t="n">
        <v>0</v>
      </c>
      <c r="P60" s="20" t="n">
        <v>0</v>
      </c>
      <c r="Q60" s="18" t="n">
        <v>3.84891144</v>
      </c>
      <c r="R60" s="20" t="n">
        <v>1.59768377</v>
      </c>
    </row>
    <row r="61" spans="1:18">
      <c r="A61" s="15" t="s">
        <v>458</v>
      </c>
      <c r="B61" s="17" t="n">
        <v>6525</v>
      </c>
      <c r="C61" s="18">
        <f>(0.0/B61*100)</f>
        <v/>
      </c>
      <c r="D61" s="19" t="n">
        <v>6525</v>
      </c>
      <c r="E61" s="18" t="n">
        <v>99.61672093</v>
      </c>
      <c r="F61" s="20" t="n">
        <v>0.24735071</v>
      </c>
      <c r="G61" s="18" t="n">
        <v>0.38327907</v>
      </c>
      <c r="H61" s="20" t="n">
        <v>0.24735071</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98.79552613</v>
      </c>
      <c r="F62" s="20" t="n">
        <v>0.0070481</v>
      </c>
      <c r="G62" s="18" t="n">
        <v>1.20447387</v>
      </c>
      <c r="H62" s="20" t="n">
        <v>0.0070481</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33.23408806</v>
      </c>
      <c r="F63" s="20" t="n">
        <v>0.16217009</v>
      </c>
      <c r="G63" s="18" t="n">
        <v>58.47117387</v>
      </c>
      <c r="H63" s="20" t="n">
        <v>0.17222917</v>
      </c>
      <c r="I63" s="18" t="n">
        <v>0</v>
      </c>
      <c r="J63" s="20" t="n">
        <v>0</v>
      </c>
      <c r="K63" s="18" t="s">
        <v>404</v>
      </c>
      <c r="L63" s="20" t="s">
        <v>404</v>
      </c>
      <c r="M63" s="18" t="n">
        <v>0</v>
      </c>
      <c r="N63" s="20" t="n">
        <v>0</v>
      </c>
      <c r="O63" s="18" t="n">
        <v>0</v>
      </c>
      <c r="P63" s="20" t="n">
        <v>0</v>
      </c>
      <c r="Q63" s="18" t="n">
        <v>8.294738069999999</v>
      </c>
      <c r="R63" s="20" t="n">
        <v>0.17904861</v>
      </c>
    </row>
    <row r="64" spans="1:18">
      <c r="A64" s="15" t="s">
        <v>461</v>
      </c>
      <c r="B64" s="17" t="n">
        <v>3634</v>
      </c>
      <c r="C64" s="18">
        <f>(27.0/B64*100)</f>
        <v/>
      </c>
      <c r="D64" s="19" t="n">
        <v>3607</v>
      </c>
      <c r="E64" s="18" t="n">
        <v>65.46231252</v>
      </c>
      <c r="F64" s="20" t="n">
        <v>0.11319503</v>
      </c>
      <c r="G64" s="18" t="n">
        <v>34.53768748</v>
      </c>
      <c r="H64" s="20" t="n">
        <v>0.11319503</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80.11137682</v>
      </c>
      <c r="F65" s="20" t="n">
        <v>2.69540686</v>
      </c>
      <c r="G65" s="18" t="n">
        <v>19.48775267</v>
      </c>
      <c r="H65" s="20" t="n">
        <v>2.74783129</v>
      </c>
      <c r="I65" s="18" t="n">
        <v>0</v>
      </c>
      <c r="J65" s="20" t="n">
        <v>0</v>
      </c>
      <c r="K65" s="18" t="s">
        <v>404</v>
      </c>
      <c r="L65" s="20" t="s">
        <v>404</v>
      </c>
      <c r="M65" s="18" t="n">
        <v>0</v>
      </c>
      <c r="N65" s="20" t="n">
        <v>0</v>
      </c>
      <c r="O65" s="18" t="n">
        <v>0</v>
      </c>
      <c r="P65" s="20" t="n">
        <v>0</v>
      </c>
      <c r="Q65" s="18" t="n">
        <v>0.40087052</v>
      </c>
      <c r="R65" s="20" t="n">
        <v>0.28301132</v>
      </c>
    </row>
    <row r="66" spans="1:18">
      <c r="A66" s="15" t="s">
        <v>463</v>
      </c>
      <c r="B66" s="17" t="n">
        <v>5665</v>
      </c>
      <c r="C66" s="18">
        <f>(0.0/B66*100)</f>
        <v/>
      </c>
      <c r="D66" s="19" t="n">
        <v>5665</v>
      </c>
      <c r="E66" s="18" t="n">
        <v>10.94814283</v>
      </c>
      <c r="F66" s="20" t="n">
        <v>0.33502059</v>
      </c>
      <c r="G66" s="18" t="n">
        <v>89.05185717000001</v>
      </c>
      <c r="H66" s="20" t="n">
        <v>0.33502059</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91.12416724000001</v>
      </c>
      <c r="F67" s="20" t="n">
        <v>1.94170421</v>
      </c>
      <c r="G67" s="18" t="n">
        <v>8.87583276</v>
      </c>
      <c r="H67" s="20" t="n">
        <v>1.94170421</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48.19479073</v>
      </c>
      <c r="F68" s="20" t="n">
        <v>0.08931173000000001</v>
      </c>
      <c r="G68" s="18" t="n">
        <v>51.80520927</v>
      </c>
      <c r="H68" s="20" t="n">
        <v>0.08931173000000001</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41.78787064</v>
      </c>
      <c r="F69" s="20" t="n">
        <v>3.51854732</v>
      </c>
      <c r="G69" s="18" t="n">
        <v>58.21212936</v>
      </c>
      <c r="H69" s="20" t="n">
        <v>3.51854732</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97.78190001999999</v>
      </c>
      <c r="F70" s="20" t="n">
        <v>0.95269435</v>
      </c>
      <c r="G70" s="18" t="n">
        <v>2.21809998</v>
      </c>
      <c r="H70" s="20" t="n">
        <v>0.95269435</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48.74309581</v>
      </c>
      <c r="F71" s="20" t="n">
        <v>0.37265036</v>
      </c>
      <c r="G71" s="18" t="n">
        <v>51.25690419</v>
      </c>
      <c r="H71" s="20" t="n">
        <v>0.37265036</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70.39832824</v>
      </c>
      <c r="F72" s="20" t="n">
        <v>3.11112815</v>
      </c>
      <c r="G72" s="18" t="n">
        <v>29.60167176</v>
      </c>
      <c r="H72" s="20" t="n">
        <v>3.11112815</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91.86582152</v>
      </c>
      <c r="F73" s="20" t="n">
        <v>2.08300801</v>
      </c>
      <c r="G73" s="18" t="n">
        <v>8.134178479999999</v>
      </c>
      <c r="H73" s="20" t="n">
        <v>2.08300801</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33.07987777</v>
      </c>
      <c r="F74" s="20" t="n">
        <v>0.28242832</v>
      </c>
      <c r="G74" s="18" t="n">
        <v>66.92012223</v>
      </c>
      <c r="H74" s="20" t="n">
        <v>0.28242832</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92.91384072</v>
      </c>
      <c r="F75" s="20" t="n">
        <v>2.37278123</v>
      </c>
      <c r="G75" s="18" t="n">
        <v>7.08615928</v>
      </c>
      <c r="H75" s="20" t="n">
        <v>2.37278123</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83.23168973999999</v>
      </c>
      <c r="F76" s="20" t="n">
        <v>1.77370669</v>
      </c>
      <c r="G76" s="18" t="n">
        <v>16.76831026</v>
      </c>
      <c r="H76" s="20" t="n">
        <v>1.77370669</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56.97250252</v>
      </c>
      <c r="F77" s="20" t="n">
        <v>2.74861079</v>
      </c>
      <c r="G77" s="18" t="n">
        <v>43.02749748</v>
      </c>
      <c r="H77" s="20" t="n">
        <v>2.74861079</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97.67723641000001</v>
      </c>
      <c r="F78" s="20" t="n">
        <v>1.06476271</v>
      </c>
      <c r="G78" s="18" t="n">
        <v>2.32276359</v>
      </c>
      <c r="H78" s="20" t="n">
        <v>1.06476271</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99.07504199</v>
      </c>
      <c r="F79" s="20" t="n">
        <v>0.91892713</v>
      </c>
      <c r="G79" s="18" t="n">
        <v>0.92495801</v>
      </c>
      <c r="H79" s="20" t="n">
        <v>0.91892713</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97.52326973</v>
      </c>
      <c r="F80" s="20" t="n">
        <v>1.15789039</v>
      </c>
      <c r="G80" s="18" t="n">
        <v>2.47673027</v>
      </c>
      <c r="H80" s="20" t="n">
        <v>1.15789039</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72.60506311</v>
      </c>
      <c r="F81" s="20" t="n">
        <v>3.48889198</v>
      </c>
      <c r="G81" s="18" t="n">
        <v>27.39493689</v>
      </c>
      <c r="H81" s="20" t="n">
        <v>3.48889198</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591</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80.71184306000001</v>
      </c>
      <c r="F7" s="20" t="n">
        <v>1.61598304</v>
      </c>
      <c r="G7" s="18" t="n">
        <v>19.28815694</v>
      </c>
      <c r="H7" s="20" t="n">
        <v>1.61598304</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70.67360377999999</v>
      </c>
      <c r="F8" s="20" t="n">
        <v>3.02626611</v>
      </c>
      <c r="G8" s="18" t="n">
        <v>29.32639622</v>
      </c>
      <c r="H8" s="20" t="n">
        <v>3.02626611</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61.08787199</v>
      </c>
      <c r="F9" s="20" t="n">
        <v>3.17168565</v>
      </c>
      <c r="G9" s="18" t="n">
        <v>38.91212801</v>
      </c>
      <c r="H9" s="20" t="n">
        <v>3.17168565</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52.61277377</v>
      </c>
      <c r="F10" s="20" t="n">
        <v>2.68919735</v>
      </c>
      <c r="G10" s="18" t="n">
        <v>47.38722623</v>
      </c>
      <c r="H10" s="20" t="n">
        <v>2.68919735</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73.65833696</v>
      </c>
      <c r="F11" s="20" t="n">
        <v>3.269382</v>
      </c>
      <c r="G11" s="18" t="n">
        <v>26.34166304</v>
      </c>
      <c r="H11" s="20" t="n">
        <v>3.269382</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50.61029908</v>
      </c>
      <c r="F12" s="20" t="n">
        <v>3.10964127</v>
      </c>
      <c r="G12" s="18" t="n">
        <v>49.38970092</v>
      </c>
      <c r="H12" s="20" t="n">
        <v>3.10964127</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48.07226203</v>
      </c>
      <c r="F13" s="20" t="n">
        <v>3.56362935</v>
      </c>
      <c r="G13" s="18" t="n">
        <v>51.92773797</v>
      </c>
      <c r="H13" s="20" t="n">
        <v>3.56362935</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51.65494317</v>
      </c>
      <c r="F14" s="20" t="n">
        <v>2.93324163</v>
      </c>
      <c r="G14" s="18" t="n">
        <v>48.34505683</v>
      </c>
      <c r="H14" s="20" t="n">
        <v>2.93324163</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56.0355768</v>
      </c>
      <c r="F15" s="20" t="n">
        <v>4.18975259</v>
      </c>
      <c r="G15" s="18" t="n">
        <v>43.9644232</v>
      </c>
      <c r="H15" s="20" t="n">
        <v>4.18975259</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70.29046837999999</v>
      </c>
      <c r="F16" s="20" t="n">
        <v>2.93775072</v>
      </c>
      <c r="G16" s="18" t="n">
        <v>29.70953162</v>
      </c>
      <c r="H16" s="20" t="n">
        <v>2.93775072</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72.70622888</v>
      </c>
      <c r="F17" s="20" t="n">
        <v>2.84756747</v>
      </c>
      <c r="G17" s="18" t="n">
        <v>27.29377112</v>
      </c>
      <c r="H17" s="20" t="n">
        <v>2.84756747</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98.47520199</v>
      </c>
      <c r="F18" s="20" t="n">
        <v>0.8433208800000001</v>
      </c>
      <c r="G18" s="18" t="n">
        <v>1.52479801</v>
      </c>
      <c r="H18" s="20" t="n">
        <v>0.8433208800000001</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81.12428734</v>
      </c>
      <c r="F19" s="20" t="n">
        <v>2.41922943</v>
      </c>
      <c r="G19" s="18" t="n">
        <v>18.87571266</v>
      </c>
      <c r="H19" s="20" t="n">
        <v>2.41922943</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66.69237296</v>
      </c>
      <c r="F20" s="20" t="n">
        <v>0.27379826</v>
      </c>
      <c r="G20" s="18" t="n">
        <v>32.74256952</v>
      </c>
      <c r="H20" s="20" t="n">
        <v>0.27299104</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71.93598045</v>
      </c>
      <c r="F21" s="20" t="n">
        <v>3.65518309</v>
      </c>
      <c r="G21" s="18" t="n">
        <v>28.06401955</v>
      </c>
      <c r="H21" s="20" t="n">
        <v>3.65518309</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57.35527916</v>
      </c>
      <c r="F22" s="20" t="n">
        <v>4.20552691</v>
      </c>
      <c r="G22" s="18" t="n">
        <v>42.64472084</v>
      </c>
      <c r="H22" s="20" t="n">
        <v>4.20552691</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91.97447812</v>
      </c>
      <c r="F23" s="20" t="n">
        <v>1.64597174</v>
      </c>
      <c r="G23" s="18" t="n">
        <v>8.025521879999999</v>
      </c>
      <c r="H23" s="20" t="n">
        <v>1.64597174</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24.46165866</v>
      </c>
      <c r="F24" s="20" t="n">
        <v>3.15343556</v>
      </c>
      <c r="G24" s="18" t="n">
        <v>75.53834134</v>
      </c>
      <c r="H24" s="20" t="n">
        <v>3.15343556</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60.83475379</v>
      </c>
      <c r="F25" s="20" t="n">
        <v>4.23488468</v>
      </c>
      <c r="G25" s="18" t="n">
        <v>39.16524621</v>
      </c>
      <c r="H25" s="20" t="n">
        <v>4.23488468</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51.95591231</v>
      </c>
      <c r="F26" s="20" t="n">
        <v>3.05373354</v>
      </c>
      <c r="G26" s="18" t="n">
        <v>48.04408769</v>
      </c>
      <c r="H26" s="20" t="n">
        <v>3.05373354</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98.10135415000001</v>
      </c>
      <c r="F27" s="20" t="n">
        <v>0.02067408</v>
      </c>
      <c r="G27" s="18" t="n">
        <v>1.89864585</v>
      </c>
      <c r="H27" s="20" t="n">
        <v>0.02067408</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91.71642872</v>
      </c>
      <c r="F28" s="20" t="n">
        <v>1.5052019</v>
      </c>
      <c r="G28" s="18" t="n">
        <v>8.28357128</v>
      </c>
      <c r="H28" s="20" t="n">
        <v>1.5052019</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51.39946578</v>
      </c>
      <c r="F29" s="20" t="n">
        <v>5.11295419</v>
      </c>
      <c r="G29" s="18" t="n">
        <v>48.60053422</v>
      </c>
      <c r="H29" s="20" t="n">
        <v>5.11295419</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88.7142759</v>
      </c>
      <c r="F30" s="20" t="n">
        <v>2.63719016</v>
      </c>
      <c r="G30" s="18" t="n">
        <v>11.2857241</v>
      </c>
      <c r="H30" s="20" t="n">
        <v>2.63719016</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28.36436876</v>
      </c>
      <c r="F31" s="20" t="n">
        <v>3.62958558</v>
      </c>
      <c r="G31" s="18" t="n">
        <v>71.63563124</v>
      </c>
      <c r="H31" s="20" t="n">
        <v>3.62958558</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47.727777</v>
      </c>
      <c r="F32" s="20" t="n">
        <v>3.9120724</v>
      </c>
      <c r="G32" s="18" t="n">
        <v>52.272223</v>
      </c>
      <c r="H32" s="20" t="n">
        <v>3.9120724</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94.6024393</v>
      </c>
      <c r="F33" s="20" t="n">
        <v>1.67489415</v>
      </c>
      <c r="G33" s="18" t="n">
        <v>5.3975607</v>
      </c>
      <c r="H33" s="20" t="n">
        <v>1.67489415</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67.5412017</v>
      </c>
      <c r="F34" s="20" t="n">
        <v>2.90968936</v>
      </c>
      <c r="G34" s="18" t="n">
        <v>32.4587983</v>
      </c>
      <c r="H34" s="20" t="n">
        <v>2.90968936</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73.61089659</v>
      </c>
      <c r="F35" s="20" t="n">
        <v>0.4179719</v>
      </c>
      <c r="G35" s="18" t="n">
        <v>26.38910341</v>
      </c>
      <c r="H35" s="20" t="n">
        <v>0.4179719</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79.35523782999999</v>
      </c>
      <c r="F36" s="20" t="n">
        <v>2.70708952</v>
      </c>
      <c r="G36" s="18" t="n">
        <v>20.64476217</v>
      </c>
      <c r="H36" s="20" t="n">
        <v>2.70708952</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67.94656969</v>
      </c>
      <c r="F37" s="20" t="n">
        <v>3.66932746</v>
      </c>
      <c r="G37" s="18" t="n">
        <v>32.05343031</v>
      </c>
      <c r="H37" s="20" t="n">
        <v>3.66932746</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69.06024827</v>
      </c>
      <c r="F38" s="20" t="n">
        <v>3.33381627</v>
      </c>
      <c r="G38" s="18" t="n">
        <v>30.93975173</v>
      </c>
      <c r="H38" s="20" t="n">
        <v>3.33381627</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93.66143924000001</v>
      </c>
      <c r="F39" s="20" t="n">
        <v>2.23358246</v>
      </c>
      <c r="G39" s="18" t="n">
        <v>6.33856076</v>
      </c>
      <c r="H39" s="20" t="n">
        <v>2.23358246</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85.82835731</v>
      </c>
      <c r="F40" s="20" t="n">
        <v>2.64052845</v>
      </c>
      <c r="G40" s="18" t="n">
        <v>14.17164269</v>
      </c>
      <c r="H40" s="20" t="n">
        <v>2.64052845</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53.76313679</v>
      </c>
      <c r="F41" s="20" t="n">
        <v>3.55778231</v>
      </c>
      <c r="G41" s="18" t="n">
        <v>46.23686321</v>
      </c>
      <c r="H41" s="20" t="n">
        <v>3.55778231</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94.27941586</v>
      </c>
      <c r="F44" s="20" t="n">
        <v>1.92444327</v>
      </c>
      <c r="G44" s="18" t="n">
        <v>4.85027063</v>
      </c>
      <c r="H44" s="20" t="n">
        <v>1.78947419</v>
      </c>
      <c r="I44" s="18" t="n">
        <v>0</v>
      </c>
      <c r="J44" s="20" t="n">
        <v>0</v>
      </c>
      <c r="K44" s="18" t="s">
        <v>404</v>
      </c>
      <c r="L44" s="20" t="s">
        <v>404</v>
      </c>
      <c r="M44" s="18" t="n">
        <v>0</v>
      </c>
      <c r="N44" s="20" t="n">
        <v>0</v>
      </c>
      <c r="O44" s="18" t="n">
        <v>0</v>
      </c>
      <c r="P44" s="20" t="n">
        <v>0</v>
      </c>
      <c r="Q44" s="18" t="n">
        <v>0.87031351</v>
      </c>
      <c r="R44" s="20" t="n">
        <v>0.72961624</v>
      </c>
    </row>
    <row r="45" spans="1:18">
      <c r="A45" s="15" t="s">
        <v>442</v>
      </c>
      <c r="B45" s="17" t="n">
        <v>5519</v>
      </c>
      <c r="C45" s="18">
        <f>(0.0/B45*100)</f>
        <v/>
      </c>
      <c r="D45" s="19" t="n">
        <v>5519</v>
      </c>
      <c r="E45" s="18" t="n">
        <v>94.86677112</v>
      </c>
      <c r="F45" s="20" t="n">
        <v>1.60552123</v>
      </c>
      <c r="G45" s="18" t="n">
        <v>4.96095157</v>
      </c>
      <c r="H45" s="20" t="n">
        <v>1.59045677</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87.06083216</v>
      </c>
      <c r="F46" s="20" t="n">
        <v>1.60459469</v>
      </c>
      <c r="G46" s="18" t="n">
        <v>12.93916784</v>
      </c>
      <c r="H46" s="20" t="n">
        <v>1.60459469</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88.12768377</v>
      </c>
      <c r="F47" s="20" t="n">
        <v>2.70782981</v>
      </c>
      <c r="G47" s="18" t="n">
        <v>11.87231623</v>
      </c>
      <c r="H47" s="20" t="n">
        <v>2.70782981</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89.12951993999999</v>
      </c>
      <c r="F48" s="20" t="n">
        <v>2.33731067</v>
      </c>
      <c r="G48" s="18" t="n">
        <v>10.87048006</v>
      </c>
      <c r="H48" s="20" t="n">
        <v>2.33731067</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89.42740338999999</v>
      </c>
      <c r="F49" s="20" t="n">
        <v>2.20248017</v>
      </c>
      <c r="G49" s="18" t="n">
        <v>10.57259661</v>
      </c>
      <c r="H49" s="20" t="n">
        <v>2.20248017</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79.46401727999999</v>
      </c>
      <c r="F50" s="20" t="n">
        <v>2.73148958</v>
      </c>
      <c r="G50" s="18" t="n">
        <v>20.53598272</v>
      </c>
      <c r="H50" s="20" t="n">
        <v>2.73148958</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83.10878329000001</v>
      </c>
      <c r="F51" s="20" t="n">
        <v>2.70676908</v>
      </c>
      <c r="G51" s="18" t="n">
        <v>16.89121671</v>
      </c>
      <c r="H51" s="20" t="n">
        <v>2.70676908</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91.99359379000001</v>
      </c>
      <c r="F52" s="20" t="n">
        <v>2.1730501</v>
      </c>
      <c r="G52" s="18" t="n">
        <v>8.00640621</v>
      </c>
      <c r="H52" s="20" t="n">
        <v>2.1730501</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92.68526265</v>
      </c>
      <c r="F53" s="20" t="n">
        <v>0.06233536</v>
      </c>
      <c r="G53" s="18" t="n">
        <v>7.31473735</v>
      </c>
      <c r="H53" s="20" t="n">
        <v>0.06233536</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85.53327233</v>
      </c>
      <c r="F54" s="20" t="n">
        <v>2.50007136</v>
      </c>
      <c r="G54" s="18" t="n">
        <v>14.46672767</v>
      </c>
      <c r="H54" s="20" t="n">
        <v>2.50007136</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88.47019698</v>
      </c>
      <c r="F55" s="20" t="n">
        <v>2.18616285</v>
      </c>
      <c r="G55" s="18" t="n">
        <v>11.52980302</v>
      </c>
      <c r="H55" s="20" t="n">
        <v>2.18616285</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71.78039119</v>
      </c>
      <c r="F56" s="20" t="n">
        <v>3.6163721</v>
      </c>
      <c r="G56" s="18" t="n">
        <v>28.21960881</v>
      </c>
      <c r="H56" s="20" t="n">
        <v>3.6163721</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37.46065503</v>
      </c>
      <c r="F57" s="20" t="n">
        <v>3.64104891</v>
      </c>
      <c r="G57" s="18" t="n">
        <v>62.53934497</v>
      </c>
      <c r="H57" s="20" t="n">
        <v>3.64104891</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92.01008217</v>
      </c>
      <c r="F58" s="20" t="n">
        <v>1.5015151</v>
      </c>
      <c r="G58" s="18" t="n">
        <v>7.98991783</v>
      </c>
      <c r="H58" s="20" t="n">
        <v>1.5015151</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93.83443373999999</v>
      </c>
      <c r="F59" s="20" t="n">
        <v>0.6020198</v>
      </c>
      <c r="G59" s="18" t="n">
        <v>6.16556626</v>
      </c>
      <c r="H59" s="20" t="n">
        <v>0.6020198</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68.44222671999999</v>
      </c>
      <c r="F60" s="20" t="n">
        <v>2.8336895</v>
      </c>
      <c r="G60" s="18" t="n">
        <v>30.22531543</v>
      </c>
      <c r="H60" s="20" t="n">
        <v>2.80517408</v>
      </c>
      <c r="I60" s="18" t="n">
        <v>0</v>
      </c>
      <c r="J60" s="20" t="n">
        <v>0</v>
      </c>
      <c r="K60" s="18" t="s">
        <v>404</v>
      </c>
      <c r="L60" s="20" t="s">
        <v>404</v>
      </c>
      <c r="M60" s="18" t="n">
        <v>0</v>
      </c>
      <c r="N60" s="20" t="n">
        <v>0</v>
      </c>
      <c r="O60" s="18" t="n">
        <v>0</v>
      </c>
      <c r="P60" s="20" t="n">
        <v>0</v>
      </c>
      <c r="Q60" s="18" t="n">
        <v>1.33245786</v>
      </c>
      <c r="R60" s="20" t="n">
        <v>0.53013063</v>
      </c>
    </row>
    <row r="61" spans="1:18">
      <c r="A61" s="15" t="s">
        <v>458</v>
      </c>
      <c r="B61" s="17" t="n">
        <v>6525</v>
      </c>
      <c r="C61" s="18">
        <f>(0.0/B61*100)</f>
        <v/>
      </c>
      <c r="D61" s="19" t="n">
        <v>6525</v>
      </c>
      <c r="E61" s="18" t="n">
        <v>69.68730754000001</v>
      </c>
      <c r="F61" s="20" t="n">
        <v>2.66419294</v>
      </c>
      <c r="G61" s="18" t="n">
        <v>30.31269246</v>
      </c>
      <c r="H61" s="20" t="n">
        <v>2.66419294</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31.92838562</v>
      </c>
      <c r="F62" s="20" t="n">
        <v>0.0527425</v>
      </c>
      <c r="G62" s="18" t="n">
        <v>68.07161438</v>
      </c>
      <c r="H62" s="20" t="n">
        <v>0.0527425</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59.90931992</v>
      </c>
      <c r="F63" s="20" t="n">
        <v>0.19373558</v>
      </c>
      <c r="G63" s="18" t="n">
        <v>32.25767157</v>
      </c>
      <c r="H63" s="20" t="n">
        <v>0.1412539</v>
      </c>
      <c r="I63" s="18" t="n">
        <v>0</v>
      </c>
      <c r="J63" s="20" t="n">
        <v>0</v>
      </c>
      <c r="K63" s="18" t="s">
        <v>404</v>
      </c>
      <c r="L63" s="20" t="s">
        <v>404</v>
      </c>
      <c r="M63" s="18" t="n">
        <v>0</v>
      </c>
      <c r="N63" s="20" t="n">
        <v>0</v>
      </c>
      <c r="O63" s="18" t="n">
        <v>0</v>
      </c>
      <c r="P63" s="20" t="n">
        <v>0</v>
      </c>
      <c r="Q63" s="18" t="n">
        <v>7.83300851</v>
      </c>
      <c r="R63" s="20" t="n">
        <v>0.18465882</v>
      </c>
    </row>
    <row r="64" spans="1:18">
      <c r="A64" s="15" t="s">
        <v>461</v>
      </c>
      <c r="B64" s="17" t="n">
        <v>3634</v>
      </c>
      <c r="C64" s="18">
        <f>(27.0/B64*100)</f>
        <v/>
      </c>
      <c r="D64" s="19" t="n">
        <v>3607</v>
      </c>
      <c r="E64" s="18" t="n">
        <v>60.60563046</v>
      </c>
      <c r="F64" s="20" t="n">
        <v>0.10438494</v>
      </c>
      <c r="G64" s="18" t="n">
        <v>39.39436954</v>
      </c>
      <c r="H64" s="20" t="n">
        <v>0.10438494</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95.05098454</v>
      </c>
      <c r="F65" s="20" t="n">
        <v>1.46182841</v>
      </c>
      <c r="G65" s="18" t="n">
        <v>4.94901546</v>
      </c>
      <c r="H65" s="20" t="n">
        <v>1.46182841</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98.7708196</v>
      </c>
      <c r="F66" s="20" t="n">
        <v>0.11846386</v>
      </c>
      <c r="G66" s="18" t="n">
        <v>1.2291804</v>
      </c>
      <c r="H66" s="20" t="n">
        <v>0.11846386</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68.99333135000001</v>
      </c>
      <c r="F67" s="20" t="n">
        <v>3.02956368</v>
      </c>
      <c r="G67" s="18" t="n">
        <v>31.00666865</v>
      </c>
      <c r="H67" s="20" t="n">
        <v>3.02956368</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70.16293957000001</v>
      </c>
      <c r="F68" s="20" t="n">
        <v>0.10449243</v>
      </c>
      <c r="G68" s="18" t="n">
        <v>29.83706043</v>
      </c>
      <c r="H68" s="20" t="n">
        <v>0.10449243</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76.74738145000001</v>
      </c>
      <c r="F69" s="20" t="n">
        <v>3.21623718</v>
      </c>
      <c r="G69" s="18" t="n">
        <v>23.25261855</v>
      </c>
      <c r="H69" s="20" t="n">
        <v>3.21623718</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72.7579717</v>
      </c>
      <c r="F70" s="20" t="n">
        <v>3.19627493</v>
      </c>
      <c r="G70" s="18" t="n">
        <v>27.2420283</v>
      </c>
      <c r="H70" s="20" t="n">
        <v>3.19627493</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76.22655354</v>
      </c>
      <c r="F71" s="20" t="n">
        <v>0.18393908</v>
      </c>
      <c r="G71" s="18" t="n">
        <v>23.77344646</v>
      </c>
      <c r="H71" s="20" t="n">
        <v>0.18393908</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89.16304086</v>
      </c>
      <c r="F72" s="20" t="n">
        <v>2.38807212</v>
      </c>
      <c r="G72" s="18" t="n">
        <v>10.83695914</v>
      </c>
      <c r="H72" s="20" t="n">
        <v>2.38807212</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50.91447844</v>
      </c>
      <c r="F73" s="20" t="n">
        <v>4.01474197</v>
      </c>
      <c r="G73" s="18" t="n">
        <v>49.08552156</v>
      </c>
      <c r="H73" s="20" t="n">
        <v>4.01474197</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50.58359353</v>
      </c>
      <c r="F74" s="20" t="n">
        <v>0.23575214</v>
      </c>
      <c r="G74" s="18" t="n">
        <v>49.41640647</v>
      </c>
      <c r="H74" s="20" t="n">
        <v>0.23575214</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96.72488226999999</v>
      </c>
      <c r="F75" s="20" t="n">
        <v>1.1626398</v>
      </c>
      <c r="G75" s="18" t="n">
        <v>3.27511773</v>
      </c>
      <c r="H75" s="20" t="n">
        <v>1.1626398</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64.30502765</v>
      </c>
      <c r="F76" s="20" t="n">
        <v>1.90824235</v>
      </c>
      <c r="G76" s="18" t="n">
        <v>35.69497235</v>
      </c>
      <c r="H76" s="20" t="n">
        <v>1.90824235</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87.70992103</v>
      </c>
      <c r="F77" s="20" t="n">
        <v>1.93678962</v>
      </c>
      <c r="G77" s="18" t="n">
        <v>12.29007897</v>
      </c>
      <c r="H77" s="20" t="n">
        <v>1.93678962</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88.23589803</v>
      </c>
      <c r="F78" s="20" t="n">
        <v>3.02307759</v>
      </c>
      <c r="G78" s="18" t="n">
        <v>11.76410197</v>
      </c>
      <c r="H78" s="20" t="n">
        <v>3.02307759</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88.82691652</v>
      </c>
      <c r="F79" s="20" t="n">
        <v>3.19169067</v>
      </c>
      <c r="G79" s="18" t="n">
        <v>11.17308348</v>
      </c>
      <c r="H79" s="20" t="n">
        <v>3.19169067</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91.17547177</v>
      </c>
      <c r="F80" s="20" t="n">
        <v>2.29274319</v>
      </c>
      <c r="G80" s="18" t="n">
        <v>8.82452823</v>
      </c>
      <c r="H80" s="20" t="n">
        <v>2.29274319</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83.53781342000001</v>
      </c>
      <c r="F81" s="20" t="n">
        <v>2.74034026</v>
      </c>
      <c r="G81" s="18" t="n">
        <v>16.46218658</v>
      </c>
      <c r="H81" s="20" t="n">
        <v>2.74034026</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592</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9.12496896</v>
      </c>
      <c r="F7" s="20" t="n">
        <v>1.28321102</v>
      </c>
      <c r="G7" s="18" t="n">
        <v>90.87503104</v>
      </c>
      <c r="H7" s="20" t="n">
        <v>1.28321102</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9.65218847</v>
      </c>
      <c r="F8" s="20" t="n">
        <v>2.38198151</v>
      </c>
      <c r="G8" s="18" t="n">
        <v>90.34781153</v>
      </c>
      <c r="H8" s="20" t="n">
        <v>2.38198151</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8.995948889999999</v>
      </c>
      <c r="F9" s="20" t="n">
        <v>1.81120926</v>
      </c>
      <c r="G9" s="18" t="n">
        <v>91.00405111000001</v>
      </c>
      <c r="H9" s="20" t="n">
        <v>1.81120926</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21.7066518</v>
      </c>
      <c r="F10" s="20" t="n">
        <v>2.24272182</v>
      </c>
      <c r="G10" s="18" t="n">
        <v>78.2933482</v>
      </c>
      <c r="H10" s="20" t="n">
        <v>2.24272182</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22.89304076</v>
      </c>
      <c r="F11" s="20" t="n">
        <v>3.47936151</v>
      </c>
      <c r="G11" s="18" t="n">
        <v>77.10695923999999</v>
      </c>
      <c r="H11" s="20" t="n">
        <v>3.47936151</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6.99525877</v>
      </c>
      <c r="F12" s="20" t="n">
        <v>1.5167205</v>
      </c>
      <c r="G12" s="18" t="n">
        <v>93.00474122999999</v>
      </c>
      <c r="H12" s="20" t="n">
        <v>1.5167205</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6.62892774</v>
      </c>
      <c r="F13" s="20" t="n">
        <v>1.780638</v>
      </c>
      <c r="G13" s="18" t="n">
        <v>93.37107226000001</v>
      </c>
      <c r="H13" s="20" t="n">
        <v>1.780638</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5.89157404</v>
      </c>
      <c r="F14" s="20" t="n">
        <v>1.37613206</v>
      </c>
      <c r="G14" s="18" t="n">
        <v>94.10842596000001</v>
      </c>
      <c r="H14" s="20" t="n">
        <v>1.37613206</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3.75958301</v>
      </c>
      <c r="F15" s="20" t="n">
        <v>1.55685612</v>
      </c>
      <c r="G15" s="18" t="n">
        <v>96.24041699</v>
      </c>
      <c r="H15" s="20" t="n">
        <v>1.55685612</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12.16317185</v>
      </c>
      <c r="F16" s="20" t="n">
        <v>2.189132</v>
      </c>
      <c r="G16" s="18" t="n">
        <v>87.83682815</v>
      </c>
      <c r="H16" s="20" t="n">
        <v>2.189132</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15.42226168</v>
      </c>
      <c r="F17" s="20" t="n">
        <v>2.41147403</v>
      </c>
      <c r="G17" s="18" t="n">
        <v>84.57773831999999</v>
      </c>
      <c r="H17" s="20" t="n">
        <v>2.41147403</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94.51540344999999</v>
      </c>
      <c r="F18" s="20" t="n">
        <v>1.69490056</v>
      </c>
      <c r="G18" s="18" t="n">
        <v>5.48459655</v>
      </c>
      <c r="H18" s="20" t="n">
        <v>1.69490056</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14.84823718</v>
      </c>
      <c r="F19" s="20" t="n">
        <v>2.31728991</v>
      </c>
      <c r="G19" s="18" t="n">
        <v>85.15176282</v>
      </c>
      <c r="H19" s="20" t="n">
        <v>2.31728991</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0.66382926</v>
      </c>
      <c r="F20" s="20" t="n">
        <v>0.0912496</v>
      </c>
      <c r="G20" s="18" t="n">
        <v>98.77111322</v>
      </c>
      <c r="H20" s="20" t="n">
        <v>0.11311178</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1.35514038</v>
      </c>
      <c r="F21" s="20" t="n">
        <v>0.95079119</v>
      </c>
      <c r="G21" s="18" t="n">
        <v>98.64485962000001</v>
      </c>
      <c r="H21" s="20" t="n">
        <v>0.95079119</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14.71585518</v>
      </c>
      <c r="F22" s="20" t="n">
        <v>3.30258545</v>
      </c>
      <c r="G22" s="18" t="n">
        <v>85.28414481999999</v>
      </c>
      <c r="H22" s="20" t="n">
        <v>3.30258545</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9.03766572</v>
      </c>
      <c r="F23" s="20" t="n">
        <v>2.00158281</v>
      </c>
      <c r="G23" s="18" t="n">
        <v>90.96233427999999</v>
      </c>
      <c r="H23" s="20" t="n">
        <v>2.00158281</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54.03245513</v>
      </c>
      <c r="F24" s="20" t="n">
        <v>3.63358329</v>
      </c>
      <c r="G24" s="18" t="n">
        <v>45.96754487</v>
      </c>
      <c r="H24" s="20" t="n">
        <v>3.63358329</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27.7207868</v>
      </c>
      <c r="F25" s="20" t="n">
        <v>3.82815249</v>
      </c>
      <c r="G25" s="18" t="n">
        <v>72.2792132</v>
      </c>
      <c r="H25" s="20" t="n">
        <v>3.82815249</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5.8524256</v>
      </c>
      <c r="F26" s="20" t="n">
        <v>1.23586602</v>
      </c>
      <c r="G26" s="18" t="n">
        <v>94.1475744</v>
      </c>
      <c r="H26" s="20" t="n">
        <v>1.23586602</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15.23812652</v>
      </c>
      <c r="F27" s="20" t="n">
        <v>0.04873405</v>
      </c>
      <c r="G27" s="18" t="n">
        <v>84.76187348000001</v>
      </c>
      <c r="H27" s="20" t="n">
        <v>0.04873405</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48.28130836</v>
      </c>
      <c r="F28" s="20" t="n">
        <v>2.83801469</v>
      </c>
      <c r="G28" s="18" t="n">
        <v>51.71869164</v>
      </c>
      <c r="H28" s="20" t="n">
        <v>2.83801469</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13.81441882</v>
      </c>
      <c r="F29" s="20" t="n">
        <v>2.97294266</v>
      </c>
      <c r="G29" s="18" t="n">
        <v>86.18558118</v>
      </c>
      <c r="H29" s="20" t="n">
        <v>2.97294266</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5.89511188</v>
      </c>
      <c r="F30" s="20" t="n">
        <v>1.19765848</v>
      </c>
      <c r="G30" s="18" t="n">
        <v>94.10488812</v>
      </c>
      <c r="H30" s="20" t="n">
        <v>1.19765848</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12.72168439</v>
      </c>
      <c r="F31" s="20" t="n">
        <v>2.50662789</v>
      </c>
      <c r="G31" s="18" t="n">
        <v>87.27831561000001</v>
      </c>
      <c r="H31" s="20" t="n">
        <v>2.50662789</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4.34321189</v>
      </c>
      <c r="F32" s="20" t="n">
        <v>1.62269891</v>
      </c>
      <c r="G32" s="18" t="n">
        <v>95.65678810999999</v>
      </c>
      <c r="H32" s="20" t="n">
        <v>1.62269891</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4.27158212</v>
      </c>
      <c r="F33" s="20" t="n">
        <v>1.34104802</v>
      </c>
      <c r="G33" s="18" t="n">
        <v>95.72841787999999</v>
      </c>
      <c r="H33" s="20" t="n">
        <v>1.34104802</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4.97767311</v>
      </c>
      <c r="F34" s="20" t="n">
        <v>1.45515909</v>
      </c>
      <c r="G34" s="18" t="n">
        <v>95.02232689</v>
      </c>
      <c r="H34" s="20" t="n">
        <v>1.45515909</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8.15903921</v>
      </c>
      <c r="F35" s="20" t="n">
        <v>0.09551835</v>
      </c>
      <c r="G35" s="18" t="n">
        <v>91.84096079</v>
      </c>
      <c r="H35" s="20" t="n">
        <v>0.09551835</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8.410886140000001</v>
      </c>
      <c r="F36" s="20" t="n">
        <v>2.134074</v>
      </c>
      <c r="G36" s="18" t="n">
        <v>91.58911386</v>
      </c>
      <c r="H36" s="20" t="n">
        <v>2.134074</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2.67621694</v>
      </c>
      <c r="F37" s="20" t="n">
        <v>1.13501803</v>
      </c>
      <c r="G37" s="18" t="n">
        <v>97.32378306</v>
      </c>
      <c r="H37" s="20" t="n">
        <v>1.13501803</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36.01019785</v>
      </c>
      <c r="F38" s="20" t="n">
        <v>3.43221363</v>
      </c>
      <c r="G38" s="18" t="n">
        <v>63.98980215</v>
      </c>
      <c r="H38" s="20" t="n">
        <v>3.43221363</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88.52326084000001</v>
      </c>
      <c r="F39" s="20" t="n">
        <v>2.58035935</v>
      </c>
      <c r="G39" s="18" t="n">
        <v>11.47673916</v>
      </c>
      <c r="H39" s="20" t="n">
        <v>2.58035935</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4.21274915</v>
      </c>
      <c r="F40" s="20" t="n">
        <v>1.42035573</v>
      </c>
      <c r="G40" s="18" t="n">
        <v>95.78725085000001</v>
      </c>
      <c r="H40" s="20" t="n">
        <v>1.42035573</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32.43267419</v>
      </c>
      <c r="F41" s="20" t="n">
        <v>3.42217152</v>
      </c>
      <c r="G41" s="18" t="n">
        <v>67.56732581</v>
      </c>
      <c r="H41" s="20" t="n">
        <v>3.42217152</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10.79865256</v>
      </c>
      <c r="F44" s="20" t="n">
        <v>2.78939954</v>
      </c>
      <c r="G44" s="18" t="n">
        <v>88.33103393</v>
      </c>
      <c r="H44" s="20" t="n">
        <v>2.86859027</v>
      </c>
      <c r="I44" s="18" t="n">
        <v>0</v>
      </c>
      <c r="J44" s="20" t="n">
        <v>0</v>
      </c>
      <c r="K44" s="18" t="s">
        <v>404</v>
      </c>
      <c r="L44" s="20" t="s">
        <v>404</v>
      </c>
      <c r="M44" s="18" t="n">
        <v>0</v>
      </c>
      <c r="N44" s="20" t="n">
        <v>0</v>
      </c>
      <c r="O44" s="18" t="n">
        <v>0</v>
      </c>
      <c r="P44" s="20" t="n">
        <v>0</v>
      </c>
      <c r="Q44" s="18" t="n">
        <v>0.87031351</v>
      </c>
      <c r="R44" s="20" t="n">
        <v>0.72961624</v>
      </c>
    </row>
    <row r="45" spans="1:18">
      <c r="A45" s="15" t="s">
        <v>442</v>
      </c>
      <c r="B45" s="17" t="n">
        <v>5519</v>
      </c>
      <c r="C45" s="18">
        <f>(0.0/B45*100)</f>
        <v/>
      </c>
      <c r="D45" s="19" t="n">
        <v>5519</v>
      </c>
      <c r="E45" s="18" t="n">
        <v>77.18187797</v>
      </c>
      <c r="F45" s="20" t="n">
        <v>3.36700783</v>
      </c>
      <c r="G45" s="18" t="n">
        <v>22.64584472</v>
      </c>
      <c r="H45" s="20" t="n">
        <v>3.35646406</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11.10157468</v>
      </c>
      <c r="F46" s="20" t="n">
        <v>1.46012077</v>
      </c>
      <c r="G46" s="18" t="n">
        <v>88.89842532</v>
      </c>
      <c r="H46" s="20" t="n">
        <v>1.46012077</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17.87858256</v>
      </c>
      <c r="F47" s="20" t="n">
        <v>3.28398578</v>
      </c>
      <c r="G47" s="18" t="n">
        <v>82.12141744</v>
      </c>
      <c r="H47" s="20" t="n">
        <v>3.28398578</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85.81883266</v>
      </c>
      <c r="F48" s="20" t="n">
        <v>2.67880317</v>
      </c>
      <c r="G48" s="18" t="n">
        <v>14.18116734</v>
      </c>
      <c r="H48" s="20" t="n">
        <v>2.67880317</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6.375394</v>
      </c>
      <c r="F49" s="20" t="n">
        <v>1.93897928</v>
      </c>
      <c r="G49" s="18" t="n">
        <v>93.624606</v>
      </c>
      <c r="H49" s="20" t="n">
        <v>1.93897928</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27.34519843</v>
      </c>
      <c r="F50" s="20" t="n">
        <v>2.91497636</v>
      </c>
      <c r="G50" s="18" t="n">
        <v>72.65480157</v>
      </c>
      <c r="H50" s="20" t="n">
        <v>2.91497636</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13.81932638</v>
      </c>
      <c r="F51" s="20" t="n">
        <v>2.91448937</v>
      </c>
      <c r="G51" s="18" t="n">
        <v>86.18067361999999</v>
      </c>
      <c r="H51" s="20" t="n">
        <v>2.91448937</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2.53554202</v>
      </c>
      <c r="F52" s="20" t="n">
        <v>1.2154925</v>
      </c>
      <c r="G52" s="18" t="n">
        <v>97.46445798000001</v>
      </c>
      <c r="H52" s="20" t="n">
        <v>1.2154925</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85.69820613</v>
      </c>
      <c r="F53" s="20" t="n">
        <v>0.08321025</v>
      </c>
      <c r="G53" s="18" t="n">
        <v>14.30179387</v>
      </c>
      <c r="H53" s="20" t="n">
        <v>0.08321025</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74.86605527</v>
      </c>
      <c r="F54" s="20" t="n">
        <v>3.51558601</v>
      </c>
      <c r="G54" s="18" t="n">
        <v>25.13394473</v>
      </c>
      <c r="H54" s="20" t="n">
        <v>3.51558601</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4.7516698</v>
      </c>
      <c r="F55" s="20" t="n">
        <v>1.03575631</v>
      </c>
      <c r="G55" s="18" t="n">
        <v>95.2483302</v>
      </c>
      <c r="H55" s="20" t="n">
        <v>1.03575631</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9.847802290000001</v>
      </c>
      <c r="F56" s="20" t="n">
        <v>2.55942606</v>
      </c>
      <c r="G56" s="18" t="n">
        <v>90.15219771</v>
      </c>
      <c r="H56" s="20" t="n">
        <v>2.55942606</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13.63881374</v>
      </c>
      <c r="F57" s="20" t="n">
        <v>2.31269493</v>
      </c>
      <c r="G57" s="18" t="n">
        <v>86.36118626</v>
      </c>
      <c r="H57" s="20" t="n">
        <v>2.31269493</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94.11937525</v>
      </c>
      <c r="F58" s="20" t="n">
        <v>1.64172834</v>
      </c>
      <c r="G58" s="18" t="n">
        <v>5.88062475</v>
      </c>
      <c r="H58" s="20" t="n">
        <v>1.64172834</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74.23421383</v>
      </c>
      <c r="F59" s="20" t="n">
        <v>1.27676009</v>
      </c>
      <c r="G59" s="18" t="n">
        <v>25.76578617</v>
      </c>
      <c r="H59" s="20" t="n">
        <v>1.27676009</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57.33680983</v>
      </c>
      <c r="F60" s="20" t="n">
        <v>2.98363432</v>
      </c>
      <c r="G60" s="18" t="n">
        <v>41.33073232</v>
      </c>
      <c r="H60" s="20" t="n">
        <v>2.92828279</v>
      </c>
      <c r="I60" s="18" t="n">
        <v>0</v>
      </c>
      <c r="J60" s="20" t="n">
        <v>0</v>
      </c>
      <c r="K60" s="18" t="s">
        <v>404</v>
      </c>
      <c r="L60" s="20" t="s">
        <v>404</v>
      </c>
      <c r="M60" s="18" t="n">
        <v>0</v>
      </c>
      <c r="N60" s="20" t="n">
        <v>0</v>
      </c>
      <c r="O60" s="18" t="n">
        <v>0</v>
      </c>
      <c r="P60" s="20" t="n">
        <v>0</v>
      </c>
      <c r="Q60" s="18" t="n">
        <v>1.33245786</v>
      </c>
      <c r="R60" s="20" t="n">
        <v>0.53013063</v>
      </c>
    </row>
    <row r="61" spans="1:18">
      <c r="A61" s="15" t="s">
        <v>458</v>
      </c>
      <c r="B61" s="17" t="n">
        <v>6525</v>
      </c>
      <c r="C61" s="18">
        <f>(0.0/B61*100)</f>
        <v/>
      </c>
      <c r="D61" s="19" t="n">
        <v>6525</v>
      </c>
      <c r="E61" s="18" t="n">
        <v>11.85336222</v>
      </c>
      <c r="F61" s="20" t="n">
        <v>1.83029828</v>
      </c>
      <c r="G61" s="18" t="n">
        <v>88.14663778000001</v>
      </c>
      <c r="H61" s="20" t="n">
        <v>1.83029828</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5.08850341</v>
      </c>
      <c r="F62" s="20" t="n">
        <v>0.0270048</v>
      </c>
      <c r="G62" s="18" t="n">
        <v>94.91149659</v>
      </c>
      <c r="H62" s="20" t="n">
        <v>0.0270048</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28.21519477</v>
      </c>
      <c r="F63" s="20" t="n">
        <v>0.1496704</v>
      </c>
      <c r="G63" s="18" t="n">
        <v>63.95179672</v>
      </c>
      <c r="H63" s="20" t="n">
        <v>0.18489659</v>
      </c>
      <c r="I63" s="18" t="n">
        <v>0</v>
      </c>
      <c r="J63" s="20" t="n">
        <v>0</v>
      </c>
      <c r="K63" s="18" t="s">
        <v>404</v>
      </c>
      <c r="L63" s="20" t="s">
        <v>404</v>
      </c>
      <c r="M63" s="18" t="n">
        <v>0</v>
      </c>
      <c r="N63" s="20" t="n">
        <v>0</v>
      </c>
      <c r="O63" s="18" t="n">
        <v>0</v>
      </c>
      <c r="P63" s="20" t="n">
        <v>0</v>
      </c>
      <c r="Q63" s="18" t="n">
        <v>7.83300851</v>
      </c>
      <c r="R63" s="20" t="n">
        <v>0.18465882</v>
      </c>
    </row>
    <row r="64" spans="1:18">
      <c r="A64" s="15" t="s">
        <v>461</v>
      </c>
      <c r="B64" s="17" t="n">
        <v>3634</v>
      </c>
      <c r="C64" s="18">
        <f>(27.0/B64*100)</f>
        <v/>
      </c>
      <c r="D64" s="19" t="n">
        <v>3607</v>
      </c>
      <c r="E64" s="18" t="n">
        <v>47.25547868</v>
      </c>
      <c r="F64" s="20" t="n">
        <v>0.11678656</v>
      </c>
      <c r="G64" s="18" t="n">
        <v>52.74452132</v>
      </c>
      <c r="H64" s="20" t="n">
        <v>0.11678656</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54.37513061</v>
      </c>
      <c r="F65" s="20" t="n">
        <v>3.60265551</v>
      </c>
      <c r="G65" s="18" t="n">
        <v>45.62486939</v>
      </c>
      <c r="H65" s="20" t="n">
        <v>3.60265551</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56.01508987</v>
      </c>
      <c r="F66" s="20" t="n">
        <v>0.29202302</v>
      </c>
      <c r="G66" s="18" t="n">
        <v>43.98491013</v>
      </c>
      <c r="H66" s="20" t="n">
        <v>0.29202302</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54.27996326</v>
      </c>
      <c r="F67" s="20" t="n">
        <v>3.10948734</v>
      </c>
      <c r="G67" s="18" t="n">
        <v>45.72003674</v>
      </c>
      <c r="H67" s="20" t="n">
        <v>3.10948734</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69.67401907999999</v>
      </c>
      <c r="F68" s="20" t="n">
        <v>0.07946388</v>
      </c>
      <c r="G68" s="18" t="n">
        <v>30.32598092</v>
      </c>
      <c r="H68" s="20" t="n">
        <v>0.07946388</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23.07328398</v>
      </c>
      <c r="F69" s="20" t="n">
        <v>2.90221839</v>
      </c>
      <c r="G69" s="18" t="n">
        <v>76.92671602</v>
      </c>
      <c r="H69" s="20" t="n">
        <v>2.90221839</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22.37637517</v>
      </c>
      <c r="F70" s="20" t="n">
        <v>3.37776475</v>
      </c>
      <c r="G70" s="18" t="n">
        <v>77.62362483</v>
      </c>
      <c r="H70" s="20" t="n">
        <v>3.37776475</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36.64411066</v>
      </c>
      <c r="F71" s="20" t="n">
        <v>0.78077165</v>
      </c>
      <c r="G71" s="18" t="n">
        <v>63.35588934</v>
      </c>
      <c r="H71" s="20" t="n">
        <v>0.78077165</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11.5999808</v>
      </c>
      <c r="F72" s="20" t="n">
        <v>1.94861429</v>
      </c>
      <c r="G72" s="18" t="n">
        <v>88.4000192</v>
      </c>
      <c r="H72" s="20" t="n">
        <v>1.94861429</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11.69119742</v>
      </c>
      <c r="F73" s="20" t="n">
        <v>2.38296846</v>
      </c>
      <c r="G73" s="18" t="n">
        <v>88.30880258000001</v>
      </c>
      <c r="H73" s="20" t="n">
        <v>2.38296846</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8.981377269999999</v>
      </c>
      <c r="F74" s="20" t="n">
        <v>0.11958527</v>
      </c>
      <c r="G74" s="18" t="n">
        <v>91.01862273</v>
      </c>
      <c r="H74" s="20" t="n">
        <v>0.11958527</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96.35273785</v>
      </c>
      <c r="F75" s="20" t="n">
        <v>1.3010758</v>
      </c>
      <c r="G75" s="18" t="n">
        <v>3.64726215</v>
      </c>
      <c r="H75" s="20" t="n">
        <v>1.3010758</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65.07877757999999</v>
      </c>
      <c r="F76" s="20" t="n">
        <v>1.97456675</v>
      </c>
      <c r="G76" s="18" t="n">
        <v>34.92122242</v>
      </c>
      <c r="H76" s="20" t="n">
        <v>1.97456675</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37.15831162</v>
      </c>
      <c r="F77" s="20" t="n">
        <v>2.55547944</v>
      </c>
      <c r="G77" s="18" t="n">
        <v>62.84168838</v>
      </c>
      <c r="H77" s="20" t="n">
        <v>2.55547944</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88.08296558000001</v>
      </c>
      <c r="F78" s="20" t="n">
        <v>2.74318941</v>
      </c>
      <c r="G78" s="18" t="n">
        <v>11.91703442</v>
      </c>
      <c r="H78" s="20" t="n">
        <v>2.74318941</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6.00609497</v>
      </c>
      <c r="F79" s="20" t="n">
        <v>3.06529741</v>
      </c>
      <c r="G79" s="18" t="n">
        <v>93.99390502999999</v>
      </c>
      <c r="H79" s="20" t="n">
        <v>3.06529741</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73.37757606</v>
      </c>
      <c r="F80" s="20" t="n">
        <v>3.27715923</v>
      </c>
      <c r="G80" s="18" t="n">
        <v>26.62242394</v>
      </c>
      <c r="H80" s="20" t="n">
        <v>3.27715923</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84.69342638000001</v>
      </c>
      <c r="F81" s="20" t="n">
        <v>2.51953442</v>
      </c>
      <c r="G81" s="18" t="n">
        <v>15.30657362</v>
      </c>
      <c r="H81" s="20" t="n">
        <v>2.51953442</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593</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98.44991645</v>
      </c>
      <c r="F7" s="20" t="n">
        <v>0.51245087</v>
      </c>
      <c r="G7" s="18" t="n">
        <v>1.55008355</v>
      </c>
      <c r="H7" s="20" t="n">
        <v>0.51245087</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77.64549199</v>
      </c>
      <c r="F8" s="20" t="n">
        <v>2.66032474</v>
      </c>
      <c r="G8" s="18" t="n">
        <v>22.35450801</v>
      </c>
      <c r="H8" s="20" t="n">
        <v>2.66032474</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86.87373337</v>
      </c>
      <c r="F9" s="20" t="n">
        <v>2.12839671</v>
      </c>
      <c r="G9" s="18" t="n">
        <v>13.12626663</v>
      </c>
      <c r="H9" s="20" t="n">
        <v>2.12839671</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92.82743318</v>
      </c>
      <c r="F10" s="20" t="n">
        <v>1.43589143</v>
      </c>
      <c r="G10" s="18" t="n">
        <v>7.17256682</v>
      </c>
      <c r="H10" s="20" t="n">
        <v>1.43589143</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75.82434655</v>
      </c>
      <c r="F11" s="20" t="n">
        <v>3.87366707</v>
      </c>
      <c r="G11" s="18" t="n">
        <v>24.17565345</v>
      </c>
      <c r="H11" s="20" t="n">
        <v>3.87366707</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98.87838339</v>
      </c>
      <c r="F12" s="20" t="n">
        <v>0.60554715</v>
      </c>
      <c r="G12" s="18" t="n">
        <v>1.12161661</v>
      </c>
      <c r="H12" s="20" t="n">
        <v>0.60554715</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84.33302648999999</v>
      </c>
      <c r="F13" s="20" t="n">
        <v>2.0284992</v>
      </c>
      <c r="G13" s="18" t="n">
        <v>15.66697351</v>
      </c>
      <c r="H13" s="20" t="n">
        <v>2.0284992</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98.36700386</v>
      </c>
      <c r="F14" s="20" t="n">
        <v>0.72738003</v>
      </c>
      <c r="G14" s="18" t="n">
        <v>1.63299614</v>
      </c>
      <c r="H14" s="20" t="n">
        <v>0.72738003</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99.45434745999999</v>
      </c>
      <c r="F15" s="20" t="n">
        <v>0.52114572</v>
      </c>
      <c r="G15" s="18" t="n">
        <v>0.54565254</v>
      </c>
      <c r="H15" s="20" t="n">
        <v>0.52114572</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80.09543891</v>
      </c>
      <c r="F16" s="20" t="n">
        <v>2.70845987</v>
      </c>
      <c r="G16" s="18" t="n">
        <v>19.90456109</v>
      </c>
      <c r="H16" s="20" t="n">
        <v>2.70845987</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46.73348577</v>
      </c>
      <c r="F17" s="20" t="n">
        <v>3.25387034</v>
      </c>
      <c r="G17" s="18" t="n">
        <v>53.26651423</v>
      </c>
      <c r="H17" s="20" t="n">
        <v>3.25387034</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100</v>
      </c>
      <c r="F18" s="20" t="n">
        <v>0</v>
      </c>
      <c r="G18" s="18" t="n">
        <v>0</v>
      </c>
      <c r="H18" s="20" t="n">
        <v>0</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59.47948007</v>
      </c>
      <c r="F19" s="20" t="n">
        <v>3.52416662</v>
      </c>
      <c r="G19" s="18" t="n">
        <v>40.52051993</v>
      </c>
      <c r="H19" s="20" t="n">
        <v>3.52416662</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99.43494248</v>
      </c>
      <c r="F20" s="20" t="n">
        <v>0.06826113</v>
      </c>
      <c r="G20" s="18" t="n">
        <v>0</v>
      </c>
      <c r="H20" s="20" t="n">
        <v>0</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98.72884671</v>
      </c>
      <c r="F21" s="20" t="n">
        <v>0.6781106</v>
      </c>
      <c r="G21" s="18" t="n">
        <v>1.27115329</v>
      </c>
      <c r="H21" s="20" t="n">
        <v>0.6781106</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92.35923597999999</v>
      </c>
      <c r="F22" s="20" t="n">
        <v>1.8880085</v>
      </c>
      <c r="G22" s="18" t="n">
        <v>7.64076402</v>
      </c>
      <c r="H22" s="20" t="n">
        <v>1.8880085</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86.90345178</v>
      </c>
      <c r="F23" s="20" t="n">
        <v>2.79654835</v>
      </c>
      <c r="G23" s="18" t="n">
        <v>13.09654822</v>
      </c>
      <c r="H23" s="20" t="n">
        <v>2.79654835</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95.56943939</v>
      </c>
      <c r="F24" s="20" t="n">
        <v>1.29868848</v>
      </c>
      <c r="G24" s="18" t="n">
        <v>4.43056061</v>
      </c>
      <c r="H24" s="20" t="n">
        <v>1.29868848</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50.95790058</v>
      </c>
      <c r="F25" s="20" t="n">
        <v>3.78645897</v>
      </c>
      <c r="G25" s="18" t="n">
        <v>49.04209942</v>
      </c>
      <c r="H25" s="20" t="n">
        <v>3.78645897</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80.34679625</v>
      </c>
      <c r="F26" s="20" t="n">
        <v>2.5739851</v>
      </c>
      <c r="G26" s="18" t="n">
        <v>19.65320375</v>
      </c>
      <c r="H26" s="20" t="n">
        <v>2.5739851</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98.10135415000001</v>
      </c>
      <c r="F27" s="20" t="n">
        <v>0.02067408</v>
      </c>
      <c r="G27" s="18" t="n">
        <v>1.89864585</v>
      </c>
      <c r="H27" s="20" t="n">
        <v>0.02067408</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85.73553696</v>
      </c>
      <c r="F28" s="20" t="n">
        <v>2.38679444</v>
      </c>
      <c r="G28" s="18" t="n">
        <v>14.26446304</v>
      </c>
      <c r="H28" s="20" t="n">
        <v>2.38679444</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97.8486371</v>
      </c>
      <c r="F29" s="20" t="n">
        <v>1.18432122</v>
      </c>
      <c r="G29" s="18" t="n">
        <v>2.1513629</v>
      </c>
      <c r="H29" s="20" t="n">
        <v>1.18432122</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100</v>
      </c>
      <c r="F30" s="20" t="n">
        <v>0</v>
      </c>
      <c r="G30" s="18" t="n">
        <v>0</v>
      </c>
      <c r="H30" s="20" t="n">
        <v>0</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97.92198187</v>
      </c>
      <c r="F31" s="20" t="n">
        <v>1.0493425</v>
      </c>
      <c r="G31" s="18" t="n">
        <v>2.07801813</v>
      </c>
      <c r="H31" s="20" t="n">
        <v>1.0493425</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81.66259757</v>
      </c>
      <c r="F32" s="20" t="n">
        <v>3.36614292</v>
      </c>
      <c r="G32" s="18" t="n">
        <v>18.33740243</v>
      </c>
      <c r="H32" s="20" t="n">
        <v>3.36614292</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87.85266459</v>
      </c>
      <c r="F33" s="20" t="n">
        <v>2.47184791</v>
      </c>
      <c r="G33" s="18" t="n">
        <v>12.14733541</v>
      </c>
      <c r="H33" s="20" t="n">
        <v>2.47184791</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97.67453663000001</v>
      </c>
      <c r="F34" s="20" t="n">
        <v>1.09618887</v>
      </c>
      <c r="G34" s="18" t="n">
        <v>2.32546337</v>
      </c>
      <c r="H34" s="20" t="n">
        <v>1.09618887</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87.28051496</v>
      </c>
      <c r="F35" s="20" t="n">
        <v>0.50882479</v>
      </c>
      <c r="G35" s="18" t="n">
        <v>12.71948504</v>
      </c>
      <c r="H35" s="20" t="n">
        <v>0.50882479</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79.97677709</v>
      </c>
      <c r="F36" s="20" t="n">
        <v>2.70701191</v>
      </c>
      <c r="G36" s="18" t="n">
        <v>20.02322291</v>
      </c>
      <c r="H36" s="20" t="n">
        <v>2.70701191</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97.46300771</v>
      </c>
      <c r="F37" s="20" t="n">
        <v>1.12672067</v>
      </c>
      <c r="G37" s="18" t="n">
        <v>2.53699229</v>
      </c>
      <c r="H37" s="20" t="n">
        <v>1.12672067</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92.0086302</v>
      </c>
      <c r="F38" s="20" t="n">
        <v>1.99586048</v>
      </c>
      <c r="G38" s="18" t="n">
        <v>7.9913698</v>
      </c>
      <c r="H38" s="20" t="n">
        <v>1.99586048</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70.44547414</v>
      </c>
      <c r="F39" s="20" t="n">
        <v>3.59343702</v>
      </c>
      <c r="G39" s="18" t="n">
        <v>29.55452586</v>
      </c>
      <c r="H39" s="20" t="n">
        <v>3.59343702</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98.89222542</v>
      </c>
      <c r="F40" s="20" t="n">
        <v>0.8755002200000001</v>
      </c>
      <c r="G40" s="18" t="n">
        <v>1.10777458</v>
      </c>
      <c r="H40" s="20" t="n">
        <v>0.8755002200000001</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58.97561637</v>
      </c>
      <c r="F41" s="20" t="n">
        <v>3.75036626</v>
      </c>
      <c r="G41" s="18" t="n">
        <v>41.02438363</v>
      </c>
      <c r="H41" s="20" t="n">
        <v>3.75036626</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83.70616991</v>
      </c>
      <c r="F44" s="20" t="n">
        <v>2.73627294</v>
      </c>
      <c r="G44" s="18" t="n">
        <v>15.42351658</v>
      </c>
      <c r="H44" s="20" t="n">
        <v>2.64640105</v>
      </c>
      <c r="I44" s="18" t="n">
        <v>0</v>
      </c>
      <c r="J44" s="20" t="n">
        <v>0</v>
      </c>
      <c r="K44" s="18" t="s">
        <v>404</v>
      </c>
      <c r="L44" s="20" t="s">
        <v>404</v>
      </c>
      <c r="M44" s="18" t="n">
        <v>0</v>
      </c>
      <c r="N44" s="20" t="n">
        <v>0</v>
      </c>
      <c r="O44" s="18" t="n">
        <v>0</v>
      </c>
      <c r="P44" s="20" t="n">
        <v>0</v>
      </c>
      <c r="Q44" s="18" t="n">
        <v>0.87031351</v>
      </c>
      <c r="R44" s="20" t="n">
        <v>0.72961624</v>
      </c>
    </row>
    <row r="45" spans="1:18">
      <c r="A45" s="15" t="s">
        <v>442</v>
      </c>
      <c r="B45" s="17" t="n">
        <v>5519</v>
      </c>
      <c r="C45" s="18">
        <f>(0.0/B45*100)</f>
        <v/>
      </c>
      <c r="D45" s="19" t="n">
        <v>5519</v>
      </c>
      <c r="E45" s="18" t="n">
        <v>97.06333293</v>
      </c>
      <c r="F45" s="20" t="n">
        <v>1.2801128</v>
      </c>
      <c r="G45" s="18" t="n">
        <v>2.76438976</v>
      </c>
      <c r="H45" s="20" t="n">
        <v>1.26744111</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84.34505097</v>
      </c>
      <c r="F46" s="20" t="n">
        <v>2.13509054</v>
      </c>
      <c r="G46" s="18" t="n">
        <v>15.65494903</v>
      </c>
      <c r="H46" s="20" t="n">
        <v>2.13509054</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63.61231241</v>
      </c>
      <c r="F47" s="20" t="n">
        <v>3.70582456</v>
      </c>
      <c r="G47" s="18" t="n">
        <v>36.38768759</v>
      </c>
      <c r="H47" s="20" t="n">
        <v>3.70582456</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82.24981692</v>
      </c>
      <c r="F48" s="20" t="n">
        <v>3.22522965</v>
      </c>
      <c r="G48" s="18" t="n">
        <v>17.75018308</v>
      </c>
      <c r="H48" s="20" t="n">
        <v>3.22522965</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95.95826408000001</v>
      </c>
      <c r="F49" s="20" t="n">
        <v>1.35576875</v>
      </c>
      <c r="G49" s="18" t="n">
        <v>4.04173592</v>
      </c>
      <c r="H49" s="20" t="n">
        <v>1.35576875</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70.50359313</v>
      </c>
      <c r="F50" s="20" t="n">
        <v>3.12304317</v>
      </c>
      <c r="G50" s="18" t="n">
        <v>29.49640687</v>
      </c>
      <c r="H50" s="20" t="n">
        <v>3.12304317</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98.69633835</v>
      </c>
      <c r="F51" s="20" t="n">
        <v>0.73022442</v>
      </c>
      <c r="G51" s="18" t="n">
        <v>1.30366165</v>
      </c>
      <c r="H51" s="20" t="n">
        <v>0.73022442</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96.59204093</v>
      </c>
      <c r="F52" s="20" t="n">
        <v>1.35747278</v>
      </c>
      <c r="G52" s="18" t="n">
        <v>3.40795907</v>
      </c>
      <c r="H52" s="20" t="n">
        <v>1.35747278</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97.99729916</v>
      </c>
      <c r="F53" s="20" t="n">
        <v>0.03888384</v>
      </c>
      <c r="G53" s="18" t="n">
        <v>2.00270084</v>
      </c>
      <c r="H53" s="20" t="n">
        <v>0.03888384</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85.64985882000001</v>
      </c>
      <c r="F54" s="20" t="n">
        <v>2.53796563</v>
      </c>
      <c r="G54" s="18" t="n">
        <v>14.35014118</v>
      </c>
      <c r="H54" s="20" t="n">
        <v>2.53796563</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79.35130776</v>
      </c>
      <c r="F55" s="20" t="n">
        <v>2.65488702</v>
      </c>
      <c r="G55" s="18" t="n">
        <v>20.64869224</v>
      </c>
      <c r="H55" s="20" t="n">
        <v>2.65488702</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93.44240827</v>
      </c>
      <c r="F56" s="20" t="n">
        <v>2.17209812</v>
      </c>
      <c r="G56" s="18" t="n">
        <v>6.55759173</v>
      </c>
      <c r="H56" s="20" t="n">
        <v>2.17209812</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89.97586671000001</v>
      </c>
      <c r="F57" s="20" t="n">
        <v>2.05327948</v>
      </c>
      <c r="G57" s="18" t="n">
        <v>10.02413329</v>
      </c>
      <c r="H57" s="20" t="n">
        <v>2.05327948</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90.64583741</v>
      </c>
      <c r="F58" s="20" t="n">
        <v>1.8576577</v>
      </c>
      <c r="G58" s="18" t="n">
        <v>9.35416259</v>
      </c>
      <c r="H58" s="20" t="n">
        <v>1.8576577</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90.78944923</v>
      </c>
      <c r="F59" s="20" t="n">
        <v>0.77173518</v>
      </c>
      <c r="G59" s="18" t="n">
        <v>9.210550769999999</v>
      </c>
      <c r="H59" s="20" t="n">
        <v>0.77173518</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63.89769709</v>
      </c>
      <c r="F60" s="20" t="n">
        <v>3.40936821</v>
      </c>
      <c r="G60" s="18" t="n">
        <v>34.76984506</v>
      </c>
      <c r="H60" s="20" t="n">
        <v>3.39388137</v>
      </c>
      <c r="I60" s="18" t="n">
        <v>0</v>
      </c>
      <c r="J60" s="20" t="n">
        <v>0</v>
      </c>
      <c r="K60" s="18" t="s">
        <v>404</v>
      </c>
      <c r="L60" s="20" t="s">
        <v>404</v>
      </c>
      <c r="M60" s="18" t="n">
        <v>0</v>
      </c>
      <c r="N60" s="20" t="n">
        <v>0</v>
      </c>
      <c r="O60" s="18" t="n">
        <v>0</v>
      </c>
      <c r="P60" s="20" t="n">
        <v>0</v>
      </c>
      <c r="Q60" s="18" t="n">
        <v>1.33245786</v>
      </c>
      <c r="R60" s="20" t="n">
        <v>0.53013063</v>
      </c>
    </row>
    <row r="61" spans="1:18">
      <c r="A61" s="15" t="s">
        <v>458</v>
      </c>
      <c r="B61" s="17" t="n">
        <v>6525</v>
      </c>
      <c r="C61" s="18">
        <f>(0.0/B61*100)</f>
        <v/>
      </c>
      <c r="D61" s="19" t="n">
        <v>6525</v>
      </c>
      <c r="E61" s="18" t="n">
        <v>52.57483164</v>
      </c>
      <c r="F61" s="20" t="n">
        <v>2.93796512</v>
      </c>
      <c r="G61" s="18" t="n">
        <v>47.42516836</v>
      </c>
      <c r="H61" s="20" t="n">
        <v>2.93796512</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70.12849269</v>
      </c>
      <c r="F62" s="20" t="n">
        <v>0.06385006</v>
      </c>
      <c r="G62" s="18" t="n">
        <v>29.87150731</v>
      </c>
      <c r="H62" s="20" t="n">
        <v>0.06385006</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61.82211501</v>
      </c>
      <c r="F63" s="20" t="n">
        <v>0.20143051</v>
      </c>
      <c r="G63" s="18" t="n">
        <v>30.34487648</v>
      </c>
      <c r="H63" s="20" t="n">
        <v>0.15225385</v>
      </c>
      <c r="I63" s="18" t="n">
        <v>0</v>
      </c>
      <c r="J63" s="20" t="n">
        <v>0</v>
      </c>
      <c r="K63" s="18" t="s">
        <v>404</v>
      </c>
      <c r="L63" s="20" t="s">
        <v>404</v>
      </c>
      <c r="M63" s="18" t="n">
        <v>0</v>
      </c>
      <c r="N63" s="20" t="n">
        <v>0</v>
      </c>
      <c r="O63" s="18" t="n">
        <v>0</v>
      </c>
      <c r="P63" s="20" t="n">
        <v>0</v>
      </c>
      <c r="Q63" s="18" t="n">
        <v>7.83300851</v>
      </c>
      <c r="R63" s="20" t="n">
        <v>0.18465882</v>
      </c>
    </row>
    <row r="64" spans="1:18">
      <c r="A64" s="15" t="s">
        <v>461</v>
      </c>
      <c r="B64" s="17" t="n">
        <v>3634</v>
      </c>
      <c r="C64" s="18">
        <f>(27.0/B64*100)</f>
        <v/>
      </c>
      <c r="D64" s="19" t="n">
        <v>3607</v>
      </c>
      <c r="E64" s="18" t="n">
        <v>94.87782147</v>
      </c>
      <c r="F64" s="20" t="n">
        <v>0.05104168</v>
      </c>
      <c r="G64" s="18" t="n">
        <v>5.12217853</v>
      </c>
      <c r="H64" s="20" t="n">
        <v>0.05104168</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91.35266244</v>
      </c>
      <c r="F65" s="20" t="n">
        <v>1.74753079</v>
      </c>
      <c r="G65" s="18" t="n">
        <v>8.64733756</v>
      </c>
      <c r="H65" s="20" t="n">
        <v>1.74753079</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99.4258378</v>
      </c>
      <c r="F66" s="20" t="n">
        <v>0.04033036</v>
      </c>
      <c r="G66" s="18" t="n">
        <v>0.5741622</v>
      </c>
      <c r="H66" s="20" t="n">
        <v>0.04033036</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88.36662726</v>
      </c>
      <c r="F67" s="20" t="n">
        <v>2.04778294</v>
      </c>
      <c r="G67" s="18" t="n">
        <v>11.63337274</v>
      </c>
      <c r="H67" s="20" t="n">
        <v>2.04778294</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90.29123075</v>
      </c>
      <c r="F68" s="20" t="n">
        <v>0.06240098</v>
      </c>
      <c r="G68" s="18" t="n">
        <v>9.70876925</v>
      </c>
      <c r="H68" s="20" t="n">
        <v>0.06240098</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86.01392393</v>
      </c>
      <c r="F69" s="20" t="n">
        <v>2.5884884</v>
      </c>
      <c r="G69" s="18" t="n">
        <v>13.98607607</v>
      </c>
      <c r="H69" s="20" t="n">
        <v>2.5884884</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58.09304026</v>
      </c>
      <c r="F70" s="20" t="n">
        <v>4.46053687</v>
      </c>
      <c r="G70" s="18" t="n">
        <v>41.90695974</v>
      </c>
      <c r="H70" s="20" t="n">
        <v>4.46053687</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25.40587782</v>
      </c>
      <c r="F71" s="20" t="n">
        <v>1.0289956</v>
      </c>
      <c r="G71" s="18" t="n">
        <v>74.59412218</v>
      </c>
      <c r="H71" s="20" t="n">
        <v>1.0289956</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78.62838202</v>
      </c>
      <c r="F72" s="20" t="n">
        <v>2.9418333</v>
      </c>
      <c r="G72" s="18" t="n">
        <v>21.37161798</v>
      </c>
      <c r="H72" s="20" t="n">
        <v>2.9418333</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52.60630823</v>
      </c>
      <c r="F73" s="20" t="n">
        <v>4.22036703</v>
      </c>
      <c r="G73" s="18" t="n">
        <v>47.39369177</v>
      </c>
      <c r="H73" s="20" t="n">
        <v>4.22036703</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94.20540391</v>
      </c>
      <c r="F74" s="20" t="n">
        <v>0.12030076</v>
      </c>
      <c r="G74" s="18" t="n">
        <v>5.79459609</v>
      </c>
      <c r="H74" s="20" t="n">
        <v>0.12030076</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99.83365956999999</v>
      </c>
      <c r="F75" s="20" t="n">
        <v>0.16205209</v>
      </c>
      <c r="G75" s="18" t="n">
        <v>0.16634043</v>
      </c>
      <c r="H75" s="20" t="n">
        <v>0.16205209</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92.17997543</v>
      </c>
      <c r="F76" s="20" t="n">
        <v>1.22772025</v>
      </c>
      <c r="G76" s="18" t="n">
        <v>7.82002457</v>
      </c>
      <c r="H76" s="20" t="n">
        <v>1.22772025</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95.01961805000001</v>
      </c>
      <c r="F77" s="20" t="n">
        <v>1.2812138</v>
      </c>
      <c r="G77" s="18" t="n">
        <v>4.98038195</v>
      </c>
      <c r="H77" s="20" t="n">
        <v>1.2812138</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80.13450003</v>
      </c>
      <c r="F78" s="20" t="n">
        <v>3.14867138</v>
      </c>
      <c r="G78" s="18" t="n">
        <v>19.86549997</v>
      </c>
      <c r="H78" s="20" t="n">
        <v>3.14867138</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91.80361062999999</v>
      </c>
      <c r="F79" s="20" t="n">
        <v>3.75205794</v>
      </c>
      <c r="G79" s="18" t="n">
        <v>8.19638937</v>
      </c>
      <c r="H79" s="20" t="n">
        <v>3.75205794</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71.15538189999999</v>
      </c>
      <c r="F80" s="20" t="n">
        <v>3.55129879</v>
      </c>
      <c r="G80" s="18" t="n">
        <v>28.8446181</v>
      </c>
      <c r="H80" s="20" t="n">
        <v>3.55129879</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95.8837626</v>
      </c>
      <c r="F81" s="20" t="n">
        <v>1.56490936</v>
      </c>
      <c r="G81" s="18" t="n">
        <v>4.1162374</v>
      </c>
      <c r="H81" s="20" t="n">
        <v>1.56490936</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594</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95.60563036000001</v>
      </c>
      <c r="F7" s="20" t="n">
        <v>0.77741368</v>
      </c>
      <c r="G7" s="18" t="n">
        <v>4.39436964</v>
      </c>
      <c r="H7" s="20" t="n">
        <v>0.77741368</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99.16692514</v>
      </c>
      <c r="F8" s="20" t="n">
        <v>0.57948344</v>
      </c>
      <c r="G8" s="18" t="n">
        <v>0.83307486</v>
      </c>
      <c r="H8" s="20" t="n">
        <v>0.57948344</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99.26339869</v>
      </c>
      <c r="F9" s="20" t="n">
        <v>0.5822368999999999</v>
      </c>
      <c r="G9" s="18" t="n">
        <v>0.73660131</v>
      </c>
      <c r="H9" s="20" t="n">
        <v>0.5822368999999999</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71.44615481</v>
      </c>
      <c r="F10" s="20" t="n">
        <v>2.59563342</v>
      </c>
      <c r="G10" s="18" t="n">
        <v>28.55384519</v>
      </c>
      <c r="H10" s="20" t="n">
        <v>2.59563342</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99.09138170999999</v>
      </c>
      <c r="F11" s="20" t="n">
        <v>0.58993594</v>
      </c>
      <c r="G11" s="18" t="n">
        <v>0.9086182900000001</v>
      </c>
      <c r="H11" s="20" t="n">
        <v>0.58993594</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100</v>
      </c>
      <c r="F12" s="20" t="n">
        <v>0</v>
      </c>
      <c r="G12" s="18" t="n">
        <v>0</v>
      </c>
      <c r="H12" s="20" t="n">
        <v>0</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99.75100261999999</v>
      </c>
      <c r="F13" s="20" t="n">
        <v>0.25004701</v>
      </c>
      <c r="G13" s="18" t="n">
        <v>0.24899738</v>
      </c>
      <c r="H13" s="20" t="n">
        <v>0.25004701</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100</v>
      </c>
      <c r="F14" s="20" t="n">
        <v>0</v>
      </c>
      <c r="G14" s="18" t="n">
        <v>0</v>
      </c>
      <c r="H14" s="20" t="n">
        <v>0</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99.31678063</v>
      </c>
      <c r="F15" s="20" t="n">
        <v>0.68316313</v>
      </c>
      <c r="G15" s="18" t="n">
        <v>0.68321937</v>
      </c>
      <c r="H15" s="20" t="n">
        <v>0.68316313</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98.14470373</v>
      </c>
      <c r="F16" s="20" t="n">
        <v>0.97827358</v>
      </c>
      <c r="G16" s="18" t="n">
        <v>1.85529627</v>
      </c>
      <c r="H16" s="20" t="n">
        <v>0.97827358</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82.19424119999999</v>
      </c>
      <c r="F17" s="20" t="n">
        <v>2.51485598</v>
      </c>
      <c r="G17" s="18" t="n">
        <v>17.8057588</v>
      </c>
      <c r="H17" s="20" t="n">
        <v>2.51485598</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100</v>
      </c>
      <c r="F18" s="20" t="n">
        <v>0</v>
      </c>
      <c r="G18" s="18" t="n">
        <v>0</v>
      </c>
      <c r="H18" s="20" t="n">
        <v>0</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89.63228748</v>
      </c>
      <c r="F19" s="20" t="n">
        <v>2.07616017</v>
      </c>
      <c r="G19" s="18" t="n">
        <v>10.36771252</v>
      </c>
      <c r="H19" s="20" t="n">
        <v>2.07616017</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98.31520942</v>
      </c>
      <c r="F20" s="20" t="n">
        <v>0.0627819</v>
      </c>
      <c r="G20" s="18" t="n">
        <v>1.11973306</v>
      </c>
      <c r="H20" s="20" t="n">
        <v>0.04400437</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99.26692186</v>
      </c>
      <c r="F21" s="20" t="n">
        <v>0.46509833</v>
      </c>
      <c r="G21" s="18" t="n">
        <v>0.73307814</v>
      </c>
      <c r="H21" s="20" t="n">
        <v>0.46509833</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99.48897042999999</v>
      </c>
      <c r="F22" s="20" t="n">
        <v>0.5104463</v>
      </c>
      <c r="G22" s="18" t="n">
        <v>0.51102957</v>
      </c>
      <c r="H22" s="20" t="n">
        <v>0.5104463</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99.31828831</v>
      </c>
      <c r="F23" s="20" t="n">
        <v>0.45591971</v>
      </c>
      <c r="G23" s="18" t="n">
        <v>0.68171169</v>
      </c>
      <c r="H23" s="20" t="n">
        <v>0.45591971</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81.48525220000001</v>
      </c>
      <c r="F24" s="20" t="n">
        <v>2.75357299</v>
      </c>
      <c r="G24" s="18" t="n">
        <v>18.5147478</v>
      </c>
      <c r="H24" s="20" t="n">
        <v>2.75357299</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96.26089681000001</v>
      </c>
      <c r="F25" s="20" t="n">
        <v>1.53140985</v>
      </c>
      <c r="G25" s="18" t="n">
        <v>3.73910319</v>
      </c>
      <c r="H25" s="20" t="n">
        <v>1.53140985</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92.24744165</v>
      </c>
      <c r="F26" s="20" t="n">
        <v>1.22241008</v>
      </c>
      <c r="G26" s="18" t="n">
        <v>7.75255835</v>
      </c>
      <c r="H26" s="20" t="n">
        <v>1.22241008</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90.83032633000001</v>
      </c>
      <c r="F27" s="20" t="n">
        <v>0.06923232</v>
      </c>
      <c r="G27" s="18" t="n">
        <v>9.16967367</v>
      </c>
      <c r="H27" s="20" t="n">
        <v>0.06923232</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75.26301055</v>
      </c>
      <c r="F28" s="20" t="n">
        <v>2.67305015</v>
      </c>
      <c r="G28" s="18" t="n">
        <v>24.73698945</v>
      </c>
      <c r="H28" s="20" t="n">
        <v>2.67305015</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100</v>
      </c>
      <c r="F29" s="20" t="n">
        <v>0</v>
      </c>
      <c r="G29" s="18" t="n">
        <v>0</v>
      </c>
      <c r="H29" s="20" t="n">
        <v>0</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(0.0/B30*100)</f>
        <v/>
      </c>
      <c r="D30" s="19" t="n">
        <v>4520</v>
      </c>
      <c r="E30" s="18" t="n">
        <v>0</v>
      </c>
      <c r="F30" s="20" t="n">
        <v>0</v>
      </c>
      <c r="G30" s="18" t="n">
        <v>0</v>
      </c>
      <c r="H30" s="20" t="n">
        <v>0</v>
      </c>
      <c r="I30" s="18" t="n">
        <v>0</v>
      </c>
      <c r="J30" s="20" t="n">
        <v>0</v>
      </c>
      <c r="K30" s="18" t="s">
        <v>404</v>
      </c>
      <c r="L30" s="20" t="s">
        <v>404</v>
      </c>
      <c r="M30" s="18" t="n">
        <v>100</v>
      </c>
      <c r="N30" s="20" t="n">
        <v>0</v>
      </c>
      <c r="O30" s="18" t="n">
        <v>0</v>
      </c>
      <c r="P30" s="20" t="n">
        <v>0</v>
      </c>
      <c r="Q30" s="18" t="n">
        <v>0</v>
      </c>
      <c r="R30" s="20" t="n">
        <v>0</v>
      </c>
    </row>
    <row r="31" spans="1:18">
      <c r="A31" s="15" t="s">
        <v>428</v>
      </c>
      <c r="B31" s="17" t="n">
        <v>5456</v>
      </c>
      <c r="C31" s="18">
        <f>(808.0/B31*100)</f>
        <v/>
      </c>
      <c r="D31" s="19" t="n">
        <v>4648</v>
      </c>
      <c r="E31" s="18" t="n">
        <v>96.26993779</v>
      </c>
      <c r="F31" s="20" t="n">
        <v>1.39034443</v>
      </c>
      <c r="G31" s="18" t="n">
        <v>3.73006221</v>
      </c>
      <c r="H31" s="20" t="n">
        <v>1.39034443</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100</v>
      </c>
      <c r="F32" s="20" t="n">
        <v>0</v>
      </c>
      <c r="G32" s="18" t="n">
        <v>0</v>
      </c>
      <c r="H32" s="20" t="n">
        <v>0</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99.94632002</v>
      </c>
      <c r="F33" s="20" t="n">
        <v>0.00297926</v>
      </c>
      <c r="G33" s="18" t="n">
        <v>0.05367998</v>
      </c>
      <c r="H33" s="20" t="n">
        <v>0.00297926</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99.40237014</v>
      </c>
      <c r="F34" s="20" t="n">
        <v>0.5952605</v>
      </c>
      <c r="G34" s="18" t="n">
        <v>0.59762986</v>
      </c>
      <c r="H34" s="20" t="n">
        <v>0.5952605</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100</v>
      </c>
      <c r="F35" s="20" t="n">
        <v>0</v>
      </c>
      <c r="G35" s="18" t="n">
        <v>0</v>
      </c>
      <c r="H35" s="20" t="n">
        <v>0</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93.93796231</v>
      </c>
      <c r="F36" s="20" t="n">
        <v>1.84909446</v>
      </c>
      <c r="G36" s="18" t="n">
        <v>6.06203769</v>
      </c>
      <c r="H36" s="20" t="n">
        <v>1.84909446</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98.90258351</v>
      </c>
      <c r="F37" s="20" t="n">
        <v>0.76528431</v>
      </c>
      <c r="G37" s="18" t="n">
        <v>1.09741649</v>
      </c>
      <c r="H37" s="20" t="n">
        <v>0.76528431</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38.87260427</v>
      </c>
      <c r="F38" s="20" t="n">
        <v>2.52347725</v>
      </c>
      <c r="G38" s="18" t="n">
        <v>61.12739573</v>
      </c>
      <c r="H38" s="20" t="n">
        <v>2.52347725</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95.9477306</v>
      </c>
      <c r="F39" s="20" t="n">
        <v>1.94841026</v>
      </c>
      <c r="G39" s="18" t="n">
        <v>4.0522694</v>
      </c>
      <c r="H39" s="20" t="n">
        <v>1.94841026</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99.59229322</v>
      </c>
      <c r="F40" s="20" t="n">
        <v>0.17011141</v>
      </c>
      <c r="G40" s="18" t="n">
        <v>0.40770678</v>
      </c>
      <c r="H40" s="20" t="n">
        <v>0.17011141</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52.17108017</v>
      </c>
      <c r="F41" s="20" t="n">
        <v>3.55922288</v>
      </c>
      <c r="G41" s="18" t="n">
        <v>47.82891983</v>
      </c>
      <c r="H41" s="20" t="n">
        <v>3.55922288</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98.26007272</v>
      </c>
      <c r="F44" s="20" t="n">
        <v>0.97354719</v>
      </c>
      <c r="G44" s="18" t="n">
        <v>0.86961377</v>
      </c>
      <c r="H44" s="20" t="n">
        <v>0.6444942299999999</v>
      </c>
      <c r="I44" s="18" t="n">
        <v>0</v>
      </c>
      <c r="J44" s="20" t="n">
        <v>0</v>
      </c>
      <c r="K44" s="18" t="s">
        <v>404</v>
      </c>
      <c r="L44" s="20" t="s">
        <v>404</v>
      </c>
      <c r="M44" s="18" t="n">
        <v>0</v>
      </c>
      <c r="N44" s="20" t="n">
        <v>0</v>
      </c>
      <c r="O44" s="18" t="n">
        <v>0</v>
      </c>
      <c r="P44" s="20" t="n">
        <v>0</v>
      </c>
      <c r="Q44" s="18" t="n">
        <v>0.87031351</v>
      </c>
      <c r="R44" s="20" t="n">
        <v>0.72961624</v>
      </c>
    </row>
    <row r="45" spans="1:18">
      <c r="A45" s="15" t="s">
        <v>442</v>
      </c>
      <c r="B45" s="17" t="n">
        <v>5519</v>
      </c>
      <c r="C45" s="18">
        <f>(0.0/B45*100)</f>
        <v/>
      </c>
      <c r="D45" s="19" t="n">
        <v>5519</v>
      </c>
      <c r="E45" s="18" t="n">
        <v>95.96696076000001</v>
      </c>
      <c r="F45" s="20" t="n">
        <v>1.65242368</v>
      </c>
      <c r="G45" s="18" t="n">
        <v>3.86076192</v>
      </c>
      <c r="H45" s="20" t="n">
        <v>1.64185212</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94.71396317999999</v>
      </c>
      <c r="F46" s="20" t="n">
        <v>1.08343801</v>
      </c>
      <c r="G46" s="18" t="n">
        <v>5.28603682</v>
      </c>
      <c r="H46" s="20" t="n">
        <v>1.08343801</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98.690941</v>
      </c>
      <c r="F47" s="20" t="n">
        <v>0.91977853</v>
      </c>
      <c r="G47" s="18" t="n">
        <v>1.309059</v>
      </c>
      <c r="H47" s="20" t="n">
        <v>0.91977853</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14.29786154</v>
      </c>
      <c r="F48" s="20" t="n">
        <v>2.92661167</v>
      </c>
      <c r="G48" s="18" t="n">
        <v>85.70213846</v>
      </c>
      <c r="H48" s="20" t="n">
        <v>2.92661167</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88.54051364</v>
      </c>
      <c r="F49" s="20" t="n">
        <v>2.559652</v>
      </c>
      <c r="G49" s="18" t="n">
        <v>11.45948636</v>
      </c>
      <c r="H49" s="20" t="n">
        <v>2.559652</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96.6732097</v>
      </c>
      <c r="F50" s="20" t="n">
        <v>1.21950037</v>
      </c>
      <c r="G50" s="18" t="n">
        <v>3.3267903</v>
      </c>
      <c r="H50" s="20" t="n">
        <v>1.21950037</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98.0638003</v>
      </c>
      <c r="F51" s="20" t="n">
        <v>1.12129027</v>
      </c>
      <c r="G51" s="18" t="n">
        <v>1.9361997</v>
      </c>
      <c r="H51" s="20" t="n">
        <v>1.12129027</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98.35655033</v>
      </c>
      <c r="F52" s="20" t="n">
        <v>0.95548223</v>
      </c>
      <c r="G52" s="18" t="n">
        <v>1.64344967</v>
      </c>
      <c r="H52" s="20" t="n">
        <v>0.95548223</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0</v>
      </c>
      <c r="F53" s="20" t="n">
        <v>0</v>
      </c>
      <c r="G53" s="18" t="n">
        <v>0</v>
      </c>
      <c r="H53" s="20" t="n">
        <v>0</v>
      </c>
      <c r="I53" s="18" t="n">
        <v>0</v>
      </c>
      <c r="J53" s="20" t="n">
        <v>0</v>
      </c>
      <c r="K53" s="18" t="s">
        <v>404</v>
      </c>
      <c r="L53" s="20" t="s">
        <v>404</v>
      </c>
      <c r="M53" s="18" t="n">
        <v>100</v>
      </c>
      <c r="N53" s="20" t="n">
        <v>0</v>
      </c>
      <c r="O53" s="18" t="n">
        <v>0</v>
      </c>
      <c r="P53" s="20" t="n">
        <v>0</v>
      </c>
      <c r="Q53" s="18" t="n">
        <v>0</v>
      </c>
      <c r="R53" s="20" t="n">
        <v>0</v>
      </c>
    </row>
    <row r="54" spans="1:18">
      <c r="A54" s="15" t="s">
        <v>451</v>
      </c>
      <c r="B54" s="17" t="n">
        <v>4740</v>
      </c>
      <c r="C54" s="18">
        <f>(262.0/B54*100)</f>
        <v/>
      </c>
      <c r="D54" s="19" t="n">
        <v>4478</v>
      </c>
      <c r="E54" s="18" t="n">
        <v>99.32622256000001</v>
      </c>
      <c r="F54" s="20" t="n">
        <v>0.711829</v>
      </c>
      <c r="G54" s="18" t="n">
        <v>0.6737774399999999</v>
      </c>
      <c r="H54" s="20" t="n">
        <v>0.711829</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99.86914203000001</v>
      </c>
      <c r="F55" s="20" t="n">
        <v>0.13067088</v>
      </c>
      <c r="G55" s="18" t="n">
        <v>0.13085797</v>
      </c>
      <c r="H55" s="20" t="n">
        <v>0.13067088</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0</v>
      </c>
      <c r="F56" s="20" t="n">
        <v>0</v>
      </c>
      <c r="G56" s="18" t="n">
        <v>0</v>
      </c>
      <c r="H56" s="20" t="n">
        <v>0</v>
      </c>
      <c r="I56" s="18" t="n">
        <v>0</v>
      </c>
      <c r="J56" s="20" t="n">
        <v>0</v>
      </c>
      <c r="K56" s="18" t="s">
        <v>404</v>
      </c>
      <c r="L56" s="20" t="s">
        <v>404</v>
      </c>
      <c r="M56" s="18" t="n">
        <v>100</v>
      </c>
      <c r="N56" s="20" t="n">
        <v>0</v>
      </c>
      <c r="O56" s="18" t="n">
        <v>0</v>
      </c>
      <c r="P56" s="20" t="n">
        <v>0</v>
      </c>
      <c r="Q56" s="18" t="n">
        <v>0</v>
      </c>
      <c r="R56" s="20" t="n">
        <v>0</v>
      </c>
    </row>
    <row r="57" spans="1:18">
      <c r="A57" s="15" t="s">
        <v>454</v>
      </c>
      <c r="B57" s="17" t="n">
        <v>6513</v>
      </c>
      <c r="C57" s="18">
        <f>(0.0/B57*100)</f>
        <v/>
      </c>
      <c r="D57" s="19" t="n">
        <v>6513</v>
      </c>
      <c r="E57" s="18" t="n">
        <v>74.31778713999999</v>
      </c>
      <c r="F57" s="20" t="n">
        <v>2.90393776</v>
      </c>
      <c r="G57" s="18" t="n">
        <v>25.68221286</v>
      </c>
      <c r="H57" s="20" t="n">
        <v>2.90393776</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89.52750193999999</v>
      </c>
      <c r="F58" s="20" t="n">
        <v>2.12599763</v>
      </c>
      <c r="G58" s="18" t="n">
        <v>10.47249806</v>
      </c>
      <c r="H58" s="20" t="n">
        <v>2.12599763</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88.57961215</v>
      </c>
      <c r="F59" s="20" t="n">
        <v>1.03153741</v>
      </c>
      <c r="G59" s="18" t="n">
        <v>11.42038785</v>
      </c>
      <c r="H59" s="20" t="n">
        <v>1.03153741</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90.83300016</v>
      </c>
      <c r="F60" s="20" t="n">
        <v>2.09405425</v>
      </c>
      <c r="G60" s="18" t="n">
        <v>7.83454199</v>
      </c>
      <c r="H60" s="20" t="n">
        <v>2.03065467</v>
      </c>
      <c r="I60" s="18" t="n">
        <v>0</v>
      </c>
      <c r="J60" s="20" t="n">
        <v>0</v>
      </c>
      <c r="K60" s="18" t="s">
        <v>404</v>
      </c>
      <c r="L60" s="20" t="s">
        <v>404</v>
      </c>
      <c r="M60" s="18" t="n">
        <v>0</v>
      </c>
      <c r="N60" s="20" t="n">
        <v>0</v>
      </c>
      <c r="O60" s="18" t="n">
        <v>0</v>
      </c>
      <c r="P60" s="20" t="n">
        <v>0</v>
      </c>
      <c r="Q60" s="18" t="n">
        <v>1.33245786</v>
      </c>
      <c r="R60" s="20" t="n">
        <v>0.53013063</v>
      </c>
    </row>
    <row r="61" spans="1:18">
      <c r="A61" s="15" t="s">
        <v>458</v>
      </c>
      <c r="B61" s="17" t="n">
        <v>6525</v>
      </c>
      <c r="C61" s="18">
        <f>(0.0/B61*100)</f>
        <v/>
      </c>
      <c r="D61" s="19" t="n">
        <v>6525</v>
      </c>
      <c r="E61" s="18" t="n">
        <v>99.66229594000001</v>
      </c>
      <c r="F61" s="20" t="n">
        <v>0.009742249999999999</v>
      </c>
      <c r="G61" s="18" t="n">
        <v>0.33770406</v>
      </c>
      <c r="H61" s="20" t="n">
        <v>0.009742249999999999</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98.35177022000001</v>
      </c>
      <c r="F62" s="20" t="n">
        <v>0.00725027</v>
      </c>
      <c r="G62" s="18" t="n">
        <v>1.64822978</v>
      </c>
      <c r="H62" s="20" t="n">
        <v>0.00725027</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66.03602244</v>
      </c>
      <c r="F63" s="20" t="n">
        <v>0.19342508</v>
      </c>
      <c r="G63" s="18" t="n">
        <v>26.13096905</v>
      </c>
      <c r="H63" s="20" t="n">
        <v>0.13834756</v>
      </c>
      <c r="I63" s="18" t="n">
        <v>0</v>
      </c>
      <c r="J63" s="20" t="n">
        <v>0</v>
      </c>
      <c r="K63" s="18" t="s">
        <v>404</v>
      </c>
      <c r="L63" s="20" t="s">
        <v>404</v>
      </c>
      <c r="M63" s="18" t="n">
        <v>0</v>
      </c>
      <c r="N63" s="20" t="n">
        <v>0</v>
      </c>
      <c r="O63" s="18" t="n">
        <v>0</v>
      </c>
      <c r="P63" s="20" t="n">
        <v>0</v>
      </c>
      <c r="Q63" s="18" t="n">
        <v>7.83300851</v>
      </c>
      <c r="R63" s="20" t="n">
        <v>0.18465882</v>
      </c>
    </row>
    <row r="64" spans="1:18">
      <c r="A64" s="15" t="s">
        <v>461</v>
      </c>
      <c r="B64" s="17" t="n">
        <v>3634</v>
      </c>
      <c r="C64" s="18">
        <f>(27.0/B64*100)</f>
        <v/>
      </c>
      <c r="D64" s="19" t="n">
        <v>3607</v>
      </c>
      <c r="E64" s="18" t="n">
        <v>97.98773425</v>
      </c>
      <c r="F64" s="20" t="n">
        <v>0.04043504</v>
      </c>
      <c r="G64" s="18" t="n">
        <v>2.01226575</v>
      </c>
      <c r="H64" s="20" t="n">
        <v>0.04043504</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92.10183407</v>
      </c>
      <c r="F65" s="20" t="n">
        <v>1.79637363</v>
      </c>
      <c r="G65" s="18" t="n">
        <v>7.89816593</v>
      </c>
      <c r="H65" s="20" t="n">
        <v>1.79637363</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99.88240919</v>
      </c>
      <c r="F66" s="20" t="n">
        <v>0.1176112</v>
      </c>
      <c r="G66" s="18" t="n">
        <v>0.11759081</v>
      </c>
      <c r="H66" s="20" t="n">
        <v>0.1176112</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84.74632935</v>
      </c>
      <c r="F67" s="20" t="n">
        <v>2.2837659</v>
      </c>
      <c r="G67" s="18" t="n">
        <v>15.25367065</v>
      </c>
      <c r="H67" s="20" t="n">
        <v>2.2837659</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89.28415049</v>
      </c>
      <c r="F68" s="20" t="n">
        <v>0.0596097</v>
      </c>
      <c r="G68" s="18" t="n">
        <v>10.71584951</v>
      </c>
      <c r="H68" s="20" t="n">
        <v>0.0596097</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86.09610322</v>
      </c>
      <c r="F69" s="20" t="n">
        <v>2.94812704</v>
      </c>
      <c r="G69" s="18" t="n">
        <v>13.90389678</v>
      </c>
      <c r="H69" s="20" t="n">
        <v>2.94812704</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90.36158469</v>
      </c>
      <c r="F70" s="20" t="n">
        <v>2.28353846</v>
      </c>
      <c r="G70" s="18" t="n">
        <v>9.638415309999999</v>
      </c>
      <c r="H70" s="20" t="n">
        <v>2.28353846</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0</v>
      </c>
      <c r="F71" s="20" t="n">
        <v>0</v>
      </c>
      <c r="G71" s="18" t="n">
        <v>0</v>
      </c>
      <c r="H71" s="20" t="n">
        <v>0</v>
      </c>
      <c r="I71" s="18" t="n">
        <v>0</v>
      </c>
      <c r="J71" s="20" t="n">
        <v>0</v>
      </c>
      <c r="K71" s="18" t="s">
        <v>404</v>
      </c>
      <c r="L71" s="20" t="s">
        <v>404</v>
      </c>
      <c r="M71" s="18" t="n">
        <v>100</v>
      </c>
      <c r="N71" s="20" t="n">
        <v>0</v>
      </c>
      <c r="O71" s="18" t="n">
        <v>0</v>
      </c>
      <c r="P71" s="20" t="n">
        <v>0</v>
      </c>
      <c r="Q71" s="18" t="n">
        <v>0</v>
      </c>
      <c r="R71" s="20" t="n">
        <v>0</v>
      </c>
    </row>
    <row r="72" spans="1:18">
      <c r="A72" s="15" t="s">
        <v>469</v>
      </c>
      <c r="B72" s="17" t="n">
        <v>7708</v>
      </c>
      <c r="C72" s="18">
        <f>(0.0/B72*100)</f>
        <v/>
      </c>
      <c r="D72" s="19" t="n">
        <v>7708</v>
      </c>
      <c r="E72" s="18" t="n">
        <v>95.66129986999999</v>
      </c>
      <c r="F72" s="20" t="n">
        <v>1.46296463</v>
      </c>
      <c r="G72" s="18" t="n">
        <v>4.33870013</v>
      </c>
      <c r="H72" s="20" t="n">
        <v>1.46296463</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96.97312456</v>
      </c>
      <c r="F73" s="20" t="n">
        <v>1.3752123</v>
      </c>
      <c r="G73" s="18" t="n">
        <v>3.02687544</v>
      </c>
      <c r="H73" s="20" t="n">
        <v>1.3752123</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97.13278787</v>
      </c>
      <c r="F74" s="20" t="n">
        <v>0.04883026</v>
      </c>
      <c r="G74" s="18" t="n">
        <v>2.86721213</v>
      </c>
      <c r="H74" s="20" t="n">
        <v>0.04883026</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96.2996227</v>
      </c>
      <c r="F75" s="20" t="n">
        <v>1.57915294</v>
      </c>
      <c r="G75" s="18" t="n">
        <v>3.7003773</v>
      </c>
      <c r="H75" s="20" t="n">
        <v>1.57915294</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76.33811497000001</v>
      </c>
      <c r="F76" s="20" t="n">
        <v>1.9652507</v>
      </c>
      <c r="G76" s="18" t="n">
        <v>23.66188503</v>
      </c>
      <c r="H76" s="20" t="n">
        <v>1.9652507</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68.43466782</v>
      </c>
      <c r="F77" s="20" t="n">
        <v>2.60501777</v>
      </c>
      <c r="G77" s="18" t="n">
        <v>31.56533218</v>
      </c>
      <c r="H77" s="20" t="n">
        <v>2.60501777</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82.00709426</v>
      </c>
      <c r="F78" s="20" t="n">
        <v>3.49684262</v>
      </c>
      <c r="G78" s="18" t="n">
        <v>17.99290574</v>
      </c>
      <c r="H78" s="20" t="n">
        <v>3.49684262</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95.53970459999999</v>
      </c>
      <c r="F79" s="20" t="n">
        <v>2.74638595</v>
      </c>
      <c r="G79" s="18" t="n">
        <v>4.4602954</v>
      </c>
      <c r="H79" s="20" t="n">
        <v>2.74638595</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86.80158941000001</v>
      </c>
      <c r="F80" s="20" t="n">
        <v>2.71027302</v>
      </c>
      <c r="G80" s="18" t="n">
        <v>13.19841059</v>
      </c>
      <c r="H80" s="20" t="n">
        <v>2.71027302</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86.99687049000001</v>
      </c>
      <c r="F81" s="20" t="n">
        <v>2.88429355</v>
      </c>
      <c r="G81" s="18" t="n">
        <v>13.00312951</v>
      </c>
      <c r="H81" s="20" t="n">
        <v>2.88429355</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595</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99.67987827</v>
      </c>
      <c r="F7" s="20" t="n">
        <v>0.0202887</v>
      </c>
      <c r="G7" s="18" t="n">
        <v>0.32012173</v>
      </c>
      <c r="H7" s="20" t="n">
        <v>0.0202887</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94.4238055</v>
      </c>
      <c r="F8" s="20" t="n">
        <v>1.63542318</v>
      </c>
      <c r="G8" s="18" t="n">
        <v>5.5761945</v>
      </c>
      <c r="H8" s="20" t="n">
        <v>1.63542318</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98.34494742</v>
      </c>
      <c r="F9" s="20" t="n">
        <v>0.87524599</v>
      </c>
      <c r="G9" s="18" t="n">
        <v>1.65505258</v>
      </c>
      <c r="H9" s="20" t="n">
        <v>0.87524599</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66.49804865</v>
      </c>
      <c r="F10" s="20" t="n">
        <v>2.36684968</v>
      </c>
      <c r="G10" s="18" t="n">
        <v>33.50195135</v>
      </c>
      <c r="H10" s="20" t="n">
        <v>2.36684968</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75.64436304</v>
      </c>
      <c r="F11" s="20" t="n">
        <v>3.3743031</v>
      </c>
      <c r="G11" s="18" t="n">
        <v>24.35563696</v>
      </c>
      <c r="H11" s="20" t="n">
        <v>3.3743031</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93.98670129999999</v>
      </c>
      <c r="F12" s="20" t="n">
        <v>1.38083752</v>
      </c>
      <c r="G12" s="18" t="n">
        <v>6.0132987</v>
      </c>
      <c r="H12" s="20" t="n">
        <v>1.38083752</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100</v>
      </c>
      <c r="F13" s="20" t="n">
        <v>0</v>
      </c>
      <c r="G13" s="18" t="n">
        <v>0</v>
      </c>
      <c r="H13" s="20" t="n">
        <v>0</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92.01258564</v>
      </c>
      <c r="F14" s="20" t="n">
        <v>1.36401476</v>
      </c>
      <c r="G14" s="18" t="n">
        <v>7.98741436</v>
      </c>
      <c r="H14" s="20" t="n">
        <v>1.36401476</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100</v>
      </c>
      <c r="F15" s="20" t="n">
        <v>0</v>
      </c>
      <c r="G15" s="18" t="n">
        <v>0</v>
      </c>
      <c r="H15" s="20" t="n">
        <v>0</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97.29817258</v>
      </c>
      <c r="F16" s="20" t="n">
        <v>1.16072109</v>
      </c>
      <c r="G16" s="18" t="n">
        <v>2.70182742</v>
      </c>
      <c r="H16" s="20" t="n">
        <v>1.16072109</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(0.0/B17*100)</f>
        <v/>
      </c>
      <c r="D17" s="19" t="n">
        <v>6504</v>
      </c>
      <c r="E17" s="18" t="n">
        <v>0</v>
      </c>
      <c r="F17" s="20" t="n">
        <v>0</v>
      </c>
      <c r="G17" s="18" t="n">
        <v>0</v>
      </c>
      <c r="H17" s="20" t="n">
        <v>0</v>
      </c>
      <c r="I17" s="18" t="n">
        <v>0</v>
      </c>
      <c r="J17" s="20" t="n">
        <v>0</v>
      </c>
      <c r="K17" s="18" t="s">
        <v>404</v>
      </c>
      <c r="L17" s="20" t="s">
        <v>404</v>
      </c>
      <c r="M17" s="18" t="n">
        <v>100</v>
      </c>
      <c r="N17" s="20" t="n">
        <v>0</v>
      </c>
      <c r="O17" s="18" t="n">
        <v>0</v>
      </c>
      <c r="P17" s="20" t="n">
        <v>0</v>
      </c>
      <c r="Q17" s="18" t="n">
        <v>0</v>
      </c>
      <c r="R17" s="20" t="n">
        <v>0</v>
      </c>
    </row>
    <row r="18" spans="1:18">
      <c r="A18" s="15" t="s">
        <v>415</v>
      </c>
      <c r="B18" s="17" t="n">
        <v>5532</v>
      </c>
      <c r="C18" s="18">
        <f>(0.0/B18*100)</f>
        <v/>
      </c>
      <c r="D18" s="19" t="n">
        <v>5532</v>
      </c>
      <c r="E18" s="18" t="n">
        <v>4.06818882</v>
      </c>
      <c r="F18" s="20" t="n">
        <v>1.34873536</v>
      </c>
      <c r="G18" s="18" t="n">
        <v>95.93181118</v>
      </c>
      <c r="H18" s="20" t="n">
        <v>1.34873536</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82.86565038000001</v>
      </c>
      <c r="F19" s="20" t="n">
        <v>2.44710875</v>
      </c>
      <c r="G19" s="18" t="n">
        <v>17.13434962</v>
      </c>
      <c r="H19" s="20" t="n">
        <v>2.44710875</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90.37342775</v>
      </c>
      <c r="F20" s="20" t="n">
        <v>0.15368425</v>
      </c>
      <c r="G20" s="18" t="n">
        <v>9.061514730000001</v>
      </c>
      <c r="H20" s="20" t="n">
        <v>0.14898076</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100</v>
      </c>
      <c r="F21" s="20" t="n">
        <v>0</v>
      </c>
      <c r="G21" s="18" t="n">
        <v>0</v>
      </c>
      <c r="H21" s="20" t="n">
        <v>0</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58.01482556</v>
      </c>
      <c r="F22" s="20" t="n">
        <v>3.65269329</v>
      </c>
      <c r="G22" s="18" t="n">
        <v>41.98517444</v>
      </c>
      <c r="H22" s="20" t="n">
        <v>3.65269329</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99.78835922</v>
      </c>
      <c r="F23" s="20" t="n">
        <v>0.19743089</v>
      </c>
      <c r="G23" s="18" t="n">
        <v>0.21164078</v>
      </c>
      <c r="H23" s="20" t="n">
        <v>0.19743089</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98.64424731</v>
      </c>
      <c r="F24" s="20" t="n">
        <v>0.78264139</v>
      </c>
      <c r="G24" s="18" t="n">
        <v>1.35575269</v>
      </c>
      <c r="H24" s="20" t="n">
        <v>0.78264139</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96.78466985999999</v>
      </c>
      <c r="F25" s="20" t="n">
        <v>1.44057765</v>
      </c>
      <c r="G25" s="18" t="n">
        <v>3.21533014</v>
      </c>
      <c r="H25" s="20" t="n">
        <v>1.44057765</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75.27352032</v>
      </c>
      <c r="F26" s="20" t="n">
        <v>2.03378244</v>
      </c>
      <c r="G26" s="18" t="n">
        <v>24.72647968</v>
      </c>
      <c r="H26" s="20" t="n">
        <v>2.03378244</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11.22653755</v>
      </c>
      <c r="F27" s="20" t="n">
        <v>0.04884463</v>
      </c>
      <c r="G27" s="18" t="n">
        <v>88.77346245</v>
      </c>
      <c r="H27" s="20" t="n">
        <v>0.04884463</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82.56723946</v>
      </c>
      <c r="F28" s="20" t="n">
        <v>2.33813017</v>
      </c>
      <c r="G28" s="18" t="n">
        <v>17.43276054</v>
      </c>
      <c r="H28" s="20" t="n">
        <v>2.33813017</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100</v>
      </c>
      <c r="F29" s="20" t="n">
        <v>0</v>
      </c>
      <c r="G29" s="18" t="n">
        <v>0</v>
      </c>
      <c r="H29" s="20" t="n">
        <v>0</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97.64080235</v>
      </c>
      <c r="F30" s="20" t="n">
        <v>1.37846237</v>
      </c>
      <c r="G30" s="18" t="n">
        <v>2.35919765</v>
      </c>
      <c r="H30" s="20" t="n">
        <v>1.37846237</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98.873655</v>
      </c>
      <c r="F31" s="20" t="n">
        <v>0.776019</v>
      </c>
      <c r="G31" s="18" t="n">
        <v>1.126345</v>
      </c>
      <c r="H31" s="20" t="n">
        <v>0.776019</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93.74786675</v>
      </c>
      <c r="F32" s="20" t="n">
        <v>1.99807943</v>
      </c>
      <c r="G32" s="18" t="n">
        <v>6.25213325</v>
      </c>
      <c r="H32" s="20" t="n">
        <v>1.99807943</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93.45259887</v>
      </c>
      <c r="F33" s="20" t="n">
        <v>1.69105438</v>
      </c>
      <c r="G33" s="18" t="n">
        <v>6.54740113</v>
      </c>
      <c r="H33" s="20" t="n">
        <v>1.69105438</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80.57404222</v>
      </c>
      <c r="F34" s="20" t="n">
        <v>2.50932517</v>
      </c>
      <c r="G34" s="18" t="n">
        <v>19.42595778</v>
      </c>
      <c r="H34" s="20" t="n">
        <v>2.50932517</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67.55443556</v>
      </c>
      <c r="F35" s="20" t="n">
        <v>0.50449243</v>
      </c>
      <c r="G35" s="18" t="n">
        <v>32.44556444</v>
      </c>
      <c r="H35" s="20" t="n">
        <v>0.50449243</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99.09344525</v>
      </c>
      <c r="F36" s="20" t="n">
        <v>0.68501656</v>
      </c>
      <c r="G36" s="18" t="n">
        <v>0.90655475</v>
      </c>
      <c r="H36" s="20" t="n">
        <v>0.68501656</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98.6221254</v>
      </c>
      <c r="F37" s="20" t="n">
        <v>0.8110138</v>
      </c>
      <c r="G37" s="18" t="n">
        <v>1.3778746</v>
      </c>
      <c r="H37" s="20" t="n">
        <v>0.8110138</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98.02215792</v>
      </c>
      <c r="F38" s="20" t="n">
        <v>0.9790276999999999</v>
      </c>
      <c r="G38" s="18" t="n">
        <v>1.97784208</v>
      </c>
      <c r="H38" s="20" t="n">
        <v>0.9790276999999999</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24.03464079</v>
      </c>
      <c r="F39" s="20" t="n">
        <v>3.21782832</v>
      </c>
      <c r="G39" s="18" t="n">
        <v>75.96535921</v>
      </c>
      <c r="H39" s="20" t="n">
        <v>3.21782832</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98.75004835</v>
      </c>
      <c r="F40" s="20" t="n">
        <v>0.90581799</v>
      </c>
      <c r="G40" s="18" t="n">
        <v>1.24995165</v>
      </c>
      <c r="H40" s="20" t="n">
        <v>0.90581799</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95.20639283</v>
      </c>
      <c r="F41" s="20" t="n">
        <v>1.46373282</v>
      </c>
      <c r="G41" s="18" t="n">
        <v>4.79360717</v>
      </c>
      <c r="H41" s="20" t="n">
        <v>1.46373282</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94.26686517</v>
      </c>
      <c r="F44" s="20" t="n">
        <v>1.49276992</v>
      </c>
      <c r="G44" s="18" t="n">
        <v>4.86282132</v>
      </c>
      <c r="H44" s="20" t="n">
        <v>1.31295767</v>
      </c>
      <c r="I44" s="18" t="n">
        <v>0</v>
      </c>
      <c r="J44" s="20" t="n">
        <v>0</v>
      </c>
      <c r="K44" s="18" t="s">
        <v>404</v>
      </c>
      <c r="L44" s="20" t="s">
        <v>404</v>
      </c>
      <c r="M44" s="18" t="n">
        <v>0</v>
      </c>
      <c r="N44" s="20" t="n">
        <v>0</v>
      </c>
      <c r="O44" s="18" t="n">
        <v>0</v>
      </c>
      <c r="P44" s="20" t="n">
        <v>0</v>
      </c>
      <c r="Q44" s="18" t="n">
        <v>0.87031351</v>
      </c>
      <c r="R44" s="20" t="n">
        <v>0.72961624</v>
      </c>
    </row>
    <row r="45" spans="1:18">
      <c r="A45" s="15" t="s">
        <v>442</v>
      </c>
      <c r="B45" s="17" t="n">
        <v>5519</v>
      </c>
      <c r="C45" s="18">
        <f>(0.0/B45*100)</f>
        <v/>
      </c>
      <c r="D45" s="19" t="n">
        <v>5519</v>
      </c>
      <c r="E45" s="18" t="n">
        <v>33.16796851</v>
      </c>
      <c r="F45" s="20" t="n">
        <v>3.19001494</v>
      </c>
      <c r="G45" s="18" t="n">
        <v>66.65975417999999</v>
      </c>
      <c r="H45" s="20" t="n">
        <v>3.20468217</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97.0568033</v>
      </c>
      <c r="F46" s="20" t="n">
        <v>0.96364029</v>
      </c>
      <c r="G46" s="18" t="n">
        <v>2.9431967</v>
      </c>
      <c r="H46" s="20" t="n">
        <v>0.96364029</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81.42509579999999</v>
      </c>
      <c r="F47" s="20" t="n">
        <v>3.00229053</v>
      </c>
      <c r="G47" s="18" t="n">
        <v>18.5749042</v>
      </c>
      <c r="H47" s="20" t="n">
        <v>3.00229053</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88.36858896</v>
      </c>
      <c r="F48" s="20" t="n">
        <v>2.21009176</v>
      </c>
      <c r="G48" s="18" t="n">
        <v>11.63141104</v>
      </c>
      <c r="H48" s="20" t="n">
        <v>2.21009176</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96.03388578000001</v>
      </c>
      <c r="F49" s="20" t="n">
        <v>1.41006075</v>
      </c>
      <c r="G49" s="18" t="n">
        <v>3.96611422</v>
      </c>
      <c r="H49" s="20" t="n">
        <v>1.41006075</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97.14995988</v>
      </c>
      <c r="F50" s="20" t="n">
        <v>1.00095405</v>
      </c>
      <c r="G50" s="18" t="n">
        <v>2.85004012</v>
      </c>
      <c r="H50" s="20" t="n">
        <v>1.00095405</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76.90448437000001</v>
      </c>
      <c r="F51" s="20" t="n">
        <v>3.11528198</v>
      </c>
      <c r="G51" s="18" t="n">
        <v>23.09551563</v>
      </c>
      <c r="H51" s="20" t="n">
        <v>3.11528198</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51.32177501</v>
      </c>
      <c r="F52" s="20" t="n">
        <v>4.08357307</v>
      </c>
      <c r="G52" s="18" t="n">
        <v>48.67822499</v>
      </c>
      <c r="H52" s="20" t="n">
        <v>4.08357307</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16.34958976</v>
      </c>
      <c r="F53" s="20" t="n">
        <v>0.09214413</v>
      </c>
      <c r="G53" s="18" t="n">
        <v>83.65041024</v>
      </c>
      <c r="H53" s="20" t="n">
        <v>0.09214413</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19.09477872</v>
      </c>
      <c r="F54" s="20" t="n">
        <v>2.2327886</v>
      </c>
      <c r="G54" s="18" t="n">
        <v>80.90522128000001</v>
      </c>
      <c r="H54" s="20" t="n">
        <v>2.2327886</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91.02298436</v>
      </c>
      <c r="F55" s="20" t="n">
        <v>1.84483188</v>
      </c>
      <c r="G55" s="18" t="n">
        <v>8.977015639999999</v>
      </c>
      <c r="H55" s="20" t="n">
        <v>1.84483188</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94.83691528</v>
      </c>
      <c r="F56" s="20" t="n">
        <v>1.88719104</v>
      </c>
      <c r="G56" s="18" t="n">
        <v>5.16308472</v>
      </c>
      <c r="H56" s="20" t="n">
        <v>1.88719104</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80.98455059</v>
      </c>
      <c r="F57" s="20" t="n">
        <v>2.75978583</v>
      </c>
      <c r="G57" s="18" t="n">
        <v>19.01544941</v>
      </c>
      <c r="H57" s="20" t="n">
        <v>2.75978583</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21.44152096</v>
      </c>
      <c r="F58" s="20" t="n">
        <v>2.55552273</v>
      </c>
      <c r="G58" s="18" t="n">
        <v>78.55847903999999</v>
      </c>
      <c r="H58" s="20" t="n">
        <v>2.55552273</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13.52252357</v>
      </c>
      <c r="F59" s="20" t="n">
        <v>1.03287115</v>
      </c>
      <c r="G59" s="18" t="n">
        <v>86.47747643</v>
      </c>
      <c r="H59" s="20" t="n">
        <v>1.03287115</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58.84155076</v>
      </c>
      <c r="F60" s="20" t="n">
        <v>2.77232908</v>
      </c>
      <c r="G60" s="18" t="n">
        <v>39.82599138</v>
      </c>
      <c r="H60" s="20" t="n">
        <v>2.79513404</v>
      </c>
      <c r="I60" s="18" t="n">
        <v>0</v>
      </c>
      <c r="J60" s="20" t="n">
        <v>0</v>
      </c>
      <c r="K60" s="18" t="s">
        <v>404</v>
      </c>
      <c r="L60" s="20" t="s">
        <v>404</v>
      </c>
      <c r="M60" s="18" t="n">
        <v>0</v>
      </c>
      <c r="N60" s="20" t="n">
        <v>0</v>
      </c>
      <c r="O60" s="18" t="n">
        <v>0</v>
      </c>
      <c r="P60" s="20" t="n">
        <v>0</v>
      </c>
      <c r="Q60" s="18" t="n">
        <v>1.33245786</v>
      </c>
      <c r="R60" s="20" t="n">
        <v>0.53013063</v>
      </c>
    </row>
    <row r="61" spans="1:18">
      <c r="A61" s="15" t="s">
        <v>458</v>
      </c>
      <c r="B61" s="17" t="n">
        <v>6525</v>
      </c>
      <c r="C61" s="18">
        <f>(0.0/B61*100)</f>
        <v/>
      </c>
      <c r="D61" s="19" t="n">
        <v>6525</v>
      </c>
      <c r="E61" s="18" t="n">
        <v>96.23838219</v>
      </c>
      <c r="F61" s="20" t="n">
        <v>0.81382489</v>
      </c>
      <c r="G61" s="18" t="n">
        <v>3.76161781</v>
      </c>
      <c r="H61" s="20" t="n">
        <v>0.81382489</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98.55780104999999</v>
      </c>
      <c r="F62" s="20" t="n">
        <v>0.00163179</v>
      </c>
      <c r="G62" s="18" t="n">
        <v>1.44219895</v>
      </c>
      <c r="H62" s="20" t="n">
        <v>0.00163179</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21.67452348</v>
      </c>
      <c r="F63" s="20" t="n">
        <v>0.12214324</v>
      </c>
      <c r="G63" s="18" t="n">
        <v>70.492468</v>
      </c>
      <c r="H63" s="20" t="n">
        <v>0.17172858</v>
      </c>
      <c r="I63" s="18" t="n">
        <v>0</v>
      </c>
      <c r="J63" s="20" t="n">
        <v>0</v>
      </c>
      <c r="K63" s="18" t="s">
        <v>404</v>
      </c>
      <c r="L63" s="20" t="s">
        <v>404</v>
      </c>
      <c r="M63" s="18" t="n">
        <v>0</v>
      </c>
      <c r="N63" s="20" t="n">
        <v>0</v>
      </c>
      <c r="O63" s="18" t="n">
        <v>0</v>
      </c>
      <c r="P63" s="20" t="n">
        <v>0</v>
      </c>
      <c r="Q63" s="18" t="n">
        <v>7.83300851</v>
      </c>
      <c r="R63" s="20" t="n">
        <v>0.18465882</v>
      </c>
    </row>
    <row r="64" spans="1:18">
      <c r="A64" s="15" t="s">
        <v>461</v>
      </c>
      <c r="B64" s="17" t="n">
        <v>3634</v>
      </c>
      <c r="C64" s="18">
        <f>(27.0/B64*100)</f>
        <v/>
      </c>
      <c r="D64" s="19" t="n">
        <v>3607</v>
      </c>
      <c r="E64" s="18" t="n">
        <v>46.8467116</v>
      </c>
      <c r="F64" s="20" t="n">
        <v>0.09259399</v>
      </c>
      <c r="G64" s="18" t="n">
        <v>53.1532884</v>
      </c>
      <c r="H64" s="20" t="n">
        <v>0.09259399</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26.35556151</v>
      </c>
      <c r="F65" s="20" t="n">
        <v>2.87172996</v>
      </c>
      <c r="G65" s="18" t="n">
        <v>73.64443849</v>
      </c>
      <c r="H65" s="20" t="n">
        <v>2.87172996</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9.16066981</v>
      </c>
      <c r="F66" s="20" t="n">
        <v>0.07734902</v>
      </c>
      <c r="G66" s="18" t="n">
        <v>90.83933019</v>
      </c>
      <c r="H66" s="20" t="n">
        <v>0.07734902</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45.83439118</v>
      </c>
      <c r="F67" s="20" t="n">
        <v>2.63214445</v>
      </c>
      <c r="G67" s="18" t="n">
        <v>54.16560882</v>
      </c>
      <c r="H67" s="20" t="n">
        <v>2.63214445</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41.41648115</v>
      </c>
      <c r="F68" s="20" t="n">
        <v>0.09426727999999999</v>
      </c>
      <c r="G68" s="18" t="n">
        <v>58.58351885</v>
      </c>
      <c r="H68" s="20" t="n">
        <v>0.09426727999999999</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78.15366886</v>
      </c>
      <c r="F69" s="20" t="n">
        <v>3.11174423</v>
      </c>
      <c r="G69" s="18" t="n">
        <v>21.84633114</v>
      </c>
      <c r="H69" s="20" t="n">
        <v>3.11174423</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70.74416483</v>
      </c>
      <c r="F70" s="20" t="n">
        <v>4.13462291</v>
      </c>
      <c r="G70" s="18" t="n">
        <v>29.25583517</v>
      </c>
      <c r="H70" s="20" t="n">
        <v>4.13462291</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70.54392879</v>
      </c>
      <c r="F71" s="20" t="n">
        <v>0.22228727</v>
      </c>
      <c r="G71" s="18" t="n">
        <v>29.45607121</v>
      </c>
      <c r="H71" s="20" t="n">
        <v>0.22228727</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94.75358158</v>
      </c>
      <c r="F72" s="20" t="n">
        <v>1.7419612</v>
      </c>
      <c r="G72" s="18" t="n">
        <v>5.24641842</v>
      </c>
      <c r="H72" s="20" t="n">
        <v>1.7419612</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94.41254798</v>
      </c>
      <c r="F73" s="20" t="n">
        <v>1.81321548</v>
      </c>
      <c r="G73" s="18" t="n">
        <v>5.58745202</v>
      </c>
      <c r="H73" s="20" t="n">
        <v>1.81321548</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52.187996</v>
      </c>
      <c r="F74" s="20" t="n">
        <v>0.29580317</v>
      </c>
      <c r="G74" s="18" t="n">
        <v>47.812004</v>
      </c>
      <c r="H74" s="20" t="n">
        <v>0.29580317</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6.26544036</v>
      </c>
      <c r="F75" s="20" t="n">
        <v>2.036691</v>
      </c>
      <c r="G75" s="18" t="n">
        <v>93.73455964</v>
      </c>
      <c r="H75" s="20" t="n">
        <v>2.036691</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56.25307996</v>
      </c>
      <c r="F76" s="20" t="n">
        <v>2.13847651</v>
      </c>
      <c r="G76" s="18" t="n">
        <v>43.74692004</v>
      </c>
      <c r="H76" s="20" t="n">
        <v>2.13847651</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51.88626823</v>
      </c>
      <c r="F77" s="20" t="n">
        <v>3.06059474</v>
      </c>
      <c r="G77" s="18" t="n">
        <v>48.11373177</v>
      </c>
      <c r="H77" s="20" t="n">
        <v>3.06059474</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50.76259654</v>
      </c>
      <c r="F78" s="20" t="n">
        <v>4.17845275</v>
      </c>
      <c r="G78" s="18" t="n">
        <v>49.23740346</v>
      </c>
      <c r="H78" s="20" t="n">
        <v>4.17845275</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99.17450173</v>
      </c>
      <c r="F79" s="20" t="n">
        <v>0.83341526</v>
      </c>
      <c r="G79" s="18" t="n">
        <v>0.82549827</v>
      </c>
      <c r="H79" s="20" t="n">
        <v>0.83341526</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47.75239325</v>
      </c>
      <c r="F80" s="20" t="n">
        <v>3.39926117</v>
      </c>
      <c r="G80" s="18" t="n">
        <v>52.24760675</v>
      </c>
      <c r="H80" s="20" t="n">
        <v>3.39926117</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21.24054327</v>
      </c>
      <c r="F81" s="20" t="n">
        <v>3.1244166</v>
      </c>
      <c r="G81" s="18" t="n">
        <v>78.75945673</v>
      </c>
      <c r="H81" s="20" t="n">
        <v>3.1244166</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596</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81.76861936</v>
      </c>
      <c r="F7" s="20" t="n">
        <v>1.46321182</v>
      </c>
      <c r="G7" s="18" t="n">
        <v>18.23138064</v>
      </c>
      <c r="H7" s="20" t="n">
        <v>1.46321182</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70.9328028</v>
      </c>
      <c r="F8" s="20" t="n">
        <v>2.97209376</v>
      </c>
      <c r="G8" s="18" t="n">
        <v>29.0671972</v>
      </c>
      <c r="H8" s="20" t="n">
        <v>2.97209376</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80.01617019</v>
      </c>
      <c r="F9" s="20" t="n">
        <v>2.27734566</v>
      </c>
      <c r="G9" s="18" t="n">
        <v>19.98382981</v>
      </c>
      <c r="H9" s="20" t="n">
        <v>2.27734566</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76.28497862</v>
      </c>
      <c r="F10" s="20" t="n">
        <v>2.33746685</v>
      </c>
      <c r="G10" s="18" t="n">
        <v>23.71502138</v>
      </c>
      <c r="H10" s="20" t="n">
        <v>2.33746685</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73.08684209</v>
      </c>
      <c r="F11" s="20" t="n">
        <v>3.40063801</v>
      </c>
      <c r="G11" s="18" t="n">
        <v>26.91315791</v>
      </c>
      <c r="H11" s="20" t="n">
        <v>3.40063801</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33.37103128</v>
      </c>
      <c r="F12" s="20" t="n">
        <v>2.64064615</v>
      </c>
      <c r="G12" s="18" t="n">
        <v>66.62896872</v>
      </c>
      <c r="H12" s="20" t="n">
        <v>2.64064615</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56.59609775</v>
      </c>
      <c r="F13" s="20" t="n">
        <v>3.57940706</v>
      </c>
      <c r="G13" s="18" t="n">
        <v>43.40390225</v>
      </c>
      <c r="H13" s="20" t="n">
        <v>3.57940706</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7.42319279</v>
      </c>
      <c r="F14" s="20" t="n">
        <v>0.91306605</v>
      </c>
      <c r="G14" s="18" t="n">
        <v>92.57680721</v>
      </c>
      <c r="H14" s="20" t="n">
        <v>0.91306605</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76.39008305999999</v>
      </c>
      <c r="F15" s="20" t="n">
        <v>3.61147332</v>
      </c>
      <c r="G15" s="18" t="n">
        <v>23.60991694</v>
      </c>
      <c r="H15" s="20" t="n">
        <v>3.61147332</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94.04114534</v>
      </c>
      <c r="F16" s="20" t="n">
        <v>1.46079711</v>
      </c>
      <c r="G16" s="18" t="n">
        <v>5.95885466</v>
      </c>
      <c r="H16" s="20" t="n">
        <v>1.46079711</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76.62947692</v>
      </c>
      <c r="F17" s="20" t="n">
        <v>2.62628092</v>
      </c>
      <c r="G17" s="18" t="n">
        <v>23.37052308</v>
      </c>
      <c r="H17" s="20" t="n">
        <v>2.62628092</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98.95310417</v>
      </c>
      <c r="F18" s="20" t="n">
        <v>0.93925372</v>
      </c>
      <c r="G18" s="18" t="n">
        <v>1.04689583</v>
      </c>
      <c r="H18" s="20" t="n">
        <v>0.93925372</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78.76338346</v>
      </c>
      <c r="F19" s="20" t="n">
        <v>2.80602273</v>
      </c>
      <c r="G19" s="18" t="n">
        <v>21.23661654</v>
      </c>
      <c r="H19" s="20" t="n">
        <v>2.80602273</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70.93274816</v>
      </c>
      <c r="F20" s="20" t="n">
        <v>0.22837721</v>
      </c>
      <c r="G20" s="18" t="n">
        <v>28.50219432</v>
      </c>
      <c r="H20" s="20" t="n">
        <v>0.23933576</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80.77369233</v>
      </c>
      <c r="F21" s="20" t="n">
        <v>3.24925995</v>
      </c>
      <c r="G21" s="18" t="n">
        <v>19.22630767</v>
      </c>
      <c r="H21" s="20" t="n">
        <v>3.24925995</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57.48891667</v>
      </c>
      <c r="F22" s="20" t="n">
        <v>4.56528495</v>
      </c>
      <c r="G22" s="18" t="n">
        <v>42.51108333</v>
      </c>
      <c r="H22" s="20" t="n">
        <v>4.56528495</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88.89421335</v>
      </c>
      <c r="F23" s="20" t="n">
        <v>1.98487659</v>
      </c>
      <c r="G23" s="18" t="n">
        <v>11.10578665</v>
      </c>
      <c r="H23" s="20" t="n">
        <v>1.98487659</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18.04941179</v>
      </c>
      <c r="F24" s="20" t="n">
        <v>2.60929758</v>
      </c>
      <c r="G24" s="18" t="n">
        <v>81.95058821000001</v>
      </c>
      <c r="H24" s="20" t="n">
        <v>2.60929758</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75.66517138</v>
      </c>
      <c r="F25" s="20" t="n">
        <v>3.45341259</v>
      </c>
      <c r="G25" s="18" t="n">
        <v>24.33482862</v>
      </c>
      <c r="H25" s="20" t="n">
        <v>3.45341259</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77.05313648000001</v>
      </c>
      <c r="F26" s="20" t="n">
        <v>2.3426688</v>
      </c>
      <c r="G26" s="18" t="n">
        <v>22.94686352</v>
      </c>
      <c r="H26" s="20" t="n">
        <v>2.3426688</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98.10135415000001</v>
      </c>
      <c r="F27" s="20" t="n">
        <v>0.02067408</v>
      </c>
      <c r="G27" s="18" t="n">
        <v>1.89864585</v>
      </c>
      <c r="H27" s="20" t="n">
        <v>0.02067408</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95.62849342</v>
      </c>
      <c r="F28" s="20" t="n">
        <v>1.203952</v>
      </c>
      <c r="G28" s="18" t="n">
        <v>4.37150658</v>
      </c>
      <c r="H28" s="20" t="n">
        <v>1.203952</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79.15401515000001</v>
      </c>
      <c r="F29" s="20" t="n">
        <v>4.18429606</v>
      </c>
      <c r="G29" s="18" t="n">
        <v>20.84598485</v>
      </c>
      <c r="H29" s="20" t="n">
        <v>4.18429606</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78.2820114</v>
      </c>
      <c r="F30" s="20" t="n">
        <v>3.10964445</v>
      </c>
      <c r="G30" s="18" t="n">
        <v>21.7179886</v>
      </c>
      <c r="H30" s="20" t="n">
        <v>3.10964445</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62.10903597</v>
      </c>
      <c r="F31" s="20" t="n">
        <v>3.7000224</v>
      </c>
      <c r="G31" s="18" t="n">
        <v>37.89096403</v>
      </c>
      <c r="H31" s="20" t="n">
        <v>3.7000224</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50.44754845</v>
      </c>
      <c r="F32" s="20" t="n">
        <v>3.84147228</v>
      </c>
      <c r="G32" s="18" t="n">
        <v>49.55245155</v>
      </c>
      <c r="H32" s="20" t="n">
        <v>3.84147228</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87.91643279</v>
      </c>
      <c r="F33" s="20" t="n">
        <v>2.50146462</v>
      </c>
      <c r="G33" s="18" t="n">
        <v>12.08356721</v>
      </c>
      <c r="H33" s="20" t="n">
        <v>2.50146462</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69.64113906999999</v>
      </c>
      <c r="F34" s="20" t="n">
        <v>2.79289986</v>
      </c>
      <c r="G34" s="18" t="n">
        <v>30.35886093</v>
      </c>
      <c r="H34" s="20" t="n">
        <v>2.79289986</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82.31938762</v>
      </c>
      <c r="F35" s="20" t="n">
        <v>0.26771836</v>
      </c>
      <c r="G35" s="18" t="n">
        <v>17.68061238</v>
      </c>
      <c r="H35" s="20" t="n">
        <v>0.26771836</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84.34571043</v>
      </c>
      <c r="F36" s="20" t="n">
        <v>2.41013706</v>
      </c>
      <c r="G36" s="18" t="n">
        <v>15.65428957</v>
      </c>
      <c r="H36" s="20" t="n">
        <v>2.41013706</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80.17469991</v>
      </c>
      <c r="F37" s="20" t="n">
        <v>2.79039505</v>
      </c>
      <c r="G37" s="18" t="n">
        <v>19.82530009</v>
      </c>
      <c r="H37" s="20" t="n">
        <v>2.79039505</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70.90967933</v>
      </c>
      <c r="F38" s="20" t="n">
        <v>3.47936645</v>
      </c>
      <c r="G38" s="18" t="n">
        <v>29.09032067</v>
      </c>
      <c r="H38" s="20" t="n">
        <v>3.47936645</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97.79973499</v>
      </c>
      <c r="F39" s="20" t="n">
        <v>1.25959031</v>
      </c>
      <c r="G39" s="18" t="n">
        <v>2.20026501</v>
      </c>
      <c r="H39" s="20" t="n">
        <v>1.25959031</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81.01118844</v>
      </c>
      <c r="F40" s="20" t="n">
        <v>2.90355257</v>
      </c>
      <c r="G40" s="18" t="n">
        <v>18.98881156</v>
      </c>
      <c r="H40" s="20" t="n">
        <v>2.90355257</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60.52526881</v>
      </c>
      <c r="F41" s="20" t="n">
        <v>3.25160988</v>
      </c>
      <c r="G41" s="18" t="n">
        <v>39.47473119</v>
      </c>
      <c r="H41" s="20" t="n">
        <v>3.25160988</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78.75596726000001</v>
      </c>
      <c r="F44" s="20" t="n">
        <v>2.6560673</v>
      </c>
      <c r="G44" s="18" t="n">
        <v>14.40229159</v>
      </c>
      <c r="H44" s="20" t="n">
        <v>2.25268442</v>
      </c>
      <c r="I44" s="18" t="n">
        <v>0</v>
      </c>
      <c r="J44" s="20" t="n">
        <v>0</v>
      </c>
      <c r="K44" s="18" t="s">
        <v>404</v>
      </c>
      <c r="L44" s="20" t="s">
        <v>404</v>
      </c>
      <c r="M44" s="18" t="n">
        <v>0</v>
      </c>
      <c r="N44" s="20" t="n">
        <v>0</v>
      </c>
      <c r="O44" s="18" t="n">
        <v>0</v>
      </c>
      <c r="P44" s="20" t="n">
        <v>0</v>
      </c>
      <c r="Q44" s="18" t="n">
        <v>6.84174116</v>
      </c>
      <c r="R44" s="20" t="n">
        <v>1.98231332</v>
      </c>
    </row>
    <row r="45" spans="1:18">
      <c r="A45" s="15" t="s">
        <v>442</v>
      </c>
      <c r="B45" s="17" t="n">
        <v>5519</v>
      </c>
      <c r="C45" s="18">
        <f>(0.0/B45*100)</f>
        <v/>
      </c>
      <c r="D45" s="19" t="n">
        <v>5519</v>
      </c>
      <c r="E45" s="18" t="n">
        <v>99.32301427</v>
      </c>
      <c r="F45" s="20" t="n">
        <v>0.544963</v>
      </c>
      <c r="G45" s="18" t="n">
        <v>0.50470842</v>
      </c>
      <c r="H45" s="20" t="n">
        <v>0.51512413</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84.68177132</v>
      </c>
      <c r="F46" s="20" t="n">
        <v>2.06209758</v>
      </c>
      <c r="G46" s="18" t="n">
        <v>15.31822868</v>
      </c>
      <c r="H46" s="20" t="n">
        <v>2.06209758</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93.24087840999999</v>
      </c>
      <c r="F47" s="20" t="n">
        <v>2.0285749</v>
      </c>
      <c r="G47" s="18" t="n">
        <v>6.75912159</v>
      </c>
      <c r="H47" s="20" t="n">
        <v>2.0285749</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85.95097749</v>
      </c>
      <c r="F48" s="20" t="n">
        <v>2.49877473</v>
      </c>
      <c r="G48" s="18" t="n">
        <v>14.04902251</v>
      </c>
      <c r="H48" s="20" t="n">
        <v>2.49877473</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85.97000846</v>
      </c>
      <c r="F49" s="20" t="n">
        <v>2.4721478</v>
      </c>
      <c r="G49" s="18" t="n">
        <v>14.02999154</v>
      </c>
      <c r="H49" s="20" t="n">
        <v>2.4721478</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73.52650743</v>
      </c>
      <c r="F50" s="20" t="n">
        <v>3.12088578</v>
      </c>
      <c r="G50" s="18" t="n">
        <v>26.47349257</v>
      </c>
      <c r="H50" s="20" t="n">
        <v>3.12088578</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92.42070141000001</v>
      </c>
      <c r="F51" s="20" t="n">
        <v>1.98613952</v>
      </c>
      <c r="G51" s="18" t="n">
        <v>7.57929859</v>
      </c>
      <c r="H51" s="20" t="n">
        <v>1.98613952</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95.39850353</v>
      </c>
      <c r="F52" s="20" t="n">
        <v>1.53459637</v>
      </c>
      <c r="G52" s="18" t="n">
        <v>4.60149647</v>
      </c>
      <c r="H52" s="20" t="n">
        <v>1.53459637</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92.46133304999999</v>
      </c>
      <c r="F53" s="20" t="n">
        <v>0.05655156</v>
      </c>
      <c r="G53" s="18" t="n">
        <v>7.53866695</v>
      </c>
      <c r="H53" s="20" t="n">
        <v>0.05655156</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93.20540085</v>
      </c>
      <c r="F54" s="20" t="n">
        <v>2.09295053</v>
      </c>
      <c r="G54" s="18" t="n">
        <v>6.79459915</v>
      </c>
      <c r="H54" s="20" t="n">
        <v>2.09295053</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77.62203178999999</v>
      </c>
      <c r="F55" s="20" t="n">
        <v>3.20771745</v>
      </c>
      <c r="G55" s="18" t="n">
        <v>22.37796821</v>
      </c>
      <c r="H55" s="20" t="n">
        <v>3.20771745</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69.17615727</v>
      </c>
      <c r="F56" s="20" t="n">
        <v>4.05269767</v>
      </c>
      <c r="G56" s="18" t="n">
        <v>30.82384273</v>
      </c>
      <c r="H56" s="20" t="n">
        <v>4.05269767</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65.06309075999999</v>
      </c>
      <c r="F57" s="20" t="n">
        <v>3.27234813</v>
      </c>
      <c r="G57" s="18" t="n">
        <v>34.93690924</v>
      </c>
      <c r="H57" s="20" t="n">
        <v>3.27234813</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94.08684676</v>
      </c>
      <c r="F58" s="20" t="n">
        <v>1.60350294</v>
      </c>
      <c r="G58" s="18" t="n">
        <v>5.91315324</v>
      </c>
      <c r="H58" s="20" t="n">
        <v>1.60350294</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87.76174869</v>
      </c>
      <c r="F59" s="20" t="n">
        <v>0.9864700199999999</v>
      </c>
      <c r="G59" s="18" t="n">
        <v>12.23825131</v>
      </c>
      <c r="H59" s="20" t="n">
        <v>0.9864700199999999</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75.73249959</v>
      </c>
      <c r="F60" s="20" t="n">
        <v>2.39805927</v>
      </c>
      <c r="G60" s="18" t="n">
        <v>22.51008956</v>
      </c>
      <c r="H60" s="20" t="n">
        <v>2.30574157</v>
      </c>
      <c r="I60" s="18" t="n">
        <v>0</v>
      </c>
      <c r="J60" s="20" t="n">
        <v>0</v>
      </c>
      <c r="K60" s="18" t="s">
        <v>404</v>
      </c>
      <c r="L60" s="20" t="s">
        <v>404</v>
      </c>
      <c r="M60" s="18" t="n">
        <v>0</v>
      </c>
      <c r="N60" s="20" t="n">
        <v>0</v>
      </c>
      <c r="O60" s="18" t="n">
        <v>0</v>
      </c>
      <c r="P60" s="20" t="n">
        <v>0</v>
      </c>
      <c r="Q60" s="18" t="n">
        <v>1.75741085</v>
      </c>
      <c r="R60" s="20" t="n">
        <v>0.69091269</v>
      </c>
    </row>
    <row r="61" spans="1:18">
      <c r="A61" s="15" t="s">
        <v>458</v>
      </c>
      <c r="B61" s="17" t="n">
        <v>6525</v>
      </c>
      <c r="C61" s="18">
        <f>(0.0/B61*100)</f>
        <v/>
      </c>
      <c r="D61" s="19" t="n">
        <v>6525</v>
      </c>
      <c r="E61" s="18" t="n">
        <v>80.65237045000001</v>
      </c>
      <c r="F61" s="20" t="n">
        <v>2.09857462</v>
      </c>
      <c r="G61" s="18" t="n">
        <v>19.34762955</v>
      </c>
      <c r="H61" s="20" t="n">
        <v>2.09857462</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47.89068925</v>
      </c>
      <c r="F62" s="20" t="n">
        <v>0.07019010000000001</v>
      </c>
      <c r="G62" s="18" t="n">
        <v>52.10931075</v>
      </c>
      <c r="H62" s="20" t="n">
        <v>0.07019010000000001</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64.28084471</v>
      </c>
      <c r="F63" s="20" t="n">
        <v>0.2030828</v>
      </c>
      <c r="G63" s="18" t="n">
        <v>28.92277769</v>
      </c>
      <c r="H63" s="20" t="n">
        <v>0.1511743</v>
      </c>
      <c r="I63" s="18" t="n">
        <v>0</v>
      </c>
      <c r="J63" s="20" t="n">
        <v>0</v>
      </c>
      <c r="K63" s="18" t="s">
        <v>404</v>
      </c>
      <c r="L63" s="20" t="s">
        <v>404</v>
      </c>
      <c r="M63" s="18" t="n">
        <v>0</v>
      </c>
      <c r="N63" s="20" t="n">
        <v>0</v>
      </c>
      <c r="O63" s="18" t="n">
        <v>0</v>
      </c>
      <c r="P63" s="20" t="n">
        <v>0</v>
      </c>
      <c r="Q63" s="18" t="n">
        <v>6.79637759</v>
      </c>
      <c r="R63" s="20" t="n">
        <v>0.18144689</v>
      </c>
    </row>
    <row r="64" spans="1:18">
      <c r="A64" s="15" t="s">
        <v>461</v>
      </c>
      <c r="B64" s="17" t="n">
        <v>3634</v>
      </c>
      <c r="C64" s="18">
        <f>(27.0/B64*100)</f>
        <v/>
      </c>
      <c r="D64" s="19" t="n">
        <v>3607</v>
      </c>
      <c r="E64" s="18" t="n">
        <v>67.52222256</v>
      </c>
      <c r="F64" s="20" t="n">
        <v>0.10702737</v>
      </c>
      <c r="G64" s="18" t="n">
        <v>32.47777744</v>
      </c>
      <c r="H64" s="20" t="n">
        <v>0.10702737</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92.61769233</v>
      </c>
      <c r="F65" s="20" t="n">
        <v>1.76217454</v>
      </c>
      <c r="G65" s="18" t="n">
        <v>7.38230767</v>
      </c>
      <c r="H65" s="20" t="n">
        <v>1.76217454</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95.73772597999999</v>
      </c>
      <c r="F66" s="20" t="n">
        <v>0.12508063</v>
      </c>
      <c r="G66" s="18" t="n">
        <v>4.26227402</v>
      </c>
      <c r="H66" s="20" t="n">
        <v>0.12508063</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57.30900485</v>
      </c>
      <c r="F67" s="20" t="n">
        <v>3.12564063</v>
      </c>
      <c r="G67" s="18" t="n">
        <v>42.69099515</v>
      </c>
      <c r="H67" s="20" t="n">
        <v>3.12564063</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70.27427565000001</v>
      </c>
      <c r="F68" s="20" t="n">
        <v>0.09355723000000001</v>
      </c>
      <c r="G68" s="18" t="n">
        <v>29.72572435</v>
      </c>
      <c r="H68" s="20" t="n">
        <v>0.09355723000000001</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86.57058397999999</v>
      </c>
      <c r="F69" s="20" t="n">
        <v>2.34576069</v>
      </c>
      <c r="G69" s="18" t="n">
        <v>13.42941602</v>
      </c>
      <c r="H69" s="20" t="n">
        <v>2.34576069</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62.46977089</v>
      </c>
      <c r="F70" s="20" t="n">
        <v>3.67601535</v>
      </c>
      <c r="G70" s="18" t="n">
        <v>37.53022911</v>
      </c>
      <c r="H70" s="20" t="n">
        <v>3.67601535</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71.32417344</v>
      </c>
      <c r="F71" s="20" t="n">
        <v>0.22055958</v>
      </c>
      <c r="G71" s="18" t="n">
        <v>28.67582656</v>
      </c>
      <c r="H71" s="20" t="n">
        <v>0.22055958</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89.08462523999999</v>
      </c>
      <c r="F72" s="20" t="n">
        <v>2.33032068</v>
      </c>
      <c r="G72" s="18" t="n">
        <v>10.91537476</v>
      </c>
      <c r="H72" s="20" t="n">
        <v>2.33032068</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60.31269113</v>
      </c>
      <c r="F73" s="20" t="n">
        <v>3.94519852</v>
      </c>
      <c r="G73" s="18" t="n">
        <v>39.68730887</v>
      </c>
      <c r="H73" s="20" t="n">
        <v>3.94519852</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65.95313527</v>
      </c>
      <c r="F74" s="20" t="n">
        <v>0.21756298</v>
      </c>
      <c r="G74" s="18" t="n">
        <v>34.04686473</v>
      </c>
      <c r="H74" s="20" t="n">
        <v>0.21756298</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99.45831317</v>
      </c>
      <c r="F75" s="20" t="n">
        <v>0.54590687</v>
      </c>
      <c r="G75" s="18" t="n">
        <v>0.54168683</v>
      </c>
      <c r="H75" s="20" t="n">
        <v>0.54590687</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66.20913113</v>
      </c>
      <c r="F76" s="20" t="n">
        <v>1.65501899</v>
      </c>
      <c r="G76" s="18" t="n">
        <v>33.79086887</v>
      </c>
      <c r="H76" s="20" t="n">
        <v>1.65501899</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91.85270018999999</v>
      </c>
      <c r="F77" s="20" t="n">
        <v>1.64733904</v>
      </c>
      <c r="G77" s="18" t="n">
        <v>8.14729981</v>
      </c>
      <c r="H77" s="20" t="n">
        <v>1.64733904</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82.57684617</v>
      </c>
      <c r="F78" s="20" t="n">
        <v>3.55397883</v>
      </c>
      <c r="G78" s="18" t="n">
        <v>17.42315383</v>
      </c>
      <c r="H78" s="20" t="n">
        <v>3.55397883</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69.65480427</v>
      </c>
      <c r="F79" s="20" t="n">
        <v>5.5105019</v>
      </c>
      <c r="G79" s="18" t="n">
        <v>30.34519573</v>
      </c>
      <c r="H79" s="20" t="n">
        <v>5.5105019</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88.45618665000001</v>
      </c>
      <c r="F80" s="20" t="n">
        <v>2.57069957</v>
      </c>
      <c r="G80" s="18" t="n">
        <v>11.54381335</v>
      </c>
      <c r="H80" s="20" t="n">
        <v>2.57069957</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87.42219689</v>
      </c>
      <c r="F81" s="20" t="n">
        <v>2.15066541</v>
      </c>
      <c r="G81" s="18" t="n">
        <v>12.57780311</v>
      </c>
      <c r="H81" s="20" t="n">
        <v>2.15066541</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597</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27.81593949</v>
      </c>
      <c r="F7" s="20" t="n">
        <v>1.86493244</v>
      </c>
      <c r="G7" s="18" t="n">
        <v>72.18406050999999</v>
      </c>
      <c r="H7" s="20" t="n">
        <v>1.86493244</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32.95694264</v>
      </c>
      <c r="F8" s="20" t="n">
        <v>3.48227493</v>
      </c>
      <c r="G8" s="18" t="n">
        <v>67.04305736000001</v>
      </c>
      <c r="H8" s="20" t="n">
        <v>3.48227493</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33.3695922</v>
      </c>
      <c r="F9" s="20" t="n">
        <v>2.90306122</v>
      </c>
      <c r="G9" s="18" t="n">
        <v>66.6304078</v>
      </c>
      <c r="H9" s="20" t="n">
        <v>2.90306122</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44.49547452</v>
      </c>
      <c r="F10" s="20" t="n">
        <v>2.61503549</v>
      </c>
      <c r="G10" s="18" t="n">
        <v>55.50452548</v>
      </c>
      <c r="H10" s="20" t="n">
        <v>2.61503549</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47.37698956</v>
      </c>
      <c r="F11" s="20" t="n">
        <v>3.68593338</v>
      </c>
      <c r="G11" s="18" t="n">
        <v>52.62301044</v>
      </c>
      <c r="H11" s="20" t="n">
        <v>3.68593338</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9.82892397</v>
      </c>
      <c r="F12" s="20" t="n">
        <v>1.85474367</v>
      </c>
      <c r="G12" s="18" t="n">
        <v>90.17107602999999</v>
      </c>
      <c r="H12" s="20" t="n">
        <v>1.85474367</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10.78654582</v>
      </c>
      <c r="F13" s="20" t="n">
        <v>2.19193208</v>
      </c>
      <c r="G13" s="18" t="n">
        <v>89.21345418</v>
      </c>
      <c r="H13" s="20" t="n">
        <v>2.19193208</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33.77182436</v>
      </c>
      <c r="F14" s="20" t="n">
        <v>2.83598894</v>
      </c>
      <c r="G14" s="18" t="n">
        <v>66.22817564</v>
      </c>
      <c r="H14" s="20" t="n">
        <v>2.83598894</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21.8833816</v>
      </c>
      <c r="F15" s="20" t="n">
        <v>3.77736568</v>
      </c>
      <c r="G15" s="18" t="n">
        <v>78.11661839999999</v>
      </c>
      <c r="H15" s="20" t="n">
        <v>3.77736568</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27.12145452</v>
      </c>
      <c r="F16" s="20" t="n">
        <v>3.19655909</v>
      </c>
      <c r="G16" s="18" t="n">
        <v>72.87854548</v>
      </c>
      <c r="H16" s="20" t="n">
        <v>3.19655909</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34.99734843</v>
      </c>
      <c r="F17" s="20" t="n">
        <v>3.01514903</v>
      </c>
      <c r="G17" s="18" t="n">
        <v>65.00265157</v>
      </c>
      <c r="H17" s="20" t="n">
        <v>3.01514903</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98.58426286</v>
      </c>
      <c r="F18" s="20" t="n">
        <v>0.97104972</v>
      </c>
      <c r="G18" s="18" t="n">
        <v>1.41573714</v>
      </c>
      <c r="H18" s="20" t="n">
        <v>0.97104972</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33.95241742</v>
      </c>
      <c r="F19" s="20" t="n">
        <v>3.56105235</v>
      </c>
      <c r="G19" s="18" t="n">
        <v>66.04758258</v>
      </c>
      <c r="H19" s="20" t="n">
        <v>3.56105235</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8.09724911</v>
      </c>
      <c r="F20" s="20" t="n">
        <v>0.1712385</v>
      </c>
      <c r="G20" s="18" t="n">
        <v>91.33769337</v>
      </c>
      <c r="H20" s="20" t="n">
        <v>0.17885823</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25.6713457</v>
      </c>
      <c r="F21" s="20" t="n">
        <v>3.82343894</v>
      </c>
      <c r="G21" s="18" t="n">
        <v>74.3286543</v>
      </c>
      <c r="H21" s="20" t="n">
        <v>3.82343894</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14.17789626</v>
      </c>
      <c r="F22" s="20" t="n">
        <v>3.28114649</v>
      </c>
      <c r="G22" s="18" t="n">
        <v>85.82210374</v>
      </c>
      <c r="H22" s="20" t="n">
        <v>3.28114649</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23.18134352</v>
      </c>
      <c r="F23" s="20" t="n">
        <v>3.30822649</v>
      </c>
      <c r="G23" s="18" t="n">
        <v>76.81865648</v>
      </c>
      <c r="H23" s="20" t="n">
        <v>3.30822649</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57.00596573</v>
      </c>
      <c r="F24" s="20" t="n">
        <v>3.41567094</v>
      </c>
      <c r="G24" s="18" t="n">
        <v>42.99403427</v>
      </c>
      <c r="H24" s="20" t="n">
        <v>3.41567094</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9.61919906</v>
      </c>
      <c r="F25" s="20" t="n">
        <v>2.43939789</v>
      </c>
      <c r="G25" s="18" t="n">
        <v>90.38080094</v>
      </c>
      <c r="H25" s="20" t="n">
        <v>2.43939789</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39.3152033</v>
      </c>
      <c r="F26" s="20" t="n">
        <v>2.86077322</v>
      </c>
      <c r="G26" s="18" t="n">
        <v>60.6847967</v>
      </c>
      <c r="H26" s="20" t="n">
        <v>2.86077322</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20.85004115</v>
      </c>
      <c r="F27" s="20" t="n">
        <v>0.06177719</v>
      </c>
      <c r="G27" s="18" t="n">
        <v>79.14995885</v>
      </c>
      <c r="H27" s="20" t="n">
        <v>0.06177719</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86.94981282000001</v>
      </c>
      <c r="F28" s="20" t="n">
        <v>2.17005042</v>
      </c>
      <c r="G28" s="18" t="n">
        <v>13.05018718</v>
      </c>
      <c r="H28" s="20" t="n">
        <v>2.17005042</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11.31498489</v>
      </c>
      <c r="F29" s="20" t="n">
        <v>2.68723664</v>
      </c>
      <c r="G29" s="18" t="n">
        <v>88.68501510999999</v>
      </c>
      <c r="H29" s="20" t="n">
        <v>2.68723664</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4.9858988</v>
      </c>
      <c r="F30" s="20" t="n">
        <v>0.99691031</v>
      </c>
      <c r="G30" s="18" t="n">
        <v>95.0141012</v>
      </c>
      <c r="H30" s="20" t="n">
        <v>0.99691031</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21.84073431</v>
      </c>
      <c r="F31" s="20" t="n">
        <v>3.05417297</v>
      </c>
      <c r="G31" s="18" t="n">
        <v>78.15926569</v>
      </c>
      <c r="H31" s="20" t="n">
        <v>3.05417297</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5.61458044</v>
      </c>
      <c r="F32" s="20" t="n">
        <v>1.84689583</v>
      </c>
      <c r="G32" s="18" t="n">
        <v>94.38541956</v>
      </c>
      <c r="H32" s="20" t="n">
        <v>1.84689583</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56.35341475</v>
      </c>
      <c r="F33" s="20" t="n">
        <v>3.91510727</v>
      </c>
      <c r="G33" s="18" t="n">
        <v>43.64658525</v>
      </c>
      <c r="H33" s="20" t="n">
        <v>3.91510727</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12.11737021</v>
      </c>
      <c r="F34" s="20" t="n">
        <v>2.32175273</v>
      </c>
      <c r="G34" s="18" t="n">
        <v>87.88262979</v>
      </c>
      <c r="H34" s="20" t="n">
        <v>2.32175273</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30.32170265</v>
      </c>
      <c r="F35" s="20" t="n">
        <v>0.58798421</v>
      </c>
      <c r="G35" s="18" t="n">
        <v>69.67829734999999</v>
      </c>
      <c r="H35" s="20" t="n">
        <v>0.58798421</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46.26842566</v>
      </c>
      <c r="F36" s="20" t="n">
        <v>3.75447283</v>
      </c>
      <c r="G36" s="18" t="n">
        <v>53.73157434</v>
      </c>
      <c r="H36" s="20" t="n">
        <v>3.75447283</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20.95271295</v>
      </c>
      <c r="F37" s="20" t="n">
        <v>3.16080382</v>
      </c>
      <c r="G37" s="18" t="n">
        <v>79.04728704999999</v>
      </c>
      <c r="H37" s="20" t="n">
        <v>3.16080382</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42.95184926</v>
      </c>
      <c r="F38" s="20" t="n">
        <v>4.01685169</v>
      </c>
      <c r="G38" s="18" t="n">
        <v>57.04815074</v>
      </c>
      <c r="H38" s="20" t="n">
        <v>4.01685169</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91.05688212</v>
      </c>
      <c r="F39" s="20" t="n">
        <v>2.46846714</v>
      </c>
      <c r="G39" s="18" t="n">
        <v>8.943117880000001</v>
      </c>
      <c r="H39" s="20" t="n">
        <v>2.46846714</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7.51630254</v>
      </c>
      <c r="F40" s="20" t="n">
        <v>1.86418684</v>
      </c>
      <c r="G40" s="18" t="n">
        <v>92.48369746</v>
      </c>
      <c r="H40" s="20" t="n">
        <v>1.86418684</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35.49488356</v>
      </c>
      <c r="F41" s="20" t="n">
        <v>3.66193369</v>
      </c>
      <c r="G41" s="18" t="n">
        <v>64.50511643999999</v>
      </c>
      <c r="H41" s="20" t="n">
        <v>3.66193369</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53.13321152</v>
      </c>
      <c r="F44" s="20" t="n">
        <v>3.41997488</v>
      </c>
      <c r="G44" s="18" t="n">
        <v>40.02504732</v>
      </c>
      <c r="H44" s="20" t="n">
        <v>3.89412661</v>
      </c>
      <c r="I44" s="18" t="n">
        <v>0</v>
      </c>
      <c r="J44" s="20" t="n">
        <v>0</v>
      </c>
      <c r="K44" s="18" t="s">
        <v>404</v>
      </c>
      <c r="L44" s="20" t="s">
        <v>404</v>
      </c>
      <c r="M44" s="18" t="n">
        <v>0</v>
      </c>
      <c r="N44" s="20" t="n">
        <v>0</v>
      </c>
      <c r="O44" s="18" t="n">
        <v>0</v>
      </c>
      <c r="P44" s="20" t="n">
        <v>0</v>
      </c>
      <c r="Q44" s="18" t="n">
        <v>6.84174116</v>
      </c>
      <c r="R44" s="20" t="n">
        <v>1.98231332</v>
      </c>
    </row>
    <row r="45" spans="1:18">
      <c r="A45" s="15" t="s">
        <v>442</v>
      </c>
      <c r="B45" s="17" t="n">
        <v>5519</v>
      </c>
      <c r="C45" s="18">
        <f>(0.0/B45*100)</f>
        <v/>
      </c>
      <c r="D45" s="19" t="n">
        <v>5519</v>
      </c>
      <c r="E45" s="18" t="n">
        <v>84.16906023999999</v>
      </c>
      <c r="F45" s="20" t="n">
        <v>3.29742792</v>
      </c>
      <c r="G45" s="18" t="n">
        <v>15.65866245</v>
      </c>
      <c r="H45" s="20" t="n">
        <v>3.28895189</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55.63226633</v>
      </c>
      <c r="F46" s="20" t="n">
        <v>2.30439779</v>
      </c>
      <c r="G46" s="18" t="n">
        <v>44.36773367</v>
      </c>
      <c r="H46" s="20" t="n">
        <v>2.30439779</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73.31634311000001</v>
      </c>
      <c r="F47" s="20" t="n">
        <v>3.62823054</v>
      </c>
      <c r="G47" s="18" t="n">
        <v>26.68365689</v>
      </c>
      <c r="H47" s="20" t="n">
        <v>3.62823054</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76.71372878</v>
      </c>
      <c r="F48" s="20" t="n">
        <v>3.47663674</v>
      </c>
      <c r="G48" s="18" t="n">
        <v>23.28627122</v>
      </c>
      <c r="H48" s="20" t="n">
        <v>3.47663674</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51.85241283</v>
      </c>
      <c r="F49" s="20" t="n">
        <v>3.60154914</v>
      </c>
      <c r="G49" s="18" t="n">
        <v>48.14758717</v>
      </c>
      <c r="H49" s="20" t="n">
        <v>3.60154914</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35.29231769</v>
      </c>
      <c r="F50" s="20" t="n">
        <v>3.24848345</v>
      </c>
      <c r="G50" s="18" t="n">
        <v>64.70768231</v>
      </c>
      <c r="H50" s="20" t="n">
        <v>3.24848345</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74.17352253</v>
      </c>
      <c r="F51" s="20" t="n">
        <v>3.12068067</v>
      </c>
      <c r="G51" s="18" t="n">
        <v>25.82647747</v>
      </c>
      <c r="H51" s="20" t="n">
        <v>3.12068067</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37.41462412</v>
      </c>
      <c r="F52" s="20" t="n">
        <v>4.02602193</v>
      </c>
      <c r="G52" s="18" t="n">
        <v>62.58537588</v>
      </c>
      <c r="H52" s="20" t="n">
        <v>4.02602193</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88.70956821</v>
      </c>
      <c r="F53" s="20" t="n">
        <v>0.07107736000000001</v>
      </c>
      <c r="G53" s="18" t="n">
        <v>11.29043179</v>
      </c>
      <c r="H53" s="20" t="n">
        <v>0.07107736000000001</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80.82940449</v>
      </c>
      <c r="F54" s="20" t="n">
        <v>3.09984817</v>
      </c>
      <c r="G54" s="18" t="n">
        <v>19.17059551</v>
      </c>
      <c r="H54" s="20" t="n">
        <v>3.09984817</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55.63312954</v>
      </c>
      <c r="F55" s="20" t="n">
        <v>3.25472567</v>
      </c>
      <c r="G55" s="18" t="n">
        <v>44.36687046</v>
      </c>
      <c r="H55" s="20" t="n">
        <v>3.25472567</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9.862252809999999</v>
      </c>
      <c r="F56" s="20" t="n">
        <v>2.56231173</v>
      </c>
      <c r="G56" s="18" t="n">
        <v>90.13774719</v>
      </c>
      <c r="H56" s="20" t="n">
        <v>2.56231173</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14.9766488</v>
      </c>
      <c r="F57" s="20" t="n">
        <v>2.47089137</v>
      </c>
      <c r="G57" s="18" t="n">
        <v>85.02335119999999</v>
      </c>
      <c r="H57" s="20" t="n">
        <v>2.47089137</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93.52925645000001</v>
      </c>
      <c r="F58" s="20" t="n">
        <v>1.60403353</v>
      </c>
      <c r="G58" s="18" t="n">
        <v>6.47074355</v>
      </c>
      <c r="H58" s="20" t="n">
        <v>1.60403353</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83.69531682</v>
      </c>
      <c r="F59" s="20" t="n">
        <v>1.18500033</v>
      </c>
      <c r="G59" s="18" t="n">
        <v>16.30468318</v>
      </c>
      <c r="H59" s="20" t="n">
        <v>1.18500033</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52.89351928</v>
      </c>
      <c r="F60" s="20" t="n">
        <v>3.27568958</v>
      </c>
      <c r="G60" s="18" t="n">
        <v>45.34906987</v>
      </c>
      <c r="H60" s="20" t="n">
        <v>3.23790624</v>
      </c>
      <c r="I60" s="18" t="n">
        <v>0</v>
      </c>
      <c r="J60" s="20" t="n">
        <v>0</v>
      </c>
      <c r="K60" s="18" t="s">
        <v>404</v>
      </c>
      <c r="L60" s="20" t="s">
        <v>404</v>
      </c>
      <c r="M60" s="18" t="n">
        <v>0</v>
      </c>
      <c r="N60" s="20" t="n">
        <v>0</v>
      </c>
      <c r="O60" s="18" t="n">
        <v>0</v>
      </c>
      <c r="P60" s="20" t="n">
        <v>0</v>
      </c>
      <c r="Q60" s="18" t="n">
        <v>1.75741085</v>
      </c>
      <c r="R60" s="20" t="n">
        <v>0.69091269</v>
      </c>
    </row>
    <row r="61" spans="1:18">
      <c r="A61" s="15" t="s">
        <v>458</v>
      </c>
      <c r="B61" s="17" t="n">
        <v>6525</v>
      </c>
      <c r="C61" s="18">
        <f>(0.0/B61*100)</f>
        <v/>
      </c>
      <c r="D61" s="19" t="n">
        <v>6525</v>
      </c>
      <c r="E61" s="18" t="n">
        <v>19.00886183</v>
      </c>
      <c r="F61" s="20" t="n">
        <v>2.23256288</v>
      </c>
      <c r="G61" s="18" t="n">
        <v>80.99113817</v>
      </c>
      <c r="H61" s="20" t="n">
        <v>2.23256288</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6.15351157</v>
      </c>
      <c r="F62" s="20" t="n">
        <v>0.02739514</v>
      </c>
      <c r="G62" s="18" t="n">
        <v>93.84648842999999</v>
      </c>
      <c r="H62" s="20" t="n">
        <v>0.02739514</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48.40253509</v>
      </c>
      <c r="F63" s="20" t="n">
        <v>0.17479699</v>
      </c>
      <c r="G63" s="18" t="n">
        <v>44.80108732</v>
      </c>
      <c r="H63" s="20" t="n">
        <v>0.16069942</v>
      </c>
      <c r="I63" s="18" t="n">
        <v>0</v>
      </c>
      <c r="J63" s="20" t="n">
        <v>0</v>
      </c>
      <c r="K63" s="18" t="s">
        <v>404</v>
      </c>
      <c r="L63" s="20" t="s">
        <v>404</v>
      </c>
      <c r="M63" s="18" t="n">
        <v>0</v>
      </c>
      <c r="N63" s="20" t="n">
        <v>0</v>
      </c>
      <c r="O63" s="18" t="n">
        <v>0</v>
      </c>
      <c r="P63" s="20" t="n">
        <v>0</v>
      </c>
      <c r="Q63" s="18" t="n">
        <v>6.79637759</v>
      </c>
      <c r="R63" s="20" t="n">
        <v>0.18144689</v>
      </c>
    </row>
    <row r="64" spans="1:18">
      <c r="A64" s="15" t="s">
        <v>461</v>
      </c>
      <c r="B64" s="17" t="n">
        <v>3634</v>
      </c>
      <c r="C64" s="18">
        <f>(27.0/B64*100)</f>
        <v/>
      </c>
      <c r="D64" s="19" t="n">
        <v>3607</v>
      </c>
      <c r="E64" s="18" t="n">
        <v>66.80355916000001</v>
      </c>
      <c r="F64" s="20" t="n">
        <v>0.11517121</v>
      </c>
      <c r="G64" s="18" t="n">
        <v>33.19644084</v>
      </c>
      <c r="H64" s="20" t="n">
        <v>0.11517121</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47.49402303</v>
      </c>
      <c r="F65" s="20" t="n">
        <v>3.51704808</v>
      </c>
      <c r="G65" s="18" t="n">
        <v>52.50597697</v>
      </c>
      <c r="H65" s="20" t="n">
        <v>3.51704808</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51.91526743</v>
      </c>
      <c r="F66" s="20" t="n">
        <v>0.28941205</v>
      </c>
      <c r="G66" s="18" t="n">
        <v>48.08473257</v>
      </c>
      <c r="H66" s="20" t="n">
        <v>0.28941205</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35.88572357</v>
      </c>
      <c r="F67" s="20" t="n">
        <v>3.11489743</v>
      </c>
      <c r="G67" s="18" t="n">
        <v>64.11427643</v>
      </c>
      <c r="H67" s="20" t="n">
        <v>3.11489743</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70.96760946000001</v>
      </c>
      <c r="F68" s="20" t="n">
        <v>0.08002740999999999</v>
      </c>
      <c r="G68" s="18" t="n">
        <v>29.03239054</v>
      </c>
      <c r="H68" s="20" t="n">
        <v>0.08002740999999999</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31.26378425</v>
      </c>
      <c r="F69" s="20" t="n">
        <v>3.36206462</v>
      </c>
      <c r="G69" s="18" t="n">
        <v>68.73621575</v>
      </c>
      <c r="H69" s="20" t="n">
        <v>3.36206462</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48.16493646</v>
      </c>
      <c r="F70" s="20" t="n">
        <v>4.25392431</v>
      </c>
      <c r="G70" s="18" t="n">
        <v>51.83506354</v>
      </c>
      <c r="H70" s="20" t="n">
        <v>4.25392431</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44.10091395</v>
      </c>
      <c r="F71" s="20" t="n">
        <v>0.7345842299999999</v>
      </c>
      <c r="G71" s="18" t="n">
        <v>55.89908605</v>
      </c>
      <c r="H71" s="20" t="n">
        <v>0.7345842299999999</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11.1684318</v>
      </c>
      <c r="F72" s="20" t="n">
        <v>1.80971463</v>
      </c>
      <c r="G72" s="18" t="n">
        <v>88.83156820000001</v>
      </c>
      <c r="H72" s="20" t="n">
        <v>1.80971463</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8.71758515</v>
      </c>
      <c r="F73" s="20" t="n">
        <v>2.11124218</v>
      </c>
      <c r="G73" s="18" t="n">
        <v>91.28241484999999</v>
      </c>
      <c r="H73" s="20" t="n">
        <v>2.11124218</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44.80332344</v>
      </c>
      <c r="F74" s="20" t="n">
        <v>0.26941766</v>
      </c>
      <c r="G74" s="18" t="n">
        <v>55.19667656</v>
      </c>
      <c r="H74" s="20" t="n">
        <v>0.26941766</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84.51546102</v>
      </c>
      <c r="F75" s="20" t="n">
        <v>2.67392264</v>
      </c>
      <c r="G75" s="18" t="n">
        <v>15.48453898</v>
      </c>
      <c r="H75" s="20" t="n">
        <v>2.67392264</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65.56057505</v>
      </c>
      <c r="F76" s="20" t="n">
        <v>1.82110695</v>
      </c>
      <c r="G76" s="18" t="n">
        <v>34.43942495</v>
      </c>
      <c r="H76" s="20" t="n">
        <v>1.82110695</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63.68230145</v>
      </c>
      <c r="F77" s="20" t="n">
        <v>2.44724629</v>
      </c>
      <c r="G77" s="18" t="n">
        <v>36.31769855</v>
      </c>
      <c r="H77" s="20" t="n">
        <v>2.44724629</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88.48933878</v>
      </c>
      <c r="F78" s="20" t="n">
        <v>2.2784293</v>
      </c>
      <c r="G78" s="18" t="n">
        <v>11.51066122</v>
      </c>
      <c r="H78" s="20" t="n">
        <v>2.2784293</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35.0037973</v>
      </c>
      <c r="F79" s="20" t="n">
        <v>6.4344572</v>
      </c>
      <c r="G79" s="18" t="n">
        <v>64.9962027</v>
      </c>
      <c r="H79" s="20" t="n">
        <v>6.4344572</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82.62931664</v>
      </c>
      <c r="F80" s="20" t="n">
        <v>2.55575377</v>
      </c>
      <c r="G80" s="18" t="n">
        <v>17.37068336</v>
      </c>
      <c r="H80" s="20" t="n">
        <v>2.55575377</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85.8740817</v>
      </c>
      <c r="F81" s="20" t="n">
        <v>2.20712278</v>
      </c>
      <c r="G81" s="18" t="n">
        <v>14.1259183</v>
      </c>
      <c r="H81" s="20" t="n">
        <v>2.20712278</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598</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97.89253413</v>
      </c>
      <c r="F7" s="20" t="n">
        <v>0.55734326</v>
      </c>
      <c r="G7" s="18" t="n">
        <v>2.10746587</v>
      </c>
      <c r="H7" s="20" t="n">
        <v>0.55734326</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98.54736543</v>
      </c>
      <c r="F8" s="20" t="n">
        <v>0.31445034</v>
      </c>
      <c r="G8" s="18" t="n">
        <v>1.45263457</v>
      </c>
      <c r="H8" s="20" t="n">
        <v>0.31445034</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95.11382196</v>
      </c>
      <c r="F9" s="20" t="n">
        <v>1.35277325</v>
      </c>
      <c r="G9" s="18" t="n">
        <v>4.88617804</v>
      </c>
      <c r="H9" s="20" t="n">
        <v>1.35277325</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97.63485036</v>
      </c>
      <c r="F10" s="20" t="n">
        <v>0.76506539</v>
      </c>
      <c r="G10" s="18" t="n">
        <v>2.36514964</v>
      </c>
      <c r="H10" s="20" t="n">
        <v>0.76506539</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81.18409453</v>
      </c>
      <c r="F11" s="20" t="n">
        <v>3.25911235</v>
      </c>
      <c r="G11" s="18" t="n">
        <v>18.81590547</v>
      </c>
      <c r="H11" s="20" t="n">
        <v>3.25911235</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95.92992011</v>
      </c>
      <c r="F12" s="20" t="n">
        <v>1.21350616</v>
      </c>
      <c r="G12" s="18" t="n">
        <v>4.07007989</v>
      </c>
      <c r="H12" s="20" t="n">
        <v>1.21350616</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92.93661047000001</v>
      </c>
      <c r="F13" s="20" t="n">
        <v>1.79790581</v>
      </c>
      <c r="G13" s="18" t="n">
        <v>7.06338953</v>
      </c>
      <c r="H13" s="20" t="n">
        <v>1.79790581</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30.59763641</v>
      </c>
      <c r="F14" s="20" t="n">
        <v>2.62243685</v>
      </c>
      <c r="G14" s="18" t="n">
        <v>69.40236358999999</v>
      </c>
      <c r="H14" s="20" t="n">
        <v>2.62243685</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96.96062933</v>
      </c>
      <c r="F15" s="20" t="n">
        <v>1.35091586</v>
      </c>
      <c r="G15" s="18" t="n">
        <v>3.03937067</v>
      </c>
      <c r="H15" s="20" t="n">
        <v>1.35091586</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99.20430702</v>
      </c>
      <c r="F16" s="20" t="n">
        <v>0.57214645</v>
      </c>
      <c r="G16" s="18" t="n">
        <v>0.79569298</v>
      </c>
      <c r="H16" s="20" t="n">
        <v>0.57214645</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77.67142167</v>
      </c>
      <c r="F17" s="20" t="n">
        <v>3.23289492</v>
      </c>
      <c r="G17" s="18" t="n">
        <v>22.32857833</v>
      </c>
      <c r="H17" s="20" t="n">
        <v>3.23289492</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99.42463404</v>
      </c>
      <c r="F18" s="20" t="n">
        <v>0.81077205</v>
      </c>
      <c r="G18" s="18" t="n">
        <v>0.57536596</v>
      </c>
      <c r="H18" s="20" t="n">
        <v>0.81077205</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66.47629044</v>
      </c>
      <c r="F19" s="20" t="n">
        <v>3.50763105</v>
      </c>
      <c r="G19" s="18" t="n">
        <v>33.52370956</v>
      </c>
      <c r="H19" s="20" t="n">
        <v>3.50763105</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99.37229997999999</v>
      </c>
      <c r="F20" s="20" t="n">
        <v>0.06836001</v>
      </c>
      <c r="G20" s="18" t="n">
        <v>0.06264251</v>
      </c>
      <c r="H20" s="20" t="n">
        <v>0.00434546</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96.15074833</v>
      </c>
      <c r="F21" s="20" t="n">
        <v>1.56194032</v>
      </c>
      <c r="G21" s="18" t="n">
        <v>3.84925167</v>
      </c>
      <c r="H21" s="20" t="n">
        <v>1.56194032</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91.55884168999999</v>
      </c>
      <c r="F22" s="20" t="n">
        <v>2.57568325</v>
      </c>
      <c r="G22" s="18" t="n">
        <v>8.44115831</v>
      </c>
      <c r="H22" s="20" t="n">
        <v>2.57568325</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96.98983085</v>
      </c>
      <c r="F23" s="20" t="n">
        <v>1.14380487</v>
      </c>
      <c r="G23" s="18" t="n">
        <v>3.01016915</v>
      </c>
      <c r="H23" s="20" t="n">
        <v>1.14380487</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96.05437314</v>
      </c>
      <c r="F24" s="20" t="n">
        <v>1.72242259</v>
      </c>
      <c r="G24" s="18" t="n">
        <v>3.94562686</v>
      </c>
      <c r="H24" s="20" t="n">
        <v>1.72242259</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93.44363232000001</v>
      </c>
      <c r="F25" s="20" t="n">
        <v>2.03177981</v>
      </c>
      <c r="G25" s="18" t="n">
        <v>6.55636768</v>
      </c>
      <c r="H25" s="20" t="n">
        <v>2.03177981</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93.22827538999999</v>
      </c>
      <c r="F26" s="20" t="n">
        <v>1.44496786</v>
      </c>
      <c r="G26" s="18" t="n">
        <v>6.77172461</v>
      </c>
      <c r="H26" s="20" t="n">
        <v>1.44496786</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98.10135415000001</v>
      </c>
      <c r="F27" s="20" t="n">
        <v>0.02067408</v>
      </c>
      <c r="G27" s="18" t="n">
        <v>1.89864585</v>
      </c>
      <c r="H27" s="20" t="n">
        <v>0.02067408</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88.21051352000001</v>
      </c>
      <c r="F28" s="20" t="n">
        <v>2.12724368</v>
      </c>
      <c r="G28" s="18" t="n">
        <v>11.78948648</v>
      </c>
      <c r="H28" s="20" t="n">
        <v>2.12724368</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99.35755525</v>
      </c>
      <c r="F29" s="20" t="n">
        <v>0.61462785</v>
      </c>
      <c r="G29" s="18" t="n">
        <v>0.64244475</v>
      </c>
      <c r="H29" s="20" t="n">
        <v>0.61462785</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97.89660787</v>
      </c>
      <c r="F30" s="20" t="n">
        <v>1.26404732</v>
      </c>
      <c r="G30" s="18" t="n">
        <v>2.10339213</v>
      </c>
      <c r="H30" s="20" t="n">
        <v>1.26404732</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99.34608823000001</v>
      </c>
      <c r="F31" s="20" t="n">
        <v>0.5073082</v>
      </c>
      <c r="G31" s="18" t="n">
        <v>0.65391177</v>
      </c>
      <c r="H31" s="20" t="n">
        <v>0.5073082</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85.91703925</v>
      </c>
      <c r="F32" s="20" t="n">
        <v>2.95897603</v>
      </c>
      <c r="G32" s="18" t="n">
        <v>14.08296075</v>
      </c>
      <c r="H32" s="20" t="n">
        <v>2.95897603</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77.27422780000001</v>
      </c>
      <c r="F33" s="20" t="n">
        <v>3.11313415</v>
      </c>
      <c r="G33" s="18" t="n">
        <v>22.7257722</v>
      </c>
      <c r="H33" s="20" t="n">
        <v>3.11313415</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95.11487296</v>
      </c>
      <c r="F34" s="20" t="n">
        <v>1.40930886</v>
      </c>
      <c r="G34" s="18" t="n">
        <v>4.88512704</v>
      </c>
      <c r="H34" s="20" t="n">
        <v>1.40930886</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93.38721476000001</v>
      </c>
      <c r="F35" s="20" t="n">
        <v>0.05308519</v>
      </c>
      <c r="G35" s="18" t="n">
        <v>6.61278524</v>
      </c>
      <c r="H35" s="20" t="n">
        <v>0.05308519</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97.49784442000001</v>
      </c>
      <c r="F36" s="20" t="n">
        <v>1.10212842</v>
      </c>
      <c r="G36" s="18" t="n">
        <v>2.50215558</v>
      </c>
      <c r="H36" s="20" t="n">
        <v>1.10212842</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98.03375864</v>
      </c>
      <c r="F37" s="20" t="n">
        <v>1.0445579</v>
      </c>
      <c r="G37" s="18" t="n">
        <v>1.96624136</v>
      </c>
      <c r="H37" s="20" t="n">
        <v>1.0445579</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92.69559893</v>
      </c>
      <c r="F38" s="20" t="n">
        <v>1.7802874</v>
      </c>
      <c r="G38" s="18" t="n">
        <v>7.30440107</v>
      </c>
      <c r="H38" s="20" t="n">
        <v>1.7802874</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96.96578893</v>
      </c>
      <c r="F39" s="20" t="n">
        <v>1.42070076</v>
      </c>
      <c r="G39" s="18" t="n">
        <v>3.03421107</v>
      </c>
      <c r="H39" s="20" t="n">
        <v>1.42070076</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98.80612277</v>
      </c>
      <c r="F40" s="20" t="n">
        <v>0.94167715</v>
      </c>
      <c r="G40" s="18" t="n">
        <v>1.19387723</v>
      </c>
      <c r="H40" s="20" t="n">
        <v>0.94167715</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70.36063428999999</v>
      </c>
      <c r="F41" s="20" t="n">
        <v>3.5925746</v>
      </c>
      <c r="G41" s="18" t="n">
        <v>29.63936571</v>
      </c>
      <c r="H41" s="20" t="n">
        <v>3.5925746</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67.42306599</v>
      </c>
      <c r="F44" s="20" t="n">
        <v>3.84209437</v>
      </c>
      <c r="G44" s="18" t="n">
        <v>25.73519285</v>
      </c>
      <c r="H44" s="20" t="n">
        <v>3.69361183</v>
      </c>
      <c r="I44" s="18" t="n">
        <v>0</v>
      </c>
      <c r="J44" s="20" t="n">
        <v>0</v>
      </c>
      <c r="K44" s="18" t="s">
        <v>404</v>
      </c>
      <c r="L44" s="20" t="s">
        <v>404</v>
      </c>
      <c r="M44" s="18" t="n">
        <v>0</v>
      </c>
      <c r="N44" s="20" t="n">
        <v>0</v>
      </c>
      <c r="O44" s="18" t="n">
        <v>0</v>
      </c>
      <c r="P44" s="20" t="n">
        <v>0</v>
      </c>
      <c r="Q44" s="18" t="n">
        <v>6.84174116</v>
      </c>
      <c r="R44" s="20" t="n">
        <v>1.98231332</v>
      </c>
    </row>
    <row r="45" spans="1:18">
      <c r="A45" s="15" t="s">
        <v>442</v>
      </c>
      <c r="B45" s="17" t="n">
        <v>5519</v>
      </c>
      <c r="C45" s="18">
        <f>(0.0/B45*100)</f>
        <v/>
      </c>
      <c r="D45" s="19" t="n">
        <v>5519</v>
      </c>
      <c r="E45" s="18" t="n">
        <v>98.43541297</v>
      </c>
      <c r="F45" s="20" t="n">
        <v>1.02902247</v>
      </c>
      <c r="G45" s="18" t="n">
        <v>1.39230972</v>
      </c>
      <c r="H45" s="20" t="n">
        <v>1.01140824</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83.48716371</v>
      </c>
      <c r="F46" s="20" t="n">
        <v>1.87955295</v>
      </c>
      <c r="G46" s="18" t="n">
        <v>16.51283629</v>
      </c>
      <c r="H46" s="20" t="n">
        <v>1.87955295</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90.98931404</v>
      </c>
      <c r="F47" s="20" t="n">
        <v>2.12248925</v>
      </c>
      <c r="G47" s="18" t="n">
        <v>9.01068596</v>
      </c>
      <c r="H47" s="20" t="n">
        <v>2.12248925</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79.98188088000001</v>
      </c>
      <c r="F48" s="20" t="n">
        <v>3.05676564</v>
      </c>
      <c r="G48" s="18" t="n">
        <v>20.01811912</v>
      </c>
      <c r="H48" s="20" t="n">
        <v>3.05676564</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93.5262723</v>
      </c>
      <c r="F49" s="20" t="n">
        <v>1.6477999</v>
      </c>
      <c r="G49" s="18" t="n">
        <v>6.4737277</v>
      </c>
      <c r="H49" s="20" t="n">
        <v>1.6477999</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67.60894406</v>
      </c>
      <c r="F50" s="20" t="n">
        <v>3.38010193</v>
      </c>
      <c r="G50" s="18" t="n">
        <v>32.39105594</v>
      </c>
      <c r="H50" s="20" t="n">
        <v>3.38010193</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99.12780042999999</v>
      </c>
      <c r="F51" s="20" t="n">
        <v>0.61072216</v>
      </c>
      <c r="G51" s="18" t="n">
        <v>0.87219957</v>
      </c>
      <c r="H51" s="20" t="n">
        <v>0.61072216</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100</v>
      </c>
      <c r="F52" s="20" t="n">
        <v>0</v>
      </c>
      <c r="G52" s="18" t="n">
        <v>0</v>
      </c>
      <c r="H52" s="20" t="n">
        <v>0</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97.76787465</v>
      </c>
      <c r="F53" s="20" t="n">
        <v>0.03778593</v>
      </c>
      <c r="G53" s="18" t="n">
        <v>2.23212535</v>
      </c>
      <c r="H53" s="20" t="n">
        <v>0.03778593</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93.48109808</v>
      </c>
      <c r="F54" s="20" t="n">
        <v>1.88726157</v>
      </c>
      <c r="G54" s="18" t="n">
        <v>6.51890192</v>
      </c>
      <c r="H54" s="20" t="n">
        <v>1.88726157</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85.95483111</v>
      </c>
      <c r="F55" s="20" t="n">
        <v>2.0741144</v>
      </c>
      <c r="G55" s="18" t="n">
        <v>14.04516889</v>
      </c>
      <c r="H55" s="20" t="n">
        <v>2.0741144</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97.89089236</v>
      </c>
      <c r="F56" s="20" t="n">
        <v>1.26276195</v>
      </c>
      <c r="G56" s="18" t="n">
        <v>2.10910764</v>
      </c>
      <c r="H56" s="20" t="n">
        <v>1.26276195</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95.11993457</v>
      </c>
      <c r="F57" s="20" t="n">
        <v>1.52289339</v>
      </c>
      <c r="G57" s="18" t="n">
        <v>4.88006543</v>
      </c>
      <c r="H57" s="20" t="n">
        <v>1.52289339</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93.2852067</v>
      </c>
      <c r="F58" s="20" t="n">
        <v>1.73033409</v>
      </c>
      <c r="G58" s="18" t="n">
        <v>6.7147933</v>
      </c>
      <c r="H58" s="20" t="n">
        <v>1.73033409</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87.8915674</v>
      </c>
      <c r="F59" s="20" t="n">
        <v>0.9937038</v>
      </c>
      <c r="G59" s="18" t="n">
        <v>12.1084326</v>
      </c>
      <c r="H59" s="20" t="n">
        <v>0.9937038</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71.87934154</v>
      </c>
      <c r="F60" s="20" t="n">
        <v>3.46861648</v>
      </c>
      <c r="G60" s="18" t="n">
        <v>26.36324761</v>
      </c>
      <c r="H60" s="20" t="n">
        <v>3.40019944</v>
      </c>
      <c r="I60" s="18" t="n">
        <v>0</v>
      </c>
      <c r="J60" s="20" t="n">
        <v>0</v>
      </c>
      <c r="K60" s="18" t="s">
        <v>404</v>
      </c>
      <c r="L60" s="20" t="s">
        <v>404</v>
      </c>
      <c r="M60" s="18" t="n">
        <v>0</v>
      </c>
      <c r="N60" s="20" t="n">
        <v>0</v>
      </c>
      <c r="O60" s="18" t="n">
        <v>0</v>
      </c>
      <c r="P60" s="20" t="n">
        <v>0</v>
      </c>
      <c r="Q60" s="18" t="n">
        <v>1.75741085</v>
      </c>
      <c r="R60" s="20" t="n">
        <v>0.69091269</v>
      </c>
    </row>
    <row r="61" spans="1:18">
      <c r="A61" s="15" t="s">
        <v>458</v>
      </c>
      <c r="B61" s="17" t="n">
        <v>6525</v>
      </c>
      <c r="C61" s="18">
        <f>(0.0/B61*100)</f>
        <v/>
      </c>
      <c r="D61" s="19" t="n">
        <v>6525</v>
      </c>
      <c r="E61" s="18" t="n">
        <v>79.89609707</v>
      </c>
      <c r="F61" s="20" t="n">
        <v>2.27519875</v>
      </c>
      <c r="G61" s="18" t="n">
        <v>20.10390293</v>
      </c>
      <c r="H61" s="20" t="n">
        <v>2.27519875</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77.83818789999999</v>
      </c>
      <c r="F62" s="20" t="n">
        <v>0.05267136</v>
      </c>
      <c r="G62" s="18" t="n">
        <v>22.1618121</v>
      </c>
      <c r="H62" s="20" t="n">
        <v>0.05267136</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65.2363477</v>
      </c>
      <c r="F63" s="20" t="n">
        <v>0.19314433</v>
      </c>
      <c r="G63" s="18" t="n">
        <v>27.96727471</v>
      </c>
      <c r="H63" s="20" t="n">
        <v>0.14038169</v>
      </c>
      <c r="I63" s="18" t="n">
        <v>0</v>
      </c>
      <c r="J63" s="20" t="n">
        <v>0</v>
      </c>
      <c r="K63" s="18" t="s">
        <v>404</v>
      </c>
      <c r="L63" s="20" t="s">
        <v>404</v>
      </c>
      <c r="M63" s="18" t="n">
        <v>0</v>
      </c>
      <c r="N63" s="20" t="n">
        <v>0</v>
      </c>
      <c r="O63" s="18" t="n">
        <v>0</v>
      </c>
      <c r="P63" s="20" t="n">
        <v>0</v>
      </c>
      <c r="Q63" s="18" t="n">
        <v>6.79637759</v>
      </c>
      <c r="R63" s="20" t="n">
        <v>0.18144689</v>
      </c>
    </row>
    <row r="64" spans="1:18">
      <c r="A64" s="15" t="s">
        <v>461</v>
      </c>
      <c r="B64" s="17" t="n">
        <v>3634</v>
      </c>
      <c r="C64" s="18">
        <f>(27.0/B64*100)</f>
        <v/>
      </c>
      <c r="D64" s="19" t="n">
        <v>3607</v>
      </c>
      <c r="E64" s="18" t="n">
        <v>96.47825154</v>
      </c>
      <c r="F64" s="20" t="n">
        <v>0.04004255</v>
      </c>
      <c r="G64" s="18" t="n">
        <v>3.52174846</v>
      </c>
      <c r="H64" s="20" t="n">
        <v>0.04004255</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89.68332641000001</v>
      </c>
      <c r="F65" s="20" t="n">
        <v>2.1291168</v>
      </c>
      <c r="G65" s="18" t="n">
        <v>10.31667359</v>
      </c>
      <c r="H65" s="20" t="n">
        <v>2.1291168</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99.4258378</v>
      </c>
      <c r="F66" s="20" t="n">
        <v>0.04033036</v>
      </c>
      <c r="G66" s="18" t="n">
        <v>0.5741622</v>
      </c>
      <c r="H66" s="20" t="n">
        <v>0.04033036</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88.96711645000001</v>
      </c>
      <c r="F67" s="20" t="n">
        <v>2.05858149</v>
      </c>
      <c r="G67" s="18" t="n">
        <v>11.03288355</v>
      </c>
      <c r="H67" s="20" t="n">
        <v>2.05858149</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91.23475928000001</v>
      </c>
      <c r="F68" s="20" t="n">
        <v>0.06308542</v>
      </c>
      <c r="G68" s="18" t="n">
        <v>8.76524072</v>
      </c>
      <c r="H68" s="20" t="n">
        <v>0.06308542</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83.77798129</v>
      </c>
      <c r="F69" s="20" t="n">
        <v>2.65524238</v>
      </c>
      <c r="G69" s="18" t="n">
        <v>16.22201871</v>
      </c>
      <c r="H69" s="20" t="n">
        <v>2.65524238</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53.55050174</v>
      </c>
      <c r="F70" s="20" t="n">
        <v>4.51627241</v>
      </c>
      <c r="G70" s="18" t="n">
        <v>46.44949826</v>
      </c>
      <c r="H70" s="20" t="n">
        <v>4.51627241</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35.71506213</v>
      </c>
      <c r="F71" s="20" t="n">
        <v>1.08430585</v>
      </c>
      <c r="G71" s="18" t="n">
        <v>64.28493786999999</v>
      </c>
      <c r="H71" s="20" t="n">
        <v>1.08430585</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80.997989</v>
      </c>
      <c r="F72" s="20" t="n">
        <v>2.84794339</v>
      </c>
      <c r="G72" s="18" t="n">
        <v>19.002011</v>
      </c>
      <c r="H72" s="20" t="n">
        <v>2.84794339</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74.27206708</v>
      </c>
      <c r="F73" s="20" t="n">
        <v>3.34427317</v>
      </c>
      <c r="G73" s="18" t="n">
        <v>25.72793292</v>
      </c>
      <c r="H73" s="20" t="n">
        <v>3.34427317</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95.45584739</v>
      </c>
      <c r="F74" s="20" t="n">
        <v>0.0728468</v>
      </c>
      <c r="G74" s="18" t="n">
        <v>4.54415261</v>
      </c>
      <c r="H74" s="20" t="n">
        <v>0.0728468</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100</v>
      </c>
      <c r="F75" s="20" t="n">
        <v>0</v>
      </c>
      <c r="G75" s="18" t="n">
        <v>0</v>
      </c>
      <c r="H75" s="20" t="n">
        <v>0</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92.02976128</v>
      </c>
      <c r="F76" s="20" t="n">
        <v>1.61839092</v>
      </c>
      <c r="G76" s="18" t="n">
        <v>7.97023872</v>
      </c>
      <c r="H76" s="20" t="n">
        <v>1.61839092</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95.76708932</v>
      </c>
      <c r="F77" s="20" t="n">
        <v>1.17039575</v>
      </c>
      <c r="G77" s="18" t="n">
        <v>4.23291068</v>
      </c>
      <c r="H77" s="20" t="n">
        <v>1.17039575</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81.57460068</v>
      </c>
      <c r="F78" s="20" t="n">
        <v>3.28801417</v>
      </c>
      <c r="G78" s="18" t="n">
        <v>18.42539932</v>
      </c>
      <c r="H78" s="20" t="n">
        <v>3.28801417</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84.89421611</v>
      </c>
      <c r="F79" s="20" t="n">
        <v>4.46851593</v>
      </c>
      <c r="G79" s="18" t="n">
        <v>15.10578389</v>
      </c>
      <c r="H79" s="20" t="n">
        <v>4.46851593</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71.85733505</v>
      </c>
      <c r="F80" s="20" t="n">
        <v>3.54329933</v>
      </c>
      <c r="G80" s="18" t="n">
        <v>28.14266495</v>
      </c>
      <c r="H80" s="20" t="n">
        <v>3.54329933</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96.72029655</v>
      </c>
      <c r="F81" s="20" t="n">
        <v>1.30956956</v>
      </c>
      <c r="G81" s="18" t="n">
        <v>3.27970345</v>
      </c>
      <c r="H81" s="20" t="n">
        <v>1.30956956</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599</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54.3516281</v>
      </c>
      <c r="F7" s="20" t="n">
        <v>2.08658109</v>
      </c>
      <c r="G7" s="18" t="n">
        <v>45.6483719</v>
      </c>
      <c r="H7" s="20" t="n">
        <v>2.08658109</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85.69376355</v>
      </c>
      <c r="F8" s="20" t="n">
        <v>2.42891334</v>
      </c>
      <c r="G8" s="18" t="n">
        <v>14.30623645</v>
      </c>
      <c r="H8" s="20" t="n">
        <v>2.42891334</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83.80505306000001</v>
      </c>
      <c r="F9" s="20" t="n">
        <v>2.53429204</v>
      </c>
      <c r="G9" s="18" t="n">
        <v>16.19494694</v>
      </c>
      <c r="H9" s="20" t="n">
        <v>2.53429204</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81.11519206</v>
      </c>
      <c r="F10" s="20" t="n">
        <v>2.30568119</v>
      </c>
      <c r="G10" s="18" t="n">
        <v>18.88480794</v>
      </c>
      <c r="H10" s="20" t="n">
        <v>2.30568119</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100</v>
      </c>
      <c r="F11" s="20" t="n">
        <v>0</v>
      </c>
      <c r="G11" s="18" t="n">
        <v>0</v>
      </c>
      <c r="H11" s="20" t="n">
        <v>0</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100</v>
      </c>
      <c r="F12" s="20" t="n">
        <v>0</v>
      </c>
      <c r="G12" s="18" t="n">
        <v>0</v>
      </c>
      <c r="H12" s="20" t="n">
        <v>0</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92.91049974000001</v>
      </c>
      <c r="F13" s="20" t="n">
        <v>1.61650809</v>
      </c>
      <c r="G13" s="18" t="n">
        <v>7.08950026</v>
      </c>
      <c r="H13" s="20" t="n">
        <v>1.61650809</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88.45957573</v>
      </c>
      <c r="F14" s="20" t="n">
        <v>1.5536744</v>
      </c>
      <c r="G14" s="18" t="n">
        <v>11.54042427</v>
      </c>
      <c r="H14" s="20" t="n">
        <v>1.5536744</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73.42316577</v>
      </c>
      <c r="F15" s="20" t="n">
        <v>3.44542844</v>
      </c>
      <c r="G15" s="18" t="n">
        <v>26.57683423</v>
      </c>
      <c r="H15" s="20" t="n">
        <v>3.44542844</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85.00820345</v>
      </c>
      <c r="F16" s="20" t="n">
        <v>2.30857628</v>
      </c>
      <c r="G16" s="18" t="n">
        <v>14.99179655</v>
      </c>
      <c r="H16" s="20" t="n">
        <v>2.30857628</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29.39638081</v>
      </c>
      <c r="F17" s="20" t="n">
        <v>3.3829406</v>
      </c>
      <c r="G17" s="18" t="n">
        <v>70.60361919</v>
      </c>
      <c r="H17" s="20" t="n">
        <v>3.3829406</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100</v>
      </c>
      <c r="F18" s="20" t="n">
        <v>0</v>
      </c>
      <c r="G18" s="18" t="n">
        <v>0</v>
      </c>
      <c r="H18" s="20" t="n">
        <v>0</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93.80427195999999</v>
      </c>
      <c r="F19" s="20" t="n">
        <v>1.69649968</v>
      </c>
      <c r="G19" s="18" t="n">
        <v>6.19572804</v>
      </c>
      <c r="H19" s="20" t="n">
        <v>1.69649968</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93.92110389</v>
      </c>
      <c r="F20" s="20" t="n">
        <v>0.07644752</v>
      </c>
      <c r="G20" s="18" t="n">
        <v>5.51383859</v>
      </c>
      <c r="H20" s="20" t="n">
        <v>0.0575547</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99.19864552999999</v>
      </c>
      <c r="F21" s="20" t="n">
        <v>0.78134795</v>
      </c>
      <c r="G21" s="18" t="n">
        <v>0.80135447</v>
      </c>
      <c r="H21" s="20" t="n">
        <v>0.78134795</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99.63374172</v>
      </c>
      <c r="F22" s="20" t="n">
        <v>0.36756822</v>
      </c>
      <c r="G22" s="18" t="n">
        <v>0.36625828</v>
      </c>
      <c r="H22" s="20" t="n">
        <v>0.36756822</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97.43106518</v>
      </c>
      <c r="F23" s="20" t="n">
        <v>0.96767302</v>
      </c>
      <c r="G23" s="18" t="n">
        <v>2.56893482</v>
      </c>
      <c r="H23" s="20" t="n">
        <v>0.96767302</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93.69724261</v>
      </c>
      <c r="F24" s="20" t="n">
        <v>1.76727781</v>
      </c>
      <c r="G24" s="18" t="n">
        <v>6.30275739</v>
      </c>
      <c r="H24" s="20" t="n">
        <v>1.76727781</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91.50089039</v>
      </c>
      <c r="F25" s="20" t="n">
        <v>2.35971207</v>
      </c>
      <c r="G25" s="18" t="n">
        <v>8.49910961</v>
      </c>
      <c r="H25" s="20" t="n">
        <v>2.35971207</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95.14541198000001</v>
      </c>
      <c r="F26" s="20" t="n">
        <v>1.29988494</v>
      </c>
      <c r="G26" s="18" t="n">
        <v>4.85458802</v>
      </c>
      <c r="H26" s="20" t="n">
        <v>1.29988494</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92.25631464</v>
      </c>
      <c r="F27" s="20" t="n">
        <v>0.06871692</v>
      </c>
      <c r="G27" s="18" t="n">
        <v>7.74368536</v>
      </c>
      <c r="H27" s="20" t="n">
        <v>0.06871692</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72.35750081</v>
      </c>
      <c r="F28" s="20" t="n">
        <v>2.72696226</v>
      </c>
      <c r="G28" s="18" t="n">
        <v>27.64249919</v>
      </c>
      <c r="H28" s="20" t="n">
        <v>2.72696226</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100</v>
      </c>
      <c r="F29" s="20" t="n">
        <v>0</v>
      </c>
      <c r="G29" s="18" t="n">
        <v>0</v>
      </c>
      <c r="H29" s="20" t="n">
        <v>0</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(0.0/B30*100)</f>
        <v/>
      </c>
      <c r="D30" s="19" t="n">
        <v>4520</v>
      </c>
      <c r="E30" s="18" t="n">
        <v>0</v>
      </c>
      <c r="F30" s="20" t="n">
        <v>0</v>
      </c>
      <c r="G30" s="18" t="n">
        <v>0</v>
      </c>
      <c r="H30" s="20" t="n">
        <v>0</v>
      </c>
      <c r="I30" s="18" t="n">
        <v>0</v>
      </c>
      <c r="J30" s="20" t="n">
        <v>0</v>
      </c>
      <c r="K30" s="18" t="s">
        <v>404</v>
      </c>
      <c r="L30" s="20" t="s">
        <v>404</v>
      </c>
      <c r="M30" s="18" t="n">
        <v>100</v>
      </c>
      <c r="N30" s="20" t="n">
        <v>0</v>
      </c>
      <c r="O30" s="18" t="n">
        <v>0</v>
      </c>
      <c r="P30" s="20" t="n">
        <v>0</v>
      </c>
      <c r="Q30" s="18" t="n">
        <v>0</v>
      </c>
      <c r="R30" s="20" t="n">
        <v>0</v>
      </c>
    </row>
    <row r="31" spans="1:18">
      <c r="A31" s="15" t="s">
        <v>428</v>
      </c>
      <c r="B31" s="17" t="n">
        <v>5456</v>
      </c>
      <c r="C31" s="18">
        <f>(808.0/B31*100)</f>
        <v/>
      </c>
      <c r="D31" s="19" t="n">
        <v>4648</v>
      </c>
      <c r="E31" s="18" t="n">
        <v>89.06157405</v>
      </c>
      <c r="F31" s="20" t="n">
        <v>2.21771976</v>
      </c>
      <c r="G31" s="18" t="n">
        <v>10.93842595</v>
      </c>
      <c r="H31" s="20" t="n">
        <v>2.21771976</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100</v>
      </c>
      <c r="F32" s="20" t="n">
        <v>0</v>
      </c>
      <c r="G32" s="18" t="n">
        <v>0</v>
      </c>
      <c r="H32" s="20" t="n">
        <v>0</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94.27082804</v>
      </c>
      <c r="F33" s="20" t="n">
        <v>1.19813213</v>
      </c>
      <c r="G33" s="18" t="n">
        <v>5.72917196</v>
      </c>
      <c r="H33" s="20" t="n">
        <v>1.19813213</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98.93522037</v>
      </c>
      <c r="F34" s="20" t="n">
        <v>0.77182746</v>
      </c>
      <c r="G34" s="18" t="n">
        <v>1.06477963</v>
      </c>
      <c r="H34" s="20" t="n">
        <v>0.77182746</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92.86085795</v>
      </c>
      <c r="F35" s="20" t="n">
        <v>0.06332271</v>
      </c>
      <c r="G35" s="18" t="n">
        <v>7.13914205</v>
      </c>
      <c r="H35" s="20" t="n">
        <v>0.06332271</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28.58755842</v>
      </c>
      <c r="F36" s="20" t="n">
        <v>3.383673</v>
      </c>
      <c r="G36" s="18" t="n">
        <v>71.41244158000001</v>
      </c>
      <c r="H36" s="20" t="n">
        <v>3.383673</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98.08184046</v>
      </c>
      <c r="F37" s="20" t="n">
        <v>0.98064361</v>
      </c>
      <c r="G37" s="18" t="n">
        <v>1.91815954</v>
      </c>
      <c r="H37" s="20" t="n">
        <v>0.98064361</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34.87521945</v>
      </c>
      <c r="F38" s="20" t="n">
        <v>3.55335078</v>
      </c>
      <c r="G38" s="18" t="n">
        <v>65.12478055</v>
      </c>
      <c r="H38" s="20" t="n">
        <v>3.55335078</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97.21346439</v>
      </c>
      <c r="F39" s="20" t="n">
        <v>1.82572394</v>
      </c>
      <c r="G39" s="18" t="n">
        <v>2.78653561</v>
      </c>
      <c r="H39" s="20" t="n">
        <v>1.82572394</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98.11974875</v>
      </c>
      <c r="F40" s="20" t="n">
        <v>0.6983104999999999</v>
      </c>
      <c r="G40" s="18" t="n">
        <v>1.88025125</v>
      </c>
      <c r="H40" s="20" t="n">
        <v>0.6983104999999999</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38.93233312</v>
      </c>
      <c r="F41" s="20" t="n">
        <v>3.90377409</v>
      </c>
      <c r="G41" s="18" t="n">
        <v>61.06766688</v>
      </c>
      <c r="H41" s="20" t="n">
        <v>3.90377409</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84.80536879</v>
      </c>
      <c r="F44" s="20" t="n">
        <v>2.77616587</v>
      </c>
      <c r="G44" s="18" t="n">
        <v>8.35289006</v>
      </c>
      <c r="H44" s="20" t="n">
        <v>1.81717954</v>
      </c>
      <c r="I44" s="18" t="n">
        <v>0</v>
      </c>
      <c r="J44" s="20" t="n">
        <v>0</v>
      </c>
      <c r="K44" s="18" t="s">
        <v>404</v>
      </c>
      <c r="L44" s="20" t="s">
        <v>404</v>
      </c>
      <c r="M44" s="18" t="n">
        <v>0</v>
      </c>
      <c r="N44" s="20" t="n">
        <v>0</v>
      </c>
      <c r="O44" s="18" t="n">
        <v>0</v>
      </c>
      <c r="P44" s="20" t="n">
        <v>0</v>
      </c>
      <c r="Q44" s="18" t="n">
        <v>6.84174116</v>
      </c>
      <c r="R44" s="20" t="n">
        <v>1.98231332</v>
      </c>
    </row>
    <row r="45" spans="1:18">
      <c r="A45" s="15" t="s">
        <v>442</v>
      </c>
      <c r="B45" s="17" t="n">
        <v>5519</v>
      </c>
      <c r="C45" s="18">
        <f>(0.0/B45*100)</f>
        <v/>
      </c>
      <c r="D45" s="19" t="n">
        <v>5519</v>
      </c>
      <c r="E45" s="18" t="n">
        <v>99.82772269</v>
      </c>
      <c r="F45" s="20" t="n">
        <v>0.1703657</v>
      </c>
      <c r="G45" s="18" t="n">
        <v>0</v>
      </c>
      <c r="H45" s="20" t="n">
        <v>0</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47.34518749</v>
      </c>
      <c r="F46" s="20" t="n">
        <v>2.57246506</v>
      </c>
      <c r="G46" s="18" t="n">
        <v>52.65481251</v>
      </c>
      <c r="H46" s="20" t="n">
        <v>2.57246506</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91.98619893</v>
      </c>
      <c r="F47" s="20" t="n">
        <v>1.97907694</v>
      </c>
      <c r="G47" s="18" t="n">
        <v>8.01380107</v>
      </c>
      <c r="H47" s="20" t="n">
        <v>1.97907694</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21.89680094</v>
      </c>
      <c r="F48" s="20" t="n">
        <v>3.31688683</v>
      </c>
      <c r="G48" s="18" t="n">
        <v>78.10319905999999</v>
      </c>
      <c r="H48" s="20" t="n">
        <v>3.31688683</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33.6307441</v>
      </c>
      <c r="F49" s="20" t="n">
        <v>3.52320943</v>
      </c>
      <c r="G49" s="18" t="n">
        <v>66.3692559</v>
      </c>
      <c r="H49" s="20" t="n">
        <v>3.52320943</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93.50364394</v>
      </c>
      <c r="F50" s="20" t="n">
        <v>1.79118481</v>
      </c>
      <c r="G50" s="18" t="n">
        <v>6.49635606</v>
      </c>
      <c r="H50" s="20" t="n">
        <v>1.79118481</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97.26049598</v>
      </c>
      <c r="F51" s="20" t="n">
        <v>1.22230522</v>
      </c>
      <c r="G51" s="18" t="n">
        <v>2.73950402</v>
      </c>
      <c r="H51" s="20" t="n">
        <v>1.22230522</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98.67299635000001</v>
      </c>
      <c r="F52" s="20" t="n">
        <v>0.92525913</v>
      </c>
      <c r="G52" s="18" t="n">
        <v>1.32700365</v>
      </c>
      <c r="H52" s="20" t="n">
        <v>0.92525913</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0</v>
      </c>
      <c r="F53" s="20" t="n">
        <v>0</v>
      </c>
      <c r="G53" s="18" t="n">
        <v>0</v>
      </c>
      <c r="H53" s="20" t="n">
        <v>0</v>
      </c>
      <c r="I53" s="18" t="n">
        <v>0</v>
      </c>
      <c r="J53" s="20" t="n">
        <v>0</v>
      </c>
      <c r="K53" s="18" t="s">
        <v>404</v>
      </c>
      <c r="L53" s="20" t="s">
        <v>404</v>
      </c>
      <c r="M53" s="18" t="n">
        <v>100</v>
      </c>
      <c r="N53" s="20" t="n">
        <v>0</v>
      </c>
      <c r="O53" s="18" t="n">
        <v>0</v>
      </c>
      <c r="P53" s="20" t="n">
        <v>0</v>
      </c>
      <c r="Q53" s="18" t="n">
        <v>0</v>
      </c>
      <c r="R53" s="20" t="n">
        <v>0</v>
      </c>
    </row>
    <row r="54" spans="1:18">
      <c r="A54" s="15" t="s">
        <v>451</v>
      </c>
      <c r="B54" s="17" t="n">
        <v>4740</v>
      </c>
      <c r="C54" s="18">
        <f>(262.0/B54*100)</f>
        <v/>
      </c>
      <c r="D54" s="19" t="n">
        <v>4478</v>
      </c>
      <c r="E54" s="18" t="n">
        <v>99.32622256000001</v>
      </c>
      <c r="F54" s="20" t="n">
        <v>0.711829</v>
      </c>
      <c r="G54" s="18" t="n">
        <v>0.6737774399999999</v>
      </c>
      <c r="H54" s="20" t="n">
        <v>0.711829</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99.36891083</v>
      </c>
      <c r="F55" s="20" t="n">
        <v>0.41217748</v>
      </c>
      <c r="G55" s="18" t="n">
        <v>0.63108917</v>
      </c>
      <c r="H55" s="20" t="n">
        <v>0.41217748</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0</v>
      </c>
      <c r="F56" s="20" t="n">
        <v>0</v>
      </c>
      <c r="G56" s="18" t="n">
        <v>0</v>
      </c>
      <c r="H56" s="20" t="n">
        <v>0</v>
      </c>
      <c r="I56" s="18" t="n">
        <v>0</v>
      </c>
      <c r="J56" s="20" t="n">
        <v>0</v>
      </c>
      <c r="K56" s="18" t="s">
        <v>404</v>
      </c>
      <c r="L56" s="20" t="s">
        <v>404</v>
      </c>
      <c r="M56" s="18" t="n">
        <v>100</v>
      </c>
      <c r="N56" s="20" t="n">
        <v>0</v>
      </c>
      <c r="O56" s="18" t="n">
        <v>0</v>
      </c>
      <c r="P56" s="20" t="n">
        <v>0</v>
      </c>
      <c r="Q56" s="18" t="n">
        <v>0</v>
      </c>
      <c r="R56" s="20" t="n">
        <v>0</v>
      </c>
    </row>
    <row r="57" spans="1:18">
      <c r="A57" s="15" t="s">
        <v>454</v>
      </c>
      <c r="B57" s="17" t="n">
        <v>6513</v>
      </c>
      <c r="C57" s="18">
        <f>(0.0/B57*100)</f>
        <v/>
      </c>
      <c r="D57" s="19" t="n">
        <v>6513</v>
      </c>
      <c r="E57" s="18" t="n">
        <v>82.86395709</v>
      </c>
      <c r="F57" s="20" t="n">
        <v>2.63140738</v>
      </c>
      <c r="G57" s="18" t="n">
        <v>17.13604291</v>
      </c>
      <c r="H57" s="20" t="n">
        <v>2.63140738</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91.6595025</v>
      </c>
      <c r="F58" s="20" t="n">
        <v>1.83912917</v>
      </c>
      <c r="G58" s="18" t="n">
        <v>8.3404975</v>
      </c>
      <c r="H58" s="20" t="n">
        <v>1.83912917</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68.20460704</v>
      </c>
      <c r="F59" s="20" t="n">
        <v>1.47990444</v>
      </c>
      <c r="G59" s="18" t="n">
        <v>31.79539296</v>
      </c>
      <c r="H59" s="20" t="n">
        <v>1.47990444</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88.24841298</v>
      </c>
      <c r="F60" s="20" t="n">
        <v>2.44424804</v>
      </c>
      <c r="G60" s="18" t="n">
        <v>9.994176169999999</v>
      </c>
      <c r="H60" s="20" t="n">
        <v>2.35103548</v>
      </c>
      <c r="I60" s="18" t="n">
        <v>0</v>
      </c>
      <c r="J60" s="20" t="n">
        <v>0</v>
      </c>
      <c r="K60" s="18" t="s">
        <v>404</v>
      </c>
      <c r="L60" s="20" t="s">
        <v>404</v>
      </c>
      <c r="M60" s="18" t="n">
        <v>0</v>
      </c>
      <c r="N60" s="20" t="n">
        <v>0</v>
      </c>
      <c r="O60" s="18" t="n">
        <v>0</v>
      </c>
      <c r="P60" s="20" t="n">
        <v>0</v>
      </c>
      <c r="Q60" s="18" t="n">
        <v>1.75741085</v>
      </c>
      <c r="R60" s="20" t="n">
        <v>0.69091269</v>
      </c>
    </row>
    <row r="61" spans="1:18">
      <c r="A61" s="15" t="s">
        <v>458</v>
      </c>
      <c r="B61" s="17" t="n">
        <v>6525</v>
      </c>
      <c r="C61" s="18">
        <f>(0.0/B61*100)</f>
        <v/>
      </c>
      <c r="D61" s="19" t="n">
        <v>6525</v>
      </c>
      <c r="E61" s="18" t="n">
        <v>99.37040159999999</v>
      </c>
      <c r="F61" s="20" t="n">
        <v>0.21009488</v>
      </c>
      <c r="G61" s="18" t="n">
        <v>0.6295984</v>
      </c>
      <c r="H61" s="20" t="n">
        <v>0.21009488</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92.98705515</v>
      </c>
      <c r="F62" s="20" t="n">
        <v>0.02087714</v>
      </c>
      <c r="G62" s="18" t="n">
        <v>7.01294485</v>
      </c>
      <c r="H62" s="20" t="n">
        <v>0.02087714</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67.07265335</v>
      </c>
      <c r="F63" s="20" t="n">
        <v>0.19030494</v>
      </c>
      <c r="G63" s="18" t="n">
        <v>26.13096905</v>
      </c>
      <c r="H63" s="20" t="n">
        <v>0.13834756</v>
      </c>
      <c r="I63" s="18" t="n">
        <v>0</v>
      </c>
      <c r="J63" s="20" t="n">
        <v>0</v>
      </c>
      <c r="K63" s="18" t="s">
        <v>404</v>
      </c>
      <c r="L63" s="20" t="s">
        <v>404</v>
      </c>
      <c r="M63" s="18" t="n">
        <v>0</v>
      </c>
      <c r="N63" s="20" t="n">
        <v>0</v>
      </c>
      <c r="O63" s="18" t="n">
        <v>0</v>
      </c>
      <c r="P63" s="20" t="n">
        <v>0</v>
      </c>
      <c r="Q63" s="18" t="n">
        <v>6.79637759</v>
      </c>
      <c r="R63" s="20" t="n">
        <v>0.18144689</v>
      </c>
    </row>
    <row r="64" spans="1:18">
      <c r="A64" s="15" t="s">
        <v>461</v>
      </c>
      <c r="B64" s="17" t="n">
        <v>3634</v>
      </c>
      <c r="C64" s="18">
        <f>(27.0/B64*100)</f>
        <v/>
      </c>
      <c r="D64" s="19" t="n">
        <v>3607</v>
      </c>
      <c r="E64" s="18" t="n">
        <v>95.20331637</v>
      </c>
      <c r="F64" s="20" t="n">
        <v>0.05005115</v>
      </c>
      <c r="G64" s="18" t="n">
        <v>4.79668363</v>
      </c>
      <c r="H64" s="20" t="n">
        <v>0.05005115</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92.50584553</v>
      </c>
      <c r="F65" s="20" t="n">
        <v>1.9387323</v>
      </c>
      <c r="G65" s="18" t="n">
        <v>7.49415447</v>
      </c>
      <c r="H65" s="20" t="n">
        <v>1.9387323</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99.88240919</v>
      </c>
      <c r="F66" s="20" t="n">
        <v>0.1176112</v>
      </c>
      <c r="G66" s="18" t="n">
        <v>0.11759081</v>
      </c>
      <c r="H66" s="20" t="n">
        <v>0.1176112</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81.10621876</v>
      </c>
      <c r="F67" s="20" t="n">
        <v>2.41406168</v>
      </c>
      <c r="G67" s="18" t="n">
        <v>18.89378124</v>
      </c>
      <c r="H67" s="20" t="n">
        <v>2.41406168</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85.35128668999999</v>
      </c>
      <c r="F68" s="20" t="n">
        <v>0.0700789</v>
      </c>
      <c r="G68" s="18" t="n">
        <v>14.64871331</v>
      </c>
      <c r="H68" s="20" t="n">
        <v>0.0700789</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85.75406012000001</v>
      </c>
      <c r="F69" s="20" t="n">
        <v>2.95690752</v>
      </c>
      <c r="G69" s="18" t="n">
        <v>14.24593988</v>
      </c>
      <c r="H69" s="20" t="n">
        <v>2.95690752</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73.78629364</v>
      </c>
      <c r="F70" s="20" t="n">
        <v>3.5311345</v>
      </c>
      <c r="G70" s="18" t="n">
        <v>26.21370636</v>
      </c>
      <c r="H70" s="20" t="n">
        <v>3.5311345</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0</v>
      </c>
      <c r="F71" s="20" t="n">
        <v>0</v>
      </c>
      <c r="G71" s="18" t="n">
        <v>0</v>
      </c>
      <c r="H71" s="20" t="n">
        <v>0</v>
      </c>
      <c r="I71" s="18" t="n">
        <v>0</v>
      </c>
      <c r="J71" s="20" t="n">
        <v>0</v>
      </c>
      <c r="K71" s="18" t="s">
        <v>404</v>
      </c>
      <c r="L71" s="20" t="s">
        <v>404</v>
      </c>
      <c r="M71" s="18" t="n">
        <v>100</v>
      </c>
      <c r="N71" s="20" t="n">
        <v>0</v>
      </c>
      <c r="O71" s="18" t="n">
        <v>0</v>
      </c>
      <c r="P71" s="20" t="n">
        <v>0</v>
      </c>
      <c r="Q71" s="18" t="n">
        <v>0</v>
      </c>
      <c r="R71" s="20" t="n">
        <v>0</v>
      </c>
    </row>
    <row r="72" spans="1:18">
      <c r="A72" s="15" t="s">
        <v>469</v>
      </c>
      <c r="B72" s="17" t="n">
        <v>7708</v>
      </c>
      <c r="C72" s="18">
        <f>(0.0/B72*100)</f>
        <v/>
      </c>
      <c r="D72" s="19" t="n">
        <v>7708</v>
      </c>
      <c r="E72" s="18" t="n">
        <v>93.56042801</v>
      </c>
      <c r="F72" s="20" t="n">
        <v>1.69340116</v>
      </c>
      <c r="G72" s="18" t="n">
        <v>6.43957199</v>
      </c>
      <c r="H72" s="20" t="n">
        <v>1.69340116</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95.44242222</v>
      </c>
      <c r="F73" s="20" t="n">
        <v>1.76475431</v>
      </c>
      <c r="G73" s="18" t="n">
        <v>4.55757778</v>
      </c>
      <c r="H73" s="20" t="n">
        <v>1.76475431</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95.32281073999999</v>
      </c>
      <c r="F74" s="20" t="n">
        <v>0.06914834</v>
      </c>
      <c r="G74" s="18" t="n">
        <v>4.67718926</v>
      </c>
      <c r="H74" s="20" t="n">
        <v>0.06914834</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96.57565756</v>
      </c>
      <c r="F75" s="20" t="n">
        <v>1.51327018</v>
      </c>
      <c r="G75" s="18" t="n">
        <v>3.42434244</v>
      </c>
      <c r="H75" s="20" t="n">
        <v>1.51327018</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73.91609083</v>
      </c>
      <c r="F76" s="20" t="n">
        <v>1.92189316</v>
      </c>
      <c r="G76" s="18" t="n">
        <v>26.08390917</v>
      </c>
      <c r="H76" s="20" t="n">
        <v>1.92189316</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67.18768982</v>
      </c>
      <c r="F77" s="20" t="n">
        <v>2.9051797</v>
      </c>
      <c r="G77" s="18" t="n">
        <v>32.81231018</v>
      </c>
      <c r="H77" s="20" t="n">
        <v>2.9051797</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74.65175076</v>
      </c>
      <c r="F78" s="20" t="n">
        <v>3.69232927</v>
      </c>
      <c r="G78" s="18" t="n">
        <v>25.34824924</v>
      </c>
      <c r="H78" s="20" t="n">
        <v>3.69232927</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42.28729782</v>
      </c>
      <c r="F79" s="20" t="n">
        <v>5.81148245</v>
      </c>
      <c r="G79" s="18" t="n">
        <v>57.71270218</v>
      </c>
      <c r="H79" s="20" t="n">
        <v>5.81148245</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87.10099015999999</v>
      </c>
      <c r="F80" s="20" t="n">
        <v>2.8175652</v>
      </c>
      <c r="G80" s="18" t="n">
        <v>12.89900984</v>
      </c>
      <c r="H80" s="20" t="n">
        <v>2.8175652</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92.56439039</v>
      </c>
      <c r="F81" s="20" t="n">
        <v>2.08384882</v>
      </c>
      <c r="G81" s="18" t="n">
        <v>7.43560961</v>
      </c>
      <c r="H81" s="20" t="n">
        <v>2.08384882</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600</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74.85547054</v>
      </c>
      <c r="F7" s="20" t="n">
        <v>1.52496788</v>
      </c>
      <c r="G7" s="18" t="n">
        <v>25.14452946</v>
      </c>
      <c r="H7" s="20" t="n">
        <v>1.52496788</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47.62711856</v>
      </c>
      <c r="F8" s="20" t="n">
        <v>3.85403315</v>
      </c>
      <c r="G8" s="18" t="n">
        <v>52.37288144</v>
      </c>
      <c r="H8" s="20" t="n">
        <v>3.85403315</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55.52757259</v>
      </c>
      <c r="F9" s="20" t="n">
        <v>3.21082784</v>
      </c>
      <c r="G9" s="18" t="n">
        <v>44.47242741</v>
      </c>
      <c r="H9" s="20" t="n">
        <v>3.21082784</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23.00256109</v>
      </c>
      <c r="F10" s="20" t="n">
        <v>2.12214168</v>
      </c>
      <c r="G10" s="18" t="n">
        <v>76.99743891</v>
      </c>
      <c r="H10" s="20" t="n">
        <v>2.12214168</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42.24378412</v>
      </c>
      <c r="F11" s="20" t="n">
        <v>3.66184757</v>
      </c>
      <c r="G11" s="18" t="n">
        <v>57.75621588</v>
      </c>
      <c r="H11" s="20" t="n">
        <v>3.66184757</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80.17549946</v>
      </c>
      <c r="F12" s="20" t="n">
        <v>2.22112498</v>
      </c>
      <c r="G12" s="18" t="n">
        <v>19.82450054</v>
      </c>
      <c r="H12" s="20" t="n">
        <v>2.22112498</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72.14930839</v>
      </c>
      <c r="F13" s="20" t="n">
        <v>3.35843123</v>
      </c>
      <c r="G13" s="18" t="n">
        <v>27.85069161</v>
      </c>
      <c r="H13" s="20" t="n">
        <v>3.35843123</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94.11004936</v>
      </c>
      <c r="F14" s="20" t="n">
        <v>0.75812888</v>
      </c>
      <c r="G14" s="18" t="n">
        <v>5.88995064</v>
      </c>
      <c r="H14" s="20" t="n">
        <v>0.75812888</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62.47837005</v>
      </c>
      <c r="F15" s="20" t="n">
        <v>3.62333165</v>
      </c>
      <c r="G15" s="18" t="n">
        <v>37.52162995</v>
      </c>
      <c r="H15" s="20" t="n">
        <v>3.62333165</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52.27420259</v>
      </c>
      <c r="F16" s="20" t="n">
        <v>3.20965141</v>
      </c>
      <c r="G16" s="18" t="n">
        <v>47.72579741</v>
      </c>
      <c r="H16" s="20" t="n">
        <v>3.20965141</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(0.0/B17*100)</f>
        <v/>
      </c>
      <c r="D17" s="19" t="n">
        <v>6504</v>
      </c>
      <c r="E17" s="18" t="n">
        <v>0</v>
      </c>
      <c r="F17" s="20" t="n">
        <v>0</v>
      </c>
      <c r="G17" s="18" t="n">
        <v>0</v>
      </c>
      <c r="H17" s="20" t="n">
        <v>0</v>
      </c>
      <c r="I17" s="18" t="n">
        <v>0</v>
      </c>
      <c r="J17" s="20" t="n">
        <v>0</v>
      </c>
      <c r="K17" s="18" t="s">
        <v>404</v>
      </c>
      <c r="L17" s="20" t="s">
        <v>404</v>
      </c>
      <c r="M17" s="18" t="n">
        <v>100</v>
      </c>
      <c r="N17" s="20" t="n">
        <v>0</v>
      </c>
      <c r="O17" s="18" t="n">
        <v>0</v>
      </c>
      <c r="P17" s="20" t="n">
        <v>0</v>
      </c>
      <c r="Q17" s="18" t="n">
        <v>0</v>
      </c>
      <c r="R17" s="20" t="n">
        <v>0</v>
      </c>
    </row>
    <row r="18" spans="1:18">
      <c r="A18" s="15" t="s">
        <v>415</v>
      </c>
      <c r="B18" s="17" t="n">
        <v>5532</v>
      </c>
      <c r="C18" s="18">
        <f>(0.0/B18*100)</f>
        <v/>
      </c>
      <c r="D18" s="19" t="n">
        <v>5532</v>
      </c>
      <c r="E18" s="18" t="n">
        <v>1.53389616</v>
      </c>
      <c r="F18" s="20" t="n">
        <v>0.7274867699999999</v>
      </c>
      <c r="G18" s="18" t="n">
        <v>98.46610384</v>
      </c>
      <c r="H18" s="20" t="n">
        <v>0.7274867699999999</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47.13857057</v>
      </c>
      <c r="F19" s="20" t="n">
        <v>3.51715237</v>
      </c>
      <c r="G19" s="18" t="n">
        <v>52.86142943</v>
      </c>
      <c r="H19" s="20" t="n">
        <v>3.51715237</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69.53084973999999</v>
      </c>
      <c r="F20" s="20" t="n">
        <v>0.25070304</v>
      </c>
      <c r="G20" s="18" t="n">
        <v>29.90409274</v>
      </c>
      <c r="H20" s="20" t="n">
        <v>0.2508222</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44.03166335</v>
      </c>
      <c r="F21" s="20" t="n">
        <v>4.03361606</v>
      </c>
      <c r="G21" s="18" t="n">
        <v>55.96833665</v>
      </c>
      <c r="H21" s="20" t="n">
        <v>4.03361606</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61.57500746</v>
      </c>
      <c r="F22" s="20" t="n">
        <v>3.69128988</v>
      </c>
      <c r="G22" s="18" t="n">
        <v>38.42499254</v>
      </c>
      <c r="H22" s="20" t="n">
        <v>3.69128988</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66.04471746</v>
      </c>
      <c r="F23" s="20" t="n">
        <v>3.29368755</v>
      </c>
      <c r="G23" s="18" t="n">
        <v>33.95528254</v>
      </c>
      <c r="H23" s="20" t="n">
        <v>3.29368755</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98.30749871</v>
      </c>
      <c r="F24" s="20" t="n">
        <v>0.88780042</v>
      </c>
      <c r="G24" s="18" t="n">
        <v>1.69250129</v>
      </c>
      <c r="H24" s="20" t="n">
        <v>0.88780042</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94.89329051</v>
      </c>
      <c r="F25" s="20" t="n">
        <v>1.80730559</v>
      </c>
      <c r="G25" s="18" t="n">
        <v>5.10670949</v>
      </c>
      <c r="H25" s="20" t="n">
        <v>1.80730559</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27.18688014</v>
      </c>
      <c r="F26" s="20" t="n">
        <v>2.34721407</v>
      </c>
      <c r="G26" s="18" t="n">
        <v>72.81311986</v>
      </c>
      <c r="H26" s="20" t="n">
        <v>2.34721407</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16.72313215</v>
      </c>
      <c r="F27" s="20" t="n">
        <v>0.0543087</v>
      </c>
      <c r="G27" s="18" t="n">
        <v>83.27686785</v>
      </c>
      <c r="H27" s="20" t="n">
        <v>0.0543087</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41.37648499</v>
      </c>
      <c r="F28" s="20" t="n">
        <v>2.76466189</v>
      </c>
      <c r="G28" s="18" t="n">
        <v>58.62351501</v>
      </c>
      <c r="H28" s="20" t="n">
        <v>2.76466189</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92.43788318</v>
      </c>
      <c r="F29" s="20" t="n">
        <v>2.24651198</v>
      </c>
      <c r="G29" s="18" t="n">
        <v>7.56211682</v>
      </c>
      <c r="H29" s="20" t="n">
        <v>2.24651198</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78.22674689999999</v>
      </c>
      <c r="F30" s="20" t="n">
        <v>3.2216204</v>
      </c>
      <c r="G30" s="18" t="n">
        <v>21.7732531</v>
      </c>
      <c r="H30" s="20" t="n">
        <v>3.2216204</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45.84540988</v>
      </c>
      <c r="F31" s="20" t="n">
        <v>3.83554001</v>
      </c>
      <c r="G31" s="18" t="n">
        <v>54.15459012</v>
      </c>
      <c r="H31" s="20" t="n">
        <v>3.83554001</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97.59770654</v>
      </c>
      <c r="F32" s="20" t="n">
        <v>1.21849276</v>
      </c>
      <c r="G32" s="18" t="n">
        <v>2.40229346</v>
      </c>
      <c r="H32" s="20" t="n">
        <v>1.21849276</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32.46155854</v>
      </c>
      <c r="F33" s="20" t="n">
        <v>3.3316229</v>
      </c>
      <c r="G33" s="18" t="n">
        <v>67.53844146</v>
      </c>
      <c r="H33" s="20" t="n">
        <v>3.3316229</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57.09920277</v>
      </c>
      <c r="F34" s="20" t="n">
        <v>3.39395907</v>
      </c>
      <c r="G34" s="18" t="n">
        <v>42.90079723</v>
      </c>
      <c r="H34" s="20" t="n">
        <v>3.39395907</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26.74372946</v>
      </c>
      <c r="F35" s="20" t="n">
        <v>0.32934401</v>
      </c>
      <c r="G35" s="18" t="n">
        <v>73.25627054</v>
      </c>
      <c r="H35" s="20" t="n">
        <v>0.32934401</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76.43292317</v>
      </c>
      <c r="F36" s="20" t="n">
        <v>3.31633755</v>
      </c>
      <c r="G36" s="18" t="n">
        <v>23.56707683</v>
      </c>
      <c r="H36" s="20" t="n">
        <v>3.31633755</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54.71481461</v>
      </c>
      <c r="F37" s="20" t="n">
        <v>3.78360442</v>
      </c>
      <c r="G37" s="18" t="n">
        <v>45.28518539</v>
      </c>
      <c r="H37" s="20" t="n">
        <v>3.78360442</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81.64060526999999</v>
      </c>
      <c r="F38" s="20" t="n">
        <v>3.08587714</v>
      </c>
      <c r="G38" s="18" t="n">
        <v>18.35939473</v>
      </c>
      <c r="H38" s="20" t="n">
        <v>3.08587714</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4.08788954</v>
      </c>
      <c r="F39" s="20" t="n">
        <v>1.11994288</v>
      </c>
      <c r="G39" s="18" t="n">
        <v>95.91211045999999</v>
      </c>
      <c r="H39" s="20" t="n">
        <v>1.11994288</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81.79880479000001</v>
      </c>
      <c r="F40" s="20" t="n">
        <v>2.89918175</v>
      </c>
      <c r="G40" s="18" t="n">
        <v>18.20119521</v>
      </c>
      <c r="H40" s="20" t="n">
        <v>2.89918175</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90.04525605000001</v>
      </c>
      <c r="F41" s="20" t="n">
        <v>2.34434588</v>
      </c>
      <c r="G41" s="18" t="n">
        <v>9.954743949999999</v>
      </c>
      <c r="H41" s="20" t="n">
        <v>2.34434588</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63.69145149</v>
      </c>
      <c r="F44" s="20" t="n">
        <v>3.67498258</v>
      </c>
      <c r="G44" s="18" t="n">
        <v>29.46680735</v>
      </c>
      <c r="H44" s="20" t="n">
        <v>3.29552149</v>
      </c>
      <c r="I44" s="18" t="n">
        <v>0</v>
      </c>
      <c r="J44" s="20" t="n">
        <v>0</v>
      </c>
      <c r="K44" s="18" t="s">
        <v>404</v>
      </c>
      <c r="L44" s="20" t="s">
        <v>404</v>
      </c>
      <c r="M44" s="18" t="n">
        <v>0</v>
      </c>
      <c r="N44" s="20" t="n">
        <v>0</v>
      </c>
      <c r="O44" s="18" t="n">
        <v>0</v>
      </c>
      <c r="P44" s="20" t="n">
        <v>0</v>
      </c>
      <c r="Q44" s="18" t="n">
        <v>6.84174116</v>
      </c>
      <c r="R44" s="20" t="n">
        <v>1.98231332</v>
      </c>
    </row>
    <row r="45" spans="1:18">
      <c r="A45" s="15" t="s">
        <v>442</v>
      </c>
      <c r="B45" s="17" t="n">
        <v>5519</v>
      </c>
      <c r="C45" s="18">
        <f>(0.0/B45*100)</f>
        <v/>
      </c>
      <c r="D45" s="19" t="n">
        <v>5519</v>
      </c>
      <c r="E45" s="18" t="n">
        <v>17.89926657</v>
      </c>
      <c r="F45" s="20" t="n">
        <v>3.04284827</v>
      </c>
      <c r="G45" s="18" t="n">
        <v>81.92845612000001</v>
      </c>
      <c r="H45" s="20" t="n">
        <v>3.05505301</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86.71430873</v>
      </c>
      <c r="F46" s="20" t="n">
        <v>2.03182798</v>
      </c>
      <c r="G46" s="18" t="n">
        <v>13.28569127</v>
      </c>
      <c r="H46" s="20" t="n">
        <v>2.03182798</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17.75441649</v>
      </c>
      <c r="F47" s="20" t="n">
        <v>3.2824882</v>
      </c>
      <c r="G47" s="18" t="n">
        <v>82.24558351</v>
      </c>
      <c r="H47" s="20" t="n">
        <v>3.2824882</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76.25224534</v>
      </c>
      <c r="F48" s="20" t="n">
        <v>3.1418715</v>
      </c>
      <c r="G48" s="18" t="n">
        <v>23.74775466</v>
      </c>
      <c r="H48" s="20" t="n">
        <v>3.1418715</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82.81346686000001</v>
      </c>
      <c r="F49" s="20" t="n">
        <v>2.52660798</v>
      </c>
      <c r="G49" s="18" t="n">
        <v>17.18653314</v>
      </c>
      <c r="H49" s="20" t="n">
        <v>2.52660798</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80.68002966</v>
      </c>
      <c r="F50" s="20" t="n">
        <v>2.98139472</v>
      </c>
      <c r="G50" s="18" t="n">
        <v>19.31997034</v>
      </c>
      <c r="H50" s="20" t="n">
        <v>2.98139472</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13.20401674</v>
      </c>
      <c r="F51" s="20" t="n">
        <v>2.6026885</v>
      </c>
      <c r="G51" s="18" t="n">
        <v>86.79598326</v>
      </c>
      <c r="H51" s="20" t="n">
        <v>2.6026885</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9.226356770000001</v>
      </c>
      <c r="F52" s="20" t="n">
        <v>2.06031357</v>
      </c>
      <c r="G52" s="18" t="n">
        <v>90.77364323</v>
      </c>
      <c r="H52" s="20" t="n">
        <v>2.06031357</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15.62896857</v>
      </c>
      <c r="F53" s="20" t="n">
        <v>0.08523063</v>
      </c>
      <c r="G53" s="18" t="n">
        <v>84.37103143</v>
      </c>
      <c r="H53" s="20" t="n">
        <v>0.08523063</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12.67538678</v>
      </c>
      <c r="F54" s="20" t="n">
        <v>2.27093103</v>
      </c>
      <c r="G54" s="18" t="n">
        <v>87.32461322</v>
      </c>
      <c r="H54" s="20" t="n">
        <v>2.27093103</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45.31695845</v>
      </c>
      <c r="F55" s="20" t="n">
        <v>3.05154212</v>
      </c>
      <c r="G55" s="18" t="n">
        <v>54.68304155</v>
      </c>
      <c r="H55" s="20" t="n">
        <v>3.05154212</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87.14902831000001</v>
      </c>
      <c r="F56" s="20" t="n">
        <v>2.56366497</v>
      </c>
      <c r="G56" s="18" t="n">
        <v>12.85097169</v>
      </c>
      <c r="H56" s="20" t="n">
        <v>2.56366497</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73.62286321000001</v>
      </c>
      <c r="F57" s="20" t="n">
        <v>3.14595668</v>
      </c>
      <c r="G57" s="18" t="n">
        <v>26.37713679</v>
      </c>
      <c r="H57" s="20" t="n">
        <v>3.14595668</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18.38933236</v>
      </c>
      <c r="F58" s="20" t="n">
        <v>2.44425206</v>
      </c>
      <c r="G58" s="18" t="n">
        <v>81.61066764</v>
      </c>
      <c r="H58" s="20" t="n">
        <v>2.44425206</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51.2047645</v>
      </c>
      <c r="F59" s="20" t="n">
        <v>1.34453863</v>
      </c>
      <c r="G59" s="18" t="n">
        <v>48.7952355</v>
      </c>
      <c r="H59" s="20" t="n">
        <v>1.34453863</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48.36583325</v>
      </c>
      <c r="F60" s="20" t="n">
        <v>3.16373477</v>
      </c>
      <c r="G60" s="18" t="n">
        <v>49.8767559</v>
      </c>
      <c r="H60" s="20" t="n">
        <v>3.23732893</v>
      </c>
      <c r="I60" s="18" t="n">
        <v>0</v>
      </c>
      <c r="J60" s="20" t="n">
        <v>0</v>
      </c>
      <c r="K60" s="18" t="s">
        <v>404</v>
      </c>
      <c r="L60" s="20" t="s">
        <v>404</v>
      </c>
      <c r="M60" s="18" t="n">
        <v>0</v>
      </c>
      <c r="N60" s="20" t="n">
        <v>0</v>
      </c>
      <c r="O60" s="18" t="n">
        <v>0</v>
      </c>
      <c r="P60" s="20" t="n">
        <v>0</v>
      </c>
      <c r="Q60" s="18" t="n">
        <v>1.75741085</v>
      </c>
      <c r="R60" s="20" t="n">
        <v>0.69091269</v>
      </c>
    </row>
    <row r="61" spans="1:18">
      <c r="A61" s="15" t="s">
        <v>458</v>
      </c>
      <c r="B61" s="17" t="n">
        <v>6525</v>
      </c>
      <c r="C61" s="18">
        <f>(0.0/B61*100)</f>
        <v/>
      </c>
      <c r="D61" s="19" t="n">
        <v>6525</v>
      </c>
      <c r="E61" s="18" t="n">
        <v>67.35078554</v>
      </c>
      <c r="F61" s="20" t="n">
        <v>2.8241204</v>
      </c>
      <c r="G61" s="18" t="n">
        <v>32.64921446</v>
      </c>
      <c r="H61" s="20" t="n">
        <v>2.8241204</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97.49279289</v>
      </c>
      <c r="F62" s="20" t="n">
        <v>0.00283688</v>
      </c>
      <c r="G62" s="18" t="n">
        <v>2.50720711</v>
      </c>
      <c r="H62" s="20" t="n">
        <v>0.00283688</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12.08219405</v>
      </c>
      <c r="F63" s="20" t="n">
        <v>0.09732871999999999</v>
      </c>
      <c r="G63" s="18" t="n">
        <v>81.12142835</v>
      </c>
      <c r="H63" s="20" t="n">
        <v>0.16805223</v>
      </c>
      <c r="I63" s="18" t="n">
        <v>0</v>
      </c>
      <c r="J63" s="20" t="n">
        <v>0</v>
      </c>
      <c r="K63" s="18" t="s">
        <v>404</v>
      </c>
      <c r="L63" s="20" t="s">
        <v>404</v>
      </c>
      <c r="M63" s="18" t="n">
        <v>0</v>
      </c>
      <c r="N63" s="20" t="n">
        <v>0</v>
      </c>
      <c r="O63" s="18" t="n">
        <v>0</v>
      </c>
      <c r="P63" s="20" t="n">
        <v>0</v>
      </c>
      <c r="Q63" s="18" t="n">
        <v>6.79637759</v>
      </c>
      <c r="R63" s="20" t="n">
        <v>0.18144689</v>
      </c>
    </row>
    <row r="64" spans="1:18">
      <c r="A64" s="15" t="s">
        <v>461</v>
      </c>
      <c r="B64" s="17" t="n">
        <v>3634</v>
      </c>
      <c r="C64" s="18">
        <f>(27.0/B64*100)</f>
        <v/>
      </c>
      <c r="D64" s="19" t="n">
        <v>3607</v>
      </c>
      <c r="E64" s="18" t="n">
        <v>22.03581882</v>
      </c>
      <c r="F64" s="20" t="n">
        <v>0.09696773</v>
      </c>
      <c r="G64" s="18" t="n">
        <v>77.96418118</v>
      </c>
      <c r="H64" s="20" t="n">
        <v>0.09696773</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35.25540599</v>
      </c>
      <c r="F65" s="20" t="n">
        <v>3.20156123</v>
      </c>
      <c r="G65" s="18" t="n">
        <v>64.74459401</v>
      </c>
      <c r="H65" s="20" t="n">
        <v>3.20156123</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16.36556141</v>
      </c>
      <c r="F66" s="20" t="n">
        <v>0.19069705</v>
      </c>
      <c r="G66" s="18" t="n">
        <v>83.63443859</v>
      </c>
      <c r="H66" s="20" t="n">
        <v>0.19069705</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51.03807972</v>
      </c>
      <c r="F67" s="20" t="n">
        <v>2.89392223</v>
      </c>
      <c r="G67" s="18" t="n">
        <v>48.96192028</v>
      </c>
      <c r="H67" s="20" t="n">
        <v>2.89392223</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33.85373576</v>
      </c>
      <c r="F68" s="20" t="n">
        <v>0.08525829</v>
      </c>
      <c r="G68" s="18" t="n">
        <v>66.14626423999999</v>
      </c>
      <c r="H68" s="20" t="n">
        <v>0.08525829</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58.27023656</v>
      </c>
      <c r="F69" s="20" t="n">
        <v>3.95477534</v>
      </c>
      <c r="G69" s="18" t="n">
        <v>41.72976344</v>
      </c>
      <c r="H69" s="20" t="n">
        <v>3.95477534</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51.27388172</v>
      </c>
      <c r="F70" s="20" t="n">
        <v>4.1102055</v>
      </c>
      <c r="G70" s="18" t="n">
        <v>48.72611828</v>
      </c>
      <c r="H70" s="20" t="n">
        <v>4.1102055</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43.33429479</v>
      </c>
      <c r="F71" s="20" t="n">
        <v>0.41580795</v>
      </c>
      <c r="G71" s="18" t="n">
        <v>56.66570521</v>
      </c>
      <c r="H71" s="20" t="n">
        <v>0.41580795</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87.90740234</v>
      </c>
      <c r="F72" s="20" t="n">
        <v>2.38716866</v>
      </c>
      <c r="G72" s="18" t="n">
        <v>12.09259766</v>
      </c>
      <c r="H72" s="20" t="n">
        <v>2.38716866</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92.93591587</v>
      </c>
      <c r="F73" s="20" t="n">
        <v>2.08816508</v>
      </c>
      <c r="G73" s="18" t="n">
        <v>7.06408413</v>
      </c>
      <c r="H73" s="20" t="n">
        <v>2.08816508</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17.76221189</v>
      </c>
      <c r="F74" s="20" t="n">
        <v>0.23449306</v>
      </c>
      <c r="G74" s="18" t="n">
        <v>82.23778811</v>
      </c>
      <c r="H74" s="20" t="n">
        <v>0.23449306</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11.18240671</v>
      </c>
      <c r="F75" s="20" t="n">
        <v>2.32501401</v>
      </c>
      <c r="G75" s="18" t="n">
        <v>88.81759329</v>
      </c>
      <c r="H75" s="20" t="n">
        <v>2.32501401</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52.61372781</v>
      </c>
      <c r="F76" s="20" t="n">
        <v>2.19769124</v>
      </c>
      <c r="G76" s="18" t="n">
        <v>47.38627219</v>
      </c>
      <c r="H76" s="20" t="n">
        <v>2.19769124</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28.29050301</v>
      </c>
      <c r="F77" s="20" t="n">
        <v>2.74170381</v>
      </c>
      <c r="G77" s="18" t="n">
        <v>71.70949699000001</v>
      </c>
      <c r="H77" s="20" t="n">
        <v>2.74170381</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59.37239011</v>
      </c>
      <c r="F78" s="20" t="n">
        <v>3.42327181</v>
      </c>
      <c r="G78" s="18" t="n">
        <v>40.62760989</v>
      </c>
      <c r="H78" s="20" t="n">
        <v>3.42327181</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77.89513646</v>
      </c>
      <c r="F79" s="20" t="n">
        <v>5.23189334</v>
      </c>
      <c r="G79" s="18" t="n">
        <v>22.10486354</v>
      </c>
      <c r="H79" s="20" t="n">
        <v>5.23189334</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38.87996513</v>
      </c>
      <c r="F80" s="20" t="n">
        <v>3.16185115</v>
      </c>
      <c r="G80" s="18" t="n">
        <v>61.12003487</v>
      </c>
      <c r="H80" s="20" t="n">
        <v>3.16185115</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13.13026933</v>
      </c>
      <c r="F81" s="20" t="n">
        <v>2.49088016</v>
      </c>
      <c r="G81" s="18" t="n">
        <v>86.86973067</v>
      </c>
      <c r="H81" s="20" t="n">
        <v>2.49088016</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601</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19.43324334</v>
      </c>
      <c r="F7" s="20" t="n">
        <v>1.50040504</v>
      </c>
      <c r="G7" s="18" t="n">
        <v>80.56675666</v>
      </c>
      <c r="H7" s="20" t="n">
        <v>1.50040504</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38.89928884</v>
      </c>
      <c r="F8" s="20" t="n">
        <v>3.06132961</v>
      </c>
      <c r="G8" s="18" t="n">
        <v>61.10071116</v>
      </c>
      <c r="H8" s="20" t="n">
        <v>3.06132961</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37.93446501</v>
      </c>
      <c r="F9" s="20" t="n">
        <v>2.74663226</v>
      </c>
      <c r="G9" s="18" t="n">
        <v>62.06553499</v>
      </c>
      <c r="H9" s="20" t="n">
        <v>2.74663226</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9.025657560000001</v>
      </c>
      <c r="F10" s="20" t="n">
        <v>1.4745641</v>
      </c>
      <c r="G10" s="18" t="n">
        <v>90.97434244</v>
      </c>
      <c r="H10" s="20" t="n">
        <v>1.4745641</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35.50252156</v>
      </c>
      <c r="F11" s="20" t="n">
        <v>3.42289946</v>
      </c>
      <c r="G11" s="18" t="n">
        <v>64.49747843999999</v>
      </c>
      <c r="H11" s="20" t="n">
        <v>3.42289946</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6.3322353</v>
      </c>
      <c r="F12" s="20" t="n">
        <v>1.28168535</v>
      </c>
      <c r="G12" s="18" t="n">
        <v>93.66776470000001</v>
      </c>
      <c r="H12" s="20" t="n">
        <v>1.28168535</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17.94888383</v>
      </c>
      <c r="F13" s="20" t="n">
        <v>2.78841102</v>
      </c>
      <c r="G13" s="18" t="n">
        <v>82.05111617</v>
      </c>
      <c r="H13" s="20" t="n">
        <v>2.78841102</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13.88935616</v>
      </c>
      <c r="F14" s="20" t="n">
        <v>2.02704725</v>
      </c>
      <c r="G14" s="18" t="n">
        <v>86.11064383999999</v>
      </c>
      <c r="H14" s="20" t="n">
        <v>2.02704725</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20.99793147</v>
      </c>
      <c r="F15" s="20" t="n">
        <v>3.28700678</v>
      </c>
      <c r="G15" s="18" t="n">
        <v>79.00206853</v>
      </c>
      <c r="H15" s="20" t="n">
        <v>3.28700678</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65.05495409</v>
      </c>
      <c r="F16" s="20" t="n">
        <v>2.90347028</v>
      </c>
      <c r="G16" s="18" t="n">
        <v>34.94504591</v>
      </c>
      <c r="H16" s="20" t="n">
        <v>2.90347028</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11.60434088</v>
      </c>
      <c r="F17" s="20" t="n">
        <v>2.45530931</v>
      </c>
      <c r="G17" s="18" t="n">
        <v>88.39565912</v>
      </c>
      <c r="H17" s="20" t="n">
        <v>2.45530931</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97.34611983000001</v>
      </c>
      <c r="F18" s="20" t="n">
        <v>1.32842479</v>
      </c>
      <c r="G18" s="18" t="n">
        <v>2.65388017</v>
      </c>
      <c r="H18" s="20" t="n">
        <v>1.32842479</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69.00816266</v>
      </c>
      <c r="F19" s="20" t="n">
        <v>3.05789671</v>
      </c>
      <c r="G19" s="18" t="n">
        <v>30.99183734</v>
      </c>
      <c r="H19" s="20" t="n">
        <v>3.05789671</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11.75091266</v>
      </c>
      <c r="F20" s="20" t="n">
        <v>0.21274717</v>
      </c>
      <c r="G20" s="18" t="n">
        <v>87.68402982000001</v>
      </c>
      <c r="H20" s="20" t="n">
        <v>0.22034501</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14.03753933</v>
      </c>
      <c r="F21" s="20" t="n">
        <v>2.68215865</v>
      </c>
      <c r="G21" s="18" t="n">
        <v>85.96246067</v>
      </c>
      <c r="H21" s="20" t="n">
        <v>2.68215865</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11.59475755</v>
      </c>
      <c r="F22" s="20" t="n">
        <v>2.42256417</v>
      </c>
      <c r="G22" s="18" t="n">
        <v>88.40524245</v>
      </c>
      <c r="H22" s="20" t="n">
        <v>2.42256417</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67.57022515</v>
      </c>
      <c r="F23" s="20" t="n">
        <v>3.51370449</v>
      </c>
      <c r="G23" s="18" t="n">
        <v>32.42977485</v>
      </c>
      <c r="H23" s="20" t="n">
        <v>3.51370449</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20.24617139</v>
      </c>
      <c r="F24" s="20" t="n">
        <v>2.94771956</v>
      </c>
      <c r="G24" s="18" t="n">
        <v>79.75382861</v>
      </c>
      <c r="H24" s="20" t="n">
        <v>2.94771956</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36.06924898</v>
      </c>
      <c r="F25" s="20" t="n">
        <v>3.89357636</v>
      </c>
      <c r="G25" s="18" t="n">
        <v>63.93075102</v>
      </c>
      <c r="H25" s="20" t="n">
        <v>3.89357636</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31.09285982</v>
      </c>
      <c r="F26" s="20" t="n">
        <v>2.91077849</v>
      </c>
      <c r="G26" s="18" t="n">
        <v>68.90714018</v>
      </c>
      <c r="H26" s="20" t="n">
        <v>2.91077849</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43.02601357</v>
      </c>
      <c r="F27" s="20" t="n">
        <v>0.09953828000000001</v>
      </c>
      <c r="G27" s="18" t="n">
        <v>56.97398643</v>
      </c>
      <c r="H27" s="20" t="n">
        <v>0.09953828000000001</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93.67582803000001</v>
      </c>
      <c r="F28" s="20" t="n">
        <v>1.43958712</v>
      </c>
      <c r="G28" s="18" t="n">
        <v>6.32417197</v>
      </c>
      <c r="H28" s="20" t="n">
        <v>1.43958712</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9.133544150000001</v>
      </c>
      <c r="F29" s="20" t="n">
        <v>2.78200663</v>
      </c>
      <c r="G29" s="18" t="n">
        <v>90.86645584999999</v>
      </c>
      <c r="H29" s="20" t="n">
        <v>2.78200663</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17.10654995</v>
      </c>
      <c r="F30" s="20" t="n">
        <v>3.14284473</v>
      </c>
      <c r="G30" s="18" t="n">
        <v>82.89345005</v>
      </c>
      <c r="H30" s="20" t="n">
        <v>3.14284473</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19.73761016</v>
      </c>
      <c r="F31" s="20" t="n">
        <v>2.71523307</v>
      </c>
      <c r="G31" s="18" t="n">
        <v>80.26238984</v>
      </c>
      <c r="H31" s="20" t="n">
        <v>2.71523307</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36.88897761</v>
      </c>
      <c r="F32" s="20" t="n">
        <v>3.57942454</v>
      </c>
      <c r="G32" s="18" t="n">
        <v>63.11102239</v>
      </c>
      <c r="H32" s="20" t="n">
        <v>3.57942454</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59.92922066</v>
      </c>
      <c r="F33" s="20" t="n">
        <v>3.85906034</v>
      </c>
      <c r="G33" s="18" t="n">
        <v>40.07077934</v>
      </c>
      <c r="H33" s="20" t="n">
        <v>3.85906034</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23.23153874</v>
      </c>
      <c r="F34" s="20" t="n">
        <v>2.75563514</v>
      </c>
      <c r="G34" s="18" t="n">
        <v>76.76846126</v>
      </c>
      <c r="H34" s="20" t="n">
        <v>2.75563514</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40.69148665</v>
      </c>
      <c r="F35" s="20" t="n">
        <v>0.47379583</v>
      </c>
      <c r="G35" s="18" t="n">
        <v>59.30851335</v>
      </c>
      <c r="H35" s="20" t="n">
        <v>0.47379583</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49.16392242</v>
      </c>
      <c r="F36" s="20" t="n">
        <v>3.00952046</v>
      </c>
      <c r="G36" s="18" t="n">
        <v>50.83607758</v>
      </c>
      <c r="H36" s="20" t="n">
        <v>3.00952046</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57.34494205</v>
      </c>
      <c r="F37" s="20" t="n">
        <v>3.79990443</v>
      </c>
      <c r="G37" s="18" t="n">
        <v>42.65505795</v>
      </c>
      <c r="H37" s="20" t="n">
        <v>3.79990443</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50.92907352</v>
      </c>
      <c r="F38" s="20" t="n">
        <v>3.7151854</v>
      </c>
      <c r="G38" s="18" t="n">
        <v>49.07092648</v>
      </c>
      <c r="H38" s="20" t="n">
        <v>3.7151854</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91.5252624</v>
      </c>
      <c r="F39" s="20" t="n">
        <v>2.63210283</v>
      </c>
      <c r="G39" s="18" t="n">
        <v>8.474737599999999</v>
      </c>
      <c r="H39" s="20" t="n">
        <v>2.63210283</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19.15392571</v>
      </c>
      <c r="F40" s="20" t="n">
        <v>2.74240361</v>
      </c>
      <c r="G40" s="18" t="n">
        <v>80.84607429</v>
      </c>
      <c r="H40" s="20" t="n">
        <v>2.74240361</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18.1127387</v>
      </c>
      <c r="F41" s="20" t="n">
        <v>2.89896999</v>
      </c>
      <c r="G41" s="18" t="n">
        <v>81.88726130000001</v>
      </c>
      <c r="H41" s="20" t="n">
        <v>2.89896999</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61.3525277</v>
      </c>
      <c r="F44" s="20" t="n">
        <v>3.97754581</v>
      </c>
      <c r="G44" s="18" t="n">
        <v>33.31659982</v>
      </c>
      <c r="H44" s="20" t="n">
        <v>3.8901023</v>
      </c>
      <c r="I44" s="18" t="n">
        <v>0</v>
      </c>
      <c r="J44" s="20" t="n">
        <v>0</v>
      </c>
      <c r="K44" s="18" t="s">
        <v>404</v>
      </c>
      <c r="L44" s="20" t="s">
        <v>404</v>
      </c>
      <c r="M44" s="18" t="n">
        <v>0</v>
      </c>
      <c r="N44" s="20" t="n">
        <v>0</v>
      </c>
      <c r="O44" s="18" t="n">
        <v>0.24936728</v>
      </c>
      <c r="P44" s="20" t="n">
        <v>0.2401644</v>
      </c>
      <c r="Q44" s="18" t="n">
        <v>5.0815052</v>
      </c>
      <c r="R44" s="20" t="n">
        <v>1.57884245</v>
      </c>
    </row>
    <row r="45" spans="1:18">
      <c r="A45" s="15" t="s">
        <v>442</v>
      </c>
      <c r="B45" s="17" t="n">
        <v>5519</v>
      </c>
      <c r="C45" s="18">
        <f>(0.0/B45*100)</f>
        <v/>
      </c>
      <c r="D45" s="19" t="n">
        <v>5519</v>
      </c>
      <c r="E45" s="18" t="n">
        <v>95.95648146000001</v>
      </c>
      <c r="F45" s="20" t="n">
        <v>1.30043048</v>
      </c>
      <c r="G45" s="18" t="n">
        <v>3.87124122</v>
      </c>
      <c r="H45" s="20" t="n">
        <v>1.28195596</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71.8143998</v>
      </c>
      <c r="F46" s="20" t="n">
        <v>2.47635138</v>
      </c>
      <c r="G46" s="18" t="n">
        <v>28.1856002</v>
      </c>
      <c r="H46" s="20" t="n">
        <v>2.47635138</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84.94381072</v>
      </c>
      <c r="F47" s="20" t="n">
        <v>2.89562773</v>
      </c>
      <c r="G47" s="18" t="n">
        <v>15.05618928</v>
      </c>
      <c r="H47" s="20" t="n">
        <v>2.89562773</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74.71827119</v>
      </c>
      <c r="F48" s="20" t="n">
        <v>3.42012</v>
      </c>
      <c r="G48" s="18" t="n">
        <v>25.28172881</v>
      </c>
      <c r="H48" s="20" t="n">
        <v>3.42012</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87.02774168000001</v>
      </c>
      <c r="F49" s="20" t="n">
        <v>2.27059497</v>
      </c>
      <c r="G49" s="18" t="n">
        <v>12.97225832</v>
      </c>
      <c r="H49" s="20" t="n">
        <v>2.27059497</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47.18820195</v>
      </c>
      <c r="F50" s="20" t="n">
        <v>3.60087611</v>
      </c>
      <c r="G50" s="18" t="n">
        <v>52.81179805</v>
      </c>
      <c r="H50" s="20" t="n">
        <v>3.60087611</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79.83976628000001</v>
      </c>
      <c r="F51" s="20" t="n">
        <v>2.70713423</v>
      </c>
      <c r="G51" s="18" t="n">
        <v>20.16023372</v>
      </c>
      <c r="H51" s="20" t="n">
        <v>2.70713423</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79.18048592</v>
      </c>
      <c r="F52" s="20" t="n">
        <v>3.17699361</v>
      </c>
      <c r="G52" s="18" t="n">
        <v>20.81951408</v>
      </c>
      <c r="H52" s="20" t="n">
        <v>3.17699361</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83.53250804</v>
      </c>
      <c r="F53" s="20" t="n">
        <v>0.06894253</v>
      </c>
      <c r="G53" s="18" t="n">
        <v>16.46749196</v>
      </c>
      <c r="H53" s="20" t="n">
        <v>0.06894253</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91.81540375</v>
      </c>
      <c r="F54" s="20" t="n">
        <v>2.0205375</v>
      </c>
      <c r="G54" s="18" t="n">
        <v>8.18459625</v>
      </c>
      <c r="H54" s="20" t="n">
        <v>2.0205375</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56.71556936</v>
      </c>
      <c r="F55" s="20" t="n">
        <v>3.63531213</v>
      </c>
      <c r="G55" s="18" t="n">
        <v>43.28443064</v>
      </c>
      <c r="H55" s="20" t="n">
        <v>3.63531213</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19.56362787</v>
      </c>
      <c r="F56" s="20" t="n">
        <v>3.39681387</v>
      </c>
      <c r="G56" s="18" t="n">
        <v>80.43637213</v>
      </c>
      <c r="H56" s="20" t="n">
        <v>3.39681387</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36.05812176</v>
      </c>
      <c r="F57" s="20" t="n">
        <v>3.94111133</v>
      </c>
      <c r="G57" s="18" t="n">
        <v>63.94187824</v>
      </c>
      <c r="H57" s="20" t="n">
        <v>3.94111133</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91.53984066</v>
      </c>
      <c r="F58" s="20" t="n">
        <v>1.8119413</v>
      </c>
      <c r="G58" s="18" t="n">
        <v>8.460159340000001</v>
      </c>
      <c r="H58" s="20" t="n">
        <v>1.8119413</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82.78165442</v>
      </c>
      <c r="F59" s="20" t="n">
        <v>1.1522039</v>
      </c>
      <c r="G59" s="18" t="n">
        <v>17.21834558</v>
      </c>
      <c r="H59" s="20" t="n">
        <v>1.1522039</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61.0521898</v>
      </c>
      <c r="F60" s="20" t="n">
        <v>3.41038281</v>
      </c>
      <c r="G60" s="18" t="n">
        <v>36.96803917</v>
      </c>
      <c r="H60" s="20" t="n">
        <v>3.45761887</v>
      </c>
      <c r="I60" s="18" t="n">
        <v>0</v>
      </c>
      <c r="J60" s="20" t="n">
        <v>0</v>
      </c>
      <c r="K60" s="18" t="s">
        <v>404</v>
      </c>
      <c r="L60" s="20" t="s">
        <v>404</v>
      </c>
      <c r="M60" s="18" t="n">
        <v>0</v>
      </c>
      <c r="N60" s="20" t="n">
        <v>0</v>
      </c>
      <c r="O60" s="18" t="n">
        <v>0</v>
      </c>
      <c r="P60" s="20" t="n">
        <v>0</v>
      </c>
      <c r="Q60" s="18" t="n">
        <v>1.97977104</v>
      </c>
      <c r="R60" s="20" t="n">
        <v>0.8743532000000001</v>
      </c>
    </row>
    <row r="61" spans="1:18">
      <c r="A61" s="15" t="s">
        <v>458</v>
      </c>
      <c r="B61" s="17" t="n">
        <v>6525</v>
      </c>
      <c r="C61" s="18">
        <f>(0.0/B61*100)</f>
        <v/>
      </c>
      <c r="D61" s="19" t="n">
        <v>6525</v>
      </c>
      <c r="E61" s="18" t="n">
        <v>52.34150333</v>
      </c>
      <c r="F61" s="20" t="n">
        <v>3.20721154</v>
      </c>
      <c r="G61" s="18" t="n">
        <v>47.65849667</v>
      </c>
      <c r="H61" s="20" t="n">
        <v>3.20721154</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9.719393800000001</v>
      </c>
      <c r="F62" s="20" t="n">
        <v>0.03450679</v>
      </c>
      <c r="G62" s="18" t="n">
        <v>90.28060619999999</v>
      </c>
      <c r="H62" s="20" t="n">
        <v>0.03450679</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55.0827049</v>
      </c>
      <c r="F63" s="20" t="n">
        <v>0.18438179</v>
      </c>
      <c r="G63" s="18" t="n">
        <v>37.95807446</v>
      </c>
      <c r="H63" s="20" t="n">
        <v>0.17815553</v>
      </c>
      <c r="I63" s="18" t="n">
        <v>0</v>
      </c>
      <c r="J63" s="20" t="n">
        <v>0</v>
      </c>
      <c r="K63" s="18" t="s">
        <v>404</v>
      </c>
      <c r="L63" s="20" t="s">
        <v>404</v>
      </c>
      <c r="M63" s="18" t="n">
        <v>0</v>
      </c>
      <c r="N63" s="20" t="n">
        <v>0</v>
      </c>
      <c r="O63" s="18" t="n">
        <v>0</v>
      </c>
      <c r="P63" s="20" t="n">
        <v>0</v>
      </c>
      <c r="Q63" s="18" t="n">
        <v>6.95922064</v>
      </c>
      <c r="R63" s="20" t="n">
        <v>0.18130667</v>
      </c>
    </row>
    <row r="64" spans="1:18">
      <c r="A64" s="15" t="s">
        <v>461</v>
      </c>
      <c r="B64" s="17" t="n">
        <v>3634</v>
      </c>
      <c r="C64" s="18">
        <f>(27.0/B64*100)</f>
        <v/>
      </c>
      <c r="D64" s="19" t="n">
        <v>3607</v>
      </c>
      <c r="E64" s="18" t="n">
        <v>61.39845653</v>
      </c>
      <c r="F64" s="20" t="n">
        <v>0.08251654999999999</v>
      </c>
      <c r="G64" s="18" t="n">
        <v>38.60154347</v>
      </c>
      <c r="H64" s="20" t="n">
        <v>0.08251654999999999</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73.80744488000001</v>
      </c>
      <c r="F65" s="20" t="n">
        <v>3.30116678</v>
      </c>
      <c r="G65" s="18" t="n">
        <v>26.19255512</v>
      </c>
      <c r="H65" s="20" t="n">
        <v>3.30116678</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73.79671825</v>
      </c>
      <c r="F66" s="20" t="n">
        <v>0.33842874</v>
      </c>
      <c r="G66" s="18" t="n">
        <v>26.20328175</v>
      </c>
      <c r="H66" s="20" t="n">
        <v>0.33842874</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51.08694607</v>
      </c>
      <c r="F67" s="20" t="n">
        <v>3.36943536</v>
      </c>
      <c r="G67" s="18" t="n">
        <v>48.91305393</v>
      </c>
      <c r="H67" s="20" t="n">
        <v>3.36943536</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44.62072196</v>
      </c>
      <c r="F68" s="20" t="n">
        <v>0.09728390000000001</v>
      </c>
      <c r="G68" s="18" t="n">
        <v>55.37927804</v>
      </c>
      <c r="H68" s="20" t="n">
        <v>0.09728390000000001</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66.44017076</v>
      </c>
      <c r="F69" s="20" t="n">
        <v>3.94192102</v>
      </c>
      <c r="G69" s="18" t="n">
        <v>33.55982924</v>
      </c>
      <c r="H69" s="20" t="n">
        <v>3.94192102</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49.36832332</v>
      </c>
      <c r="F70" s="20" t="n">
        <v>4.13697215</v>
      </c>
      <c r="G70" s="18" t="n">
        <v>50.63167668</v>
      </c>
      <c r="H70" s="20" t="n">
        <v>4.13697215</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31.30839476</v>
      </c>
      <c r="F71" s="20" t="n">
        <v>0.45156823</v>
      </c>
      <c r="G71" s="18" t="n">
        <v>68.69160524</v>
      </c>
      <c r="H71" s="20" t="n">
        <v>0.45156823</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81.10261266000001</v>
      </c>
      <c r="F72" s="20" t="n">
        <v>2.92238773</v>
      </c>
      <c r="G72" s="18" t="n">
        <v>18.89738734</v>
      </c>
      <c r="H72" s="20" t="n">
        <v>2.92238773</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42.64541265</v>
      </c>
      <c r="F73" s="20" t="n">
        <v>3.68672642</v>
      </c>
      <c r="G73" s="18" t="n">
        <v>57.35458735</v>
      </c>
      <c r="H73" s="20" t="n">
        <v>3.68672642</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18.3425069</v>
      </c>
      <c r="F74" s="20" t="n">
        <v>0.27529428</v>
      </c>
      <c r="G74" s="18" t="n">
        <v>81.6574931</v>
      </c>
      <c r="H74" s="20" t="n">
        <v>0.27529428</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98.93896742</v>
      </c>
      <c r="F75" s="20" t="n">
        <v>0.7916728200000001</v>
      </c>
      <c r="G75" s="18" t="n">
        <v>1.06103258</v>
      </c>
      <c r="H75" s="20" t="n">
        <v>0.7916728200000001</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58.80496224</v>
      </c>
      <c r="F76" s="20" t="n">
        <v>1.45615288</v>
      </c>
      <c r="G76" s="18" t="n">
        <v>41.19503776</v>
      </c>
      <c r="H76" s="20" t="n">
        <v>1.45615288</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66.82996507999999</v>
      </c>
      <c r="F77" s="20" t="n">
        <v>2.64224976</v>
      </c>
      <c r="G77" s="18" t="n">
        <v>33.17003492</v>
      </c>
      <c r="H77" s="20" t="n">
        <v>2.64224976</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76.23065793000001</v>
      </c>
      <c r="F78" s="20" t="n">
        <v>3.25194413</v>
      </c>
      <c r="G78" s="18" t="n">
        <v>23.76934207</v>
      </c>
      <c r="H78" s="20" t="n">
        <v>3.25194413</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62.90999767</v>
      </c>
      <c r="F79" s="20" t="n">
        <v>5.67785386</v>
      </c>
      <c r="G79" s="18" t="n">
        <v>37.09000233</v>
      </c>
      <c r="H79" s="20" t="n">
        <v>5.67785386</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79.34112673</v>
      </c>
      <c r="F80" s="20" t="n">
        <v>3.22580082</v>
      </c>
      <c r="G80" s="18" t="n">
        <v>20.65887327</v>
      </c>
      <c r="H80" s="20" t="n">
        <v>3.22580082</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30.19636693</v>
      </c>
      <c r="F81" s="20" t="n">
        <v>3.55058767</v>
      </c>
      <c r="G81" s="18" t="n">
        <v>69.80363307</v>
      </c>
      <c r="H81" s="20" t="n">
        <v>3.55058767</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602</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37.26633253</v>
      </c>
      <c r="F7" s="20" t="n">
        <v>1.69212916</v>
      </c>
      <c r="G7" s="18" t="n">
        <v>62.73366747</v>
      </c>
      <c r="H7" s="20" t="n">
        <v>1.69212916</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64.20505424</v>
      </c>
      <c r="F8" s="20" t="n">
        <v>3.22466472</v>
      </c>
      <c r="G8" s="18" t="n">
        <v>35.79494576</v>
      </c>
      <c r="H8" s="20" t="n">
        <v>3.22466472</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56.8136405</v>
      </c>
      <c r="F9" s="20" t="n">
        <v>3.19721277</v>
      </c>
      <c r="G9" s="18" t="n">
        <v>43.1863595</v>
      </c>
      <c r="H9" s="20" t="n">
        <v>3.19721277</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46.42706523</v>
      </c>
      <c r="F10" s="20" t="n">
        <v>2.57935801</v>
      </c>
      <c r="G10" s="18" t="n">
        <v>53.57293477</v>
      </c>
      <c r="H10" s="20" t="n">
        <v>2.57935801</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78.30179680000001</v>
      </c>
      <c r="F11" s="20" t="n">
        <v>3.32098376</v>
      </c>
      <c r="G11" s="18" t="n">
        <v>21.6982032</v>
      </c>
      <c r="H11" s="20" t="n">
        <v>3.32098376</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38.78101579</v>
      </c>
      <c r="F12" s="20" t="n">
        <v>3.02874671</v>
      </c>
      <c r="G12" s="18" t="n">
        <v>61.21898421</v>
      </c>
      <c r="H12" s="20" t="n">
        <v>3.02874671</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53.96411163</v>
      </c>
      <c r="F13" s="20" t="n">
        <v>3.75001115</v>
      </c>
      <c r="G13" s="18" t="n">
        <v>46.03588837</v>
      </c>
      <c r="H13" s="20" t="n">
        <v>3.75001115</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19.08882955</v>
      </c>
      <c r="F14" s="20" t="n">
        <v>2.13832622</v>
      </c>
      <c r="G14" s="18" t="n">
        <v>80.91117045</v>
      </c>
      <c r="H14" s="20" t="n">
        <v>2.13832622</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35.33426821</v>
      </c>
      <c r="F15" s="20" t="n">
        <v>4.19184871</v>
      </c>
      <c r="G15" s="18" t="n">
        <v>64.66573179</v>
      </c>
      <c r="H15" s="20" t="n">
        <v>4.19184871</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39.55043246</v>
      </c>
      <c r="F16" s="20" t="n">
        <v>3.10119029</v>
      </c>
      <c r="G16" s="18" t="n">
        <v>60.44956754</v>
      </c>
      <c r="H16" s="20" t="n">
        <v>3.10119029</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52.18762055</v>
      </c>
      <c r="F17" s="20" t="n">
        <v>3.45814412</v>
      </c>
      <c r="G17" s="18" t="n">
        <v>47.81237945</v>
      </c>
      <c r="H17" s="20" t="n">
        <v>3.45814412</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93.81697454</v>
      </c>
      <c r="F18" s="20" t="n">
        <v>1.5781538</v>
      </c>
      <c r="G18" s="18" t="n">
        <v>6.18302546</v>
      </c>
      <c r="H18" s="20" t="n">
        <v>1.5781538</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56.32124445</v>
      </c>
      <c r="F19" s="20" t="n">
        <v>3.67851514</v>
      </c>
      <c r="G19" s="18" t="n">
        <v>43.67875555</v>
      </c>
      <c r="H19" s="20" t="n">
        <v>3.67851514</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42.1107672</v>
      </c>
      <c r="F20" s="20" t="n">
        <v>0.28653451</v>
      </c>
      <c r="G20" s="18" t="n">
        <v>57.32417528</v>
      </c>
      <c r="H20" s="20" t="n">
        <v>0.28896866</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44.07245915</v>
      </c>
      <c r="F21" s="20" t="n">
        <v>4.06732151</v>
      </c>
      <c r="G21" s="18" t="n">
        <v>55.92754085</v>
      </c>
      <c r="H21" s="20" t="n">
        <v>4.06732151</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64.10902353</v>
      </c>
      <c r="F22" s="20" t="n">
        <v>4.00630369</v>
      </c>
      <c r="G22" s="18" t="n">
        <v>35.89097647</v>
      </c>
      <c r="H22" s="20" t="n">
        <v>4.00630369</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40.88799468</v>
      </c>
      <c r="F23" s="20" t="n">
        <v>3.58251944</v>
      </c>
      <c r="G23" s="18" t="n">
        <v>59.11200532</v>
      </c>
      <c r="H23" s="20" t="n">
        <v>3.58251944</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60.23908444</v>
      </c>
      <c r="F24" s="20" t="n">
        <v>3.14431411</v>
      </c>
      <c r="G24" s="18" t="n">
        <v>39.76091556</v>
      </c>
      <c r="H24" s="20" t="n">
        <v>3.14431411</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38.9727691</v>
      </c>
      <c r="F25" s="20" t="n">
        <v>4.1895149</v>
      </c>
      <c r="G25" s="18" t="n">
        <v>61.0272309</v>
      </c>
      <c r="H25" s="20" t="n">
        <v>4.1895149</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51.16597341</v>
      </c>
      <c r="F26" s="20" t="n">
        <v>3.01213707</v>
      </c>
      <c r="G26" s="18" t="n">
        <v>48.83402659</v>
      </c>
      <c r="H26" s="20" t="n">
        <v>3.01213707</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43.6631646</v>
      </c>
      <c r="F27" s="20" t="n">
        <v>0.10413646</v>
      </c>
      <c r="G27" s="18" t="n">
        <v>56.3368354</v>
      </c>
      <c r="H27" s="20" t="n">
        <v>0.10413646</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98.06868546</v>
      </c>
      <c r="F28" s="20" t="n">
        <v>0.92814839</v>
      </c>
      <c r="G28" s="18" t="n">
        <v>1.93131454</v>
      </c>
      <c r="H28" s="20" t="n">
        <v>0.92814839</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60.72537632</v>
      </c>
      <c r="F29" s="20" t="n">
        <v>3.95947869</v>
      </c>
      <c r="G29" s="18" t="n">
        <v>39.27462368</v>
      </c>
      <c r="H29" s="20" t="n">
        <v>3.95947869</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28.00533985</v>
      </c>
      <c r="F30" s="20" t="n">
        <v>3.70606576</v>
      </c>
      <c r="G30" s="18" t="n">
        <v>71.99466015</v>
      </c>
      <c r="H30" s="20" t="n">
        <v>3.70606576</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63.00616227</v>
      </c>
      <c r="F31" s="20" t="n">
        <v>3.1904317</v>
      </c>
      <c r="G31" s="18" t="n">
        <v>36.99383773</v>
      </c>
      <c r="H31" s="20" t="n">
        <v>3.1904317</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66.78787049</v>
      </c>
      <c r="F32" s="20" t="n">
        <v>3.72150109</v>
      </c>
      <c r="G32" s="18" t="n">
        <v>33.21212951</v>
      </c>
      <c r="H32" s="20" t="n">
        <v>3.72150109</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68.35544997</v>
      </c>
      <c r="F33" s="20" t="n">
        <v>3.58574973</v>
      </c>
      <c r="G33" s="18" t="n">
        <v>31.64455003</v>
      </c>
      <c r="H33" s="20" t="n">
        <v>3.58574973</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25.83127951</v>
      </c>
      <c r="F34" s="20" t="n">
        <v>2.89028702</v>
      </c>
      <c r="G34" s="18" t="n">
        <v>74.16872049</v>
      </c>
      <c r="H34" s="20" t="n">
        <v>2.89028702</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50.89216791</v>
      </c>
      <c r="F35" s="20" t="n">
        <v>0.37379143</v>
      </c>
      <c r="G35" s="18" t="n">
        <v>49.10783209</v>
      </c>
      <c r="H35" s="20" t="n">
        <v>0.37379143</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71.37254766</v>
      </c>
      <c r="F36" s="20" t="n">
        <v>3.39740356</v>
      </c>
      <c r="G36" s="18" t="n">
        <v>28.62745234</v>
      </c>
      <c r="H36" s="20" t="n">
        <v>3.39740356</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47.8082337</v>
      </c>
      <c r="F37" s="20" t="n">
        <v>3.8415123</v>
      </c>
      <c r="G37" s="18" t="n">
        <v>52.1917663</v>
      </c>
      <c r="H37" s="20" t="n">
        <v>3.8415123</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67.68013901</v>
      </c>
      <c r="F38" s="20" t="n">
        <v>3.40258864</v>
      </c>
      <c r="G38" s="18" t="n">
        <v>32.31986099</v>
      </c>
      <c r="H38" s="20" t="n">
        <v>3.40258864</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87.9525337</v>
      </c>
      <c r="F39" s="20" t="n">
        <v>2.46148009</v>
      </c>
      <c r="G39" s="18" t="n">
        <v>12.0474663</v>
      </c>
      <c r="H39" s="20" t="n">
        <v>2.46148009</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19.54534983</v>
      </c>
      <c r="F40" s="20" t="n">
        <v>2.74537731</v>
      </c>
      <c r="G40" s="18" t="n">
        <v>80.45465016999999</v>
      </c>
      <c r="H40" s="20" t="n">
        <v>2.74537731</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38.85122849</v>
      </c>
      <c r="F41" s="20" t="n">
        <v>3.41094596</v>
      </c>
      <c r="G41" s="18" t="n">
        <v>61.14877151</v>
      </c>
      <c r="H41" s="20" t="n">
        <v>3.41094596</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68.23474289000001</v>
      </c>
      <c r="F44" s="20" t="n">
        <v>3.19372717</v>
      </c>
      <c r="G44" s="18" t="n">
        <v>26.43438463</v>
      </c>
      <c r="H44" s="20" t="n">
        <v>3.07189659</v>
      </c>
      <c r="I44" s="18" t="n">
        <v>0</v>
      </c>
      <c r="J44" s="20" t="n">
        <v>0</v>
      </c>
      <c r="K44" s="18" t="s">
        <v>404</v>
      </c>
      <c r="L44" s="20" t="s">
        <v>404</v>
      </c>
      <c r="M44" s="18" t="n">
        <v>0</v>
      </c>
      <c r="N44" s="20" t="n">
        <v>0</v>
      </c>
      <c r="O44" s="18" t="n">
        <v>0.24936728</v>
      </c>
      <c r="P44" s="20" t="n">
        <v>0.2401644</v>
      </c>
      <c r="Q44" s="18" t="n">
        <v>5.0815052</v>
      </c>
      <c r="R44" s="20" t="n">
        <v>1.57884245</v>
      </c>
    </row>
    <row r="45" spans="1:18">
      <c r="A45" s="15" t="s">
        <v>442</v>
      </c>
      <c r="B45" s="17" t="n">
        <v>5519</v>
      </c>
      <c r="C45" s="18">
        <f>(0.0/B45*100)</f>
        <v/>
      </c>
      <c r="D45" s="19" t="n">
        <v>5519</v>
      </c>
      <c r="E45" s="18" t="n">
        <v>77.67954376</v>
      </c>
      <c r="F45" s="20" t="n">
        <v>3.55876356</v>
      </c>
      <c r="G45" s="18" t="n">
        <v>22.14817893</v>
      </c>
      <c r="H45" s="20" t="n">
        <v>3.54679243</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84.40209935</v>
      </c>
      <c r="F46" s="20" t="n">
        <v>1.99496867</v>
      </c>
      <c r="G46" s="18" t="n">
        <v>15.59790065</v>
      </c>
      <c r="H46" s="20" t="n">
        <v>1.99496867</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89.94310133</v>
      </c>
      <c r="F47" s="20" t="n">
        <v>2.36825865</v>
      </c>
      <c r="G47" s="18" t="n">
        <v>10.05689867</v>
      </c>
      <c r="H47" s="20" t="n">
        <v>2.36825865</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82.00614874999999</v>
      </c>
      <c r="F48" s="20" t="n">
        <v>3.49590008</v>
      </c>
      <c r="G48" s="18" t="n">
        <v>17.99385125</v>
      </c>
      <c r="H48" s="20" t="n">
        <v>3.49590008</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95.18639132</v>
      </c>
      <c r="F49" s="20" t="n">
        <v>1.51169037</v>
      </c>
      <c r="G49" s="18" t="n">
        <v>4.81360868</v>
      </c>
      <c r="H49" s="20" t="n">
        <v>1.51169037</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80.15772265</v>
      </c>
      <c r="F50" s="20" t="n">
        <v>2.71934977</v>
      </c>
      <c r="G50" s="18" t="n">
        <v>19.84227735</v>
      </c>
      <c r="H50" s="20" t="n">
        <v>2.71934977</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96.8617929</v>
      </c>
      <c r="F51" s="20" t="n">
        <v>1.30513559</v>
      </c>
      <c r="G51" s="18" t="n">
        <v>3.1382071</v>
      </c>
      <c r="H51" s="20" t="n">
        <v>1.30513559</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76.76036477</v>
      </c>
      <c r="F52" s="20" t="n">
        <v>3.323015</v>
      </c>
      <c r="G52" s="18" t="n">
        <v>23.23963523</v>
      </c>
      <c r="H52" s="20" t="n">
        <v>3.323015</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90.51325362999999</v>
      </c>
      <c r="F53" s="20" t="n">
        <v>0.07125925</v>
      </c>
      <c r="G53" s="18" t="n">
        <v>9.486746370000001</v>
      </c>
      <c r="H53" s="20" t="n">
        <v>0.07125925</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96.09860899</v>
      </c>
      <c r="F54" s="20" t="n">
        <v>1.68682474</v>
      </c>
      <c r="G54" s="18" t="n">
        <v>3.90139101</v>
      </c>
      <c r="H54" s="20" t="n">
        <v>1.68682474</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58.46578988</v>
      </c>
      <c r="F55" s="20" t="n">
        <v>3.27927984</v>
      </c>
      <c r="G55" s="18" t="n">
        <v>41.53421012</v>
      </c>
      <c r="H55" s="20" t="n">
        <v>3.27927984</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17.21252799</v>
      </c>
      <c r="F56" s="20" t="n">
        <v>3.33223095</v>
      </c>
      <c r="G56" s="18" t="n">
        <v>82.78747201</v>
      </c>
      <c r="H56" s="20" t="n">
        <v>3.33223095</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35.82228181</v>
      </c>
      <c r="F57" s="20" t="n">
        <v>3.29954216</v>
      </c>
      <c r="G57" s="18" t="n">
        <v>64.17771818999999</v>
      </c>
      <c r="H57" s="20" t="n">
        <v>3.29954216</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94.52611167000001</v>
      </c>
      <c r="F58" s="20" t="n">
        <v>1.63542553</v>
      </c>
      <c r="G58" s="18" t="n">
        <v>5.47388833</v>
      </c>
      <c r="H58" s="20" t="n">
        <v>1.63542553</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89.63569990000001</v>
      </c>
      <c r="F59" s="20" t="n">
        <v>1.06412404</v>
      </c>
      <c r="G59" s="18" t="n">
        <v>10.3643001</v>
      </c>
      <c r="H59" s="20" t="n">
        <v>1.06412404</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49.78476989</v>
      </c>
      <c r="F60" s="20" t="n">
        <v>3.39193567</v>
      </c>
      <c r="G60" s="18" t="n">
        <v>48.23545908</v>
      </c>
      <c r="H60" s="20" t="n">
        <v>3.37980811</v>
      </c>
      <c r="I60" s="18" t="n">
        <v>0</v>
      </c>
      <c r="J60" s="20" t="n">
        <v>0</v>
      </c>
      <c r="K60" s="18" t="s">
        <v>404</v>
      </c>
      <c r="L60" s="20" t="s">
        <v>404</v>
      </c>
      <c r="M60" s="18" t="n">
        <v>0</v>
      </c>
      <c r="N60" s="20" t="n">
        <v>0</v>
      </c>
      <c r="O60" s="18" t="n">
        <v>0</v>
      </c>
      <c r="P60" s="20" t="n">
        <v>0</v>
      </c>
      <c r="Q60" s="18" t="n">
        <v>1.97977104</v>
      </c>
      <c r="R60" s="20" t="n">
        <v>0.8743532000000001</v>
      </c>
    </row>
    <row r="61" spans="1:18">
      <c r="A61" s="15" t="s">
        <v>458</v>
      </c>
      <c r="B61" s="17" t="n">
        <v>6525</v>
      </c>
      <c r="C61" s="18">
        <f>(0.0/B61*100)</f>
        <v/>
      </c>
      <c r="D61" s="19" t="n">
        <v>6525</v>
      </c>
      <c r="E61" s="18" t="n">
        <v>17.89501138</v>
      </c>
      <c r="F61" s="20" t="n">
        <v>2.22390944</v>
      </c>
      <c r="G61" s="18" t="n">
        <v>82.10498862</v>
      </c>
      <c r="H61" s="20" t="n">
        <v>2.22390944</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24.77696484</v>
      </c>
      <c r="F62" s="20" t="n">
        <v>0.06290216999999999</v>
      </c>
      <c r="G62" s="18" t="n">
        <v>75.22303515999999</v>
      </c>
      <c r="H62" s="20" t="n">
        <v>0.06290216999999999</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52.96061085</v>
      </c>
      <c r="F63" s="20" t="n">
        <v>0.19243143</v>
      </c>
      <c r="G63" s="18" t="n">
        <v>40.08016852</v>
      </c>
      <c r="H63" s="20" t="n">
        <v>0.18389755</v>
      </c>
      <c r="I63" s="18" t="n">
        <v>0</v>
      </c>
      <c r="J63" s="20" t="n">
        <v>0</v>
      </c>
      <c r="K63" s="18" t="s">
        <v>404</v>
      </c>
      <c r="L63" s="20" t="s">
        <v>404</v>
      </c>
      <c r="M63" s="18" t="n">
        <v>0</v>
      </c>
      <c r="N63" s="20" t="n">
        <v>0</v>
      </c>
      <c r="O63" s="18" t="n">
        <v>0</v>
      </c>
      <c r="P63" s="20" t="n">
        <v>0</v>
      </c>
      <c r="Q63" s="18" t="n">
        <v>6.95922064</v>
      </c>
      <c r="R63" s="20" t="n">
        <v>0.18130667</v>
      </c>
    </row>
    <row r="64" spans="1:18">
      <c r="A64" s="15" t="s">
        <v>461</v>
      </c>
      <c r="B64" s="17" t="n">
        <v>3634</v>
      </c>
      <c r="C64" s="18">
        <f>(27.0/B64*100)</f>
        <v/>
      </c>
      <c r="D64" s="19" t="n">
        <v>3607</v>
      </c>
      <c r="E64" s="18" t="n">
        <v>80.88970001</v>
      </c>
      <c r="F64" s="20" t="n">
        <v>0.09334617000000001</v>
      </c>
      <c r="G64" s="18" t="n">
        <v>19.11029999</v>
      </c>
      <c r="H64" s="20" t="n">
        <v>0.09334617000000001</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59.46264038</v>
      </c>
      <c r="F65" s="20" t="n">
        <v>3.35143333</v>
      </c>
      <c r="G65" s="18" t="n">
        <v>40.53735962</v>
      </c>
      <c r="H65" s="20" t="n">
        <v>3.35143333</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68.64117845</v>
      </c>
      <c r="F66" s="20" t="n">
        <v>0.35118323</v>
      </c>
      <c r="G66" s="18" t="n">
        <v>31.35882155</v>
      </c>
      <c r="H66" s="20" t="n">
        <v>0.35118323</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65.39275637999999</v>
      </c>
      <c r="F67" s="20" t="n">
        <v>3.00557629</v>
      </c>
      <c r="G67" s="18" t="n">
        <v>34.60724362</v>
      </c>
      <c r="H67" s="20" t="n">
        <v>3.00557629</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74.65134801000001</v>
      </c>
      <c r="F68" s="20" t="n">
        <v>0.08040215000000001</v>
      </c>
      <c r="G68" s="18" t="n">
        <v>25.34865199</v>
      </c>
      <c r="H68" s="20" t="n">
        <v>0.08040215000000001</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49.08965901</v>
      </c>
      <c r="F69" s="20" t="n">
        <v>3.96872521</v>
      </c>
      <c r="G69" s="18" t="n">
        <v>50.91034099</v>
      </c>
      <c r="H69" s="20" t="n">
        <v>3.96872521</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40.27670002</v>
      </c>
      <c r="F70" s="20" t="n">
        <v>3.2104447</v>
      </c>
      <c r="G70" s="18" t="n">
        <v>59.72329998</v>
      </c>
      <c r="H70" s="20" t="n">
        <v>3.2104447</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70.35071677000001</v>
      </c>
      <c r="F71" s="20" t="n">
        <v>0.59739414</v>
      </c>
      <c r="G71" s="18" t="n">
        <v>29.64928323</v>
      </c>
      <c r="H71" s="20" t="n">
        <v>0.59739414</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25.74256422</v>
      </c>
      <c r="F72" s="20" t="n">
        <v>3.07917581</v>
      </c>
      <c r="G72" s="18" t="n">
        <v>74.25743577999999</v>
      </c>
      <c r="H72" s="20" t="n">
        <v>3.07917581</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15.18348431</v>
      </c>
      <c r="F73" s="20" t="n">
        <v>2.7094193</v>
      </c>
      <c r="G73" s="18" t="n">
        <v>84.81651569</v>
      </c>
      <c r="H73" s="20" t="n">
        <v>2.7094193</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36.36149843</v>
      </c>
      <c r="F74" s="20" t="n">
        <v>0.2547289</v>
      </c>
      <c r="G74" s="18" t="n">
        <v>63.63850157</v>
      </c>
      <c r="H74" s="20" t="n">
        <v>0.2547289</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97.07473177999999</v>
      </c>
      <c r="F75" s="20" t="n">
        <v>1.47238408</v>
      </c>
      <c r="G75" s="18" t="n">
        <v>2.92526822</v>
      </c>
      <c r="H75" s="20" t="n">
        <v>1.47238408</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74.66603465</v>
      </c>
      <c r="F76" s="20" t="n">
        <v>2.21296688</v>
      </c>
      <c r="G76" s="18" t="n">
        <v>25.33396535</v>
      </c>
      <c r="H76" s="20" t="n">
        <v>2.21296688</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85.86484763999999</v>
      </c>
      <c r="F77" s="20" t="n">
        <v>1.92051427</v>
      </c>
      <c r="G77" s="18" t="n">
        <v>14.13515236</v>
      </c>
      <c r="H77" s="20" t="n">
        <v>1.92051427</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96.59088389</v>
      </c>
      <c r="F78" s="20" t="n">
        <v>1.81479903</v>
      </c>
      <c r="G78" s="18" t="n">
        <v>3.40911611</v>
      </c>
      <c r="H78" s="20" t="n">
        <v>1.81479903</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86.96506029</v>
      </c>
      <c r="F79" s="20" t="n">
        <v>4.03056244</v>
      </c>
      <c r="G79" s="18" t="n">
        <v>13.03493971</v>
      </c>
      <c r="H79" s="20" t="n">
        <v>4.03056244</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85.69439337999999</v>
      </c>
      <c r="F80" s="20" t="n">
        <v>2.38311018</v>
      </c>
      <c r="G80" s="18" t="n">
        <v>14.30560662</v>
      </c>
      <c r="H80" s="20" t="n">
        <v>2.38311018</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76.95100798999999</v>
      </c>
      <c r="F81" s="20" t="n">
        <v>3.38736228</v>
      </c>
      <c r="G81" s="18" t="n">
        <v>23.04899201</v>
      </c>
      <c r="H81" s="20" t="n">
        <v>3.38736228</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603</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91.41408383</v>
      </c>
      <c r="F7" s="20" t="n">
        <v>1.16954146</v>
      </c>
      <c r="G7" s="18" t="n">
        <v>8.585916170000001</v>
      </c>
      <c r="H7" s="20" t="n">
        <v>1.16954146</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61.01252184</v>
      </c>
      <c r="F8" s="20" t="n">
        <v>3.20071493</v>
      </c>
      <c r="G8" s="18" t="n">
        <v>38.98747816</v>
      </c>
      <c r="H8" s="20" t="n">
        <v>3.20071493</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71.60023513</v>
      </c>
      <c r="F9" s="20" t="n">
        <v>2.67094767</v>
      </c>
      <c r="G9" s="18" t="n">
        <v>28.39976487</v>
      </c>
      <c r="H9" s="20" t="n">
        <v>2.67094767</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89.03271814999999</v>
      </c>
      <c r="F10" s="20" t="n">
        <v>1.6083577</v>
      </c>
      <c r="G10" s="18" t="n">
        <v>10.96728185</v>
      </c>
      <c r="H10" s="20" t="n">
        <v>1.6083577</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54.16815312</v>
      </c>
      <c r="F11" s="20" t="n">
        <v>4.21599567</v>
      </c>
      <c r="G11" s="18" t="n">
        <v>45.83184688</v>
      </c>
      <c r="H11" s="20" t="n">
        <v>4.21599567</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90.13854968</v>
      </c>
      <c r="F12" s="20" t="n">
        <v>1.58811295</v>
      </c>
      <c r="G12" s="18" t="n">
        <v>9.861450319999999</v>
      </c>
      <c r="H12" s="20" t="n">
        <v>1.58811295</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48.14868722</v>
      </c>
      <c r="F13" s="20" t="n">
        <v>3.61698215</v>
      </c>
      <c r="G13" s="18" t="n">
        <v>51.85131278</v>
      </c>
      <c r="H13" s="20" t="n">
        <v>3.61698215</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55.63894698</v>
      </c>
      <c r="F14" s="20" t="n">
        <v>2.8978574</v>
      </c>
      <c r="G14" s="18" t="n">
        <v>44.36105302</v>
      </c>
      <c r="H14" s="20" t="n">
        <v>2.8978574</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93.40169958</v>
      </c>
      <c r="F15" s="20" t="n">
        <v>1.6003732</v>
      </c>
      <c r="G15" s="18" t="n">
        <v>6.59830042</v>
      </c>
      <c r="H15" s="20" t="n">
        <v>1.6003732</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88.58818624</v>
      </c>
      <c r="F16" s="20" t="n">
        <v>1.95855966</v>
      </c>
      <c r="G16" s="18" t="n">
        <v>11.41181376</v>
      </c>
      <c r="H16" s="20" t="n">
        <v>1.95855966</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73.23572329</v>
      </c>
      <c r="F17" s="20" t="n">
        <v>3.18984458</v>
      </c>
      <c r="G17" s="18" t="n">
        <v>26.76427671</v>
      </c>
      <c r="H17" s="20" t="n">
        <v>3.18984458</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99.42463404</v>
      </c>
      <c r="F18" s="20" t="n">
        <v>0.81077205</v>
      </c>
      <c r="G18" s="18" t="n">
        <v>0.57536596</v>
      </c>
      <c r="H18" s="20" t="n">
        <v>0.81077205</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47.35485517</v>
      </c>
      <c r="F19" s="20" t="n">
        <v>3.76224869</v>
      </c>
      <c r="G19" s="18" t="n">
        <v>52.64514483</v>
      </c>
      <c r="H19" s="20" t="n">
        <v>3.76224869</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98.33595784000001</v>
      </c>
      <c r="F20" s="20" t="n">
        <v>0.12568404</v>
      </c>
      <c r="G20" s="18" t="n">
        <v>1.09898465</v>
      </c>
      <c r="H20" s="20" t="n">
        <v>0.10594395</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29.63556832</v>
      </c>
      <c r="F21" s="20" t="n">
        <v>3.99883721</v>
      </c>
      <c r="G21" s="18" t="n">
        <v>70.36443168</v>
      </c>
      <c r="H21" s="20" t="n">
        <v>3.99883721</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87.02921153</v>
      </c>
      <c r="F22" s="20" t="n">
        <v>2.59589154</v>
      </c>
      <c r="G22" s="18" t="n">
        <v>12.97078847</v>
      </c>
      <c r="H22" s="20" t="n">
        <v>2.59589154</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55.73043517</v>
      </c>
      <c r="F23" s="20" t="n">
        <v>3.82424306</v>
      </c>
      <c r="G23" s="18" t="n">
        <v>44.26956483</v>
      </c>
      <c r="H23" s="20" t="n">
        <v>3.82424306</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94.30477285000001</v>
      </c>
      <c r="F24" s="20" t="n">
        <v>1.98878498</v>
      </c>
      <c r="G24" s="18" t="n">
        <v>5.69522715</v>
      </c>
      <c r="H24" s="20" t="n">
        <v>1.98878498</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69.20991681</v>
      </c>
      <c r="F25" s="20" t="n">
        <v>3.68174761</v>
      </c>
      <c r="G25" s="18" t="n">
        <v>30.79008319</v>
      </c>
      <c r="H25" s="20" t="n">
        <v>3.68174761</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65.67560075999999</v>
      </c>
      <c r="F26" s="20" t="n">
        <v>2.78662753</v>
      </c>
      <c r="G26" s="18" t="n">
        <v>34.32439924</v>
      </c>
      <c r="H26" s="20" t="n">
        <v>2.78662753</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70.07933552999999</v>
      </c>
      <c r="F27" s="20" t="n">
        <v>0.08606030000000001</v>
      </c>
      <c r="G27" s="18" t="n">
        <v>29.92066447</v>
      </c>
      <c r="H27" s="20" t="n">
        <v>0.08606030000000001</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88.72064939000001</v>
      </c>
      <c r="F28" s="20" t="n">
        <v>1.92386865</v>
      </c>
      <c r="G28" s="18" t="n">
        <v>11.27935061</v>
      </c>
      <c r="H28" s="20" t="n">
        <v>1.92386865</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80.98913095</v>
      </c>
      <c r="F29" s="20" t="n">
        <v>3.35970665</v>
      </c>
      <c r="G29" s="18" t="n">
        <v>19.01086905</v>
      </c>
      <c r="H29" s="20" t="n">
        <v>3.35970665</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82.7565824</v>
      </c>
      <c r="F30" s="20" t="n">
        <v>2.75444517</v>
      </c>
      <c r="G30" s="18" t="n">
        <v>17.2434176</v>
      </c>
      <c r="H30" s="20" t="n">
        <v>2.75444517</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95.64685498</v>
      </c>
      <c r="F31" s="20" t="n">
        <v>1.4641431</v>
      </c>
      <c r="G31" s="18" t="n">
        <v>4.35314502</v>
      </c>
      <c r="H31" s="20" t="n">
        <v>1.4641431</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89.46103013</v>
      </c>
      <c r="F32" s="20" t="n">
        <v>2.60823757</v>
      </c>
      <c r="G32" s="18" t="n">
        <v>10.53896987</v>
      </c>
      <c r="H32" s="20" t="n">
        <v>2.60823757</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44.03658787</v>
      </c>
      <c r="F33" s="20" t="n">
        <v>3.71544892</v>
      </c>
      <c r="G33" s="18" t="n">
        <v>55.96341213</v>
      </c>
      <c r="H33" s="20" t="n">
        <v>3.71544892</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88.9094923</v>
      </c>
      <c r="F34" s="20" t="n">
        <v>2.30739804</v>
      </c>
      <c r="G34" s="18" t="n">
        <v>11.0905077</v>
      </c>
      <c r="H34" s="20" t="n">
        <v>2.30739804</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58.90531285</v>
      </c>
      <c r="F35" s="20" t="n">
        <v>0.34079017</v>
      </c>
      <c r="G35" s="18" t="n">
        <v>41.09468715</v>
      </c>
      <c r="H35" s="20" t="n">
        <v>0.34079017</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81.48363696</v>
      </c>
      <c r="F36" s="20" t="n">
        <v>3.20396579</v>
      </c>
      <c r="G36" s="18" t="n">
        <v>18.51636304</v>
      </c>
      <c r="H36" s="20" t="n">
        <v>3.20396579</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98.41943157999999</v>
      </c>
      <c r="F37" s="20" t="n">
        <v>0.64474851</v>
      </c>
      <c r="G37" s="18" t="n">
        <v>1.58056842</v>
      </c>
      <c r="H37" s="20" t="n">
        <v>0.64474851</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71.91142728</v>
      </c>
      <c r="F38" s="20" t="n">
        <v>3.53218727</v>
      </c>
      <c r="G38" s="18" t="n">
        <v>28.08857272</v>
      </c>
      <c r="H38" s="20" t="n">
        <v>3.53218727</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69.29619086</v>
      </c>
      <c r="F39" s="20" t="n">
        <v>4.02840139</v>
      </c>
      <c r="G39" s="18" t="n">
        <v>30.70380914</v>
      </c>
      <c r="H39" s="20" t="n">
        <v>4.02840139</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70.72808789</v>
      </c>
      <c r="F40" s="20" t="n">
        <v>3.145427</v>
      </c>
      <c r="G40" s="18" t="n">
        <v>29.27191211</v>
      </c>
      <c r="H40" s="20" t="n">
        <v>3.145427</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55.72272188</v>
      </c>
      <c r="F41" s="20" t="n">
        <v>3.77731959</v>
      </c>
      <c r="G41" s="18" t="n">
        <v>44.27727812</v>
      </c>
      <c r="H41" s="20" t="n">
        <v>3.77731959</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61.7205367</v>
      </c>
      <c r="F44" s="20" t="n">
        <v>3.70430922</v>
      </c>
      <c r="G44" s="18" t="n">
        <v>32.94859082</v>
      </c>
      <c r="H44" s="20" t="n">
        <v>3.53883713</v>
      </c>
      <c r="I44" s="18" t="n">
        <v>0</v>
      </c>
      <c r="J44" s="20" t="n">
        <v>0</v>
      </c>
      <c r="K44" s="18" t="s">
        <v>404</v>
      </c>
      <c r="L44" s="20" t="s">
        <v>404</v>
      </c>
      <c r="M44" s="18" t="n">
        <v>0</v>
      </c>
      <c r="N44" s="20" t="n">
        <v>0</v>
      </c>
      <c r="O44" s="18" t="n">
        <v>0.24936728</v>
      </c>
      <c r="P44" s="20" t="n">
        <v>0.2401644</v>
      </c>
      <c r="Q44" s="18" t="n">
        <v>5.0815052</v>
      </c>
      <c r="R44" s="20" t="n">
        <v>1.57884245</v>
      </c>
    </row>
    <row r="45" spans="1:18">
      <c r="A45" s="15" t="s">
        <v>442</v>
      </c>
      <c r="B45" s="17" t="n">
        <v>5519</v>
      </c>
      <c r="C45" s="18">
        <f>(0.0/B45*100)</f>
        <v/>
      </c>
      <c r="D45" s="19" t="n">
        <v>5519</v>
      </c>
      <c r="E45" s="18" t="n">
        <v>94.64371737</v>
      </c>
      <c r="F45" s="20" t="n">
        <v>1.8881653</v>
      </c>
      <c r="G45" s="18" t="n">
        <v>5.18400531</v>
      </c>
      <c r="H45" s="20" t="n">
        <v>1.87321216</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69.79861402</v>
      </c>
      <c r="F46" s="20" t="n">
        <v>2.4890053</v>
      </c>
      <c r="G46" s="18" t="n">
        <v>30.20138598</v>
      </c>
      <c r="H46" s="20" t="n">
        <v>2.4890053</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45.34799019</v>
      </c>
      <c r="F47" s="20" t="n">
        <v>3.01462374</v>
      </c>
      <c r="G47" s="18" t="n">
        <v>54.65200981</v>
      </c>
      <c r="H47" s="20" t="n">
        <v>3.01462374</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70.74727348</v>
      </c>
      <c r="F48" s="20" t="n">
        <v>3.29982306</v>
      </c>
      <c r="G48" s="18" t="n">
        <v>29.25272652</v>
      </c>
      <c r="H48" s="20" t="n">
        <v>3.29982306</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90.20400871</v>
      </c>
      <c r="F49" s="20" t="n">
        <v>2.14476077</v>
      </c>
      <c r="G49" s="18" t="n">
        <v>9.79599129</v>
      </c>
      <c r="H49" s="20" t="n">
        <v>2.14476077</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56.60155846</v>
      </c>
      <c r="F50" s="20" t="n">
        <v>3.46415451</v>
      </c>
      <c r="G50" s="18" t="n">
        <v>43.39844154</v>
      </c>
      <c r="H50" s="20" t="n">
        <v>3.46415451</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95.50945142</v>
      </c>
      <c r="F51" s="20" t="n">
        <v>1.36478399</v>
      </c>
      <c r="G51" s="18" t="n">
        <v>4.49054858</v>
      </c>
      <c r="H51" s="20" t="n">
        <v>1.36478399</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91.61101521000001</v>
      </c>
      <c r="F52" s="20" t="n">
        <v>2.36057043</v>
      </c>
      <c r="G52" s="18" t="n">
        <v>8.38898479</v>
      </c>
      <c r="H52" s="20" t="n">
        <v>2.36057043</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91.36261716999999</v>
      </c>
      <c r="F53" s="20" t="n">
        <v>0.06474589</v>
      </c>
      <c r="G53" s="18" t="n">
        <v>8.63738283</v>
      </c>
      <c r="H53" s="20" t="n">
        <v>0.06474589</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92.46462187</v>
      </c>
      <c r="F54" s="20" t="n">
        <v>1.8226032</v>
      </c>
      <c r="G54" s="18" t="n">
        <v>7.53537813</v>
      </c>
      <c r="H54" s="20" t="n">
        <v>1.8226032</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78.35175617</v>
      </c>
      <c r="F55" s="20" t="n">
        <v>2.6232135</v>
      </c>
      <c r="G55" s="18" t="n">
        <v>21.64824383</v>
      </c>
      <c r="H55" s="20" t="n">
        <v>2.6232135</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67.60866686999999</v>
      </c>
      <c r="F56" s="20" t="n">
        <v>4.12399355</v>
      </c>
      <c r="G56" s="18" t="n">
        <v>32.39133313</v>
      </c>
      <c r="H56" s="20" t="n">
        <v>4.12399355</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89.72477019</v>
      </c>
      <c r="F57" s="20" t="n">
        <v>1.70647635</v>
      </c>
      <c r="G57" s="18" t="n">
        <v>10.27522981</v>
      </c>
      <c r="H57" s="20" t="n">
        <v>1.70647635</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89.90767266</v>
      </c>
      <c r="F58" s="20" t="n">
        <v>2.06739706</v>
      </c>
      <c r="G58" s="18" t="n">
        <v>10.09232734</v>
      </c>
      <c r="H58" s="20" t="n">
        <v>2.06739706</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85.25742171</v>
      </c>
      <c r="F59" s="20" t="n">
        <v>0.9695597</v>
      </c>
      <c r="G59" s="18" t="n">
        <v>14.74257829</v>
      </c>
      <c r="H59" s="20" t="n">
        <v>0.9695597</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68.04188007</v>
      </c>
      <c r="F60" s="20" t="n">
        <v>3.23394125</v>
      </c>
      <c r="G60" s="18" t="n">
        <v>29.9783489</v>
      </c>
      <c r="H60" s="20" t="n">
        <v>3.24957692</v>
      </c>
      <c r="I60" s="18" t="n">
        <v>0</v>
      </c>
      <c r="J60" s="20" t="n">
        <v>0</v>
      </c>
      <c r="K60" s="18" t="s">
        <v>404</v>
      </c>
      <c r="L60" s="20" t="s">
        <v>404</v>
      </c>
      <c r="M60" s="18" t="n">
        <v>0</v>
      </c>
      <c r="N60" s="20" t="n">
        <v>0</v>
      </c>
      <c r="O60" s="18" t="n">
        <v>0</v>
      </c>
      <c r="P60" s="20" t="n">
        <v>0</v>
      </c>
      <c r="Q60" s="18" t="n">
        <v>1.97977104</v>
      </c>
      <c r="R60" s="20" t="n">
        <v>0.8743532000000001</v>
      </c>
    </row>
    <row r="61" spans="1:18">
      <c r="A61" s="15" t="s">
        <v>458</v>
      </c>
      <c r="B61" s="17" t="n">
        <v>6525</v>
      </c>
      <c r="C61" s="18">
        <f>(0.0/B61*100)</f>
        <v/>
      </c>
      <c r="D61" s="19" t="n">
        <v>6525</v>
      </c>
      <c r="E61" s="18" t="n">
        <v>54.85392057</v>
      </c>
      <c r="F61" s="20" t="n">
        <v>2.75505059</v>
      </c>
      <c r="G61" s="18" t="n">
        <v>45.14607943</v>
      </c>
      <c r="H61" s="20" t="n">
        <v>2.75505059</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63.7308804</v>
      </c>
      <c r="F62" s="20" t="n">
        <v>0.07033299</v>
      </c>
      <c r="G62" s="18" t="n">
        <v>36.2691196</v>
      </c>
      <c r="H62" s="20" t="n">
        <v>0.07033299</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59.95957166</v>
      </c>
      <c r="F63" s="20" t="n">
        <v>0.19742983</v>
      </c>
      <c r="G63" s="18" t="n">
        <v>33.0812077</v>
      </c>
      <c r="H63" s="20" t="n">
        <v>0.15793684</v>
      </c>
      <c r="I63" s="18" t="n">
        <v>0</v>
      </c>
      <c r="J63" s="20" t="n">
        <v>0</v>
      </c>
      <c r="K63" s="18" t="s">
        <v>404</v>
      </c>
      <c r="L63" s="20" t="s">
        <v>404</v>
      </c>
      <c r="M63" s="18" t="n">
        <v>0</v>
      </c>
      <c r="N63" s="20" t="n">
        <v>0</v>
      </c>
      <c r="O63" s="18" t="n">
        <v>0</v>
      </c>
      <c r="P63" s="20" t="n">
        <v>0</v>
      </c>
      <c r="Q63" s="18" t="n">
        <v>6.95922064</v>
      </c>
      <c r="R63" s="20" t="n">
        <v>0.18130667</v>
      </c>
    </row>
    <row r="64" spans="1:18">
      <c r="A64" s="15" t="s">
        <v>461</v>
      </c>
      <c r="B64" s="17" t="n">
        <v>3634</v>
      </c>
      <c r="C64" s="18">
        <f>(27.0/B64*100)</f>
        <v/>
      </c>
      <c r="D64" s="19" t="n">
        <v>3607</v>
      </c>
      <c r="E64" s="18" t="n">
        <v>88.85267211</v>
      </c>
      <c r="F64" s="20" t="n">
        <v>0.08047743</v>
      </c>
      <c r="G64" s="18" t="n">
        <v>11.14732789</v>
      </c>
      <c r="H64" s="20" t="n">
        <v>0.08047743</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44.42423831</v>
      </c>
      <c r="F65" s="20" t="n">
        <v>3.3864492</v>
      </c>
      <c r="G65" s="18" t="n">
        <v>55.57576169</v>
      </c>
      <c r="H65" s="20" t="n">
        <v>3.3864492</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62.3824489</v>
      </c>
      <c r="F66" s="20" t="n">
        <v>0.30260064</v>
      </c>
      <c r="G66" s="18" t="n">
        <v>37.6175511</v>
      </c>
      <c r="H66" s="20" t="n">
        <v>0.30260064</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84.98267789000001</v>
      </c>
      <c r="F67" s="20" t="n">
        <v>2.2090258</v>
      </c>
      <c r="G67" s="18" t="n">
        <v>15.01732211</v>
      </c>
      <c r="H67" s="20" t="n">
        <v>2.2090258</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76.40892564000001</v>
      </c>
      <c r="F68" s="20" t="n">
        <v>0.09187465</v>
      </c>
      <c r="G68" s="18" t="n">
        <v>23.59107436</v>
      </c>
      <c r="H68" s="20" t="n">
        <v>0.09187465</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42.30063175</v>
      </c>
      <c r="F69" s="20" t="n">
        <v>3.73318922</v>
      </c>
      <c r="G69" s="18" t="n">
        <v>57.69936825</v>
      </c>
      <c r="H69" s="20" t="n">
        <v>3.73318922</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38.63738805</v>
      </c>
      <c r="F70" s="20" t="n">
        <v>3.57720965</v>
      </c>
      <c r="G70" s="18" t="n">
        <v>61.36261195</v>
      </c>
      <c r="H70" s="20" t="n">
        <v>3.57720965</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18.54741649</v>
      </c>
      <c r="F71" s="20" t="n">
        <v>1.11531835</v>
      </c>
      <c r="G71" s="18" t="n">
        <v>81.45258351</v>
      </c>
      <c r="H71" s="20" t="n">
        <v>1.11531835</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62.34530485</v>
      </c>
      <c r="F72" s="20" t="n">
        <v>3.2465095</v>
      </c>
      <c r="G72" s="18" t="n">
        <v>37.65469515</v>
      </c>
      <c r="H72" s="20" t="n">
        <v>3.2465095</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56.22720141</v>
      </c>
      <c r="F73" s="20" t="n">
        <v>3.9748058</v>
      </c>
      <c r="G73" s="18" t="n">
        <v>43.77279859</v>
      </c>
      <c r="H73" s="20" t="n">
        <v>3.9748058</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83.88757368</v>
      </c>
      <c r="F74" s="20" t="n">
        <v>0.14252959</v>
      </c>
      <c r="G74" s="18" t="n">
        <v>16.11242632</v>
      </c>
      <c r="H74" s="20" t="n">
        <v>0.14252959</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99.22494641999999</v>
      </c>
      <c r="F75" s="20" t="n">
        <v>0.7751159</v>
      </c>
      <c r="G75" s="18" t="n">
        <v>0.77505358</v>
      </c>
      <c r="H75" s="20" t="n">
        <v>0.7751159</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80.22452991999999</v>
      </c>
      <c r="F76" s="20" t="n">
        <v>1.75522345</v>
      </c>
      <c r="G76" s="18" t="n">
        <v>19.77547008</v>
      </c>
      <c r="H76" s="20" t="n">
        <v>1.75522345</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74.18132537</v>
      </c>
      <c r="F77" s="20" t="n">
        <v>1.83211623</v>
      </c>
      <c r="G77" s="18" t="n">
        <v>25.81867463</v>
      </c>
      <c r="H77" s="20" t="n">
        <v>1.83211623</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82.3453701</v>
      </c>
      <c r="F78" s="20" t="n">
        <v>3.10284486</v>
      </c>
      <c r="G78" s="18" t="n">
        <v>17.6546299</v>
      </c>
      <c r="H78" s="20" t="n">
        <v>3.10284486</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75.18105675</v>
      </c>
      <c r="F79" s="20" t="n">
        <v>4.96772108</v>
      </c>
      <c r="G79" s="18" t="n">
        <v>24.81894325</v>
      </c>
      <c r="H79" s="20" t="n">
        <v>4.96772108</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46.67929629</v>
      </c>
      <c r="F80" s="20" t="n">
        <v>3.50816382</v>
      </c>
      <c r="G80" s="18" t="n">
        <v>53.32070371</v>
      </c>
      <c r="H80" s="20" t="n">
        <v>3.50816382</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87.08668040000001</v>
      </c>
      <c r="F81" s="20" t="n">
        <v>2.33300678</v>
      </c>
      <c r="G81" s="18" t="n">
        <v>12.9133196</v>
      </c>
      <c r="H81" s="20" t="n">
        <v>2.33300678</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604</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81.46254981</v>
      </c>
      <c r="F7" s="20" t="n">
        <v>1.5974201</v>
      </c>
      <c r="G7" s="18" t="n">
        <v>18.53745019</v>
      </c>
      <c r="H7" s="20" t="n">
        <v>1.5974201</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75.31062477</v>
      </c>
      <c r="F8" s="20" t="n">
        <v>2.62744295</v>
      </c>
      <c r="G8" s="18" t="n">
        <v>24.68937523</v>
      </c>
      <c r="H8" s="20" t="n">
        <v>2.62744295</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74.90589931</v>
      </c>
      <c r="F9" s="20" t="n">
        <v>2.84143089</v>
      </c>
      <c r="G9" s="18" t="n">
        <v>25.09410069</v>
      </c>
      <c r="H9" s="20" t="n">
        <v>2.84143089</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71.53264718</v>
      </c>
      <c r="F10" s="20" t="n">
        <v>2.62661373</v>
      </c>
      <c r="G10" s="18" t="n">
        <v>28.46735282</v>
      </c>
      <c r="H10" s="20" t="n">
        <v>2.62661373</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88.97689097999999</v>
      </c>
      <c r="F11" s="20" t="n">
        <v>2.61103163</v>
      </c>
      <c r="G11" s="18" t="n">
        <v>11.02310902</v>
      </c>
      <c r="H11" s="20" t="n">
        <v>2.61103163</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99.48626132</v>
      </c>
      <c r="F12" s="20" t="n">
        <v>0.38185936</v>
      </c>
      <c r="G12" s="18" t="n">
        <v>0.51373868</v>
      </c>
      <c r="H12" s="20" t="n">
        <v>0.38185936</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81.30068341</v>
      </c>
      <c r="F13" s="20" t="n">
        <v>2.63900268</v>
      </c>
      <c r="G13" s="18" t="n">
        <v>18.69931659</v>
      </c>
      <c r="H13" s="20" t="n">
        <v>2.63900268</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96.62588567</v>
      </c>
      <c r="F14" s="20" t="n">
        <v>1.03903965</v>
      </c>
      <c r="G14" s="18" t="n">
        <v>3.37411433</v>
      </c>
      <c r="H14" s="20" t="n">
        <v>1.03903965</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67.68427989</v>
      </c>
      <c r="F15" s="20" t="n">
        <v>3.79231804</v>
      </c>
      <c r="G15" s="18" t="n">
        <v>32.31572011</v>
      </c>
      <c r="H15" s="20" t="n">
        <v>3.79231804</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75.50690129</v>
      </c>
      <c r="F16" s="20" t="n">
        <v>2.84237542</v>
      </c>
      <c r="G16" s="18" t="n">
        <v>24.49309871</v>
      </c>
      <c r="H16" s="20" t="n">
        <v>2.84237542</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(1494.0/B17*100)</f>
        <v/>
      </c>
      <c r="D17" s="19" t="n">
        <v>5010</v>
      </c>
      <c r="E17" s="18" t="n">
        <v>77.63472048</v>
      </c>
      <c r="F17" s="20" t="n">
        <v>3.08874916</v>
      </c>
      <c r="G17" s="18" t="n">
        <v>22.36527952</v>
      </c>
      <c r="H17" s="20" t="n">
        <v>3.08874916</v>
      </c>
      <c r="I17" s="18" t="n">
        <v>0</v>
      </c>
      <c r="J17" s="20" t="n">
        <v>0</v>
      </c>
      <c r="K17" s="18" t="s">
        <v>404</v>
      </c>
      <c r="L17" s="20" t="s">
        <v>404</v>
      </c>
      <c r="M17" s="18" t="n">
        <v>0</v>
      </c>
      <c r="N17" s="20" t="n">
        <v>0</v>
      </c>
      <c r="O17" s="18" t="n">
        <v>0</v>
      </c>
      <c r="P17" s="20" t="n">
        <v>0</v>
      </c>
      <c r="Q17" s="18" t="n">
        <v>0</v>
      </c>
      <c r="R17" s="20" t="n">
        <v>0</v>
      </c>
    </row>
    <row r="18" spans="1:18">
      <c r="A18" s="15" t="s">
        <v>415</v>
      </c>
      <c r="B18" s="17" t="n">
        <v>5532</v>
      </c>
      <c r="C18" s="18">
        <f>(0.0/B18*100)</f>
        <v/>
      </c>
      <c r="D18" s="19" t="n">
        <v>5532</v>
      </c>
      <c r="E18" s="18" t="n">
        <v>100</v>
      </c>
      <c r="F18" s="20" t="n">
        <v>0</v>
      </c>
      <c r="G18" s="18" t="n">
        <v>0</v>
      </c>
      <c r="H18" s="20" t="n">
        <v>0</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90.50754717</v>
      </c>
      <c r="F19" s="20" t="n">
        <v>2.22375676</v>
      </c>
      <c r="G19" s="18" t="n">
        <v>9.49245283</v>
      </c>
      <c r="H19" s="20" t="n">
        <v>2.22375676</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91.79640388999999</v>
      </c>
      <c r="F20" s="20" t="n">
        <v>0.15058088</v>
      </c>
      <c r="G20" s="18" t="n">
        <v>7.63853859</v>
      </c>
      <c r="H20" s="20" t="n">
        <v>0.13245955</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92.42762653</v>
      </c>
      <c r="F21" s="20" t="n">
        <v>1.98801778</v>
      </c>
      <c r="G21" s="18" t="n">
        <v>7.57237347</v>
      </c>
      <c r="H21" s="20" t="n">
        <v>1.98801778</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87.44217781</v>
      </c>
      <c r="F22" s="20" t="n">
        <v>2.56050769</v>
      </c>
      <c r="G22" s="18" t="n">
        <v>12.55782219</v>
      </c>
      <c r="H22" s="20" t="n">
        <v>2.56050769</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84.27099561</v>
      </c>
      <c r="F23" s="20" t="n">
        <v>2.81257553</v>
      </c>
      <c r="G23" s="18" t="n">
        <v>15.72900439</v>
      </c>
      <c r="H23" s="20" t="n">
        <v>2.81257553</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91.53007707</v>
      </c>
      <c r="F24" s="20" t="n">
        <v>1.94052872</v>
      </c>
      <c r="G24" s="18" t="n">
        <v>8.469922929999999</v>
      </c>
      <c r="H24" s="20" t="n">
        <v>1.94052872</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83.52549698999999</v>
      </c>
      <c r="F25" s="20" t="n">
        <v>2.72555158</v>
      </c>
      <c r="G25" s="18" t="n">
        <v>16.47450301</v>
      </c>
      <c r="H25" s="20" t="n">
        <v>2.72555158</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89.32241039</v>
      </c>
      <c r="F26" s="20" t="n">
        <v>1.73171823</v>
      </c>
      <c r="G26" s="18" t="n">
        <v>10.67758961</v>
      </c>
      <c r="H26" s="20" t="n">
        <v>1.73171823</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94.33212672000001</v>
      </c>
      <c r="F27" s="20" t="n">
        <v>0.05764043</v>
      </c>
      <c r="G27" s="18" t="n">
        <v>5.66787328</v>
      </c>
      <c r="H27" s="20" t="n">
        <v>0.05764043</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68.0186977</v>
      </c>
      <c r="F28" s="20" t="n">
        <v>2.72943005</v>
      </c>
      <c r="G28" s="18" t="n">
        <v>31.9813023</v>
      </c>
      <c r="H28" s="20" t="n">
        <v>2.72943005</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100</v>
      </c>
      <c r="F29" s="20" t="n">
        <v>0</v>
      </c>
      <c r="G29" s="18" t="n">
        <v>0</v>
      </c>
      <c r="H29" s="20" t="n">
        <v>0</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(0.0/B30*100)</f>
        <v/>
      </c>
      <c r="D30" s="19" t="n">
        <v>4520</v>
      </c>
      <c r="E30" s="18" t="n">
        <v>0</v>
      </c>
      <c r="F30" s="20" t="n">
        <v>0</v>
      </c>
      <c r="G30" s="18" t="n">
        <v>0</v>
      </c>
      <c r="H30" s="20" t="n">
        <v>0</v>
      </c>
      <c r="I30" s="18" t="n">
        <v>0</v>
      </c>
      <c r="J30" s="20" t="n">
        <v>0</v>
      </c>
      <c r="K30" s="18" t="s">
        <v>404</v>
      </c>
      <c r="L30" s="20" t="s">
        <v>404</v>
      </c>
      <c r="M30" s="18" t="n">
        <v>100</v>
      </c>
      <c r="N30" s="20" t="n">
        <v>0</v>
      </c>
      <c r="O30" s="18" t="n">
        <v>0</v>
      </c>
      <c r="P30" s="20" t="n">
        <v>0</v>
      </c>
      <c r="Q30" s="18" t="n">
        <v>0</v>
      </c>
      <c r="R30" s="20" t="n">
        <v>0</v>
      </c>
    </row>
    <row r="31" spans="1:18">
      <c r="A31" s="15" t="s">
        <v>428</v>
      </c>
      <c r="B31" s="17" t="n">
        <v>5456</v>
      </c>
      <c r="C31" s="18">
        <f>(808.0/B31*100)</f>
        <v/>
      </c>
      <c r="D31" s="19" t="n">
        <v>4648</v>
      </c>
      <c r="E31" s="18" t="n">
        <v>83.60268107</v>
      </c>
      <c r="F31" s="20" t="n">
        <v>3.01364542</v>
      </c>
      <c r="G31" s="18" t="n">
        <v>16.39731893</v>
      </c>
      <c r="H31" s="20" t="n">
        <v>3.01364542</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86.11208953000001</v>
      </c>
      <c r="F32" s="20" t="n">
        <v>2.9890285</v>
      </c>
      <c r="G32" s="18" t="n">
        <v>13.88791047</v>
      </c>
      <c r="H32" s="20" t="n">
        <v>2.9890285</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69.11909375</v>
      </c>
      <c r="F33" s="20" t="n">
        <v>2.8256672</v>
      </c>
      <c r="G33" s="18" t="n">
        <v>30.88090625</v>
      </c>
      <c r="H33" s="20" t="n">
        <v>2.8256672</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98.57540321</v>
      </c>
      <c r="F34" s="20" t="n">
        <v>0.99026985</v>
      </c>
      <c r="G34" s="18" t="n">
        <v>1.42459679</v>
      </c>
      <c r="H34" s="20" t="n">
        <v>0.99026985</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90.11186784</v>
      </c>
      <c r="F35" s="20" t="n">
        <v>0.28079155</v>
      </c>
      <c r="G35" s="18" t="n">
        <v>9.88813216</v>
      </c>
      <c r="H35" s="20" t="n">
        <v>0.28079155</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42.16034933</v>
      </c>
      <c r="F36" s="20" t="n">
        <v>3.53011368</v>
      </c>
      <c r="G36" s="18" t="n">
        <v>57.83965067</v>
      </c>
      <c r="H36" s="20" t="n">
        <v>3.53011368</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91.01527421999999</v>
      </c>
      <c r="F37" s="20" t="n">
        <v>1.99343849</v>
      </c>
      <c r="G37" s="18" t="n">
        <v>8.98472578</v>
      </c>
      <c r="H37" s="20" t="n">
        <v>1.99343849</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30.14209393</v>
      </c>
      <c r="F38" s="20" t="n">
        <v>3.63992863</v>
      </c>
      <c r="G38" s="18" t="n">
        <v>69.85790607</v>
      </c>
      <c r="H38" s="20" t="n">
        <v>3.63992863</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97.23122657</v>
      </c>
      <c r="F39" s="20" t="n">
        <v>1.96295907</v>
      </c>
      <c r="G39" s="18" t="n">
        <v>2.76877343</v>
      </c>
      <c r="H39" s="20" t="n">
        <v>1.96295907</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97.24165055</v>
      </c>
      <c r="F40" s="20" t="n">
        <v>0.81379665</v>
      </c>
      <c r="G40" s="18" t="n">
        <v>2.75834945</v>
      </c>
      <c r="H40" s="20" t="n">
        <v>0.81379665</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51.46227117</v>
      </c>
      <c r="F41" s="20" t="n">
        <v>3.81706472</v>
      </c>
      <c r="G41" s="18" t="n">
        <v>48.53772883</v>
      </c>
      <c r="H41" s="20" t="n">
        <v>3.81706472</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79.47581769999999</v>
      </c>
      <c r="F44" s="20" t="n">
        <v>2.91731749</v>
      </c>
      <c r="G44" s="18" t="n">
        <v>15.19330982</v>
      </c>
      <c r="H44" s="20" t="n">
        <v>2.45206937</v>
      </c>
      <c r="I44" s="18" t="n">
        <v>0</v>
      </c>
      <c r="J44" s="20" t="n">
        <v>0</v>
      </c>
      <c r="K44" s="18" t="s">
        <v>404</v>
      </c>
      <c r="L44" s="20" t="s">
        <v>404</v>
      </c>
      <c r="M44" s="18" t="n">
        <v>0</v>
      </c>
      <c r="N44" s="20" t="n">
        <v>0</v>
      </c>
      <c r="O44" s="18" t="n">
        <v>0.24936728</v>
      </c>
      <c r="P44" s="20" t="n">
        <v>0.2401644</v>
      </c>
      <c r="Q44" s="18" t="n">
        <v>5.0815052</v>
      </c>
      <c r="R44" s="20" t="n">
        <v>1.57884245</v>
      </c>
    </row>
    <row r="45" spans="1:18">
      <c r="A45" s="15" t="s">
        <v>442</v>
      </c>
      <c r="B45" s="17" t="n">
        <v>5519</v>
      </c>
      <c r="C45" s="18">
        <f>(0.0/B45*100)</f>
        <v/>
      </c>
      <c r="D45" s="19" t="n">
        <v>5519</v>
      </c>
      <c r="E45" s="18" t="n">
        <v>98.29205487999999</v>
      </c>
      <c r="F45" s="20" t="n">
        <v>1.11183296</v>
      </c>
      <c r="G45" s="18" t="n">
        <v>1.53566781</v>
      </c>
      <c r="H45" s="20" t="n">
        <v>1.09885735</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39.15795064</v>
      </c>
      <c r="F46" s="20" t="n">
        <v>2.47453963</v>
      </c>
      <c r="G46" s="18" t="n">
        <v>60.84204936</v>
      </c>
      <c r="H46" s="20" t="n">
        <v>2.47453963</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94.22932708</v>
      </c>
      <c r="F47" s="20" t="n">
        <v>1.76944913</v>
      </c>
      <c r="G47" s="18" t="n">
        <v>5.77067292</v>
      </c>
      <c r="H47" s="20" t="n">
        <v>1.76944913</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16.85146749</v>
      </c>
      <c r="F48" s="20" t="n">
        <v>3.31208875</v>
      </c>
      <c r="G48" s="18" t="n">
        <v>83.14853251</v>
      </c>
      <c r="H48" s="20" t="n">
        <v>3.31208875</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13.99486326</v>
      </c>
      <c r="F49" s="20" t="n">
        <v>2.26795197</v>
      </c>
      <c r="G49" s="18" t="n">
        <v>86.00513674</v>
      </c>
      <c r="H49" s="20" t="n">
        <v>2.26795197</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80.5147525</v>
      </c>
      <c r="F50" s="20" t="n">
        <v>2.89273831</v>
      </c>
      <c r="G50" s="18" t="n">
        <v>19.4852475</v>
      </c>
      <c r="H50" s="20" t="n">
        <v>2.89273831</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98.20377506</v>
      </c>
      <c r="F51" s="20" t="n">
        <v>0.90915516</v>
      </c>
      <c r="G51" s="18" t="n">
        <v>1.79622494</v>
      </c>
      <c r="H51" s="20" t="n">
        <v>0.90915516</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97.74000761000001</v>
      </c>
      <c r="F52" s="20" t="n">
        <v>1.29948379</v>
      </c>
      <c r="G52" s="18" t="n">
        <v>2.25999239</v>
      </c>
      <c r="H52" s="20" t="n">
        <v>1.29948379</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0</v>
      </c>
      <c r="F53" s="20" t="n">
        <v>0</v>
      </c>
      <c r="G53" s="18" t="n">
        <v>0</v>
      </c>
      <c r="H53" s="20" t="n">
        <v>0</v>
      </c>
      <c r="I53" s="18" t="n">
        <v>0</v>
      </c>
      <c r="J53" s="20" t="n">
        <v>0</v>
      </c>
      <c r="K53" s="18" t="s">
        <v>404</v>
      </c>
      <c r="L53" s="20" t="s">
        <v>404</v>
      </c>
      <c r="M53" s="18" t="n">
        <v>100</v>
      </c>
      <c r="N53" s="20" t="n">
        <v>0</v>
      </c>
      <c r="O53" s="18" t="n">
        <v>0</v>
      </c>
      <c r="P53" s="20" t="n">
        <v>0</v>
      </c>
      <c r="Q53" s="18" t="n">
        <v>0</v>
      </c>
      <c r="R53" s="20" t="n">
        <v>0</v>
      </c>
    </row>
    <row r="54" spans="1:18">
      <c r="A54" s="15" t="s">
        <v>451</v>
      </c>
      <c r="B54" s="17" t="n">
        <v>4740</v>
      </c>
      <c r="C54" s="18">
        <f>(262.0/B54*100)</f>
        <v/>
      </c>
      <c r="D54" s="19" t="n">
        <v>4478</v>
      </c>
      <c r="E54" s="18" t="n">
        <v>100</v>
      </c>
      <c r="F54" s="20" t="n">
        <v>0</v>
      </c>
      <c r="G54" s="18" t="n">
        <v>0</v>
      </c>
      <c r="H54" s="20" t="n">
        <v>0</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99.36891083</v>
      </c>
      <c r="F55" s="20" t="n">
        <v>0.41217748</v>
      </c>
      <c r="G55" s="18" t="n">
        <v>0.63108917</v>
      </c>
      <c r="H55" s="20" t="n">
        <v>0.41217748</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0</v>
      </c>
      <c r="F56" s="20" t="n">
        <v>0</v>
      </c>
      <c r="G56" s="18" t="n">
        <v>0</v>
      </c>
      <c r="H56" s="20" t="n">
        <v>0</v>
      </c>
      <c r="I56" s="18" t="n">
        <v>0</v>
      </c>
      <c r="J56" s="20" t="n">
        <v>0</v>
      </c>
      <c r="K56" s="18" t="s">
        <v>404</v>
      </c>
      <c r="L56" s="20" t="s">
        <v>404</v>
      </c>
      <c r="M56" s="18" t="n">
        <v>100</v>
      </c>
      <c r="N56" s="20" t="n">
        <v>0</v>
      </c>
      <c r="O56" s="18" t="n">
        <v>0</v>
      </c>
      <c r="P56" s="20" t="n">
        <v>0</v>
      </c>
      <c r="Q56" s="18" t="n">
        <v>0</v>
      </c>
      <c r="R56" s="20" t="n">
        <v>0</v>
      </c>
    </row>
    <row r="57" spans="1:18">
      <c r="A57" s="15" t="s">
        <v>454</v>
      </c>
      <c r="B57" s="17" t="n">
        <v>6513</v>
      </c>
      <c r="C57" s="18">
        <f>(0.0/B57*100)</f>
        <v/>
      </c>
      <c r="D57" s="19" t="n">
        <v>6513</v>
      </c>
      <c r="E57" s="18" t="n">
        <v>79.29794164</v>
      </c>
      <c r="F57" s="20" t="n">
        <v>2.69643283</v>
      </c>
      <c r="G57" s="18" t="n">
        <v>20.70205836</v>
      </c>
      <c r="H57" s="20" t="n">
        <v>2.69643283</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90.66327876</v>
      </c>
      <c r="F58" s="20" t="n">
        <v>2.00224105</v>
      </c>
      <c r="G58" s="18" t="n">
        <v>9.336721239999999</v>
      </c>
      <c r="H58" s="20" t="n">
        <v>2.00224105</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60.91012757</v>
      </c>
      <c r="F59" s="20" t="n">
        <v>1.36440755</v>
      </c>
      <c r="G59" s="18" t="n">
        <v>39.08987243</v>
      </c>
      <c r="H59" s="20" t="n">
        <v>1.36440755</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87.88687811</v>
      </c>
      <c r="F60" s="20" t="n">
        <v>2.27010067</v>
      </c>
      <c r="G60" s="18" t="n">
        <v>10.13335085</v>
      </c>
      <c r="H60" s="20" t="n">
        <v>2.12025825</v>
      </c>
      <c r="I60" s="18" t="n">
        <v>0</v>
      </c>
      <c r="J60" s="20" t="n">
        <v>0</v>
      </c>
      <c r="K60" s="18" t="s">
        <v>404</v>
      </c>
      <c r="L60" s="20" t="s">
        <v>404</v>
      </c>
      <c r="M60" s="18" t="n">
        <v>0</v>
      </c>
      <c r="N60" s="20" t="n">
        <v>0</v>
      </c>
      <c r="O60" s="18" t="n">
        <v>0</v>
      </c>
      <c r="P60" s="20" t="n">
        <v>0</v>
      </c>
      <c r="Q60" s="18" t="n">
        <v>1.97977104</v>
      </c>
      <c r="R60" s="20" t="n">
        <v>0.8743532000000001</v>
      </c>
    </row>
    <row r="61" spans="1:18">
      <c r="A61" s="15" t="s">
        <v>458</v>
      </c>
      <c r="B61" s="17" t="n">
        <v>6525</v>
      </c>
      <c r="C61" s="18">
        <f>(0.0/B61*100)</f>
        <v/>
      </c>
      <c r="D61" s="19" t="n">
        <v>6525</v>
      </c>
      <c r="E61" s="18" t="n">
        <v>97.76886863</v>
      </c>
      <c r="F61" s="20" t="n">
        <v>0.78149875</v>
      </c>
      <c r="G61" s="18" t="n">
        <v>2.23113137</v>
      </c>
      <c r="H61" s="20" t="n">
        <v>0.78149875</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69.91296575</v>
      </c>
      <c r="F62" s="20" t="n">
        <v>0.05290558</v>
      </c>
      <c r="G62" s="18" t="n">
        <v>30.08703425</v>
      </c>
      <c r="H62" s="20" t="n">
        <v>0.05290558</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66.90981031</v>
      </c>
      <c r="F63" s="20" t="n">
        <v>0.19027447</v>
      </c>
      <c r="G63" s="18" t="n">
        <v>26.13096905</v>
      </c>
      <c r="H63" s="20" t="n">
        <v>0.13834756</v>
      </c>
      <c r="I63" s="18" t="n">
        <v>0</v>
      </c>
      <c r="J63" s="20" t="n">
        <v>0</v>
      </c>
      <c r="K63" s="18" t="s">
        <v>404</v>
      </c>
      <c r="L63" s="20" t="s">
        <v>404</v>
      </c>
      <c r="M63" s="18" t="n">
        <v>0</v>
      </c>
      <c r="N63" s="20" t="n">
        <v>0</v>
      </c>
      <c r="O63" s="18" t="n">
        <v>0</v>
      </c>
      <c r="P63" s="20" t="n">
        <v>0</v>
      </c>
      <c r="Q63" s="18" t="n">
        <v>6.95922064</v>
      </c>
      <c r="R63" s="20" t="n">
        <v>0.18130667</v>
      </c>
    </row>
    <row r="64" spans="1:18">
      <c r="A64" s="15" t="s">
        <v>461</v>
      </c>
      <c r="B64" s="17" t="n">
        <v>3634</v>
      </c>
      <c r="C64" s="18">
        <f>(27.0/B64*100)</f>
        <v/>
      </c>
      <c r="D64" s="19" t="n">
        <v>3607</v>
      </c>
      <c r="E64" s="18" t="n">
        <v>90.35780634</v>
      </c>
      <c r="F64" s="20" t="n">
        <v>0.0729081</v>
      </c>
      <c r="G64" s="18" t="n">
        <v>9.64219366</v>
      </c>
      <c r="H64" s="20" t="n">
        <v>0.0729081</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84.91272508</v>
      </c>
      <c r="F65" s="20" t="n">
        <v>2.77395677</v>
      </c>
      <c r="G65" s="18" t="n">
        <v>15.08727492</v>
      </c>
      <c r="H65" s="20" t="n">
        <v>2.77395677</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97.87200937</v>
      </c>
      <c r="F66" s="20" t="n">
        <v>0.2030368</v>
      </c>
      <c r="G66" s="18" t="n">
        <v>2.12799063</v>
      </c>
      <c r="H66" s="20" t="n">
        <v>0.2030368</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81.40629190999999</v>
      </c>
      <c r="F67" s="20" t="n">
        <v>2.3772869</v>
      </c>
      <c r="G67" s="18" t="n">
        <v>18.59370809</v>
      </c>
      <c r="H67" s="20" t="n">
        <v>2.3772869</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83.46252988000001</v>
      </c>
      <c r="F68" s="20" t="n">
        <v>0.07289052</v>
      </c>
      <c r="G68" s="18" t="n">
        <v>16.53747012</v>
      </c>
      <c r="H68" s="20" t="n">
        <v>0.07289052</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66.17339543999999</v>
      </c>
      <c r="F69" s="20" t="n">
        <v>3.62423089</v>
      </c>
      <c r="G69" s="18" t="n">
        <v>33.82660456</v>
      </c>
      <c r="H69" s="20" t="n">
        <v>3.62423089</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80.55039519</v>
      </c>
      <c r="F70" s="20" t="n">
        <v>3.16443684</v>
      </c>
      <c r="G70" s="18" t="n">
        <v>19.44960481</v>
      </c>
      <c r="H70" s="20" t="n">
        <v>3.16443684</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0</v>
      </c>
      <c r="F71" s="20" t="n">
        <v>0</v>
      </c>
      <c r="G71" s="18" t="n">
        <v>0</v>
      </c>
      <c r="H71" s="20" t="n">
        <v>0</v>
      </c>
      <c r="I71" s="18" t="n">
        <v>0</v>
      </c>
      <c r="J71" s="20" t="n">
        <v>0</v>
      </c>
      <c r="K71" s="18" t="s">
        <v>404</v>
      </c>
      <c r="L71" s="20" t="s">
        <v>404</v>
      </c>
      <c r="M71" s="18" t="n">
        <v>100</v>
      </c>
      <c r="N71" s="20" t="n">
        <v>0</v>
      </c>
      <c r="O71" s="18" t="n">
        <v>0</v>
      </c>
      <c r="P71" s="20" t="n">
        <v>0</v>
      </c>
      <c r="Q71" s="18" t="n">
        <v>0</v>
      </c>
      <c r="R71" s="20" t="n">
        <v>0</v>
      </c>
    </row>
    <row r="72" spans="1:18">
      <c r="A72" s="15" t="s">
        <v>469</v>
      </c>
      <c r="B72" s="17" t="n">
        <v>7708</v>
      </c>
      <c r="C72" s="18">
        <f>(0.0/B72*100)</f>
        <v/>
      </c>
      <c r="D72" s="19" t="n">
        <v>7708</v>
      </c>
      <c r="E72" s="18" t="n">
        <v>90.85592391</v>
      </c>
      <c r="F72" s="20" t="n">
        <v>1.95432276</v>
      </c>
      <c r="G72" s="18" t="n">
        <v>9.14407609</v>
      </c>
      <c r="H72" s="20" t="n">
        <v>1.95432276</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93.50608391</v>
      </c>
      <c r="F73" s="20" t="n">
        <v>2.01653221</v>
      </c>
      <c r="G73" s="18" t="n">
        <v>6.49391609</v>
      </c>
      <c r="H73" s="20" t="n">
        <v>2.01653221</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93.90025611</v>
      </c>
      <c r="F74" s="20" t="n">
        <v>0.13750897</v>
      </c>
      <c r="G74" s="18" t="n">
        <v>6.09974389</v>
      </c>
      <c r="H74" s="20" t="n">
        <v>0.13750897</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97.53195355</v>
      </c>
      <c r="F75" s="20" t="n">
        <v>1.23988382</v>
      </c>
      <c r="G75" s="18" t="n">
        <v>2.46804645</v>
      </c>
      <c r="H75" s="20" t="n">
        <v>1.23988382</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75.93166112999999</v>
      </c>
      <c r="F76" s="20" t="n">
        <v>1.93279976</v>
      </c>
      <c r="G76" s="18" t="n">
        <v>24.06833887</v>
      </c>
      <c r="H76" s="20" t="n">
        <v>1.93279976</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80.90725415</v>
      </c>
      <c r="F77" s="20" t="n">
        <v>2.30936938</v>
      </c>
      <c r="G77" s="18" t="n">
        <v>19.09274585</v>
      </c>
      <c r="H77" s="20" t="n">
        <v>2.30936938</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39.80155958</v>
      </c>
      <c r="F78" s="20" t="n">
        <v>3.45483317</v>
      </c>
      <c r="G78" s="18" t="n">
        <v>60.19844042</v>
      </c>
      <c r="H78" s="20" t="n">
        <v>3.45483317</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31.51894639</v>
      </c>
      <c r="F79" s="20" t="n">
        <v>5.85777086</v>
      </c>
      <c r="G79" s="18" t="n">
        <v>68.48105361</v>
      </c>
      <c r="H79" s="20" t="n">
        <v>5.85777086</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80.631421</v>
      </c>
      <c r="F80" s="20" t="n">
        <v>2.90056401</v>
      </c>
      <c r="G80" s="18" t="n">
        <v>19.368579</v>
      </c>
      <c r="H80" s="20" t="n">
        <v>2.90056401</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79.83470921999999</v>
      </c>
      <c r="F81" s="20" t="n">
        <v>3.72976275</v>
      </c>
      <c r="G81" s="18" t="n">
        <v>20.16529078</v>
      </c>
      <c r="H81" s="20" t="n">
        <v>3.72976275</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605</v>
      </c>
    </row>
    <row customHeight="1" ht="30" r="4" spans="1:18">
      <c r="A4" s="6" t="n"/>
      <c r="B4" s="7" t="s">
        <v>385</v>
      </c>
      <c r="C4" s="7" t="s">
        <v>386</v>
      </c>
      <c r="D4" s="8" t="s">
        <v>385</v>
      </c>
      <c r="E4" s="9" t="s">
        <v>545</v>
      </c>
      <c r="F4" s="10" t="n"/>
      <c r="G4" s="9" t="s">
        <v>546</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93.03769444</v>
      </c>
      <c r="F7" s="20" t="n">
        <v>1.09102653</v>
      </c>
      <c r="G7" s="18" t="n">
        <v>6.96230556</v>
      </c>
      <c r="H7" s="20" t="n">
        <v>1.09102653</v>
      </c>
      <c r="I7" s="18" t="n">
        <v>0</v>
      </c>
      <c r="J7" s="20" t="n">
        <v>0</v>
      </c>
      <c r="K7" s="18" t="s">
        <v>404</v>
      </c>
      <c r="L7" s="20" t="s">
        <v>404</v>
      </c>
      <c r="M7" s="18" t="n">
        <v>0</v>
      </c>
      <c r="N7" s="20" t="n">
        <v>0</v>
      </c>
      <c r="O7" s="18" t="n">
        <v>0</v>
      </c>
      <c r="P7" s="20" t="n">
        <v>0</v>
      </c>
      <c r="Q7" s="18" t="n">
        <v>0</v>
      </c>
      <c r="R7" s="20" t="n">
        <v>0</v>
      </c>
    </row>
    <row r="8" spans="1:18">
      <c r="A8" s="15" t="s">
        <v>405</v>
      </c>
      <c r="B8" s="17" t="n">
        <v>7007</v>
      </c>
      <c r="C8" s="18">
        <f>(0.0/B8*100)</f>
        <v/>
      </c>
      <c r="D8" s="19" t="n">
        <v>7007</v>
      </c>
      <c r="E8" s="18" t="n">
        <v>53.26566303</v>
      </c>
      <c r="F8" s="20" t="n">
        <v>3.13988611</v>
      </c>
      <c r="G8" s="18" t="n">
        <v>46.73433697</v>
      </c>
      <c r="H8" s="20" t="n">
        <v>3.13988611</v>
      </c>
      <c r="I8" s="18" t="n">
        <v>0</v>
      </c>
      <c r="J8" s="20" t="n">
        <v>0</v>
      </c>
      <c r="K8" s="18" t="s">
        <v>404</v>
      </c>
      <c r="L8" s="20" t="s">
        <v>404</v>
      </c>
      <c r="M8" s="18" t="n">
        <v>0</v>
      </c>
      <c r="N8" s="20" t="n">
        <v>0</v>
      </c>
      <c r="O8" s="18" t="n">
        <v>0</v>
      </c>
      <c r="P8" s="20" t="n">
        <v>0</v>
      </c>
      <c r="Q8" s="18" t="n">
        <v>0</v>
      </c>
      <c r="R8" s="20" t="n">
        <v>0</v>
      </c>
    </row>
    <row r="9" spans="1:18">
      <c r="A9" s="15" t="s">
        <v>406</v>
      </c>
      <c r="B9" s="17" t="n">
        <v>9651</v>
      </c>
      <c r="C9" s="18">
        <f>(350.0/B9*100)</f>
        <v/>
      </c>
      <c r="D9" s="19" t="n">
        <v>9301</v>
      </c>
      <c r="E9" s="18" t="n">
        <v>63.87867518</v>
      </c>
      <c r="F9" s="20" t="n">
        <v>2.73691215</v>
      </c>
      <c r="G9" s="18" t="n">
        <v>36.12132482</v>
      </c>
      <c r="H9" s="20" t="n">
        <v>2.73691215</v>
      </c>
      <c r="I9" s="18" t="n">
        <v>0</v>
      </c>
      <c r="J9" s="20" t="n">
        <v>0</v>
      </c>
      <c r="K9" s="18" t="s">
        <v>404</v>
      </c>
      <c r="L9" s="20" t="s">
        <v>404</v>
      </c>
      <c r="M9" s="18" t="n">
        <v>0</v>
      </c>
      <c r="N9" s="20" t="n">
        <v>0</v>
      </c>
      <c r="O9" s="18" t="n">
        <v>0</v>
      </c>
      <c r="P9" s="20" t="n">
        <v>0</v>
      </c>
      <c r="Q9" s="18" t="n">
        <v>0</v>
      </c>
      <c r="R9" s="20" t="n">
        <v>0</v>
      </c>
    </row>
    <row r="10" spans="1:18">
      <c r="A10" s="15" t="s">
        <v>407</v>
      </c>
      <c r="B10" s="17" t="n">
        <v>20058</v>
      </c>
      <c r="C10" s="18">
        <f>(2893.0/B10*100)</f>
        <v/>
      </c>
      <c r="D10" s="19" t="n">
        <v>17165</v>
      </c>
      <c r="E10" s="18" t="n">
        <v>70.7873809</v>
      </c>
      <c r="F10" s="20" t="n">
        <v>2.44887181</v>
      </c>
      <c r="G10" s="18" t="n">
        <v>29.2126191</v>
      </c>
      <c r="H10" s="20" t="n">
        <v>2.44887181</v>
      </c>
      <c r="I10" s="18" t="n">
        <v>0</v>
      </c>
      <c r="J10" s="20" t="n">
        <v>0</v>
      </c>
      <c r="K10" s="18" t="s">
        <v>404</v>
      </c>
      <c r="L10" s="20" t="s">
        <v>404</v>
      </c>
      <c r="M10" s="18" t="n">
        <v>0</v>
      </c>
      <c r="N10" s="20" t="n">
        <v>0</v>
      </c>
      <c r="O10" s="18" t="n">
        <v>0</v>
      </c>
      <c r="P10" s="20" t="n">
        <v>0</v>
      </c>
      <c r="Q10" s="18" t="n">
        <v>0</v>
      </c>
      <c r="R10" s="20" t="n">
        <v>0</v>
      </c>
    </row>
    <row r="11" spans="1:18">
      <c r="A11" s="15" t="s">
        <v>408</v>
      </c>
      <c r="B11" s="17" t="n">
        <v>7053</v>
      </c>
      <c r="C11" s="18">
        <f>(137.0/B11*100)</f>
        <v/>
      </c>
      <c r="D11" s="19" t="n">
        <v>6916</v>
      </c>
      <c r="E11" s="18" t="n">
        <v>81.02627019000001</v>
      </c>
      <c r="F11" s="20" t="n">
        <v>2.95154291</v>
      </c>
      <c r="G11" s="18" t="n">
        <v>18.97372981</v>
      </c>
      <c r="H11" s="20" t="n">
        <v>2.95154291</v>
      </c>
      <c r="I11" s="18" t="n">
        <v>0</v>
      </c>
      <c r="J11" s="20" t="n">
        <v>0</v>
      </c>
      <c r="K11" s="18" t="s">
        <v>404</v>
      </c>
      <c r="L11" s="20" t="s">
        <v>404</v>
      </c>
      <c r="M11" s="18" t="n">
        <v>0</v>
      </c>
      <c r="N11" s="20" t="n">
        <v>0</v>
      </c>
      <c r="O11" s="18" t="n">
        <v>0</v>
      </c>
      <c r="P11" s="20" t="n">
        <v>0</v>
      </c>
      <c r="Q11" s="18" t="n">
        <v>0</v>
      </c>
      <c r="R11" s="20" t="n">
        <v>0</v>
      </c>
    </row>
    <row r="12" spans="1:18">
      <c r="A12" s="15" t="s">
        <v>409</v>
      </c>
      <c r="B12" s="17" t="n">
        <v>6894</v>
      </c>
      <c r="C12" s="18">
        <f>(116.0/B12*100)</f>
        <v/>
      </c>
      <c r="D12" s="19" t="n">
        <v>6778</v>
      </c>
      <c r="E12" s="18" t="n">
        <v>89.38342084</v>
      </c>
      <c r="F12" s="20" t="n">
        <v>1.8225925</v>
      </c>
      <c r="G12" s="18" t="n">
        <v>10.61657916</v>
      </c>
      <c r="H12" s="20" t="n">
        <v>1.8225925</v>
      </c>
      <c r="I12" s="18" t="n">
        <v>0</v>
      </c>
      <c r="J12" s="20" t="n">
        <v>0</v>
      </c>
      <c r="K12" s="18" t="s">
        <v>404</v>
      </c>
      <c r="L12" s="20" t="s">
        <v>404</v>
      </c>
      <c r="M12" s="18" t="n">
        <v>0</v>
      </c>
      <c r="N12" s="20" t="n">
        <v>0</v>
      </c>
      <c r="O12" s="18" t="n">
        <v>0</v>
      </c>
      <c r="P12" s="20" t="n">
        <v>0</v>
      </c>
      <c r="Q12" s="18" t="n">
        <v>0</v>
      </c>
      <c r="R12" s="20" t="n">
        <v>0</v>
      </c>
    </row>
    <row r="13" spans="1:18">
      <c r="A13" s="15" t="s">
        <v>410</v>
      </c>
      <c r="B13" s="17" t="n">
        <v>7161</v>
      </c>
      <c r="C13" s="18">
        <f>(1486.0/B13*100)</f>
        <v/>
      </c>
      <c r="D13" s="19" t="n">
        <v>5675</v>
      </c>
      <c r="E13" s="18" t="n">
        <v>56.6919616</v>
      </c>
      <c r="F13" s="20" t="n">
        <v>3.11078317</v>
      </c>
      <c r="G13" s="18" t="n">
        <v>43.3080384</v>
      </c>
      <c r="H13" s="20" t="n">
        <v>3.11078317</v>
      </c>
      <c r="I13" s="18" t="n">
        <v>0</v>
      </c>
      <c r="J13" s="20" t="n">
        <v>0</v>
      </c>
      <c r="K13" s="18" t="s">
        <v>404</v>
      </c>
      <c r="L13" s="20" t="s">
        <v>404</v>
      </c>
      <c r="M13" s="18" t="n">
        <v>0</v>
      </c>
      <c r="N13" s="20" t="n">
        <v>0</v>
      </c>
      <c r="O13" s="18" t="n">
        <v>0</v>
      </c>
      <c r="P13" s="20" t="n">
        <v>0</v>
      </c>
      <c r="Q13" s="18" t="n">
        <v>0</v>
      </c>
      <c r="R13" s="20" t="n">
        <v>0</v>
      </c>
    </row>
    <row r="14" spans="1:18">
      <c r="A14" s="15" t="s">
        <v>411</v>
      </c>
      <c r="B14" s="17" t="n">
        <v>5587</v>
      </c>
      <c r="C14" s="18">
        <f>(0.0/B14*100)</f>
        <v/>
      </c>
      <c r="D14" s="19" t="n">
        <v>5587</v>
      </c>
      <c r="E14" s="18" t="n">
        <v>93.60597882</v>
      </c>
      <c r="F14" s="20" t="n">
        <v>1.08115272</v>
      </c>
      <c r="G14" s="18" t="n">
        <v>6.39402118</v>
      </c>
      <c r="H14" s="20" t="n">
        <v>1.08115272</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(40.0/B15*100)</f>
        <v/>
      </c>
      <c r="D15" s="19" t="n">
        <v>5842</v>
      </c>
      <c r="E15" s="18" t="n">
        <v>85.8625294</v>
      </c>
      <c r="F15" s="20" t="n">
        <v>2.82981689</v>
      </c>
      <c r="G15" s="18" t="n">
        <v>14.1374706</v>
      </c>
      <c r="H15" s="20" t="n">
        <v>2.82981689</v>
      </c>
      <c r="I15" s="18" t="n">
        <v>0</v>
      </c>
      <c r="J15" s="20" t="n">
        <v>0</v>
      </c>
      <c r="K15" s="18" t="s">
        <v>404</v>
      </c>
      <c r="L15" s="20" t="s">
        <v>404</v>
      </c>
      <c r="M15" s="18" t="n">
        <v>0</v>
      </c>
      <c r="N15" s="20" t="n">
        <v>0</v>
      </c>
      <c r="O15" s="18" t="n">
        <v>0</v>
      </c>
      <c r="P15" s="20" t="n">
        <v>0</v>
      </c>
      <c r="Q15" s="18" t="n">
        <v>0</v>
      </c>
      <c r="R15" s="20" t="n">
        <v>0</v>
      </c>
    </row>
    <row r="16" spans="1:18">
      <c r="A16" s="15" t="s">
        <v>413</v>
      </c>
      <c r="B16" s="17" t="n">
        <v>6108</v>
      </c>
      <c r="C16" s="18">
        <f>(390.0/B16*100)</f>
        <v/>
      </c>
      <c r="D16" s="19" t="n">
        <v>5718</v>
      </c>
      <c r="E16" s="18" t="n">
        <v>57.5602363</v>
      </c>
      <c r="F16" s="20" t="n">
        <v>3.20962916</v>
      </c>
      <c r="G16" s="18" t="n">
        <v>42.4397637</v>
      </c>
      <c r="H16" s="20" t="n">
        <v>3.20962916</v>
      </c>
      <c r="I16" s="18" t="n">
        <v>0</v>
      </c>
      <c r="J16" s="20" t="n">
        <v>0</v>
      </c>
      <c r="K16" s="18" t="s">
        <v>404</v>
      </c>
      <c r="L16" s="20" t="s">
        <v>404</v>
      </c>
      <c r="M16" s="18" t="n">
        <v>0</v>
      </c>
      <c r="N16" s="20" t="n">
        <v>0</v>
      </c>
      <c r="O16" s="18" t="n">
        <v>0</v>
      </c>
      <c r="P16" s="20" t="n">
        <v>0</v>
      </c>
      <c r="Q16" s="18" t="n">
        <v>0</v>
      </c>
      <c r="R16" s="20" t="n">
        <v>0</v>
      </c>
    </row>
    <row r="17" spans="1:18">
      <c r="A17" s="15" t="s">
        <v>414</v>
      </c>
      <c r="B17" s="17" t="n">
        <v>6504</v>
      </c>
      <c r="C17" s="18">
        <f>(0.0/B17*100)</f>
        <v/>
      </c>
      <c r="D17" s="19" t="n">
        <v>6504</v>
      </c>
      <c r="E17" s="18" t="n">
        <v>0</v>
      </c>
      <c r="F17" s="20" t="n">
        <v>0</v>
      </c>
      <c r="G17" s="18" t="n">
        <v>0</v>
      </c>
      <c r="H17" s="20" t="n">
        <v>0</v>
      </c>
      <c r="I17" s="18" t="n">
        <v>0</v>
      </c>
      <c r="J17" s="20" t="n">
        <v>0</v>
      </c>
      <c r="K17" s="18" t="s">
        <v>404</v>
      </c>
      <c r="L17" s="20" t="s">
        <v>404</v>
      </c>
      <c r="M17" s="18" t="n">
        <v>100</v>
      </c>
      <c r="N17" s="20" t="n">
        <v>0</v>
      </c>
      <c r="O17" s="18" t="n">
        <v>0</v>
      </c>
      <c r="P17" s="20" t="n">
        <v>0</v>
      </c>
      <c r="Q17" s="18" t="n">
        <v>0</v>
      </c>
      <c r="R17" s="20" t="n">
        <v>0</v>
      </c>
    </row>
    <row r="18" spans="1:18">
      <c r="A18" s="15" t="s">
        <v>415</v>
      </c>
      <c r="B18" s="17" t="n">
        <v>5532</v>
      </c>
      <c r="C18" s="18">
        <f>(0.0/B18*100)</f>
        <v/>
      </c>
      <c r="D18" s="19" t="n">
        <v>5532</v>
      </c>
      <c r="E18" s="18" t="n">
        <v>2.96980157</v>
      </c>
      <c r="F18" s="20" t="n">
        <v>1.05910155</v>
      </c>
      <c r="G18" s="18" t="n">
        <v>97.03019843</v>
      </c>
      <c r="H18" s="20" t="n">
        <v>1.05910155</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45.79659735</v>
      </c>
      <c r="F19" s="20" t="n">
        <v>3.58985434</v>
      </c>
      <c r="G19" s="18" t="n">
        <v>54.20340265</v>
      </c>
      <c r="H19" s="20" t="n">
        <v>3.58985434</v>
      </c>
      <c r="I19" s="18" t="n">
        <v>0</v>
      </c>
      <c r="J19" s="20" t="n">
        <v>0</v>
      </c>
      <c r="K19" s="18" t="s">
        <v>404</v>
      </c>
      <c r="L19" s="20" t="s">
        <v>404</v>
      </c>
      <c r="M19" s="18" t="n">
        <v>0</v>
      </c>
      <c r="N19" s="20" t="n">
        <v>0</v>
      </c>
      <c r="O19" s="18" t="n">
        <v>0</v>
      </c>
      <c r="P19" s="20" t="n">
        <v>0</v>
      </c>
      <c r="Q19" s="18" t="n">
        <v>0</v>
      </c>
      <c r="R19" s="20" t="n">
        <v>0</v>
      </c>
    </row>
    <row r="20" spans="1:18">
      <c r="A20" s="15" t="s">
        <v>417</v>
      </c>
      <c r="B20" s="17" t="n">
        <v>3371</v>
      </c>
      <c r="C20" s="18">
        <f>(24.0/B20*100)</f>
        <v/>
      </c>
      <c r="D20" s="19" t="n">
        <v>3347</v>
      </c>
      <c r="E20" s="18" t="n">
        <v>42.10856387</v>
      </c>
      <c r="F20" s="20" t="n">
        <v>0.25222064</v>
      </c>
      <c r="G20" s="18" t="n">
        <v>57.32637861</v>
      </c>
      <c r="H20" s="20" t="n">
        <v>0.24536978</v>
      </c>
      <c r="I20" s="18" t="n">
        <v>0</v>
      </c>
      <c r="J20" s="20" t="n">
        <v>0</v>
      </c>
      <c r="K20" s="18" t="s">
        <v>404</v>
      </c>
      <c r="L20" s="20" t="s">
        <v>404</v>
      </c>
      <c r="M20" s="18" t="n">
        <v>0</v>
      </c>
      <c r="N20" s="20" t="n">
        <v>0</v>
      </c>
      <c r="O20" s="18" t="n">
        <v>0</v>
      </c>
      <c r="P20" s="20" t="n">
        <v>0</v>
      </c>
      <c r="Q20" s="18" t="n">
        <v>0.56505752</v>
      </c>
      <c r="R20" s="20" t="n">
        <v>0.06826113</v>
      </c>
    </row>
    <row r="21" spans="1:18">
      <c r="A21" s="15" t="s">
        <v>418</v>
      </c>
      <c r="B21" s="17" t="n">
        <v>5741</v>
      </c>
      <c r="C21" s="18">
        <f>(338.0/B21*100)</f>
        <v/>
      </c>
      <c r="D21" s="19" t="n">
        <v>5403</v>
      </c>
      <c r="E21" s="18" t="n">
        <v>85.32716992</v>
      </c>
      <c r="F21" s="20" t="n">
        <v>2.99440389</v>
      </c>
      <c r="G21" s="18" t="n">
        <v>14.67283008</v>
      </c>
      <c r="H21" s="20" t="n">
        <v>2.99440389</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49.38887124</v>
      </c>
      <c r="F22" s="20" t="n">
        <v>3.60711488</v>
      </c>
      <c r="G22" s="18" t="n">
        <v>50.61112876</v>
      </c>
      <c r="H22" s="20" t="n">
        <v>3.60711488</v>
      </c>
      <c r="I22" s="18" t="n">
        <v>0</v>
      </c>
      <c r="J22" s="20" t="n">
        <v>0</v>
      </c>
      <c r="K22" s="18" t="s">
        <v>404</v>
      </c>
      <c r="L22" s="20" t="s">
        <v>404</v>
      </c>
      <c r="M22" s="18" t="n">
        <v>0</v>
      </c>
      <c r="N22" s="20" t="n">
        <v>0</v>
      </c>
      <c r="O22" s="18" t="n">
        <v>0</v>
      </c>
      <c r="P22" s="20" t="n">
        <v>0</v>
      </c>
      <c r="Q22" s="18" t="n">
        <v>0</v>
      </c>
      <c r="R22" s="20" t="n">
        <v>0</v>
      </c>
    </row>
    <row r="23" spans="1:18">
      <c r="A23" s="15" t="s">
        <v>420</v>
      </c>
      <c r="B23" s="17" t="n">
        <v>11583</v>
      </c>
      <c r="C23" s="18">
        <f>(3151.0/B23*100)</f>
        <v/>
      </c>
      <c r="D23" s="19" t="n">
        <v>8432</v>
      </c>
      <c r="E23" s="18" t="n">
        <v>72.21942794</v>
      </c>
      <c r="F23" s="20" t="n">
        <v>3.68253953</v>
      </c>
      <c r="G23" s="18" t="n">
        <v>27.78057206</v>
      </c>
      <c r="H23" s="20" t="n">
        <v>3.68253953</v>
      </c>
      <c r="I23" s="18" t="n">
        <v>0</v>
      </c>
      <c r="J23" s="20" t="n">
        <v>0</v>
      </c>
      <c r="K23" s="18" t="s">
        <v>404</v>
      </c>
      <c r="L23" s="20" t="s">
        <v>404</v>
      </c>
      <c r="M23" s="18" t="n">
        <v>0</v>
      </c>
      <c r="N23" s="20" t="n">
        <v>0</v>
      </c>
      <c r="O23" s="18" t="n">
        <v>0</v>
      </c>
      <c r="P23" s="20" t="n">
        <v>0</v>
      </c>
      <c r="Q23" s="18" t="n">
        <v>0</v>
      </c>
      <c r="R23" s="20" t="n">
        <v>0</v>
      </c>
    </row>
    <row r="24" spans="1:18">
      <c r="A24" s="15" t="s">
        <v>421</v>
      </c>
      <c r="B24" s="17" t="n">
        <v>6647</v>
      </c>
      <c r="C24" s="18">
        <f>(0.0/B24*100)</f>
        <v/>
      </c>
      <c r="D24" s="19" t="n">
        <v>6647</v>
      </c>
      <c r="E24" s="18" t="n">
        <v>100</v>
      </c>
      <c r="F24" s="20" t="n">
        <v>0</v>
      </c>
      <c r="G24" s="18" t="n">
        <v>0</v>
      </c>
      <c r="H24" s="20" t="n">
        <v>0</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93.57008466000001</v>
      </c>
      <c r="F25" s="20" t="n">
        <v>2.04219083</v>
      </c>
      <c r="G25" s="18" t="n">
        <v>6.42991534</v>
      </c>
      <c r="H25" s="20" t="n">
        <v>2.04219083</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66.56074175000001</v>
      </c>
      <c r="F26" s="20" t="n">
        <v>2.73502667</v>
      </c>
      <c r="G26" s="18" t="n">
        <v>33.43925825</v>
      </c>
      <c r="H26" s="20" t="n">
        <v>2.73502667</v>
      </c>
      <c r="I26" s="18" t="n">
        <v>0</v>
      </c>
      <c r="J26" s="20" t="n">
        <v>0</v>
      </c>
      <c r="K26" s="18" t="s">
        <v>404</v>
      </c>
      <c r="L26" s="20" t="s">
        <v>404</v>
      </c>
      <c r="M26" s="18" t="n">
        <v>0</v>
      </c>
      <c r="N26" s="20" t="n">
        <v>0</v>
      </c>
      <c r="O26" s="18" t="n">
        <v>0</v>
      </c>
      <c r="P26" s="20" t="n">
        <v>0</v>
      </c>
      <c r="Q26" s="18" t="n">
        <v>0</v>
      </c>
      <c r="R26" s="20" t="n">
        <v>0</v>
      </c>
    </row>
    <row r="27" spans="1:18">
      <c r="A27" s="15" t="s">
        <v>424</v>
      </c>
      <c r="B27" s="17" t="n">
        <v>5299</v>
      </c>
      <c r="C27" s="18">
        <f>(0.0/B27*100)</f>
        <v/>
      </c>
      <c r="D27" s="19" t="n">
        <v>5299</v>
      </c>
      <c r="E27" s="18" t="n">
        <v>32.62370789</v>
      </c>
      <c r="F27" s="20" t="n">
        <v>0.09178901</v>
      </c>
      <c r="G27" s="18" t="n">
        <v>67.37629210999999</v>
      </c>
      <c r="H27" s="20" t="n">
        <v>0.09178901</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38.42688591</v>
      </c>
      <c r="F28" s="20" t="n">
        <v>2.79319061</v>
      </c>
      <c r="G28" s="18" t="n">
        <v>61.57311409</v>
      </c>
      <c r="H28" s="20" t="n">
        <v>2.79319061</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(1656.0/B29*100)</f>
        <v/>
      </c>
      <c r="D29" s="19" t="n">
        <v>3729</v>
      </c>
      <c r="E29" s="18" t="n">
        <v>85.85511922000001</v>
      </c>
      <c r="F29" s="20" t="n">
        <v>3.34679346</v>
      </c>
      <c r="G29" s="18" t="n">
        <v>14.14488078</v>
      </c>
      <c r="H29" s="20" t="n">
        <v>3.34679346</v>
      </c>
      <c r="I29" s="18" t="n">
        <v>0</v>
      </c>
      <c r="J29" s="20" t="n">
        <v>0</v>
      </c>
      <c r="K29" s="18" t="s">
        <v>404</v>
      </c>
      <c r="L29" s="20" t="s">
        <v>404</v>
      </c>
      <c r="M29" s="18" t="n">
        <v>0</v>
      </c>
      <c r="N29" s="20" t="n">
        <v>0</v>
      </c>
      <c r="O29" s="18" t="n">
        <v>0</v>
      </c>
      <c r="P29" s="20" t="n">
        <v>0</v>
      </c>
      <c r="Q29" s="18" t="n">
        <v>0</v>
      </c>
      <c r="R29" s="20" t="n">
        <v>0</v>
      </c>
    </row>
    <row r="30" spans="1:18">
      <c r="A30" s="15" t="s">
        <v>427</v>
      </c>
      <c r="B30" s="17" t="n">
        <v>4520</v>
      </c>
      <c r="C30" s="18">
        <f>(957.0/B30*100)</f>
        <v/>
      </c>
      <c r="D30" s="19" t="n">
        <v>3563</v>
      </c>
      <c r="E30" s="18" t="n">
        <v>95.02239412</v>
      </c>
      <c r="F30" s="20" t="n">
        <v>1.92867758</v>
      </c>
      <c r="G30" s="18" t="n">
        <v>4.97760588</v>
      </c>
      <c r="H30" s="20" t="n">
        <v>1.92867758</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(808.0/B31*100)</f>
        <v/>
      </c>
      <c r="D31" s="19" t="n">
        <v>4648</v>
      </c>
      <c r="E31" s="18" t="n">
        <v>45.62966143</v>
      </c>
      <c r="F31" s="20" t="n">
        <v>3.85147672</v>
      </c>
      <c r="G31" s="18" t="n">
        <v>54.37033857</v>
      </c>
      <c r="H31" s="20" t="n">
        <v>3.85147672</v>
      </c>
      <c r="I31" s="18" t="n">
        <v>0</v>
      </c>
      <c r="J31" s="20" t="n">
        <v>0</v>
      </c>
      <c r="K31" s="18" t="s">
        <v>404</v>
      </c>
      <c r="L31" s="20" t="s">
        <v>404</v>
      </c>
      <c r="M31" s="18" t="n">
        <v>0</v>
      </c>
      <c r="N31" s="20" t="n">
        <v>0</v>
      </c>
      <c r="O31" s="18" t="n">
        <v>0</v>
      </c>
      <c r="P31" s="20" t="n">
        <v>0</v>
      </c>
      <c r="Q31" s="18" t="n">
        <v>0</v>
      </c>
      <c r="R31" s="20" t="n">
        <v>0</v>
      </c>
    </row>
    <row r="32" spans="1:18">
      <c r="A32" s="15" t="s">
        <v>429</v>
      </c>
      <c r="B32" s="17" t="n">
        <v>4478</v>
      </c>
      <c r="C32" s="18">
        <f>(0.0/B32*100)</f>
        <v/>
      </c>
      <c r="D32" s="19" t="n">
        <v>4478</v>
      </c>
      <c r="E32" s="18" t="n">
        <v>50.13229703</v>
      </c>
      <c r="F32" s="20" t="n">
        <v>3.7492613</v>
      </c>
      <c r="G32" s="18" t="n">
        <v>49.86770297</v>
      </c>
      <c r="H32" s="20" t="n">
        <v>3.7492613</v>
      </c>
      <c r="I32" s="18" t="n">
        <v>0</v>
      </c>
      <c r="J32" s="20" t="n">
        <v>0</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56.04584568</v>
      </c>
      <c r="F33" s="20" t="n">
        <v>3.17595607</v>
      </c>
      <c r="G33" s="18" t="n">
        <v>43.95415432</v>
      </c>
      <c r="H33" s="20" t="n">
        <v>3.17595607</v>
      </c>
      <c r="I33" s="18" t="n">
        <v>0</v>
      </c>
      <c r="J33" s="20" t="n">
        <v>0</v>
      </c>
      <c r="K33" s="18" t="s">
        <v>404</v>
      </c>
      <c r="L33" s="20" t="s">
        <v>404</v>
      </c>
      <c r="M33" s="18" t="n">
        <v>0</v>
      </c>
      <c r="N33" s="20" t="n">
        <v>0</v>
      </c>
      <c r="O33" s="18" t="n">
        <v>0</v>
      </c>
      <c r="P33" s="20" t="n">
        <v>0</v>
      </c>
      <c r="Q33" s="18" t="n">
        <v>0</v>
      </c>
      <c r="R33" s="20" t="n">
        <v>0</v>
      </c>
    </row>
    <row r="34" spans="1:18">
      <c r="A34" s="15" t="s">
        <v>431</v>
      </c>
      <c r="B34" s="17" t="n">
        <v>6350</v>
      </c>
      <c r="C34" s="18">
        <f>(0.0/B34*100)</f>
        <v/>
      </c>
      <c r="D34" s="19" t="n">
        <v>6350</v>
      </c>
      <c r="E34" s="18" t="n">
        <v>65.34051574999999</v>
      </c>
      <c r="F34" s="20" t="n">
        <v>3.24635213</v>
      </c>
      <c r="G34" s="18" t="n">
        <v>34.65948425</v>
      </c>
      <c r="H34" s="20" t="n">
        <v>3.24635213</v>
      </c>
      <c r="I34" s="18" t="n">
        <v>0</v>
      </c>
      <c r="J34" s="20" t="n">
        <v>0</v>
      </c>
      <c r="K34" s="18" t="s">
        <v>404</v>
      </c>
      <c r="L34" s="20" t="s">
        <v>404</v>
      </c>
      <c r="M34" s="18" t="n">
        <v>0</v>
      </c>
      <c r="N34" s="20" t="n">
        <v>0</v>
      </c>
      <c r="O34" s="18" t="n">
        <v>0</v>
      </c>
      <c r="P34" s="20" t="n">
        <v>0</v>
      </c>
      <c r="Q34" s="18" t="n">
        <v>0</v>
      </c>
      <c r="R34" s="20" t="n">
        <v>0</v>
      </c>
    </row>
    <row r="35" spans="1:18">
      <c r="A35" s="15" t="s">
        <v>432</v>
      </c>
      <c r="B35" s="17" t="n">
        <v>6406</v>
      </c>
      <c r="C35" s="18">
        <f>(468.0/B35*100)</f>
        <v/>
      </c>
      <c r="D35" s="19" t="n">
        <v>5938</v>
      </c>
      <c r="E35" s="18" t="n">
        <v>23.88690063</v>
      </c>
      <c r="F35" s="20" t="n">
        <v>0.35916981</v>
      </c>
      <c r="G35" s="18" t="n">
        <v>76.11309937</v>
      </c>
      <c r="H35" s="20" t="n">
        <v>0.35916981</v>
      </c>
      <c r="I35" s="18" t="n">
        <v>0</v>
      </c>
      <c r="J35" s="20" t="n">
        <v>0</v>
      </c>
      <c r="K35" s="18" t="s">
        <v>404</v>
      </c>
      <c r="L35" s="20" t="s">
        <v>404</v>
      </c>
      <c r="M35" s="18" t="n">
        <v>0</v>
      </c>
      <c r="N35" s="20" t="n">
        <v>0</v>
      </c>
      <c r="O35" s="18" t="n">
        <v>0</v>
      </c>
      <c r="P35" s="20" t="n">
        <v>0</v>
      </c>
      <c r="Q35" s="18" t="n">
        <v>0</v>
      </c>
      <c r="R35" s="20" t="n">
        <v>0</v>
      </c>
    </row>
    <row r="36" spans="1:18">
      <c r="A36" s="15" t="s">
        <v>433</v>
      </c>
      <c r="B36" s="17" t="n">
        <v>6736</v>
      </c>
      <c r="C36" s="18">
        <f>(10.0/B36*100)</f>
        <v/>
      </c>
      <c r="D36" s="19" t="n">
        <v>6726</v>
      </c>
      <c r="E36" s="18" t="n">
        <v>86.41082765</v>
      </c>
      <c r="F36" s="20" t="n">
        <v>2.33113385</v>
      </c>
      <c r="G36" s="18" t="n">
        <v>13.58917235</v>
      </c>
      <c r="H36" s="20" t="n">
        <v>2.33113385</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54.83689974</v>
      </c>
      <c r="F37" s="20" t="n">
        <v>3.37985841</v>
      </c>
      <c r="G37" s="18" t="n">
        <v>45.16310026</v>
      </c>
      <c r="H37" s="20" t="n">
        <v>3.37985841</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(308.0/B38*100)</f>
        <v/>
      </c>
      <c r="D38" s="19" t="n">
        <v>5552</v>
      </c>
      <c r="E38" s="18" t="n">
        <v>85.17634904000001</v>
      </c>
      <c r="F38" s="20" t="n">
        <v>2.89066041</v>
      </c>
      <c r="G38" s="18" t="n">
        <v>14.82365096</v>
      </c>
      <c r="H38" s="20" t="n">
        <v>2.89066041</v>
      </c>
      <c r="I38" s="18" t="n">
        <v>0</v>
      </c>
      <c r="J38" s="20" t="n">
        <v>0</v>
      </c>
      <c r="K38" s="18" t="s">
        <v>404</v>
      </c>
      <c r="L38" s="20" t="s">
        <v>404</v>
      </c>
      <c r="M38" s="18" t="n">
        <v>0</v>
      </c>
      <c r="N38" s="20" t="n">
        <v>0</v>
      </c>
      <c r="O38" s="18" t="n">
        <v>0</v>
      </c>
      <c r="P38" s="20" t="n">
        <v>0</v>
      </c>
      <c r="Q38" s="18" t="n">
        <v>0</v>
      </c>
      <c r="R38" s="20" t="n">
        <v>0</v>
      </c>
    </row>
    <row r="39" spans="1:18">
      <c r="A39" s="15" t="s">
        <v>436</v>
      </c>
      <c r="B39" s="17" t="n">
        <v>5895</v>
      </c>
      <c r="C39" s="18">
        <f>(0.0/B39*100)</f>
        <v/>
      </c>
      <c r="D39" s="19" t="n">
        <v>5895</v>
      </c>
      <c r="E39" s="18" t="n">
        <v>18.78880229</v>
      </c>
      <c r="F39" s="20" t="n">
        <v>3.26630092</v>
      </c>
      <c r="G39" s="18" t="n">
        <v>81.21119770999999</v>
      </c>
      <c r="H39" s="20" t="n">
        <v>3.26630092</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(3050.0/B40*100)</f>
        <v/>
      </c>
      <c r="D40" s="19" t="n">
        <v>11107</v>
      </c>
      <c r="E40" s="18" t="n">
        <v>92.20895400000001</v>
      </c>
      <c r="F40" s="20" t="n">
        <v>2.01311445</v>
      </c>
      <c r="G40" s="18" t="n">
        <v>7.791046</v>
      </c>
      <c r="H40" s="20" t="n">
        <v>2.01311445</v>
      </c>
      <c r="I40" s="18" t="n">
        <v>0</v>
      </c>
      <c r="J40" s="20" t="n">
        <v>0</v>
      </c>
      <c r="K40" s="18" t="s">
        <v>404</v>
      </c>
      <c r="L40" s="20" t="s">
        <v>404</v>
      </c>
      <c r="M40" s="18" t="n">
        <v>0</v>
      </c>
      <c r="N40" s="20" t="n">
        <v>0</v>
      </c>
      <c r="O40" s="18" t="n">
        <v>0</v>
      </c>
      <c r="P40" s="20" t="n">
        <v>0</v>
      </c>
      <c r="Q40" s="18" t="n">
        <v>0</v>
      </c>
      <c r="R40" s="20" t="n">
        <v>0</v>
      </c>
    </row>
    <row r="41" spans="1:18">
      <c r="A41" s="15" t="s">
        <v>438</v>
      </c>
      <c r="B41" s="17" t="n">
        <v>5712</v>
      </c>
      <c r="C41" s="18">
        <f>(70.0/B41*100)</f>
        <v/>
      </c>
      <c r="D41" s="19" t="n">
        <v>5642</v>
      </c>
      <c r="E41" s="18" t="n">
        <v>94.92442978</v>
      </c>
      <c r="F41" s="20" t="n">
        <v>1.85851501</v>
      </c>
      <c r="G41" s="18" t="n">
        <v>5.07557022</v>
      </c>
      <c r="H41" s="20" t="n">
        <v>1.85851501</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72.70974601</v>
      </c>
      <c r="F44" s="20" t="n">
        <v>3.28331654</v>
      </c>
      <c r="G44" s="18" t="n">
        <v>21.95938151</v>
      </c>
      <c r="H44" s="20" t="n">
        <v>3.24586669</v>
      </c>
      <c r="I44" s="18" t="n">
        <v>0</v>
      </c>
      <c r="J44" s="20" t="n">
        <v>0</v>
      </c>
      <c r="K44" s="18" t="s">
        <v>404</v>
      </c>
      <c r="L44" s="20" t="s">
        <v>404</v>
      </c>
      <c r="M44" s="18" t="n">
        <v>0</v>
      </c>
      <c r="N44" s="20" t="n">
        <v>0</v>
      </c>
      <c r="O44" s="18" t="n">
        <v>0.24936728</v>
      </c>
      <c r="P44" s="20" t="n">
        <v>0.2401644</v>
      </c>
      <c r="Q44" s="18" t="n">
        <v>5.0815052</v>
      </c>
      <c r="R44" s="20" t="n">
        <v>1.57884245</v>
      </c>
    </row>
    <row r="45" spans="1:18">
      <c r="A45" s="15" t="s">
        <v>442</v>
      </c>
      <c r="B45" s="17" t="n">
        <v>5519</v>
      </c>
      <c r="C45" s="18">
        <f>(0.0/B45*100)</f>
        <v/>
      </c>
      <c r="D45" s="19" t="n">
        <v>5519</v>
      </c>
      <c r="E45" s="18" t="n">
        <v>26.62008826</v>
      </c>
      <c r="F45" s="20" t="n">
        <v>3.03642389</v>
      </c>
      <c r="G45" s="18" t="n">
        <v>73.20763443</v>
      </c>
      <c r="H45" s="20" t="n">
        <v>3.05572243</v>
      </c>
      <c r="I45" s="18" t="n">
        <v>0</v>
      </c>
      <c r="J45" s="20" t="n">
        <v>0</v>
      </c>
      <c r="K45" s="18" t="s">
        <v>404</v>
      </c>
      <c r="L45" s="20" t="s">
        <v>404</v>
      </c>
      <c r="M45" s="18" t="n">
        <v>0</v>
      </c>
      <c r="N45" s="20" t="n">
        <v>0</v>
      </c>
      <c r="O45" s="18" t="n">
        <v>0</v>
      </c>
      <c r="P45" s="20" t="n">
        <v>0</v>
      </c>
      <c r="Q45" s="18" t="n">
        <v>0.17227731</v>
      </c>
      <c r="R45" s="20" t="n">
        <v>0.1703657</v>
      </c>
    </row>
    <row r="46" spans="1:18">
      <c r="A46" s="15" t="s">
        <v>443</v>
      </c>
      <c r="B46" s="17" t="n">
        <v>23141</v>
      </c>
      <c r="C46" s="18">
        <f>(5205.0/B46*100)</f>
        <v/>
      </c>
      <c r="D46" s="19" t="n">
        <v>17936</v>
      </c>
      <c r="E46" s="18" t="n">
        <v>87.0628475</v>
      </c>
      <c r="F46" s="20" t="n">
        <v>1.88248193</v>
      </c>
      <c r="G46" s="18" t="n">
        <v>12.9371525</v>
      </c>
      <c r="H46" s="20" t="n">
        <v>1.88248193</v>
      </c>
      <c r="I46" s="18" t="n">
        <v>0</v>
      </c>
      <c r="J46" s="20" t="n">
        <v>0</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22.23821162</v>
      </c>
      <c r="F47" s="20" t="n">
        <v>2.88928074</v>
      </c>
      <c r="G47" s="18" t="n">
        <v>77.76178838</v>
      </c>
      <c r="H47" s="20" t="n">
        <v>2.88928074</v>
      </c>
      <c r="I47" s="18" t="n">
        <v>0</v>
      </c>
      <c r="J47" s="20" t="n">
        <v>0</v>
      </c>
      <c r="K47" s="18" t="s">
        <v>404</v>
      </c>
      <c r="L47" s="20" t="s">
        <v>404</v>
      </c>
      <c r="M47" s="18" t="n">
        <v>0</v>
      </c>
      <c r="N47" s="20" t="n">
        <v>0</v>
      </c>
      <c r="O47" s="18" t="n">
        <v>0</v>
      </c>
      <c r="P47" s="20" t="n">
        <v>0</v>
      </c>
      <c r="Q47" s="18" t="n">
        <v>0</v>
      </c>
      <c r="R47" s="20" t="n">
        <v>0</v>
      </c>
    </row>
    <row r="48" spans="1:18">
      <c r="A48" s="15" t="s">
        <v>445</v>
      </c>
      <c r="B48" s="17" t="n">
        <v>9841</v>
      </c>
      <c r="C48" s="18">
        <f>(0.0/B48*100)</f>
        <v/>
      </c>
      <c r="D48" s="19" t="n">
        <v>9841</v>
      </c>
      <c r="E48" s="18" t="n">
        <v>69.78017551000001</v>
      </c>
      <c r="F48" s="20" t="n">
        <v>3.88040855</v>
      </c>
      <c r="G48" s="18" t="n">
        <v>30.21982449</v>
      </c>
      <c r="H48" s="20" t="n">
        <v>3.88040855</v>
      </c>
      <c r="I48" s="18" t="n">
        <v>0</v>
      </c>
      <c r="J48" s="20" t="n">
        <v>0</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80.30898658</v>
      </c>
      <c r="F49" s="20" t="n">
        <v>3.14543208</v>
      </c>
      <c r="G49" s="18" t="n">
        <v>19.69101342</v>
      </c>
      <c r="H49" s="20" t="n">
        <v>3.14543208</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(1482.0/B50*100)</f>
        <v/>
      </c>
      <c r="D50" s="19" t="n">
        <v>10313</v>
      </c>
      <c r="E50" s="18" t="n">
        <v>87.94778484</v>
      </c>
      <c r="F50" s="20" t="n">
        <v>2.54101969</v>
      </c>
      <c r="G50" s="18" t="n">
        <v>12.05221516</v>
      </c>
      <c r="H50" s="20" t="n">
        <v>2.54101969</v>
      </c>
      <c r="I50" s="18" t="n">
        <v>0</v>
      </c>
      <c r="J50" s="20" t="n">
        <v>0</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11.26190587</v>
      </c>
      <c r="F51" s="20" t="n">
        <v>2.22570421</v>
      </c>
      <c r="G51" s="18" t="n">
        <v>88.73809412999999</v>
      </c>
      <c r="H51" s="20" t="n">
        <v>2.22570421</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4.00782463</v>
      </c>
      <c r="F52" s="20" t="n">
        <v>1.41872515</v>
      </c>
      <c r="G52" s="18" t="n">
        <v>95.99217537</v>
      </c>
      <c r="H52" s="20" t="n">
        <v>1.41872515</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18.10176813</v>
      </c>
      <c r="F53" s="20" t="n">
        <v>0.09200489000000001</v>
      </c>
      <c r="G53" s="18" t="n">
        <v>81.89823187</v>
      </c>
      <c r="H53" s="20" t="n">
        <v>0.09200489000000001</v>
      </c>
      <c r="I53" s="18" t="n">
        <v>0</v>
      </c>
      <c r="J53" s="20" t="n">
        <v>0</v>
      </c>
      <c r="K53" s="18" t="s">
        <v>404</v>
      </c>
      <c r="L53" s="20" t="s">
        <v>404</v>
      </c>
      <c r="M53" s="18" t="n">
        <v>0</v>
      </c>
      <c r="N53" s="20" t="n">
        <v>0</v>
      </c>
      <c r="O53" s="18" t="n">
        <v>0</v>
      </c>
      <c r="P53" s="20" t="n">
        <v>0</v>
      </c>
      <c r="Q53" s="18" t="n">
        <v>0</v>
      </c>
      <c r="R53" s="20" t="n">
        <v>0</v>
      </c>
    </row>
    <row r="54" spans="1:18">
      <c r="A54" s="15" t="s">
        <v>451</v>
      </c>
      <c r="B54" s="17" t="n">
        <v>4740</v>
      </c>
      <c r="C54" s="18">
        <f>(262.0/B54*100)</f>
        <v/>
      </c>
      <c r="D54" s="19" t="n">
        <v>4478</v>
      </c>
      <c r="E54" s="18" t="n">
        <v>10.64256303</v>
      </c>
      <c r="F54" s="20" t="n">
        <v>2.15085055</v>
      </c>
      <c r="G54" s="18" t="n">
        <v>89.35743696999999</v>
      </c>
      <c r="H54" s="20" t="n">
        <v>2.15085055</v>
      </c>
      <c r="I54" s="18" t="n">
        <v>0</v>
      </c>
      <c r="J54" s="20" t="n">
        <v>0</v>
      </c>
      <c r="K54" s="18" t="s">
        <v>404</v>
      </c>
      <c r="L54" s="20" t="s">
        <v>404</v>
      </c>
      <c r="M54" s="18" t="n">
        <v>0</v>
      </c>
      <c r="N54" s="20" t="n">
        <v>0</v>
      </c>
      <c r="O54" s="18" t="n">
        <v>0</v>
      </c>
      <c r="P54" s="20" t="n">
        <v>0</v>
      </c>
      <c r="Q54" s="18" t="n">
        <v>0</v>
      </c>
      <c r="R54" s="20" t="n">
        <v>0</v>
      </c>
    </row>
    <row r="55" spans="1:18">
      <c r="A55" s="15" t="s">
        <v>452</v>
      </c>
      <c r="B55" s="17" t="n">
        <v>5316</v>
      </c>
      <c r="C55" s="18">
        <f>(43.0/B55*100)</f>
        <v/>
      </c>
      <c r="D55" s="19" t="n">
        <v>5273</v>
      </c>
      <c r="E55" s="18" t="n">
        <v>43.9799792</v>
      </c>
      <c r="F55" s="20" t="n">
        <v>3.12568821</v>
      </c>
      <c r="G55" s="18" t="n">
        <v>56.0200208</v>
      </c>
      <c r="H55" s="20" t="n">
        <v>3.12568821</v>
      </c>
      <c r="I55" s="18" t="n">
        <v>0</v>
      </c>
      <c r="J55" s="20" t="n">
        <v>0</v>
      </c>
      <c r="K55" s="18" t="s">
        <v>404</v>
      </c>
      <c r="L55" s="20" t="s">
        <v>404</v>
      </c>
      <c r="M55" s="18" t="n">
        <v>0</v>
      </c>
      <c r="N55" s="20" t="n">
        <v>0</v>
      </c>
      <c r="O55" s="18" t="n">
        <v>0</v>
      </c>
      <c r="P55" s="20" t="n">
        <v>0</v>
      </c>
      <c r="Q55" s="18" t="n">
        <v>0</v>
      </c>
      <c r="R55" s="20" t="n">
        <v>0</v>
      </c>
    </row>
    <row r="56" spans="1:18">
      <c r="A56" s="15" t="s">
        <v>453</v>
      </c>
      <c r="B56" s="17" t="n">
        <v>5359</v>
      </c>
      <c r="C56" s="18">
        <f>(0.0/B56*100)</f>
        <v/>
      </c>
      <c r="D56" s="19" t="n">
        <v>5359</v>
      </c>
      <c r="E56" s="18" t="n">
        <v>90.80652768</v>
      </c>
      <c r="F56" s="20" t="n">
        <v>2.35255742</v>
      </c>
      <c r="G56" s="18" t="n">
        <v>9.19347232</v>
      </c>
      <c r="H56" s="20" t="n">
        <v>2.35255742</v>
      </c>
      <c r="I56" s="18" t="n">
        <v>0</v>
      </c>
      <c r="J56" s="20" t="n">
        <v>0</v>
      </c>
      <c r="K56" s="18" t="s">
        <v>404</v>
      </c>
      <c r="L56" s="20" t="s">
        <v>404</v>
      </c>
      <c r="M56" s="18" t="n">
        <v>0</v>
      </c>
      <c r="N56" s="20" t="n">
        <v>0</v>
      </c>
      <c r="O56" s="18" t="n">
        <v>0</v>
      </c>
      <c r="P56" s="20" t="n">
        <v>0</v>
      </c>
      <c r="Q56" s="18" t="n">
        <v>0</v>
      </c>
      <c r="R56" s="20" t="n">
        <v>0</v>
      </c>
    </row>
    <row r="57" spans="1:18">
      <c r="A57" s="15" t="s">
        <v>454</v>
      </c>
      <c r="B57" s="17" t="n">
        <v>6513</v>
      </c>
      <c r="C57" s="18">
        <f>(0.0/B57*100)</f>
        <v/>
      </c>
      <c r="D57" s="19" t="n">
        <v>6513</v>
      </c>
      <c r="E57" s="18" t="n">
        <v>75.24735608</v>
      </c>
      <c r="F57" s="20" t="n">
        <v>3.41554472</v>
      </c>
      <c r="G57" s="18" t="n">
        <v>24.75264392</v>
      </c>
      <c r="H57" s="20" t="n">
        <v>3.41554472</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22.3857056</v>
      </c>
      <c r="F58" s="20" t="n">
        <v>3.01118291</v>
      </c>
      <c r="G58" s="18" t="n">
        <v>77.61429440000001</v>
      </c>
      <c r="H58" s="20" t="n">
        <v>3.01118291</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45.76939071</v>
      </c>
      <c r="F59" s="20" t="n">
        <v>1.36905226</v>
      </c>
      <c r="G59" s="18" t="n">
        <v>54.23060929</v>
      </c>
      <c r="H59" s="20" t="n">
        <v>1.36905226</v>
      </c>
      <c r="I59" s="18" t="n">
        <v>0</v>
      </c>
      <c r="J59" s="20" t="n">
        <v>0</v>
      </c>
      <c r="K59" s="18" t="s">
        <v>404</v>
      </c>
      <c r="L59" s="20" t="s">
        <v>404</v>
      </c>
      <c r="M59" s="18" t="n">
        <v>0</v>
      </c>
      <c r="N59" s="20" t="n">
        <v>0</v>
      </c>
      <c r="O59" s="18" t="n">
        <v>0</v>
      </c>
      <c r="P59" s="20" t="n">
        <v>0</v>
      </c>
      <c r="Q59" s="18" t="n">
        <v>0</v>
      </c>
      <c r="R59" s="20" t="n">
        <v>0</v>
      </c>
    </row>
    <row r="60" spans="1:18">
      <c r="A60" s="15" t="s">
        <v>457</v>
      </c>
      <c r="B60" s="17" t="n">
        <v>4546</v>
      </c>
      <c r="C60" s="18">
        <f>(0.0/B60*100)</f>
        <v/>
      </c>
      <c r="D60" s="19" t="n">
        <v>4546</v>
      </c>
      <c r="E60" s="18" t="n">
        <v>61.11279227</v>
      </c>
      <c r="F60" s="20" t="n">
        <v>3.43148848</v>
      </c>
      <c r="G60" s="18" t="n">
        <v>36.90743669</v>
      </c>
      <c r="H60" s="20" t="n">
        <v>3.36380876</v>
      </c>
      <c r="I60" s="18" t="n">
        <v>0</v>
      </c>
      <c r="J60" s="20" t="n">
        <v>0</v>
      </c>
      <c r="K60" s="18" t="s">
        <v>404</v>
      </c>
      <c r="L60" s="20" t="s">
        <v>404</v>
      </c>
      <c r="M60" s="18" t="n">
        <v>0</v>
      </c>
      <c r="N60" s="20" t="n">
        <v>0</v>
      </c>
      <c r="O60" s="18" t="n">
        <v>0</v>
      </c>
      <c r="P60" s="20" t="n">
        <v>0</v>
      </c>
      <c r="Q60" s="18" t="n">
        <v>1.97977104</v>
      </c>
      <c r="R60" s="20" t="n">
        <v>0.8743532000000001</v>
      </c>
    </row>
    <row r="61" spans="1:18">
      <c r="A61" s="15" t="s">
        <v>458</v>
      </c>
      <c r="B61" s="17" t="n">
        <v>6525</v>
      </c>
      <c r="C61" s="18">
        <f>(0.0/B61*100)</f>
        <v/>
      </c>
      <c r="D61" s="19" t="n">
        <v>6525</v>
      </c>
      <c r="E61" s="18" t="n">
        <v>90.80978823</v>
      </c>
      <c r="F61" s="20" t="n">
        <v>1.62962926</v>
      </c>
      <c r="G61" s="18" t="n">
        <v>9.190211769999999</v>
      </c>
      <c r="H61" s="20" t="n">
        <v>1.62962926</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95.8445631</v>
      </c>
      <c r="F62" s="20" t="n">
        <v>0.00885361</v>
      </c>
      <c r="G62" s="18" t="n">
        <v>4.1554369</v>
      </c>
      <c r="H62" s="20" t="n">
        <v>0.00885361</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13.30098071</v>
      </c>
      <c r="F63" s="20" t="n">
        <v>0.12014531</v>
      </c>
      <c r="G63" s="18" t="n">
        <v>79.73979866000001</v>
      </c>
      <c r="H63" s="20" t="n">
        <v>0.17858524</v>
      </c>
      <c r="I63" s="18" t="n">
        <v>0</v>
      </c>
      <c r="J63" s="20" t="n">
        <v>0</v>
      </c>
      <c r="K63" s="18" t="s">
        <v>404</v>
      </c>
      <c r="L63" s="20" t="s">
        <v>404</v>
      </c>
      <c r="M63" s="18" t="n">
        <v>0</v>
      </c>
      <c r="N63" s="20" t="n">
        <v>0</v>
      </c>
      <c r="O63" s="18" t="n">
        <v>0</v>
      </c>
      <c r="P63" s="20" t="n">
        <v>0</v>
      </c>
      <c r="Q63" s="18" t="n">
        <v>6.95922064</v>
      </c>
      <c r="R63" s="20" t="n">
        <v>0.18130667</v>
      </c>
    </row>
    <row r="64" spans="1:18">
      <c r="A64" s="15" t="s">
        <v>461</v>
      </c>
      <c r="B64" s="17" t="n">
        <v>3634</v>
      </c>
      <c r="C64" s="18">
        <f>(27.0/B64*100)</f>
        <v/>
      </c>
      <c r="D64" s="19" t="n">
        <v>3607</v>
      </c>
      <c r="E64" s="18" t="n">
        <v>33.21614106</v>
      </c>
      <c r="F64" s="20" t="n">
        <v>0.09436166999999999</v>
      </c>
      <c r="G64" s="18" t="n">
        <v>66.78385894</v>
      </c>
      <c r="H64" s="20" t="n">
        <v>0.09436166999999999</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65.39726168999999</v>
      </c>
      <c r="F65" s="20" t="n">
        <v>3.66598819</v>
      </c>
      <c r="G65" s="18" t="n">
        <v>34.60273831</v>
      </c>
      <c r="H65" s="20" t="n">
        <v>3.66598819</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23.62784972</v>
      </c>
      <c r="F66" s="20" t="n">
        <v>0.35442669</v>
      </c>
      <c r="G66" s="18" t="n">
        <v>76.37215028</v>
      </c>
      <c r="H66" s="20" t="n">
        <v>0.35442669</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41.53152391</v>
      </c>
      <c r="F67" s="20" t="n">
        <v>2.74168988</v>
      </c>
      <c r="G67" s="18" t="n">
        <v>58.46847609</v>
      </c>
      <c r="H67" s="20" t="n">
        <v>2.74168988</v>
      </c>
      <c r="I67" s="18" t="n">
        <v>0</v>
      </c>
      <c r="J67" s="20" t="n">
        <v>0</v>
      </c>
      <c r="K67" s="18" t="s">
        <v>404</v>
      </c>
      <c r="L67" s="20" t="s">
        <v>404</v>
      </c>
      <c r="M67" s="18" t="n">
        <v>0</v>
      </c>
      <c r="N67" s="20" t="n">
        <v>0</v>
      </c>
      <c r="O67" s="18" t="n">
        <v>0</v>
      </c>
      <c r="P67" s="20" t="n">
        <v>0</v>
      </c>
      <c r="Q67" s="18" t="n">
        <v>0</v>
      </c>
      <c r="R67" s="20" t="n">
        <v>0</v>
      </c>
    </row>
    <row r="68" spans="1:18">
      <c r="A68" s="15" t="s">
        <v>465</v>
      </c>
      <c r="B68" s="17" t="n">
        <v>12083</v>
      </c>
      <c r="C68" s="18">
        <f>(0.0/B68*100)</f>
        <v/>
      </c>
      <c r="D68" s="19" t="n">
        <v>12083</v>
      </c>
      <c r="E68" s="18" t="n">
        <v>51.71620923</v>
      </c>
      <c r="F68" s="20" t="n">
        <v>0.10220949</v>
      </c>
      <c r="G68" s="18" t="n">
        <v>48.28379077</v>
      </c>
      <c r="H68" s="20" t="n">
        <v>0.10220949</v>
      </c>
      <c r="I68" s="18" t="n">
        <v>0</v>
      </c>
      <c r="J68" s="20" t="n">
        <v>0</v>
      </c>
      <c r="K68" s="18" t="s">
        <v>404</v>
      </c>
      <c r="L68" s="20" t="s">
        <v>404</v>
      </c>
      <c r="M68" s="18" t="n">
        <v>0</v>
      </c>
      <c r="N68" s="20" t="n">
        <v>0</v>
      </c>
      <c r="O68" s="18" t="n">
        <v>0</v>
      </c>
      <c r="P68" s="20" t="n">
        <v>0</v>
      </c>
      <c r="Q68" s="18" t="n">
        <v>0</v>
      </c>
      <c r="R68" s="20" t="n">
        <v>0</v>
      </c>
    </row>
    <row r="69" spans="1:18">
      <c r="A69" s="15" t="s">
        <v>466</v>
      </c>
      <c r="B69" s="17" t="n">
        <v>4876</v>
      </c>
      <c r="C69" s="18">
        <f>(0.0/B69*100)</f>
        <v/>
      </c>
      <c r="D69" s="19" t="n">
        <v>4876</v>
      </c>
      <c r="E69" s="18" t="n">
        <v>71.11825426</v>
      </c>
      <c r="F69" s="20" t="n">
        <v>3.41091038</v>
      </c>
      <c r="G69" s="18" t="n">
        <v>28.88174574</v>
      </c>
      <c r="H69" s="20" t="n">
        <v>3.41091038</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79.44753937999999</v>
      </c>
      <c r="F70" s="20" t="n">
        <v>2.483482</v>
      </c>
      <c r="G70" s="18" t="n">
        <v>20.55246062</v>
      </c>
      <c r="H70" s="20" t="n">
        <v>2.483482</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68.15510304</v>
      </c>
      <c r="F71" s="20" t="n">
        <v>0.25405663</v>
      </c>
      <c r="G71" s="18" t="n">
        <v>31.84489696</v>
      </c>
      <c r="H71" s="20" t="n">
        <v>0.25405663</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85.22627783999999</v>
      </c>
      <c r="F72" s="20" t="n">
        <v>2.58285756</v>
      </c>
      <c r="G72" s="18" t="n">
        <v>14.77372216</v>
      </c>
      <c r="H72" s="20" t="n">
        <v>2.58285756</v>
      </c>
      <c r="I72" s="18" t="n">
        <v>0</v>
      </c>
      <c r="J72" s="20" t="n">
        <v>0</v>
      </c>
      <c r="K72" s="18" t="s">
        <v>404</v>
      </c>
      <c r="L72" s="20" t="s">
        <v>404</v>
      </c>
      <c r="M72" s="18" t="n">
        <v>0</v>
      </c>
      <c r="N72" s="20" t="n">
        <v>0</v>
      </c>
      <c r="O72" s="18" t="n">
        <v>0</v>
      </c>
      <c r="P72" s="20" t="n">
        <v>0</v>
      </c>
      <c r="Q72" s="18" t="n">
        <v>0</v>
      </c>
      <c r="R72" s="20" t="n">
        <v>0</v>
      </c>
    </row>
    <row r="73" spans="1:18">
      <c r="A73" s="15" t="s">
        <v>470</v>
      </c>
      <c r="B73" s="17" t="n">
        <v>8249</v>
      </c>
      <c r="C73" s="18">
        <f>(0.0/B73*100)</f>
        <v/>
      </c>
      <c r="D73" s="19" t="n">
        <v>8249</v>
      </c>
      <c r="E73" s="18" t="n">
        <v>92.77687019</v>
      </c>
      <c r="F73" s="20" t="n">
        <v>1.7790051</v>
      </c>
      <c r="G73" s="18" t="n">
        <v>7.22312981</v>
      </c>
      <c r="H73" s="20" t="n">
        <v>1.7790051</v>
      </c>
      <c r="I73" s="18" t="n">
        <v>0</v>
      </c>
      <c r="J73" s="20" t="n">
        <v>0</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46.03071343</v>
      </c>
      <c r="F74" s="20" t="n">
        <v>0.27749584</v>
      </c>
      <c r="G74" s="18" t="n">
        <v>53.96928657</v>
      </c>
      <c r="H74" s="20" t="n">
        <v>0.27749584</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(703.0/B75*100)</f>
        <v/>
      </c>
      <c r="D75" s="19" t="n">
        <v>4672</v>
      </c>
      <c r="E75" s="18" t="n">
        <v>3.56048675</v>
      </c>
      <c r="F75" s="20" t="n">
        <v>1.52864062</v>
      </c>
      <c r="G75" s="18" t="n">
        <v>96.43951325</v>
      </c>
      <c r="H75" s="20" t="n">
        <v>1.52864062</v>
      </c>
      <c r="I75" s="18" t="n">
        <v>0</v>
      </c>
      <c r="J75" s="20" t="n">
        <v>0</v>
      </c>
      <c r="K75" s="18" t="s">
        <v>404</v>
      </c>
      <c r="L75" s="20" t="s">
        <v>404</v>
      </c>
      <c r="M75" s="18" t="n">
        <v>0</v>
      </c>
      <c r="N75" s="20" t="n">
        <v>0</v>
      </c>
      <c r="O75" s="18" t="n">
        <v>0</v>
      </c>
      <c r="P75" s="20" t="n">
        <v>0</v>
      </c>
      <c r="Q75" s="18" t="n">
        <v>0</v>
      </c>
      <c r="R75" s="20" t="n">
        <v>0</v>
      </c>
    </row>
    <row r="76" spans="1:18">
      <c r="A76" s="15" t="s">
        <v>473</v>
      </c>
      <c r="B76" s="17" t="n">
        <v>14167</v>
      </c>
      <c r="C76" s="18">
        <f>(1771.0/B76*100)</f>
        <v/>
      </c>
      <c r="D76" s="19" t="n">
        <v>12396</v>
      </c>
      <c r="E76" s="18" t="n">
        <v>55.18386068</v>
      </c>
      <c r="F76" s="20" t="n">
        <v>2.12010182</v>
      </c>
      <c r="G76" s="18" t="n">
        <v>44.81613932</v>
      </c>
      <c r="H76" s="20" t="n">
        <v>2.12010182</v>
      </c>
      <c r="I76" s="18" t="n">
        <v>0</v>
      </c>
      <c r="J76" s="20" t="n">
        <v>0</v>
      </c>
      <c r="K76" s="18" t="s">
        <v>404</v>
      </c>
      <c r="L76" s="20" t="s">
        <v>404</v>
      </c>
      <c r="M76" s="18" t="n">
        <v>0</v>
      </c>
      <c r="N76" s="20" t="n">
        <v>0</v>
      </c>
      <c r="O76" s="18" t="n">
        <v>0</v>
      </c>
      <c r="P76" s="20" t="n">
        <v>0</v>
      </c>
      <c r="Q76" s="18" t="n">
        <v>0</v>
      </c>
      <c r="R76" s="20" t="n">
        <v>0</v>
      </c>
    </row>
    <row r="77" spans="1:18">
      <c r="A77" s="15" t="s">
        <v>474</v>
      </c>
      <c r="B77" s="17" t="n">
        <v>6062</v>
      </c>
      <c r="C77" s="18">
        <f>(0.0/B77*100)</f>
        <v/>
      </c>
      <c r="D77" s="19" t="n">
        <v>6062</v>
      </c>
      <c r="E77" s="18" t="n">
        <v>27.79685985</v>
      </c>
      <c r="F77" s="20" t="n">
        <v>2.6086968</v>
      </c>
      <c r="G77" s="18" t="n">
        <v>72.20314015</v>
      </c>
      <c r="H77" s="20" t="n">
        <v>2.6086968</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94.3903547</v>
      </c>
      <c r="F78" s="20" t="n">
        <v>1.42160797</v>
      </c>
      <c r="G78" s="18" t="n">
        <v>5.6096453</v>
      </c>
      <c r="H78" s="20" t="n">
        <v>1.42160797</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74.84423429</v>
      </c>
      <c r="F79" s="20" t="n">
        <v>5.48684014</v>
      </c>
      <c r="G79" s="18" t="n">
        <v>25.15576571</v>
      </c>
      <c r="H79" s="20" t="n">
        <v>5.48684014</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72.68717447</v>
      </c>
      <c r="F80" s="20" t="n">
        <v>2.9160603</v>
      </c>
      <c r="G80" s="18" t="n">
        <v>27.31282553</v>
      </c>
      <c r="H80" s="20" t="n">
        <v>2.9160603</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62.61438732</v>
      </c>
      <c r="F81" s="20" t="n">
        <v>3.7750409</v>
      </c>
      <c r="G81" s="18" t="n">
        <v>37.38561268</v>
      </c>
      <c r="H81" s="20" t="n">
        <v>3.7750409</v>
      </c>
      <c r="I81" s="18" t="n">
        <v>0</v>
      </c>
      <c r="J81" s="20" t="n">
        <v>0</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606</v>
      </c>
    </row>
    <row customHeight="1" ht="30" r="4" spans="1:20">
      <c r="A4" s="6" t="n"/>
      <c r="B4" s="7" t="s">
        <v>385</v>
      </c>
      <c r="C4" s="7" t="s">
        <v>386</v>
      </c>
      <c r="D4" s="8" t="s">
        <v>385</v>
      </c>
      <c r="E4" s="9" t="s">
        <v>607</v>
      </c>
      <c r="F4" s="10" t="n"/>
      <c r="G4" s="9" t="s">
        <v>608</v>
      </c>
      <c r="H4" s="10" t="n"/>
      <c r="I4" s="9" t="s">
        <v>609</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24.68501245</v>
      </c>
      <c r="F7" s="20" t="n">
        <v>1.99897049</v>
      </c>
      <c r="G7" s="18" t="n">
        <v>38.83493887</v>
      </c>
      <c r="H7" s="20" t="n">
        <v>2.21496026</v>
      </c>
      <c r="I7" s="18" t="n">
        <v>32.68614942</v>
      </c>
      <c r="J7" s="20" t="n">
        <v>1.9151056</v>
      </c>
      <c r="K7" s="18" t="n">
        <v>0</v>
      </c>
      <c r="L7" s="20" t="n">
        <v>0</v>
      </c>
      <c r="M7" s="18" t="s">
        <v>404</v>
      </c>
      <c r="N7" s="20" t="s">
        <v>404</v>
      </c>
      <c r="O7" s="18" t="n">
        <v>0</v>
      </c>
      <c r="P7" s="20" t="n">
        <v>0</v>
      </c>
      <c r="Q7" s="18" t="n">
        <v>0</v>
      </c>
      <c r="R7" s="20" t="n">
        <v>0</v>
      </c>
      <c r="S7" s="18" t="n">
        <v>3.79389925</v>
      </c>
      <c r="T7" s="20" t="n">
        <v>0.70866647</v>
      </c>
    </row>
    <row r="8" spans="1:20">
      <c r="A8" s="15" t="s">
        <v>405</v>
      </c>
      <c r="B8" s="17" t="n">
        <v>7007</v>
      </c>
      <c r="C8" s="18">
        <f>(0.0/B8*100)</f>
        <v/>
      </c>
      <c r="D8" s="19" t="n">
        <v>7007</v>
      </c>
      <c r="E8" s="18" t="n">
        <v>14.60892563</v>
      </c>
      <c r="F8" s="20" t="n">
        <v>1.57483984</v>
      </c>
      <c r="G8" s="18" t="n">
        <v>10.88873238</v>
      </c>
      <c r="H8" s="20" t="n">
        <v>2.28367458</v>
      </c>
      <c r="I8" s="18" t="n">
        <v>71.6635813</v>
      </c>
      <c r="J8" s="20" t="n">
        <v>2.54080365</v>
      </c>
      <c r="K8" s="18" t="n">
        <v>0</v>
      </c>
      <c r="L8" s="20" t="n">
        <v>0</v>
      </c>
      <c r="M8" s="18" t="s">
        <v>404</v>
      </c>
      <c r="N8" s="20" t="s">
        <v>404</v>
      </c>
      <c r="O8" s="18" t="n">
        <v>0</v>
      </c>
      <c r="P8" s="20" t="n">
        <v>0</v>
      </c>
      <c r="Q8" s="18" t="n">
        <v>0</v>
      </c>
      <c r="R8" s="20" t="n">
        <v>0</v>
      </c>
      <c r="S8" s="18" t="n">
        <v>2.83876069</v>
      </c>
      <c r="T8" s="20" t="n">
        <v>1.20865103</v>
      </c>
    </row>
    <row r="9" spans="1:20">
      <c r="A9" s="15" t="s">
        <v>406</v>
      </c>
      <c r="B9" s="17" t="n">
        <v>9651</v>
      </c>
      <c r="C9" s="18">
        <f>(200.0/B9*100)</f>
        <v/>
      </c>
      <c r="D9" s="19" t="n">
        <v>9451</v>
      </c>
      <c r="E9" s="18" t="n">
        <v>39.10713297</v>
      </c>
      <c r="F9" s="20" t="n">
        <v>3.24776056</v>
      </c>
      <c r="G9" s="18" t="n">
        <v>27.80815975</v>
      </c>
      <c r="H9" s="20" t="n">
        <v>2.77884169</v>
      </c>
      <c r="I9" s="18" t="n">
        <v>26.51668836</v>
      </c>
      <c r="J9" s="20" t="n">
        <v>2.66925369</v>
      </c>
      <c r="K9" s="18" t="n">
        <v>0</v>
      </c>
      <c r="L9" s="20" t="n">
        <v>0</v>
      </c>
      <c r="M9" s="18" t="s">
        <v>404</v>
      </c>
      <c r="N9" s="20" t="s">
        <v>404</v>
      </c>
      <c r="O9" s="18" t="n">
        <v>0</v>
      </c>
      <c r="P9" s="20" t="n">
        <v>0</v>
      </c>
      <c r="Q9" s="18" t="n">
        <v>0</v>
      </c>
      <c r="R9" s="20" t="n">
        <v>0</v>
      </c>
      <c r="S9" s="18" t="n">
        <v>6.56801893</v>
      </c>
      <c r="T9" s="20" t="n">
        <v>1.72300716</v>
      </c>
    </row>
    <row r="10" spans="1:20">
      <c r="A10" s="15" t="s">
        <v>407</v>
      </c>
      <c r="B10" s="17" t="n">
        <v>20058</v>
      </c>
      <c r="C10" s="18">
        <f>(2893.0/B10*100)</f>
        <v/>
      </c>
      <c r="D10" s="19" t="n">
        <v>17165</v>
      </c>
      <c r="E10" s="18" t="n">
        <v>35.71205868</v>
      </c>
      <c r="F10" s="20" t="n">
        <v>2.64101389</v>
      </c>
      <c r="G10" s="18" t="n">
        <v>31.96044411</v>
      </c>
      <c r="H10" s="20" t="n">
        <v>2.66253687</v>
      </c>
      <c r="I10" s="18" t="n">
        <v>29.75915121</v>
      </c>
      <c r="J10" s="20" t="n">
        <v>2.85957672</v>
      </c>
      <c r="K10" s="18" t="n">
        <v>0</v>
      </c>
      <c r="L10" s="20" t="n">
        <v>0</v>
      </c>
      <c r="M10" s="18" t="s">
        <v>404</v>
      </c>
      <c r="N10" s="20" t="s">
        <v>404</v>
      </c>
      <c r="O10" s="18" t="n">
        <v>0</v>
      </c>
      <c r="P10" s="20" t="n">
        <v>0</v>
      </c>
      <c r="Q10" s="18" t="n">
        <v>0</v>
      </c>
      <c r="R10" s="20" t="n">
        <v>0</v>
      </c>
      <c r="S10" s="18" t="n">
        <v>2.56834599</v>
      </c>
      <c r="T10" s="20" t="n">
        <v>0.85343535</v>
      </c>
    </row>
    <row r="11" spans="1:20">
      <c r="A11" s="15" t="s">
        <v>408</v>
      </c>
      <c r="B11" s="17" t="n">
        <v>7053</v>
      </c>
      <c r="C11" s="18">
        <f>(137.0/B11*100)</f>
        <v/>
      </c>
      <c r="D11" s="19" t="n">
        <v>6916</v>
      </c>
      <c r="E11" s="18" t="n">
        <v>48.53770538</v>
      </c>
      <c r="F11" s="20" t="n">
        <v>2.95880361</v>
      </c>
      <c r="G11" s="18" t="n">
        <v>32.78671354</v>
      </c>
      <c r="H11" s="20" t="n">
        <v>3.39350809</v>
      </c>
      <c r="I11" s="18" t="n">
        <v>16.98605532</v>
      </c>
      <c r="J11" s="20" t="n">
        <v>2.77993636</v>
      </c>
      <c r="K11" s="18" t="n">
        <v>0</v>
      </c>
      <c r="L11" s="20" t="n">
        <v>0</v>
      </c>
      <c r="M11" s="18" t="s">
        <v>404</v>
      </c>
      <c r="N11" s="20" t="s">
        <v>404</v>
      </c>
      <c r="O11" s="18" t="n">
        <v>0</v>
      </c>
      <c r="P11" s="20" t="n">
        <v>0</v>
      </c>
      <c r="Q11" s="18" t="n">
        <v>0</v>
      </c>
      <c r="R11" s="20" t="n">
        <v>0</v>
      </c>
      <c r="S11" s="18" t="n">
        <v>1.68952576</v>
      </c>
      <c r="T11" s="20" t="n">
        <v>1.24996998</v>
      </c>
    </row>
    <row r="12" spans="1:20">
      <c r="A12" s="15" t="s">
        <v>409</v>
      </c>
      <c r="B12" s="17" t="n">
        <v>6894</v>
      </c>
      <c r="C12" s="18">
        <f>(106.0/B12*100)</f>
        <v/>
      </c>
      <c r="D12" s="19" t="n">
        <v>6788</v>
      </c>
      <c r="E12" s="18" t="n">
        <v>30.39178973</v>
      </c>
      <c r="F12" s="20" t="n">
        <v>1.85495392</v>
      </c>
      <c r="G12" s="18" t="n">
        <v>15.24408866</v>
      </c>
      <c r="H12" s="20" t="n">
        <v>2.03136388</v>
      </c>
      <c r="I12" s="18" t="n">
        <v>52.79171719</v>
      </c>
      <c r="J12" s="20" t="n">
        <v>1.60181927</v>
      </c>
      <c r="K12" s="18" t="n">
        <v>0</v>
      </c>
      <c r="L12" s="20" t="n">
        <v>0</v>
      </c>
      <c r="M12" s="18" t="s">
        <v>404</v>
      </c>
      <c r="N12" s="20" t="s">
        <v>404</v>
      </c>
      <c r="O12" s="18" t="n">
        <v>0</v>
      </c>
      <c r="P12" s="20" t="n">
        <v>0</v>
      </c>
      <c r="Q12" s="18" t="n">
        <v>0</v>
      </c>
      <c r="R12" s="20" t="n">
        <v>0</v>
      </c>
      <c r="S12" s="18" t="n">
        <v>1.57240443</v>
      </c>
      <c r="T12" s="20" t="n">
        <v>0.72334495</v>
      </c>
    </row>
    <row r="13" spans="1:20">
      <c r="A13" s="15" t="s">
        <v>410</v>
      </c>
      <c r="B13" s="17" t="n">
        <v>7161</v>
      </c>
      <c r="C13" s="18">
        <f>(1175.0/B13*100)</f>
        <v/>
      </c>
      <c r="D13" s="19" t="n">
        <v>5986</v>
      </c>
      <c r="E13" s="18" t="n">
        <v>61.04269697</v>
      </c>
      <c r="F13" s="20" t="n">
        <v>3.48790708</v>
      </c>
      <c r="G13" s="18" t="n">
        <v>24.80798374</v>
      </c>
      <c r="H13" s="20" t="n">
        <v>3.14784207</v>
      </c>
      <c r="I13" s="18" t="n">
        <v>8.539415</v>
      </c>
      <c r="J13" s="20" t="n">
        <v>1.98861571</v>
      </c>
      <c r="K13" s="18" t="n">
        <v>0</v>
      </c>
      <c r="L13" s="20" t="n">
        <v>0</v>
      </c>
      <c r="M13" s="18" t="s">
        <v>404</v>
      </c>
      <c r="N13" s="20" t="s">
        <v>404</v>
      </c>
      <c r="O13" s="18" t="n">
        <v>0</v>
      </c>
      <c r="P13" s="20" t="n">
        <v>0</v>
      </c>
      <c r="Q13" s="18" t="n">
        <v>0</v>
      </c>
      <c r="R13" s="20" t="n">
        <v>0</v>
      </c>
      <c r="S13" s="18" t="n">
        <v>5.60990429</v>
      </c>
      <c r="T13" s="20" t="n">
        <v>1.55023234</v>
      </c>
    </row>
    <row r="14" spans="1:20">
      <c r="A14" s="15" t="s">
        <v>411</v>
      </c>
      <c r="B14" s="17" t="n">
        <v>5587</v>
      </c>
      <c r="C14" s="18">
        <f>(0.0/B14*100)</f>
        <v/>
      </c>
      <c r="D14" s="19" t="n">
        <v>5587</v>
      </c>
      <c r="E14" s="18" t="n">
        <v>28.21141444</v>
      </c>
      <c r="F14" s="20" t="n">
        <v>2.43832665</v>
      </c>
      <c r="G14" s="18" t="n">
        <v>43.25399725</v>
      </c>
      <c r="H14" s="20" t="n">
        <v>2.4012534</v>
      </c>
      <c r="I14" s="18" t="n">
        <v>27.09643929</v>
      </c>
      <c r="J14" s="20" t="n">
        <v>1.83465166</v>
      </c>
      <c r="K14" s="18" t="n">
        <v>0</v>
      </c>
      <c r="L14" s="20" t="n">
        <v>0</v>
      </c>
      <c r="M14" s="18" t="s">
        <v>404</v>
      </c>
      <c r="N14" s="20" t="s">
        <v>404</v>
      </c>
      <c r="O14" s="18" t="n">
        <v>0</v>
      </c>
      <c r="P14" s="20" t="n">
        <v>0</v>
      </c>
      <c r="Q14" s="18" t="n">
        <v>0</v>
      </c>
      <c r="R14" s="20" t="n">
        <v>0</v>
      </c>
      <c r="S14" s="18" t="n">
        <v>1.43814902</v>
      </c>
      <c r="T14" s="20" t="n">
        <v>0.5805295</v>
      </c>
    </row>
    <row r="15" spans="1:20">
      <c r="A15" s="15" t="s">
        <v>412</v>
      </c>
      <c r="B15" s="17" t="n">
        <v>5882</v>
      </c>
      <c r="C15" s="18">
        <f>(0.0/B15*100)</f>
        <v/>
      </c>
      <c r="D15" s="19" t="n">
        <v>5882</v>
      </c>
      <c r="E15" s="18" t="n">
        <v>76.74154892999999</v>
      </c>
      <c r="F15" s="20" t="n">
        <v>3.2086754</v>
      </c>
      <c r="G15" s="18" t="n">
        <v>15.63465227</v>
      </c>
      <c r="H15" s="20" t="n">
        <v>2.94317168</v>
      </c>
      <c r="I15" s="18" t="n">
        <v>5.4156465</v>
      </c>
      <c r="J15" s="20" t="n">
        <v>1.08380545</v>
      </c>
      <c r="K15" s="18" t="n">
        <v>0</v>
      </c>
      <c r="L15" s="20" t="n">
        <v>0</v>
      </c>
      <c r="M15" s="18" t="s">
        <v>404</v>
      </c>
      <c r="N15" s="20" t="s">
        <v>404</v>
      </c>
      <c r="O15" s="18" t="n">
        <v>0</v>
      </c>
      <c r="P15" s="20" t="n">
        <v>0</v>
      </c>
      <c r="Q15" s="18" t="n">
        <v>0</v>
      </c>
      <c r="R15" s="20" t="n">
        <v>0</v>
      </c>
      <c r="S15" s="18" t="n">
        <v>2.2081523</v>
      </c>
      <c r="T15" s="20" t="n">
        <v>1.11499482</v>
      </c>
    </row>
    <row r="16" spans="1:20">
      <c r="A16" s="15" t="s">
        <v>413</v>
      </c>
      <c r="B16" s="17" t="n">
        <v>6108</v>
      </c>
      <c r="C16" s="18">
        <f>(390.0/B16*100)</f>
        <v/>
      </c>
      <c r="D16" s="19" t="n">
        <v>5718</v>
      </c>
      <c r="E16" s="18" t="n">
        <v>32.28420248</v>
      </c>
      <c r="F16" s="20" t="n">
        <v>3.19549888</v>
      </c>
      <c r="G16" s="18" t="n">
        <v>31.78216776</v>
      </c>
      <c r="H16" s="20" t="n">
        <v>2.6687148</v>
      </c>
      <c r="I16" s="18" t="n">
        <v>32.79625075</v>
      </c>
      <c r="J16" s="20" t="n">
        <v>3.04872637</v>
      </c>
      <c r="K16" s="18" t="n">
        <v>0</v>
      </c>
      <c r="L16" s="20" t="n">
        <v>0</v>
      </c>
      <c r="M16" s="18" t="s">
        <v>404</v>
      </c>
      <c r="N16" s="20" t="s">
        <v>404</v>
      </c>
      <c r="O16" s="18" t="n">
        <v>0</v>
      </c>
      <c r="P16" s="20" t="n">
        <v>0</v>
      </c>
      <c r="Q16" s="18" t="n">
        <v>0</v>
      </c>
      <c r="R16" s="20" t="n">
        <v>0</v>
      </c>
      <c r="S16" s="18" t="n">
        <v>3.13737901</v>
      </c>
      <c r="T16" s="20" t="n">
        <v>1.17354011</v>
      </c>
    </row>
    <row r="17" spans="1:20">
      <c r="A17" s="15" t="s">
        <v>414</v>
      </c>
      <c r="B17" s="17" t="n">
        <v>6504</v>
      </c>
      <c r="C17" s="18">
        <f>(1325.0/B17*100)</f>
        <v/>
      </c>
      <c r="D17" s="19" t="n">
        <v>5179</v>
      </c>
      <c r="E17" s="18" t="n">
        <v>20.84381101</v>
      </c>
      <c r="F17" s="20" t="n">
        <v>2.81318378</v>
      </c>
      <c r="G17" s="18" t="n">
        <v>29.36121064</v>
      </c>
      <c r="H17" s="20" t="n">
        <v>3.19093767</v>
      </c>
      <c r="I17" s="18" t="n">
        <v>46.06256024</v>
      </c>
      <c r="J17" s="20" t="n">
        <v>3.88294452</v>
      </c>
      <c r="K17" s="18" t="n">
        <v>0</v>
      </c>
      <c r="L17" s="20" t="n">
        <v>0</v>
      </c>
      <c r="M17" s="18" t="s">
        <v>404</v>
      </c>
      <c r="N17" s="20" t="s">
        <v>404</v>
      </c>
      <c r="O17" s="18" t="n">
        <v>0</v>
      </c>
      <c r="P17" s="20" t="n">
        <v>0</v>
      </c>
      <c r="Q17" s="18" t="n">
        <v>0</v>
      </c>
      <c r="R17" s="20" t="n">
        <v>0</v>
      </c>
      <c r="S17" s="18" t="n">
        <v>3.7324181</v>
      </c>
      <c r="T17" s="20" t="n">
        <v>1.2087036</v>
      </c>
    </row>
    <row r="18" spans="1:20">
      <c r="A18" s="15" t="s">
        <v>415</v>
      </c>
      <c r="B18" s="17" t="n">
        <v>5532</v>
      </c>
      <c r="C18" s="18">
        <f>(0.0/B18*100)</f>
        <v/>
      </c>
      <c r="D18" s="19" t="n">
        <v>5532</v>
      </c>
      <c r="E18" s="18" t="n">
        <v>76.7346972</v>
      </c>
      <c r="F18" s="20" t="n">
        <v>2.86633532</v>
      </c>
      <c r="G18" s="18" t="n">
        <v>16.31095707</v>
      </c>
      <c r="H18" s="20" t="n">
        <v>2.67094586</v>
      </c>
      <c r="I18" s="18" t="n">
        <v>6.24433917</v>
      </c>
      <c r="J18" s="20" t="n">
        <v>1.7282732</v>
      </c>
      <c r="K18" s="18" t="n">
        <v>0</v>
      </c>
      <c r="L18" s="20" t="n">
        <v>0</v>
      </c>
      <c r="M18" s="18" t="s">
        <v>404</v>
      </c>
      <c r="N18" s="20" t="s">
        <v>404</v>
      </c>
      <c r="O18" s="18" t="n">
        <v>0</v>
      </c>
      <c r="P18" s="20" t="n">
        <v>0</v>
      </c>
      <c r="Q18" s="18" t="n">
        <v>0</v>
      </c>
      <c r="R18" s="20" t="n">
        <v>0</v>
      </c>
      <c r="S18" s="18" t="n">
        <v>0.71000656</v>
      </c>
      <c r="T18" s="20" t="n">
        <v>0.46850575</v>
      </c>
    </row>
    <row r="19" spans="1:20">
      <c r="A19" s="15" t="s">
        <v>416</v>
      </c>
      <c r="B19" s="17" t="n">
        <v>5658</v>
      </c>
      <c r="C19" s="18">
        <f>(327.0/B19*100)</f>
        <v/>
      </c>
      <c r="D19" s="19" t="n">
        <v>5331</v>
      </c>
      <c r="E19" s="18" t="n">
        <v>5.76095304</v>
      </c>
      <c r="F19" s="20" t="n">
        <v>0.82954332</v>
      </c>
      <c r="G19" s="18" t="n">
        <v>12.66063206</v>
      </c>
      <c r="H19" s="20" t="n">
        <v>2.10143195</v>
      </c>
      <c r="I19" s="18" t="n">
        <v>80.10397422</v>
      </c>
      <c r="J19" s="20" t="n">
        <v>2.24380491</v>
      </c>
      <c r="K19" s="18" t="n">
        <v>0</v>
      </c>
      <c r="L19" s="20" t="n">
        <v>0</v>
      </c>
      <c r="M19" s="18" t="s">
        <v>404</v>
      </c>
      <c r="N19" s="20" t="s">
        <v>404</v>
      </c>
      <c r="O19" s="18" t="n">
        <v>0</v>
      </c>
      <c r="P19" s="20" t="n">
        <v>0</v>
      </c>
      <c r="Q19" s="18" t="n">
        <v>0</v>
      </c>
      <c r="R19" s="20" t="n">
        <v>0</v>
      </c>
      <c r="S19" s="18" t="n">
        <v>1.47444068</v>
      </c>
      <c r="T19" s="20" t="n">
        <v>0.77974503</v>
      </c>
    </row>
    <row r="20" spans="1:20">
      <c r="A20" s="15" t="s">
        <v>417</v>
      </c>
      <c r="B20" s="17" t="n">
        <v>3371</v>
      </c>
      <c r="C20" s="18">
        <f>(24.0/B20*100)</f>
        <v/>
      </c>
      <c r="D20" s="19" t="n">
        <v>3347</v>
      </c>
      <c r="E20" s="18" t="n">
        <v>65.71575896</v>
      </c>
      <c r="F20" s="20" t="n">
        <v>0.27534871</v>
      </c>
      <c r="G20" s="18" t="n">
        <v>18.03757059</v>
      </c>
      <c r="H20" s="20" t="n">
        <v>0.20997315</v>
      </c>
      <c r="I20" s="18" t="n">
        <v>15.59404005</v>
      </c>
      <c r="J20" s="20" t="n">
        <v>0.1731226</v>
      </c>
      <c r="K20" s="18" t="n">
        <v>0</v>
      </c>
      <c r="L20" s="20" t="n">
        <v>0</v>
      </c>
      <c r="M20" s="18" t="s">
        <v>404</v>
      </c>
      <c r="N20" s="20" t="s">
        <v>404</v>
      </c>
      <c r="O20" s="18" t="n">
        <v>0</v>
      </c>
      <c r="P20" s="20" t="n">
        <v>0</v>
      </c>
      <c r="Q20" s="18" t="n">
        <v>0</v>
      </c>
      <c r="R20" s="20" t="n">
        <v>0</v>
      </c>
      <c r="S20" s="18" t="n">
        <v>0.65263039</v>
      </c>
      <c r="T20" s="20" t="n">
        <v>0.08585887</v>
      </c>
    </row>
    <row r="21" spans="1:20">
      <c r="A21" s="15" t="s">
        <v>418</v>
      </c>
      <c r="B21" s="17" t="n">
        <v>5741</v>
      </c>
      <c r="C21" s="18">
        <f>(0.0/B21*100)</f>
        <v/>
      </c>
      <c r="D21" s="19" t="n">
        <v>5741</v>
      </c>
      <c r="E21" s="18" t="n">
        <v>59.14991512</v>
      </c>
      <c r="F21" s="20" t="n">
        <v>4.07344088</v>
      </c>
      <c r="G21" s="18" t="n">
        <v>13.28076525</v>
      </c>
      <c r="H21" s="20" t="n">
        <v>2.66315039</v>
      </c>
      <c r="I21" s="18" t="n">
        <v>20.74956377</v>
      </c>
      <c r="J21" s="20" t="n">
        <v>3.08463083</v>
      </c>
      <c r="K21" s="18" t="n">
        <v>0</v>
      </c>
      <c r="L21" s="20" t="n">
        <v>0</v>
      </c>
      <c r="M21" s="18" t="s">
        <v>404</v>
      </c>
      <c r="N21" s="20" t="s">
        <v>404</v>
      </c>
      <c r="O21" s="18" t="n">
        <v>0</v>
      </c>
      <c r="P21" s="20" t="n">
        <v>0</v>
      </c>
      <c r="Q21" s="18" t="n">
        <v>0</v>
      </c>
      <c r="R21" s="20" t="n">
        <v>0</v>
      </c>
      <c r="S21" s="18" t="n">
        <v>6.81975586</v>
      </c>
      <c r="T21" s="20" t="n">
        <v>2.04420589</v>
      </c>
    </row>
    <row r="22" spans="1:20">
      <c r="A22" s="15" t="s">
        <v>419</v>
      </c>
      <c r="B22" s="17" t="n">
        <v>6598</v>
      </c>
      <c r="C22" s="18">
        <f>(0.0/B22*100)</f>
        <v/>
      </c>
      <c r="D22" s="19" t="n">
        <v>6598</v>
      </c>
      <c r="E22" s="18" t="n">
        <v>17.60791388</v>
      </c>
      <c r="F22" s="20" t="n">
        <v>2.78000258</v>
      </c>
      <c r="G22" s="18" t="n">
        <v>30.1796421</v>
      </c>
      <c r="H22" s="20" t="n">
        <v>3.87891694</v>
      </c>
      <c r="I22" s="18" t="n">
        <v>51.66777189</v>
      </c>
      <c r="J22" s="20" t="n">
        <v>3.84484028</v>
      </c>
      <c r="K22" s="18" t="n">
        <v>0</v>
      </c>
      <c r="L22" s="20" t="n">
        <v>0</v>
      </c>
      <c r="M22" s="18" t="s">
        <v>404</v>
      </c>
      <c r="N22" s="20" t="s">
        <v>404</v>
      </c>
      <c r="O22" s="18" t="n">
        <v>0</v>
      </c>
      <c r="P22" s="20" t="n">
        <v>0</v>
      </c>
      <c r="Q22" s="18" t="n">
        <v>0</v>
      </c>
      <c r="R22" s="20" t="n">
        <v>0</v>
      </c>
      <c r="S22" s="18" t="n">
        <v>0.54467213</v>
      </c>
      <c r="T22" s="20" t="n">
        <v>0.54555509</v>
      </c>
    </row>
    <row r="23" spans="1:20">
      <c r="A23" s="15" t="s">
        <v>420</v>
      </c>
      <c r="B23" s="17" t="n">
        <v>11583</v>
      </c>
      <c r="C23" s="18">
        <f>(3151.0/B23*100)</f>
        <v/>
      </c>
      <c r="D23" s="19" t="n">
        <v>8432</v>
      </c>
      <c r="E23" s="18" t="n">
        <v>23.83497488</v>
      </c>
      <c r="F23" s="20" t="n">
        <v>2.68164987</v>
      </c>
      <c r="G23" s="18" t="n">
        <v>24.76947556</v>
      </c>
      <c r="H23" s="20" t="n">
        <v>3.28147941</v>
      </c>
      <c r="I23" s="18" t="n">
        <v>47.01934378</v>
      </c>
      <c r="J23" s="20" t="n">
        <v>3.64321744</v>
      </c>
      <c r="K23" s="18" t="n">
        <v>0</v>
      </c>
      <c r="L23" s="20" t="n">
        <v>0</v>
      </c>
      <c r="M23" s="18" t="s">
        <v>404</v>
      </c>
      <c r="N23" s="20" t="s">
        <v>404</v>
      </c>
      <c r="O23" s="18" t="n">
        <v>0</v>
      </c>
      <c r="P23" s="20" t="n">
        <v>0</v>
      </c>
      <c r="Q23" s="18" t="n">
        <v>0</v>
      </c>
      <c r="R23" s="20" t="n">
        <v>0</v>
      </c>
      <c r="S23" s="18" t="n">
        <v>4.37620577</v>
      </c>
      <c r="T23" s="20" t="n">
        <v>1.54691425</v>
      </c>
    </row>
    <row r="24" spans="1:20">
      <c r="A24" s="15" t="s">
        <v>421</v>
      </c>
      <c r="B24" s="17" t="n">
        <v>6647</v>
      </c>
      <c r="C24" s="18">
        <f>(0.0/B24*100)</f>
        <v/>
      </c>
      <c r="D24" s="19" t="n">
        <v>6647</v>
      </c>
      <c r="E24" s="18" t="n">
        <v>0.49089472</v>
      </c>
      <c r="F24" s="20" t="n">
        <v>0.49035142</v>
      </c>
      <c r="G24" s="18" t="n">
        <v>7.17528227</v>
      </c>
      <c r="H24" s="20" t="n">
        <v>1.96887186</v>
      </c>
      <c r="I24" s="18" t="n">
        <v>92.33382301</v>
      </c>
      <c r="J24" s="20" t="n">
        <v>1.81605584</v>
      </c>
      <c r="K24" s="18" t="n">
        <v>0</v>
      </c>
      <c r="L24" s="20" t="n">
        <v>0</v>
      </c>
      <c r="M24" s="18" t="s">
        <v>404</v>
      </c>
      <c r="N24" s="20" t="s">
        <v>404</v>
      </c>
      <c r="O24" s="18" t="n">
        <v>0</v>
      </c>
      <c r="P24" s="20" t="n">
        <v>0</v>
      </c>
      <c r="Q24" s="18" t="n">
        <v>0</v>
      </c>
      <c r="R24" s="20" t="n">
        <v>0</v>
      </c>
      <c r="S24" s="18" t="n">
        <v>0</v>
      </c>
      <c r="T24" s="20" t="n">
        <v>0</v>
      </c>
    </row>
    <row r="25" spans="1:20">
      <c r="A25" s="15" t="s">
        <v>422</v>
      </c>
      <c r="B25" s="17" t="n">
        <v>5581</v>
      </c>
      <c r="C25" s="18">
        <f>(0.0/B25*100)</f>
        <v/>
      </c>
      <c r="D25" s="19" t="n">
        <v>5581</v>
      </c>
      <c r="E25" s="18" t="n">
        <v>42.95354715</v>
      </c>
      <c r="F25" s="20" t="n">
        <v>3.37507</v>
      </c>
      <c r="G25" s="18" t="n">
        <v>12.32545079</v>
      </c>
      <c r="H25" s="20" t="n">
        <v>2.6325116</v>
      </c>
      <c r="I25" s="18" t="n">
        <v>44.72100206</v>
      </c>
      <c r="J25" s="20" t="n">
        <v>3.33469487</v>
      </c>
      <c r="K25" s="18" t="n">
        <v>0</v>
      </c>
      <c r="L25" s="20" t="n">
        <v>0</v>
      </c>
      <c r="M25" s="18" t="s">
        <v>404</v>
      </c>
      <c r="N25" s="20" t="s">
        <v>404</v>
      </c>
      <c r="O25" s="18" t="n">
        <v>0</v>
      </c>
      <c r="P25" s="20" t="n">
        <v>0</v>
      </c>
      <c r="Q25" s="18" t="n">
        <v>0</v>
      </c>
      <c r="R25" s="20" t="n">
        <v>0</v>
      </c>
      <c r="S25" s="18" t="n">
        <v>0</v>
      </c>
      <c r="T25" s="20" t="n">
        <v>0</v>
      </c>
    </row>
    <row r="26" spans="1:20">
      <c r="A26" s="15" t="s">
        <v>423</v>
      </c>
      <c r="B26" s="17" t="n">
        <v>4869</v>
      </c>
      <c r="C26" s="18">
        <f>(11.0/B26*100)</f>
        <v/>
      </c>
      <c r="D26" s="19" t="n">
        <v>4858</v>
      </c>
      <c r="E26" s="18" t="n">
        <v>38.10413608</v>
      </c>
      <c r="F26" s="20" t="n">
        <v>2.91232129</v>
      </c>
      <c r="G26" s="18" t="n">
        <v>30.19789079</v>
      </c>
      <c r="H26" s="20" t="n">
        <v>2.79476506</v>
      </c>
      <c r="I26" s="18" t="n">
        <v>29.96485757</v>
      </c>
      <c r="J26" s="20" t="n">
        <v>2.27033004</v>
      </c>
      <c r="K26" s="18" t="n">
        <v>0</v>
      </c>
      <c r="L26" s="20" t="n">
        <v>0</v>
      </c>
      <c r="M26" s="18" t="s">
        <v>404</v>
      </c>
      <c r="N26" s="20" t="s">
        <v>404</v>
      </c>
      <c r="O26" s="18" t="n">
        <v>0</v>
      </c>
      <c r="P26" s="20" t="n">
        <v>0</v>
      </c>
      <c r="Q26" s="18" t="n">
        <v>0</v>
      </c>
      <c r="R26" s="20" t="n">
        <v>0</v>
      </c>
      <c r="S26" s="18" t="n">
        <v>1.73311556</v>
      </c>
      <c r="T26" s="20" t="n">
        <v>0.7021928</v>
      </c>
    </row>
    <row r="27" spans="1:20">
      <c r="A27" s="15" t="s">
        <v>424</v>
      </c>
      <c r="B27" s="17" t="n">
        <v>5299</v>
      </c>
      <c r="C27" s="18">
        <f>(0.0/B27*100)</f>
        <v/>
      </c>
      <c r="D27" s="19" t="n">
        <v>5299</v>
      </c>
      <c r="E27" s="18" t="n">
        <v>8.274081519999999</v>
      </c>
      <c r="F27" s="20" t="n">
        <v>0.05213706</v>
      </c>
      <c r="G27" s="18" t="n">
        <v>16.74755851</v>
      </c>
      <c r="H27" s="20" t="n">
        <v>0.06966492000000001</v>
      </c>
      <c r="I27" s="18" t="n">
        <v>74.75573617000001</v>
      </c>
      <c r="J27" s="20" t="n">
        <v>0.07917877</v>
      </c>
      <c r="K27" s="18" t="n">
        <v>0</v>
      </c>
      <c r="L27" s="20" t="n">
        <v>0</v>
      </c>
      <c r="M27" s="18" t="s">
        <v>404</v>
      </c>
      <c r="N27" s="20" t="s">
        <v>404</v>
      </c>
      <c r="O27" s="18" t="n">
        <v>0</v>
      </c>
      <c r="P27" s="20" t="n">
        <v>0</v>
      </c>
      <c r="Q27" s="18" t="n">
        <v>0</v>
      </c>
      <c r="R27" s="20" t="n">
        <v>0</v>
      </c>
      <c r="S27" s="18" t="n">
        <v>0.22262381</v>
      </c>
      <c r="T27" s="20" t="n">
        <v>0.00634242</v>
      </c>
    </row>
    <row r="28" spans="1:20">
      <c r="A28" s="15" t="s">
        <v>425</v>
      </c>
      <c r="B28" s="17" t="n">
        <v>7568</v>
      </c>
      <c r="C28" s="18">
        <f>(0.0/B28*100)</f>
        <v/>
      </c>
      <c r="D28" s="19" t="n">
        <v>7568</v>
      </c>
      <c r="E28" s="18" t="n">
        <v>24.22945913</v>
      </c>
      <c r="F28" s="20" t="n">
        <v>2.97084928</v>
      </c>
      <c r="G28" s="18" t="n">
        <v>15.97708759</v>
      </c>
      <c r="H28" s="20" t="n">
        <v>2.45088049</v>
      </c>
      <c r="I28" s="18" t="n">
        <v>59.23515661</v>
      </c>
      <c r="J28" s="20" t="n">
        <v>3.29257798</v>
      </c>
      <c r="K28" s="18" t="n">
        <v>0</v>
      </c>
      <c r="L28" s="20" t="n">
        <v>0</v>
      </c>
      <c r="M28" s="18" t="s">
        <v>404</v>
      </c>
      <c r="N28" s="20" t="s">
        <v>404</v>
      </c>
      <c r="O28" s="18" t="n">
        <v>0</v>
      </c>
      <c r="P28" s="20" t="n">
        <v>0</v>
      </c>
      <c r="Q28" s="18" t="n">
        <v>0</v>
      </c>
      <c r="R28" s="20" t="n">
        <v>0</v>
      </c>
      <c r="S28" s="18" t="n">
        <v>0.5582966700000001</v>
      </c>
      <c r="T28" s="20" t="n">
        <v>0.36938999</v>
      </c>
    </row>
    <row r="29" spans="1:20">
      <c r="A29" s="15" t="s">
        <v>426</v>
      </c>
      <c r="B29" s="17" t="n">
        <v>5385</v>
      </c>
      <c r="C29" s="18">
        <f>(1123.0/B29*100)</f>
        <v/>
      </c>
      <c r="D29" s="19" t="n">
        <v>4262</v>
      </c>
      <c r="E29" s="18" t="n">
        <v>5.04069723</v>
      </c>
      <c r="F29" s="20" t="n">
        <v>1.57821632</v>
      </c>
      <c r="G29" s="18" t="n">
        <v>15.21082219</v>
      </c>
      <c r="H29" s="20" t="n">
        <v>2.94282812</v>
      </c>
      <c r="I29" s="18" t="n">
        <v>59.25133801</v>
      </c>
      <c r="J29" s="20" t="n">
        <v>4.29655068</v>
      </c>
      <c r="K29" s="18" t="n">
        <v>0</v>
      </c>
      <c r="L29" s="20" t="n">
        <v>0</v>
      </c>
      <c r="M29" s="18" t="s">
        <v>404</v>
      </c>
      <c r="N29" s="20" t="s">
        <v>404</v>
      </c>
      <c r="O29" s="18" t="n">
        <v>0</v>
      </c>
      <c r="P29" s="20" t="n">
        <v>0</v>
      </c>
      <c r="Q29" s="18" t="n">
        <v>0</v>
      </c>
      <c r="R29" s="20" t="n">
        <v>0</v>
      </c>
      <c r="S29" s="18" t="n">
        <v>20.49714257</v>
      </c>
      <c r="T29" s="20" t="n">
        <v>3.53885482</v>
      </c>
    </row>
    <row r="30" spans="1:20">
      <c r="A30" s="15" t="s">
        <v>427</v>
      </c>
      <c r="B30" s="17" t="n">
        <v>4520</v>
      </c>
      <c r="C30" s="18">
        <f>(957.0/B30*100)</f>
        <v/>
      </c>
      <c r="D30" s="19" t="n">
        <v>3563</v>
      </c>
      <c r="E30" s="18" t="n">
        <v>37.10310119</v>
      </c>
      <c r="F30" s="20" t="n">
        <v>3.49224443</v>
      </c>
      <c r="G30" s="18" t="n">
        <v>23.38500309</v>
      </c>
      <c r="H30" s="20" t="n">
        <v>2.76143412</v>
      </c>
      <c r="I30" s="18" t="n">
        <v>36.83419278</v>
      </c>
      <c r="J30" s="20" t="n">
        <v>3.99390373</v>
      </c>
      <c r="K30" s="18" t="n">
        <v>0</v>
      </c>
      <c r="L30" s="20" t="n">
        <v>0</v>
      </c>
      <c r="M30" s="18" t="s">
        <v>404</v>
      </c>
      <c r="N30" s="20" t="s">
        <v>404</v>
      </c>
      <c r="O30" s="18" t="n">
        <v>0</v>
      </c>
      <c r="P30" s="20" t="n">
        <v>0</v>
      </c>
      <c r="Q30" s="18" t="n">
        <v>0</v>
      </c>
      <c r="R30" s="20" t="n">
        <v>0</v>
      </c>
      <c r="S30" s="18" t="n">
        <v>2.67770295</v>
      </c>
      <c r="T30" s="20" t="n">
        <v>0.97172102</v>
      </c>
    </row>
    <row r="31" spans="1:20">
      <c r="A31" s="15" t="s">
        <v>428</v>
      </c>
      <c r="B31" s="17" t="n">
        <v>5456</v>
      </c>
      <c r="C31" s="18">
        <f>(502.0/B31*100)</f>
        <v/>
      </c>
      <c r="D31" s="19" t="n">
        <v>4954</v>
      </c>
      <c r="E31" s="18" t="n">
        <v>81.66368607</v>
      </c>
      <c r="F31" s="20" t="n">
        <v>3.02912013</v>
      </c>
      <c r="G31" s="18" t="n">
        <v>2.4617303</v>
      </c>
      <c r="H31" s="20" t="n">
        <v>1.10513418</v>
      </c>
      <c r="I31" s="18" t="n">
        <v>4.96946198</v>
      </c>
      <c r="J31" s="20" t="n">
        <v>1.68030805</v>
      </c>
      <c r="K31" s="18" t="n">
        <v>0</v>
      </c>
      <c r="L31" s="20" t="n">
        <v>0</v>
      </c>
      <c r="M31" s="18" t="s">
        <v>404</v>
      </c>
      <c r="N31" s="20" t="s">
        <v>404</v>
      </c>
      <c r="O31" s="18" t="n">
        <v>0</v>
      </c>
      <c r="P31" s="20" t="n">
        <v>0</v>
      </c>
      <c r="Q31" s="18" t="n">
        <v>0</v>
      </c>
      <c r="R31" s="20" t="n">
        <v>0</v>
      </c>
      <c r="S31" s="18" t="n">
        <v>10.90512165</v>
      </c>
      <c r="T31" s="20" t="n">
        <v>2.11204994</v>
      </c>
    </row>
    <row r="32" spans="1:20">
      <c r="A32" s="15" t="s">
        <v>429</v>
      </c>
      <c r="B32" s="17" t="n">
        <v>4478</v>
      </c>
      <c r="C32" s="18">
        <f>(0.0/B32*100)</f>
        <v/>
      </c>
      <c r="D32" s="19" t="n">
        <v>4478</v>
      </c>
      <c r="E32" s="18" t="n">
        <v>40.88095192</v>
      </c>
      <c r="F32" s="20" t="n">
        <v>3.52684306</v>
      </c>
      <c r="G32" s="18" t="n">
        <v>41.27890559</v>
      </c>
      <c r="H32" s="20" t="n">
        <v>4.30297484</v>
      </c>
      <c r="I32" s="18" t="n">
        <v>16.62307412</v>
      </c>
      <c r="J32" s="20" t="n">
        <v>3.08699393</v>
      </c>
      <c r="K32" s="18" t="n">
        <v>0</v>
      </c>
      <c r="L32" s="20" t="n">
        <v>0</v>
      </c>
      <c r="M32" s="18" t="s">
        <v>404</v>
      </c>
      <c r="N32" s="20" t="s">
        <v>404</v>
      </c>
      <c r="O32" s="18" t="n">
        <v>0</v>
      </c>
      <c r="P32" s="20" t="n">
        <v>0</v>
      </c>
      <c r="Q32" s="18" t="n">
        <v>0</v>
      </c>
      <c r="R32" s="20" t="n">
        <v>0</v>
      </c>
      <c r="S32" s="18" t="n">
        <v>1.21706838</v>
      </c>
      <c r="T32" s="20" t="n">
        <v>0.88177919</v>
      </c>
    </row>
    <row r="33" spans="1:20">
      <c r="A33" s="15" t="s">
        <v>430</v>
      </c>
      <c r="B33" s="17" t="n">
        <v>7325</v>
      </c>
      <c r="C33" s="18">
        <f>(29.0/B33*100)</f>
        <v/>
      </c>
      <c r="D33" s="19" t="n">
        <v>7296</v>
      </c>
      <c r="E33" s="18" t="n">
        <v>35.31435648</v>
      </c>
      <c r="F33" s="20" t="n">
        <v>3.71096977</v>
      </c>
      <c r="G33" s="18" t="n">
        <v>33.18435671</v>
      </c>
      <c r="H33" s="20" t="n">
        <v>3.55903888</v>
      </c>
      <c r="I33" s="18" t="n">
        <v>30.66135738</v>
      </c>
      <c r="J33" s="20" t="n">
        <v>3.43003357</v>
      </c>
      <c r="K33" s="18" t="n">
        <v>0</v>
      </c>
      <c r="L33" s="20" t="n">
        <v>0</v>
      </c>
      <c r="M33" s="18" t="s">
        <v>404</v>
      </c>
      <c r="N33" s="20" t="s">
        <v>404</v>
      </c>
      <c r="O33" s="18" t="n">
        <v>0</v>
      </c>
      <c r="P33" s="20" t="n">
        <v>0</v>
      </c>
      <c r="Q33" s="18" t="n">
        <v>0</v>
      </c>
      <c r="R33" s="20" t="n">
        <v>0</v>
      </c>
      <c r="S33" s="18" t="n">
        <v>0.83992944</v>
      </c>
      <c r="T33" s="20" t="n">
        <v>0.66544923</v>
      </c>
    </row>
    <row r="34" spans="1:20">
      <c r="A34" s="15" t="s">
        <v>431</v>
      </c>
      <c r="B34" s="17" t="n">
        <v>6350</v>
      </c>
      <c r="C34" s="18">
        <f>(0.0/B34*100)</f>
        <v/>
      </c>
      <c r="D34" s="19" t="n">
        <v>6350</v>
      </c>
      <c r="E34" s="18" t="n">
        <v>30.12719487</v>
      </c>
      <c r="F34" s="20" t="n">
        <v>1.90558292</v>
      </c>
      <c r="G34" s="18" t="n">
        <v>12.14524153</v>
      </c>
      <c r="H34" s="20" t="n">
        <v>1.97544333</v>
      </c>
      <c r="I34" s="18" t="n">
        <v>55.93166138</v>
      </c>
      <c r="J34" s="20" t="n">
        <v>1.81910789</v>
      </c>
      <c r="K34" s="18" t="n">
        <v>0</v>
      </c>
      <c r="L34" s="20" t="n">
        <v>0</v>
      </c>
      <c r="M34" s="18" t="s">
        <v>404</v>
      </c>
      <c r="N34" s="20" t="s">
        <v>404</v>
      </c>
      <c r="O34" s="18" t="n">
        <v>0</v>
      </c>
      <c r="P34" s="20" t="n">
        <v>0</v>
      </c>
      <c r="Q34" s="18" t="n">
        <v>0</v>
      </c>
      <c r="R34" s="20" t="n">
        <v>0</v>
      </c>
      <c r="S34" s="18" t="n">
        <v>1.79590222</v>
      </c>
      <c r="T34" s="20" t="n">
        <v>0.88833194</v>
      </c>
    </row>
    <row r="35" spans="1:20">
      <c r="A35" s="15" t="s">
        <v>432</v>
      </c>
      <c r="B35" s="17" t="n">
        <v>6406</v>
      </c>
      <c r="C35" s="18">
        <f>(443.0/B35*100)</f>
        <v/>
      </c>
      <c r="D35" s="19" t="n">
        <v>5963</v>
      </c>
      <c r="E35" s="18" t="n">
        <v>28.34938851</v>
      </c>
      <c r="F35" s="20" t="n">
        <v>0.44064239</v>
      </c>
      <c r="G35" s="18" t="n">
        <v>38.43183665</v>
      </c>
      <c r="H35" s="20" t="n">
        <v>0.32549398</v>
      </c>
      <c r="I35" s="18" t="n">
        <v>32.2760365</v>
      </c>
      <c r="J35" s="20" t="n">
        <v>0.25794707</v>
      </c>
      <c r="K35" s="18" t="n">
        <v>0</v>
      </c>
      <c r="L35" s="20" t="n">
        <v>0</v>
      </c>
      <c r="M35" s="18" t="s">
        <v>404</v>
      </c>
      <c r="N35" s="20" t="s">
        <v>404</v>
      </c>
      <c r="O35" s="18" t="n">
        <v>0</v>
      </c>
      <c r="P35" s="20" t="n">
        <v>0</v>
      </c>
      <c r="Q35" s="18" t="n">
        <v>0</v>
      </c>
      <c r="R35" s="20" t="n">
        <v>0</v>
      </c>
      <c r="S35" s="18" t="n">
        <v>0.94273834</v>
      </c>
      <c r="T35" s="20" t="n">
        <v>0.18436898</v>
      </c>
    </row>
    <row r="36" spans="1:20">
      <c r="A36" s="15" t="s">
        <v>433</v>
      </c>
      <c r="B36" s="17" t="n">
        <v>6736</v>
      </c>
      <c r="C36" s="18">
        <f>(10.0/B36*100)</f>
        <v/>
      </c>
      <c r="D36" s="19" t="n">
        <v>6726</v>
      </c>
      <c r="E36" s="18" t="n">
        <v>80.39696524999999</v>
      </c>
      <c r="F36" s="20" t="n">
        <v>2.79171408</v>
      </c>
      <c r="G36" s="18" t="n">
        <v>13.76634049</v>
      </c>
      <c r="H36" s="20" t="n">
        <v>2.48383403</v>
      </c>
      <c r="I36" s="18" t="n">
        <v>5.26160752</v>
      </c>
      <c r="J36" s="20" t="n">
        <v>1.59091862</v>
      </c>
      <c r="K36" s="18" t="n">
        <v>0</v>
      </c>
      <c r="L36" s="20" t="n">
        <v>0</v>
      </c>
      <c r="M36" s="18" t="s">
        <v>404</v>
      </c>
      <c r="N36" s="20" t="s">
        <v>404</v>
      </c>
      <c r="O36" s="18" t="n">
        <v>0</v>
      </c>
      <c r="P36" s="20" t="n">
        <v>0</v>
      </c>
      <c r="Q36" s="18" t="n">
        <v>0</v>
      </c>
      <c r="R36" s="20" t="n">
        <v>0</v>
      </c>
      <c r="S36" s="18" t="n">
        <v>0.57508674</v>
      </c>
      <c r="T36" s="20" t="n">
        <v>0.52401539</v>
      </c>
    </row>
    <row r="37" spans="1:20">
      <c r="A37" s="15" t="s">
        <v>434</v>
      </c>
      <c r="B37" s="17" t="n">
        <v>5458</v>
      </c>
      <c r="C37" s="18">
        <f>(0.0/B37*100)</f>
        <v/>
      </c>
      <c r="D37" s="19" t="n">
        <v>5458</v>
      </c>
      <c r="E37" s="18" t="n">
        <v>85.14513162</v>
      </c>
      <c r="F37" s="20" t="n">
        <v>2.62726063</v>
      </c>
      <c r="G37" s="18" t="n">
        <v>6.25497855</v>
      </c>
      <c r="H37" s="20" t="n">
        <v>1.8148006</v>
      </c>
      <c r="I37" s="18" t="n">
        <v>5.87158619</v>
      </c>
      <c r="J37" s="20" t="n">
        <v>1.6429752</v>
      </c>
      <c r="K37" s="18" t="n">
        <v>0</v>
      </c>
      <c r="L37" s="20" t="n">
        <v>0</v>
      </c>
      <c r="M37" s="18" t="s">
        <v>404</v>
      </c>
      <c r="N37" s="20" t="s">
        <v>404</v>
      </c>
      <c r="O37" s="18" t="n">
        <v>0</v>
      </c>
      <c r="P37" s="20" t="n">
        <v>0</v>
      </c>
      <c r="Q37" s="18" t="n">
        <v>0</v>
      </c>
      <c r="R37" s="20" t="n">
        <v>0</v>
      </c>
      <c r="S37" s="18" t="n">
        <v>2.72830364</v>
      </c>
      <c r="T37" s="20" t="n">
        <v>1.3166451</v>
      </c>
    </row>
    <row r="38" spans="1:20">
      <c r="A38" s="15" t="s">
        <v>435</v>
      </c>
      <c r="B38" s="17" t="n">
        <v>5860</v>
      </c>
      <c r="C38" s="18">
        <f>(268.0/B38*100)</f>
        <v/>
      </c>
      <c r="D38" s="19" t="n">
        <v>5592</v>
      </c>
      <c r="E38" s="18" t="n">
        <v>23.3339183</v>
      </c>
      <c r="F38" s="20" t="n">
        <v>3.74038423</v>
      </c>
      <c r="G38" s="18" t="n">
        <v>17.46728699</v>
      </c>
      <c r="H38" s="20" t="n">
        <v>3.16672784</v>
      </c>
      <c r="I38" s="18" t="n">
        <v>56.20964971</v>
      </c>
      <c r="J38" s="20" t="n">
        <v>3.99581523</v>
      </c>
      <c r="K38" s="18" t="n">
        <v>0</v>
      </c>
      <c r="L38" s="20" t="n">
        <v>0</v>
      </c>
      <c r="M38" s="18" t="s">
        <v>404</v>
      </c>
      <c r="N38" s="20" t="s">
        <v>404</v>
      </c>
      <c r="O38" s="18" t="n">
        <v>0</v>
      </c>
      <c r="P38" s="20" t="n">
        <v>0</v>
      </c>
      <c r="Q38" s="18" t="n">
        <v>0</v>
      </c>
      <c r="R38" s="20" t="n">
        <v>0</v>
      </c>
      <c r="S38" s="18" t="n">
        <v>2.98914499</v>
      </c>
      <c r="T38" s="20" t="n">
        <v>1.42682054</v>
      </c>
    </row>
    <row r="39" spans="1:20">
      <c r="A39" s="15" t="s">
        <v>436</v>
      </c>
      <c r="B39" s="17" t="n">
        <v>5895</v>
      </c>
      <c r="C39" s="18">
        <f>(0.0/B39*100)</f>
        <v/>
      </c>
      <c r="D39" s="19" t="n">
        <v>5895</v>
      </c>
      <c r="E39" s="18" t="n">
        <v>7.45743544</v>
      </c>
      <c r="F39" s="20" t="n">
        <v>1.84695672</v>
      </c>
      <c r="G39" s="18" t="n">
        <v>15.41089091</v>
      </c>
      <c r="H39" s="20" t="n">
        <v>3.24582323</v>
      </c>
      <c r="I39" s="18" t="n">
        <v>76.6688267</v>
      </c>
      <c r="J39" s="20" t="n">
        <v>3.44133873</v>
      </c>
      <c r="K39" s="18" t="n">
        <v>0</v>
      </c>
      <c r="L39" s="20" t="n">
        <v>0</v>
      </c>
      <c r="M39" s="18" t="s">
        <v>404</v>
      </c>
      <c r="N39" s="20" t="s">
        <v>404</v>
      </c>
      <c r="O39" s="18" t="n">
        <v>0</v>
      </c>
      <c r="P39" s="20" t="n">
        <v>0</v>
      </c>
      <c r="Q39" s="18" t="n">
        <v>0</v>
      </c>
      <c r="R39" s="20" t="n">
        <v>0</v>
      </c>
      <c r="S39" s="18" t="n">
        <v>0.46284695</v>
      </c>
      <c r="T39" s="20" t="n">
        <v>0.46314284</v>
      </c>
    </row>
    <row r="40" spans="1:20">
      <c r="A40" s="15" t="s">
        <v>437</v>
      </c>
      <c r="B40" s="17" t="n">
        <v>14157</v>
      </c>
      <c r="C40" s="18">
        <f>(2728.0/B40*100)</f>
        <v/>
      </c>
      <c r="D40" s="19" t="n">
        <v>11429</v>
      </c>
      <c r="E40" s="18" t="n">
        <v>66.90197154000001</v>
      </c>
      <c r="F40" s="20" t="n">
        <v>3.39476731</v>
      </c>
      <c r="G40" s="18" t="n">
        <v>8.857953999999999</v>
      </c>
      <c r="H40" s="20" t="n">
        <v>2.23408042</v>
      </c>
      <c r="I40" s="18" t="n">
        <v>20.22600146</v>
      </c>
      <c r="J40" s="20" t="n">
        <v>2.6772778</v>
      </c>
      <c r="K40" s="18" t="n">
        <v>0</v>
      </c>
      <c r="L40" s="20" t="n">
        <v>0</v>
      </c>
      <c r="M40" s="18" t="s">
        <v>404</v>
      </c>
      <c r="N40" s="20" t="s">
        <v>404</v>
      </c>
      <c r="O40" s="18" t="n">
        <v>0</v>
      </c>
      <c r="P40" s="20" t="n">
        <v>0</v>
      </c>
      <c r="Q40" s="18" t="n">
        <v>0</v>
      </c>
      <c r="R40" s="20" t="n">
        <v>0</v>
      </c>
      <c r="S40" s="18" t="n">
        <v>4.014073</v>
      </c>
      <c r="T40" s="20" t="n">
        <v>1.11451823</v>
      </c>
    </row>
    <row r="41" spans="1:20">
      <c r="A41" s="15" t="s">
        <v>438</v>
      </c>
      <c r="B41" s="17" t="n">
        <v>5712</v>
      </c>
      <c r="C41" s="18">
        <f>(99.0/B41*100)</f>
        <v/>
      </c>
      <c r="D41" s="19" t="n">
        <v>5613</v>
      </c>
      <c r="E41" s="18" t="n">
        <v>46.6960174</v>
      </c>
      <c r="F41" s="20" t="n">
        <v>4.08825347</v>
      </c>
      <c r="G41" s="18" t="n">
        <v>21.56854436</v>
      </c>
      <c r="H41" s="20" t="n">
        <v>3.22834459</v>
      </c>
      <c r="I41" s="18" t="n">
        <v>30.23331686</v>
      </c>
      <c r="J41" s="20" t="n">
        <v>3.5125362</v>
      </c>
      <c r="K41" s="18" t="n">
        <v>0</v>
      </c>
      <c r="L41" s="20" t="n">
        <v>0</v>
      </c>
      <c r="M41" s="18" t="s">
        <v>404</v>
      </c>
      <c r="N41" s="20" t="s">
        <v>404</v>
      </c>
      <c r="O41" s="18" t="n">
        <v>0</v>
      </c>
      <c r="P41" s="20" t="n">
        <v>0</v>
      </c>
      <c r="Q41" s="18" t="n">
        <v>0</v>
      </c>
      <c r="R41" s="20" t="n">
        <v>0</v>
      </c>
      <c r="S41" s="18" t="n">
        <v>1.50212138</v>
      </c>
      <c r="T41" s="20" t="n">
        <v>1.0241996</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15.56955304</v>
      </c>
      <c r="F44" s="20" t="n">
        <v>2.63170104</v>
      </c>
      <c r="G44" s="18" t="n">
        <v>24.32284971</v>
      </c>
      <c r="H44" s="20" t="n">
        <v>2.90571286</v>
      </c>
      <c r="I44" s="18" t="n">
        <v>59.55563206</v>
      </c>
      <c r="J44" s="20" t="n">
        <v>3.2457828</v>
      </c>
      <c r="K44" s="18" t="n">
        <v>0</v>
      </c>
      <c r="L44" s="20" t="n">
        <v>0</v>
      </c>
      <c r="M44" s="18" t="s">
        <v>404</v>
      </c>
      <c r="N44" s="20" t="s">
        <v>404</v>
      </c>
      <c r="O44" s="18" t="n">
        <v>0</v>
      </c>
      <c r="P44" s="20" t="n">
        <v>0</v>
      </c>
      <c r="Q44" s="18" t="n">
        <v>0</v>
      </c>
      <c r="R44" s="20" t="n">
        <v>0</v>
      </c>
      <c r="S44" s="18" t="n">
        <v>0.55196519</v>
      </c>
      <c r="T44" s="20" t="n">
        <v>0.43157727</v>
      </c>
    </row>
    <row r="45" spans="1:20">
      <c r="A45" s="15" t="s">
        <v>442</v>
      </c>
      <c r="B45" s="17" t="n">
        <v>5519</v>
      </c>
      <c r="C45" s="18">
        <f>(0.0/B45*100)</f>
        <v/>
      </c>
      <c r="D45" s="19" t="n">
        <v>5519</v>
      </c>
      <c r="E45" s="18" t="n">
        <v>12.93016982</v>
      </c>
      <c r="F45" s="20" t="n">
        <v>2.77763085</v>
      </c>
      <c r="G45" s="18" t="n">
        <v>23.93273813</v>
      </c>
      <c r="H45" s="20" t="n">
        <v>3.64190033</v>
      </c>
      <c r="I45" s="18" t="n">
        <v>60.68265208</v>
      </c>
      <c r="J45" s="20" t="n">
        <v>4.0228946</v>
      </c>
      <c r="K45" s="18" t="n">
        <v>0</v>
      </c>
      <c r="L45" s="20" t="n">
        <v>0</v>
      </c>
      <c r="M45" s="18" t="s">
        <v>404</v>
      </c>
      <c r="N45" s="20" t="s">
        <v>404</v>
      </c>
      <c r="O45" s="18" t="n">
        <v>0</v>
      </c>
      <c r="P45" s="20" t="n">
        <v>0</v>
      </c>
      <c r="Q45" s="18" t="n">
        <v>0</v>
      </c>
      <c r="R45" s="20" t="n">
        <v>0</v>
      </c>
      <c r="S45" s="18" t="n">
        <v>2.45443997</v>
      </c>
      <c r="T45" s="20" t="n">
        <v>1.20420991</v>
      </c>
    </row>
    <row r="46" spans="1:20">
      <c r="A46" s="15" t="s">
        <v>443</v>
      </c>
      <c r="B46" s="17" t="n">
        <v>23141</v>
      </c>
      <c r="C46" s="18">
        <f>(4196.0/B46*100)</f>
        <v/>
      </c>
      <c r="D46" s="19" t="n">
        <v>18945</v>
      </c>
      <c r="E46" s="18" t="n">
        <v>52.96927502</v>
      </c>
      <c r="F46" s="20" t="n">
        <v>2.55518125</v>
      </c>
      <c r="G46" s="18" t="n">
        <v>18.64704118</v>
      </c>
      <c r="H46" s="20" t="n">
        <v>2.06096055</v>
      </c>
      <c r="I46" s="18" t="n">
        <v>22.09639473</v>
      </c>
      <c r="J46" s="20" t="n">
        <v>2.20243626</v>
      </c>
      <c r="K46" s="18" t="n">
        <v>0</v>
      </c>
      <c r="L46" s="20" t="n">
        <v>0</v>
      </c>
      <c r="M46" s="18" t="s">
        <v>404</v>
      </c>
      <c r="N46" s="20" t="s">
        <v>404</v>
      </c>
      <c r="O46" s="18" t="n">
        <v>0</v>
      </c>
      <c r="P46" s="20" t="n">
        <v>0</v>
      </c>
      <c r="Q46" s="18" t="n">
        <v>0</v>
      </c>
      <c r="R46" s="20" t="n">
        <v>0</v>
      </c>
      <c r="S46" s="18" t="n">
        <v>6.28728907</v>
      </c>
      <c r="T46" s="20" t="n">
        <v>1.03078043</v>
      </c>
    </row>
    <row r="47" spans="1:20">
      <c r="A47" s="15" t="s">
        <v>444</v>
      </c>
      <c r="B47" s="17" t="n">
        <v>5928</v>
      </c>
      <c r="C47" s="18">
        <f>(0.0/B47*100)</f>
        <v/>
      </c>
      <c r="D47" s="19" t="n">
        <v>5928</v>
      </c>
      <c r="E47" s="18" t="n">
        <v>3.85303193</v>
      </c>
      <c r="F47" s="20" t="n">
        <v>1.11620109</v>
      </c>
      <c r="G47" s="18" t="n">
        <v>12.83208775</v>
      </c>
      <c r="H47" s="20" t="n">
        <v>2.36704515</v>
      </c>
      <c r="I47" s="18" t="n">
        <v>82.03659739</v>
      </c>
      <c r="J47" s="20" t="n">
        <v>2.46869505</v>
      </c>
      <c r="K47" s="18" t="n">
        <v>0</v>
      </c>
      <c r="L47" s="20" t="n">
        <v>0</v>
      </c>
      <c r="M47" s="18" t="s">
        <v>404</v>
      </c>
      <c r="N47" s="20" t="s">
        <v>404</v>
      </c>
      <c r="O47" s="18" t="n">
        <v>0</v>
      </c>
      <c r="P47" s="20" t="n">
        <v>0</v>
      </c>
      <c r="Q47" s="18" t="n">
        <v>0</v>
      </c>
      <c r="R47" s="20" t="n">
        <v>0</v>
      </c>
      <c r="S47" s="18" t="n">
        <v>1.27828292</v>
      </c>
      <c r="T47" s="20" t="n">
        <v>0.90404016</v>
      </c>
    </row>
    <row r="48" spans="1:20">
      <c r="A48" s="15" t="s">
        <v>445</v>
      </c>
      <c r="B48" s="17" t="n">
        <v>9841</v>
      </c>
      <c r="C48" s="18">
        <f>(40.0/B48*100)</f>
        <v/>
      </c>
      <c r="D48" s="19" t="n">
        <v>9801</v>
      </c>
      <c r="E48" s="18" t="n">
        <v>35.71226838</v>
      </c>
      <c r="F48" s="20" t="n">
        <v>3.01378125</v>
      </c>
      <c r="G48" s="18" t="n">
        <v>23.60936975</v>
      </c>
      <c r="H48" s="20" t="n">
        <v>3.10436163</v>
      </c>
      <c r="I48" s="18" t="n">
        <v>39.86712237</v>
      </c>
      <c r="J48" s="20" t="n">
        <v>3.39792148</v>
      </c>
      <c r="K48" s="18" t="n">
        <v>0</v>
      </c>
      <c r="L48" s="20" t="n">
        <v>0</v>
      </c>
      <c r="M48" s="18" t="s">
        <v>404</v>
      </c>
      <c r="N48" s="20" t="s">
        <v>404</v>
      </c>
      <c r="O48" s="18" t="n">
        <v>0</v>
      </c>
      <c r="P48" s="20" t="n">
        <v>0</v>
      </c>
      <c r="Q48" s="18" t="n">
        <v>0</v>
      </c>
      <c r="R48" s="20" t="n">
        <v>0</v>
      </c>
      <c r="S48" s="18" t="n">
        <v>0.81123949</v>
      </c>
      <c r="T48" s="20" t="n">
        <v>0.56386339</v>
      </c>
    </row>
    <row r="49" spans="1:20">
      <c r="A49" s="15" t="s">
        <v>446</v>
      </c>
      <c r="B49" s="17" t="n">
        <v>6349</v>
      </c>
      <c r="C49" s="18">
        <f>(52.0/B49*100)</f>
        <v/>
      </c>
      <c r="D49" s="19" t="n">
        <v>6297</v>
      </c>
      <c r="E49" s="18" t="n">
        <v>70.01438405</v>
      </c>
      <c r="F49" s="20" t="n">
        <v>3.08601778</v>
      </c>
      <c r="G49" s="18" t="n">
        <v>19.28909526</v>
      </c>
      <c r="H49" s="20" t="n">
        <v>2.94002215</v>
      </c>
      <c r="I49" s="18" t="n">
        <v>9.114505960000001</v>
      </c>
      <c r="J49" s="20" t="n">
        <v>1.99001495</v>
      </c>
      <c r="K49" s="18" t="n">
        <v>0</v>
      </c>
      <c r="L49" s="20" t="n">
        <v>0</v>
      </c>
      <c r="M49" s="18" t="s">
        <v>404</v>
      </c>
      <c r="N49" s="20" t="s">
        <v>404</v>
      </c>
      <c r="O49" s="18" t="n">
        <v>0</v>
      </c>
      <c r="P49" s="20" t="n">
        <v>0</v>
      </c>
      <c r="Q49" s="18" t="n">
        <v>0</v>
      </c>
      <c r="R49" s="20" t="n">
        <v>0</v>
      </c>
      <c r="S49" s="18" t="n">
        <v>1.58201473</v>
      </c>
      <c r="T49" s="20" t="n">
        <v>0.91858328</v>
      </c>
    </row>
    <row r="50" spans="1:20">
      <c r="A50" s="15" t="s">
        <v>447</v>
      </c>
      <c r="B50" s="17" t="n">
        <v>11795</v>
      </c>
      <c r="C50" s="18">
        <f>(1031.0/B50*100)</f>
        <v/>
      </c>
      <c r="D50" s="19" t="n">
        <v>10764</v>
      </c>
      <c r="E50" s="18" t="n">
        <v>23.07694874</v>
      </c>
      <c r="F50" s="20" t="n">
        <v>2.75930196</v>
      </c>
      <c r="G50" s="18" t="n">
        <v>24.56757333</v>
      </c>
      <c r="H50" s="20" t="n">
        <v>3.35743603</v>
      </c>
      <c r="I50" s="18" t="n">
        <v>47.54520011</v>
      </c>
      <c r="J50" s="20" t="n">
        <v>3.52129408</v>
      </c>
      <c r="K50" s="18" t="n">
        <v>0</v>
      </c>
      <c r="L50" s="20" t="n">
        <v>0</v>
      </c>
      <c r="M50" s="18" t="s">
        <v>404</v>
      </c>
      <c r="N50" s="20" t="s">
        <v>404</v>
      </c>
      <c r="O50" s="18" t="n">
        <v>0</v>
      </c>
      <c r="P50" s="20" t="n">
        <v>0</v>
      </c>
      <c r="Q50" s="18" t="n">
        <v>0</v>
      </c>
      <c r="R50" s="20" t="n">
        <v>0</v>
      </c>
      <c r="S50" s="18" t="n">
        <v>4.81027782</v>
      </c>
      <c r="T50" s="20" t="n">
        <v>1.46727894</v>
      </c>
    </row>
    <row r="51" spans="1:20">
      <c r="A51" s="15" t="s">
        <v>448</v>
      </c>
      <c r="B51" s="17" t="n">
        <v>6866</v>
      </c>
      <c r="C51" s="18">
        <f>(0.0/B51*100)</f>
        <v/>
      </c>
      <c r="D51" s="19" t="n">
        <v>6866</v>
      </c>
      <c r="E51" s="18" t="n">
        <v>18.84183473</v>
      </c>
      <c r="F51" s="20" t="n">
        <v>2.88843635</v>
      </c>
      <c r="G51" s="18" t="n">
        <v>32.96636173</v>
      </c>
      <c r="H51" s="20" t="n">
        <v>3.47000059</v>
      </c>
      <c r="I51" s="18" t="n">
        <v>47.48458825</v>
      </c>
      <c r="J51" s="20" t="n">
        <v>3.50691295</v>
      </c>
      <c r="K51" s="18" t="n">
        <v>0</v>
      </c>
      <c r="L51" s="20" t="n">
        <v>0</v>
      </c>
      <c r="M51" s="18" t="s">
        <v>404</v>
      </c>
      <c r="N51" s="20" t="s">
        <v>404</v>
      </c>
      <c r="O51" s="18" t="n">
        <v>0</v>
      </c>
      <c r="P51" s="20" t="n">
        <v>0</v>
      </c>
      <c r="Q51" s="18" t="n">
        <v>0</v>
      </c>
      <c r="R51" s="20" t="n">
        <v>0</v>
      </c>
      <c r="S51" s="18" t="n">
        <v>0.7072152900000001</v>
      </c>
      <c r="T51" s="20" t="n">
        <v>0.53967191</v>
      </c>
    </row>
    <row r="52" spans="1:20">
      <c r="A52" s="15" t="s">
        <v>449</v>
      </c>
      <c r="B52" s="17" t="n">
        <v>5809</v>
      </c>
      <c r="C52" s="18">
        <f>(0.0/B52*100)</f>
        <v/>
      </c>
      <c r="D52" s="19" t="n">
        <v>5809</v>
      </c>
      <c r="E52" s="18" t="n">
        <v>2.47987994</v>
      </c>
      <c r="F52" s="20" t="n">
        <v>1.30309022</v>
      </c>
      <c r="G52" s="18" t="n">
        <v>2.1191989</v>
      </c>
      <c r="H52" s="20" t="n">
        <v>1.28527157</v>
      </c>
      <c r="I52" s="18" t="n">
        <v>94.72369894000001</v>
      </c>
      <c r="J52" s="20" t="n">
        <v>1.82326053</v>
      </c>
      <c r="K52" s="18" t="n">
        <v>0</v>
      </c>
      <c r="L52" s="20" t="n">
        <v>0</v>
      </c>
      <c r="M52" s="18" t="s">
        <v>404</v>
      </c>
      <c r="N52" s="20" t="s">
        <v>404</v>
      </c>
      <c r="O52" s="18" t="n">
        <v>0</v>
      </c>
      <c r="P52" s="20" t="n">
        <v>0</v>
      </c>
      <c r="Q52" s="18" t="n">
        <v>0</v>
      </c>
      <c r="R52" s="20" t="n">
        <v>0</v>
      </c>
      <c r="S52" s="18" t="n">
        <v>0.67722222</v>
      </c>
      <c r="T52" s="20" t="n">
        <v>0.08105725</v>
      </c>
    </row>
    <row r="53" spans="1:20">
      <c r="A53" s="15" t="s">
        <v>450</v>
      </c>
      <c r="B53" s="17" t="n">
        <v>5571</v>
      </c>
      <c r="C53" s="18">
        <f>(0.0/B53*100)</f>
        <v/>
      </c>
      <c r="D53" s="19" t="n">
        <v>5571</v>
      </c>
      <c r="E53" s="18" t="n">
        <v>59.28805455</v>
      </c>
      <c r="F53" s="20" t="n">
        <v>0.13609223</v>
      </c>
      <c r="G53" s="18" t="n">
        <v>17.68085272</v>
      </c>
      <c r="H53" s="20" t="n">
        <v>0.11407347</v>
      </c>
      <c r="I53" s="18" t="n">
        <v>22.69092903</v>
      </c>
      <c r="J53" s="20" t="n">
        <v>0.11968454</v>
      </c>
      <c r="K53" s="18" t="n">
        <v>0</v>
      </c>
      <c r="L53" s="20" t="n">
        <v>0</v>
      </c>
      <c r="M53" s="18" t="s">
        <v>404</v>
      </c>
      <c r="N53" s="20" t="s">
        <v>404</v>
      </c>
      <c r="O53" s="18" t="n">
        <v>0</v>
      </c>
      <c r="P53" s="20" t="n">
        <v>0</v>
      </c>
      <c r="Q53" s="18" t="n">
        <v>0</v>
      </c>
      <c r="R53" s="20" t="n">
        <v>0</v>
      </c>
      <c r="S53" s="18" t="n">
        <v>0.3401637</v>
      </c>
      <c r="T53" s="20" t="n">
        <v>0.03650679</v>
      </c>
    </row>
    <row r="54" spans="1:20">
      <c r="A54" s="15" t="s">
        <v>451</v>
      </c>
      <c r="B54" s="17" t="n">
        <v>4740</v>
      </c>
      <c r="C54" s="18">
        <f>(199.0/B54*100)</f>
        <v/>
      </c>
      <c r="D54" s="19" t="n">
        <v>4541</v>
      </c>
      <c r="E54" s="18" t="n">
        <v>48.10848466</v>
      </c>
      <c r="F54" s="20" t="n">
        <v>3.49039969</v>
      </c>
      <c r="G54" s="18" t="n">
        <v>19.46227788</v>
      </c>
      <c r="H54" s="20" t="n">
        <v>2.73147329</v>
      </c>
      <c r="I54" s="18" t="n">
        <v>30.53833042</v>
      </c>
      <c r="J54" s="20" t="n">
        <v>3.21331614</v>
      </c>
      <c r="K54" s="18" t="n">
        <v>0</v>
      </c>
      <c r="L54" s="20" t="n">
        <v>0</v>
      </c>
      <c r="M54" s="18" t="s">
        <v>404</v>
      </c>
      <c r="N54" s="20" t="s">
        <v>404</v>
      </c>
      <c r="O54" s="18" t="n">
        <v>0</v>
      </c>
      <c r="P54" s="20" t="n">
        <v>0</v>
      </c>
      <c r="Q54" s="18" t="n">
        <v>0</v>
      </c>
      <c r="R54" s="20" t="n">
        <v>0</v>
      </c>
      <c r="S54" s="18" t="n">
        <v>1.89090704</v>
      </c>
      <c r="T54" s="20" t="n">
        <v>0.9902191</v>
      </c>
    </row>
    <row r="55" spans="1:20">
      <c r="A55" s="15" t="s">
        <v>452</v>
      </c>
      <c r="B55" s="17" t="n">
        <v>5316</v>
      </c>
      <c r="C55" s="18">
        <f>(43.0/B55*100)</f>
        <v/>
      </c>
      <c r="D55" s="19" t="n">
        <v>5273</v>
      </c>
      <c r="E55" s="18" t="n">
        <v>36.24700747</v>
      </c>
      <c r="F55" s="20" t="n">
        <v>2.99271791</v>
      </c>
      <c r="G55" s="18" t="n">
        <v>32.34464495</v>
      </c>
      <c r="H55" s="20" t="n">
        <v>3.41550268</v>
      </c>
      <c r="I55" s="18" t="n">
        <v>28.95634726</v>
      </c>
      <c r="J55" s="20" t="n">
        <v>2.948708</v>
      </c>
      <c r="K55" s="18" t="n">
        <v>0</v>
      </c>
      <c r="L55" s="20" t="n">
        <v>0</v>
      </c>
      <c r="M55" s="18" t="s">
        <v>404</v>
      </c>
      <c r="N55" s="20" t="s">
        <v>404</v>
      </c>
      <c r="O55" s="18" t="n">
        <v>0</v>
      </c>
      <c r="P55" s="20" t="n">
        <v>0</v>
      </c>
      <c r="Q55" s="18" t="n">
        <v>0</v>
      </c>
      <c r="R55" s="20" t="n">
        <v>0</v>
      </c>
      <c r="S55" s="18" t="n">
        <v>2.45200032</v>
      </c>
      <c r="T55" s="20" t="n">
        <v>1.09285453</v>
      </c>
    </row>
    <row r="56" spans="1:20">
      <c r="A56" s="15" t="s">
        <v>453</v>
      </c>
      <c r="B56" s="17" t="n">
        <v>5359</v>
      </c>
      <c r="C56" s="18">
        <f>(0.0/B56*100)</f>
        <v/>
      </c>
      <c r="D56" s="19" t="n">
        <v>5359</v>
      </c>
      <c r="E56" s="18" t="n">
        <v>0</v>
      </c>
      <c r="F56" s="20" t="n">
        <v>0</v>
      </c>
      <c r="G56" s="18" t="n">
        <v>5.78489409</v>
      </c>
      <c r="H56" s="20" t="n">
        <v>1.14223723</v>
      </c>
      <c r="I56" s="18" t="n">
        <v>86.42156093</v>
      </c>
      <c r="J56" s="20" t="n">
        <v>2.60111974</v>
      </c>
      <c r="K56" s="18" t="n">
        <v>0</v>
      </c>
      <c r="L56" s="20" t="n">
        <v>0</v>
      </c>
      <c r="M56" s="18" t="s">
        <v>404</v>
      </c>
      <c r="N56" s="20" t="s">
        <v>404</v>
      </c>
      <c r="O56" s="18" t="n">
        <v>0</v>
      </c>
      <c r="P56" s="20" t="n">
        <v>0</v>
      </c>
      <c r="Q56" s="18" t="n">
        <v>0</v>
      </c>
      <c r="R56" s="20" t="n">
        <v>0</v>
      </c>
      <c r="S56" s="18" t="n">
        <v>7.79354499</v>
      </c>
      <c r="T56" s="20" t="n">
        <v>2.25736765</v>
      </c>
    </row>
    <row r="57" spans="1:20">
      <c r="A57" s="15" t="s">
        <v>454</v>
      </c>
      <c r="B57" s="17" t="n">
        <v>6513</v>
      </c>
      <c r="C57" s="18">
        <f>(0.0/B57*100)</f>
        <v/>
      </c>
      <c r="D57" s="19" t="n">
        <v>6513</v>
      </c>
      <c r="E57" s="18" t="n">
        <v>9.827931660000001</v>
      </c>
      <c r="F57" s="20" t="n">
        <v>2.03362182</v>
      </c>
      <c r="G57" s="18" t="n">
        <v>25.39972921</v>
      </c>
      <c r="H57" s="20" t="n">
        <v>3.20789064</v>
      </c>
      <c r="I57" s="18" t="n">
        <v>64.39695093</v>
      </c>
      <c r="J57" s="20" t="n">
        <v>3.26092679</v>
      </c>
      <c r="K57" s="18" t="n">
        <v>0</v>
      </c>
      <c r="L57" s="20" t="n">
        <v>0</v>
      </c>
      <c r="M57" s="18" t="s">
        <v>404</v>
      </c>
      <c r="N57" s="20" t="s">
        <v>404</v>
      </c>
      <c r="O57" s="18" t="n">
        <v>0</v>
      </c>
      <c r="P57" s="20" t="n">
        <v>0</v>
      </c>
      <c r="Q57" s="18" t="n">
        <v>0</v>
      </c>
      <c r="R57" s="20" t="n">
        <v>0</v>
      </c>
      <c r="S57" s="18" t="n">
        <v>0.3753882</v>
      </c>
      <c r="T57" s="20" t="n">
        <v>0.37417359</v>
      </c>
    </row>
    <row r="58" spans="1:20">
      <c r="A58" s="15" t="s">
        <v>455</v>
      </c>
      <c r="B58" s="17" t="n">
        <v>7267</v>
      </c>
      <c r="C58" s="18">
        <f>(0.0/B58*100)</f>
        <v/>
      </c>
      <c r="D58" s="19" t="n">
        <v>7267</v>
      </c>
      <c r="E58" s="18" t="n">
        <v>20.69078015</v>
      </c>
      <c r="F58" s="20" t="n">
        <v>2.74208014</v>
      </c>
      <c r="G58" s="18" t="n">
        <v>50.70530614</v>
      </c>
      <c r="H58" s="20" t="n">
        <v>3.51952177</v>
      </c>
      <c r="I58" s="18" t="n">
        <v>27.33779198</v>
      </c>
      <c r="J58" s="20" t="n">
        <v>3.50352058</v>
      </c>
      <c r="K58" s="18" t="n">
        <v>0</v>
      </c>
      <c r="L58" s="20" t="n">
        <v>0</v>
      </c>
      <c r="M58" s="18" t="s">
        <v>404</v>
      </c>
      <c r="N58" s="20" t="s">
        <v>404</v>
      </c>
      <c r="O58" s="18" t="n">
        <v>0</v>
      </c>
      <c r="P58" s="20" t="n">
        <v>0</v>
      </c>
      <c r="Q58" s="18" t="n">
        <v>0</v>
      </c>
      <c r="R58" s="20" t="n">
        <v>0</v>
      </c>
      <c r="S58" s="18" t="n">
        <v>1.26612173</v>
      </c>
      <c r="T58" s="20" t="n">
        <v>0.89493893</v>
      </c>
    </row>
    <row r="59" spans="1:20">
      <c r="A59" s="15" t="s">
        <v>456</v>
      </c>
      <c r="B59" s="17" t="n">
        <v>4826</v>
      </c>
      <c r="C59" s="18">
        <f>(0.0/B59*100)</f>
        <v/>
      </c>
      <c r="D59" s="19" t="n">
        <v>4826</v>
      </c>
      <c r="E59" s="18" t="n">
        <v>4.87259118</v>
      </c>
      <c r="F59" s="20" t="n">
        <v>0.86119728</v>
      </c>
      <c r="G59" s="18" t="n">
        <v>16.84590455</v>
      </c>
      <c r="H59" s="20" t="n">
        <v>1.20394955</v>
      </c>
      <c r="I59" s="18" t="n">
        <v>75.9113402</v>
      </c>
      <c r="J59" s="20" t="n">
        <v>1.37170454</v>
      </c>
      <c r="K59" s="18" t="n">
        <v>0</v>
      </c>
      <c r="L59" s="20" t="n">
        <v>0</v>
      </c>
      <c r="M59" s="18" t="s">
        <v>404</v>
      </c>
      <c r="N59" s="20" t="s">
        <v>404</v>
      </c>
      <c r="O59" s="18" t="n">
        <v>0</v>
      </c>
      <c r="P59" s="20" t="n">
        <v>0</v>
      </c>
      <c r="Q59" s="18" t="n">
        <v>0</v>
      </c>
      <c r="R59" s="20" t="n">
        <v>0</v>
      </c>
      <c r="S59" s="18" t="n">
        <v>2.37016406</v>
      </c>
      <c r="T59" s="20" t="n">
        <v>0.89465527</v>
      </c>
    </row>
    <row r="60" spans="1:20">
      <c r="A60" s="15" t="s">
        <v>457</v>
      </c>
      <c r="B60" s="17" t="n">
        <v>4546</v>
      </c>
      <c r="C60" s="18">
        <f>(0.0/B60*100)</f>
        <v/>
      </c>
      <c r="D60" s="19" t="n">
        <v>4546</v>
      </c>
      <c r="E60" s="18" t="n">
        <v>2.89863239</v>
      </c>
      <c r="F60" s="20" t="n">
        <v>1.22256595</v>
      </c>
      <c r="G60" s="18" t="n">
        <v>18.66764532</v>
      </c>
      <c r="H60" s="20" t="n">
        <v>2.29460847</v>
      </c>
      <c r="I60" s="18" t="n">
        <v>76.23744743</v>
      </c>
      <c r="J60" s="20" t="n">
        <v>2.64419068</v>
      </c>
      <c r="K60" s="18" t="n">
        <v>0</v>
      </c>
      <c r="L60" s="20" t="n">
        <v>0</v>
      </c>
      <c r="M60" s="18" t="s">
        <v>404</v>
      </c>
      <c r="N60" s="20" t="s">
        <v>404</v>
      </c>
      <c r="O60" s="18" t="n">
        <v>0</v>
      </c>
      <c r="P60" s="20" t="n">
        <v>0</v>
      </c>
      <c r="Q60" s="18" t="n">
        <v>0</v>
      </c>
      <c r="R60" s="20" t="n">
        <v>0</v>
      </c>
      <c r="S60" s="18" t="n">
        <v>2.19627485</v>
      </c>
      <c r="T60" s="20" t="n">
        <v>1.25400119</v>
      </c>
    </row>
    <row r="61" spans="1:20">
      <c r="A61" s="15" t="s">
        <v>458</v>
      </c>
      <c r="B61" s="17" t="n">
        <v>6525</v>
      </c>
      <c r="C61" s="18">
        <f>(0.0/B61*100)</f>
        <v/>
      </c>
      <c r="D61" s="19" t="n">
        <v>6525</v>
      </c>
      <c r="E61" s="18" t="n">
        <v>39.92034184</v>
      </c>
      <c r="F61" s="20" t="n">
        <v>2.5834428</v>
      </c>
      <c r="G61" s="18" t="n">
        <v>32.61367592</v>
      </c>
      <c r="H61" s="20" t="n">
        <v>2.74366514</v>
      </c>
      <c r="I61" s="18" t="n">
        <v>26.93853632</v>
      </c>
      <c r="J61" s="20" t="n">
        <v>2.55284403</v>
      </c>
      <c r="K61" s="18" t="n">
        <v>0</v>
      </c>
      <c r="L61" s="20" t="n">
        <v>0</v>
      </c>
      <c r="M61" s="18" t="s">
        <v>404</v>
      </c>
      <c r="N61" s="20" t="s">
        <v>404</v>
      </c>
      <c r="O61" s="18" t="n">
        <v>0</v>
      </c>
      <c r="P61" s="20" t="n">
        <v>0</v>
      </c>
      <c r="Q61" s="18" t="n">
        <v>0</v>
      </c>
      <c r="R61" s="20" t="n">
        <v>0</v>
      </c>
      <c r="S61" s="18" t="n">
        <v>0.52744592</v>
      </c>
      <c r="T61" s="20" t="n">
        <v>0.51673351</v>
      </c>
    </row>
    <row r="62" spans="1:20">
      <c r="A62" s="15" t="s">
        <v>459</v>
      </c>
      <c r="B62" s="17" t="n">
        <v>4476</v>
      </c>
      <c r="C62" s="18">
        <f>(0.0/B62*100)</f>
        <v/>
      </c>
      <c r="D62" s="19" t="n">
        <v>4476</v>
      </c>
      <c r="E62" s="18" t="n">
        <v>2.32024306</v>
      </c>
      <c r="F62" s="20" t="n">
        <v>0.05195405</v>
      </c>
      <c r="G62" s="18" t="n">
        <v>18.34003261</v>
      </c>
      <c r="H62" s="20" t="n">
        <v>0.0273026</v>
      </c>
      <c r="I62" s="18" t="n">
        <v>79.33972433</v>
      </c>
      <c r="J62" s="20" t="n">
        <v>0.04923178</v>
      </c>
      <c r="K62" s="18" t="n">
        <v>0</v>
      </c>
      <c r="L62" s="20" t="n">
        <v>0</v>
      </c>
      <c r="M62" s="18" t="s">
        <v>404</v>
      </c>
      <c r="N62" s="20" t="s">
        <v>404</v>
      </c>
      <c r="O62" s="18" t="n">
        <v>0</v>
      </c>
      <c r="P62" s="20" t="n">
        <v>0</v>
      </c>
      <c r="Q62" s="18" t="n">
        <v>0</v>
      </c>
      <c r="R62" s="20" t="n">
        <v>0</v>
      </c>
      <c r="S62" s="18" t="n">
        <v>0</v>
      </c>
      <c r="T62" s="20" t="n">
        <v>0</v>
      </c>
    </row>
    <row r="63" spans="1:20">
      <c r="A63" s="15" t="s">
        <v>460</v>
      </c>
      <c r="B63" s="17" t="n">
        <v>5324</v>
      </c>
      <c r="C63" s="18">
        <f>(0.0/B63*100)</f>
        <v/>
      </c>
      <c r="D63" s="19" t="n">
        <v>5324</v>
      </c>
      <c r="E63" s="18" t="n">
        <v>13.96692074</v>
      </c>
      <c r="F63" s="20" t="n">
        <v>0.12042971</v>
      </c>
      <c r="G63" s="18" t="n">
        <v>13.08314867</v>
      </c>
      <c r="H63" s="20" t="n">
        <v>0.08719188999999999</v>
      </c>
      <c r="I63" s="18" t="n">
        <v>60.46900017</v>
      </c>
      <c r="J63" s="20" t="n">
        <v>0.193672</v>
      </c>
      <c r="K63" s="18" t="n">
        <v>0</v>
      </c>
      <c r="L63" s="20" t="n">
        <v>0</v>
      </c>
      <c r="M63" s="18" t="s">
        <v>404</v>
      </c>
      <c r="N63" s="20" t="s">
        <v>404</v>
      </c>
      <c r="O63" s="18" t="n">
        <v>0</v>
      </c>
      <c r="P63" s="20" t="n">
        <v>0</v>
      </c>
      <c r="Q63" s="18" t="n">
        <v>0</v>
      </c>
      <c r="R63" s="20" t="n">
        <v>0</v>
      </c>
      <c r="S63" s="18" t="n">
        <v>12.48093042</v>
      </c>
      <c r="T63" s="20" t="n">
        <v>0.19092286</v>
      </c>
    </row>
    <row r="64" spans="1:20">
      <c r="A64" s="15" t="s">
        <v>461</v>
      </c>
      <c r="B64" s="17" t="n">
        <v>3634</v>
      </c>
      <c r="C64" s="18">
        <f>(27.0/B64*100)</f>
        <v/>
      </c>
      <c r="D64" s="19" t="n">
        <v>3607</v>
      </c>
      <c r="E64" s="18" t="n">
        <v>50.59867766</v>
      </c>
      <c r="F64" s="20" t="n">
        <v>0.09777809</v>
      </c>
      <c r="G64" s="18" t="n">
        <v>10.6024539</v>
      </c>
      <c r="H64" s="20" t="n">
        <v>0.08417861</v>
      </c>
      <c r="I64" s="18" t="n">
        <v>33.48199663</v>
      </c>
      <c r="J64" s="20" t="n">
        <v>0.11122465</v>
      </c>
      <c r="K64" s="18" t="n">
        <v>0</v>
      </c>
      <c r="L64" s="20" t="n">
        <v>0</v>
      </c>
      <c r="M64" s="18" t="s">
        <v>404</v>
      </c>
      <c r="N64" s="20" t="s">
        <v>404</v>
      </c>
      <c r="O64" s="18" t="n">
        <v>2.09269201</v>
      </c>
      <c r="P64" s="20" t="n">
        <v>0.02535467</v>
      </c>
      <c r="Q64" s="18" t="n">
        <v>0</v>
      </c>
      <c r="R64" s="20" t="n">
        <v>0</v>
      </c>
      <c r="S64" s="18" t="n">
        <v>3.22417981</v>
      </c>
      <c r="T64" s="20" t="n">
        <v>0.03834342</v>
      </c>
    </row>
    <row r="65" spans="1:20">
      <c r="A65" s="15" t="s">
        <v>462</v>
      </c>
      <c r="B65" s="17" t="n">
        <v>5325</v>
      </c>
      <c r="C65" s="18">
        <f>(0.0/B65*100)</f>
        <v/>
      </c>
      <c r="D65" s="19" t="n">
        <v>5325</v>
      </c>
      <c r="E65" s="18" t="n">
        <v>37.40085983</v>
      </c>
      <c r="F65" s="20" t="n">
        <v>3.35287269</v>
      </c>
      <c r="G65" s="18" t="n">
        <v>14.54825791</v>
      </c>
      <c r="H65" s="20" t="n">
        <v>2.68579717</v>
      </c>
      <c r="I65" s="18" t="n">
        <v>47.44195216</v>
      </c>
      <c r="J65" s="20" t="n">
        <v>3.71934443</v>
      </c>
      <c r="K65" s="18" t="n">
        <v>0</v>
      </c>
      <c r="L65" s="20" t="n">
        <v>0</v>
      </c>
      <c r="M65" s="18" t="s">
        <v>404</v>
      </c>
      <c r="N65" s="20" t="s">
        <v>404</v>
      </c>
      <c r="O65" s="18" t="n">
        <v>0</v>
      </c>
      <c r="P65" s="20" t="n">
        <v>0</v>
      </c>
      <c r="Q65" s="18" t="n">
        <v>0</v>
      </c>
      <c r="R65" s="20" t="n">
        <v>0</v>
      </c>
      <c r="S65" s="18" t="n">
        <v>0.60893011</v>
      </c>
      <c r="T65" s="20" t="n">
        <v>0.60047302</v>
      </c>
    </row>
    <row r="66" spans="1:20">
      <c r="A66" s="15" t="s">
        <v>463</v>
      </c>
      <c r="B66" s="17" t="n">
        <v>5665</v>
      </c>
      <c r="C66" s="18">
        <f>(0.0/B66*100)</f>
        <v/>
      </c>
      <c r="D66" s="19" t="n">
        <v>5665</v>
      </c>
      <c r="E66" s="18" t="n">
        <v>21.33072547</v>
      </c>
      <c r="F66" s="20" t="n">
        <v>0.23172091</v>
      </c>
      <c r="G66" s="18" t="n">
        <v>18.64987319</v>
      </c>
      <c r="H66" s="20" t="n">
        <v>0.2386844</v>
      </c>
      <c r="I66" s="18" t="n">
        <v>60.01940134</v>
      </c>
      <c r="J66" s="20" t="n">
        <v>0.27178042</v>
      </c>
      <c r="K66" s="18" t="n">
        <v>0</v>
      </c>
      <c r="L66" s="20" t="n">
        <v>0</v>
      </c>
      <c r="M66" s="18" t="s">
        <v>404</v>
      </c>
      <c r="N66" s="20" t="s">
        <v>404</v>
      </c>
      <c r="O66" s="18" t="n">
        <v>0</v>
      </c>
      <c r="P66" s="20" t="n">
        <v>0</v>
      </c>
      <c r="Q66" s="18" t="n">
        <v>0</v>
      </c>
      <c r="R66" s="20" t="n">
        <v>0</v>
      </c>
      <c r="S66" s="18" t="n">
        <v>0</v>
      </c>
      <c r="T66" s="20" t="n">
        <v>0</v>
      </c>
    </row>
    <row r="67" spans="1:20">
      <c r="A67" s="15" t="s">
        <v>464</v>
      </c>
      <c r="B67" s="17" t="n">
        <v>6971</v>
      </c>
      <c r="C67" s="18">
        <f>(0.0/B67*100)</f>
        <v/>
      </c>
      <c r="D67" s="19" t="n">
        <v>6971</v>
      </c>
      <c r="E67" s="18" t="n">
        <v>56.48314504</v>
      </c>
      <c r="F67" s="20" t="n">
        <v>3.12971455</v>
      </c>
      <c r="G67" s="18" t="n">
        <v>21.63251413</v>
      </c>
      <c r="H67" s="20" t="n">
        <v>2.71313516</v>
      </c>
      <c r="I67" s="18" t="n">
        <v>20.96255702</v>
      </c>
      <c r="J67" s="20" t="n">
        <v>2.69530368</v>
      </c>
      <c r="K67" s="18" t="n">
        <v>0</v>
      </c>
      <c r="L67" s="20" t="n">
        <v>0</v>
      </c>
      <c r="M67" s="18" t="s">
        <v>404</v>
      </c>
      <c r="N67" s="20" t="s">
        <v>404</v>
      </c>
      <c r="O67" s="18" t="n">
        <v>0</v>
      </c>
      <c r="P67" s="20" t="n">
        <v>0</v>
      </c>
      <c r="Q67" s="18" t="n">
        <v>0</v>
      </c>
      <c r="R67" s="20" t="n">
        <v>0</v>
      </c>
      <c r="S67" s="18" t="n">
        <v>0.92178381</v>
      </c>
      <c r="T67" s="20" t="n">
        <v>0.74683466</v>
      </c>
    </row>
    <row r="68" spans="1:20">
      <c r="A68" s="15" t="s">
        <v>465</v>
      </c>
      <c r="B68" s="17" t="n">
        <v>12083</v>
      </c>
      <c r="C68" s="18">
        <f>(0.0/B68*100)</f>
        <v/>
      </c>
      <c r="D68" s="19" t="n">
        <v>12083</v>
      </c>
      <c r="E68" s="18" t="n">
        <v>19.82590806</v>
      </c>
      <c r="F68" s="20" t="n">
        <v>0.08349134</v>
      </c>
      <c r="G68" s="18" t="n">
        <v>28.95687716</v>
      </c>
      <c r="H68" s="20" t="n">
        <v>0.0912632</v>
      </c>
      <c r="I68" s="18" t="n">
        <v>50.48640923</v>
      </c>
      <c r="J68" s="20" t="n">
        <v>0.10702221</v>
      </c>
      <c r="K68" s="18" t="n">
        <v>0</v>
      </c>
      <c r="L68" s="20" t="n">
        <v>0</v>
      </c>
      <c r="M68" s="18" t="s">
        <v>404</v>
      </c>
      <c r="N68" s="20" t="s">
        <v>404</v>
      </c>
      <c r="O68" s="18" t="n">
        <v>0</v>
      </c>
      <c r="P68" s="20" t="n">
        <v>0</v>
      </c>
      <c r="Q68" s="18" t="n">
        <v>0</v>
      </c>
      <c r="R68" s="20" t="n">
        <v>0</v>
      </c>
      <c r="S68" s="18" t="n">
        <v>0.73080554</v>
      </c>
      <c r="T68" s="20" t="n">
        <v>0.02197892</v>
      </c>
    </row>
    <row r="69" spans="1:20">
      <c r="A69" s="15" t="s">
        <v>466</v>
      </c>
      <c r="B69" s="17" t="n">
        <v>4876</v>
      </c>
      <c r="C69" s="18">
        <f>(0.0/B69*100)</f>
        <v/>
      </c>
      <c r="D69" s="19" t="n">
        <v>4876</v>
      </c>
      <c r="E69" s="18" t="n">
        <v>23.53198905</v>
      </c>
      <c r="F69" s="20" t="n">
        <v>3.28827806</v>
      </c>
      <c r="G69" s="18" t="n">
        <v>23.15996038</v>
      </c>
      <c r="H69" s="20" t="n">
        <v>3.19669351</v>
      </c>
      <c r="I69" s="18" t="n">
        <v>52.64095795</v>
      </c>
      <c r="J69" s="20" t="n">
        <v>3.54022986</v>
      </c>
      <c r="K69" s="18" t="n">
        <v>0</v>
      </c>
      <c r="L69" s="20" t="n">
        <v>0</v>
      </c>
      <c r="M69" s="18" t="s">
        <v>404</v>
      </c>
      <c r="N69" s="20" t="s">
        <v>404</v>
      </c>
      <c r="O69" s="18" t="n">
        <v>0</v>
      </c>
      <c r="P69" s="20" t="n">
        <v>0</v>
      </c>
      <c r="Q69" s="18" t="n">
        <v>0</v>
      </c>
      <c r="R69" s="20" t="n">
        <v>0</v>
      </c>
      <c r="S69" s="18" t="n">
        <v>0.66709262</v>
      </c>
      <c r="T69" s="20" t="n">
        <v>0.6659526099999999</v>
      </c>
    </row>
    <row r="70" spans="1:20">
      <c r="A70" s="15" t="s">
        <v>467</v>
      </c>
      <c r="B70" s="17" t="n">
        <v>6036</v>
      </c>
      <c r="C70" s="18">
        <f>(0.0/B70*100)</f>
        <v/>
      </c>
      <c r="D70" s="19" t="n">
        <v>6036</v>
      </c>
      <c r="E70" s="18" t="n">
        <v>55.20466213</v>
      </c>
      <c r="F70" s="20" t="n">
        <v>4.12167444</v>
      </c>
      <c r="G70" s="18" t="n">
        <v>25.64437619</v>
      </c>
      <c r="H70" s="20" t="n">
        <v>3.31708845</v>
      </c>
      <c r="I70" s="18" t="n">
        <v>18.84331233</v>
      </c>
      <c r="J70" s="20" t="n">
        <v>3.34978734</v>
      </c>
      <c r="K70" s="18" t="n">
        <v>0</v>
      </c>
      <c r="L70" s="20" t="n">
        <v>0</v>
      </c>
      <c r="M70" s="18" t="s">
        <v>404</v>
      </c>
      <c r="N70" s="20" t="s">
        <v>404</v>
      </c>
      <c r="O70" s="18" t="n">
        <v>0</v>
      </c>
      <c r="P70" s="20" t="n">
        <v>0</v>
      </c>
      <c r="Q70" s="18" t="n">
        <v>0</v>
      </c>
      <c r="R70" s="20" t="n">
        <v>0</v>
      </c>
      <c r="S70" s="18" t="n">
        <v>0.30764935</v>
      </c>
      <c r="T70" s="20" t="n">
        <v>0.30600758</v>
      </c>
    </row>
    <row r="71" spans="1:20">
      <c r="A71" s="15" t="s">
        <v>468</v>
      </c>
      <c r="B71" s="17" t="n">
        <v>6115</v>
      </c>
      <c r="C71" s="18">
        <f>(0.0/B71*100)</f>
        <v/>
      </c>
      <c r="D71" s="19" t="n">
        <v>6115</v>
      </c>
      <c r="E71" s="18" t="n">
        <v>0</v>
      </c>
      <c r="F71" s="20" t="n">
        <v>0</v>
      </c>
      <c r="G71" s="18" t="n">
        <v>12.50877595</v>
      </c>
      <c r="H71" s="20" t="n">
        <v>0.1224675</v>
      </c>
      <c r="I71" s="18" t="n">
        <v>86.86460647</v>
      </c>
      <c r="J71" s="20" t="n">
        <v>0.13038665</v>
      </c>
      <c r="K71" s="18" t="n">
        <v>0</v>
      </c>
      <c r="L71" s="20" t="n">
        <v>0</v>
      </c>
      <c r="M71" s="18" t="s">
        <v>404</v>
      </c>
      <c r="N71" s="20" t="s">
        <v>404</v>
      </c>
      <c r="O71" s="18" t="n">
        <v>0</v>
      </c>
      <c r="P71" s="20" t="n">
        <v>0</v>
      </c>
      <c r="Q71" s="18" t="n">
        <v>0</v>
      </c>
      <c r="R71" s="20" t="n">
        <v>0</v>
      </c>
      <c r="S71" s="18" t="n">
        <v>0.62661758</v>
      </c>
      <c r="T71" s="20" t="n">
        <v>0.02967901</v>
      </c>
    </row>
    <row r="72" spans="1:20">
      <c r="A72" s="15" t="s">
        <v>469</v>
      </c>
      <c r="B72" s="17" t="n">
        <v>7708</v>
      </c>
      <c r="C72" s="18">
        <f>(0.0/B72*100)</f>
        <v/>
      </c>
      <c r="D72" s="19" t="n">
        <v>7708</v>
      </c>
      <c r="E72" s="18" t="n">
        <v>24.19814659</v>
      </c>
      <c r="F72" s="20" t="n">
        <v>2.00964206</v>
      </c>
      <c r="G72" s="18" t="n">
        <v>31.18999064</v>
      </c>
      <c r="H72" s="20" t="n">
        <v>3.08689826</v>
      </c>
      <c r="I72" s="18" t="n">
        <v>42.65707972</v>
      </c>
      <c r="J72" s="20" t="n">
        <v>3.00624917</v>
      </c>
      <c r="K72" s="18" t="n">
        <v>0</v>
      </c>
      <c r="L72" s="20" t="n">
        <v>0</v>
      </c>
      <c r="M72" s="18" t="s">
        <v>404</v>
      </c>
      <c r="N72" s="20" t="s">
        <v>404</v>
      </c>
      <c r="O72" s="18" t="n">
        <v>0</v>
      </c>
      <c r="P72" s="20" t="n">
        <v>0</v>
      </c>
      <c r="Q72" s="18" t="n">
        <v>0</v>
      </c>
      <c r="R72" s="20" t="n">
        <v>0</v>
      </c>
      <c r="S72" s="18" t="n">
        <v>1.95478305</v>
      </c>
      <c r="T72" s="20" t="n">
        <v>1.00360455</v>
      </c>
    </row>
    <row r="73" spans="1:20">
      <c r="A73" s="15" t="s">
        <v>470</v>
      </c>
      <c r="B73" s="17" t="n">
        <v>8249</v>
      </c>
      <c r="C73" s="18">
        <f>(0.0/B73*100)</f>
        <v/>
      </c>
      <c r="D73" s="19" t="n">
        <v>8249</v>
      </c>
      <c r="E73" s="18" t="n">
        <v>1.44908305</v>
      </c>
      <c r="F73" s="20" t="n">
        <v>0.85726756</v>
      </c>
      <c r="G73" s="18" t="n">
        <v>8.17295352</v>
      </c>
      <c r="H73" s="20" t="n">
        <v>1.93409107</v>
      </c>
      <c r="I73" s="18" t="n">
        <v>86.17560829</v>
      </c>
      <c r="J73" s="20" t="n">
        <v>2.52115503</v>
      </c>
      <c r="K73" s="18" t="n">
        <v>0</v>
      </c>
      <c r="L73" s="20" t="n">
        <v>0</v>
      </c>
      <c r="M73" s="18" t="s">
        <v>404</v>
      </c>
      <c r="N73" s="20" t="s">
        <v>404</v>
      </c>
      <c r="O73" s="18" t="n">
        <v>0</v>
      </c>
      <c r="P73" s="20" t="n">
        <v>0</v>
      </c>
      <c r="Q73" s="18" t="n">
        <v>0</v>
      </c>
      <c r="R73" s="20" t="n">
        <v>0</v>
      </c>
      <c r="S73" s="18" t="n">
        <v>4.20235515</v>
      </c>
      <c r="T73" s="20" t="n">
        <v>1.57117589</v>
      </c>
    </row>
    <row r="74" spans="1:20">
      <c r="A74" s="15" t="s">
        <v>471</v>
      </c>
      <c r="B74" s="17" t="n">
        <v>4692</v>
      </c>
      <c r="C74" s="18">
        <f>(484.0/B74*100)</f>
        <v/>
      </c>
      <c r="D74" s="19" t="n">
        <v>4208</v>
      </c>
      <c r="E74" s="18" t="n">
        <v>5.53458808</v>
      </c>
      <c r="F74" s="20" t="n">
        <v>0.15361864</v>
      </c>
      <c r="G74" s="18" t="n">
        <v>25.28022603</v>
      </c>
      <c r="H74" s="20" t="n">
        <v>0.28772792</v>
      </c>
      <c r="I74" s="18" t="n">
        <v>69.05749082</v>
      </c>
      <c r="J74" s="20" t="n">
        <v>0.32691422</v>
      </c>
      <c r="K74" s="18" t="n">
        <v>0</v>
      </c>
      <c r="L74" s="20" t="n">
        <v>0</v>
      </c>
      <c r="M74" s="18" t="s">
        <v>404</v>
      </c>
      <c r="N74" s="20" t="s">
        <v>404</v>
      </c>
      <c r="O74" s="18" t="n">
        <v>0</v>
      </c>
      <c r="P74" s="20" t="n">
        <v>0</v>
      </c>
      <c r="Q74" s="18" t="n">
        <v>0</v>
      </c>
      <c r="R74" s="20" t="n">
        <v>0</v>
      </c>
      <c r="S74" s="18" t="n">
        <v>0.12769507</v>
      </c>
      <c r="T74" s="20" t="n">
        <v>0.02823276</v>
      </c>
    </row>
    <row r="75" spans="1:20">
      <c r="A75" s="15" t="s">
        <v>472</v>
      </c>
      <c r="B75" s="17" t="n">
        <v>5375</v>
      </c>
      <c r="C75" s="18">
        <f>(483.0/B75*100)</f>
        <v/>
      </c>
      <c r="D75" s="19" t="n">
        <v>4892</v>
      </c>
      <c r="E75" s="18" t="n">
        <v>6.16843456</v>
      </c>
      <c r="F75" s="20" t="n">
        <v>1.83571606</v>
      </c>
      <c r="G75" s="18" t="n">
        <v>29.05205427</v>
      </c>
      <c r="H75" s="20" t="n">
        <v>3.46725847</v>
      </c>
      <c r="I75" s="18" t="n">
        <v>57.65109347</v>
      </c>
      <c r="J75" s="20" t="n">
        <v>3.55243598</v>
      </c>
      <c r="K75" s="18" t="n">
        <v>0</v>
      </c>
      <c r="L75" s="20" t="n">
        <v>0</v>
      </c>
      <c r="M75" s="18" t="s">
        <v>404</v>
      </c>
      <c r="N75" s="20" t="s">
        <v>404</v>
      </c>
      <c r="O75" s="18" t="n">
        <v>0</v>
      </c>
      <c r="P75" s="20" t="n">
        <v>0</v>
      </c>
      <c r="Q75" s="18" t="n">
        <v>0</v>
      </c>
      <c r="R75" s="20" t="n">
        <v>0</v>
      </c>
      <c r="S75" s="18" t="n">
        <v>7.1284177</v>
      </c>
      <c r="T75" s="20" t="n">
        <v>2.02905287</v>
      </c>
    </row>
    <row r="76" spans="1:20">
      <c r="A76" s="15" t="s">
        <v>473</v>
      </c>
      <c r="B76" s="17" t="n">
        <v>14167</v>
      </c>
      <c r="C76" s="18">
        <f>(1400.0/B76*100)</f>
        <v/>
      </c>
      <c r="D76" s="19" t="n">
        <v>12767</v>
      </c>
      <c r="E76" s="18" t="n">
        <v>7.43972607</v>
      </c>
      <c r="F76" s="20" t="n">
        <v>1.25657382</v>
      </c>
      <c r="G76" s="18" t="n">
        <v>23.38467717</v>
      </c>
      <c r="H76" s="20" t="n">
        <v>1.73968125</v>
      </c>
      <c r="I76" s="18" t="n">
        <v>64.20642432</v>
      </c>
      <c r="J76" s="20" t="n">
        <v>2.23833322</v>
      </c>
      <c r="K76" s="18" t="n">
        <v>0</v>
      </c>
      <c r="L76" s="20" t="n">
        <v>0</v>
      </c>
      <c r="M76" s="18" t="s">
        <v>404</v>
      </c>
      <c r="N76" s="20" t="s">
        <v>404</v>
      </c>
      <c r="O76" s="18" t="n">
        <v>0</v>
      </c>
      <c r="P76" s="20" t="n">
        <v>0</v>
      </c>
      <c r="Q76" s="18" t="n">
        <v>0</v>
      </c>
      <c r="R76" s="20" t="n">
        <v>0</v>
      </c>
      <c r="S76" s="18" t="n">
        <v>4.96917244</v>
      </c>
      <c r="T76" s="20" t="n">
        <v>1.16982854</v>
      </c>
    </row>
    <row r="77" spans="1:20">
      <c r="A77" s="15" t="s">
        <v>474</v>
      </c>
      <c r="B77" s="17" t="n">
        <v>6062</v>
      </c>
      <c r="C77" s="18">
        <f>(0.0/B77*100)</f>
        <v/>
      </c>
      <c r="D77" s="19" t="n">
        <v>6062</v>
      </c>
      <c r="E77" s="18" t="n">
        <v>58.88026899</v>
      </c>
      <c r="F77" s="20" t="n">
        <v>2.47159577</v>
      </c>
      <c r="G77" s="18" t="n">
        <v>14.75766426</v>
      </c>
      <c r="H77" s="20" t="n">
        <v>2.05283622</v>
      </c>
      <c r="I77" s="18" t="n">
        <v>26.36206675</v>
      </c>
      <c r="J77" s="20" t="n">
        <v>2.79005941</v>
      </c>
      <c r="K77" s="18" t="n">
        <v>0</v>
      </c>
      <c r="L77" s="20" t="n">
        <v>0</v>
      </c>
      <c r="M77" s="18" t="s">
        <v>404</v>
      </c>
      <c r="N77" s="20" t="s">
        <v>404</v>
      </c>
      <c r="O77" s="18" t="n">
        <v>0</v>
      </c>
      <c r="P77" s="20" t="n">
        <v>0</v>
      </c>
      <c r="Q77" s="18" t="n">
        <v>0</v>
      </c>
      <c r="R77" s="20" t="n">
        <v>0</v>
      </c>
      <c r="S77" s="18" t="n">
        <v>0</v>
      </c>
      <c r="T77" s="20" t="n">
        <v>0</v>
      </c>
    </row>
    <row r="78" spans="1:20">
      <c r="A78" s="15" t="s">
        <v>475</v>
      </c>
      <c r="B78" s="17" t="n">
        <v>5826</v>
      </c>
      <c r="C78" s="18">
        <f>(0.0/B78*100)</f>
        <v/>
      </c>
      <c r="D78" s="19" t="n">
        <v>5826</v>
      </c>
      <c r="E78" s="18" t="n">
        <v>2.62485334</v>
      </c>
      <c r="F78" s="20" t="n">
        <v>1.09453897</v>
      </c>
      <c r="G78" s="18" t="n">
        <v>16.68432697</v>
      </c>
      <c r="H78" s="20" t="n">
        <v>3.16438941</v>
      </c>
      <c r="I78" s="18" t="n">
        <v>78.08541655000001</v>
      </c>
      <c r="J78" s="20" t="n">
        <v>3.41660224</v>
      </c>
      <c r="K78" s="18" t="n">
        <v>0</v>
      </c>
      <c r="L78" s="20" t="n">
        <v>0</v>
      </c>
      <c r="M78" s="18" t="s">
        <v>404</v>
      </c>
      <c r="N78" s="20" t="s">
        <v>404</v>
      </c>
      <c r="O78" s="18" t="n">
        <v>0</v>
      </c>
      <c r="P78" s="20" t="n">
        <v>0</v>
      </c>
      <c r="Q78" s="18" t="n">
        <v>0</v>
      </c>
      <c r="R78" s="20" t="n">
        <v>0</v>
      </c>
      <c r="S78" s="18" t="n">
        <v>2.60540314</v>
      </c>
      <c r="T78" s="20" t="n">
        <v>1.38841739</v>
      </c>
    </row>
    <row customHeight="1" ht="25" r="79" spans="1:20">
      <c r="A79" s="15" t="s">
        <v>476</v>
      </c>
      <c r="B79" s="17" t="n">
        <v>1657</v>
      </c>
      <c r="C79" s="18">
        <f>(21.0/B79*100)</f>
        <v/>
      </c>
      <c r="D79" s="19" t="n">
        <v>1636</v>
      </c>
      <c r="E79" s="18" t="n">
        <v>33.37402496</v>
      </c>
      <c r="F79" s="20" t="n">
        <v>6.12876953</v>
      </c>
      <c r="G79" s="18" t="n">
        <v>34.38642972</v>
      </c>
      <c r="H79" s="20" t="n">
        <v>7.47542806</v>
      </c>
      <c r="I79" s="18" t="n">
        <v>32.23954532</v>
      </c>
      <c r="J79" s="20" t="n">
        <v>6.17842013</v>
      </c>
      <c r="K79" s="18" t="n">
        <v>0</v>
      </c>
      <c r="L79" s="20" t="n">
        <v>0</v>
      </c>
      <c r="M79" s="18" t="s">
        <v>404</v>
      </c>
      <c r="N79" s="20" t="s">
        <v>404</v>
      </c>
      <c r="O79" s="18" t="n">
        <v>0</v>
      </c>
      <c r="P79" s="20" t="n">
        <v>0</v>
      </c>
      <c r="Q79" s="18" t="n">
        <v>0</v>
      </c>
      <c r="R79" s="20" t="n">
        <v>0</v>
      </c>
      <c r="S79" s="18" t="n">
        <v>0</v>
      </c>
      <c r="T79" s="20" t="n">
        <v>0</v>
      </c>
    </row>
    <row r="80" spans="1:20">
      <c r="A80" s="15" t="s">
        <v>477</v>
      </c>
      <c r="B80" s="17" t="n">
        <v>7841</v>
      </c>
      <c r="C80" s="18">
        <f>(0.0/B80*100)</f>
        <v/>
      </c>
      <c r="D80" s="19" t="n">
        <v>7841</v>
      </c>
      <c r="E80" s="18" t="n">
        <v>30.34106057</v>
      </c>
      <c r="F80" s="20" t="n">
        <v>3.22476204</v>
      </c>
      <c r="G80" s="18" t="n">
        <v>18.97322758</v>
      </c>
      <c r="H80" s="20" t="n">
        <v>2.86849128</v>
      </c>
      <c r="I80" s="18" t="n">
        <v>50.68571185</v>
      </c>
      <c r="J80" s="20" t="n">
        <v>3.69656437</v>
      </c>
      <c r="K80" s="18" t="n">
        <v>0</v>
      </c>
      <c r="L80" s="20" t="n">
        <v>0</v>
      </c>
      <c r="M80" s="18" t="s">
        <v>404</v>
      </c>
      <c r="N80" s="20" t="s">
        <v>404</v>
      </c>
      <c r="O80" s="18" t="n">
        <v>0</v>
      </c>
      <c r="P80" s="20" t="n">
        <v>0</v>
      </c>
      <c r="Q80" s="18" t="n">
        <v>0</v>
      </c>
      <c r="R80" s="20" t="n">
        <v>0</v>
      </c>
      <c r="S80" s="18" t="n">
        <v>0</v>
      </c>
      <c r="T80" s="20" t="n">
        <v>0</v>
      </c>
    </row>
    <row r="81" spans="1:20">
      <c r="A81" s="21" t="s">
        <v>478</v>
      </c>
      <c r="B81" s="17" t="n">
        <v>8861</v>
      </c>
      <c r="C81" s="18">
        <f>(0.0/B81*100)</f>
        <v/>
      </c>
      <c r="D81" s="19" t="n">
        <v>8861</v>
      </c>
      <c r="E81" s="18" t="n">
        <v>14.99586654</v>
      </c>
      <c r="F81" s="20" t="n">
        <v>2.80157697</v>
      </c>
      <c r="G81" s="18" t="n">
        <v>22.19514285</v>
      </c>
      <c r="H81" s="20" t="n">
        <v>3.40473052</v>
      </c>
      <c r="I81" s="18" t="n">
        <v>62.34846925</v>
      </c>
      <c r="J81" s="20" t="n">
        <v>3.3819128</v>
      </c>
      <c r="K81" s="18" t="n">
        <v>0</v>
      </c>
      <c r="L81" s="20" t="n">
        <v>0</v>
      </c>
      <c r="M81" s="18" t="s">
        <v>404</v>
      </c>
      <c r="N81" s="20" t="s">
        <v>404</v>
      </c>
      <c r="O81" s="18" t="n">
        <v>0</v>
      </c>
      <c r="P81" s="20" t="n">
        <v>0</v>
      </c>
      <c r="Q81" s="18" t="n">
        <v>0</v>
      </c>
      <c r="R81" s="20" t="n">
        <v>0</v>
      </c>
      <c r="S81" s="18" t="n">
        <v>0.46052136</v>
      </c>
      <c r="T81" s="20" t="n">
        <v>0.28591581</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610</v>
      </c>
    </row>
    <row customHeight="1" ht="30" r="4" spans="1:20">
      <c r="A4" s="6" t="n"/>
      <c r="B4" s="7" t="s">
        <v>385</v>
      </c>
      <c r="C4" s="7" t="s">
        <v>386</v>
      </c>
      <c r="D4" s="8" t="s">
        <v>385</v>
      </c>
      <c r="E4" s="9" t="s">
        <v>607</v>
      </c>
      <c r="F4" s="10" t="n"/>
      <c r="G4" s="9" t="s">
        <v>608</v>
      </c>
      <c r="H4" s="10" t="n"/>
      <c r="I4" s="9" t="s">
        <v>609</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17.50626499</v>
      </c>
      <c r="F7" s="20" t="n">
        <v>1.41204904</v>
      </c>
      <c r="G7" s="18" t="n">
        <v>44.91103943</v>
      </c>
      <c r="H7" s="20" t="n">
        <v>2.30350852</v>
      </c>
      <c r="I7" s="18" t="n">
        <v>33.44651178</v>
      </c>
      <c r="J7" s="20" t="n">
        <v>2.25178293</v>
      </c>
      <c r="K7" s="18" t="n">
        <v>0</v>
      </c>
      <c r="L7" s="20" t="n">
        <v>0</v>
      </c>
      <c r="M7" s="18" t="s">
        <v>404</v>
      </c>
      <c r="N7" s="20" t="s">
        <v>404</v>
      </c>
      <c r="O7" s="18" t="n">
        <v>0</v>
      </c>
      <c r="P7" s="20" t="n">
        <v>0</v>
      </c>
      <c r="Q7" s="18" t="n">
        <v>0</v>
      </c>
      <c r="R7" s="20" t="n">
        <v>0</v>
      </c>
      <c r="S7" s="18" t="n">
        <v>4.1361838</v>
      </c>
      <c r="T7" s="20" t="n">
        <v>0.7485585</v>
      </c>
    </row>
    <row r="8" spans="1:20">
      <c r="A8" s="15" t="s">
        <v>405</v>
      </c>
      <c r="B8" s="17" t="n">
        <v>7007</v>
      </c>
      <c r="C8" s="18">
        <f>(0.0/B8*100)</f>
        <v/>
      </c>
      <c r="D8" s="19" t="n">
        <v>7007</v>
      </c>
      <c r="E8" s="18" t="n">
        <v>46.27973312</v>
      </c>
      <c r="F8" s="20" t="n">
        <v>2.94537711</v>
      </c>
      <c r="G8" s="18" t="n">
        <v>40.1451241</v>
      </c>
      <c r="H8" s="20" t="n">
        <v>3.28734698</v>
      </c>
      <c r="I8" s="18" t="n">
        <v>10.32850558</v>
      </c>
      <c r="J8" s="20" t="n">
        <v>2.37914906</v>
      </c>
      <c r="K8" s="18" t="n">
        <v>0</v>
      </c>
      <c r="L8" s="20" t="n">
        <v>0</v>
      </c>
      <c r="M8" s="18" t="s">
        <v>404</v>
      </c>
      <c r="N8" s="20" t="s">
        <v>404</v>
      </c>
      <c r="O8" s="18" t="n">
        <v>0</v>
      </c>
      <c r="P8" s="20" t="n">
        <v>0</v>
      </c>
      <c r="Q8" s="18" t="n">
        <v>0</v>
      </c>
      <c r="R8" s="20" t="n">
        <v>0</v>
      </c>
      <c r="S8" s="18" t="n">
        <v>3.2466372</v>
      </c>
      <c r="T8" s="20" t="n">
        <v>1.20998348</v>
      </c>
    </row>
    <row r="9" spans="1:20">
      <c r="A9" s="15" t="s">
        <v>406</v>
      </c>
      <c r="B9" s="17" t="n">
        <v>9651</v>
      </c>
      <c r="C9" s="18">
        <f>(200.0/B9*100)</f>
        <v/>
      </c>
      <c r="D9" s="19" t="n">
        <v>9451</v>
      </c>
      <c r="E9" s="18" t="n">
        <v>49.27855464</v>
      </c>
      <c r="F9" s="20" t="n">
        <v>3.11042328</v>
      </c>
      <c r="G9" s="18" t="n">
        <v>35.2469404</v>
      </c>
      <c r="H9" s="20" t="n">
        <v>3.2491925</v>
      </c>
      <c r="I9" s="18" t="n">
        <v>7.31240901</v>
      </c>
      <c r="J9" s="20" t="n">
        <v>1.58441316</v>
      </c>
      <c r="K9" s="18" t="n">
        <v>0</v>
      </c>
      <c r="L9" s="20" t="n">
        <v>0</v>
      </c>
      <c r="M9" s="18" t="s">
        <v>404</v>
      </c>
      <c r="N9" s="20" t="s">
        <v>404</v>
      </c>
      <c r="O9" s="18" t="n">
        <v>0</v>
      </c>
      <c r="P9" s="20" t="n">
        <v>0</v>
      </c>
      <c r="Q9" s="18" t="n">
        <v>0</v>
      </c>
      <c r="R9" s="20" t="n">
        <v>0</v>
      </c>
      <c r="S9" s="18" t="n">
        <v>8.162095949999999</v>
      </c>
      <c r="T9" s="20" t="n">
        <v>2.06399583</v>
      </c>
    </row>
    <row r="10" spans="1:20">
      <c r="A10" s="15" t="s">
        <v>407</v>
      </c>
      <c r="B10" s="17" t="n">
        <v>20058</v>
      </c>
      <c r="C10" s="18">
        <f>(2893.0/B10*100)</f>
        <v/>
      </c>
      <c r="D10" s="19" t="n">
        <v>17165</v>
      </c>
      <c r="E10" s="18" t="n">
        <v>26.86639993</v>
      </c>
      <c r="F10" s="20" t="n">
        <v>2.53683343</v>
      </c>
      <c r="G10" s="18" t="n">
        <v>40.72343127</v>
      </c>
      <c r="H10" s="20" t="n">
        <v>2.54942429</v>
      </c>
      <c r="I10" s="18" t="n">
        <v>28.13465069</v>
      </c>
      <c r="J10" s="20" t="n">
        <v>2.82320145</v>
      </c>
      <c r="K10" s="18" t="n">
        <v>0</v>
      </c>
      <c r="L10" s="20" t="n">
        <v>0</v>
      </c>
      <c r="M10" s="18" t="s">
        <v>404</v>
      </c>
      <c r="N10" s="20" t="s">
        <v>404</v>
      </c>
      <c r="O10" s="18" t="n">
        <v>0</v>
      </c>
      <c r="P10" s="20" t="n">
        <v>0</v>
      </c>
      <c r="Q10" s="18" t="n">
        <v>0</v>
      </c>
      <c r="R10" s="20" t="n">
        <v>0</v>
      </c>
      <c r="S10" s="18" t="n">
        <v>4.27551811</v>
      </c>
      <c r="T10" s="20" t="n">
        <v>1.2219409</v>
      </c>
    </row>
    <row r="11" spans="1:20">
      <c r="A11" s="15" t="s">
        <v>408</v>
      </c>
      <c r="B11" s="17" t="n">
        <v>7053</v>
      </c>
      <c r="C11" s="18">
        <f>(137.0/B11*100)</f>
        <v/>
      </c>
      <c r="D11" s="19" t="n">
        <v>6916</v>
      </c>
      <c r="E11" s="18" t="n">
        <v>63.37928495</v>
      </c>
      <c r="F11" s="20" t="n">
        <v>3.64599095</v>
      </c>
      <c r="G11" s="18" t="n">
        <v>29.15422394</v>
      </c>
      <c r="H11" s="20" t="n">
        <v>2.92492706</v>
      </c>
      <c r="I11" s="18" t="n">
        <v>5.77696535</v>
      </c>
      <c r="J11" s="20" t="n">
        <v>1.77669491</v>
      </c>
      <c r="K11" s="18" t="n">
        <v>0</v>
      </c>
      <c r="L11" s="20" t="n">
        <v>0</v>
      </c>
      <c r="M11" s="18" t="s">
        <v>404</v>
      </c>
      <c r="N11" s="20" t="s">
        <v>404</v>
      </c>
      <c r="O11" s="18" t="n">
        <v>0</v>
      </c>
      <c r="P11" s="20" t="n">
        <v>0</v>
      </c>
      <c r="Q11" s="18" t="n">
        <v>0</v>
      </c>
      <c r="R11" s="20" t="n">
        <v>0</v>
      </c>
      <c r="S11" s="18" t="n">
        <v>1.68952576</v>
      </c>
      <c r="T11" s="20" t="n">
        <v>1.24996998</v>
      </c>
    </row>
    <row r="12" spans="1:20">
      <c r="A12" s="15" t="s">
        <v>409</v>
      </c>
      <c r="B12" s="17" t="n">
        <v>6894</v>
      </c>
      <c r="C12" s="18">
        <f>(106.0/B12*100)</f>
        <v/>
      </c>
      <c r="D12" s="19" t="n">
        <v>6788</v>
      </c>
      <c r="E12" s="18" t="n">
        <v>54.3573646</v>
      </c>
      <c r="F12" s="20" t="n">
        <v>3.23007992</v>
      </c>
      <c r="G12" s="18" t="n">
        <v>34.03938081</v>
      </c>
      <c r="H12" s="20" t="n">
        <v>3.06608145</v>
      </c>
      <c r="I12" s="18" t="n">
        <v>10.03085016</v>
      </c>
      <c r="J12" s="20" t="n">
        <v>1.8419947</v>
      </c>
      <c r="K12" s="18" t="n">
        <v>0</v>
      </c>
      <c r="L12" s="20" t="n">
        <v>0</v>
      </c>
      <c r="M12" s="18" t="s">
        <v>404</v>
      </c>
      <c r="N12" s="20" t="s">
        <v>404</v>
      </c>
      <c r="O12" s="18" t="n">
        <v>0</v>
      </c>
      <c r="P12" s="20" t="n">
        <v>0</v>
      </c>
      <c r="Q12" s="18" t="n">
        <v>0</v>
      </c>
      <c r="R12" s="20" t="n">
        <v>0</v>
      </c>
      <c r="S12" s="18" t="n">
        <v>1.57240443</v>
      </c>
      <c r="T12" s="20" t="n">
        <v>0.72334495</v>
      </c>
    </row>
    <row r="13" spans="1:20">
      <c r="A13" s="15" t="s">
        <v>410</v>
      </c>
      <c r="B13" s="17" t="n">
        <v>7161</v>
      </c>
      <c r="C13" s="18">
        <f>(1175.0/B13*100)</f>
        <v/>
      </c>
      <c r="D13" s="19" t="n">
        <v>5986</v>
      </c>
      <c r="E13" s="18" t="n">
        <v>45.64735376</v>
      </c>
      <c r="F13" s="20" t="n">
        <v>3.32062963</v>
      </c>
      <c r="G13" s="18" t="n">
        <v>42.18352869</v>
      </c>
      <c r="H13" s="20" t="n">
        <v>3.08486819</v>
      </c>
      <c r="I13" s="18" t="n">
        <v>5.88355677</v>
      </c>
      <c r="J13" s="20" t="n">
        <v>1.34410716</v>
      </c>
      <c r="K13" s="18" t="n">
        <v>0</v>
      </c>
      <c r="L13" s="20" t="n">
        <v>0</v>
      </c>
      <c r="M13" s="18" t="s">
        <v>404</v>
      </c>
      <c r="N13" s="20" t="s">
        <v>404</v>
      </c>
      <c r="O13" s="18" t="n">
        <v>0</v>
      </c>
      <c r="P13" s="20" t="n">
        <v>0</v>
      </c>
      <c r="Q13" s="18" t="n">
        <v>0</v>
      </c>
      <c r="R13" s="20" t="n">
        <v>0</v>
      </c>
      <c r="S13" s="18" t="n">
        <v>6.28556077</v>
      </c>
      <c r="T13" s="20" t="n">
        <v>1.63030272</v>
      </c>
    </row>
    <row r="14" spans="1:20">
      <c r="A14" s="15" t="s">
        <v>411</v>
      </c>
      <c r="B14" s="17" t="n">
        <v>5587</v>
      </c>
      <c r="C14" s="18">
        <f>(0.0/B14*100)</f>
        <v/>
      </c>
      <c r="D14" s="19" t="n">
        <v>5587</v>
      </c>
      <c r="E14" s="18" t="n">
        <v>39.52286137</v>
      </c>
      <c r="F14" s="20" t="n">
        <v>2.44668582</v>
      </c>
      <c r="G14" s="18" t="n">
        <v>56.66364205</v>
      </c>
      <c r="H14" s="20" t="n">
        <v>2.52874875</v>
      </c>
      <c r="I14" s="18" t="n">
        <v>2.37534756</v>
      </c>
      <c r="J14" s="20" t="n">
        <v>0.78893691</v>
      </c>
      <c r="K14" s="18" t="n">
        <v>0</v>
      </c>
      <c r="L14" s="20" t="n">
        <v>0</v>
      </c>
      <c r="M14" s="18" t="s">
        <v>404</v>
      </c>
      <c r="N14" s="20" t="s">
        <v>404</v>
      </c>
      <c r="O14" s="18" t="n">
        <v>0</v>
      </c>
      <c r="P14" s="20" t="n">
        <v>0</v>
      </c>
      <c r="Q14" s="18" t="n">
        <v>0</v>
      </c>
      <c r="R14" s="20" t="n">
        <v>0</v>
      </c>
      <c r="S14" s="18" t="n">
        <v>1.43814902</v>
      </c>
      <c r="T14" s="20" t="n">
        <v>0.5805295</v>
      </c>
    </row>
    <row r="15" spans="1:20">
      <c r="A15" s="15" t="s">
        <v>412</v>
      </c>
      <c r="B15" s="17" t="n">
        <v>5882</v>
      </c>
      <c r="C15" s="18">
        <f>(0.0/B15*100)</f>
        <v/>
      </c>
      <c r="D15" s="19" t="n">
        <v>5882</v>
      </c>
      <c r="E15" s="18" t="n">
        <v>73.6003802</v>
      </c>
      <c r="F15" s="20" t="n">
        <v>3.44558474</v>
      </c>
      <c r="G15" s="18" t="n">
        <v>19.14226974</v>
      </c>
      <c r="H15" s="20" t="n">
        <v>2.78919612</v>
      </c>
      <c r="I15" s="18" t="n">
        <v>4.41589995</v>
      </c>
      <c r="J15" s="20" t="n">
        <v>1.60191287</v>
      </c>
      <c r="K15" s="18" t="n">
        <v>0</v>
      </c>
      <c r="L15" s="20" t="n">
        <v>0</v>
      </c>
      <c r="M15" s="18" t="s">
        <v>404</v>
      </c>
      <c r="N15" s="20" t="s">
        <v>404</v>
      </c>
      <c r="O15" s="18" t="n">
        <v>0</v>
      </c>
      <c r="P15" s="20" t="n">
        <v>0</v>
      </c>
      <c r="Q15" s="18" t="n">
        <v>0</v>
      </c>
      <c r="R15" s="20" t="n">
        <v>0</v>
      </c>
      <c r="S15" s="18" t="n">
        <v>2.84145011</v>
      </c>
      <c r="T15" s="20" t="n">
        <v>1.29235958</v>
      </c>
    </row>
    <row r="16" spans="1:20">
      <c r="A16" s="15" t="s">
        <v>413</v>
      </c>
      <c r="B16" s="17" t="n">
        <v>6108</v>
      </c>
      <c r="C16" s="18">
        <f>(390.0/B16*100)</f>
        <v/>
      </c>
      <c r="D16" s="19" t="n">
        <v>5718</v>
      </c>
      <c r="E16" s="18" t="n">
        <v>48.81225969</v>
      </c>
      <c r="F16" s="20" t="n">
        <v>3.18555096</v>
      </c>
      <c r="G16" s="18" t="n">
        <v>40.27809984</v>
      </c>
      <c r="H16" s="20" t="n">
        <v>2.99646015</v>
      </c>
      <c r="I16" s="18" t="n">
        <v>5.24925202</v>
      </c>
      <c r="J16" s="20" t="n">
        <v>1.36940618</v>
      </c>
      <c r="K16" s="18" t="n">
        <v>0</v>
      </c>
      <c r="L16" s="20" t="n">
        <v>0</v>
      </c>
      <c r="M16" s="18" t="s">
        <v>404</v>
      </c>
      <c r="N16" s="20" t="s">
        <v>404</v>
      </c>
      <c r="O16" s="18" t="n">
        <v>0</v>
      </c>
      <c r="P16" s="20" t="n">
        <v>0</v>
      </c>
      <c r="Q16" s="18" t="n">
        <v>0</v>
      </c>
      <c r="R16" s="20" t="n">
        <v>0</v>
      </c>
      <c r="S16" s="18" t="n">
        <v>5.66038845</v>
      </c>
      <c r="T16" s="20" t="n">
        <v>1.67846685</v>
      </c>
    </row>
    <row r="17" spans="1:20">
      <c r="A17" s="15" t="s">
        <v>414</v>
      </c>
      <c r="B17" s="17" t="n">
        <v>6504</v>
      </c>
      <c r="C17" s="18">
        <f>(1325.0/B17*100)</f>
        <v/>
      </c>
      <c r="D17" s="19" t="n">
        <v>5179</v>
      </c>
      <c r="E17" s="18" t="n">
        <v>19.67788134</v>
      </c>
      <c r="F17" s="20" t="n">
        <v>2.74018791</v>
      </c>
      <c r="G17" s="18" t="n">
        <v>42.75523517</v>
      </c>
      <c r="H17" s="20" t="n">
        <v>3.20298269</v>
      </c>
      <c r="I17" s="18" t="n">
        <v>32.33958814</v>
      </c>
      <c r="J17" s="20" t="n">
        <v>3.09250042</v>
      </c>
      <c r="K17" s="18" t="n">
        <v>0</v>
      </c>
      <c r="L17" s="20" t="n">
        <v>0</v>
      </c>
      <c r="M17" s="18" t="s">
        <v>404</v>
      </c>
      <c r="N17" s="20" t="s">
        <v>404</v>
      </c>
      <c r="O17" s="18" t="n">
        <v>0</v>
      </c>
      <c r="P17" s="20" t="n">
        <v>0</v>
      </c>
      <c r="Q17" s="18" t="n">
        <v>0</v>
      </c>
      <c r="R17" s="20" t="n">
        <v>0</v>
      </c>
      <c r="S17" s="18" t="n">
        <v>5.22729535</v>
      </c>
      <c r="T17" s="20" t="n">
        <v>1.60067193</v>
      </c>
    </row>
    <row r="18" spans="1:20">
      <c r="A18" s="15" t="s">
        <v>415</v>
      </c>
      <c r="B18" s="17" t="n">
        <v>5532</v>
      </c>
      <c r="C18" s="18">
        <f>(0.0/B18*100)</f>
        <v/>
      </c>
      <c r="D18" s="19" t="n">
        <v>5532</v>
      </c>
      <c r="E18" s="18" t="n">
        <v>61.08664588</v>
      </c>
      <c r="F18" s="20" t="n">
        <v>3.33098217</v>
      </c>
      <c r="G18" s="18" t="n">
        <v>29.84499451</v>
      </c>
      <c r="H18" s="20" t="n">
        <v>2.95422173</v>
      </c>
      <c r="I18" s="18" t="n">
        <v>7.85094358</v>
      </c>
      <c r="J18" s="20" t="n">
        <v>1.91998601</v>
      </c>
      <c r="K18" s="18" t="n">
        <v>0</v>
      </c>
      <c r="L18" s="20" t="n">
        <v>0</v>
      </c>
      <c r="M18" s="18" t="s">
        <v>404</v>
      </c>
      <c r="N18" s="20" t="s">
        <v>404</v>
      </c>
      <c r="O18" s="18" t="n">
        <v>0</v>
      </c>
      <c r="P18" s="20" t="n">
        <v>0</v>
      </c>
      <c r="Q18" s="18" t="n">
        <v>0</v>
      </c>
      <c r="R18" s="20" t="n">
        <v>0</v>
      </c>
      <c r="S18" s="18" t="n">
        <v>1.21741603</v>
      </c>
      <c r="T18" s="20" t="n">
        <v>0.69540663</v>
      </c>
    </row>
    <row r="19" spans="1:20">
      <c r="A19" s="15" t="s">
        <v>416</v>
      </c>
      <c r="B19" s="17" t="n">
        <v>5658</v>
      </c>
      <c r="C19" s="18">
        <f>(327.0/B19*100)</f>
        <v/>
      </c>
      <c r="D19" s="19" t="n">
        <v>5331</v>
      </c>
      <c r="E19" s="18" t="n">
        <v>45.35112268</v>
      </c>
      <c r="F19" s="20" t="n">
        <v>2.84971225</v>
      </c>
      <c r="G19" s="18" t="n">
        <v>44.76091798</v>
      </c>
      <c r="H19" s="20" t="n">
        <v>3.14145348</v>
      </c>
      <c r="I19" s="18" t="n">
        <v>7.38170194</v>
      </c>
      <c r="J19" s="20" t="n">
        <v>1.8354298</v>
      </c>
      <c r="K19" s="18" t="n">
        <v>0</v>
      </c>
      <c r="L19" s="20" t="n">
        <v>0</v>
      </c>
      <c r="M19" s="18" t="s">
        <v>404</v>
      </c>
      <c r="N19" s="20" t="s">
        <v>404</v>
      </c>
      <c r="O19" s="18" t="n">
        <v>0</v>
      </c>
      <c r="P19" s="20" t="n">
        <v>0</v>
      </c>
      <c r="Q19" s="18" t="n">
        <v>0</v>
      </c>
      <c r="R19" s="20" t="n">
        <v>0</v>
      </c>
      <c r="S19" s="18" t="n">
        <v>2.5062574</v>
      </c>
      <c r="T19" s="20" t="n">
        <v>1.06687839</v>
      </c>
    </row>
    <row r="20" spans="1:20">
      <c r="A20" s="15" t="s">
        <v>417</v>
      </c>
      <c r="B20" s="17" t="n">
        <v>3371</v>
      </c>
      <c r="C20" s="18">
        <f>(24.0/B20*100)</f>
        <v/>
      </c>
      <c r="D20" s="19" t="n">
        <v>3347</v>
      </c>
      <c r="E20" s="18" t="n">
        <v>29.59971797</v>
      </c>
      <c r="F20" s="20" t="n">
        <v>0.27120314</v>
      </c>
      <c r="G20" s="18" t="n">
        <v>47.84923743</v>
      </c>
      <c r="H20" s="20" t="n">
        <v>0.26636244</v>
      </c>
      <c r="I20" s="18" t="n">
        <v>21.55549565</v>
      </c>
      <c r="J20" s="20" t="n">
        <v>0.22132163</v>
      </c>
      <c r="K20" s="18" t="n">
        <v>0</v>
      </c>
      <c r="L20" s="20" t="n">
        <v>0</v>
      </c>
      <c r="M20" s="18" t="s">
        <v>404</v>
      </c>
      <c r="N20" s="20" t="s">
        <v>404</v>
      </c>
      <c r="O20" s="18" t="n">
        <v>0</v>
      </c>
      <c r="P20" s="20" t="n">
        <v>0</v>
      </c>
      <c r="Q20" s="18" t="n">
        <v>0</v>
      </c>
      <c r="R20" s="20" t="n">
        <v>0</v>
      </c>
      <c r="S20" s="18" t="n">
        <v>0.99554896</v>
      </c>
      <c r="T20" s="20" t="n">
        <v>0.10448893</v>
      </c>
    </row>
    <row r="21" spans="1:20">
      <c r="A21" s="15" t="s">
        <v>418</v>
      </c>
      <c r="B21" s="17" t="n">
        <v>5741</v>
      </c>
      <c r="C21" s="18">
        <f>(0.0/B21*100)</f>
        <v/>
      </c>
      <c r="D21" s="19" t="n">
        <v>5741</v>
      </c>
      <c r="E21" s="18" t="n">
        <v>46.79198424</v>
      </c>
      <c r="F21" s="20" t="n">
        <v>3.99159637</v>
      </c>
      <c r="G21" s="18" t="n">
        <v>22.17641023</v>
      </c>
      <c r="H21" s="20" t="n">
        <v>3.25387854</v>
      </c>
      <c r="I21" s="18" t="n">
        <v>24.82780874</v>
      </c>
      <c r="J21" s="20" t="n">
        <v>3.47854764</v>
      </c>
      <c r="K21" s="18" t="n">
        <v>0</v>
      </c>
      <c r="L21" s="20" t="n">
        <v>0</v>
      </c>
      <c r="M21" s="18" t="s">
        <v>404</v>
      </c>
      <c r="N21" s="20" t="s">
        <v>404</v>
      </c>
      <c r="O21" s="18" t="n">
        <v>0</v>
      </c>
      <c r="P21" s="20" t="n">
        <v>0</v>
      </c>
      <c r="Q21" s="18" t="n">
        <v>0</v>
      </c>
      <c r="R21" s="20" t="n">
        <v>0</v>
      </c>
      <c r="S21" s="18" t="n">
        <v>6.20379679</v>
      </c>
      <c r="T21" s="20" t="n">
        <v>1.95835582</v>
      </c>
    </row>
    <row r="22" spans="1:20">
      <c r="A22" s="15" t="s">
        <v>419</v>
      </c>
      <c r="B22" s="17" t="n">
        <v>6598</v>
      </c>
      <c r="C22" s="18">
        <f>(0.0/B22*100)</f>
        <v/>
      </c>
      <c r="D22" s="19" t="n">
        <v>6598</v>
      </c>
      <c r="E22" s="18" t="n">
        <v>12.03197151</v>
      </c>
      <c r="F22" s="20" t="n">
        <v>2.69701827</v>
      </c>
      <c r="G22" s="18" t="n">
        <v>50.07009091</v>
      </c>
      <c r="H22" s="20" t="n">
        <v>3.7498808</v>
      </c>
      <c r="I22" s="18" t="n">
        <v>36.96148856</v>
      </c>
      <c r="J22" s="20" t="n">
        <v>3.60458191</v>
      </c>
      <c r="K22" s="18" t="n">
        <v>0</v>
      </c>
      <c r="L22" s="20" t="n">
        <v>0</v>
      </c>
      <c r="M22" s="18" t="s">
        <v>404</v>
      </c>
      <c r="N22" s="20" t="s">
        <v>404</v>
      </c>
      <c r="O22" s="18" t="n">
        <v>0</v>
      </c>
      <c r="P22" s="20" t="n">
        <v>0</v>
      </c>
      <c r="Q22" s="18" t="n">
        <v>0</v>
      </c>
      <c r="R22" s="20" t="n">
        <v>0</v>
      </c>
      <c r="S22" s="18" t="n">
        <v>0.93644903</v>
      </c>
      <c r="T22" s="20" t="n">
        <v>0.67378746</v>
      </c>
    </row>
    <row r="23" spans="1:20">
      <c r="A23" s="15" t="s">
        <v>420</v>
      </c>
      <c r="B23" s="17" t="n">
        <v>11583</v>
      </c>
      <c r="C23" s="18">
        <f>(3151.0/B23*100)</f>
        <v/>
      </c>
      <c r="D23" s="19" t="n">
        <v>8432</v>
      </c>
      <c r="E23" s="18" t="n">
        <v>14.89438459</v>
      </c>
      <c r="F23" s="20" t="n">
        <v>2.3182522</v>
      </c>
      <c r="G23" s="18" t="n">
        <v>31.16171585</v>
      </c>
      <c r="H23" s="20" t="n">
        <v>2.99559889</v>
      </c>
      <c r="I23" s="18" t="n">
        <v>49.29958145</v>
      </c>
      <c r="J23" s="20" t="n">
        <v>3.33047475</v>
      </c>
      <c r="K23" s="18" t="n">
        <v>0</v>
      </c>
      <c r="L23" s="20" t="n">
        <v>0</v>
      </c>
      <c r="M23" s="18" t="s">
        <v>404</v>
      </c>
      <c r="N23" s="20" t="s">
        <v>404</v>
      </c>
      <c r="O23" s="18" t="n">
        <v>0</v>
      </c>
      <c r="P23" s="20" t="n">
        <v>0</v>
      </c>
      <c r="Q23" s="18" t="n">
        <v>0</v>
      </c>
      <c r="R23" s="20" t="n">
        <v>0</v>
      </c>
      <c r="S23" s="18" t="n">
        <v>4.64431811</v>
      </c>
      <c r="T23" s="20" t="n">
        <v>1.56754838</v>
      </c>
    </row>
    <row r="24" spans="1:20">
      <c r="A24" s="15" t="s">
        <v>421</v>
      </c>
      <c r="B24" s="17" t="n">
        <v>6647</v>
      </c>
      <c r="C24" s="18">
        <f>(0.0/B24*100)</f>
        <v/>
      </c>
      <c r="D24" s="19" t="n">
        <v>6647</v>
      </c>
      <c r="E24" s="18" t="n">
        <v>36.55009709</v>
      </c>
      <c r="F24" s="20" t="n">
        <v>3.60696039</v>
      </c>
      <c r="G24" s="18" t="n">
        <v>29.72873206</v>
      </c>
      <c r="H24" s="20" t="n">
        <v>3.46998725</v>
      </c>
      <c r="I24" s="18" t="n">
        <v>33.72117085</v>
      </c>
      <c r="J24" s="20" t="n">
        <v>3.53854232</v>
      </c>
      <c r="K24" s="18" t="n">
        <v>0</v>
      </c>
      <c r="L24" s="20" t="n">
        <v>0</v>
      </c>
      <c r="M24" s="18" t="s">
        <v>404</v>
      </c>
      <c r="N24" s="20" t="s">
        <v>404</v>
      </c>
      <c r="O24" s="18" t="n">
        <v>0</v>
      </c>
      <c r="P24" s="20" t="n">
        <v>0</v>
      </c>
      <c r="Q24" s="18" t="n">
        <v>0</v>
      </c>
      <c r="R24" s="20" t="n">
        <v>0</v>
      </c>
      <c r="S24" s="18" t="n">
        <v>0</v>
      </c>
      <c r="T24" s="20" t="n">
        <v>0</v>
      </c>
    </row>
    <row r="25" spans="1:20">
      <c r="A25" s="15" t="s">
        <v>422</v>
      </c>
      <c r="B25" s="17" t="n">
        <v>5581</v>
      </c>
      <c r="C25" s="18">
        <f>(0.0/B25*100)</f>
        <v/>
      </c>
      <c r="D25" s="19" t="n">
        <v>5581</v>
      </c>
      <c r="E25" s="18" t="n">
        <v>57.81314775</v>
      </c>
      <c r="F25" s="20" t="n">
        <v>3.82023095</v>
      </c>
      <c r="G25" s="18" t="n">
        <v>25.83951837</v>
      </c>
      <c r="H25" s="20" t="n">
        <v>3.49482964</v>
      </c>
      <c r="I25" s="18" t="n">
        <v>15.65883994</v>
      </c>
      <c r="J25" s="20" t="n">
        <v>2.87417785</v>
      </c>
      <c r="K25" s="18" t="n">
        <v>0</v>
      </c>
      <c r="L25" s="20" t="n">
        <v>0</v>
      </c>
      <c r="M25" s="18" t="s">
        <v>404</v>
      </c>
      <c r="N25" s="20" t="s">
        <v>404</v>
      </c>
      <c r="O25" s="18" t="n">
        <v>0</v>
      </c>
      <c r="P25" s="20" t="n">
        <v>0</v>
      </c>
      <c r="Q25" s="18" t="n">
        <v>0</v>
      </c>
      <c r="R25" s="20" t="n">
        <v>0</v>
      </c>
      <c r="S25" s="18" t="n">
        <v>0.68849395</v>
      </c>
      <c r="T25" s="20" t="n">
        <v>0.68921878</v>
      </c>
    </row>
    <row r="26" spans="1:20">
      <c r="A26" s="15" t="s">
        <v>423</v>
      </c>
      <c r="B26" s="17" t="n">
        <v>4869</v>
      </c>
      <c r="C26" s="18">
        <f>(11.0/B26*100)</f>
        <v/>
      </c>
      <c r="D26" s="19" t="n">
        <v>4858</v>
      </c>
      <c r="E26" s="18" t="n">
        <v>52.31068368</v>
      </c>
      <c r="F26" s="20" t="n">
        <v>2.89041122</v>
      </c>
      <c r="G26" s="18" t="n">
        <v>41.38671979</v>
      </c>
      <c r="H26" s="20" t="n">
        <v>2.78050698</v>
      </c>
      <c r="I26" s="18" t="n">
        <v>5.04851514</v>
      </c>
      <c r="J26" s="20" t="n">
        <v>1.19822458</v>
      </c>
      <c r="K26" s="18" t="n">
        <v>0</v>
      </c>
      <c r="L26" s="20" t="n">
        <v>0</v>
      </c>
      <c r="M26" s="18" t="s">
        <v>404</v>
      </c>
      <c r="N26" s="20" t="s">
        <v>404</v>
      </c>
      <c r="O26" s="18" t="n">
        <v>0</v>
      </c>
      <c r="P26" s="20" t="n">
        <v>0</v>
      </c>
      <c r="Q26" s="18" t="n">
        <v>0</v>
      </c>
      <c r="R26" s="20" t="n">
        <v>0</v>
      </c>
      <c r="S26" s="18" t="n">
        <v>1.25408139</v>
      </c>
      <c r="T26" s="20" t="n">
        <v>0.53206707</v>
      </c>
    </row>
    <row r="27" spans="1:20">
      <c r="A27" s="15" t="s">
        <v>424</v>
      </c>
      <c r="B27" s="17" t="n">
        <v>5299</v>
      </c>
      <c r="C27" s="18">
        <f>(0.0/B27*100)</f>
        <v/>
      </c>
      <c r="D27" s="19" t="n">
        <v>5299</v>
      </c>
      <c r="E27" s="18" t="n">
        <v>16.9007121</v>
      </c>
      <c r="F27" s="20" t="n">
        <v>0.08346787999999999</v>
      </c>
      <c r="G27" s="18" t="n">
        <v>59.09343189</v>
      </c>
      <c r="H27" s="20" t="n">
        <v>0.10950659</v>
      </c>
      <c r="I27" s="18" t="n">
        <v>23.7832322</v>
      </c>
      <c r="J27" s="20" t="n">
        <v>0.09987179</v>
      </c>
      <c r="K27" s="18" t="n">
        <v>0</v>
      </c>
      <c r="L27" s="20" t="n">
        <v>0</v>
      </c>
      <c r="M27" s="18" t="s">
        <v>404</v>
      </c>
      <c r="N27" s="20" t="s">
        <v>404</v>
      </c>
      <c r="O27" s="18" t="n">
        <v>0</v>
      </c>
      <c r="P27" s="20" t="n">
        <v>0</v>
      </c>
      <c r="Q27" s="18" t="n">
        <v>0</v>
      </c>
      <c r="R27" s="20" t="n">
        <v>0</v>
      </c>
      <c r="S27" s="18" t="n">
        <v>0.22262381</v>
      </c>
      <c r="T27" s="20" t="n">
        <v>0.00634242</v>
      </c>
    </row>
    <row r="28" spans="1:20">
      <c r="A28" s="15" t="s">
        <v>425</v>
      </c>
      <c r="B28" s="17" t="n">
        <v>7568</v>
      </c>
      <c r="C28" s="18">
        <f>(0.0/B28*100)</f>
        <v/>
      </c>
      <c r="D28" s="19" t="n">
        <v>7568</v>
      </c>
      <c r="E28" s="18" t="n">
        <v>61.2925421</v>
      </c>
      <c r="F28" s="20" t="n">
        <v>3.23965796</v>
      </c>
      <c r="G28" s="18" t="n">
        <v>23.11781489</v>
      </c>
      <c r="H28" s="20" t="n">
        <v>2.73052818</v>
      </c>
      <c r="I28" s="18" t="n">
        <v>14.0094909</v>
      </c>
      <c r="J28" s="20" t="n">
        <v>2.22241278</v>
      </c>
      <c r="K28" s="18" t="n">
        <v>0</v>
      </c>
      <c r="L28" s="20" t="n">
        <v>0</v>
      </c>
      <c r="M28" s="18" t="s">
        <v>404</v>
      </c>
      <c r="N28" s="20" t="s">
        <v>404</v>
      </c>
      <c r="O28" s="18" t="n">
        <v>0</v>
      </c>
      <c r="P28" s="20" t="n">
        <v>0</v>
      </c>
      <c r="Q28" s="18" t="n">
        <v>0</v>
      </c>
      <c r="R28" s="20" t="n">
        <v>0</v>
      </c>
      <c r="S28" s="18" t="n">
        <v>1.58015211</v>
      </c>
      <c r="T28" s="20" t="n">
        <v>0.80046622</v>
      </c>
    </row>
    <row r="29" spans="1:20">
      <c r="A29" s="15" t="s">
        <v>426</v>
      </c>
      <c r="B29" s="17" t="n">
        <v>5385</v>
      </c>
      <c r="C29" s="18">
        <f>(1123.0/B29*100)</f>
        <v/>
      </c>
      <c r="D29" s="19" t="n">
        <v>4262</v>
      </c>
      <c r="E29" s="18" t="n">
        <v>2.15106725</v>
      </c>
      <c r="F29" s="20" t="n">
        <v>1.24660646</v>
      </c>
      <c r="G29" s="18" t="n">
        <v>7.76771445</v>
      </c>
      <c r="H29" s="20" t="n">
        <v>2.57296</v>
      </c>
      <c r="I29" s="18" t="n">
        <v>69.58407573</v>
      </c>
      <c r="J29" s="20" t="n">
        <v>4.03478247</v>
      </c>
      <c r="K29" s="18" t="n">
        <v>0</v>
      </c>
      <c r="L29" s="20" t="n">
        <v>0</v>
      </c>
      <c r="M29" s="18" t="s">
        <v>404</v>
      </c>
      <c r="N29" s="20" t="s">
        <v>404</v>
      </c>
      <c r="O29" s="18" t="n">
        <v>0</v>
      </c>
      <c r="P29" s="20" t="n">
        <v>0</v>
      </c>
      <c r="Q29" s="18" t="n">
        <v>0</v>
      </c>
      <c r="R29" s="20" t="n">
        <v>0</v>
      </c>
      <c r="S29" s="18" t="n">
        <v>20.49714257</v>
      </c>
      <c r="T29" s="20" t="n">
        <v>3.53885482</v>
      </c>
    </row>
    <row r="30" spans="1:20">
      <c r="A30" s="15" t="s">
        <v>427</v>
      </c>
      <c r="B30" s="17" t="n">
        <v>4520</v>
      </c>
      <c r="C30" s="18">
        <f>(957.0/B30*100)</f>
        <v/>
      </c>
      <c r="D30" s="19" t="n">
        <v>3563</v>
      </c>
      <c r="E30" s="18" t="n">
        <v>31.19070533</v>
      </c>
      <c r="F30" s="20" t="n">
        <v>3.18759223</v>
      </c>
      <c r="G30" s="18" t="n">
        <v>29.7936454</v>
      </c>
      <c r="H30" s="20" t="n">
        <v>3.17818142</v>
      </c>
      <c r="I30" s="18" t="n">
        <v>36.33794632</v>
      </c>
      <c r="J30" s="20" t="n">
        <v>3.86322095</v>
      </c>
      <c r="K30" s="18" t="n">
        <v>0</v>
      </c>
      <c r="L30" s="20" t="n">
        <v>0</v>
      </c>
      <c r="M30" s="18" t="s">
        <v>404</v>
      </c>
      <c r="N30" s="20" t="s">
        <v>404</v>
      </c>
      <c r="O30" s="18" t="n">
        <v>0</v>
      </c>
      <c r="P30" s="20" t="n">
        <v>0</v>
      </c>
      <c r="Q30" s="18" t="n">
        <v>0</v>
      </c>
      <c r="R30" s="20" t="n">
        <v>0</v>
      </c>
      <c r="S30" s="18" t="n">
        <v>2.67770295</v>
      </c>
      <c r="T30" s="20" t="n">
        <v>0.97172102</v>
      </c>
    </row>
    <row r="31" spans="1:20">
      <c r="A31" s="15" t="s">
        <v>428</v>
      </c>
      <c r="B31" s="17" t="n">
        <v>5456</v>
      </c>
      <c r="C31" s="18">
        <f>(502.0/B31*100)</f>
        <v/>
      </c>
      <c r="D31" s="19" t="n">
        <v>4954</v>
      </c>
      <c r="E31" s="18" t="n">
        <v>72.75718258000001</v>
      </c>
      <c r="F31" s="20" t="n">
        <v>3.15653928</v>
      </c>
      <c r="G31" s="18" t="n">
        <v>11.8708717</v>
      </c>
      <c r="H31" s="20" t="n">
        <v>2.25035638</v>
      </c>
      <c r="I31" s="18" t="n">
        <v>4.46682406</v>
      </c>
      <c r="J31" s="20" t="n">
        <v>1.62161734</v>
      </c>
      <c r="K31" s="18" t="n">
        <v>0</v>
      </c>
      <c r="L31" s="20" t="n">
        <v>0</v>
      </c>
      <c r="M31" s="18" t="s">
        <v>404</v>
      </c>
      <c r="N31" s="20" t="s">
        <v>404</v>
      </c>
      <c r="O31" s="18" t="n">
        <v>0</v>
      </c>
      <c r="P31" s="20" t="n">
        <v>0</v>
      </c>
      <c r="Q31" s="18" t="n">
        <v>0</v>
      </c>
      <c r="R31" s="20" t="n">
        <v>0</v>
      </c>
      <c r="S31" s="18" t="n">
        <v>10.90512165</v>
      </c>
      <c r="T31" s="20" t="n">
        <v>2.11204994</v>
      </c>
    </row>
    <row r="32" spans="1:20">
      <c r="A32" s="15" t="s">
        <v>429</v>
      </c>
      <c r="B32" s="17" t="n">
        <v>4478</v>
      </c>
      <c r="C32" s="18">
        <f>(0.0/B32*100)</f>
        <v/>
      </c>
      <c r="D32" s="19" t="n">
        <v>4478</v>
      </c>
      <c r="E32" s="18" t="n">
        <v>45.88388377</v>
      </c>
      <c r="F32" s="20" t="n">
        <v>3.86697807</v>
      </c>
      <c r="G32" s="18" t="n">
        <v>49.48089484</v>
      </c>
      <c r="H32" s="20" t="n">
        <v>4.11810278</v>
      </c>
      <c r="I32" s="18" t="n">
        <v>3.41815301</v>
      </c>
      <c r="J32" s="20" t="n">
        <v>1.42309477</v>
      </c>
      <c r="K32" s="18" t="n">
        <v>0</v>
      </c>
      <c r="L32" s="20" t="n">
        <v>0</v>
      </c>
      <c r="M32" s="18" t="s">
        <v>404</v>
      </c>
      <c r="N32" s="20" t="s">
        <v>404</v>
      </c>
      <c r="O32" s="18" t="n">
        <v>0</v>
      </c>
      <c r="P32" s="20" t="n">
        <v>0</v>
      </c>
      <c r="Q32" s="18" t="n">
        <v>0</v>
      </c>
      <c r="R32" s="20" t="n">
        <v>0</v>
      </c>
      <c r="S32" s="18" t="n">
        <v>1.21706838</v>
      </c>
      <c r="T32" s="20" t="n">
        <v>0.88177919</v>
      </c>
    </row>
    <row r="33" spans="1:20">
      <c r="A33" s="15" t="s">
        <v>430</v>
      </c>
      <c r="B33" s="17" t="n">
        <v>7325</v>
      </c>
      <c r="C33" s="18">
        <f>(29.0/B33*100)</f>
        <v/>
      </c>
      <c r="D33" s="19" t="n">
        <v>7296</v>
      </c>
      <c r="E33" s="18" t="n">
        <v>54.74355231</v>
      </c>
      <c r="F33" s="20" t="n">
        <v>3.75995404</v>
      </c>
      <c r="G33" s="18" t="n">
        <v>38.25976686</v>
      </c>
      <c r="H33" s="20" t="n">
        <v>3.53474145</v>
      </c>
      <c r="I33" s="18" t="n">
        <v>5.41335884</v>
      </c>
      <c r="J33" s="20" t="n">
        <v>1.56797805</v>
      </c>
      <c r="K33" s="18" t="n">
        <v>0</v>
      </c>
      <c r="L33" s="20" t="n">
        <v>0</v>
      </c>
      <c r="M33" s="18" t="s">
        <v>404</v>
      </c>
      <c r="N33" s="20" t="s">
        <v>404</v>
      </c>
      <c r="O33" s="18" t="n">
        <v>0</v>
      </c>
      <c r="P33" s="20" t="n">
        <v>0</v>
      </c>
      <c r="Q33" s="18" t="n">
        <v>0</v>
      </c>
      <c r="R33" s="20" t="n">
        <v>0</v>
      </c>
      <c r="S33" s="18" t="n">
        <v>1.58332199</v>
      </c>
      <c r="T33" s="20" t="n">
        <v>0.84747437</v>
      </c>
    </row>
    <row r="34" spans="1:20">
      <c r="A34" s="15" t="s">
        <v>431</v>
      </c>
      <c r="B34" s="17" t="n">
        <v>6350</v>
      </c>
      <c r="C34" s="18">
        <f>(0.0/B34*100)</f>
        <v/>
      </c>
      <c r="D34" s="19" t="n">
        <v>6350</v>
      </c>
      <c r="E34" s="18" t="n">
        <v>47.52257456</v>
      </c>
      <c r="F34" s="20" t="n">
        <v>3.44702548</v>
      </c>
      <c r="G34" s="18" t="n">
        <v>41.05033868</v>
      </c>
      <c r="H34" s="20" t="n">
        <v>3.46903831</v>
      </c>
      <c r="I34" s="18" t="n">
        <v>10.07169791</v>
      </c>
      <c r="J34" s="20" t="n">
        <v>1.81986019</v>
      </c>
      <c r="K34" s="18" t="n">
        <v>0</v>
      </c>
      <c r="L34" s="20" t="n">
        <v>0</v>
      </c>
      <c r="M34" s="18" t="s">
        <v>404</v>
      </c>
      <c r="N34" s="20" t="s">
        <v>404</v>
      </c>
      <c r="O34" s="18" t="n">
        <v>0</v>
      </c>
      <c r="P34" s="20" t="n">
        <v>0</v>
      </c>
      <c r="Q34" s="18" t="n">
        <v>0</v>
      </c>
      <c r="R34" s="20" t="n">
        <v>0</v>
      </c>
      <c r="S34" s="18" t="n">
        <v>1.35538886</v>
      </c>
      <c r="T34" s="20" t="n">
        <v>0.7828912</v>
      </c>
    </row>
    <row r="35" spans="1:20">
      <c r="A35" s="15" t="s">
        <v>432</v>
      </c>
      <c r="B35" s="17" t="n">
        <v>6406</v>
      </c>
      <c r="C35" s="18">
        <f>(443.0/B35*100)</f>
        <v/>
      </c>
      <c r="D35" s="19" t="n">
        <v>5963</v>
      </c>
      <c r="E35" s="18" t="n">
        <v>65.11776201000001</v>
      </c>
      <c r="F35" s="20" t="n">
        <v>0.5989602000000001</v>
      </c>
      <c r="G35" s="18" t="n">
        <v>29.52977931</v>
      </c>
      <c r="H35" s="20" t="n">
        <v>0.54445301</v>
      </c>
      <c r="I35" s="18" t="n">
        <v>4.30250062</v>
      </c>
      <c r="J35" s="20" t="n">
        <v>0.15968184</v>
      </c>
      <c r="K35" s="18" t="n">
        <v>0</v>
      </c>
      <c r="L35" s="20" t="n">
        <v>0</v>
      </c>
      <c r="M35" s="18" t="s">
        <v>404</v>
      </c>
      <c r="N35" s="20" t="s">
        <v>404</v>
      </c>
      <c r="O35" s="18" t="n">
        <v>0</v>
      </c>
      <c r="P35" s="20" t="n">
        <v>0</v>
      </c>
      <c r="Q35" s="18" t="n">
        <v>0</v>
      </c>
      <c r="R35" s="20" t="n">
        <v>0</v>
      </c>
      <c r="S35" s="18" t="n">
        <v>1.04995806</v>
      </c>
      <c r="T35" s="20" t="n">
        <v>0.18461436</v>
      </c>
    </row>
    <row r="36" spans="1:20">
      <c r="A36" s="15" t="s">
        <v>433</v>
      </c>
      <c r="B36" s="17" t="n">
        <v>6736</v>
      </c>
      <c r="C36" s="18">
        <f>(10.0/B36*100)</f>
        <v/>
      </c>
      <c r="D36" s="19" t="n">
        <v>6726</v>
      </c>
      <c r="E36" s="18" t="n">
        <v>80.89586249</v>
      </c>
      <c r="F36" s="20" t="n">
        <v>3.02543364</v>
      </c>
      <c r="G36" s="18" t="n">
        <v>11.51560555</v>
      </c>
      <c r="H36" s="20" t="n">
        <v>2.31380772</v>
      </c>
      <c r="I36" s="18" t="n">
        <v>6.50154029</v>
      </c>
      <c r="J36" s="20" t="n">
        <v>1.93862713</v>
      </c>
      <c r="K36" s="18" t="n">
        <v>0</v>
      </c>
      <c r="L36" s="20" t="n">
        <v>0</v>
      </c>
      <c r="M36" s="18" t="s">
        <v>404</v>
      </c>
      <c r="N36" s="20" t="s">
        <v>404</v>
      </c>
      <c r="O36" s="18" t="n">
        <v>0</v>
      </c>
      <c r="P36" s="20" t="n">
        <v>0</v>
      </c>
      <c r="Q36" s="18" t="n">
        <v>0</v>
      </c>
      <c r="R36" s="20" t="n">
        <v>0</v>
      </c>
      <c r="S36" s="18" t="n">
        <v>1.08699167</v>
      </c>
      <c r="T36" s="20" t="n">
        <v>0.64000352</v>
      </c>
    </row>
    <row r="37" spans="1:20">
      <c r="A37" s="15" t="s">
        <v>434</v>
      </c>
      <c r="B37" s="17" t="n">
        <v>5458</v>
      </c>
      <c r="C37" s="18">
        <f>(0.0/B37*100)</f>
        <v/>
      </c>
      <c r="D37" s="19" t="n">
        <v>5458</v>
      </c>
      <c r="E37" s="18" t="n">
        <v>72.59436466</v>
      </c>
      <c r="F37" s="20" t="n">
        <v>3.28812102</v>
      </c>
      <c r="G37" s="18" t="n">
        <v>18.70241554</v>
      </c>
      <c r="H37" s="20" t="n">
        <v>2.99047025</v>
      </c>
      <c r="I37" s="18" t="n">
        <v>4.95333003</v>
      </c>
      <c r="J37" s="20" t="n">
        <v>1.62631421</v>
      </c>
      <c r="K37" s="18" t="n">
        <v>0</v>
      </c>
      <c r="L37" s="20" t="n">
        <v>0</v>
      </c>
      <c r="M37" s="18" t="s">
        <v>404</v>
      </c>
      <c r="N37" s="20" t="s">
        <v>404</v>
      </c>
      <c r="O37" s="18" t="n">
        <v>0</v>
      </c>
      <c r="P37" s="20" t="n">
        <v>0</v>
      </c>
      <c r="Q37" s="18" t="n">
        <v>0</v>
      </c>
      <c r="R37" s="20" t="n">
        <v>0</v>
      </c>
      <c r="S37" s="18" t="n">
        <v>3.74988976</v>
      </c>
      <c r="T37" s="20" t="n">
        <v>1.30300591</v>
      </c>
    </row>
    <row r="38" spans="1:20">
      <c r="A38" s="15" t="s">
        <v>435</v>
      </c>
      <c r="B38" s="17" t="n">
        <v>5860</v>
      </c>
      <c r="C38" s="18">
        <f>(268.0/B38*100)</f>
        <v/>
      </c>
      <c r="D38" s="19" t="n">
        <v>5592</v>
      </c>
      <c r="E38" s="18" t="n">
        <v>28.03608452</v>
      </c>
      <c r="F38" s="20" t="n">
        <v>3.70786441</v>
      </c>
      <c r="G38" s="18" t="n">
        <v>34.67489759</v>
      </c>
      <c r="H38" s="20" t="n">
        <v>3.64114427</v>
      </c>
      <c r="I38" s="18" t="n">
        <v>34.15211235</v>
      </c>
      <c r="J38" s="20" t="n">
        <v>3.13690526</v>
      </c>
      <c r="K38" s="18" t="n">
        <v>0</v>
      </c>
      <c r="L38" s="20" t="n">
        <v>0</v>
      </c>
      <c r="M38" s="18" t="s">
        <v>404</v>
      </c>
      <c r="N38" s="20" t="s">
        <v>404</v>
      </c>
      <c r="O38" s="18" t="n">
        <v>0</v>
      </c>
      <c r="P38" s="20" t="n">
        <v>0</v>
      </c>
      <c r="Q38" s="18" t="n">
        <v>0</v>
      </c>
      <c r="R38" s="20" t="n">
        <v>0</v>
      </c>
      <c r="S38" s="18" t="n">
        <v>3.13690554</v>
      </c>
      <c r="T38" s="20" t="n">
        <v>1.43472657</v>
      </c>
    </row>
    <row r="39" spans="1:20">
      <c r="A39" s="15" t="s">
        <v>436</v>
      </c>
      <c r="B39" s="17" t="n">
        <v>5895</v>
      </c>
      <c r="C39" s="18">
        <f>(0.0/B39*100)</f>
        <v/>
      </c>
      <c r="D39" s="19" t="n">
        <v>5895</v>
      </c>
      <c r="E39" s="18" t="n">
        <v>70.3203741</v>
      </c>
      <c r="F39" s="20" t="n">
        <v>3.60606723</v>
      </c>
      <c r="G39" s="18" t="n">
        <v>23.20469542</v>
      </c>
      <c r="H39" s="20" t="n">
        <v>3.30061647</v>
      </c>
      <c r="I39" s="18" t="n">
        <v>6.01208352</v>
      </c>
      <c r="J39" s="20" t="n">
        <v>1.7153875</v>
      </c>
      <c r="K39" s="18" t="n">
        <v>0</v>
      </c>
      <c r="L39" s="20" t="n">
        <v>0</v>
      </c>
      <c r="M39" s="18" t="s">
        <v>404</v>
      </c>
      <c r="N39" s="20" t="s">
        <v>404</v>
      </c>
      <c r="O39" s="18" t="n">
        <v>0</v>
      </c>
      <c r="P39" s="20" t="n">
        <v>0</v>
      </c>
      <c r="Q39" s="18" t="n">
        <v>0</v>
      </c>
      <c r="R39" s="20" t="n">
        <v>0</v>
      </c>
      <c r="S39" s="18" t="n">
        <v>0.46284695</v>
      </c>
      <c r="T39" s="20" t="n">
        <v>0.46314284</v>
      </c>
    </row>
    <row r="40" spans="1:20">
      <c r="A40" s="15" t="s">
        <v>437</v>
      </c>
      <c r="B40" s="17" t="n">
        <v>14157</v>
      </c>
      <c r="C40" s="18">
        <f>(2728.0/B40*100)</f>
        <v/>
      </c>
      <c r="D40" s="19" t="n">
        <v>11429</v>
      </c>
      <c r="E40" s="18" t="n">
        <v>60.42692261</v>
      </c>
      <c r="F40" s="20" t="n">
        <v>3.8719484</v>
      </c>
      <c r="G40" s="18" t="n">
        <v>19.9311527</v>
      </c>
      <c r="H40" s="20" t="n">
        <v>3.25363349</v>
      </c>
      <c r="I40" s="18" t="n">
        <v>14.77931899</v>
      </c>
      <c r="J40" s="20" t="n">
        <v>2.45000641</v>
      </c>
      <c r="K40" s="18" t="n">
        <v>0</v>
      </c>
      <c r="L40" s="20" t="n">
        <v>0</v>
      </c>
      <c r="M40" s="18" t="s">
        <v>404</v>
      </c>
      <c r="N40" s="20" t="s">
        <v>404</v>
      </c>
      <c r="O40" s="18" t="n">
        <v>0</v>
      </c>
      <c r="P40" s="20" t="n">
        <v>0</v>
      </c>
      <c r="Q40" s="18" t="n">
        <v>0</v>
      </c>
      <c r="R40" s="20" t="n">
        <v>0</v>
      </c>
      <c r="S40" s="18" t="n">
        <v>4.86260569</v>
      </c>
      <c r="T40" s="20" t="n">
        <v>1.26297232</v>
      </c>
    </row>
    <row r="41" spans="1:20">
      <c r="A41" s="15" t="s">
        <v>438</v>
      </c>
      <c r="B41" s="17" t="n">
        <v>5712</v>
      </c>
      <c r="C41" s="18">
        <f>(99.0/B41*100)</f>
        <v/>
      </c>
      <c r="D41" s="19" t="n">
        <v>5613</v>
      </c>
      <c r="E41" s="18" t="n">
        <v>49.38499828</v>
      </c>
      <c r="F41" s="20" t="n">
        <v>3.72149929</v>
      </c>
      <c r="G41" s="18" t="n">
        <v>26.69190858</v>
      </c>
      <c r="H41" s="20" t="n">
        <v>3.75000956</v>
      </c>
      <c r="I41" s="18" t="n">
        <v>21.85194725</v>
      </c>
      <c r="J41" s="20" t="n">
        <v>3.03313817</v>
      </c>
      <c r="K41" s="18" t="n">
        <v>0</v>
      </c>
      <c r="L41" s="20" t="n">
        <v>0</v>
      </c>
      <c r="M41" s="18" t="s">
        <v>404</v>
      </c>
      <c r="N41" s="20" t="s">
        <v>404</v>
      </c>
      <c r="O41" s="18" t="n">
        <v>0</v>
      </c>
      <c r="P41" s="20" t="n">
        <v>0</v>
      </c>
      <c r="Q41" s="18" t="n">
        <v>0</v>
      </c>
      <c r="R41" s="20" t="n">
        <v>0</v>
      </c>
      <c r="S41" s="18" t="n">
        <v>2.07114589</v>
      </c>
      <c r="T41" s="20" t="n">
        <v>1.15216078</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14.22466609</v>
      </c>
      <c r="F44" s="20" t="n">
        <v>2.57035768</v>
      </c>
      <c r="G44" s="18" t="n">
        <v>21.99292673</v>
      </c>
      <c r="H44" s="20" t="n">
        <v>3.39371915</v>
      </c>
      <c r="I44" s="18" t="n">
        <v>61.24838664</v>
      </c>
      <c r="J44" s="20" t="n">
        <v>3.56946821</v>
      </c>
      <c r="K44" s="18" t="n">
        <v>0</v>
      </c>
      <c r="L44" s="20" t="n">
        <v>0</v>
      </c>
      <c r="M44" s="18" t="s">
        <v>404</v>
      </c>
      <c r="N44" s="20" t="s">
        <v>404</v>
      </c>
      <c r="O44" s="18" t="n">
        <v>0</v>
      </c>
      <c r="P44" s="20" t="n">
        <v>0</v>
      </c>
      <c r="Q44" s="18" t="n">
        <v>0</v>
      </c>
      <c r="R44" s="20" t="n">
        <v>0</v>
      </c>
      <c r="S44" s="18" t="n">
        <v>2.53402054</v>
      </c>
      <c r="T44" s="20" t="n">
        <v>1.06533064</v>
      </c>
    </row>
    <row r="45" spans="1:20">
      <c r="A45" s="15" t="s">
        <v>442</v>
      </c>
      <c r="B45" s="17" t="n">
        <v>5519</v>
      </c>
      <c r="C45" s="18">
        <f>(0.0/B45*100)</f>
        <v/>
      </c>
      <c r="D45" s="19" t="n">
        <v>5519</v>
      </c>
      <c r="E45" s="18" t="n">
        <v>33.95460437</v>
      </c>
      <c r="F45" s="20" t="n">
        <v>4.42245811</v>
      </c>
      <c r="G45" s="18" t="n">
        <v>39.76818224</v>
      </c>
      <c r="H45" s="20" t="n">
        <v>4.03451291</v>
      </c>
      <c r="I45" s="18" t="n">
        <v>22.69967868</v>
      </c>
      <c r="J45" s="20" t="n">
        <v>3.53973784</v>
      </c>
      <c r="K45" s="18" t="n">
        <v>0</v>
      </c>
      <c r="L45" s="20" t="n">
        <v>0</v>
      </c>
      <c r="M45" s="18" t="s">
        <v>404</v>
      </c>
      <c r="N45" s="20" t="s">
        <v>404</v>
      </c>
      <c r="O45" s="18" t="n">
        <v>0</v>
      </c>
      <c r="P45" s="20" t="n">
        <v>0</v>
      </c>
      <c r="Q45" s="18" t="n">
        <v>0</v>
      </c>
      <c r="R45" s="20" t="n">
        <v>0</v>
      </c>
      <c r="S45" s="18" t="n">
        <v>3.5775347</v>
      </c>
      <c r="T45" s="20" t="n">
        <v>1.44735278</v>
      </c>
    </row>
    <row r="46" spans="1:20">
      <c r="A46" s="15" t="s">
        <v>443</v>
      </c>
      <c r="B46" s="17" t="n">
        <v>23141</v>
      </c>
      <c r="C46" s="18">
        <f>(4196.0/B46*100)</f>
        <v/>
      </c>
      <c r="D46" s="19" t="n">
        <v>18945</v>
      </c>
      <c r="E46" s="18" t="n">
        <v>64.81947509</v>
      </c>
      <c r="F46" s="20" t="n">
        <v>2.4171362</v>
      </c>
      <c r="G46" s="18" t="n">
        <v>21.60596094</v>
      </c>
      <c r="H46" s="20" t="n">
        <v>2.19759356</v>
      </c>
      <c r="I46" s="18" t="n">
        <v>7.09943542</v>
      </c>
      <c r="J46" s="20" t="n">
        <v>1.24369353</v>
      </c>
      <c r="K46" s="18" t="n">
        <v>0</v>
      </c>
      <c r="L46" s="20" t="n">
        <v>0</v>
      </c>
      <c r="M46" s="18" t="s">
        <v>404</v>
      </c>
      <c r="N46" s="20" t="s">
        <v>404</v>
      </c>
      <c r="O46" s="18" t="n">
        <v>0</v>
      </c>
      <c r="P46" s="20" t="n">
        <v>0</v>
      </c>
      <c r="Q46" s="18" t="n">
        <v>0</v>
      </c>
      <c r="R46" s="20" t="n">
        <v>0</v>
      </c>
      <c r="S46" s="18" t="n">
        <v>6.47512855</v>
      </c>
      <c r="T46" s="20" t="n">
        <v>1.03950787</v>
      </c>
    </row>
    <row r="47" spans="1:20">
      <c r="A47" s="15" t="s">
        <v>444</v>
      </c>
      <c r="B47" s="17" t="n">
        <v>5928</v>
      </c>
      <c r="C47" s="18">
        <f>(0.0/B47*100)</f>
        <v/>
      </c>
      <c r="D47" s="19" t="n">
        <v>5928</v>
      </c>
      <c r="E47" s="18" t="n">
        <v>38.13078151</v>
      </c>
      <c r="F47" s="20" t="n">
        <v>3.58674488</v>
      </c>
      <c r="G47" s="18" t="n">
        <v>42.13585699</v>
      </c>
      <c r="H47" s="20" t="n">
        <v>3.91407231</v>
      </c>
      <c r="I47" s="18" t="n">
        <v>17.95916974</v>
      </c>
      <c r="J47" s="20" t="n">
        <v>2.79528571</v>
      </c>
      <c r="K47" s="18" t="n">
        <v>0</v>
      </c>
      <c r="L47" s="20" t="n">
        <v>0</v>
      </c>
      <c r="M47" s="18" t="s">
        <v>404</v>
      </c>
      <c r="N47" s="20" t="s">
        <v>404</v>
      </c>
      <c r="O47" s="18" t="n">
        <v>0</v>
      </c>
      <c r="P47" s="20" t="n">
        <v>0</v>
      </c>
      <c r="Q47" s="18" t="n">
        <v>0</v>
      </c>
      <c r="R47" s="20" t="n">
        <v>0</v>
      </c>
      <c r="S47" s="18" t="n">
        <v>1.77419175</v>
      </c>
      <c r="T47" s="20" t="n">
        <v>1.039537</v>
      </c>
    </row>
    <row r="48" spans="1:20">
      <c r="A48" s="15" t="s">
        <v>445</v>
      </c>
      <c r="B48" s="17" t="n">
        <v>9841</v>
      </c>
      <c r="C48" s="18">
        <f>(40.0/B48*100)</f>
        <v/>
      </c>
      <c r="D48" s="19" t="n">
        <v>9801</v>
      </c>
      <c r="E48" s="18" t="n">
        <v>43.15955496</v>
      </c>
      <c r="F48" s="20" t="n">
        <v>3.99205923</v>
      </c>
      <c r="G48" s="18" t="n">
        <v>46.42610819</v>
      </c>
      <c r="H48" s="20" t="n">
        <v>4.26471587</v>
      </c>
      <c r="I48" s="18" t="n">
        <v>9.87909758</v>
      </c>
      <c r="J48" s="20" t="n">
        <v>2.2664072</v>
      </c>
      <c r="K48" s="18" t="n">
        <v>0</v>
      </c>
      <c r="L48" s="20" t="n">
        <v>0</v>
      </c>
      <c r="M48" s="18" t="s">
        <v>404</v>
      </c>
      <c r="N48" s="20" t="s">
        <v>404</v>
      </c>
      <c r="O48" s="18" t="n">
        <v>0</v>
      </c>
      <c r="P48" s="20" t="n">
        <v>0</v>
      </c>
      <c r="Q48" s="18" t="n">
        <v>0</v>
      </c>
      <c r="R48" s="20" t="n">
        <v>0</v>
      </c>
      <c r="S48" s="18" t="n">
        <v>0.53523928</v>
      </c>
      <c r="T48" s="20" t="n">
        <v>0.52726012</v>
      </c>
    </row>
    <row r="49" spans="1:20">
      <c r="A49" s="15" t="s">
        <v>446</v>
      </c>
      <c r="B49" s="17" t="n">
        <v>6349</v>
      </c>
      <c r="C49" s="18">
        <f>(52.0/B49*100)</f>
        <v/>
      </c>
      <c r="D49" s="19" t="n">
        <v>6297</v>
      </c>
      <c r="E49" s="18" t="n">
        <v>57.30506353</v>
      </c>
      <c r="F49" s="20" t="n">
        <v>3.62048576</v>
      </c>
      <c r="G49" s="18" t="n">
        <v>38.8724459</v>
      </c>
      <c r="H49" s="20" t="n">
        <v>3.62204631</v>
      </c>
      <c r="I49" s="18" t="n">
        <v>2.24047583</v>
      </c>
      <c r="J49" s="20" t="n">
        <v>1.07116061</v>
      </c>
      <c r="K49" s="18" t="n">
        <v>0</v>
      </c>
      <c r="L49" s="20" t="n">
        <v>0</v>
      </c>
      <c r="M49" s="18" t="s">
        <v>404</v>
      </c>
      <c r="N49" s="20" t="s">
        <v>404</v>
      </c>
      <c r="O49" s="18" t="n">
        <v>0</v>
      </c>
      <c r="P49" s="20" t="n">
        <v>0</v>
      </c>
      <c r="Q49" s="18" t="n">
        <v>0</v>
      </c>
      <c r="R49" s="20" t="n">
        <v>0</v>
      </c>
      <c r="S49" s="18" t="n">
        <v>1.58201473</v>
      </c>
      <c r="T49" s="20" t="n">
        <v>0.91858328</v>
      </c>
    </row>
    <row r="50" spans="1:20">
      <c r="A50" s="15" t="s">
        <v>447</v>
      </c>
      <c r="B50" s="17" t="n">
        <v>11795</v>
      </c>
      <c r="C50" s="18">
        <f>(1031.0/B50*100)</f>
        <v/>
      </c>
      <c r="D50" s="19" t="n">
        <v>10764</v>
      </c>
      <c r="E50" s="18" t="n">
        <v>46.71321454</v>
      </c>
      <c r="F50" s="20" t="n">
        <v>3.68489769</v>
      </c>
      <c r="G50" s="18" t="n">
        <v>31.79145607</v>
      </c>
      <c r="H50" s="20" t="n">
        <v>3.13849494</v>
      </c>
      <c r="I50" s="18" t="n">
        <v>16.39614107</v>
      </c>
      <c r="J50" s="20" t="n">
        <v>2.50719356</v>
      </c>
      <c r="K50" s="18" t="n">
        <v>0</v>
      </c>
      <c r="L50" s="20" t="n">
        <v>0</v>
      </c>
      <c r="M50" s="18" t="s">
        <v>404</v>
      </c>
      <c r="N50" s="20" t="s">
        <v>404</v>
      </c>
      <c r="O50" s="18" t="n">
        <v>0</v>
      </c>
      <c r="P50" s="20" t="n">
        <v>0</v>
      </c>
      <c r="Q50" s="18" t="n">
        <v>0</v>
      </c>
      <c r="R50" s="20" t="n">
        <v>0</v>
      </c>
      <c r="S50" s="18" t="n">
        <v>5.09918831</v>
      </c>
      <c r="T50" s="20" t="n">
        <v>1.48981614</v>
      </c>
    </row>
    <row r="51" spans="1:20">
      <c r="A51" s="15" t="s">
        <v>448</v>
      </c>
      <c r="B51" s="17" t="n">
        <v>6866</v>
      </c>
      <c r="C51" s="18">
        <f>(0.0/B51*100)</f>
        <v/>
      </c>
      <c r="D51" s="19" t="n">
        <v>6866</v>
      </c>
      <c r="E51" s="18" t="n">
        <v>33.59186729</v>
      </c>
      <c r="F51" s="20" t="n">
        <v>3.49693409</v>
      </c>
      <c r="G51" s="18" t="n">
        <v>40.51467625</v>
      </c>
      <c r="H51" s="20" t="n">
        <v>3.75906509</v>
      </c>
      <c r="I51" s="18" t="n">
        <v>23.50774163</v>
      </c>
      <c r="J51" s="20" t="n">
        <v>2.66501702</v>
      </c>
      <c r="K51" s="18" t="n">
        <v>0</v>
      </c>
      <c r="L51" s="20" t="n">
        <v>0</v>
      </c>
      <c r="M51" s="18" t="s">
        <v>404</v>
      </c>
      <c r="N51" s="20" t="s">
        <v>404</v>
      </c>
      <c r="O51" s="18" t="n">
        <v>0</v>
      </c>
      <c r="P51" s="20" t="n">
        <v>0</v>
      </c>
      <c r="Q51" s="18" t="n">
        <v>0</v>
      </c>
      <c r="R51" s="20" t="n">
        <v>0</v>
      </c>
      <c r="S51" s="18" t="n">
        <v>2.38571482</v>
      </c>
      <c r="T51" s="20" t="n">
        <v>1.62990873</v>
      </c>
    </row>
    <row r="52" spans="1:20">
      <c r="A52" s="15" t="s">
        <v>449</v>
      </c>
      <c r="B52" s="17" t="n">
        <v>5809</v>
      </c>
      <c r="C52" s="18">
        <f>(0.0/B52*100)</f>
        <v/>
      </c>
      <c r="D52" s="19" t="n">
        <v>5809</v>
      </c>
      <c r="E52" s="18" t="n">
        <v>56.69692119</v>
      </c>
      <c r="F52" s="20" t="n">
        <v>3.87867929</v>
      </c>
      <c r="G52" s="18" t="n">
        <v>32.18213903</v>
      </c>
      <c r="H52" s="20" t="n">
        <v>3.99048821</v>
      </c>
      <c r="I52" s="18" t="n">
        <v>10.42079908</v>
      </c>
      <c r="J52" s="20" t="n">
        <v>2.39451773</v>
      </c>
      <c r="K52" s="18" t="n">
        <v>0</v>
      </c>
      <c r="L52" s="20" t="n">
        <v>0</v>
      </c>
      <c r="M52" s="18" t="s">
        <v>404</v>
      </c>
      <c r="N52" s="20" t="s">
        <v>404</v>
      </c>
      <c r="O52" s="18" t="n">
        <v>0</v>
      </c>
      <c r="P52" s="20" t="n">
        <v>0</v>
      </c>
      <c r="Q52" s="18" t="n">
        <v>0</v>
      </c>
      <c r="R52" s="20" t="n">
        <v>0</v>
      </c>
      <c r="S52" s="18" t="n">
        <v>0.70014071</v>
      </c>
      <c r="T52" s="20" t="n">
        <v>0.61962322</v>
      </c>
    </row>
    <row r="53" spans="1:20">
      <c r="A53" s="15" t="s">
        <v>450</v>
      </c>
      <c r="B53" s="17" t="n">
        <v>5571</v>
      </c>
      <c r="C53" s="18">
        <f>(0.0/B53*100)</f>
        <v/>
      </c>
      <c r="D53" s="19" t="n">
        <v>5571</v>
      </c>
      <c r="E53" s="18" t="n">
        <v>69.88196264</v>
      </c>
      <c r="F53" s="20" t="n">
        <v>0.13430903</v>
      </c>
      <c r="G53" s="18" t="n">
        <v>19.33481518</v>
      </c>
      <c r="H53" s="20" t="n">
        <v>0.13002508</v>
      </c>
      <c r="I53" s="18" t="n">
        <v>10.5069372</v>
      </c>
      <c r="J53" s="20" t="n">
        <v>0.09765498</v>
      </c>
      <c r="K53" s="18" t="n">
        <v>0</v>
      </c>
      <c r="L53" s="20" t="n">
        <v>0</v>
      </c>
      <c r="M53" s="18" t="s">
        <v>404</v>
      </c>
      <c r="N53" s="20" t="s">
        <v>404</v>
      </c>
      <c r="O53" s="18" t="n">
        <v>0</v>
      </c>
      <c r="P53" s="20" t="n">
        <v>0</v>
      </c>
      <c r="Q53" s="18" t="n">
        <v>0</v>
      </c>
      <c r="R53" s="20" t="n">
        <v>0</v>
      </c>
      <c r="S53" s="18" t="n">
        <v>0.27628499</v>
      </c>
      <c r="T53" s="20" t="n">
        <v>0.02692598</v>
      </c>
    </row>
    <row r="54" spans="1:20">
      <c r="A54" s="15" t="s">
        <v>451</v>
      </c>
      <c r="B54" s="17" t="n">
        <v>4740</v>
      </c>
      <c r="C54" s="18">
        <f>(199.0/B54*100)</f>
        <v/>
      </c>
      <c r="D54" s="19" t="n">
        <v>4541</v>
      </c>
      <c r="E54" s="18" t="n">
        <v>26.58042838</v>
      </c>
      <c r="F54" s="20" t="n">
        <v>3.5152472</v>
      </c>
      <c r="G54" s="18" t="n">
        <v>26.57853476</v>
      </c>
      <c r="H54" s="20" t="n">
        <v>3.8053349</v>
      </c>
      <c r="I54" s="18" t="n">
        <v>45.50940361</v>
      </c>
      <c r="J54" s="20" t="n">
        <v>4.20989211</v>
      </c>
      <c r="K54" s="18" t="n">
        <v>0</v>
      </c>
      <c r="L54" s="20" t="n">
        <v>0</v>
      </c>
      <c r="M54" s="18" t="s">
        <v>404</v>
      </c>
      <c r="N54" s="20" t="s">
        <v>404</v>
      </c>
      <c r="O54" s="18" t="n">
        <v>0</v>
      </c>
      <c r="P54" s="20" t="n">
        <v>0</v>
      </c>
      <c r="Q54" s="18" t="n">
        <v>0</v>
      </c>
      <c r="R54" s="20" t="n">
        <v>0</v>
      </c>
      <c r="S54" s="18" t="n">
        <v>1.33163325</v>
      </c>
      <c r="T54" s="20" t="n">
        <v>0.813631</v>
      </c>
    </row>
    <row r="55" spans="1:20">
      <c r="A55" s="15" t="s">
        <v>452</v>
      </c>
      <c r="B55" s="17" t="n">
        <v>5316</v>
      </c>
      <c r="C55" s="18">
        <f>(43.0/B55*100)</f>
        <v/>
      </c>
      <c r="D55" s="19" t="n">
        <v>5273</v>
      </c>
      <c r="E55" s="18" t="n">
        <v>30.67153917</v>
      </c>
      <c r="F55" s="20" t="n">
        <v>2.89027923</v>
      </c>
      <c r="G55" s="18" t="n">
        <v>41.22482534</v>
      </c>
      <c r="H55" s="20" t="n">
        <v>3.73539135</v>
      </c>
      <c r="I55" s="18" t="n">
        <v>25.83917956</v>
      </c>
      <c r="J55" s="20" t="n">
        <v>2.80592043</v>
      </c>
      <c r="K55" s="18" t="n">
        <v>0</v>
      </c>
      <c r="L55" s="20" t="n">
        <v>0</v>
      </c>
      <c r="M55" s="18" t="s">
        <v>404</v>
      </c>
      <c r="N55" s="20" t="s">
        <v>404</v>
      </c>
      <c r="O55" s="18" t="n">
        <v>0</v>
      </c>
      <c r="P55" s="20" t="n">
        <v>0</v>
      </c>
      <c r="Q55" s="18" t="n">
        <v>0.38265871</v>
      </c>
      <c r="R55" s="20" t="n">
        <v>0.37384275</v>
      </c>
      <c r="S55" s="18" t="n">
        <v>1.88179722</v>
      </c>
      <c r="T55" s="20" t="n">
        <v>0.9344301</v>
      </c>
    </row>
    <row r="56" spans="1:20">
      <c r="A56" s="15" t="s">
        <v>453</v>
      </c>
      <c r="B56" s="17" t="n">
        <v>5359</v>
      </c>
      <c r="C56" s="18">
        <f>(0.0/B56*100)</f>
        <v/>
      </c>
      <c r="D56" s="19" t="n">
        <v>5359</v>
      </c>
      <c r="E56" s="18" t="n">
        <v>5.96906193</v>
      </c>
      <c r="F56" s="20" t="n">
        <v>2.20466927</v>
      </c>
      <c r="G56" s="18" t="n">
        <v>47.96852147</v>
      </c>
      <c r="H56" s="20" t="n">
        <v>4.53601761</v>
      </c>
      <c r="I56" s="18" t="n">
        <v>37.40041802</v>
      </c>
      <c r="J56" s="20" t="n">
        <v>4.14451295</v>
      </c>
      <c r="K56" s="18" t="n">
        <v>0</v>
      </c>
      <c r="L56" s="20" t="n">
        <v>0</v>
      </c>
      <c r="M56" s="18" t="s">
        <v>404</v>
      </c>
      <c r="N56" s="20" t="s">
        <v>404</v>
      </c>
      <c r="O56" s="18" t="n">
        <v>0</v>
      </c>
      <c r="P56" s="20" t="n">
        <v>0</v>
      </c>
      <c r="Q56" s="18" t="n">
        <v>0</v>
      </c>
      <c r="R56" s="20" t="n">
        <v>0</v>
      </c>
      <c r="S56" s="18" t="n">
        <v>8.661998580000001</v>
      </c>
      <c r="T56" s="20" t="n">
        <v>2.44818833</v>
      </c>
    </row>
    <row r="57" spans="1:20">
      <c r="A57" s="15" t="s">
        <v>454</v>
      </c>
      <c r="B57" s="17" t="n">
        <v>6513</v>
      </c>
      <c r="C57" s="18">
        <f>(0.0/B57*100)</f>
        <v/>
      </c>
      <c r="D57" s="19" t="n">
        <v>6513</v>
      </c>
      <c r="E57" s="18" t="n">
        <v>29.57935139</v>
      </c>
      <c r="F57" s="20" t="n">
        <v>2.93513685</v>
      </c>
      <c r="G57" s="18" t="n">
        <v>27.22522696</v>
      </c>
      <c r="H57" s="20" t="n">
        <v>3.02544776</v>
      </c>
      <c r="I57" s="18" t="n">
        <v>43.19542165</v>
      </c>
      <c r="J57" s="20" t="n">
        <v>2.98996106</v>
      </c>
      <c r="K57" s="18" t="n">
        <v>0</v>
      </c>
      <c r="L57" s="20" t="n">
        <v>0</v>
      </c>
      <c r="M57" s="18" t="s">
        <v>404</v>
      </c>
      <c r="N57" s="20" t="s">
        <v>404</v>
      </c>
      <c r="O57" s="18" t="n">
        <v>0</v>
      </c>
      <c r="P57" s="20" t="n">
        <v>0</v>
      </c>
      <c r="Q57" s="18" t="n">
        <v>0</v>
      </c>
      <c r="R57" s="20" t="n">
        <v>0</v>
      </c>
      <c r="S57" s="18" t="n">
        <v>0</v>
      </c>
      <c r="T57" s="20" t="n">
        <v>0</v>
      </c>
    </row>
    <row r="58" spans="1:20">
      <c r="A58" s="15" t="s">
        <v>455</v>
      </c>
      <c r="B58" s="17" t="n">
        <v>7267</v>
      </c>
      <c r="C58" s="18">
        <f>(0.0/B58*100)</f>
        <v/>
      </c>
      <c r="D58" s="19" t="n">
        <v>7267</v>
      </c>
      <c r="E58" s="18" t="n">
        <v>28.61233584</v>
      </c>
      <c r="F58" s="20" t="n">
        <v>3.2803358</v>
      </c>
      <c r="G58" s="18" t="n">
        <v>46.48647876</v>
      </c>
      <c r="H58" s="20" t="n">
        <v>3.4520317</v>
      </c>
      <c r="I58" s="18" t="n">
        <v>21.85498844</v>
      </c>
      <c r="J58" s="20" t="n">
        <v>3.07663582</v>
      </c>
      <c r="K58" s="18" t="n">
        <v>0</v>
      </c>
      <c r="L58" s="20" t="n">
        <v>0</v>
      </c>
      <c r="M58" s="18" t="s">
        <v>404</v>
      </c>
      <c r="N58" s="20" t="s">
        <v>404</v>
      </c>
      <c r="O58" s="18" t="n">
        <v>0</v>
      </c>
      <c r="P58" s="20" t="n">
        <v>0</v>
      </c>
      <c r="Q58" s="18" t="n">
        <v>0.56919562</v>
      </c>
      <c r="R58" s="20" t="n">
        <v>0.56900456</v>
      </c>
      <c r="S58" s="18" t="n">
        <v>2.47700133</v>
      </c>
      <c r="T58" s="20" t="n">
        <v>1.17512591</v>
      </c>
    </row>
    <row r="59" spans="1:20">
      <c r="A59" s="15" t="s">
        <v>456</v>
      </c>
      <c r="B59" s="17" t="n">
        <v>4826</v>
      </c>
      <c r="C59" s="18">
        <f>(0.0/B59*100)</f>
        <v/>
      </c>
      <c r="D59" s="19" t="n">
        <v>4826</v>
      </c>
      <c r="E59" s="18" t="n">
        <v>25.39380972</v>
      </c>
      <c r="F59" s="20" t="n">
        <v>0.85756998</v>
      </c>
      <c r="G59" s="18" t="n">
        <v>30.9358407</v>
      </c>
      <c r="H59" s="20" t="n">
        <v>0.99945348</v>
      </c>
      <c r="I59" s="18" t="n">
        <v>36.90655249</v>
      </c>
      <c r="J59" s="20" t="n">
        <v>1.38151334</v>
      </c>
      <c r="K59" s="18" t="n">
        <v>0</v>
      </c>
      <c r="L59" s="20" t="n">
        <v>0</v>
      </c>
      <c r="M59" s="18" t="s">
        <v>404</v>
      </c>
      <c r="N59" s="20" t="s">
        <v>404</v>
      </c>
      <c r="O59" s="18" t="n">
        <v>0</v>
      </c>
      <c r="P59" s="20" t="n">
        <v>0</v>
      </c>
      <c r="Q59" s="18" t="n">
        <v>0</v>
      </c>
      <c r="R59" s="20" t="n">
        <v>0</v>
      </c>
      <c r="S59" s="18" t="n">
        <v>6.76379709</v>
      </c>
      <c r="T59" s="20" t="n">
        <v>0.6859855</v>
      </c>
    </row>
    <row r="60" spans="1:20">
      <c r="A60" s="15" t="s">
        <v>457</v>
      </c>
      <c r="B60" s="17" t="n">
        <v>4546</v>
      </c>
      <c r="C60" s="18">
        <f>(0.0/B60*100)</f>
        <v/>
      </c>
      <c r="D60" s="19" t="n">
        <v>4546</v>
      </c>
      <c r="E60" s="18" t="n">
        <v>21.03744336</v>
      </c>
      <c r="F60" s="20" t="n">
        <v>2.86545533</v>
      </c>
      <c r="G60" s="18" t="n">
        <v>45.44975836</v>
      </c>
      <c r="H60" s="20" t="n">
        <v>2.73014254</v>
      </c>
      <c r="I60" s="18" t="n">
        <v>32.24816427</v>
      </c>
      <c r="J60" s="20" t="n">
        <v>2.64400456</v>
      </c>
      <c r="K60" s="18" t="n">
        <v>0</v>
      </c>
      <c r="L60" s="20" t="n">
        <v>0</v>
      </c>
      <c r="M60" s="18" t="s">
        <v>404</v>
      </c>
      <c r="N60" s="20" t="s">
        <v>404</v>
      </c>
      <c r="O60" s="18" t="n">
        <v>0</v>
      </c>
      <c r="P60" s="20" t="n">
        <v>0</v>
      </c>
      <c r="Q60" s="18" t="n">
        <v>0</v>
      </c>
      <c r="R60" s="20" t="n">
        <v>0</v>
      </c>
      <c r="S60" s="18" t="n">
        <v>1.26463402</v>
      </c>
      <c r="T60" s="20" t="n">
        <v>0.70407108</v>
      </c>
    </row>
    <row r="61" spans="1:20">
      <c r="A61" s="15" t="s">
        <v>458</v>
      </c>
      <c r="B61" s="17" t="n">
        <v>6525</v>
      </c>
      <c r="C61" s="18">
        <f>(0.0/B61*100)</f>
        <v/>
      </c>
      <c r="D61" s="19" t="n">
        <v>6525</v>
      </c>
      <c r="E61" s="18" t="n">
        <v>43.65533656</v>
      </c>
      <c r="F61" s="20" t="n">
        <v>2.86463303</v>
      </c>
      <c r="G61" s="18" t="n">
        <v>51.58338472</v>
      </c>
      <c r="H61" s="20" t="n">
        <v>3.06184857</v>
      </c>
      <c r="I61" s="18" t="n">
        <v>4.2338328</v>
      </c>
      <c r="J61" s="20" t="n">
        <v>1.41852705</v>
      </c>
      <c r="K61" s="18" t="n">
        <v>0</v>
      </c>
      <c r="L61" s="20" t="n">
        <v>0</v>
      </c>
      <c r="M61" s="18" t="s">
        <v>404</v>
      </c>
      <c r="N61" s="20" t="s">
        <v>404</v>
      </c>
      <c r="O61" s="18" t="n">
        <v>0</v>
      </c>
      <c r="P61" s="20" t="n">
        <v>0</v>
      </c>
      <c r="Q61" s="18" t="n">
        <v>0</v>
      </c>
      <c r="R61" s="20" t="n">
        <v>0</v>
      </c>
      <c r="S61" s="18" t="n">
        <v>0.52744592</v>
      </c>
      <c r="T61" s="20" t="n">
        <v>0.51673351</v>
      </c>
    </row>
    <row r="62" spans="1:20">
      <c r="A62" s="15" t="s">
        <v>459</v>
      </c>
      <c r="B62" s="17" t="n">
        <v>4476</v>
      </c>
      <c r="C62" s="18">
        <f>(0.0/B62*100)</f>
        <v/>
      </c>
      <c r="D62" s="19" t="n">
        <v>4476</v>
      </c>
      <c r="E62" s="18" t="n">
        <v>2.6614434</v>
      </c>
      <c r="F62" s="20" t="n">
        <v>0.03749675</v>
      </c>
      <c r="G62" s="18" t="n">
        <v>63.18530111</v>
      </c>
      <c r="H62" s="20" t="n">
        <v>0.05649202</v>
      </c>
      <c r="I62" s="18" t="n">
        <v>34.15325549</v>
      </c>
      <c r="J62" s="20" t="n">
        <v>0.04573337</v>
      </c>
      <c r="K62" s="18" t="n">
        <v>0</v>
      </c>
      <c r="L62" s="20" t="n">
        <v>0</v>
      </c>
      <c r="M62" s="18" t="s">
        <v>404</v>
      </c>
      <c r="N62" s="20" t="s">
        <v>404</v>
      </c>
      <c r="O62" s="18" t="n">
        <v>0</v>
      </c>
      <c r="P62" s="20" t="n">
        <v>0</v>
      </c>
      <c r="Q62" s="18" t="n">
        <v>0</v>
      </c>
      <c r="R62" s="20" t="n">
        <v>0</v>
      </c>
      <c r="S62" s="18" t="n">
        <v>0</v>
      </c>
      <c r="T62" s="20" t="n">
        <v>0</v>
      </c>
    </row>
    <row r="63" spans="1:20">
      <c r="A63" s="15" t="s">
        <v>460</v>
      </c>
      <c r="B63" s="17" t="n">
        <v>5324</v>
      </c>
      <c r="C63" s="18">
        <f>(0.0/B63*100)</f>
        <v/>
      </c>
      <c r="D63" s="19" t="n">
        <v>5324</v>
      </c>
      <c r="E63" s="18" t="n">
        <v>24.45548416</v>
      </c>
      <c r="F63" s="20" t="n">
        <v>0.16289061</v>
      </c>
      <c r="G63" s="18" t="n">
        <v>44.45286464</v>
      </c>
      <c r="H63" s="20" t="n">
        <v>0.16638603</v>
      </c>
      <c r="I63" s="18" t="n">
        <v>21.42644679</v>
      </c>
      <c r="J63" s="20" t="n">
        <v>0.12339422</v>
      </c>
      <c r="K63" s="18" t="n">
        <v>0</v>
      </c>
      <c r="L63" s="20" t="n">
        <v>0</v>
      </c>
      <c r="M63" s="18" t="s">
        <v>404</v>
      </c>
      <c r="N63" s="20" t="s">
        <v>404</v>
      </c>
      <c r="O63" s="18" t="n">
        <v>0</v>
      </c>
      <c r="P63" s="20" t="n">
        <v>0</v>
      </c>
      <c r="Q63" s="18" t="n">
        <v>0</v>
      </c>
      <c r="R63" s="20" t="n">
        <v>0</v>
      </c>
      <c r="S63" s="18" t="n">
        <v>9.665204409999999</v>
      </c>
      <c r="T63" s="20" t="n">
        <v>0.18870801</v>
      </c>
    </row>
    <row r="64" spans="1:20">
      <c r="A64" s="15" t="s">
        <v>461</v>
      </c>
      <c r="B64" s="17" t="n">
        <v>3634</v>
      </c>
      <c r="C64" s="18">
        <f>(27.0/B64*100)</f>
        <v/>
      </c>
      <c r="D64" s="19" t="n">
        <v>3607</v>
      </c>
      <c r="E64" s="18" t="n">
        <v>55.44264857</v>
      </c>
      <c r="F64" s="20" t="n">
        <v>0.10201413</v>
      </c>
      <c r="G64" s="18" t="n">
        <v>21.46371289</v>
      </c>
      <c r="H64" s="20" t="n">
        <v>0.08632892</v>
      </c>
      <c r="I64" s="18" t="n">
        <v>17.09698855</v>
      </c>
      <c r="J64" s="20" t="n">
        <v>0.08015824000000001</v>
      </c>
      <c r="K64" s="18" t="n">
        <v>0</v>
      </c>
      <c r="L64" s="20" t="n">
        <v>0</v>
      </c>
      <c r="M64" s="18" t="s">
        <v>404</v>
      </c>
      <c r="N64" s="20" t="s">
        <v>404</v>
      </c>
      <c r="O64" s="18" t="n">
        <v>2.09269201</v>
      </c>
      <c r="P64" s="20" t="n">
        <v>0.02535467</v>
      </c>
      <c r="Q64" s="18" t="n">
        <v>0</v>
      </c>
      <c r="R64" s="20" t="n">
        <v>0</v>
      </c>
      <c r="S64" s="18" t="n">
        <v>3.90395799</v>
      </c>
      <c r="T64" s="20" t="n">
        <v>0.03841293</v>
      </c>
    </row>
    <row r="65" spans="1:20">
      <c r="A65" s="15" t="s">
        <v>462</v>
      </c>
      <c r="B65" s="17" t="n">
        <v>5325</v>
      </c>
      <c r="C65" s="18">
        <f>(0.0/B65*100)</f>
        <v/>
      </c>
      <c r="D65" s="19" t="n">
        <v>5325</v>
      </c>
      <c r="E65" s="18" t="n">
        <v>46.31592292</v>
      </c>
      <c r="F65" s="20" t="n">
        <v>3.09463066</v>
      </c>
      <c r="G65" s="18" t="n">
        <v>38.14156209</v>
      </c>
      <c r="H65" s="20" t="n">
        <v>3.13091102</v>
      </c>
      <c r="I65" s="18" t="n">
        <v>15.54251498</v>
      </c>
      <c r="J65" s="20" t="n">
        <v>2.41648789</v>
      </c>
      <c r="K65" s="18" t="n">
        <v>0</v>
      </c>
      <c r="L65" s="20" t="n">
        <v>0</v>
      </c>
      <c r="M65" s="18" t="s">
        <v>404</v>
      </c>
      <c r="N65" s="20" t="s">
        <v>404</v>
      </c>
      <c r="O65" s="18" t="n">
        <v>0</v>
      </c>
      <c r="P65" s="20" t="n">
        <v>0</v>
      </c>
      <c r="Q65" s="18" t="n">
        <v>0</v>
      </c>
      <c r="R65" s="20" t="n">
        <v>0</v>
      </c>
      <c r="S65" s="18" t="n">
        <v>0</v>
      </c>
      <c r="T65" s="20" t="n">
        <v>0</v>
      </c>
    </row>
    <row r="66" spans="1:20">
      <c r="A66" s="15" t="s">
        <v>463</v>
      </c>
      <c r="B66" s="17" t="n">
        <v>5665</v>
      </c>
      <c r="C66" s="18">
        <f>(0.0/B66*100)</f>
        <v/>
      </c>
      <c r="D66" s="19" t="n">
        <v>5665</v>
      </c>
      <c r="E66" s="18" t="n">
        <v>43.75870887</v>
      </c>
      <c r="F66" s="20" t="n">
        <v>0.24940671</v>
      </c>
      <c r="G66" s="18" t="n">
        <v>35.5093231</v>
      </c>
      <c r="H66" s="20" t="n">
        <v>0.49713889</v>
      </c>
      <c r="I66" s="18" t="n">
        <v>20.73196803</v>
      </c>
      <c r="J66" s="20" t="n">
        <v>0.46737043</v>
      </c>
      <c r="K66" s="18" t="n">
        <v>0</v>
      </c>
      <c r="L66" s="20" t="n">
        <v>0</v>
      </c>
      <c r="M66" s="18" t="s">
        <v>404</v>
      </c>
      <c r="N66" s="20" t="s">
        <v>404</v>
      </c>
      <c r="O66" s="18" t="n">
        <v>0</v>
      </c>
      <c r="P66" s="20" t="n">
        <v>0</v>
      </c>
      <c r="Q66" s="18" t="n">
        <v>0</v>
      </c>
      <c r="R66" s="20" t="n">
        <v>0</v>
      </c>
      <c r="S66" s="18" t="n">
        <v>0</v>
      </c>
      <c r="T66" s="20" t="n">
        <v>0</v>
      </c>
    </row>
    <row r="67" spans="1:20">
      <c r="A67" s="15" t="s">
        <v>464</v>
      </c>
      <c r="B67" s="17" t="n">
        <v>6971</v>
      </c>
      <c r="C67" s="18">
        <f>(0.0/B67*100)</f>
        <v/>
      </c>
      <c r="D67" s="19" t="n">
        <v>6971</v>
      </c>
      <c r="E67" s="18" t="n">
        <v>68.41515132000001</v>
      </c>
      <c r="F67" s="20" t="n">
        <v>2.526664</v>
      </c>
      <c r="G67" s="18" t="n">
        <v>22.19118933</v>
      </c>
      <c r="H67" s="20" t="n">
        <v>2.42584199</v>
      </c>
      <c r="I67" s="18" t="n">
        <v>8.085385909999999</v>
      </c>
      <c r="J67" s="20" t="n">
        <v>1.63552053</v>
      </c>
      <c r="K67" s="18" t="n">
        <v>0</v>
      </c>
      <c r="L67" s="20" t="n">
        <v>0</v>
      </c>
      <c r="M67" s="18" t="s">
        <v>404</v>
      </c>
      <c r="N67" s="20" t="s">
        <v>404</v>
      </c>
      <c r="O67" s="18" t="n">
        <v>0</v>
      </c>
      <c r="P67" s="20" t="n">
        <v>0</v>
      </c>
      <c r="Q67" s="18" t="n">
        <v>0</v>
      </c>
      <c r="R67" s="20" t="n">
        <v>0</v>
      </c>
      <c r="S67" s="18" t="n">
        <v>1.30827344</v>
      </c>
      <c r="T67" s="20" t="n">
        <v>0.8387555799999999</v>
      </c>
    </row>
    <row r="68" spans="1:20">
      <c r="A68" s="15" t="s">
        <v>465</v>
      </c>
      <c r="B68" s="17" t="n">
        <v>12083</v>
      </c>
      <c r="C68" s="18">
        <f>(0.0/B68*100)</f>
        <v/>
      </c>
      <c r="D68" s="19" t="n">
        <v>12083</v>
      </c>
      <c r="E68" s="18" t="n">
        <v>26.13367847</v>
      </c>
      <c r="F68" s="20" t="n">
        <v>0.08770082</v>
      </c>
      <c r="G68" s="18" t="n">
        <v>41.89074497</v>
      </c>
      <c r="H68" s="20" t="n">
        <v>0.09143415000000001</v>
      </c>
      <c r="I68" s="18" t="n">
        <v>31.24477102</v>
      </c>
      <c r="J68" s="20" t="n">
        <v>0.08236314</v>
      </c>
      <c r="K68" s="18" t="n">
        <v>0</v>
      </c>
      <c r="L68" s="20" t="n">
        <v>0</v>
      </c>
      <c r="M68" s="18" t="s">
        <v>404</v>
      </c>
      <c r="N68" s="20" t="s">
        <v>404</v>
      </c>
      <c r="O68" s="18" t="n">
        <v>0</v>
      </c>
      <c r="P68" s="20" t="n">
        <v>0</v>
      </c>
      <c r="Q68" s="18" t="n">
        <v>0</v>
      </c>
      <c r="R68" s="20" t="n">
        <v>0</v>
      </c>
      <c r="S68" s="18" t="n">
        <v>0.73080554</v>
      </c>
      <c r="T68" s="20" t="n">
        <v>0.02197892</v>
      </c>
    </row>
    <row r="69" spans="1:20">
      <c r="A69" s="15" t="s">
        <v>466</v>
      </c>
      <c r="B69" s="17" t="n">
        <v>4876</v>
      </c>
      <c r="C69" s="18">
        <f>(0.0/B69*100)</f>
        <v/>
      </c>
      <c r="D69" s="19" t="n">
        <v>4876</v>
      </c>
      <c r="E69" s="18" t="n">
        <v>49.36099744</v>
      </c>
      <c r="F69" s="20" t="n">
        <v>4.11764726</v>
      </c>
      <c r="G69" s="18" t="n">
        <v>40.57932339</v>
      </c>
      <c r="H69" s="20" t="n">
        <v>3.91781645</v>
      </c>
      <c r="I69" s="18" t="n">
        <v>10.05967918</v>
      </c>
      <c r="J69" s="20" t="n">
        <v>2.47769381</v>
      </c>
      <c r="K69" s="18" t="n">
        <v>0</v>
      </c>
      <c r="L69" s="20" t="n">
        <v>0</v>
      </c>
      <c r="M69" s="18" t="s">
        <v>404</v>
      </c>
      <c r="N69" s="20" t="s">
        <v>404</v>
      </c>
      <c r="O69" s="18" t="n">
        <v>0</v>
      </c>
      <c r="P69" s="20" t="n">
        <v>0</v>
      </c>
      <c r="Q69" s="18" t="n">
        <v>0</v>
      </c>
      <c r="R69" s="20" t="n">
        <v>0</v>
      </c>
      <c r="S69" s="18" t="n">
        <v>0</v>
      </c>
      <c r="T69" s="20" t="n">
        <v>0</v>
      </c>
    </row>
    <row r="70" spans="1:20">
      <c r="A70" s="15" t="s">
        <v>467</v>
      </c>
      <c r="B70" s="17" t="n">
        <v>6036</v>
      </c>
      <c r="C70" s="18">
        <f>(0.0/B70*100)</f>
        <v/>
      </c>
      <c r="D70" s="19" t="n">
        <v>6036</v>
      </c>
      <c r="E70" s="18" t="n">
        <v>48.29425609</v>
      </c>
      <c r="F70" s="20" t="n">
        <v>4.02206487</v>
      </c>
      <c r="G70" s="18" t="n">
        <v>40.25269463</v>
      </c>
      <c r="H70" s="20" t="n">
        <v>3.8947849</v>
      </c>
      <c r="I70" s="18" t="n">
        <v>11.14539993</v>
      </c>
      <c r="J70" s="20" t="n">
        <v>2.50676147</v>
      </c>
      <c r="K70" s="18" t="n">
        <v>0</v>
      </c>
      <c r="L70" s="20" t="n">
        <v>0</v>
      </c>
      <c r="M70" s="18" t="s">
        <v>404</v>
      </c>
      <c r="N70" s="20" t="s">
        <v>404</v>
      </c>
      <c r="O70" s="18" t="n">
        <v>0</v>
      </c>
      <c r="P70" s="20" t="n">
        <v>0</v>
      </c>
      <c r="Q70" s="18" t="n">
        <v>0</v>
      </c>
      <c r="R70" s="20" t="n">
        <v>0</v>
      </c>
      <c r="S70" s="18" t="n">
        <v>0.30764935</v>
      </c>
      <c r="T70" s="20" t="n">
        <v>0.30600758</v>
      </c>
    </row>
    <row r="71" spans="1:20">
      <c r="A71" s="15" t="s">
        <v>468</v>
      </c>
      <c r="B71" s="17" t="n">
        <v>6115</v>
      </c>
      <c r="C71" s="18">
        <f>(0.0/B71*100)</f>
        <v/>
      </c>
      <c r="D71" s="19" t="n">
        <v>6115</v>
      </c>
      <c r="E71" s="18" t="n">
        <v>19.21749936</v>
      </c>
      <c r="F71" s="20" t="n">
        <v>0.18587073</v>
      </c>
      <c r="G71" s="18" t="n">
        <v>55.25940307</v>
      </c>
      <c r="H71" s="20" t="n">
        <v>1.46961015</v>
      </c>
      <c r="I71" s="18" t="n">
        <v>24.89647998</v>
      </c>
      <c r="J71" s="20" t="n">
        <v>1.32421177</v>
      </c>
      <c r="K71" s="18" t="n">
        <v>0</v>
      </c>
      <c r="L71" s="20" t="n">
        <v>0</v>
      </c>
      <c r="M71" s="18" t="s">
        <v>404</v>
      </c>
      <c r="N71" s="20" t="s">
        <v>404</v>
      </c>
      <c r="O71" s="18" t="n">
        <v>0</v>
      </c>
      <c r="P71" s="20" t="n">
        <v>0</v>
      </c>
      <c r="Q71" s="18" t="n">
        <v>0</v>
      </c>
      <c r="R71" s="20" t="n">
        <v>0</v>
      </c>
      <c r="S71" s="18" t="n">
        <v>0.62661758</v>
      </c>
      <c r="T71" s="20" t="n">
        <v>0.02967901</v>
      </c>
    </row>
    <row r="72" spans="1:20">
      <c r="A72" s="15" t="s">
        <v>469</v>
      </c>
      <c r="B72" s="17" t="n">
        <v>7708</v>
      </c>
      <c r="C72" s="18">
        <f>(0.0/B72*100)</f>
        <v/>
      </c>
      <c r="D72" s="19" t="n">
        <v>7708</v>
      </c>
      <c r="E72" s="18" t="n">
        <v>35.12070538</v>
      </c>
      <c r="F72" s="20" t="n">
        <v>3.28545054</v>
      </c>
      <c r="G72" s="18" t="n">
        <v>47.8000481</v>
      </c>
      <c r="H72" s="20" t="n">
        <v>3.37200237</v>
      </c>
      <c r="I72" s="18" t="n">
        <v>15.61487567</v>
      </c>
      <c r="J72" s="20" t="n">
        <v>2.60639273</v>
      </c>
      <c r="K72" s="18" t="n">
        <v>0</v>
      </c>
      <c r="L72" s="20" t="n">
        <v>0</v>
      </c>
      <c r="M72" s="18" t="s">
        <v>404</v>
      </c>
      <c r="N72" s="20" t="s">
        <v>404</v>
      </c>
      <c r="O72" s="18" t="n">
        <v>0</v>
      </c>
      <c r="P72" s="20" t="n">
        <v>0</v>
      </c>
      <c r="Q72" s="18" t="n">
        <v>0</v>
      </c>
      <c r="R72" s="20" t="n">
        <v>0</v>
      </c>
      <c r="S72" s="18" t="n">
        <v>1.46437086</v>
      </c>
      <c r="T72" s="20" t="n">
        <v>0.8728973799999999</v>
      </c>
    </row>
    <row r="73" spans="1:20">
      <c r="A73" s="15" t="s">
        <v>470</v>
      </c>
      <c r="B73" s="17" t="n">
        <v>8249</v>
      </c>
      <c r="C73" s="18">
        <f>(0.0/B73*100)</f>
        <v/>
      </c>
      <c r="D73" s="19" t="n">
        <v>8249</v>
      </c>
      <c r="E73" s="18" t="n">
        <v>2.21741492</v>
      </c>
      <c r="F73" s="20" t="n">
        <v>1.21299896</v>
      </c>
      <c r="G73" s="18" t="n">
        <v>11.10637872</v>
      </c>
      <c r="H73" s="20" t="n">
        <v>2.23326679</v>
      </c>
      <c r="I73" s="18" t="n">
        <v>82.47385121000001</v>
      </c>
      <c r="J73" s="20" t="n">
        <v>2.62307986</v>
      </c>
      <c r="K73" s="18" t="n">
        <v>0</v>
      </c>
      <c r="L73" s="20" t="n">
        <v>0</v>
      </c>
      <c r="M73" s="18" t="s">
        <v>404</v>
      </c>
      <c r="N73" s="20" t="s">
        <v>404</v>
      </c>
      <c r="O73" s="18" t="n">
        <v>0</v>
      </c>
      <c r="P73" s="20" t="n">
        <v>0</v>
      </c>
      <c r="Q73" s="18" t="n">
        <v>0</v>
      </c>
      <c r="R73" s="20" t="n">
        <v>0</v>
      </c>
      <c r="S73" s="18" t="n">
        <v>4.20235515</v>
      </c>
      <c r="T73" s="20" t="n">
        <v>1.57117589</v>
      </c>
    </row>
    <row r="74" spans="1:20">
      <c r="A74" s="15" t="s">
        <v>471</v>
      </c>
      <c r="B74" s="17" t="n">
        <v>4692</v>
      </c>
      <c r="C74" s="18">
        <f>(484.0/B74*100)</f>
        <v/>
      </c>
      <c r="D74" s="19" t="n">
        <v>4208</v>
      </c>
      <c r="E74" s="18" t="n">
        <v>21.68585277</v>
      </c>
      <c r="F74" s="20" t="n">
        <v>0.28754992</v>
      </c>
      <c r="G74" s="18" t="n">
        <v>43.03250914</v>
      </c>
      <c r="H74" s="20" t="n">
        <v>0.31021328</v>
      </c>
      <c r="I74" s="18" t="n">
        <v>35.04652514</v>
      </c>
      <c r="J74" s="20" t="n">
        <v>0.27915602</v>
      </c>
      <c r="K74" s="18" t="n">
        <v>0</v>
      </c>
      <c r="L74" s="20" t="n">
        <v>0</v>
      </c>
      <c r="M74" s="18" t="s">
        <v>404</v>
      </c>
      <c r="N74" s="20" t="s">
        <v>404</v>
      </c>
      <c r="O74" s="18" t="n">
        <v>0</v>
      </c>
      <c r="P74" s="20" t="n">
        <v>0</v>
      </c>
      <c r="Q74" s="18" t="n">
        <v>0</v>
      </c>
      <c r="R74" s="20" t="n">
        <v>0</v>
      </c>
      <c r="S74" s="18" t="n">
        <v>0.23511295</v>
      </c>
      <c r="T74" s="20" t="n">
        <v>0.04132342</v>
      </c>
    </row>
    <row r="75" spans="1:20">
      <c r="A75" s="15" t="s">
        <v>472</v>
      </c>
      <c r="B75" s="17" t="n">
        <v>5375</v>
      </c>
      <c r="C75" s="18">
        <f>(483.0/B75*100)</f>
        <v/>
      </c>
      <c r="D75" s="19" t="n">
        <v>4892</v>
      </c>
      <c r="E75" s="18" t="n">
        <v>27.73175276</v>
      </c>
      <c r="F75" s="20" t="n">
        <v>3.77533456</v>
      </c>
      <c r="G75" s="18" t="n">
        <v>42.72301331</v>
      </c>
      <c r="H75" s="20" t="n">
        <v>3.96803141</v>
      </c>
      <c r="I75" s="18" t="n">
        <v>23.45921136</v>
      </c>
      <c r="J75" s="20" t="n">
        <v>3.41590951</v>
      </c>
      <c r="K75" s="18" t="n">
        <v>0</v>
      </c>
      <c r="L75" s="20" t="n">
        <v>0</v>
      </c>
      <c r="M75" s="18" t="s">
        <v>404</v>
      </c>
      <c r="N75" s="20" t="s">
        <v>404</v>
      </c>
      <c r="O75" s="18" t="n">
        <v>0</v>
      </c>
      <c r="P75" s="20" t="n">
        <v>0</v>
      </c>
      <c r="Q75" s="18" t="n">
        <v>0</v>
      </c>
      <c r="R75" s="20" t="n">
        <v>0</v>
      </c>
      <c r="S75" s="18" t="n">
        <v>6.08602258</v>
      </c>
      <c r="T75" s="20" t="n">
        <v>2.14466381</v>
      </c>
    </row>
    <row r="76" spans="1:20">
      <c r="A76" s="15" t="s">
        <v>473</v>
      </c>
      <c r="B76" s="17" t="n">
        <v>14167</v>
      </c>
      <c r="C76" s="18">
        <f>(1400.0/B76*100)</f>
        <v/>
      </c>
      <c r="D76" s="19" t="n">
        <v>12767</v>
      </c>
      <c r="E76" s="18" t="n">
        <v>16.96726828</v>
      </c>
      <c r="F76" s="20" t="n">
        <v>2.47370526</v>
      </c>
      <c r="G76" s="18" t="n">
        <v>49.32274264</v>
      </c>
      <c r="H76" s="20" t="n">
        <v>2.7208828</v>
      </c>
      <c r="I76" s="18" t="n">
        <v>28.81120477</v>
      </c>
      <c r="J76" s="20" t="n">
        <v>2.25637396</v>
      </c>
      <c r="K76" s="18" t="n">
        <v>0</v>
      </c>
      <c r="L76" s="20" t="n">
        <v>0</v>
      </c>
      <c r="M76" s="18" t="s">
        <v>404</v>
      </c>
      <c r="N76" s="20" t="s">
        <v>404</v>
      </c>
      <c r="O76" s="18" t="n">
        <v>0</v>
      </c>
      <c r="P76" s="20" t="n">
        <v>0</v>
      </c>
      <c r="Q76" s="18" t="n">
        <v>0</v>
      </c>
      <c r="R76" s="20" t="n">
        <v>0</v>
      </c>
      <c r="S76" s="18" t="n">
        <v>4.89878431</v>
      </c>
      <c r="T76" s="20" t="n">
        <v>1.16958683</v>
      </c>
    </row>
    <row r="77" spans="1:20">
      <c r="A77" s="15" t="s">
        <v>474</v>
      </c>
      <c r="B77" s="17" t="n">
        <v>6062</v>
      </c>
      <c r="C77" s="18">
        <f>(0.0/B77*100)</f>
        <v/>
      </c>
      <c r="D77" s="19" t="n">
        <v>6062</v>
      </c>
      <c r="E77" s="18" t="n">
        <v>61.53915264</v>
      </c>
      <c r="F77" s="20" t="n">
        <v>2.883427</v>
      </c>
      <c r="G77" s="18" t="n">
        <v>28.2502377</v>
      </c>
      <c r="H77" s="20" t="n">
        <v>2.84523959</v>
      </c>
      <c r="I77" s="18" t="n">
        <v>10.21060965</v>
      </c>
      <c r="J77" s="20" t="n">
        <v>2.14083777</v>
      </c>
      <c r="K77" s="18" t="n">
        <v>0</v>
      </c>
      <c r="L77" s="20" t="n">
        <v>0</v>
      </c>
      <c r="M77" s="18" t="s">
        <v>404</v>
      </c>
      <c r="N77" s="20" t="s">
        <v>404</v>
      </c>
      <c r="O77" s="18" t="n">
        <v>0</v>
      </c>
      <c r="P77" s="20" t="n">
        <v>0</v>
      </c>
      <c r="Q77" s="18" t="n">
        <v>0</v>
      </c>
      <c r="R77" s="20" t="n">
        <v>0</v>
      </c>
      <c r="S77" s="18" t="n">
        <v>0</v>
      </c>
      <c r="T77" s="20" t="n">
        <v>0</v>
      </c>
    </row>
    <row r="78" spans="1:20">
      <c r="A78" s="15" t="s">
        <v>475</v>
      </c>
      <c r="B78" s="17" t="n">
        <v>5826</v>
      </c>
      <c r="C78" s="18">
        <f>(0.0/B78*100)</f>
        <v/>
      </c>
      <c r="D78" s="19" t="n">
        <v>5826</v>
      </c>
      <c r="E78" s="18" t="n">
        <v>15.96091515</v>
      </c>
      <c r="F78" s="20" t="n">
        <v>2.69150471</v>
      </c>
      <c r="G78" s="18" t="n">
        <v>46.17119882</v>
      </c>
      <c r="H78" s="20" t="n">
        <v>4.3787896</v>
      </c>
      <c r="I78" s="18" t="n">
        <v>36.0041414</v>
      </c>
      <c r="J78" s="20" t="n">
        <v>4.38617736</v>
      </c>
      <c r="K78" s="18" t="n">
        <v>0</v>
      </c>
      <c r="L78" s="20" t="n">
        <v>0</v>
      </c>
      <c r="M78" s="18" t="s">
        <v>404</v>
      </c>
      <c r="N78" s="20" t="s">
        <v>404</v>
      </c>
      <c r="O78" s="18" t="n">
        <v>0</v>
      </c>
      <c r="P78" s="20" t="n">
        <v>0</v>
      </c>
      <c r="Q78" s="18" t="n">
        <v>0</v>
      </c>
      <c r="R78" s="20" t="n">
        <v>0</v>
      </c>
      <c r="S78" s="18" t="n">
        <v>1.86374463</v>
      </c>
      <c r="T78" s="20" t="n">
        <v>1.07190767</v>
      </c>
    </row>
    <row customHeight="1" ht="25" r="79" spans="1:20">
      <c r="A79" s="15" t="s">
        <v>476</v>
      </c>
      <c r="B79" s="17" t="n">
        <v>1657</v>
      </c>
      <c r="C79" s="18">
        <f>(21.0/B79*100)</f>
        <v/>
      </c>
      <c r="D79" s="19" t="n">
        <v>1636</v>
      </c>
      <c r="E79" s="18" t="n">
        <v>41.70339047</v>
      </c>
      <c r="F79" s="20" t="n">
        <v>6.44506918</v>
      </c>
      <c r="G79" s="18" t="n">
        <v>53.74317683</v>
      </c>
      <c r="H79" s="20" t="n">
        <v>6.19982716</v>
      </c>
      <c r="I79" s="18" t="n">
        <v>4.5534327</v>
      </c>
      <c r="J79" s="20" t="n">
        <v>2.689379</v>
      </c>
      <c r="K79" s="18" t="n">
        <v>0</v>
      </c>
      <c r="L79" s="20" t="n">
        <v>0</v>
      </c>
      <c r="M79" s="18" t="s">
        <v>404</v>
      </c>
      <c r="N79" s="20" t="s">
        <v>404</v>
      </c>
      <c r="O79" s="18" t="n">
        <v>0</v>
      </c>
      <c r="P79" s="20" t="n">
        <v>0</v>
      </c>
      <c r="Q79" s="18" t="n">
        <v>0</v>
      </c>
      <c r="R79" s="20" t="n">
        <v>0</v>
      </c>
      <c r="S79" s="18" t="n">
        <v>0</v>
      </c>
      <c r="T79" s="20" t="n">
        <v>0</v>
      </c>
    </row>
    <row r="80" spans="1:20">
      <c r="A80" s="15" t="s">
        <v>477</v>
      </c>
      <c r="B80" s="17" t="n">
        <v>7841</v>
      </c>
      <c r="C80" s="18">
        <f>(0.0/B80*100)</f>
        <v/>
      </c>
      <c r="D80" s="19" t="n">
        <v>7841</v>
      </c>
      <c r="E80" s="18" t="n">
        <v>27.90182094</v>
      </c>
      <c r="F80" s="20" t="n">
        <v>3.28814502</v>
      </c>
      <c r="G80" s="18" t="n">
        <v>39.73342808</v>
      </c>
      <c r="H80" s="20" t="n">
        <v>3.15872839</v>
      </c>
      <c r="I80" s="18" t="n">
        <v>32.36475098</v>
      </c>
      <c r="J80" s="20" t="n">
        <v>3.03648722</v>
      </c>
      <c r="K80" s="18" t="n">
        <v>0</v>
      </c>
      <c r="L80" s="20" t="n">
        <v>0</v>
      </c>
      <c r="M80" s="18" t="s">
        <v>404</v>
      </c>
      <c r="N80" s="20" t="s">
        <v>404</v>
      </c>
      <c r="O80" s="18" t="n">
        <v>0</v>
      </c>
      <c r="P80" s="20" t="n">
        <v>0</v>
      </c>
      <c r="Q80" s="18" t="n">
        <v>0</v>
      </c>
      <c r="R80" s="20" t="n">
        <v>0</v>
      </c>
      <c r="S80" s="18" t="n">
        <v>0</v>
      </c>
      <c r="T80" s="20" t="n">
        <v>0</v>
      </c>
    </row>
    <row r="81" spans="1:20">
      <c r="A81" s="21" t="s">
        <v>478</v>
      </c>
      <c r="B81" s="17" t="n">
        <v>8861</v>
      </c>
      <c r="C81" s="18">
        <f>(0.0/B81*100)</f>
        <v/>
      </c>
      <c r="D81" s="19" t="n">
        <v>8861</v>
      </c>
      <c r="E81" s="18" t="n">
        <v>24.43711478</v>
      </c>
      <c r="F81" s="20" t="n">
        <v>3.14057993</v>
      </c>
      <c r="G81" s="18" t="n">
        <v>39.22454747</v>
      </c>
      <c r="H81" s="20" t="n">
        <v>3.90937135</v>
      </c>
      <c r="I81" s="18" t="n">
        <v>35.87781639</v>
      </c>
      <c r="J81" s="20" t="n">
        <v>4.07188785</v>
      </c>
      <c r="K81" s="18" t="n">
        <v>0</v>
      </c>
      <c r="L81" s="20" t="n">
        <v>0</v>
      </c>
      <c r="M81" s="18" t="s">
        <v>404</v>
      </c>
      <c r="N81" s="20" t="s">
        <v>404</v>
      </c>
      <c r="O81" s="18" t="n">
        <v>0</v>
      </c>
      <c r="P81" s="20" t="n">
        <v>0</v>
      </c>
      <c r="Q81" s="18" t="n">
        <v>0</v>
      </c>
      <c r="R81" s="20" t="n">
        <v>0</v>
      </c>
      <c r="S81" s="18" t="n">
        <v>0.46052136</v>
      </c>
      <c r="T81" s="20" t="n">
        <v>0.28591581</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611</v>
      </c>
    </row>
    <row customHeight="1" ht="30" r="4" spans="1:20">
      <c r="A4" s="6" t="n"/>
      <c r="B4" s="7" t="s">
        <v>385</v>
      </c>
      <c r="C4" s="7" t="s">
        <v>386</v>
      </c>
      <c r="D4" s="8" t="s">
        <v>385</v>
      </c>
      <c r="E4" s="9" t="s">
        <v>607</v>
      </c>
      <c r="F4" s="10" t="n"/>
      <c r="G4" s="9" t="s">
        <v>608</v>
      </c>
      <c r="H4" s="10" t="n"/>
      <c r="I4" s="9" t="s">
        <v>609</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43.49311284</v>
      </c>
      <c r="F7" s="20" t="n">
        <v>1.6292711</v>
      </c>
      <c r="G7" s="18" t="n">
        <v>21.28340362</v>
      </c>
      <c r="H7" s="20" t="n">
        <v>1.64357453</v>
      </c>
      <c r="I7" s="18" t="n">
        <v>30.84231506</v>
      </c>
      <c r="J7" s="20" t="n">
        <v>1.67168398</v>
      </c>
      <c r="K7" s="18" t="n">
        <v>0</v>
      </c>
      <c r="L7" s="20" t="n">
        <v>0</v>
      </c>
      <c r="M7" s="18" t="s">
        <v>404</v>
      </c>
      <c r="N7" s="20" t="s">
        <v>404</v>
      </c>
      <c r="O7" s="18" t="n">
        <v>0</v>
      </c>
      <c r="P7" s="20" t="n">
        <v>0</v>
      </c>
      <c r="Q7" s="18" t="n">
        <v>0</v>
      </c>
      <c r="R7" s="20" t="n">
        <v>0</v>
      </c>
      <c r="S7" s="18" t="n">
        <v>4.38116848</v>
      </c>
      <c r="T7" s="20" t="n">
        <v>0.78665185</v>
      </c>
    </row>
    <row r="8" spans="1:20">
      <c r="A8" s="15" t="s">
        <v>405</v>
      </c>
      <c r="B8" s="17" t="n">
        <v>7007</v>
      </c>
      <c r="C8" s="18">
        <f>(0.0/B8*100)</f>
        <v/>
      </c>
      <c r="D8" s="19" t="n">
        <v>7007</v>
      </c>
      <c r="E8" s="18" t="n">
        <v>68.70375368000001</v>
      </c>
      <c r="F8" s="20" t="n">
        <v>3.18317106</v>
      </c>
      <c r="G8" s="18" t="n">
        <v>15.0535221</v>
      </c>
      <c r="H8" s="20" t="n">
        <v>2.1571969</v>
      </c>
      <c r="I8" s="18" t="n">
        <v>10.88611578</v>
      </c>
      <c r="J8" s="20" t="n">
        <v>2.05541272</v>
      </c>
      <c r="K8" s="18" t="n">
        <v>0</v>
      </c>
      <c r="L8" s="20" t="n">
        <v>0</v>
      </c>
      <c r="M8" s="18" t="s">
        <v>404</v>
      </c>
      <c r="N8" s="20" t="s">
        <v>404</v>
      </c>
      <c r="O8" s="18" t="n">
        <v>0</v>
      </c>
      <c r="P8" s="20" t="n">
        <v>0</v>
      </c>
      <c r="Q8" s="18" t="n">
        <v>0</v>
      </c>
      <c r="R8" s="20" t="n">
        <v>0</v>
      </c>
      <c r="S8" s="18" t="n">
        <v>5.35660844</v>
      </c>
      <c r="T8" s="20" t="n">
        <v>1.57275806</v>
      </c>
    </row>
    <row r="9" spans="1:20">
      <c r="A9" s="15" t="s">
        <v>406</v>
      </c>
      <c r="B9" s="17" t="n">
        <v>9651</v>
      </c>
      <c r="C9" s="18">
        <f>(200.0/B9*100)</f>
        <v/>
      </c>
      <c r="D9" s="19" t="n">
        <v>9451</v>
      </c>
      <c r="E9" s="18" t="n">
        <v>34.79559834</v>
      </c>
      <c r="F9" s="20" t="n">
        <v>2.7299069</v>
      </c>
      <c r="G9" s="18" t="n">
        <v>19.09274065</v>
      </c>
      <c r="H9" s="20" t="n">
        <v>2.51587723</v>
      </c>
      <c r="I9" s="18" t="n">
        <v>38.20287733</v>
      </c>
      <c r="J9" s="20" t="n">
        <v>2.82312123</v>
      </c>
      <c r="K9" s="18" t="n">
        <v>0</v>
      </c>
      <c r="L9" s="20" t="n">
        <v>0</v>
      </c>
      <c r="M9" s="18" t="s">
        <v>404</v>
      </c>
      <c r="N9" s="20" t="s">
        <v>404</v>
      </c>
      <c r="O9" s="18" t="n">
        <v>0</v>
      </c>
      <c r="P9" s="20" t="n">
        <v>0</v>
      </c>
      <c r="Q9" s="18" t="n">
        <v>0</v>
      </c>
      <c r="R9" s="20" t="n">
        <v>0</v>
      </c>
      <c r="S9" s="18" t="n">
        <v>7.90878368</v>
      </c>
      <c r="T9" s="20" t="n">
        <v>1.91096016</v>
      </c>
    </row>
    <row r="10" spans="1:20">
      <c r="A10" s="15" t="s">
        <v>407</v>
      </c>
      <c r="B10" s="17" t="n">
        <v>20058</v>
      </c>
      <c r="C10" s="18">
        <f>(2893.0/B10*100)</f>
        <v/>
      </c>
      <c r="D10" s="19" t="n">
        <v>17165</v>
      </c>
      <c r="E10" s="18" t="n">
        <v>55.33765112</v>
      </c>
      <c r="F10" s="20" t="n">
        <v>2.97806848</v>
      </c>
      <c r="G10" s="18" t="n">
        <v>24.05203353</v>
      </c>
      <c r="H10" s="20" t="n">
        <v>2.29487135</v>
      </c>
      <c r="I10" s="18" t="n">
        <v>17.26423569</v>
      </c>
      <c r="J10" s="20" t="n">
        <v>2.04507848</v>
      </c>
      <c r="K10" s="18" t="n">
        <v>0</v>
      </c>
      <c r="L10" s="20" t="n">
        <v>0</v>
      </c>
      <c r="M10" s="18" t="s">
        <v>404</v>
      </c>
      <c r="N10" s="20" t="s">
        <v>404</v>
      </c>
      <c r="O10" s="18" t="n">
        <v>0</v>
      </c>
      <c r="P10" s="20" t="n">
        <v>0</v>
      </c>
      <c r="Q10" s="18" t="n">
        <v>0</v>
      </c>
      <c r="R10" s="20" t="n">
        <v>0</v>
      </c>
      <c r="S10" s="18" t="n">
        <v>3.34607966</v>
      </c>
      <c r="T10" s="20" t="n">
        <v>0.95495208</v>
      </c>
    </row>
    <row r="11" spans="1:20">
      <c r="A11" s="15" t="s">
        <v>408</v>
      </c>
      <c r="B11" s="17" t="n">
        <v>7053</v>
      </c>
      <c r="C11" s="18">
        <f>(137.0/B11*100)</f>
        <v/>
      </c>
      <c r="D11" s="19" t="n">
        <v>6916</v>
      </c>
      <c r="E11" s="18" t="n">
        <v>69.44432438</v>
      </c>
      <c r="F11" s="20" t="n">
        <v>3.33597274</v>
      </c>
      <c r="G11" s="18" t="n">
        <v>11.67149648</v>
      </c>
      <c r="H11" s="20" t="n">
        <v>2.4597395</v>
      </c>
      <c r="I11" s="18" t="n">
        <v>16.44368007</v>
      </c>
      <c r="J11" s="20" t="n">
        <v>3.12964091</v>
      </c>
      <c r="K11" s="18" t="n">
        <v>0</v>
      </c>
      <c r="L11" s="20" t="n">
        <v>0</v>
      </c>
      <c r="M11" s="18" t="s">
        <v>404</v>
      </c>
      <c r="N11" s="20" t="s">
        <v>404</v>
      </c>
      <c r="O11" s="18" t="n">
        <v>0</v>
      </c>
      <c r="P11" s="20" t="n">
        <v>0</v>
      </c>
      <c r="Q11" s="18" t="n">
        <v>0</v>
      </c>
      <c r="R11" s="20" t="n">
        <v>0</v>
      </c>
      <c r="S11" s="18" t="n">
        <v>2.44049908</v>
      </c>
      <c r="T11" s="20" t="n">
        <v>1.45604325</v>
      </c>
    </row>
    <row r="12" spans="1:20">
      <c r="A12" s="15" t="s">
        <v>409</v>
      </c>
      <c r="B12" s="17" t="n">
        <v>6894</v>
      </c>
      <c r="C12" s="18">
        <f>(106.0/B12*100)</f>
        <v/>
      </c>
      <c r="D12" s="19" t="n">
        <v>6788</v>
      </c>
      <c r="E12" s="18" t="n">
        <v>69.74047376</v>
      </c>
      <c r="F12" s="20" t="n">
        <v>2.56276995</v>
      </c>
      <c r="G12" s="18" t="n">
        <v>12.51385508</v>
      </c>
      <c r="H12" s="20" t="n">
        <v>1.9768774</v>
      </c>
      <c r="I12" s="18" t="n">
        <v>15.90974954</v>
      </c>
      <c r="J12" s="20" t="n">
        <v>2.15520635</v>
      </c>
      <c r="K12" s="18" t="n">
        <v>0</v>
      </c>
      <c r="L12" s="20" t="n">
        <v>0</v>
      </c>
      <c r="M12" s="18" t="s">
        <v>404</v>
      </c>
      <c r="N12" s="20" t="s">
        <v>404</v>
      </c>
      <c r="O12" s="18" t="n">
        <v>0</v>
      </c>
      <c r="P12" s="20" t="n">
        <v>0</v>
      </c>
      <c r="Q12" s="18" t="n">
        <v>0</v>
      </c>
      <c r="R12" s="20" t="n">
        <v>0</v>
      </c>
      <c r="S12" s="18" t="n">
        <v>1.83592162</v>
      </c>
      <c r="T12" s="20" t="n">
        <v>0.78277036</v>
      </c>
    </row>
    <row r="13" spans="1:20">
      <c r="A13" s="15" t="s">
        <v>410</v>
      </c>
      <c r="B13" s="17" t="n">
        <v>7161</v>
      </c>
      <c r="C13" s="18">
        <f>(1175.0/B13*100)</f>
        <v/>
      </c>
      <c r="D13" s="19" t="n">
        <v>5986</v>
      </c>
      <c r="E13" s="18" t="n">
        <v>49.69564243</v>
      </c>
      <c r="F13" s="20" t="n">
        <v>3.12739901</v>
      </c>
      <c r="G13" s="18" t="n">
        <v>24.20734029</v>
      </c>
      <c r="H13" s="20" t="n">
        <v>2.95551056</v>
      </c>
      <c r="I13" s="18" t="n">
        <v>19.94607155</v>
      </c>
      <c r="J13" s="20" t="n">
        <v>2.72667696</v>
      </c>
      <c r="K13" s="18" t="n">
        <v>0</v>
      </c>
      <c r="L13" s="20" t="n">
        <v>0</v>
      </c>
      <c r="M13" s="18" t="s">
        <v>404</v>
      </c>
      <c r="N13" s="20" t="s">
        <v>404</v>
      </c>
      <c r="O13" s="18" t="n">
        <v>0</v>
      </c>
      <c r="P13" s="20" t="n">
        <v>0</v>
      </c>
      <c r="Q13" s="18" t="n">
        <v>0</v>
      </c>
      <c r="R13" s="20" t="n">
        <v>0</v>
      </c>
      <c r="S13" s="18" t="n">
        <v>6.15094573</v>
      </c>
      <c r="T13" s="20" t="n">
        <v>1.58807097</v>
      </c>
    </row>
    <row r="14" spans="1:20">
      <c r="A14" s="15" t="s">
        <v>411</v>
      </c>
      <c r="B14" s="17" t="n">
        <v>5587</v>
      </c>
      <c r="C14" s="18">
        <f>(0.0/B14*100)</f>
        <v/>
      </c>
      <c r="D14" s="19" t="n">
        <v>5587</v>
      </c>
      <c r="E14" s="18" t="n">
        <v>50.48228624</v>
      </c>
      <c r="F14" s="20" t="n">
        <v>2.81518015</v>
      </c>
      <c r="G14" s="18" t="n">
        <v>32.85787037</v>
      </c>
      <c r="H14" s="20" t="n">
        <v>2.68414774</v>
      </c>
      <c r="I14" s="18" t="n">
        <v>14.76467709</v>
      </c>
      <c r="J14" s="20" t="n">
        <v>1.96538171</v>
      </c>
      <c r="K14" s="18" t="n">
        <v>0</v>
      </c>
      <c r="L14" s="20" t="n">
        <v>0</v>
      </c>
      <c r="M14" s="18" t="s">
        <v>404</v>
      </c>
      <c r="N14" s="20" t="s">
        <v>404</v>
      </c>
      <c r="O14" s="18" t="n">
        <v>0</v>
      </c>
      <c r="P14" s="20" t="n">
        <v>0</v>
      </c>
      <c r="Q14" s="18" t="n">
        <v>0</v>
      </c>
      <c r="R14" s="20" t="n">
        <v>0</v>
      </c>
      <c r="S14" s="18" t="n">
        <v>1.8951663</v>
      </c>
      <c r="T14" s="20" t="n">
        <v>0.6649745500000001</v>
      </c>
    </row>
    <row r="15" spans="1:20">
      <c r="A15" s="15" t="s">
        <v>412</v>
      </c>
      <c r="B15" s="17" t="n">
        <v>5882</v>
      </c>
      <c r="C15" s="18">
        <f>(0.0/B15*100)</f>
        <v/>
      </c>
      <c r="D15" s="19" t="n">
        <v>5882</v>
      </c>
      <c r="E15" s="18" t="n">
        <v>77.86473474</v>
      </c>
      <c r="F15" s="20" t="n">
        <v>3.25645798</v>
      </c>
      <c r="G15" s="18" t="n">
        <v>12.92964549</v>
      </c>
      <c r="H15" s="20" t="n">
        <v>2.61081143</v>
      </c>
      <c r="I15" s="18" t="n">
        <v>6.93473589</v>
      </c>
      <c r="J15" s="20" t="n">
        <v>1.85337346</v>
      </c>
      <c r="K15" s="18" t="n">
        <v>0</v>
      </c>
      <c r="L15" s="20" t="n">
        <v>0</v>
      </c>
      <c r="M15" s="18" t="s">
        <v>404</v>
      </c>
      <c r="N15" s="20" t="s">
        <v>404</v>
      </c>
      <c r="O15" s="18" t="n">
        <v>0</v>
      </c>
      <c r="P15" s="20" t="n">
        <v>0</v>
      </c>
      <c r="Q15" s="18" t="n">
        <v>0</v>
      </c>
      <c r="R15" s="20" t="n">
        <v>0</v>
      </c>
      <c r="S15" s="18" t="n">
        <v>2.27088388</v>
      </c>
      <c r="T15" s="20" t="n">
        <v>1.11675781</v>
      </c>
    </row>
    <row r="16" spans="1:20">
      <c r="A16" s="15" t="s">
        <v>413</v>
      </c>
      <c r="B16" s="17" t="n">
        <v>6108</v>
      </c>
      <c r="C16" s="18">
        <f>(390.0/B16*100)</f>
        <v/>
      </c>
      <c r="D16" s="19" t="n">
        <v>5718</v>
      </c>
      <c r="E16" s="18" t="n">
        <v>68.36235255</v>
      </c>
      <c r="F16" s="20" t="n">
        <v>2.16087072</v>
      </c>
      <c r="G16" s="18" t="n">
        <v>9.539016630000001</v>
      </c>
      <c r="H16" s="20" t="n">
        <v>1.78825433</v>
      </c>
      <c r="I16" s="18" t="n">
        <v>16.96723008</v>
      </c>
      <c r="J16" s="20" t="n">
        <v>1.84534594</v>
      </c>
      <c r="K16" s="18" t="n">
        <v>0</v>
      </c>
      <c r="L16" s="20" t="n">
        <v>0</v>
      </c>
      <c r="M16" s="18" t="s">
        <v>404</v>
      </c>
      <c r="N16" s="20" t="s">
        <v>404</v>
      </c>
      <c r="O16" s="18" t="n">
        <v>0</v>
      </c>
      <c r="P16" s="20" t="n">
        <v>0</v>
      </c>
      <c r="Q16" s="18" t="n">
        <v>0</v>
      </c>
      <c r="R16" s="20" t="n">
        <v>0</v>
      </c>
      <c r="S16" s="18" t="n">
        <v>5.13140073</v>
      </c>
      <c r="T16" s="20" t="n">
        <v>1.46810425</v>
      </c>
    </row>
    <row r="17" spans="1:20">
      <c r="A17" s="15" t="s">
        <v>414</v>
      </c>
      <c r="B17" s="17" t="n">
        <v>6504</v>
      </c>
      <c r="C17" s="18">
        <f>(1325.0/B17*100)</f>
        <v/>
      </c>
      <c r="D17" s="19" t="n">
        <v>5179</v>
      </c>
      <c r="E17" s="18" t="n">
        <v>63.5121009</v>
      </c>
      <c r="F17" s="20" t="n">
        <v>3.32645203</v>
      </c>
      <c r="G17" s="18" t="n">
        <v>19.70083801</v>
      </c>
      <c r="H17" s="20" t="n">
        <v>2.86767968</v>
      </c>
      <c r="I17" s="18" t="n">
        <v>12.61656736</v>
      </c>
      <c r="J17" s="20" t="n">
        <v>1.7917535</v>
      </c>
      <c r="K17" s="18" t="n">
        <v>0</v>
      </c>
      <c r="L17" s="20" t="n">
        <v>0</v>
      </c>
      <c r="M17" s="18" t="s">
        <v>404</v>
      </c>
      <c r="N17" s="20" t="s">
        <v>404</v>
      </c>
      <c r="O17" s="18" t="n">
        <v>0</v>
      </c>
      <c r="P17" s="20" t="n">
        <v>0</v>
      </c>
      <c r="Q17" s="18" t="n">
        <v>0</v>
      </c>
      <c r="R17" s="20" t="n">
        <v>0</v>
      </c>
      <c r="S17" s="18" t="n">
        <v>4.17049373</v>
      </c>
      <c r="T17" s="20" t="n">
        <v>1.28692349</v>
      </c>
    </row>
    <row r="18" spans="1:20">
      <c r="A18" s="15" t="s">
        <v>415</v>
      </c>
      <c r="B18" s="17" t="n">
        <v>5532</v>
      </c>
      <c r="C18" s="18">
        <f>(0.0/B18*100)</f>
        <v/>
      </c>
      <c r="D18" s="19" t="n">
        <v>5532</v>
      </c>
      <c r="E18" s="18" t="n">
        <v>81.83273103000001</v>
      </c>
      <c r="F18" s="20" t="n">
        <v>2.39219777</v>
      </c>
      <c r="G18" s="18" t="n">
        <v>7.3321636</v>
      </c>
      <c r="H18" s="20" t="n">
        <v>1.72164121</v>
      </c>
      <c r="I18" s="18" t="n">
        <v>10.12509882</v>
      </c>
      <c r="J18" s="20" t="n">
        <v>2.08687801</v>
      </c>
      <c r="K18" s="18" t="n">
        <v>0</v>
      </c>
      <c r="L18" s="20" t="n">
        <v>0</v>
      </c>
      <c r="M18" s="18" t="s">
        <v>404</v>
      </c>
      <c r="N18" s="20" t="s">
        <v>404</v>
      </c>
      <c r="O18" s="18" t="n">
        <v>0</v>
      </c>
      <c r="P18" s="20" t="n">
        <v>0</v>
      </c>
      <c r="Q18" s="18" t="n">
        <v>0</v>
      </c>
      <c r="R18" s="20" t="n">
        <v>0</v>
      </c>
      <c r="S18" s="18" t="n">
        <v>0.71000656</v>
      </c>
      <c r="T18" s="20" t="n">
        <v>0.46850575</v>
      </c>
    </row>
    <row r="19" spans="1:20">
      <c r="A19" s="15" t="s">
        <v>416</v>
      </c>
      <c r="B19" s="17" t="n">
        <v>5658</v>
      </c>
      <c r="C19" s="18">
        <f>(327.0/B19*100)</f>
        <v/>
      </c>
      <c r="D19" s="19" t="n">
        <v>5331</v>
      </c>
      <c r="E19" s="18" t="n">
        <v>45.59230395</v>
      </c>
      <c r="F19" s="20" t="n">
        <v>3.052612</v>
      </c>
      <c r="G19" s="18" t="n">
        <v>19.83919684</v>
      </c>
      <c r="H19" s="20" t="n">
        <v>2.629453</v>
      </c>
      <c r="I19" s="18" t="n">
        <v>33.09405854</v>
      </c>
      <c r="J19" s="20" t="n">
        <v>2.98158855</v>
      </c>
      <c r="K19" s="18" t="n">
        <v>0</v>
      </c>
      <c r="L19" s="20" t="n">
        <v>0</v>
      </c>
      <c r="M19" s="18" t="s">
        <v>404</v>
      </c>
      <c r="N19" s="20" t="s">
        <v>404</v>
      </c>
      <c r="O19" s="18" t="n">
        <v>0</v>
      </c>
      <c r="P19" s="20" t="n">
        <v>0</v>
      </c>
      <c r="Q19" s="18" t="n">
        <v>0</v>
      </c>
      <c r="R19" s="20" t="n">
        <v>0</v>
      </c>
      <c r="S19" s="18" t="n">
        <v>1.47444068</v>
      </c>
      <c r="T19" s="20" t="n">
        <v>0.77974503</v>
      </c>
    </row>
    <row r="20" spans="1:20">
      <c r="A20" s="15" t="s">
        <v>417</v>
      </c>
      <c r="B20" s="17" t="n">
        <v>3371</v>
      </c>
      <c r="C20" s="18">
        <f>(24.0/B20*100)</f>
        <v/>
      </c>
      <c r="D20" s="19" t="n">
        <v>3347</v>
      </c>
      <c r="E20" s="18" t="n">
        <v>80.69198039</v>
      </c>
      <c r="F20" s="20" t="n">
        <v>0.20411814</v>
      </c>
      <c r="G20" s="18" t="n">
        <v>12.34332986</v>
      </c>
      <c r="H20" s="20" t="n">
        <v>0.1669755</v>
      </c>
      <c r="I20" s="18" t="n">
        <v>6.31205935</v>
      </c>
      <c r="J20" s="20" t="n">
        <v>0.11008787</v>
      </c>
      <c r="K20" s="18" t="n">
        <v>0</v>
      </c>
      <c r="L20" s="20" t="n">
        <v>0</v>
      </c>
      <c r="M20" s="18" t="s">
        <v>404</v>
      </c>
      <c r="N20" s="20" t="s">
        <v>404</v>
      </c>
      <c r="O20" s="18" t="n">
        <v>0</v>
      </c>
      <c r="P20" s="20" t="n">
        <v>0</v>
      </c>
      <c r="Q20" s="18" t="n">
        <v>0</v>
      </c>
      <c r="R20" s="20" t="n">
        <v>0</v>
      </c>
      <c r="S20" s="18" t="n">
        <v>0.65263039</v>
      </c>
      <c r="T20" s="20" t="n">
        <v>0.08585887</v>
      </c>
    </row>
    <row r="21" spans="1:20">
      <c r="A21" s="15" t="s">
        <v>418</v>
      </c>
      <c r="B21" s="17" t="n">
        <v>5741</v>
      </c>
      <c r="C21" s="18">
        <f>(0.0/B21*100)</f>
        <v/>
      </c>
      <c r="D21" s="19" t="n">
        <v>5741</v>
      </c>
      <c r="E21" s="18" t="n">
        <v>47.63200902</v>
      </c>
      <c r="F21" s="20" t="n">
        <v>3.64804001</v>
      </c>
      <c r="G21" s="18" t="n">
        <v>18.92852593</v>
      </c>
      <c r="H21" s="20" t="n">
        <v>3.31506451</v>
      </c>
      <c r="I21" s="18" t="n">
        <v>26.67875344</v>
      </c>
      <c r="J21" s="20" t="n">
        <v>3.59536368</v>
      </c>
      <c r="K21" s="18" t="n">
        <v>0</v>
      </c>
      <c r="L21" s="20" t="n">
        <v>0</v>
      </c>
      <c r="M21" s="18" t="s">
        <v>404</v>
      </c>
      <c r="N21" s="20" t="s">
        <v>404</v>
      </c>
      <c r="O21" s="18" t="n">
        <v>0</v>
      </c>
      <c r="P21" s="20" t="n">
        <v>0</v>
      </c>
      <c r="Q21" s="18" t="n">
        <v>0</v>
      </c>
      <c r="R21" s="20" t="n">
        <v>0</v>
      </c>
      <c r="S21" s="18" t="n">
        <v>6.76071161</v>
      </c>
      <c r="T21" s="20" t="n">
        <v>2.03403436</v>
      </c>
    </row>
    <row r="22" spans="1:20">
      <c r="A22" s="15" t="s">
        <v>419</v>
      </c>
      <c r="B22" s="17" t="n">
        <v>6598</v>
      </c>
      <c r="C22" s="18">
        <f>(0.0/B22*100)</f>
        <v/>
      </c>
      <c r="D22" s="19" t="n">
        <v>6598</v>
      </c>
      <c r="E22" s="18" t="n">
        <v>37.12791114</v>
      </c>
      <c r="F22" s="20" t="n">
        <v>3.25774641</v>
      </c>
      <c r="G22" s="18" t="n">
        <v>21.39134693</v>
      </c>
      <c r="H22" s="20" t="n">
        <v>3.40830826</v>
      </c>
      <c r="I22" s="18" t="n">
        <v>40.09139428</v>
      </c>
      <c r="J22" s="20" t="n">
        <v>3.4297743</v>
      </c>
      <c r="K22" s="18" t="n">
        <v>0</v>
      </c>
      <c r="L22" s="20" t="n">
        <v>0</v>
      </c>
      <c r="M22" s="18" t="s">
        <v>404</v>
      </c>
      <c r="N22" s="20" t="s">
        <v>404</v>
      </c>
      <c r="O22" s="18" t="n">
        <v>0</v>
      </c>
      <c r="P22" s="20" t="n">
        <v>0</v>
      </c>
      <c r="Q22" s="18" t="n">
        <v>0</v>
      </c>
      <c r="R22" s="20" t="n">
        <v>0</v>
      </c>
      <c r="S22" s="18" t="n">
        <v>1.38934766</v>
      </c>
      <c r="T22" s="20" t="n">
        <v>0.8193373</v>
      </c>
    </row>
    <row r="23" spans="1:20">
      <c r="A23" s="15" t="s">
        <v>420</v>
      </c>
      <c r="B23" s="17" t="n">
        <v>11583</v>
      </c>
      <c r="C23" s="18">
        <f>(3151.0/B23*100)</f>
        <v/>
      </c>
      <c r="D23" s="19" t="n">
        <v>8432</v>
      </c>
      <c r="E23" s="18" t="n">
        <v>27.4059934</v>
      </c>
      <c r="F23" s="20" t="n">
        <v>2.73586108</v>
      </c>
      <c r="G23" s="18" t="n">
        <v>15.59944894</v>
      </c>
      <c r="H23" s="20" t="n">
        <v>2.5398559</v>
      </c>
      <c r="I23" s="18" t="n">
        <v>52.61835189</v>
      </c>
      <c r="J23" s="20" t="n">
        <v>3.48674486</v>
      </c>
      <c r="K23" s="18" t="n">
        <v>0</v>
      </c>
      <c r="L23" s="20" t="n">
        <v>0</v>
      </c>
      <c r="M23" s="18" t="s">
        <v>404</v>
      </c>
      <c r="N23" s="20" t="s">
        <v>404</v>
      </c>
      <c r="O23" s="18" t="n">
        <v>0</v>
      </c>
      <c r="P23" s="20" t="n">
        <v>0</v>
      </c>
      <c r="Q23" s="18" t="n">
        <v>0</v>
      </c>
      <c r="R23" s="20" t="n">
        <v>0</v>
      </c>
      <c r="S23" s="18" t="n">
        <v>4.37620577</v>
      </c>
      <c r="T23" s="20" t="n">
        <v>1.54691425</v>
      </c>
    </row>
    <row r="24" spans="1:20">
      <c r="A24" s="15" t="s">
        <v>421</v>
      </c>
      <c r="B24" s="17" t="n">
        <v>6647</v>
      </c>
      <c r="C24" s="18">
        <f>(0.0/B24*100)</f>
        <v/>
      </c>
      <c r="D24" s="19" t="n">
        <v>6647</v>
      </c>
      <c r="E24" s="18" t="n">
        <v>72.74450532</v>
      </c>
      <c r="F24" s="20" t="n">
        <v>3.1342174</v>
      </c>
      <c r="G24" s="18" t="n">
        <v>16.77930834</v>
      </c>
      <c r="H24" s="20" t="n">
        <v>2.95178731</v>
      </c>
      <c r="I24" s="18" t="n">
        <v>10.47618633</v>
      </c>
      <c r="J24" s="20" t="n">
        <v>2.22014263</v>
      </c>
      <c r="K24" s="18" t="n">
        <v>0</v>
      </c>
      <c r="L24" s="20" t="n">
        <v>0</v>
      </c>
      <c r="M24" s="18" t="s">
        <v>404</v>
      </c>
      <c r="N24" s="20" t="s">
        <v>404</v>
      </c>
      <c r="O24" s="18" t="n">
        <v>0</v>
      </c>
      <c r="P24" s="20" t="n">
        <v>0</v>
      </c>
      <c r="Q24" s="18" t="n">
        <v>0</v>
      </c>
      <c r="R24" s="20" t="n">
        <v>0</v>
      </c>
      <c r="S24" s="18" t="n">
        <v>0</v>
      </c>
      <c r="T24" s="20" t="n">
        <v>0</v>
      </c>
    </row>
    <row r="25" spans="1:20">
      <c r="A25" s="15" t="s">
        <v>422</v>
      </c>
      <c r="B25" s="17" t="n">
        <v>5581</v>
      </c>
      <c r="C25" s="18">
        <f>(0.0/B25*100)</f>
        <v/>
      </c>
      <c r="D25" s="19" t="n">
        <v>5581</v>
      </c>
      <c r="E25" s="18" t="n">
        <v>61.55478609</v>
      </c>
      <c r="F25" s="20" t="n">
        <v>3.86233439</v>
      </c>
      <c r="G25" s="18" t="n">
        <v>16.6155055</v>
      </c>
      <c r="H25" s="20" t="n">
        <v>3.10358067</v>
      </c>
      <c r="I25" s="18" t="n">
        <v>20.6907212</v>
      </c>
      <c r="J25" s="20" t="n">
        <v>3.08963001</v>
      </c>
      <c r="K25" s="18" t="n">
        <v>0</v>
      </c>
      <c r="L25" s="20" t="n">
        <v>0</v>
      </c>
      <c r="M25" s="18" t="s">
        <v>404</v>
      </c>
      <c r="N25" s="20" t="s">
        <v>404</v>
      </c>
      <c r="O25" s="18" t="n">
        <v>0</v>
      </c>
      <c r="P25" s="20" t="n">
        <v>0</v>
      </c>
      <c r="Q25" s="18" t="n">
        <v>0</v>
      </c>
      <c r="R25" s="20" t="n">
        <v>0</v>
      </c>
      <c r="S25" s="18" t="n">
        <v>1.13898721</v>
      </c>
      <c r="T25" s="20" t="n">
        <v>0.81167837</v>
      </c>
    </row>
    <row r="26" spans="1:20">
      <c r="A26" s="15" t="s">
        <v>423</v>
      </c>
      <c r="B26" s="17" t="n">
        <v>4869</v>
      </c>
      <c r="C26" s="18">
        <f>(11.0/B26*100)</f>
        <v/>
      </c>
      <c r="D26" s="19" t="n">
        <v>4858</v>
      </c>
      <c r="E26" s="18" t="n">
        <v>76.4485751</v>
      </c>
      <c r="F26" s="20" t="n">
        <v>1.9557993</v>
      </c>
      <c r="G26" s="18" t="n">
        <v>16.03911659</v>
      </c>
      <c r="H26" s="20" t="n">
        <v>1.92959728</v>
      </c>
      <c r="I26" s="18" t="n">
        <v>5.78905505</v>
      </c>
      <c r="J26" s="20" t="n">
        <v>1.06649937</v>
      </c>
      <c r="K26" s="18" t="n">
        <v>0</v>
      </c>
      <c r="L26" s="20" t="n">
        <v>0</v>
      </c>
      <c r="M26" s="18" t="s">
        <v>404</v>
      </c>
      <c r="N26" s="20" t="s">
        <v>404</v>
      </c>
      <c r="O26" s="18" t="n">
        <v>0</v>
      </c>
      <c r="P26" s="20" t="n">
        <v>0</v>
      </c>
      <c r="Q26" s="18" t="n">
        <v>0</v>
      </c>
      <c r="R26" s="20" t="n">
        <v>0</v>
      </c>
      <c r="S26" s="18" t="n">
        <v>1.72325325</v>
      </c>
      <c r="T26" s="20" t="n">
        <v>0.70240081</v>
      </c>
    </row>
    <row r="27" spans="1:20">
      <c r="A27" s="15" t="s">
        <v>424</v>
      </c>
      <c r="B27" s="17" t="n">
        <v>5299</v>
      </c>
      <c r="C27" s="18">
        <f>(0.0/B27*100)</f>
        <v/>
      </c>
      <c r="D27" s="19" t="n">
        <v>5299</v>
      </c>
      <c r="E27" s="18" t="n">
        <v>52.72449983</v>
      </c>
      <c r="F27" s="20" t="n">
        <v>0.10202728</v>
      </c>
      <c r="G27" s="18" t="n">
        <v>28.0599901</v>
      </c>
      <c r="H27" s="20" t="n">
        <v>0.08726517</v>
      </c>
      <c r="I27" s="18" t="n">
        <v>18.99288627</v>
      </c>
      <c r="J27" s="20" t="n">
        <v>0.06655263</v>
      </c>
      <c r="K27" s="18" t="n">
        <v>0</v>
      </c>
      <c r="L27" s="20" t="n">
        <v>0</v>
      </c>
      <c r="M27" s="18" t="s">
        <v>404</v>
      </c>
      <c r="N27" s="20" t="s">
        <v>404</v>
      </c>
      <c r="O27" s="18" t="n">
        <v>0</v>
      </c>
      <c r="P27" s="20" t="n">
        <v>0</v>
      </c>
      <c r="Q27" s="18" t="n">
        <v>0</v>
      </c>
      <c r="R27" s="20" t="n">
        <v>0</v>
      </c>
      <c r="S27" s="18" t="n">
        <v>0.22262381</v>
      </c>
      <c r="T27" s="20" t="n">
        <v>0.00634242</v>
      </c>
    </row>
    <row r="28" spans="1:20">
      <c r="A28" s="15" t="s">
        <v>425</v>
      </c>
      <c r="B28" s="17" t="n">
        <v>7568</v>
      </c>
      <c r="C28" s="18">
        <f>(0.0/B28*100)</f>
        <v/>
      </c>
      <c r="D28" s="19" t="n">
        <v>7568</v>
      </c>
      <c r="E28" s="18" t="n">
        <v>77.84653819</v>
      </c>
      <c r="F28" s="20" t="n">
        <v>3.01339256</v>
      </c>
      <c r="G28" s="18" t="n">
        <v>11.56576307</v>
      </c>
      <c r="H28" s="20" t="n">
        <v>2.12374618</v>
      </c>
      <c r="I28" s="18" t="n">
        <v>10.02940207</v>
      </c>
      <c r="J28" s="20" t="n">
        <v>2.11491483</v>
      </c>
      <c r="K28" s="18" t="n">
        <v>0</v>
      </c>
      <c r="L28" s="20" t="n">
        <v>0</v>
      </c>
      <c r="M28" s="18" t="s">
        <v>404</v>
      </c>
      <c r="N28" s="20" t="s">
        <v>404</v>
      </c>
      <c r="O28" s="18" t="n">
        <v>0</v>
      </c>
      <c r="P28" s="20" t="n">
        <v>0</v>
      </c>
      <c r="Q28" s="18" t="n">
        <v>0</v>
      </c>
      <c r="R28" s="20" t="n">
        <v>0</v>
      </c>
      <c r="S28" s="18" t="n">
        <v>0.5582966700000001</v>
      </c>
      <c r="T28" s="20" t="n">
        <v>0.36938999</v>
      </c>
    </row>
    <row r="29" spans="1:20">
      <c r="A29" s="15" t="s">
        <v>426</v>
      </c>
      <c r="B29" s="17" t="n">
        <v>5385</v>
      </c>
      <c r="C29" s="18">
        <f>(1123.0/B29*100)</f>
        <v/>
      </c>
      <c r="D29" s="19" t="n">
        <v>4262</v>
      </c>
      <c r="E29" s="18" t="n">
        <v>32.69273487</v>
      </c>
      <c r="F29" s="20" t="n">
        <v>3.37851395</v>
      </c>
      <c r="G29" s="18" t="n">
        <v>27.88144593</v>
      </c>
      <c r="H29" s="20" t="n">
        <v>4.302379</v>
      </c>
      <c r="I29" s="18" t="n">
        <v>18.09858483</v>
      </c>
      <c r="J29" s="20" t="n">
        <v>3.10067073</v>
      </c>
      <c r="K29" s="18" t="n">
        <v>0</v>
      </c>
      <c r="L29" s="20" t="n">
        <v>0</v>
      </c>
      <c r="M29" s="18" t="s">
        <v>404</v>
      </c>
      <c r="N29" s="20" t="s">
        <v>404</v>
      </c>
      <c r="O29" s="18" t="n">
        <v>0</v>
      </c>
      <c r="P29" s="20" t="n">
        <v>0</v>
      </c>
      <c r="Q29" s="18" t="n">
        <v>0</v>
      </c>
      <c r="R29" s="20" t="n">
        <v>0</v>
      </c>
      <c r="S29" s="18" t="n">
        <v>21.32723438</v>
      </c>
      <c r="T29" s="20" t="n">
        <v>3.59819928</v>
      </c>
    </row>
    <row r="30" spans="1:20">
      <c r="A30" s="15" t="s">
        <v>427</v>
      </c>
      <c r="B30" s="17" t="n">
        <v>4520</v>
      </c>
      <c r="C30" s="18">
        <f>(957.0/B30*100)</f>
        <v/>
      </c>
      <c r="D30" s="19" t="n">
        <v>3563</v>
      </c>
      <c r="E30" s="18" t="n">
        <v>49.23546217</v>
      </c>
      <c r="F30" s="20" t="n">
        <v>3.70981075</v>
      </c>
      <c r="G30" s="18" t="n">
        <v>20.3372058</v>
      </c>
      <c r="H30" s="20" t="n">
        <v>3.3887348</v>
      </c>
      <c r="I30" s="18" t="n">
        <v>27.2013806</v>
      </c>
      <c r="J30" s="20" t="n">
        <v>3.57931617</v>
      </c>
      <c r="K30" s="18" t="n">
        <v>0</v>
      </c>
      <c r="L30" s="20" t="n">
        <v>0</v>
      </c>
      <c r="M30" s="18" t="s">
        <v>404</v>
      </c>
      <c r="N30" s="20" t="s">
        <v>404</v>
      </c>
      <c r="O30" s="18" t="n">
        <v>0</v>
      </c>
      <c r="P30" s="20" t="n">
        <v>0</v>
      </c>
      <c r="Q30" s="18" t="n">
        <v>0</v>
      </c>
      <c r="R30" s="20" t="n">
        <v>0</v>
      </c>
      <c r="S30" s="18" t="n">
        <v>3.22595144</v>
      </c>
      <c r="T30" s="20" t="n">
        <v>1.14943047</v>
      </c>
    </row>
    <row r="31" spans="1:20">
      <c r="A31" s="15" t="s">
        <v>428</v>
      </c>
      <c r="B31" s="17" t="n">
        <v>5456</v>
      </c>
      <c r="C31" s="18">
        <f>(502.0/B31*100)</f>
        <v/>
      </c>
      <c r="D31" s="19" t="n">
        <v>4954</v>
      </c>
      <c r="E31" s="18" t="n">
        <v>86.71535544</v>
      </c>
      <c r="F31" s="20" t="n">
        <v>2.31464769</v>
      </c>
      <c r="G31" s="18" t="n">
        <v>0</v>
      </c>
      <c r="H31" s="20" t="n">
        <v>0</v>
      </c>
      <c r="I31" s="18" t="n">
        <v>1.87974226</v>
      </c>
      <c r="J31" s="20" t="n">
        <v>0.93141178</v>
      </c>
      <c r="K31" s="18" t="n">
        <v>0</v>
      </c>
      <c r="L31" s="20" t="n">
        <v>0</v>
      </c>
      <c r="M31" s="18" t="s">
        <v>404</v>
      </c>
      <c r="N31" s="20" t="s">
        <v>404</v>
      </c>
      <c r="O31" s="18" t="n">
        <v>0</v>
      </c>
      <c r="P31" s="20" t="n">
        <v>0</v>
      </c>
      <c r="Q31" s="18" t="n">
        <v>0</v>
      </c>
      <c r="R31" s="20" t="n">
        <v>0</v>
      </c>
      <c r="S31" s="18" t="n">
        <v>11.4049023</v>
      </c>
      <c r="T31" s="20" t="n">
        <v>2.17205936</v>
      </c>
    </row>
    <row r="32" spans="1:20">
      <c r="A32" s="15" t="s">
        <v>429</v>
      </c>
      <c r="B32" s="17" t="n">
        <v>4478</v>
      </c>
      <c r="C32" s="18">
        <f>(0.0/B32*100)</f>
        <v/>
      </c>
      <c r="D32" s="19" t="n">
        <v>4478</v>
      </c>
      <c r="E32" s="18" t="n">
        <v>78.14409132999999</v>
      </c>
      <c r="F32" s="20" t="n">
        <v>3.18436754</v>
      </c>
      <c r="G32" s="18" t="n">
        <v>15.33068364</v>
      </c>
      <c r="H32" s="20" t="n">
        <v>2.99787979</v>
      </c>
      <c r="I32" s="18" t="n">
        <v>5.30815664</v>
      </c>
      <c r="J32" s="20" t="n">
        <v>1.59633363</v>
      </c>
      <c r="K32" s="18" t="n">
        <v>0</v>
      </c>
      <c r="L32" s="20" t="n">
        <v>0</v>
      </c>
      <c r="M32" s="18" t="s">
        <v>404</v>
      </c>
      <c r="N32" s="20" t="s">
        <v>404</v>
      </c>
      <c r="O32" s="18" t="n">
        <v>0</v>
      </c>
      <c r="P32" s="20" t="n">
        <v>0</v>
      </c>
      <c r="Q32" s="18" t="n">
        <v>0</v>
      </c>
      <c r="R32" s="20" t="n">
        <v>0</v>
      </c>
      <c r="S32" s="18" t="n">
        <v>1.21706838</v>
      </c>
      <c r="T32" s="20" t="n">
        <v>0.88177919</v>
      </c>
    </row>
    <row r="33" spans="1:20">
      <c r="A33" s="15" t="s">
        <v>430</v>
      </c>
      <c r="B33" s="17" t="n">
        <v>7325</v>
      </c>
      <c r="C33" s="18">
        <f>(29.0/B33*100)</f>
        <v/>
      </c>
      <c r="D33" s="19" t="n">
        <v>7296</v>
      </c>
      <c r="E33" s="18" t="n">
        <v>36.44454253</v>
      </c>
      <c r="F33" s="20" t="n">
        <v>3.51943087</v>
      </c>
      <c r="G33" s="18" t="n">
        <v>23.38673824</v>
      </c>
      <c r="H33" s="20" t="n">
        <v>3.00167379</v>
      </c>
      <c r="I33" s="18" t="n">
        <v>37.58636982</v>
      </c>
      <c r="J33" s="20" t="n">
        <v>3.32616309</v>
      </c>
      <c r="K33" s="18" t="n">
        <v>0</v>
      </c>
      <c r="L33" s="20" t="n">
        <v>0</v>
      </c>
      <c r="M33" s="18" t="s">
        <v>404</v>
      </c>
      <c r="N33" s="20" t="s">
        <v>404</v>
      </c>
      <c r="O33" s="18" t="n">
        <v>0</v>
      </c>
      <c r="P33" s="20" t="n">
        <v>0</v>
      </c>
      <c r="Q33" s="18" t="n">
        <v>0</v>
      </c>
      <c r="R33" s="20" t="n">
        <v>0</v>
      </c>
      <c r="S33" s="18" t="n">
        <v>2.58234941</v>
      </c>
      <c r="T33" s="20" t="n">
        <v>1.1249696</v>
      </c>
    </row>
    <row r="34" spans="1:20">
      <c r="A34" s="15" t="s">
        <v>431</v>
      </c>
      <c r="B34" s="17" t="n">
        <v>6350</v>
      </c>
      <c r="C34" s="18">
        <f>(0.0/B34*100)</f>
        <v/>
      </c>
      <c r="D34" s="19" t="n">
        <v>6350</v>
      </c>
      <c r="E34" s="18" t="n">
        <v>62.88408567</v>
      </c>
      <c r="F34" s="20" t="n">
        <v>3.4515694</v>
      </c>
      <c r="G34" s="18" t="n">
        <v>13.79251394</v>
      </c>
      <c r="H34" s="20" t="n">
        <v>2.13213808</v>
      </c>
      <c r="I34" s="18" t="n">
        <v>21.3992425</v>
      </c>
      <c r="J34" s="20" t="n">
        <v>2.59972752</v>
      </c>
      <c r="K34" s="18" t="n">
        <v>0</v>
      </c>
      <c r="L34" s="20" t="n">
        <v>0</v>
      </c>
      <c r="M34" s="18" t="s">
        <v>404</v>
      </c>
      <c r="N34" s="20" t="s">
        <v>404</v>
      </c>
      <c r="O34" s="18" t="n">
        <v>0</v>
      </c>
      <c r="P34" s="20" t="n">
        <v>0</v>
      </c>
      <c r="Q34" s="18" t="n">
        <v>0</v>
      </c>
      <c r="R34" s="20" t="n">
        <v>0</v>
      </c>
      <c r="S34" s="18" t="n">
        <v>1.92415789</v>
      </c>
      <c r="T34" s="20" t="n">
        <v>0.96016704</v>
      </c>
    </row>
    <row r="35" spans="1:20">
      <c r="A35" s="15" t="s">
        <v>432</v>
      </c>
      <c r="B35" s="17" t="n">
        <v>6406</v>
      </c>
      <c r="C35" s="18">
        <f>(443.0/B35*100)</f>
        <v/>
      </c>
      <c r="D35" s="19" t="n">
        <v>5963</v>
      </c>
      <c r="E35" s="18" t="n">
        <v>91.34839015</v>
      </c>
      <c r="F35" s="20" t="n">
        <v>0.26969156</v>
      </c>
      <c r="G35" s="18" t="n">
        <v>4.88453483</v>
      </c>
      <c r="H35" s="20" t="n">
        <v>0.20338377</v>
      </c>
      <c r="I35" s="18" t="n">
        <v>2.8632587</v>
      </c>
      <c r="J35" s="20" t="n">
        <v>0.04572216</v>
      </c>
      <c r="K35" s="18" t="n">
        <v>0</v>
      </c>
      <c r="L35" s="20" t="n">
        <v>0</v>
      </c>
      <c r="M35" s="18" t="s">
        <v>404</v>
      </c>
      <c r="N35" s="20" t="s">
        <v>404</v>
      </c>
      <c r="O35" s="18" t="n">
        <v>0</v>
      </c>
      <c r="P35" s="20" t="n">
        <v>0</v>
      </c>
      <c r="Q35" s="18" t="n">
        <v>0</v>
      </c>
      <c r="R35" s="20" t="n">
        <v>0</v>
      </c>
      <c r="S35" s="18" t="n">
        <v>0.90381631</v>
      </c>
      <c r="T35" s="20" t="n">
        <v>0.18437099</v>
      </c>
    </row>
    <row r="36" spans="1:20">
      <c r="A36" s="15" t="s">
        <v>433</v>
      </c>
      <c r="B36" s="17" t="n">
        <v>6736</v>
      </c>
      <c r="C36" s="18">
        <f>(10.0/B36*100)</f>
        <v/>
      </c>
      <c r="D36" s="19" t="n">
        <v>6726</v>
      </c>
      <c r="E36" s="18" t="n">
        <v>76.63080959</v>
      </c>
      <c r="F36" s="20" t="n">
        <v>2.66679945</v>
      </c>
      <c r="G36" s="18" t="n">
        <v>8.92447074</v>
      </c>
      <c r="H36" s="20" t="n">
        <v>2.00837224</v>
      </c>
      <c r="I36" s="18" t="n">
        <v>13.86963293</v>
      </c>
      <c r="J36" s="20" t="n">
        <v>2.28594139</v>
      </c>
      <c r="K36" s="18" t="n">
        <v>0</v>
      </c>
      <c r="L36" s="20" t="n">
        <v>0</v>
      </c>
      <c r="M36" s="18" t="s">
        <v>404</v>
      </c>
      <c r="N36" s="20" t="s">
        <v>404</v>
      </c>
      <c r="O36" s="18" t="n">
        <v>0</v>
      </c>
      <c r="P36" s="20" t="n">
        <v>0</v>
      </c>
      <c r="Q36" s="18" t="n">
        <v>0</v>
      </c>
      <c r="R36" s="20" t="n">
        <v>0</v>
      </c>
      <c r="S36" s="18" t="n">
        <v>0.57508674</v>
      </c>
      <c r="T36" s="20" t="n">
        <v>0.52401539</v>
      </c>
    </row>
    <row r="37" spans="1:20">
      <c r="A37" s="15" t="s">
        <v>434</v>
      </c>
      <c r="B37" s="17" t="n">
        <v>5458</v>
      </c>
      <c r="C37" s="18">
        <f>(0.0/B37*100)</f>
        <v/>
      </c>
      <c r="D37" s="19" t="n">
        <v>5458</v>
      </c>
      <c r="E37" s="18" t="n">
        <v>78.72712867</v>
      </c>
      <c r="F37" s="20" t="n">
        <v>2.86765752</v>
      </c>
      <c r="G37" s="18" t="n">
        <v>9.93204783</v>
      </c>
      <c r="H37" s="20" t="n">
        <v>2.16997628</v>
      </c>
      <c r="I37" s="18" t="n">
        <v>7.07123628</v>
      </c>
      <c r="J37" s="20" t="n">
        <v>1.96482804</v>
      </c>
      <c r="K37" s="18" t="n">
        <v>0</v>
      </c>
      <c r="L37" s="20" t="n">
        <v>0</v>
      </c>
      <c r="M37" s="18" t="s">
        <v>404</v>
      </c>
      <c r="N37" s="20" t="s">
        <v>404</v>
      </c>
      <c r="O37" s="18" t="n">
        <v>0</v>
      </c>
      <c r="P37" s="20" t="n">
        <v>0</v>
      </c>
      <c r="Q37" s="18" t="n">
        <v>0</v>
      </c>
      <c r="R37" s="20" t="n">
        <v>0</v>
      </c>
      <c r="S37" s="18" t="n">
        <v>4.26958723</v>
      </c>
      <c r="T37" s="20" t="n">
        <v>1.38383565</v>
      </c>
    </row>
    <row r="38" spans="1:20">
      <c r="A38" s="15" t="s">
        <v>435</v>
      </c>
      <c r="B38" s="17" t="n">
        <v>5860</v>
      </c>
      <c r="C38" s="18">
        <f>(268.0/B38*100)</f>
        <v/>
      </c>
      <c r="D38" s="19" t="n">
        <v>5592</v>
      </c>
      <c r="E38" s="18" t="n">
        <v>79.72053035</v>
      </c>
      <c r="F38" s="20" t="n">
        <v>3.0523181</v>
      </c>
      <c r="G38" s="18" t="n">
        <v>14.13748996</v>
      </c>
      <c r="H38" s="20" t="n">
        <v>2.89894524</v>
      </c>
      <c r="I38" s="18" t="n">
        <v>3.1528347</v>
      </c>
      <c r="J38" s="20" t="n">
        <v>0.83122904</v>
      </c>
      <c r="K38" s="18" t="n">
        <v>0</v>
      </c>
      <c r="L38" s="20" t="n">
        <v>0</v>
      </c>
      <c r="M38" s="18" t="s">
        <v>404</v>
      </c>
      <c r="N38" s="20" t="s">
        <v>404</v>
      </c>
      <c r="O38" s="18" t="n">
        <v>0</v>
      </c>
      <c r="P38" s="20" t="n">
        <v>0</v>
      </c>
      <c r="Q38" s="18" t="n">
        <v>0</v>
      </c>
      <c r="R38" s="20" t="n">
        <v>0</v>
      </c>
      <c r="S38" s="18" t="n">
        <v>2.98914499</v>
      </c>
      <c r="T38" s="20" t="n">
        <v>1.42682054</v>
      </c>
    </row>
    <row r="39" spans="1:20">
      <c r="A39" s="15" t="s">
        <v>436</v>
      </c>
      <c r="B39" s="17" t="n">
        <v>5895</v>
      </c>
      <c r="C39" s="18">
        <f>(0.0/B39*100)</f>
        <v/>
      </c>
      <c r="D39" s="19" t="n">
        <v>5895</v>
      </c>
      <c r="E39" s="18" t="n">
        <v>30.10597999</v>
      </c>
      <c r="F39" s="20" t="n">
        <v>3.8759838</v>
      </c>
      <c r="G39" s="18" t="n">
        <v>46.40909007</v>
      </c>
      <c r="H39" s="20" t="n">
        <v>4.23526246</v>
      </c>
      <c r="I39" s="18" t="n">
        <v>22.5574355</v>
      </c>
      <c r="J39" s="20" t="n">
        <v>3.27845585</v>
      </c>
      <c r="K39" s="18" t="n">
        <v>0</v>
      </c>
      <c r="L39" s="20" t="n">
        <v>0</v>
      </c>
      <c r="M39" s="18" t="s">
        <v>404</v>
      </c>
      <c r="N39" s="20" t="s">
        <v>404</v>
      </c>
      <c r="O39" s="18" t="n">
        <v>0</v>
      </c>
      <c r="P39" s="20" t="n">
        <v>0</v>
      </c>
      <c r="Q39" s="18" t="n">
        <v>0</v>
      </c>
      <c r="R39" s="20" t="n">
        <v>0</v>
      </c>
      <c r="S39" s="18" t="n">
        <v>0.92749444</v>
      </c>
      <c r="T39" s="20" t="n">
        <v>0.6406388200000001</v>
      </c>
    </row>
    <row r="40" spans="1:20">
      <c r="A40" s="15" t="s">
        <v>437</v>
      </c>
      <c r="B40" s="17" t="n">
        <v>14157</v>
      </c>
      <c r="C40" s="18">
        <f>(2728.0/B40*100)</f>
        <v/>
      </c>
      <c r="D40" s="19" t="n">
        <v>11429</v>
      </c>
      <c r="E40" s="18" t="n">
        <v>67.60920117000001</v>
      </c>
      <c r="F40" s="20" t="n">
        <v>3.571306</v>
      </c>
      <c r="G40" s="18" t="n">
        <v>16.49205262</v>
      </c>
      <c r="H40" s="20" t="n">
        <v>2.55460061</v>
      </c>
      <c r="I40" s="18" t="n">
        <v>11.23576031</v>
      </c>
      <c r="J40" s="20" t="n">
        <v>2.47594552</v>
      </c>
      <c r="K40" s="18" t="n">
        <v>0</v>
      </c>
      <c r="L40" s="20" t="n">
        <v>0</v>
      </c>
      <c r="M40" s="18" t="s">
        <v>404</v>
      </c>
      <c r="N40" s="20" t="s">
        <v>404</v>
      </c>
      <c r="O40" s="18" t="n">
        <v>0</v>
      </c>
      <c r="P40" s="20" t="n">
        <v>0</v>
      </c>
      <c r="Q40" s="18" t="n">
        <v>0</v>
      </c>
      <c r="R40" s="20" t="n">
        <v>0</v>
      </c>
      <c r="S40" s="18" t="n">
        <v>4.66298589</v>
      </c>
      <c r="T40" s="20" t="n">
        <v>1.1544458</v>
      </c>
    </row>
    <row r="41" spans="1:20">
      <c r="A41" s="15" t="s">
        <v>438</v>
      </c>
      <c r="B41" s="17" t="n">
        <v>5712</v>
      </c>
      <c r="C41" s="18">
        <f>(99.0/B41*100)</f>
        <v/>
      </c>
      <c r="D41" s="19" t="n">
        <v>5613</v>
      </c>
      <c r="E41" s="18" t="n">
        <v>69.12101482</v>
      </c>
      <c r="F41" s="20" t="n">
        <v>3.73330136</v>
      </c>
      <c r="G41" s="18" t="n">
        <v>16.73364029</v>
      </c>
      <c r="H41" s="20" t="n">
        <v>3.10168737</v>
      </c>
      <c r="I41" s="18" t="n">
        <v>12.07419899</v>
      </c>
      <c r="J41" s="20" t="n">
        <v>2.72176054</v>
      </c>
      <c r="K41" s="18" t="n">
        <v>0</v>
      </c>
      <c r="L41" s="20" t="n">
        <v>0</v>
      </c>
      <c r="M41" s="18" t="s">
        <v>404</v>
      </c>
      <c r="N41" s="20" t="s">
        <v>404</v>
      </c>
      <c r="O41" s="18" t="n">
        <v>0</v>
      </c>
      <c r="P41" s="20" t="n">
        <v>0</v>
      </c>
      <c r="Q41" s="18" t="n">
        <v>0</v>
      </c>
      <c r="R41" s="20" t="n">
        <v>0</v>
      </c>
      <c r="S41" s="18" t="n">
        <v>2.07114589</v>
      </c>
      <c r="T41" s="20" t="n">
        <v>1.15216078</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39.03830466</v>
      </c>
      <c r="F44" s="20" t="n">
        <v>3.67706207</v>
      </c>
      <c r="G44" s="18" t="n">
        <v>13.91229029</v>
      </c>
      <c r="H44" s="20" t="n">
        <v>2.10372369</v>
      </c>
      <c r="I44" s="18" t="n">
        <v>41.51862151</v>
      </c>
      <c r="J44" s="20" t="n">
        <v>3.84412032</v>
      </c>
      <c r="K44" s="18" t="n">
        <v>0</v>
      </c>
      <c r="L44" s="20" t="n">
        <v>0</v>
      </c>
      <c r="M44" s="18" t="s">
        <v>404</v>
      </c>
      <c r="N44" s="20" t="s">
        <v>404</v>
      </c>
      <c r="O44" s="18" t="n">
        <v>0</v>
      </c>
      <c r="P44" s="20" t="n">
        <v>0</v>
      </c>
      <c r="Q44" s="18" t="n">
        <v>0</v>
      </c>
      <c r="R44" s="20" t="n">
        <v>0</v>
      </c>
      <c r="S44" s="18" t="n">
        <v>5.53078355</v>
      </c>
      <c r="T44" s="20" t="n">
        <v>1.45812823</v>
      </c>
    </row>
    <row r="45" spans="1:20">
      <c r="A45" s="15" t="s">
        <v>442</v>
      </c>
      <c r="B45" s="17" t="n">
        <v>5519</v>
      </c>
      <c r="C45" s="18">
        <f>(0.0/B45*100)</f>
        <v/>
      </c>
      <c r="D45" s="19" t="n">
        <v>5519</v>
      </c>
      <c r="E45" s="18" t="n">
        <v>73.811829</v>
      </c>
      <c r="F45" s="20" t="n">
        <v>3.79055042</v>
      </c>
      <c r="G45" s="18" t="n">
        <v>17.92520085</v>
      </c>
      <c r="H45" s="20" t="n">
        <v>3.185097</v>
      </c>
      <c r="I45" s="18" t="n">
        <v>4.89591017</v>
      </c>
      <c r="J45" s="20" t="n">
        <v>1.80498166</v>
      </c>
      <c r="K45" s="18" t="n">
        <v>0</v>
      </c>
      <c r="L45" s="20" t="n">
        <v>0</v>
      </c>
      <c r="M45" s="18" t="s">
        <v>404</v>
      </c>
      <c r="N45" s="20" t="s">
        <v>404</v>
      </c>
      <c r="O45" s="18" t="n">
        <v>0</v>
      </c>
      <c r="P45" s="20" t="n">
        <v>0</v>
      </c>
      <c r="Q45" s="18" t="n">
        <v>0</v>
      </c>
      <c r="R45" s="20" t="n">
        <v>0</v>
      </c>
      <c r="S45" s="18" t="n">
        <v>3.36705998</v>
      </c>
      <c r="T45" s="20" t="n">
        <v>1.35598907</v>
      </c>
    </row>
    <row r="46" spans="1:20">
      <c r="A46" s="15" t="s">
        <v>443</v>
      </c>
      <c r="B46" s="17" t="n">
        <v>23141</v>
      </c>
      <c r="C46" s="18">
        <f>(4196.0/B46*100)</f>
        <v/>
      </c>
      <c r="D46" s="19" t="n">
        <v>18945</v>
      </c>
      <c r="E46" s="18" t="n">
        <v>55.69697711</v>
      </c>
      <c r="F46" s="20" t="n">
        <v>2.53990013</v>
      </c>
      <c r="G46" s="18" t="n">
        <v>18.05108257</v>
      </c>
      <c r="H46" s="20" t="n">
        <v>2.08590974</v>
      </c>
      <c r="I46" s="18" t="n">
        <v>19.15524311</v>
      </c>
      <c r="J46" s="20" t="n">
        <v>1.84917169</v>
      </c>
      <c r="K46" s="18" t="n">
        <v>0</v>
      </c>
      <c r="L46" s="20" t="n">
        <v>0</v>
      </c>
      <c r="M46" s="18" t="s">
        <v>404</v>
      </c>
      <c r="N46" s="20" t="s">
        <v>404</v>
      </c>
      <c r="O46" s="18" t="n">
        <v>0</v>
      </c>
      <c r="P46" s="20" t="n">
        <v>0</v>
      </c>
      <c r="Q46" s="18" t="n">
        <v>0</v>
      </c>
      <c r="R46" s="20" t="n">
        <v>0</v>
      </c>
      <c r="S46" s="18" t="n">
        <v>7.09669721</v>
      </c>
      <c r="T46" s="20" t="n">
        <v>1.20944002</v>
      </c>
    </row>
    <row r="47" spans="1:20">
      <c r="A47" s="15" t="s">
        <v>444</v>
      </c>
      <c r="B47" s="17" t="n">
        <v>5928</v>
      </c>
      <c r="C47" s="18">
        <f>(0.0/B47*100)</f>
        <v/>
      </c>
      <c r="D47" s="19" t="n">
        <v>5928</v>
      </c>
      <c r="E47" s="18" t="n">
        <v>37.14115303</v>
      </c>
      <c r="F47" s="20" t="n">
        <v>3.71743059</v>
      </c>
      <c r="G47" s="18" t="n">
        <v>24.29490569</v>
      </c>
      <c r="H47" s="20" t="n">
        <v>3.55534305</v>
      </c>
      <c r="I47" s="18" t="n">
        <v>35.79018275</v>
      </c>
      <c r="J47" s="20" t="n">
        <v>3.52330111</v>
      </c>
      <c r="K47" s="18" t="n">
        <v>0</v>
      </c>
      <c r="L47" s="20" t="n">
        <v>0</v>
      </c>
      <c r="M47" s="18" t="s">
        <v>404</v>
      </c>
      <c r="N47" s="20" t="s">
        <v>404</v>
      </c>
      <c r="O47" s="18" t="n">
        <v>0</v>
      </c>
      <c r="P47" s="20" t="n">
        <v>0</v>
      </c>
      <c r="Q47" s="18" t="n">
        <v>0</v>
      </c>
      <c r="R47" s="20" t="n">
        <v>0</v>
      </c>
      <c r="S47" s="18" t="n">
        <v>2.77375853</v>
      </c>
      <c r="T47" s="20" t="n">
        <v>1.31867269</v>
      </c>
    </row>
    <row r="48" spans="1:20">
      <c r="A48" s="15" t="s">
        <v>445</v>
      </c>
      <c r="B48" s="17" t="n">
        <v>9841</v>
      </c>
      <c r="C48" s="18">
        <f>(40.0/B48*100)</f>
        <v/>
      </c>
      <c r="D48" s="19" t="n">
        <v>9801</v>
      </c>
      <c r="E48" s="18" t="n">
        <v>17.23671478</v>
      </c>
      <c r="F48" s="20" t="n">
        <v>2.89717662</v>
      </c>
      <c r="G48" s="18" t="n">
        <v>31.49774348</v>
      </c>
      <c r="H48" s="20" t="n">
        <v>4.2772794</v>
      </c>
      <c r="I48" s="18" t="n">
        <v>50.73030246</v>
      </c>
      <c r="J48" s="20" t="n">
        <v>4.52419528</v>
      </c>
      <c r="K48" s="18" t="n">
        <v>0</v>
      </c>
      <c r="L48" s="20" t="n">
        <v>0</v>
      </c>
      <c r="M48" s="18" t="s">
        <v>404</v>
      </c>
      <c r="N48" s="20" t="s">
        <v>404</v>
      </c>
      <c r="O48" s="18" t="n">
        <v>0</v>
      </c>
      <c r="P48" s="20" t="n">
        <v>0</v>
      </c>
      <c r="Q48" s="18" t="n">
        <v>0</v>
      </c>
      <c r="R48" s="20" t="n">
        <v>0</v>
      </c>
      <c r="S48" s="18" t="n">
        <v>0.53523928</v>
      </c>
      <c r="T48" s="20" t="n">
        <v>0.52726012</v>
      </c>
    </row>
    <row r="49" spans="1:20">
      <c r="A49" s="15" t="s">
        <v>446</v>
      </c>
      <c r="B49" s="17" t="n">
        <v>6349</v>
      </c>
      <c r="C49" s="18">
        <f>(52.0/B49*100)</f>
        <v/>
      </c>
      <c r="D49" s="19" t="n">
        <v>6297</v>
      </c>
      <c r="E49" s="18" t="n">
        <v>54.29154115</v>
      </c>
      <c r="F49" s="20" t="n">
        <v>3.54436093</v>
      </c>
      <c r="G49" s="18" t="n">
        <v>14.82711855</v>
      </c>
      <c r="H49" s="20" t="n">
        <v>2.63896318</v>
      </c>
      <c r="I49" s="18" t="n">
        <v>29.47657495</v>
      </c>
      <c r="J49" s="20" t="n">
        <v>2.85165847</v>
      </c>
      <c r="K49" s="18" t="n">
        <v>0</v>
      </c>
      <c r="L49" s="20" t="n">
        <v>0</v>
      </c>
      <c r="M49" s="18" t="s">
        <v>404</v>
      </c>
      <c r="N49" s="20" t="s">
        <v>404</v>
      </c>
      <c r="O49" s="18" t="n">
        <v>0</v>
      </c>
      <c r="P49" s="20" t="n">
        <v>0</v>
      </c>
      <c r="Q49" s="18" t="n">
        <v>0</v>
      </c>
      <c r="R49" s="20" t="n">
        <v>0</v>
      </c>
      <c r="S49" s="18" t="n">
        <v>1.40476536</v>
      </c>
      <c r="T49" s="20" t="n">
        <v>0.80696292</v>
      </c>
    </row>
    <row r="50" spans="1:20">
      <c r="A50" s="15" t="s">
        <v>447</v>
      </c>
      <c r="B50" s="17" t="n">
        <v>11795</v>
      </c>
      <c r="C50" s="18">
        <f>(1031.0/B50*100)</f>
        <v/>
      </c>
      <c r="D50" s="19" t="n">
        <v>10764</v>
      </c>
      <c r="E50" s="18" t="n">
        <v>60.21265571</v>
      </c>
      <c r="F50" s="20" t="n">
        <v>3.25237446</v>
      </c>
      <c r="G50" s="18" t="n">
        <v>12.60737817</v>
      </c>
      <c r="H50" s="20" t="n">
        <v>2.41113285</v>
      </c>
      <c r="I50" s="18" t="n">
        <v>21.34043142</v>
      </c>
      <c r="J50" s="20" t="n">
        <v>2.59726424</v>
      </c>
      <c r="K50" s="18" t="n">
        <v>0</v>
      </c>
      <c r="L50" s="20" t="n">
        <v>0</v>
      </c>
      <c r="M50" s="18" t="s">
        <v>404</v>
      </c>
      <c r="N50" s="20" t="s">
        <v>404</v>
      </c>
      <c r="O50" s="18" t="n">
        <v>0</v>
      </c>
      <c r="P50" s="20" t="n">
        <v>0</v>
      </c>
      <c r="Q50" s="18" t="n">
        <v>0</v>
      </c>
      <c r="R50" s="20" t="n">
        <v>0</v>
      </c>
      <c r="S50" s="18" t="n">
        <v>5.8395347</v>
      </c>
      <c r="T50" s="20" t="n">
        <v>1.64153261</v>
      </c>
    </row>
    <row r="51" spans="1:20">
      <c r="A51" s="15" t="s">
        <v>448</v>
      </c>
      <c r="B51" s="17" t="n">
        <v>6866</v>
      </c>
      <c r="C51" s="18">
        <f>(0.0/B51*100)</f>
        <v/>
      </c>
      <c r="D51" s="19" t="n">
        <v>6866</v>
      </c>
      <c r="E51" s="18" t="n">
        <v>54.32449645</v>
      </c>
      <c r="F51" s="20" t="n">
        <v>3.41156228</v>
      </c>
      <c r="G51" s="18" t="n">
        <v>24.91899559</v>
      </c>
      <c r="H51" s="20" t="n">
        <v>2.92612935</v>
      </c>
      <c r="I51" s="18" t="n">
        <v>18.89582556</v>
      </c>
      <c r="J51" s="20" t="n">
        <v>2.9073788</v>
      </c>
      <c r="K51" s="18" t="n">
        <v>0</v>
      </c>
      <c r="L51" s="20" t="n">
        <v>0</v>
      </c>
      <c r="M51" s="18" t="s">
        <v>404</v>
      </c>
      <c r="N51" s="20" t="s">
        <v>404</v>
      </c>
      <c r="O51" s="18" t="n">
        <v>0</v>
      </c>
      <c r="P51" s="20" t="n">
        <v>0</v>
      </c>
      <c r="Q51" s="18" t="n">
        <v>0</v>
      </c>
      <c r="R51" s="20" t="n">
        <v>0</v>
      </c>
      <c r="S51" s="18" t="n">
        <v>1.86068239</v>
      </c>
      <c r="T51" s="20" t="n">
        <v>1.45016508</v>
      </c>
    </row>
    <row r="52" spans="1:20">
      <c r="A52" s="15" t="s">
        <v>449</v>
      </c>
      <c r="B52" s="17" t="n">
        <v>5809</v>
      </c>
      <c r="C52" s="18">
        <f>(0.0/B52*100)</f>
        <v/>
      </c>
      <c r="D52" s="19" t="n">
        <v>5809</v>
      </c>
      <c r="E52" s="18" t="n">
        <v>65.86041231</v>
      </c>
      <c r="F52" s="20" t="n">
        <v>3.55174561</v>
      </c>
      <c r="G52" s="18" t="n">
        <v>13.29594116</v>
      </c>
      <c r="H52" s="20" t="n">
        <v>2.71156721</v>
      </c>
      <c r="I52" s="18" t="n">
        <v>20.76797162</v>
      </c>
      <c r="J52" s="20" t="n">
        <v>3.01103802</v>
      </c>
      <c r="K52" s="18" t="n">
        <v>0</v>
      </c>
      <c r="L52" s="20" t="n">
        <v>0</v>
      </c>
      <c r="M52" s="18" t="s">
        <v>404</v>
      </c>
      <c r="N52" s="20" t="s">
        <v>404</v>
      </c>
      <c r="O52" s="18" t="n">
        <v>0</v>
      </c>
      <c r="P52" s="20" t="n">
        <v>0</v>
      </c>
      <c r="Q52" s="18" t="n">
        <v>0</v>
      </c>
      <c r="R52" s="20" t="n">
        <v>0</v>
      </c>
      <c r="S52" s="18" t="n">
        <v>0.07567491</v>
      </c>
      <c r="T52" s="20" t="n">
        <v>0.07594953</v>
      </c>
    </row>
    <row r="53" spans="1:20">
      <c r="A53" s="15" t="s">
        <v>450</v>
      </c>
      <c r="B53" s="17" t="n">
        <v>5571</v>
      </c>
      <c r="C53" s="18">
        <f>(0.0/B53*100)</f>
        <v/>
      </c>
      <c r="D53" s="19" t="n">
        <v>5571</v>
      </c>
      <c r="E53" s="18" t="n">
        <v>84.80665453</v>
      </c>
      <c r="F53" s="20" t="n">
        <v>0.10569539</v>
      </c>
      <c r="G53" s="18" t="n">
        <v>4.75129809</v>
      </c>
      <c r="H53" s="20" t="n">
        <v>0.06589224</v>
      </c>
      <c r="I53" s="18" t="n">
        <v>9.97914617</v>
      </c>
      <c r="J53" s="20" t="n">
        <v>0.07592342000000001</v>
      </c>
      <c r="K53" s="18" t="n">
        <v>0</v>
      </c>
      <c r="L53" s="20" t="n">
        <v>0</v>
      </c>
      <c r="M53" s="18" t="s">
        <v>404</v>
      </c>
      <c r="N53" s="20" t="s">
        <v>404</v>
      </c>
      <c r="O53" s="18" t="n">
        <v>0</v>
      </c>
      <c r="P53" s="20" t="n">
        <v>0</v>
      </c>
      <c r="Q53" s="18" t="n">
        <v>0</v>
      </c>
      <c r="R53" s="20" t="n">
        <v>0</v>
      </c>
      <c r="S53" s="18" t="n">
        <v>0.4629012</v>
      </c>
      <c r="T53" s="20" t="n">
        <v>0.03972366</v>
      </c>
    </row>
    <row r="54" spans="1:20">
      <c r="A54" s="15" t="s">
        <v>451</v>
      </c>
      <c r="B54" s="17" t="n">
        <v>4740</v>
      </c>
      <c r="C54" s="18">
        <f>(199.0/B54*100)</f>
        <v/>
      </c>
      <c r="D54" s="19" t="n">
        <v>4541</v>
      </c>
      <c r="E54" s="18" t="n">
        <v>83.10248296</v>
      </c>
      <c r="F54" s="20" t="n">
        <v>2.74564139</v>
      </c>
      <c r="G54" s="18" t="n">
        <v>8.17567068</v>
      </c>
      <c r="H54" s="20" t="n">
        <v>2.03037846</v>
      </c>
      <c r="I54" s="18" t="n">
        <v>7.39021311</v>
      </c>
      <c r="J54" s="20" t="n">
        <v>2.00249719</v>
      </c>
      <c r="K54" s="18" t="n">
        <v>0</v>
      </c>
      <c r="L54" s="20" t="n">
        <v>0</v>
      </c>
      <c r="M54" s="18" t="s">
        <v>404</v>
      </c>
      <c r="N54" s="20" t="s">
        <v>404</v>
      </c>
      <c r="O54" s="18" t="n">
        <v>0</v>
      </c>
      <c r="P54" s="20" t="n">
        <v>0</v>
      </c>
      <c r="Q54" s="18" t="n">
        <v>0</v>
      </c>
      <c r="R54" s="20" t="n">
        <v>0</v>
      </c>
      <c r="S54" s="18" t="n">
        <v>1.33163325</v>
      </c>
      <c r="T54" s="20" t="n">
        <v>0.813631</v>
      </c>
    </row>
    <row r="55" spans="1:20">
      <c r="A55" s="15" t="s">
        <v>452</v>
      </c>
      <c r="B55" s="17" t="n">
        <v>5316</v>
      </c>
      <c r="C55" s="18">
        <f>(43.0/B55*100)</f>
        <v/>
      </c>
      <c r="D55" s="19" t="n">
        <v>5273</v>
      </c>
      <c r="E55" s="18" t="n">
        <v>64.119308</v>
      </c>
      <c r="F55" s="20" t="n">
        <v>2.9564908</v>
      </c>
      <c r="G55" s="18" t="n">
        <v>13.24260199</v>
      </c>
      <c r="H55" s="20" t="n">
        <v>2.39445152</v>
      </c>
      <c r="I55" s="18" t="n">
        <v>18.11737528</v>
      </c>
      <c r="J55" s="20" t="n">
        <v>2.50661354</v>
      </c>
      <c r="K55" s="18" t="n">
        <v>0</v>
      </c>
      <c r="L55" s="20" t="n">
        <v>0</v>
      </c>
      <c r="M55" s="18" t="s">
        <v>404</v>
      </c>
      <c r="N55" s="20" t="s">
        <v>404</v>
      </c>
      <c r="O55" s="18" t="n">
        <v>0</v>
      </c>
      <c r="P55" s="20" t="n">
        <v>0</v>
      </c>
      <c r="Q55" s="18" t="n">
        <v>0</v>
      </c>
      <c r="R55" s="20" t="n">
        <v>0</v>
      </c>
      <c r="S55" s="18" t="n">
        <v>4.52071473</v>
      </c>
      <c r="T55" s="20" t="n">
        <v>1.2447677</v>
      </c>
    </row>
    <row r="56" spans="1:20">
      <c r="A56" s="15" t="s">
        <v>453</v>
      </c>
      <c r="B56" s="17" t="n">
        <v>5359</v>
      </c>
      <c r="C56" s="18">
        <f>(0.0/B56*100)</f>
        <v/>
      </c>
      <c r="D56" s="19" t="n">
        <v>5359</v>
      </c>
      <c r="E56" s="18" t="n">
        <v>18.41956395</v>
      </c>
      <c r="F56" s="20" t="n">
        <v>3.60355708</v>
      </c>
      <c r="G56" s="18" t="n">
        <v>48.52249779</v>
      </c>
      <c r="H56" s="20" t="n">
        <v>4.41591495</v>
      </c>
      <c r="I56" s="18" t="n">
        <v>25.26439328</v>
      </c>
      <c r="J56" s="20" t="n">
        <v>3.88460109</v>
      </c>
      <c r="K56" s="18" t="n">
        <v>0</v>
      </c>
      <c r="L56" s="20" t="n">
        <v>0</v>
      </c>
      <c r="M56" s="18" t="s">
        <v>404</v>
      </c>
      <c r="N56" s="20" t="s">
        <v>404</v>
      </c>
      <c r="O56" s="18" t="n">
        <v>0</v>
      </c>
      <c r="P56" s="20" t="n">
        <v>0</v>
      </c>
      <c r="Q56" s="18" t="n">
        <v>0</v>
      </c>
      <c r="R56" s="20" t="n">
        <v>0</v>
      </c>
      <c r="S56" s="18" t="n">
        <v>7.79354499</v>
      </c>
      <c r="T56" s="20" t="n">
        <v>2.25736765</v>
      </c>
    </row>
    <row r="57" spans="1:20">
      <c r="A57" s="15" t="s">
        <v>454</v>
      </c>
      <c r="B57" s="17" t="n">
        <v>6513</v>
      </c>
      <c r="C57" s="18">
        <f>(0.0/B57*100)</f>
        <v/>
      </c>
      <c r="D57" s="19" t="n">
        <v>6513</v>
      </c>
      <c r="E57" s="18" t="n">
        <v>25.40552218</v>
      </c>
      <c r="F57" s="20" t="n">
        <v>3.17286426</v>
      </c>
      <c r="G57" s="18" t="n">
        <v>16.17807689</v>
      </c>
      <c r="H57" s="20" t="n">
        <v>2.45795474</v>
      </c>
      <c r="I57" s="18" t="n">
        <v>57.85416943</v>
      </c>
      <c r="J57" s="20" t="n">
        <v>3.23450271</v>
      </c>
      <c r="K57" s="18" t="n">
        <v>0</v>
      </c>
      <c r="L57" s="20" t="n">
        <v>0</v>
      </c>
      <c r="M57" s="18" t="s">
        <v>404</v>
      </c>
      <c r="N57" s="20" t="s">
        <v>404</v>
      </c>
      <c r="O57" s="18" t="n">
        <v>0</v>
      </c>
      <c r="P57" s="20" t="n">
        <v>0</v>
      </c>
      <c r="Q57" s="18" t="n">
        <v>0</v>
      </c>
      <c r="R57" s="20" t="n">
        <v>0</v>
      </c>
      <c r="S57" s="18" t="n">
        <v>0.5622315</v>
      </c>
      <c r="T57" s="20" t="n">
        <v>0.5584834</v>
      </c>
    </row>
    <row r="58" spans="1:20">
      <c r="A58" s="15" t="s">
        <v>455</v>
      </c>
      <c r="B58" s="17" t="n">
        <v>7267</v>
      </c>
      <c r="C58" s="18">
        <f>(0.0/B58*100)</f>
        <v/>
      </c>
      <c r="D58" s="19" t="n">
        <v>7267</v>
      </c>
      <c r="E58" s="18" t="n">
        <v>37.81155341</v>
      </c>
      <c r="F58" s="20" t="n">
        <v>3.26144652</v>
      </c>
      <c r="G58" s="18" t="n">
        <v>36.18980235</v>
      </c>
      <c r="H58" s="20" t="n">
        <v>3.21941925</v>
      </c>
      <c r="I58" s="18" t="n">
        <v>23.9257201</v>
      </c>
      <c r="J58" s="20" t="n">
        <v>2.84928044</v>
      </c>
      <c r="K58" s="18" t="n">
        <v>0</v>
      </c>
      <c r="L58" s="20" t="n">
        <v>0</v>
      </c>
      <c r="M58" s="18" t="s">
        <v>404</v>
      </c>
      <c r="N58" s="20" t="s">
        <v>404</v>
      </c>
      <c r="O58" s="18" t="n">
        <v>0</v>
      </c>
      <c r="P58" s="20" t="n">
        <v>0</v>
      </c>
      <c r="Q58" s="18" t="n">
        <v>0.52976664</v>
      </c>
      <c r="R58" s="20" t="n">
        <v>0.5295346</v>
      </c>
      <c r="S58" s="18" t="n">
        <v>1.54315751</v>
      </c>
      <c r="T58" s="20" t="n">
        <v>0.92713061</v>
      </c>
    </row>
    <row r="59" spans="1:20">
      <c r="A59" s="15" t="s">
        <v>456</v>
      </c>
      <c r="B59" s="17" t="n">
        <v>4826</v>
      </c>
      <c r="C59" s="18">
        <f>(0.0/B59*100)</f>
        <v/>
      </c>
      <c r="D59" s="19" t="n">
        <v>4826</v>
      </c>
      <c r="E59" s="18" t="n">
        <v>47.79970353</v>
      </c>
      <c r="F59" s="20" t="n">
        <v>1.26612742</v>
      </c>
      <c r="G59" s="18" t="n">
        <v>30.83448294</v>
      </c>
      <c r="H59" s="20" t="n">
        <v>1.11849944</v>
      </c>
      <c r="I59" s="18" t="n">
        <v>12.54055937</v>
      </c>
      <c r="J59" s="20" t="n">
        <v>1.27178545</v>
      </c>
      <c r="K59" s="18" t="n">
        <v>0</v>
      </c>
      <c r="L59" s="20" t="n">
        <v>0</v>
      </c>
      <c r="M59" s="18" t="s">
        <v>404</v>
      </c>
      <c r="N59" s="20" t="s">
        <v>404</v>
      </c>
      <c r="O59" s="18" t="n">
        <v>0</v>
      </c>
      <c r="P59" s="20" t="n">
        <v>0</v>
      </c>
      <c r="Q59" s="18" t="n">
        <v>0</v>
      </c>
      <c r="R59" s="20" t="n">
        <v>0</v>
      </c>
      <c r="S59" s="18" t="n">
        <v>8.82525416</v>
      </c>
      <c r="T59" s="20" t="n">
        <v>0.97500102</v>
      </c>
    </row>
    <row r="60" spans="1:20">
      <c r="A60" s="15" t="s">
        <v>457</v>
      </c>
      <c r="B60" s="17" t="n">
        <v>4546</v>
      </c>
      <c r="C60" s="18">
        <f>(0.0/B60*100)</f>
        <v/>
      </c>
      <c r="D60" s="19" t="n">
        <v>4546</v>
      </c>
      <c r="E60" s="18" t="n">
        <v>49.03352465</v>
      </c>
      <c r="F60" s="20" t="n">
        <v>3.33445849</v>
      </c>
      <c r="G60" s="18" t="n">
        <v>28.24899162</v>
      </c>
      <c r="H60" s="20" t="n">
        <v>3.28251579</v>
      </c>
      <c r="I60" s="18" t="n">
        <v>20.00117789</v>
      </c>
      <c r="J60" s="20" t="n">
        <v>2.66435872</v>
      </c>
      <c r="K60" s="18" t="n">
        <v>0</v>
      </c>
      <c r="L60" s="20" t="n">
        <v>0</v>
      </c>
      <c r="M60" s="18" t="s">
        <v>404</v>
      </c>
      <c r="N60" s="20" t="s">
        <v>404</v>
      </c>
      <c r="O60" s="18" t="n">
        <v>0</v>
      </c>
      <c r="P60" s="20" t="n">
        <v>0</v>
      </c>
      <c r="Q60" s="18" t="n">
        <v>0</v>
      </c>
      <c r="R60" s="20" t="n">
        <v>0</v>
      </c>
      <c r="S60" s="18" t="n">
        <v>2.71630584</v>
      </c>
      <c r="T60" s="20" t="n">
        <v>0.96302422</v>
      </c>
    </row>
    <row r="61" spans="1:20">
      <c r="A61" s="15" t="s">
        <v>458</v>
      </c>
      <c r="B61" s="17" t="n">
        <v>6525</v>
      </c>
      <c r="C61" s="18">
        <f>(0.0/B61*100)</f>
        <v/>
      </c>
      <c r="D61" s="19" t="n">
        <v>6525</v>
      </c>
      <c r="E61" s="18" t="n">
        <v>32.73891907</v>
      </c>
      <c r="F61" s="20" t="n">
        <v>2.97306572</v>
      </c>
      <c r="G61" s="18" t="n">
        <v>24.61039338</v>
      </c>
      <c r="H61" s="20" t="n">
        <v>2.69588279</v>
      </c>
      <c r="I61" s="18" t="n">
        <v>42.12324164</v>
      </c>
      <c r="J61" s="20" t="n">
        <v>3.094117</v>
      </c>
      <c r="K61" s="18" t="n">
        <v>0</v>
      </c>
      <c r="L61" s="20" t="n">
        <v>0</v>
      </c>
      <c r="M61" s="18" t="s">
        <v>404</v>
      </c>
      <c r="N61" s="20" t="s">
        <v>404</v>
      </c>
      <c r="O61" s="18" t="n">
        <v>0</v>
      </c>
      <c r="P61" s="20" t="n">
        <v>0</v>
      </c>
      <c r="Q61" s="18" t="n">
        <v>0</v>
      </c>
      <c r="R61" s="20" t="n">
        <v>0</v>
      </c>
      <c r="S61" s="18" t="n">
        <v>0.52744592</v>
      </c>
      <c r="T61" s="20" t="n">
        <v>0.51673351</v>
      </c>
    </row>
    <row r="62" spans="1:20">
      <c r="A62" s="15" t="s">
        <v>459</v>
      </c>
      <c r="B62" s="17" t="n">
        <v>4476</v>
      </c>
      <c r="C62" s="18">
        <f>(0.0/B62*100)</f>
        <v/>
      </c>
      <c r="D62" s="19" t="n">
        <v>4476</v>
      </c>
      <c r="E62" s="18" t="n">
        <v>14.29445149</v>
      </c>
      <c r="F62" s="20" t="n">
        <v>0.04408326</v>
      </c>
      <c r="G62" s="18" t="n">
        <v>67.95770091999999</v>
      </c>
      <c r="H62" s="20" t="n">
        <v>0.05962105</v>
      </c>
      <c r="I62" s="18" t="n">
        <v>17.74784759</v>
      </c>
      <c r="J62" s="20" t="n">
        <v>0.05584435</v>
      </c>
      <c r="K62" s="18" t="n">
        <v>0</v>
      </c>
      <c r="L62" s="20" t="n">
        <v>0</v>
      </c>
      <c r="M62" s="18" t="s">
        <v>404</v>
      </c>
      <c r="N62" s="20" t="s">
        <v>404</v>
      </c>
      <c r="O62" s="18" t="n">
        <v>0</v>
      </c>
      <c r="P62" s="20" t="n">
        <v>0</v>
      </c>
      <c r="Q62" s="18" t="n">
        <v>0</v>
      </c>
      <c r="R62" s="20" t="n">
        <v>0</v>
      </c>
      <c r="S62" s="18" t="n">
        <v>0</v>
      </c>
      <c r="T62" s="20" t="n">
        <v>0</v>
      </c>
    </row>
    <row r="63" spans="1:20">
      <c r="A63" s="15" t="s">
        <v>460</v>
      </c>
      <c r="B63" s="17" t="n">
        <v>5324</v>
      </c>
      <c r="C63" s="18">
        <f>(0.0/B63*100)</f>
        <v/>
      </c>
      <c r="D63" s="19" t="n">
        <v>5324</v>
      </c>
      <c r="E63" s="18" t="n">
        <v>50.15483377</v>
      </c>
      <c r="F63" s="20" t="n">
        <v>0.16866492</v>
      </c>
      <c r="G63" s="18" t="n">
        <v>21.96588729</v>
      </c>
      <c r="H63" s="20" t="n">
        <v>0.14354551</v>
      </c>
      <c r="I63" s="18" t="n">
        <v>17.03200647</v>
      </c>
      <c r="J63" s="20" t="n">
        <v>0.09747657999999999</v>
      </c>
      <c r="K63" s="18" t="n">
        <v>0</v>
      </c>
      <c r="L63" s="20" t="n">
        <v>0</v>
      </c>
      <c r="M63" s="18" t="s">
        <v>404</v>
      </c>
      <c r="N63" s="20" t="s">
        <v>404</v>
      </c>
      <c r="O63" s="18" t="n">
        <v>0</v>
      </c>
      <c r="P63" s="20" t="n">
        <v>0</v>
      </c>
      <c r="Q63" s="18" t="n">
        <v>0</v>
      </c>
      <c r="R63" s="20" t="n">
        <v>0</v>
      </c>
      <c r="S63" s="18" t="n">
        <v>10.84727248</v>
      </c>
      <c r="T63" s="20" t="n">
        <v>0.18947562</v>
      </c>
    </row>
    <row r="64" spans="1:20">
      <c r="A64" s="15" t="s">
        <v>461</v>
      </c>
      <c r="B64" s="17" t="n">
        <v>3634</v>
      </c>
      <c r="C64" s="18">
        <f>(27.0/B64*100)</f>
        <v/>
      </c>
      <c r="D64" s="19" t="n">
        <v>3607</v>
      </c>
      <c r="E64" s="18" t="n">
        <v>54.31306906</v>
      </c>
      <c r="F64" s="20" t="n">
        <v>0.09806331</v>
      </c>
      <c r="G64" s="18" t="n">
        <v>12.460134</v>
      </c>
      <c r="H64" s="20" t="n">
        <v>0.07569906999999999</v>
      </c>
      <c r="I64" s="18" t="n">
        <v>27.23014694</v>
      </c>
      <c r="J64" s="20" t="n">
        <v>0.08743933</v>
      </c>
      <c r="K64" s="18" t="n">
        <v>0</v>
      </c>
      <c r="L64" s="20" t="n">
        <v>0</v>
      </c>
      <c r="M64" s="18" t="s">
        <v>404</v>
      </c>
      <c r="N64" s="20" t="s">
        <v>404</v>
      </c>
      <c r="O64" s="18" t="n">
        <v>2.09269201</v>
      </c>
      <c r="P64" s="20" t="n">
        <v>0.02535467</v>
      </c>
      <c r="Q64" s="18" t="n">
        <v>0</v>
      </c>
      <c r="R64" s="20" t="n">
        <v>0</v>
      </c>
      <c r="S64" s="18" t="n">
        <v>3.90395799</v>
      </c>
      <c r="T64" s="20" t="n">
        <v>0.03841293</v>
      </c>
    </row>
    <row r="65" spans="1:20">
      <c r="A65" s="15" t="s">
        <v>462</v>
      </c>
      <c r="B65" s="17" t="n">
        <v>5325</v>
      </c>
      <c r="C65" s="18">
        <f>(0.0/B65*100)</f>
        <v/>
      </c>
      <c r="D65" s="19" t="n">
        <v>5325</v>
      </c>
      <c r="E65" s="18" t="n">
        <v>68.92435478</v>
      </c>
      <c r="F65" s="20" t="n">
        <v>3.43174033</v>
      </c>
      <c r="G65" s="18" t="n">
        <v>15.83939517</v>
      </c>
      <c r="H65" s="20" t="n">
        <v>2.90639675</v>
      </c>
      <c r="I65" s="18" t="n">
        <v>13.33543566</v>
      </c>
      <c r="J65" s="20" t="n">
        <v>2.08078351</v>
      </c>
      <c r="K65" s="18" t="n">
        <v>0</v>
      </c>
      <c r="L65" s="20" t="n">
        <v>0</v>
      </c>
      <c r="M65" s="18" t="s">
        <v>404</v>
      </c>
      <c r="N65" s="20" t="s">
        <v>404</v>
      </c>
      <c r="O65" s="18" t="n">
        <v>0</v>
      </c>
      <c r="P65" s="20" t="n">
        <v>0</v>
      </c>
      <c r="Q65" s="18" t="n">
        <v>0</v>
      </c>
      <c r="R65" s="20" t="n">
        <v>0</v>
      </c>
      <c r="S65" s="18" t="n">
        <v>1.90081439</v>
      </c>
      <c r="T65" s="20" t="n">
        <v>1.02520568</v>
      </c>
    </row>
    <row r="66" spans="1:20">
      <c r="A66" s="15" t="s">
        <v>463</v>
      </c>
      <c r="B66" s="17" t="n">
        <v>5665</v>
      </c>
      <c r="C66" s="18">
        <f>(0.0/B66*100)</f>
        <v/>
      </c>
      <c r="D66" s="19" t="n">
        <v>5665</v>
      </c>
      <c r="E66" s="18" t="n">
        <v>49.79880841</v>
      </c>
      <c r="F66" s="20" t="n">
        <v>0.49558649</v>
      </c>
      <c r="G66" s="18" t="n">
        <v>38.46465546</v>
      </c>
      <c r="H66" s="20" t="n">
        <v>0.30645203</v>
      </c>
      <c r="I66" s="18" t="n">
        <v>11.73653613</v>
      </c>
      <c r="J66" s="20" t="n">
        <v>0.48006391</v>
      </c>
      <c r="K66" s="18" t="n">
        <v>0</v>
      </c>
      <c r="L66" s="20" t="n">
        <v>0</v>
      </c>
      <c r="M66" s="18" t="s">
        <v>404</v>
      </c>
      <c r="N66" s="20" t="s">
        <v>404</v>
      </c>
      <c r="O66" s="18" t="n">
        <v>0</v>
      </c>
      <c r="P66" s="20" t="n">
        <v>0</v>
      </c>
      <c r="Q66" s="18" t="n">
        <v>0</v>
      </c>
      <c r="R66" s="20" t="n">
        <v>0</v>
      </c>
      <c r="S66" s="18" t="n">
        <v>0</v>
      </c>
      <c r="T66" s="20" t="n">
        <v>0</v>
      </c>
    </row>
    <row r="67" spans="1:20">
      <c r="A67" s="15" t="s">
        <v>464</v>
      </c>
      <c r="B67" s="17" t="n">
        <v>6971</v>
      </c>
      <c r="C67" s="18">
        <f>(0.0/B67*100)</f>
        <v/>
      </c>
      <c r="D67" s="19" t="n">
        <v>6971</v>
      </c>
      <c r="E67" s="18" t="n">
        <v>66.81469214000001</v>
      </c>
      <c r="F67" s="20" t="n">
        <v>2.76646215</v>
      </c>
      <c r="G67" s="18" t="n">
        <v>17.80209831</v>
      </c>
      <c r="H67" s="20" t="n">
        <v>2.02368119</v>
      </c>
      <c r="I67" s="18" t="n">
        <v>14.07493611</v>
      </c>
      <c r="J67" s="20" t="n">
        <v>2.2373484</v>
      </c>
      <c r="K67" s="18" t="n">
        <v>0</v>
      </c>
      <c r="L67" s="20" t="n">
        <v>0</v>
      </c>
      <c r="M67" s="18" t="s">
        <v>404</v>
      </c>
      <c r="N67" s="20" t="s">
        <v>404</v>
      </c>
      <c r="O67" s="18" t="n">
        <v>0</v>
      </c>
      <c r="P67" s="20" t="n">
        <v>0</v>
      </c>
      <c r="Q67" s="18" t="n">
        <v>0</v>
      </c>
      <c r="R67" s="20" t="n">
        <v>0</v>
      </c>
      <c r="S67" s="18" t="n">
        <v>1.30827344</v>
      </c>
      <c r="T67" s="20" t="n">
        <v>0.8387555799999999</v>
      </c>
    </row>
    <row r="68" spans="1:20">
      <c r="A68" s="15" t="s">
        <v>465</v>
      </c>
      <c r="B68" s="17" t="n">
        <v>12083</v>
      </c>
      <c r="C68" s="18">
        <f>(0.0/B68*100)</f>
        <v/>
      </c>
      <c r="D68" s="19" t="n">
        <v>12083</v>
      </c>
      <c r="E68" s="18" t="n">
        <v>34.46585839</v>
      </c>
      <c r="F68" s="20" t="n">
        <v>0.10724778</v>
      </c>
      <c r="G68" s="18" t="n">
        <v>30.30724181</v>
      </c>
      <c r="H68" s="20" t="n">
        <v>0.09646954000000001</v>
      </c>
      <c r="I68" s="18" t="n">
        <v>34.49609426</v>
      </c>
      <c r="J68" s="20" t="n">
        <v>0.09103375</v>
      </c>
      <c r="K68" s="18" t="n">
        <v>0</v>
      </c>
      <c r="L68" s="20" t="n">
        <v>0</v>
      </c>
      <c r="M68" s="18" t="s">
        <v>404</v>
      </c>
      <c r="N68" s="20" t="s">
        <v>404</v>
      </c>
      <c r="O68" s="18" t="n">
        <v>0</v>
      </c>
      <c r="P68" s="20" t="n">
        <v>0</v>
      </c>
      <c r="Q68" s="18" t="n">
        <v>0</v>
      </c>
      <c r="R68" s="20" t="n">
        <v>0</v>
      </c>
      <c r="S68" s="18" t="n">
        <v>0.73080554</v>
      </c>
      <c r="T68" s="20" t="n">
        <v>0.02197892</v>
      </c>
    </row>
    <row r="69" spans="1:20">
      <c r="A69" s="15" t="s">
        <v>466</v>
      </c>
      <c r="B69" s="17" t="n">
        <v>4876</v>
      </c>
      <c r="C69" s="18">
        <f>(0.0/B69*100)</f>
        <v/>
      </c>
      <c r="D69" s="19" t="n">
        <v>4876</v>
      </c>
      <c r="E69" s="18" t="n">
        <v>46.68301242</v>
      </c>
      <c r="F69" s="20" t="n">
        <v>4.32928631</v>
      </c>
      <c r="G69" s="18" t="n">
        <v>18.81354074</v>
      </c>
      <c r="H69" s="20" t="n">
        <v>2.96672291</v>
      </c>
      <c r="I69" s="18" t="n">
        <v>33.79346975</v>
      </c>
      <c r="J69" s="20" t="n">
        <v>3.99334915</v>
      </c>
      <c r="K69" s="18" t="n">
        <v>0</v>
      </c>
      <c r="L69" s="20" t="n">
        <v>0</v>
      </c>
      <c r="M69" s="18" t="s">
        <v>404</v>
      </c>
      <c r="N69" s="20" t="s">
        <v>404</v>
      </c>
      <c r="O69" s="18" t="n">
        <v>0</v>
      </c>
      <c r="P69" s="20" t="n">
        <v>0</v>
      </c>
      <c r="Q69" s="18" t="n">
        <v>0</v>
      </c>
      <c r="R69" s="20" t="n">
        <v>0</v>
      </c>
      <c r="S69" s="18" t="n">
        <v>0.70997709</v>
      </c>
      <c r="T69" s="20" t="n">
        <v>0.70892501</v>
      </c>
    </row>
    <row r="70" spans="1:20">
      <c r="A70" s="15" t="s">
        <v>467</v>
      </c>
      <c r="B70" s="17" t="n">
        <v>6036</v>
      </c>
      <c r="C70" s="18">
        <f>(0.0/B70*100)</f>
        <v/>
      </c>
      <c r="D70" s="19" t="n">
        <v>6036</v>
      </c>
      <c r="E70" s="18" t="n">
        <v>13.14789395</v>
      </c>
      <c r="F70" s="20" t="n">
        <v>2.37887363</v>
      </c>
      <c r="G70" s="18" t="n">
        <v>37.69577115</v>
      </c>
      <c r="H70" s="20" t="n">
        <v>4.59136405</v>
      </c>
      <c r="I70" s="18" t="n">
        <v>48.76980529</v>
      </c>
      <c r="J70" s="20" t="n">
        <v>4.32966819</v>
      </c>
      <c r="K70" s="18" t="n">
        <v>0</v>
      </c>
      <c r="L70" s="20" t="n">
        <v>0</v>
      </c>
      <c r="M70" s="18" t="s">
        <v>404</v>
      </c>
      <c r="N70" s="20" t="s">
        <v>404</v>
      </c>
      <c r="O70" s="18" t="n">
        <v>0</v>
      </c>
      <c r="P70" s="20" t="n">
        <v>0</v>
      </c>
      <c r="Q70" s="18" t="n">
        <v>0</v>
      </c>
      <c r="R70" s="20" t="n">
        <v>0</v>
      </c>
      <c r="S70" s="18" t="n">
        <v>0.38652961</v>
      </c>
      <c r="T70" s="20" t="n">
        <v>0.32734876</v>
      </c>
    </row>
    <row r="71" spans="1:20">
      <c r="A71" s="15" t="s">
        <v>468</v>
      </c>
      <c r="B71" s="17" t="n">
        <v>6115</v>
      </c>
      <c r="C71" s="18">
        <f>(0.0/B71*100)</f>
        <v/>
      </c>
      <c r="D71" s="19" t="n">
        <v>6115</v>
      </c>
      <c r="E71" s="18" t="n">
        <v>64.41399185</v>
      </c>
      <c r="F71" s="20" t="n">
        <v>1.32777919</v>
      </c>
      <c r="G71" s="18" t="n">
        <v>25.60402319</v>
      </c>
      <c r="H71" s="20" t="n">
        <v>0.96164764</v>
      </c>
      <c r="I71" s="18" t="n">
        <v>9.35536737</v>
      </c>
      <c r="J71" s="20" t="n">
        <v>1.13963234</v>
      </c>
      <c r="K71" s="18" t="n">
        <v>0</v>
      </c>
      <c r="L71" s="20" t="n">
        <v>0</v>
      </c>
      <c r="M71" s="18" t="s">
        <v>404</v>
      </c>
      <c r="N71" s="20" t="s">
        <v>404</v>
      </c>
      <c r="O71" s="18" t="n">
        <v>0</v>
      </c>
      <c r="P71" s="20" t="n">
        <v>0</v>
      </c>
      <c r="Q71" s="18" t="n">
        <v>0</v>
      </c>
      <c r="R71" s="20" t="n">
        <v>0</v>
      </c>
      <c r="S71" s="18" t="n">
        <v>0.62661758</v>
      </c>
      <c r="T71" s="20" t="n">
        <v>0.02967901</v>
      </c>
    </row>
    <row r="72" spans="1:20">
      <c r="A72" s="15" t="s">
        <v>469</v>
      </c>
      <c r="B72" s="17" t="n">
        <v>7708</v>
      </c>
      <c r="C72" s="18">
        <f>(0.0/B72*100)</f>
        <v/>
      </c>
      <c r="D72" s="19" t="n">
        <v>7708</v>
      </c>
      <c r="E72" s="18" t="n">
        <v>23.5063283</v>
      </c>
      <c r="F72" s="20" t="n">
        <v>2.74354582</v>
      </c>
      <c r="G72" s="18" t="n">
        <v>33.85395183</v>
      </c>
      <c r="H72" s="20" t="n">
        <v>3.39585264</v>
      </c>
      <c r="I72" s="18" t="n">
        <v>40.319034</v>
      </c>
      <c r="J72" s="20" t="n">
        <v>3.51611828</v>
      </c>
      <c r="K72" s="18" t="n">
        <v>0</v>
      </c>
      <c r="L72" s="20" t="n">
        <v>0</v>
      </c>
      <c r="M72" s="18" t="s">
        <v>404</v>
      </c>
      <c r="N72" s="20" t="s">
        <v>404</v>
      </c>
      <c r="O72" s="18" t="n">
        <v>0</v>
      </c>
      <c r="P72" s="20" t="n">
        <v>0</v>
      </c>
      <c r="Q72" s="18" t="n">
        <v>0</v>
      </c>
      <c r="R72" s="20" t="n">
        <v>0</v>
      </c>
      <c r="S72" s="18" t="n">
        <v>2.32068587</v>
      </c>
      <c r="T72" s="20" t="n">
        <v>1.07574093</v>
      </c>
    </row>
    <row r="73" spans="1:20">
      <c r="A73" s="15" t="s">
        <v>470</v>
      </c>
      <c r="B73" s="17" t="n">
        <v>8249</v>
      </c>
      <c r="C73" s="18">
        <f>(0.0/B73*100)</f>
        <v/>
      </c>
      <c r="D73" s="19" t="n">
        <v>8249</v>
      </c>
      <c r="E73" s="18" t="n">
        <v>5.19303129</v>
      </c>
      <c r="F73" s="20" t="n">
        <v>1.55187079</v>
      </c>
      <c r="G73" s="18" t="n">
        <v>18.72519818</v>
      </c>
      <c r="H73" s="20" t="n">
        <v>2.75022406</v>
      </c>
      <c r="I73" s="18" t="n">
        <v>71.78516783000001</v>
      </c>
      <c r="J73" s="20" t="n">
        <v>2.93655846</v>
      </c>
      <c r="K73" s="18" t="n">
        <v>0</v>
      </c>
      <c r="L73" s="20" t="n">
        <v>0</v>
      </c>
      <c r="M73" s="18" t="s">
        <v>404</v>
      </c>
      <c r="N73" s="20" t="s">
        <v>404</v>
      </c>
      <c r="O73" s="18" t="n">
        <v>0</v>
      </c>
      <c r="P73" s="20" t="n">
        <v>0</v>
      </c>
      <c r="Q73" s="18" t="n">
        <v>0</v>
      </c>
      <c r="R73" s="20" t="n">
        <v>0</v>
      </c>
      <c r="S73" s="18" t="n">
        <v>4.2966027</v>
      </c>
      <c r="T73" s="20" t="n">
        <v>1.57309228</v>
      </c>
    </row>
    <row r="74" spans="1:20">
      <c r="A74" s="15" t="s">
        <v>471</v>
      </c>
      <c r="B74" s="17" t="n">
        <v>4692</v>
      </c>
      <c r="C74" s="18">
        <f>(484.0/B74*100)</f>
        <v/>
      </c>
      <c r="D74" s="19" t="n">
        <v>4208</v>
      </c>
      <c r="E74" s="18" t="n">
        <v>37.99735709</v>
      </c>
      <c r="F74" s="20" t="n">
        <v>0.28429133</v>
      </c>
      <c r="G74" s="18" t="n">
        <v>40.62226805</v>
      </c>
      <c r="H74" s="20" t="n">
        <v>0.27467647</v>
      </c>
      <c r="I74" s="18" t="n">
        <v>19.56481063</v>
      </c>
      <c r="J74" s="20" t="n">
        <v>0.14680869</v>
      </c>
      <c r="K74" s="18" t="n">
        <v>0</v>
      </c>
      <c r="L74" s="20" t="n">
        <v>0</v>
      </c>
      <c r="M74" s="18" t="s">
        <v>404</v>
      </c>
      <c r="N74" s="20" t="s">
        <v>404</v>
      </c>
      <c r="O74" s="18" t="n">
        <v>0</v>
      </c>
      <c r="P74" s="20" t="n">
        <v>0</v>
      </c>
      <c r="Q74" s="18" t="n">
        <v>0</v>
      </c>
      <c r="R74" s="20" t="n">
        <v>0</v>
      </c>
      <c r="S74" s="18" t="n">
        <v>1.81556422</v>
      </c>
      <c r="T74" s="20" t="n">
        <v>0.01942414</v>
      </c>
    </row>
    <row r="75" spans="1:20">
      <c r="A75" s="15" t="s">
        <v>472</v>
      </c>
      <c r="B75" s="17" t="n">
        <v>5375</v>
      </c>
      <c r="C75" s="18">
        <f>(483.0/B75*100)</f>
        <v/>
      </c>
      <c r="D75" s="19" t="n">
        <v>4892</v>
      </c>
      <c r="E75" s="18" t="n">
        <v>69.60401570000001</v>
      </c>
      <c r="F75" s="20" t="n">
        <v>4.13465959</v>
      </c>
      <c r="G75" s="18" t="n">
        <v>20.56280886</v>
      </c>
      <c r="H75" s="20" t="n">
        <v>3.55630887</v>
      </c>
      <c r="I75" s="18" t="n">
        <v>3.45269318</v>
      </c>
      <c r="J75" s="20" t="n">
        <v>1.61662355</v>
      </c>
      <c r="K75" s="18" t="n">
        <v>0</v>
      </c>
      <c r="L75" s="20" t="n">
        <v>0</v>
      </c>
      <c r="M75" s="18" t="s">
        <v>404</v>
      </c>
      <c r="N75" s="20" t="s">
        <v>404</v>
      </c>
      <c r="O75" s="18" t="n">
        <v>0</v>
      </c>
      <c r="P75" s="20" t="n">
        <v>0</v>
      </c>
      <c r="Q75" s="18" t="n">
        <v>0</v>
      </c>
      <c r="R75" s="20" t="n">
        <v>0</v>
      </c>
      <c r="S75" s="18" t="n">
        <v>6.38048226</v>
      </c>
      <c r="T75" s="20" t="n">
        <v>2.16000144</v>
      </c>
    </row>
    <row r="76" spans="1:20">
      <c r="A76" s="15" t="s">
        <v>473</v>
      </c>
      <c r="B76" s="17" t="n">
        <v>14167</v>
      </c>
      <c r="C76" s="18">
        <f>(1400.0/B76*100)</f>
        <v/>
      </c>
      <c r="D76" s="19" t="n">
        <v>12767</v>
      </c>
      <c r="E76" s="18" t="n">
        <v>32.74915758</v>
      </c>
      <c r="F76" s="20" t="n">
        <v>2.69449782</v>
      </c>
      <c r="G76" s="18" t="n">
        <v>29.27773516</v>
      </c>
      <c r="H76" s="20" t="n">
        <v>2.52618211</v>
      </c>
      <c r="I76" s="18" t="n">
        <v>32.63833359</v>
      </c>
      <c r="J76" s="20" t="n">
        <v>2.76119675</v>
      </c>
      <c r="K76" s="18" t="n">
        <v>0</v>
      </c>
      <c r="L76" s="20" t="n">
        <v>0</v>
      </c>
      <c r="M76" s="18" t="s">
        <v>404</v>
      </c>
      <c r="N76" s="20" t="s">
        <v>404</v>
      </c>
      <c r="O76" s="18" t="n">
        <v>0</v>
      </c>
      <c r="P76" s="20" t="n">
        <v>0</v>
      </c>
      <c r="Q76" s="18" t="n">
        <v>0</v>
      </c>
      <c r="R76" s="20" t="n">
        <v>0</v>
      </c>
      <c r="S76" s="18" t="n">
        <v>5.33477367</v>
      </c>
      <c r="T76" s="20" t="n">
        <v>1.24527711</v>
      </c>
    </row>
    <row r="77" spans="1:20">
      <c r="A77" s="15" t="s">
        <v>474</v>
      </c>
      <c r="B77" s="17" t="n">
        <v>6062</v>
      </c>
      <c r="C77" s="18">
        <f>(0.0/B77*100)</f>
        <v/>
      </c>
      <c r="D77" s="19" t="n">
        <v>6062</v>
      </c>
      <c r="E77" s="18" t="n">
        <v>78.68973651</v>
      </c>
      <c r="F77" s="20" t="n">
        <v>1.90325931</v>
      </c>
      <c r="G77" s="18" t="n">
        <v>4.37239114</v>
      </c>
      <c r="H77" s="20" t="n">
        <v>1.53135559</v>
      </c>
      <c r="I77" s="18" t="n">
        <v>16.93787235</v>
      </c>
      <c r="J77" s="20" t="n">
        <v>1.5148778</v>
      </c>
      <c r="K77" s="18" t="n">
        <v>0</v>
      </c>
      <c r="L77" s="20" t="n">
        <v>0</v>
      </c>
      <c r="M77" s="18" t="s">
        <v>404</v>
      </c>
      <c r="N77" s="20" t="s">
        <v>404</v>
      </c>
      <c r="O77" s="18" t="n">
        <v>0</v>
      </c>
      <c r="P77" s="20" t="n">
        <v>0</v>
      </c>
      <c r="Q77" s="18" t="n">
        <v>0</v>
      </c>
      <c r="R77" s="20" t="n">
        <v>0</v>
      </c>
      <c r="S77" s="18" t="n">
        <v>0</v>
      </c>
      <c r="T77" s="20" t="n">
        <v>0</v>
      </c>
    </row>
    <row r="78" spans="1:20">
      <c r="A78" s="15" t="s">
        <v>475</v>
      </c>
      <c r="B78" s="17" t="n">
        <v>5826</v>
      </c>
      <c r="C78" s="18">
        <f>(0.0/B78*100)</f>
        <v/>
      </c>
      <c r="D78" s="19" t="n">
        <v>5826</v>
      </c>
      <c r="E78" s="18" t="n">
        <v>5.98552179</v>
      </c>
      <c r="F78" s="20" t="n">
        <v>1.899981</v>
      </c>
      <c r="G78" s="18" t="n">
        <v>34.67501449</v>
      </c>
      <c r="H78" s="20" t="n">
        <v>3.8325264</v>
      </c>
      <c r="I78" s="18" t="n">
        <v>55.74498391</v>
      </c>
      <c r="J78" s="20" t="n">
        <v>3.97591709</v>
      </c>
      <c r="K78" s="18" t="n">
        <v>0</v>
      </c>
      <c r="L78" s="20" t="n">
        <v>0</v>
      </c>
      <c r="M78" s="18" t="s">
        <v>404</v>
      </c>
      <c r="N78" s="20" t="s">
        <v>404</v>
      </c>
      <c r="O78" s="18" t="n">
        <v>0</v>
      </c>
      <c r="P78" s="20" t="n">
        <v>0</v>
      </c>
      <c r="Q78" s="18" t="n">
        <v>0</v>
      </c>
      <c r="R78" s="20" t="n">
        <v>0</v>
      </c>
      <c r="S78" s="18" t="n">
        <v>3.59447981</v>
      </c>
      <c r="T78" s="20" t="n">
        <v>2.03943078</v>
      </c>
    </row>
    <row customHeight="1" ht="25" r="79" spans="1:20">
      <c r="A79" s="15" t="s">
        <v>476</v>
      </c>
      <c r="B79" s="17" t="n">
        <v>1657</v>
      </c>
      <c r="C79" s="18">
        <f>(21.0/B79*100)</f>
        <v/>
      </c>
      <c r="D79" s="19" t="n">
        <v>1636</v>
      </c>
      <c r="E79" s="18" t="n">
        <v>39.76803054</v>
      </c>
      <c r="F79" s="20" t="n">
        <v>6.32225057</v>
      </c>
      <c r="G79" s="18" t="n">
        <v>16.33258202</v>
      </c>
      <c r="H79" s="20" t="n">
        <v>4.97259621</v>
      </c>
      <c r="I79" s="18" t="n">
        <v>42.40406138</v>
      </c>
      <c r="J79" s="20" t="n">
        <v>6.909038</v>
      </c>
      <c r="K79" s="18" t="n">
        <v>0</v>
      </c>
      <c r="L79" s="20" t="n">
        <v>0</v>
      </c>
      <c r="M79" s="18" t="s">
        <v>404</v>
      </c>
      <c r="N79" s="20" t="s">
        <v>404</v>
      </c>
      <c r="O79" s="18" t="n">
        <v>0</v>
      </c>
      <c r="P79" s="20" t="n">
        <v>0</v>
      </c>
      <c r="Q79" s="18" t="n">
        <v>0</v>
      </c>
      <c r="R79" s="20" t="n">
        <v>0</v>
      </c>
      <c r="S79" s="18" t="n">
        <v>1.49532607</v>
      </c>
      <c r="T79" s="20" t="n">
        <v>1.04635443</v>
      </c>
    </row>
    <row r="80" spans="1:20">
      <c r="A80" s="15" t="s">
        <v>477</v>
      </c>
      <c r="B80" s="17" t="n">
        <v>7841</v>
      </c>
      <c r="C80" s="18">
        <f>(0.0/B80*100)</f>
        <v/>
      </c>
      <c r="D80" s="19" t="n">
        <v>7841</v>
      </c>
      <c r="E80" s="18" t="n">
        <v>55.40103471</v>
      </c>
      <c r="F80" s="20" t="n">
        <v>3.71740348</v>
      </c>
      <c r="G80" s="18" t="n">
        <v>20.00685488</v>
      </c>
      <c r="H80" s="20" t="n">
        <v>2.91825004</v>
      </c>
      <c r="I80" s="18" t="n">
        <v>24.59211041</v>
      </c>
      <c r="J80" s="20" t="n">
        <v>3.05603421</v>
      </c>
      <c r="K80" s="18" t="n">
        <v>0</v>
      </c>
      <c r="L80" s="20" t="n">
        <v>0</v>
      </c>
      <c r="M80" s="18" t="s">
        <v>404</v>
      </c>
      <c r="N80" s="20" t="s">
        <v>404</v>
      </c>
      <c r="O80" s="18" t="n">
        <v>0</v>
      </c>
      <c r="P80" s="20" t="n">
        <v>0</v>
      </c>
      <c r="Q80" s="18" t="n">
        <v>0</v>
      </c>
      <c r="R80" s="20" t="n">
        <v>0</v>
      </c>
      <c r="S80" s="18" t="n">
        <v>0</v>
      </c>
      <c r="T80" s="20" t="n">
        <v>0</v>
      </c>
    </row>
    <row r="81" spans="1:20">
      <c r="A81" s="21" t="s">
        <v>478</v>
      </c>
      <c r="B81" s="17" t="n">
        <v>8861</v>
      </c>
      <c r="C81" s="18">
        <f>(0.0/B81*100)</f>
        <v/>
      </c>
      <c r="D81" s="19" t="n">
        <v>8861</v>
      </c>
      <c r="E81" s="18" t="n">
        <v>23.86182958</v>
      </c>
      <c r="F81" s="20" t="n">
        <v>3.08484846</v>
      </c>
      <c r="G81" s="18" t="n">
        <v>35.9777402</v>
      </c>
      <c r="H81" s="20" t="n">
        <v>3.6023136</v>
      </c>
      <c r="I81" s="18" t="n">
        <v>39.19347839</v>
      </c>
      <c r="J81" s="20" t="n">
        <v>3.4878424</v>
      </c>
      <c r="K81" s="18" t="n">
        <v>0</v>
      </c>
      <c r="L81" s="20" t="n">
        <v>0</v>
      </c>
      <c r="M81" s="18" t="s">
        <v>404</v>
      </c>
      <c r="N81" s="20" t="s">
        <v>404</v>
      </c>
      <c r="O81" s="18" t="n">
        <v>0</v>
      </c>
      <c r="P81" s="20" t="n">
        <v>0</v>
      </c>
      <c r="Q81" s="18" t="n">
        <v>0</v>
      </c>
      <c r="R81" s="20" t="n">
        <v>0</v>
      </c>
      <c r="S81" s="18" t="n">
        <v>0.96695183</v>
      </c>
      <c r="T81" s="20" t="n">
        <v>0.380135</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612</v>
      </c>
    </row>
    <row customHeight="1" ht="30" r="4" spans="1:20">
      <c r="A4" s="6" t="n"/>
      <c r="B4" s="7" t="s">
        <v>385</v>
      </c>
      <c r="C4" s="7" t="s">
        <v>386</v>
      </c>
      <c r="D4" s="8" t="s">
        <v>385</v>
      </c>
      <c r="E4" s="9" t="s">
        <v>607</v>
      </c>
      <c r="F4" s="10" t="n"/>
      <c r="G4" s="9" t="s">
        <v>608</v>
      </c>
      <c r="H4" s="10" t="n"/>
      <c r="I4" s="9" t="s">
        <v>609</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18.478462</v>
      </c>
      <c r="F7" s="20" t="n">
        <v>1.60493323</v>
      </c>
      <c r="G7" s="18" t="n">
        <v>52.09492249</v>
      </c>
      <c r="H7" s="20" t="n">
        <v>2.12076619</v>
      </c>
      <c r="I7" s="18" t="n">
        <v>25.26624518</v>
      </c>
      <c r="J7" s="20" t="n">
        <v>1.8997148</v>
      </c>
      <c r="K7" s="18" t="n">
        <v>0</v>
      </c>
      <c r="L7" s="20" t="n">
        <v>0</v>
      </c>
      <c r="M7" s="18" t="s">
        <v>404</v>
      </c>
      <c r="N7" s="20" t="s">
        <v>404</v>
      </c>
      <c r="O7" s="18" t="n">
        <v>0</v>
      </c>
      <c r="P7" s="20" t="n">
        <v>0</v>
      </c>
      <c r="Q7" s="18" t="n">
        <v>0</v>
      </c>
      <c r="R7" s="20" t="n">
        <v>0</v>
      </c>
      <c r="S7" s="18" t="n">
        <v>4.16037033</v>
      </c>
      <c r="T7" s="20" t="n">
        <v>0.74650085</v>
      </c>
    </row>
    <row r="8" spans="1:20">
      <c r="A8" s="15" t="s">
        <v>405</v>
      </c>
      <c r="B8" s="17" t="n">
        <v>7007</v>
      </c>
      <c r="C8" s="18">
        <f>(0.0/B8*100)</f>
        <v/>
      </c>
      <c r="D8" s="19" t="n">
        <v>7007</v>
      </c>
      <c r="E8" s="18" t="n">
        <v>26.83903313</v>
      </c>
      <c r="F8" s="20" t="n">
        <v>2.85610525</v>
      </c>
      <c r="G8" s="18" t="n">
        <v>32.82959835</v>
      </c>
      <c r="H8" s="20" t="n">
        <v>3.17014155</v>
      </c>
      <c r="I8" s="18" t="n">
        <v>35.26022535</v>
      </c>
      <c r="J8" s="20" t="n">
        <v>3.1224417</v>
      </c>
      <c r="K8" s="18" t="n">
        <v>0</v>
      </c>
      <c r="L8" s="20" t="n">
        <v>0</v>
      </c>
      <c r="M8" s="18" t="s">
        <v>404</v>
      </c>
      <c r="N8" s="20" t="s">
        <v>404</v>
      </c>
      <c r="O8" s="18" t="n">
        <v>0</v>
      </c>
      <c r="P8" s="20" t="n">
        <v>0</v>
      </c>
      <c r="Q8" s="18" t="n">
        <v>0</v>
      </c>
      <c r="R8" s="20" t="n">
        <v>0</v>
      </c>
      <c r="S8" s="18" t="n">
        <v>5.07114316</v>
      </c>
      <c r="T8" s="20" t="n">
        <v>1.15589514</v>
      </c>
    </row>
    <row r="9" spans="1:20">
      <c r="A9" s="15" t="s">
        <v>406</v>
      </c>
      <c r="B9" s="17" t="n">
        <v>9651</v>
      </c>
      <c r="C9" s="18">
        <f>(200.0/B9*100)</f>
        <v/>
      </c>
      <c r="D9" s="19" t="n">
        <v>9451</v>
      </c>
      <c r="E9" s="18" t="n">
        <v>22.49991251</v>
      </c>
      <c r="F9" s="20" t="n">
        <v>2.04573249</v>
      </c>
      <c r="G9" s="18" t="n">
        <v>54.50766256</v>
      </c>
      <c r="H9" s="20" t="n">
        <v>2.9046771</v>
      </c>
      <c r="I9" s="18" t="n">
        <v>13.92822608</v>
      </c>
      <c r="J9" s="20" t="n">
        <v>2.34418233</v>
      </c>
      <c r="K9" s="18" t="n">
        <v>0</v>
      </c>
      <c r="L9" s="20" t="n">
        <v>0</v>
      </c>
      <c r="M9" s="18" t="s">
        <v>404</v>
      </c>
      <c r="N9" s="20" t="s">
        <v>404</v>
      </c>
      <c r="O9" s="18" t="n">
        <v>0</v>
      </c>
      <c r="P9" s="20" t="n">
        <v>0</v>
      </c>
      <c r="Q9" s="18" t="n">
        <v>0</v>
      </c>
      <c r="R9" s="20" t="n">
        <v>0</v>
      </c>
      <c r="S9" s="18" t="n">
        <v>9.06419885</v>
      </c>
      <c r="T9" s="20" t="n">
        <v>1.87868629</v>
      </c>
    </row>
    <row r="10" spans="1:20">
      <c r="A10" s="15" t="s">
        <v>407</v>
      </c>
      <c r="B10" s="17" t="n">
        <v>20058</v>
      </c>
      <c r="C10" s="18">
        <f>(2893.0/B10*100)</f>
        <v/>
      </c>
      <c r="D10" s="19" t="n">
        <v>17165</v>
      </c>
      <c r="E10" s="18" t="n">
        <v>16.6741959</v>
      </c>
      <c r="F10" s="20" t="n">
        <v>1.96356193</v>
      </c>
      <c r="G10" s="18" t="n">
        <v>48.14821239</v>
      </c>
      <c r="H10" s="20" t="n">
        <v>2.75274657</v>
      </c>
      <c r="I10" s="18" t="n">
        <v>32.31638713</v>
      </c>
      <c r="J10" s="20" t="n">
        <v>2.74293796</v>
      </c>
      <c r="K10" s="18" t="n">
        <v>0</v>
      </c>
      <c r="L10" s="20" t="n">
        <v>0</v>
      </c>
      <c r="M10" s="18" t="s">
        <v>404</v>
      </c>
      <c r="N10" s="20" t="s">
        <v>404</v>
      </c>
      <c r="O10" s="18" t="n">
        <v>0</v>
      </c>
      <c r="P10" s="20" t="n">
        <v>0</v>
      </c>
      <c r="Q10" s="18" t="n">
        <v>0</v>
      </c>
      <c r="R10" s="20" t="n">
        <v>0</v>
      </c>
      <c r="S10" s="18" t="n">
        <v>2.86120457</v>
      </c>
      <c r="T10" s="20" t="n">
        <v>0.87289265</v>
      </c>
    </row>
    <row r="11" spans="1:20">
      <c r="A11" s="15" t="s">
        <v>408</v>
      </c>
      <c r="B11" s="17" t="n">
        <v>7053</v>
      </c>
      <c r="C11" s="18">
        <f>(137.0/B11*100)</f>
        <v/>
      </c>
      <c r="D11" s="19" t="n">
        <v>6916</v>
      </c>
      <c r="E11" s="18" t="n">
        <v>47.29933367</v>
      </c>
      <c r="F11" s="20" t="n">
        <v>3.76160722</v>
      </c>
      <c r="G11" s="18" t="n">
        <v>32.10497941</v>
      </c>
      <c r="H11" s="20" t="n">
        <v>3.50736931</v>
      </c>
      <c r="I11" s="18" t="n">
        <v>18.90616115</v>
      </c>
      <c r="J11" s="20" t="n">
        <v>2.98964974</v>
      </c>
      <c r="K11" s="18" t="n">
        <v>0</v>
      </c>
      <c r="L11" s="20" t="n">
        <v>0</v>
      </c>
      <c r="M11" s="18" t="s">
        <v>404</v>
      </c>
      <c r="N11" s="20" t="s">
        <v>404</v>
      </c>
      <c r="O11" s="18" t="n">
        <v>0</v>
      </c>
      <c r="P11" s="20" t="n">
        <v>0</v>
      </c>
      <c r="Q11" s="18" t="n">
        <v>0</v>
      </c>
      <c r="R11" s="20" t="n">
        <v>0</v>
      </c>
      <c r="S11" s="18" t="n">
        <v>1.68952576</v>
      </c>
      <c r="T11" s="20" t="n">
        <v>1.24996998</v>
      </c>
    </row>
    <row r="12" spans="1:20">
      <c r="A12" s="15" t="s">
        <v>409</v>
      </c>
      <c r="B12" s="17" t="n">
        <v>6894</v>
      </c>
      <c r="C12" s="18">
        <f>(106.0/B12*100)</f>
        <v/>
      </c>
      <c r="D12" s="19" t="n">
        <v>6788</v>
      </c>
      <c r="E12" s="18" t="n">
        <v>29.71204925</v>
      </c>
      <c r="F12" s="20" t="n">
        <v>2.82541114</v>
      </c>
      <c r="G12" s="18" t="n">
        <v>31.96772457</v>
      </c>
      <c r="H12" s="20" t="n">
        <v>2.70042402</v>
      </c>
      <c r="I12" s="18" t="n">
        <v>36.16249818</v>
      </c>
      <c r="J12" s="20" t="n">
        <v>3.30958868</v>
      </c>
      <c r="K12" s="18" t="n">
        <v>0</v>
      </c>
      <c r="L12" s="20" t="n">
        <v>0</v>
      </c>
      <c r="M12" s="18" t="s">
        <v>404</v>
      </c>
      <c r="N12" s="20" t="s">
        <v>404</v>
      </c>
      <c r="O12" s="18" t="n">
        <v>0</v>
      </c>
      <c r="P12" s="20" t="n">
        <v>0</v>
      </c>
      <c r="Q12" s="18" t="n">
        <v>0</v>
      </c>
      <c r="R12" s="20" t="n">
        <v>0</v>
      </c>
      <c r="S12" s="18" t="n">
        <v>2.15772799</v>
      </c>
      <c r="T12" s="20" t="n">
        <v>0.92491954</v>
      </c>
    </row>
    <row r="13" spans="1:20">
      <c r="A13" s="15" t="s">
        <v>410</v>
      </c>
      <c r="B13" s="17" t="n">
        <v>7161</v>
      </c>
      <c r="C13" s="18">
        <f>(1175.0/B13*100)</f>
        <v/>
      </c>
      <c r="D13" s="19" t="n">
        <v>5986</v>
      </c>
      <c r="E13" s="18" t="n">
        <v>34.18785393</v>
      </c>
      <c r="F13" s="20" t="n">
        <v>3.34488685</v>
      </c>
      <c r="G13" s="18" t="n">
        <v>44.26861031</v>
      </c>
      <c r="H13" s="20" t="n">
        <v>3.24928917</v>
      </c>
      <c r="I13" s="18" t="n">
        <v>15.53682072</v>
      </c>
      <c r="J13" s="20" t="n">
        <v>2.46062966</v>
      </c>
      <c r="K13" s="18" t="n">
        <v>0</v>
      </c>
      <c r="L13" s="20" t="n">
        <v>0</v>
      </c>
      <c r="M13" s="18" t="s">
        <v>404</v>
      </c>
      <c r="N13" s="20" t="s">
        <v>404</v>
      </c>
      <c r="O13" s="18" t="n">
        <v>0</v>
      </c>
      <c r="P13" s="20" t="n">
        <v>0</v>
      </c>
      <c r="Q13" s="18" t="n">
        <v>0</v>
      </c>
      <c r="R13" s="20" t="n">
        <v>0</v>
      </c>
      <c r="S13" s="18" t="n">
        <v>6.00671503</v>
      </c>
      <c r="T13" s="20" t="n">
        <v>1.58720225</v>
      </c>
    </row>
    <row r="14" spans="1:20">
      <c r="A14" s="15" t="s">
        <v>411</v>
      </c>
      <c r="B14" s="17" t="n">
        <v>5587</v>
      </c>
      <c r="C14" s="18">
        <f>(0.0/B14*100)</f>
        <v/>
      </c>
      <c r="D14" s="19" t="n">
        <v>5587</v>
      </c>
      <c r="E14" s="18" t="n">
        <v>15.22353209</v>
      </c>
      <c r="F14" s="20" t="n">
        <v>2.04135515</v>
      </c>
      <c r="G14" s="18" t="n">
        <v>51.43686589</v>
      </c>
      <c r="H14" s="20" t="n">
        <v>2.71795032</v>
      </c>
      <c r="I14" s="18" t="n">
        <v>30.21770074</v>
      </c>
      <c r="J14" s="20" t="n">
        <v>2.5747766</v>
      </c>
      <c r="K14" s="18" t="n">
        <v>0</v>
      </c>
      <c r="L14" s="20" t="n">
        <v>0</v>
      </c>
      <c r="M14" s="18" t="s">
        <v>404</v>
      </c>
      <c r="N14" s="20" t="s">
        <v>404</v>
      </c>
      <c r="O14" s="18" t="n">
        <v>0</v>
      </c>
      <c r="P14" s="20" t="n">
        <v>0</v>
      </c>
      <c r="Q14" s="18" t="n">
        <v>0</v>
      </c>
      <c r="R14" s="20" t="n">
        <v>0</v>
      </c>
      <c r="S14" s="18" t="n">
        <v>3.12190128</v>
      </c>
      <c r="T14" s="20" t="n">
        <v>0.92691654</v>
      </c>
    </row>
    <row r="15" spans="1:20">
      <c r="A15" s="15" t="s">
        <v>412</v>
      </c>
      <c r="B15" s="17" t="n">
        <v>5882</v>
      </c>
      <c r="C15" s="18">
        <f>(0.0/B15*100)</f>
        <v/>
      </c>
      <c r="D15" s="19" t="n">
        <v>5882</v>
      </c>
      <c r="E15" s="18" t="n">
        <v>55.02476485</v>
      </c>
      <c r="F15" s="20" t="n">
        <v>3.48239558</v>
      </c>
      <c r="G15" s="18" t="n">
        <v>36.69715689</v>
      </c>
      <c r="H15" s="20" t="n">
        <v>3.62270877</v>
      </c>
      <c r="I15" s="18" t="n">
        <v>6.06992596</v>
      </c>
      <c r="J15" s="20" t="n">
        <v>1.44068988</v>
      </c>
      <c r="K15" s="18" t="n">
        <v>0</v>
      </c>
      <c r="L15" s="20" t="n">
        <v>0</v>
      </c>
      <c r="M15" s="18" t="s">
        <v>404</v>
      </c>
      <c r="N15" s="20" t="s">
        <v>404</v>
      </c>
      <c r="O15" s="18" t="n">
        <v>0</v>
      </c>
      <c r="P15" s="20" t="n">
        <v>0</v>
      </c>
      <c r="Q15" s="18" t="n">
        <v>0</v>
      </c>
      <c r="R15" s="20" t="n">
        <v>0</v>
      </c>
      <c r="S15" s="18" t="n">
        <v>2.2081523</v>
      </c>
      <c r="T15" s="20" t="n">
        <v>1.11499482</v>
      </c>
    </row>
    <row r="16" spans="1:20">
      <c r="A16" s="15" t="s">
        <v>413</v>
      </c>
      <c r="B16" s="17" t="n">
        <v>6108</v>
      </c>
      <c r="C16" s="18">
        <f>(390.0/B16*100)</f>
        <v/>
      </c>
      <c r="D16" s="19" t="n">
        <v>5718</v>
      </c>
      <c r="E16" s="18" t="n">
        <v>28.7742254</v>
      </c>
      <c r="F16" s="20" t="n">
        <v>2.9366916</v>
      </c>
      <c r="G16" s="18" t="n">
        <v>50.89720015</v>
      </c>
      <c r="H16" s="20" t="n">
        <v>3.4139719</v>
      </c>
      <c r="I16" s="18" t="n">
        <v>16.19919887</v>
      </c>
      <c r="J16" s="20" t="n">
        <v>2.50739252</v>
      </c>
      <c r="K16" s="18" t="n">
        <v>0</v>
      </c>
      <c r="L16" s="20" t="n">
        <v>0</v>
      </c>
      <c r="M16" s="18" t="s">
        <v>404</v>
      </c>
      <c r="N16" s="20" t="s">
        <v>404</v>
      </c>
      <c r="O16" s="18" t="n">
        <v>0</v>
      </c>
      <c r="P16" s="20" t="n">
        <v>0</v>
      </c>
      <c r="Q16" s="18" t="n">
        <v>0</v>
      </c>
      <c r="R16" s="20" t="n">
        <v>0</v>
      </c>
      <c r="S16" s="18" t="n">
        <v>4.12937558</v>
      </c>
      <c r="T16" s="20" t="n">
        <v>1.31724742</v>
      </c>
    </row>
    <row r="17" spans="1:20">
      <c r="A17" s="15" t="s">
        <v>414</v>
      </c>
      <c r="B17" s="17" t="n">
        <v>6504</v>
      </c>
      <c r="C17" s="18">
        <f>(1325.0/B17*100)</f>
        <v/>
      </c>
      <c r="D17" s="19" t="n">
        <v>5179</v>
      </c>
      <c r="E17" s="18" t="n">
        <v>14.69650871</v>
      </c>
      <c r="F17" s="20" t="n">
        <v>2.62607241</v>
      </c>
      <c r="G17" s="18" t="n">
        <v>39.98901404</v>
      </c>
      <c r="H17" s="20" t="n">
        <v>3.63158817</v>
      </c>
      <c r="I17" s="18" t="n">
        <v>41.37290023</v>
      </c>
      <c r="J17" s="20" t="n">
        <v>3.15050062</v>
      </c>
      <c r="K17" s="18" t="n">
        <v>0</v>
      </c>
      <c r="L17" s="20" t="n">
        <v>0</v>
      </c>
      <c r="M17" s="18" t="s">
        <v>404</v>
      </c>
      <c r="N17" s="20" t="s">
        <v>404</v>
      </c>
      <c r="O17" s="18" t="n">
        <v>0</v>
      </c>
      <c r="P17" s="20" t="n">
        <v>0</v>
      </c>
      <c r="Q17" s="18" t="n">
        <v>0</v>
      </c>
      <c r="R17" s="20" t="n">
        <v>0</v>
      </c>
      <c r="S17" s="18" t="n">
        <v>3.94157701</v>
      </c>
      <c r="T17" s="20" t="n">
        <v>1.20573859</v>
      </c>
    </row>
    <row r="18" spans="1:20">
      <c r="A18" s="15" t="s">
        <v>415</v>
      </c>
      <c r="B18" s="17" t="n">
        <v>5532</v>
      </c>
      <c r="C18" s="18">
        <f>(0.0/B18*100)</f>
        <v/>
      </c>
      <c r="D18" s="19" t="n">
        <v>5532</v>
      </c>
      <c r="E18" s="18" t="n">
        <v>53.43248052</v>
      </c>
      <c r="F18" s="20" t="n">
        <v>3.62962762</v>
      </c>
      <c r="G18" s="18" t="n">
        <v>28.11973232</v>
      </c>
      <c r="H18" s="20" t="n">
        <v>3.25733036</v>
      </c>
      <c r="I18" s="18" t="n">
        <v>17.34324401</v>
      </c>
      <c r="J18" s="20" t="n">
        <v>2.55674866</v>
      </c>
      <c r="K18" s="18" t="n">
        <v>0</v>
      </c>
      <c r="L18" s="20" t="n">
        <v>0</v>
      </c>
      <c r="M18" s="18" t="s">
        <v>404</v>
      </c>
      <c r="N18" s="20" t="s">
        <v>404</v>
      </c>
      <c r="O18" s="18" t="n">
        <v>0</v>
      </c>
      <c r="P18" s="20" t="n">
        <v>0</v>
      </c>
      <c r="Q18" s="18" t="n">
        <v>0</v>
      </c>
      <c r="R18" s="20" t="n">
        <v>0</v>
      </c>
      <c r="S18" s="18" t="n">
        <v>1.10454315</v>
      </c>
      <c r="T18" s="20" t="n">
        <v>0.61239161</v>
      </c>
    </row>
    <row r="19" spans="1:20">
      <c r="A19" s="15" t="s">
        <v>416</v>
      </c>
      <c r="B19" s="17" t="n">
        <v>5658</v>
      </c>
      <c r="C19" s="18">
        <f>(327.0/B19*100)</f>
        <v/>
      </c>
      <c r="D19" s="19" t="n">
        <v>5331</v>
      </c>
      <c r="E19" s="18" t="n">
        <v>13.68619325</v>
      </c>
      <c r="F19" s="20" t="n">
        <v>2.24341996</v>
      </c>
      <c r="G19" s="18" t="n">
        <v>32.54695698</v>
      </c>
      <c r="H19" s="20" t="n">
        <v>3.46105437</v>
      </c>
      <c r="I19" s="18" t="n">
        <v>50.56925334</v>
      </c>
      <c r="J19" s="20" t="n">
        <v>3.46588815</v>
      </c>
      <c r="K19" s="18" t="n">
        <v>0</v>
      </c>
      <c r="L19" s="20" t="n">
        <v>0</v>
      </c>
      <c r="M19" s="18" t="s">
        <v>404</v>
      </c>
      <c r="N19" s="20" t="s">
        <v>404</v>
      </c>
      <c r="O19" s="18" t="n">
        <v>0</v>
      </c>
      <c r="P19" s="20" t="n">
        <v>0</v>
      </c>
      <c r="Q19" s="18" t="n">
        <v>0</v>
      </c>
      <c r="R19" s="20" t="n">
        <v>0</v>
      </c>
      <c r="S19" s="18" t="n">
        <v>3.19759643</v>
      </c>
      <c r="T19" s="20" t="n">
        <v>1.26308338</v>
      </c>
    </row>
    <row r="20" spans="1:20">
      <c r="A20" s="15" t="s">
        <v>417</v>
      </c>
      <c r="B20" s="17" t="n">
        <v>3371</v>
      </c>
      <c r="C20" s="18">
        <f>(24.0/B20*100)</f>
        <v/>
      </c>
      <c r="D20" s="19" t="n">
        <v>3347</v>
      </c>
      <c r="E20" s="18" t="n">
        <v>74.29312867</v>
      </c>
      <c r="F20" s="20" t="n">
        <v>0.22771265</v>
      </c>
      <c r="G20" s="18" t="n">
        <v>18.23409792</v>
      </c>
      <c r="H20" s="20" t="n">
        <v>0.20296819</v>
      </c>
      <c r="I20" s="18" t="n">
        <v>3.51188817</v>
      </c>
      <c r="J20" s="20" t="n">
        <v>0.03041513</v>
      </c>
      <c r="K20" s="18" t="n">
        <v>0</v>
      </c>
      <c r="L20" s="20" t="n">
        <v>0</v>
      </c>
      <c r="M20" s="18" t="s">
        <v>404</v>
      </c>
      <c r="N20" s="20" t="s">
        <v>404</v>
      </c>
      <c r="O20" s="18" t="n">
        <v>0</v>
      </c>
      <c r="P20" s="20" t="n">
        <v>0</v>
      </c>
      <c r="Q20" s="18" t="n">
        <v>0</v>
      </c>
      <c r="R20" s="20" t="n">
        <v>0</v>
      </c>
      <c r="S20" s="18" t="n">
        <v>3.96088525</v>
      </c>
      <c r="T20" s="20" t="n">
        <v>0.09714942999999999</v>
      </c>
    </row>
    <row r="21" spans="1:20">
      <c r="A21" s="15" t="s">
        <v>418</v>
      </c>
      <c r="B21" s="17" t="n">
        <v>5741</v>
      </c>
      <c r="C21" s="18">
        <f>(0.0/B21*100)</f>
        <v/>
      </c>
      <c r="D21" s="19" t="n">
        <v>5741</v>
      </c>
      <c r="E21" s="18" t="n">
        <v>32.98805154</v>
      </c>
      <c r="F21" s="20" t="n">
        <v>3.2063123</v>
      </c>
      <c r="G21" s="18" t="n">
        <v>39.26545365</v>
      </c>
      <c r="H21" s="20" t="n">
        <v>3.78233769</v>
      </c>
      <c r="I21" s="18" t="n">
        <v>20.25428664</v>
      </c>
      <c r="J21" s="20" t="n">
        <v>3.14016917</v>
      </c>
      <c r="K21" s="18" t="n">
        <v>0</v>
      </c>
      <c r="L21" s="20" t="n">
        <v>0</v>
      </c>
      <c r="M21" s="18" t="s">
        <v>404</v>
      </c>
      <c r="N21" s="20" t="s">
        <v>404</v>
      </c>
      <c r="O21" s="18" t="n">
        <v>0</v>
      </c>
      <c r="P21" s="20" t="n">
        <v>0</v>
      </c>
      <c r="Q21" s="18" t="n">
        <v>0</v>
      </c>
      <c r="R21" s="20" t="n">
        <v>0</v>
      </c>
      <c r="S21" s="18" t="n">
        <v>7.49220817</v>
      </c>
      <c r="T21" s="20" t="n">
        <v>2.16561023</v>
      </c>
    </row>
    <row r="22" spans="1:20">
      <c r="A22" s="15" t="s">
        <v>419</v>
      </c>
      <c r="B22" s="17" t="n">
        <v>6598</v>
      </c>
      <c r="C22" s="18">
        <f>(0.0/B22*100)</f>
        <v/>
      </c>
      <c r="D22" s="19" t="n">
        <v>6598</v>
      </c>
      <c r="E22" s="18" t="n">
        <v>13.10448063</v>
      </c>
      <c r="F22" s="20" t="n">
        <v>2.60207852</v>
      </c>
      <c r="G22" s="18" t="n">
        <v>48.47913663</v>
      </c>
      <c r="H22" s="20" t="n">
        <v>4.17704565</v>
      </c>
      <c r="I22" s="18" t="n">
        <v>37.87171061</v>
      </c>
      <c r="J22" s="20" t="n">
        <v>3.99702786</v>
      </c>
      <c r="K22" s="18" t="n">
        <v>0</v>
      </c>
      <c r="L22" s="20" t="n">
        <v>0</v>
      </c>
      <c r="M22" s="18" t="s">
        <v>404</v>
      </c>
      <c r="N22" s="20" t="s">
        <v>404</v>
      </c>
      <c r="O22" s="18" t="n">
        <v>0</v>
      </c>
      <c r="P22" s="20" t="n">
        <v>0</v>
      </c>
      <c r="Q22" s="18" t="n">
        <v>0</v>
      </c>
      <c r="R22" s="20" t="n">
        <v>0</v>
      </c>
      <c r="S22" s="18" t="n">
        <v>0.54467213</v>
      </c>
      <c r="T22" s="20" t="n">
        <v>0.54555509</v>
      </c>
    </row>
    <row r="23" spans="1:20">
      <c r="A23" s="15" t="s">
        <v>420</v>
      </c>
      <c r="B23" s="17" t="n">
        <v>11583</v>
      </c>
      <c r="C23" s="18">
        <f>(3151.0/B23*100)</f>
        <v/>
      </c>
      <c r="D23" s="19" t="n">
        <v>8432</v>
      </c>
      <c r="E23" s="18" t="n">
        <v>9.964363240000001</v>
      </c>
      <c r="F23" s="20" t="n">
        <v>1.78906328</v>
      </c>
      <c r="G23" s="18" t="n">
        <v>25.12387345</v>
      </c>
      <c r="H23" s="20" t="n">
        <v>3.14806346</v>
      </c>
      <c r="I23" s="18" t="n">
        <v>60.53555753</v>
      </c>
      <c r="J23" s="20" t="n">
        <v>3.58976717</v>
      </c>
      <c r="K23" s="18" t="n">
        <v>0</v>
      </c>
      <c r="L23" s="20" t="n">
        <v>0</v>
      </c>
      <c r="M23" s="18" t="s">
        <v>404</v>
      </c>
      <c r="N23" s="20" t="s">
        <v>404</v>
      </c>
      <c r="O23" s="18" t="n">
        <v>0</v>
      </c>
      <c r="P23" s="20" t="n">
        <v>0</v>
      </c>
      <c r="Q23" s="18" t="n">
        <v>0</v>
      </c>
      <c r="R23" s="20" t="n">
        <v>0</v>
      </c>
      <c r="S23" s="18" t="n">
        <v>4.37620577</v>
      </c>
      <c r="T23" s="20" t="n">
        <v>1.54691425</v>
      </c>
    </row>
    <row r="24" spans="1:20">
      <c r="A24" s="15" t="s">
        <v>421</v>
      </c>
      <c r="B24" s="17" t="n">
        <v>6647</v>
      </c>
      <c r="C24" s="18">
        <f>(0.0/B24*100)</f>
        <v/>
      </c>
      <c r="D24" s="19" t="n">
        <v>6647</v>
      </c>
      <c r="E24" s="18" t="n">
        <v>26.70838564</v>
      </c>
      <c r="F24" s="20" t="n">
        <v>2.95337252</v>
      </c>
      <c r="G24" s="18" t="n">
        <v>41.91771751</v>
      </c>
      <c r="H24" s="20" t="n">
        <v>3.74056692</v>
      </c>
      <c r="I24" s="18" t="n">
        <v>31.37389685</v>
      </c>
      <c r="J24" s="20" t="n">
        <v>3.46800714</v>
      </c>
      <c r="K24" s="18" t="n">
        <v>0</v>
      </c>
      <c r="L24" s="20" t="n">
        <v>0</v>
      </c>
      <c r="M24" s="18" t="s">
        <v>404</v>
      </c>
      <c r="N24" s="20" t="s">
        <v>404</v>
      </c>
      <c r="O24" s="18" t="n">
        <v>0</v>
      </c>
      <c r="P24" s="20" t="n">
        <v>0</v>
      </c>
      <c r="Q24" s="18" t="n">
        <v>0</v>
      </c>
      <c r="R24" s="20" t="n">
        <v>0</v>
      </c>
      <c r="S24" s="18" t="n">
        <v>0</v>
      </c>
      <c r="T24" s="20" t="n">
        <v>0</v>
      </c>
    </row>
    <row r="25" spans="1:20">
      <c r="A25" s="15" t="s">
        <v>422</v>
      </c>
      <c r="B25" s="17" t="n">
        <v>5581</v>
      </c>
      <c r="C25" s="18">
        <f>(0.0/B25*100)</f>
        <v/>
      </c>
      <c r="D25" s="19" t="n">
        <v>5581</v>
      </c>
      <c r="E25" s="18" t="n">
        <v>38.31870636</v>
      </c>
      <c r="F25" s="20" t="n">
        <v>3.71715938</v>
      </c>
      <c r="G25" s="18" t="n">
        <v>21.16051643</v>
      </c>
      <c r="H25" s="20" t="n">
        <v>3.25394843</v>
      </c>
      <c r="I25" s="18" t="n">
        <v>40.52077721</v>
      </c>
      <c r="J25" s="20" t="n">
        <v>3.6891623</v>
      </c>
      <c r="K25" s="18" t="n">
        <v>0</v>
      </c>
      <c r="L25" s="20" t="n">
        <v>0</v>
      </c>
      <c r="M25" s="18" t="s">
        <v>404</v>
      </c>
      <c r="N25" s="20" t="s">
        <v>404</v>
      </c>
      <c r="O25" s="18" t="n">
        <v>0</v>
      </c>
      <c r="P25" s="20" t="n">
        <v>0</v>
      </c>
      <c r="Q25" s="18" t="n">
        <v>0</v>
      </c>
      <c r="R25" s="20" t="n">
        <v>0</v>
      </c>
      <c r="S25" s="18" t="n">
        <v>0</v>
      </c>
      <c r="T25" s="20" t="n">
        <v>0</v>
      </c>
    </row>
    <row r="26" spans="1:20">
      <c r="A26" s="15" t="s">
        <v>423</v>
      </c>
      <c r="B26" s="17" t="n">
        <v>4869</v>
      </c>
      <c r="C26" s="18">
        <f>(11.0/B26*100)</f>
        <v/>
      </c>
      <c r="D26" s="19" t="n">
        <v>4858</v>
      </c>
      <c r="E26" s="18" t="n">
        <v>12.98325773</v>
      </c>
      <c r="F26" s="20" t="n">
        <v>1.8051809</v>
      </c>
      <c r="G26" s="18" t="n">
        <v>31.8238921</v>
      </c>
      <c r="H26" s="20" t="n">
        <v>2.59806204</v>
      </c>
      <c r="I26" s="18" t="n">
        <v>53.93876878</v>
      </c>
      <c r="J26" s="20" t="n">
        <v>2.81637092</v>
      </c>
      <c r="K26" s="18" t="n">
        <v>0</v>
      </c>
      <c r="L26" s="20" t="n">
        <v>0</v>
      </c>
      <c r="M26" s="18" t="s">
        <v>404</v>
      </c>
      <c r="N26" s="20" t="s">
        <v>404</v>
      </c>
      <c r="O26" s="18" t="n">
        <v>0</v>
      </c>
      <c r="P26" s="20" t="n">
        <v>0</v>
      </c>
      <c r="Q26" s="18" t="n">
        <v>0</v>
      </c>
      <c r="R26" s="20" t="n">
        <v>0</v>
      </c>
      <c r="S26" s="18" t="n">
        <v>1.25408139</v>
      </c>
      <c r="T26" s="20" t="n">
        <v>0.53206707</v>
      </c>
    </row>
    <row r="27" spans="1:20">
      <c r="A27" s="15" t="s">
        <v>424</v>
      </c>
      <c r="B27" s="17" t="n">
        <v>5299</v>
      </c>
      <c r="C27" s="18">
        <f>(0.0/B27*100)</f>
        <v/>
      </c>
      <c r="D27" s="19" t="n">
        <v>5299</v>
      </c>
      <c r="E27" s="18" t="n">
        <v>13.59077921</v>
      </c>
      <c r="F27" s="20" t="n">
        <v>0.07331508</v>
      </c>
      <c r="G27" s="18" t="n">
        <v>59.95874246</v>
      </c>
      <c r="H27" s="20" t="n">
        <v>0.09632880000000001</v>
      </c>
      <c r="I27" s="18" t="n">
        <v>26.22785453</v>
      </c>
      <c r="J27" s="20" t="n">
        <v>0.08041653</v>
      </c>
      <c r="K27" s="18" t="n">
        <v>0</v>
      </c>
      <c r="L27" s="20" t="n">
        <v>0</v>
      </c>
      <c r="M27" s="18" t="s">
        <v>404</v>
      </c>
      <c r="N27" s="20" t="s">
        <v>404</v>
      </c>
      <c r="O27" s="18" t="n">
        <v>0</v>
      </c>
      <c r="P27" s="20" t="n">
        <v>0</v>
      </c>
      <c r="Q27" s="18" t="n">
        <v>0</v>
      </c>
      <c r="R27" s="20" t="n">
        <v>0</v>
      </c>
      <c r="S27" s="18" t="n">
        <v>0.22262381</v>
      </c>
      <c r="T27" s="20" t="n">
        <v>0.00634242</v>
      </c>
    </row>
    <row r="28" spans="1:20">
      <c r="A28" s="15" t="s">
        <v>425</v>
      </c>
      <c r="B28" s="17" t="n">
        <v>7568</v>
      </c>
      <c r="C28" s="18">
        <f>(0.0/B28*100)</f>
        <v/>
      </c>
      <c r="D28" s="19" t="n">
        <v>7568</v>
      </c>
      <c r="E28" s="18" t="n">
        <v>44.98964577</v>
      </c>
      <c r="F28" s="20" t="n">
        <v>3.19839389</v>
      </c>
      <c r="G28" s="18" t="n">
        <v>35.12517668</v>
      </c>
      <c r="H28" s="20" t="n">
        <v>3.55404087</v>
      </c>
      <c r="I28" s="18" t="n">
        <v>18.39595748</v>
      </c>
      <c r="J28" s="20" t="n">
        <v>2.77114604</v>
      </c>
      <c r="K28" s="18" t="n">
        <v>0</v>
      </c>
      <c r="L28" s="20" t="n">
        <v>0</v>
      </c>
      <c r="M28" s="18" t="s">
        <v>404</v>
      </c>
      <c r="N28" s="20" t="s">
        <v>404</v>
      </c>
      <c r="O28" s="18" t="n">
        <v>0</v>
      </c>
      <c r="P28" s="20" t="n">
        <v>0</v>
      </c>
      <c r="Q28" s="18" t="n">
        <v>0</v>
      </c>
      <c r="R28" s="20" t="n">
        <v>0</v>
      </c>
      <c r="S28" s="18" t="n">
        <v>1.48922006</v>
      </c>
      <c r="T28" s="20" t="n">
        <v>0.67426308</v>
      </c>
    </row>
    <row r="29" spans="1:20">
      <c r="A29" s="15" t="s">
        <v>426</v>
      </c>
      <c r="B29" s="17" t="n">
        <v>5385</v>
      </c>
      <c r="C29" s="18">
        <f>(1123.0/B29*100)</f>
        <v/>
      </c>
      <c r="D29" s="19" t="n">
        <v>4262</v>
      </c>
      <c r="E29" s="18" t="n">
        <v>8.10421367</v>
      </c>
      <c r="F29" s="20" t="n">
        <v>1.82221487</v>
      </c>
      <c r="G29" s="18" t="n">
        <v>54.54089926</v>
      </c>
      <c r="H29" s="20" t="n">
        <v>3.83693529</v>
      </c>
      <c r="I29" s="18" t="n">
        <v>16.21834424</v>
      </c>
      <c r="J29" s="20" t="n">
        <v>2.9378404</v>
      </c>
      <c r="K29" s="18" t="n">
        <v>0</v>
      </c>
      <c r="L29" s="20" t="n">
        <v>0</v>
      </c>
      <c r="M29" s="18" t="s">
        <v>404</v>
      </c>
      <c r="N29" s="20" t="s">
        <v>404</v>
      </c>
      <c r="O29" s="18" t="n">
        <v>0</v>
      </c>
      <c r="P29" s="20" t="n">
        <v>0</v>
      </c>
      <c r="Q29" s="18" t="n">
        <v>0</v>
      </c>
      <c r="R29" s="20" t="n">
        <v>0</v>
      </c>
      <c r="S29" s="18" t="n">
        <v>21.13654284</v>
      </c>
      <c r="T29" s="20" t="n">
        <v>3.56851101</v>
      </c>
    </row>
    <row r="30" spans="1:20">
      <c r="A30" s="15" t="s">
        <v>427</v>
      </c>
      <c r="B30" s="17" t="n">
        <v>4520</v>
      </c>
      <c r="C30" s="18">
        <f>(957.0/B30*100)</f>
        <v/>
      </c>
      <c r="D30" s="19" t="n">
        <v>3563</v>
      </c>
      <c r="E30" s="18" t="n">
        <v>29.18689577</v>
      </c>
      <c r="F30" s="20" t="n">
        <v>3.27050274</v>
      </c>
      <c r="G30" s="18" t="n">
        <v>38.53436281</v>
      </c>
      <c r="H30" s="20" t="n">
        <v>3.73310092</v>
      </c>
      <c r="I30" s="18" t="n">
        <v>29.13302404</v>
      </c>
      <c r="J30" s="20" t="n">
        <v>3.75767462</v>
      </c>
      <c r="K30" s="18" t="n">
        <v>0</v>
      </c>
      <c r="L30" s="20" t="n">
        <v>0</v>
      </c>
      <c r="M30" s="18" t="s">
        <v>404</v>
      </c>
      <c r="N30" s="20" t="s">
        <v>404</v>
      </c>
      <c r="O30" s="18" t="n">
        <v>0</v>
      </c>
      <c r="P30" s="20" t="n">
        <v>0</v>
      </c>
      <c r="Q30" s="18" t="n">
        <v>0</v>
      </c>
      <c r="R30" s="20" t="n">
        <v>0</v>
      </c>
      <c r="S30" s="18" t="n">
        <v>3.14571737</v>
      </c>
      <c r="T30" s="20" t="n">
        <v>1.08304619</v>
      </c>
    </row>
    <row r="31" spans="1:20">
      <c r="A31" s="15" t="s">
        <v>428</v>
      </c>
      <c r="B31" s="17" t="n">
        <v>5456</v>
      </c>
      <c r="C31" s="18">
        <f>(502.0/B31*100)</f>
        <v/>
      </c>
      <c r="D31" s="19" t="n">
        <v>4954</v>
      </c>
      <c r="E31" s="18" t="n">
        <v>70.84021869</v>
      </c>
      <c r="F31" s="20" t="n">
        <v>3.16493673</v>
      </c>
      <c r="G31" s="18" t="n">
        <v>16.246289</v>
      </c>
      <c r="H31" s="20" t="n">
        <v>2.62408323</v>
      </c>
      <c r="I31" s="18" t="n">
        <v>1.46001694</v>
      </c>
      <c r="J31" s="20" t="n">
        <v>0.7573962400000001</v>
      </c>
      <c r="K31" s="18" t="n">
        <v>0</v>
      </c>
      <c r="L31" s="20" t="n">
        <v>0</v>
      </c>
      <c r="M31" s="18" t="s">
        <v>404</v>
      </c>
      <c r="N31" s="20" t="s">
        <v>404</v>
      </c>
      <c r="O31" s="18" t="n">
        <v>0</v>
      </c>
      <c r="P31" s="20" t="n">
        <v>0</v>
      </c>
      <c r="Q31" s="18" t="n">
        <v>0</v>
      </c>
      <c r="R31" s="20" t="n">
        <v>0</v>
      </c>
      <c r="S31" s="18" t="n">
        <v>11.45347538</v>
      </c>
      <c r="T31" s="20" t="n">
        <v>2.17559981</v>
      </c>
    </row>
    <row r="32" spans="1:20">
      <c r="A32" s="15" t="s">
        <v>429</v>
      </c>
      <c r="B32" s="17" t="n">
        <v>4478</v>
      </c>
      <c r="C32" s="18">
        <f>(0.0/B32*100)</f>
        <v/>
      </c>
      <c r="D32" s="19" t="n">
        <v>4478</v>
      </c>
      <c r="E32" s="18" t="n">
        <v>36.4057494</v>
      </c>
      <c r="F32" s="20" t="n">
        <v>3.49134637</v>
      </c>
      <c r="G32" s="18" t="n">
        <v>43.62438652</v>
      </c>
      <c r="H32" s="20" t="n">
        <v>3.98043105</v>
      </c>
      <c r="I32" s="18" t="n">
        <v>18.7527957</v>
      </c>
      <c r="J32" s="20" t="n">
        <v>2.94340259</v>
      </c>
      <c r="K32" s="18" t="n">
        <v>0</v>
      </c>
      <c r="L32" s="20" t="n">
        <v>0</v>
      </c>
      <c r="M32" s="18" t="s">
        <v>404</v>
      </c>
      <c r="N32" s="20" t="s">
        <v>404</v>
      </c>
      <c r="O32" s="18" t="n">
        <v>0</v>
      </c>
      <c r="P32" s="20" t="n">
        <v>0</v>
      </c>
      <c r="Q32" s="18" t="n">
        <v>0</v>
      </c>
      <c r="R32" s="20" t="n">
        <v>0</v>
      </c>
      <c r="S32" s="18" t="n">
        <v>1.21706838</v>
      </c>
      <c r="T32" s="20" t="n">
        <v>0.88177919</v>
      </c>
    </row>
    <row r="33" spans="1:20">
      <c r="A33" s="15" t="s">
        <v>430</v>
      </c>
      <c r="B33" s="17" t="n">
        <v>7325</v>
      </c>
      <c r="C33" s="18">
        <f>(29.0/B33*100)</f>
        <v/>
      </c>
      <c r="D33" s="19" t="n">
        <v>7296</v>
      </c>
      <c r="E33" s="18" t="n">
        <v>2.60131618</v>
      </c>
      <c r="F33" s="20" t="n">
        <v>1.07266148</v>
      </c>
      <c r="G33" s="18" t="n">
        <v>38.64303016</v>
      </c>
      <c r="H33" s="20" t="n">
        <v>3.89622823</v>
      </c>
      <c r="I33" s="18" t="n">
        <v>57.90037009</v>
      </c>
      <c r="J33" s="20" t="n">
        <v>3.96389996</v>
      </c>
      <c r="K33" s="18" t="n">
        <v>0</v>
      </c>
      <c r="L33" s="20" t="n">
        <v>0</v>
      </c>
      <c r="M33" s="18" t="s">
        <v>404</v>
      </c>
      <c r="N33" s="20" t="s">
        <v>404</v>
      </c>
      <c r="O33" s="18" t="n">
        <v>0</v>
      </c>
      <c r="P33" s="20" t="n">
        <v>0</v>
      </c>
      <c r="Q33" s="18" t="n">
        <v>0</v>
      </c>
      <c r="R33" s="20" t="n">
        <v>0</v>
      </c>
      <c r="S33" s="18" t="n">
        <v>0.8552835600000001</v>
      </c>
      <c r="T33" s="20" t="n">
        <v>0.66556544</v>
      </c>
    </row>
    <row r="34" spans="1:20">
      <c r="A34" s="15" t="s">
        <v>431</v>
      </c>
      <c r="B34" s="17" t="n">
        <v>6350</v>
      </c>
      <c r="C34" s="18">
        <f>(0.0/B34*100)</f>
        <v/>
      </c>
      <c r="D34" s="19" t="n">
        <v>6350</v>
      </c>
      <c r="E34" s="18" t="n">
        <v>33.43871703</v>
      </c>
      <c r="F34" s="20" t="n">
        <v>3.18082553</v>
      </c>
      <c r="G34" s="18" t="n">
        <v>33.27133098</v>
      </c>
      <c r="H34" s="20" t="n">
        <v>3.263675</v>
      </c>
      <c r="I34" s="18" t="n">
        <v>31.71316114</v>
      </c>
      <c r="J34" s="20" t="n">
        <v>3.16026965</v>
      </c>
      <c r="K34" s="18" t="n">
        <v>0</v>
      </c>
      <c r="L34" s="20" t="n">
        <v>0</v>
      </c>
      <c r="M34" s="18" t="s">
        <v>404</v>
      </c>
      <c r="N34" s="20" t="s">
        <v>404</v>
      </c>
      <c r="O34" s="18" t="n">
        <v>0</v>
      </c>
      <c r="P34" s="20" t="n">
        <v>0</v>
      </c>
      <c r="Q34" s="18" t="n">
        <v>0</v>
      </c>
      <c r="R34" s="20" t="n">
        <v>0</v>
      </c>
      <c r="S34" s="18" t="n">
        <v>1.57679086</v>
      </c>
      <c r="T34" s="20" t="n">
        <v>0.83527851</v>
      </c>
    </row>
    <row r="35" spans="1:20">
      <c r="A35" s="15" t="s">
        <v>432</v>
      </c>
      <c r="B35" s="17" t="n">
        <v>6406</v>
      </c>
      <c r="C35" s="18">
        <f>(443.0/B35*100)</f>
        <v/>
      </c>
      <c r="D35" s="19" t="n">
        <v>5963</v>
      </c>
      <c r="E35" s="18" t="n">
        <v>12.89909099</v>
      </c>
      <c r="F35" s="20" t="n">
        <v>0.69754333</v>
      </c>
      <c r="G35" s="18" t="n">
        <v>25.59745876</v>
      </c>
      <c r="H35" s="20" t="n">
        <v>0.6216334</v>
      </c>
      <c r="I35" s="18" t="n">
        <v>60.47664509</v>
      </c>
      <c r="J35" s="20" t="n">
        <v>0.36322759</v>
      </c>
      <c r="K35" s="18" t="n">
        <v>0</v>
      </c>
      <c r="L35" s="20" t="n">
        <v>0</v>
      </c>
      <c r="M35" s="18" t="s">
        <v>404</v>
      </c>
      <c r="N35" s="20" t="s">
        <v>404</v>
      </c>
      <c r="O35" s="18" t="n">
        <v>0</v>
      </c>
      <c r="P35" s="20" t="n">
        <v>0</v>
      </c>
      <c r="Q35" s="18" t="n">
        <v>0</v>
      </c>
      <c r="R35" s="20" t="n">
        <v>0</v>
      </c>
      <c r="S35" s="18" t="n">
        <v>1.02680516</v>
      </c>
      <c r="T35" s="20" t="n">
        <v>0.18450964</v>
      </c>
    </row>
    <row r="36" spans="1:20">
      <c r="A36" s="15" t="s">
        <v>433</v>
      </c>
      <c r="B36" s="17" t="n">
        <v>6736</v>
      </c>
      <c r="C36" s="18">
        <f>(10.0/B36*100)</f>
        <v/>
      </c>
      <c r="D36" s="19" t="n">
        <v>6726</v>
      </c>
      <c r="E36" s="18" t="n">
        <v>53.23778405</v>
      </c>
      <c r="F36" s="20" t="n">
        <v>3.51094148</v>
      </c>
      <c r="G36" s="18" t="n">
        <v>27.85847608</v>
      </c>
      <c r="H36" s="20" t="n">
        <v>3.41784076</v>
      </c>
      <c r="I36" s="18" t="n">
        <v>18.32865313</v>
      </c>
      <c r="J36" s="20" t="n">
        <v>2.50853569</v>
      </c>
      <c r="K36" s="18" t="n">
        <v>0</v>
      </c>
      <c r="L36" s="20" t="n">
        <v>0</v>
      </c>
      <c r="M36" s="18" t="s">
        <v>404</v>
      </c>
      <c r="N36" s="20" t="s">
        <v>404</v>
      </c>
      <c r="O36" s="18" t="n">
        <v>0</v>
      </c>
      <c r="P36" s="20" t="n">
        <v>0</v>
      </c>
      <c r="Q36" s="18" t="n">
        <v>0</v>
      </c>
      <c r="R36" s="20" t="n">
        <v>0</v>
      </c>
      <c r="S36" s="18" t="n">
        <v>0.57508674</v>
      </c>
      <c r="T36" s="20" t="n">
        <v>0.52401539</v>
      </c>
    </row>
    <row r="37" spans="1:20">
      <c r="A37" s="15" t="s">
        <v>434</v>
      </c>
      <c r="B37" s="17" t="n">
        <v>5458</v>
      </c>
      <c r="C37" s="18">
        <f>(0.0/B37*100)</f>
        <v/>
      </c>
      <c r="D37" s="19" t="n">
        <v>5458</v>
      </c>
      <c r="E37" s="18" t="n">
        <v>63.52579677</v>
      </c>
      <c r="F37" s="20" t="n">
        <v>3.53691317</v>
      </c>
      <c r="G37" s="18" t="n">
        <v>21.02962959</v>
      </c>
      <c r="H37" s="20" t="n">
        <v>3.03784642</v>
      </c>
      <c r="I37" s="18" t="n">
        <v>11.11803409</v>
      </c>
      <c r="J37" s="20" t="n">
        <v>2.05599002</v>
      </c>
      <c r="K37" s="18" t="n">
        <v>0</v>
      </c>
      <c r="L37" s="20" t="n">
        <v>0</v>
      </c>
      <c r="M37" s="18" t="s">
        <v>404</v>
      </c>
      <c r="N37" s="20" t="s">
        <v>404</v>
      </c>
      <c r="O37" s="18" t="n">
        <v>0</v>
      </c>
      <c r="P37" s="20" t="n">
        <v>0</v>
      </c>
      <c r="Q37" s="18" t="n">
        <v>0</v>
      </c>
      <c r="R37" s="20" t="n">
        <v>0</v>
      </c>
      <c r="S37" s="18" t="n">
        <v>4.32653955</v>
      </c>
      <c r="T37" s="20" t="n">
        <v>1.418399</v>
      </c>
    </row>
    <row r="38" spans="1:20">
      <c r="A38" s="15" t="s">
        <v>435</v>
      </c>
      <c r="B38" s="17" t="n">
        <v>5860</v>
      </c>
      <c r="C38" s="18">
        <f>(268.0/B38*100)</f>
        <v/>
      </c>
      <c r="D38" s="19" t="n">
        <v>5592</v>
      </c>
      <c r="E38" s="18" t="n">
        <v>41.07567354</v>
      </c>
      <c r="F38" s="20" t="n">
        <v>3.38493317</v>
      </c>
      <c r="G38" s="18" t="n">
        <v>36.79145217</v>
      </c>
      <c r="H38" s="20" t="n">
        <v>4.01981858</v>
      </c>
      <c r="I38" s="18" t="n">
        <v>19.14372929</v>
      </c>
      <c r="J38" s="20" t="n">
        <v>3.03744657</v>
      </c>
      <c r="K38" s="18" t="n">
        <v>0</v>
      </c>
      <c r="L38" s="20" t="n">
        <v>0</v>
      </c>
      <c r="M38" s="18" t="s">
        <v>404</v>
      </c>
      <c r="N38" s="20" t="s">
        <v>404</v>
      </c>
      <c r="O38" s="18" t="n">
        <v>0</v>
      </c>
      <c r="P38" s="20" t="n">
        <v>0</v>
      </c>
      <c r="Q38" s="18" t="n">
        <v>0</v>
      </c>
      <c r="R38" s="20" t="n">
        <v>0</v>
      </c>
      <c r="S38" s="18" t="n">
        <v>2.98914499</v>
      </c>
      <c r="T38" s="20" t="n">
        <v>1.42682054</v>
      </c>
    </row>
    <row r="39" spans="1:20">
      <c r="A39" s="15" t="s">
        <v>436</v>
      </c>
      <c r="B39" s="17" t="n">
        <v>5895</v>
      </c>
      <c r="C39" s="18">
        <f>(0.0/B39*100)</f>
        <v/>
      </c>
      <c r="D39" s="19" t="n">
        <v>5895</v>
      </c>
      <c r="E39" s="18" t="n">
        <v>32.45989604</v>
      </c>
      <c r="F39" s="20" t="n">
        <v>3.80409978</v>
      </c>
      <c r="G39" s="18" t="n">
        <v>48.2544329</v>
      </c>
      <c r="H39" s="20" t="n">
        <v>4.48897778</v>
      </c>
      <c r="I39" s="18" t="n">
        <v>18.8228241</v>
      </c>
      <c r="J39" s="20" t="n">
        <v>3.32558783</v>
      </c>
      <c r="K39" s="18" t="n">
        <v>0</v>
      </c>
      <c r="L39" s="20" t="n">
        <v>0</v>
      </c>
      <c r="M39" s="18" t="s">
        <v>404</v>
      </c>
      <c r="N39" s="20" t="s">
        <v>404</v>
      </c>
      <c r="O39" s="18" t="n">
        <v>0</v>
      </c>
      <c r="P39" s="20" t="n">
        <v>0</v>
      </c>
      <c r="Q39" s="18" t="n">
        <v>0</v>
      </c>
      <c r="R39" s="20" t="n">
        <v>0</v>
      </c>
      <c r="S39" s="18" t="n">
        <v>0.46284695</v>
      </c>
      <c r="T39" s="20" t="n">
        <v>0.46314284</v>
      </c>
    </row>
    <row r="40" spans="1:20">
      <c r="A40" s="15" t="s">
        <v>437</v>
      </c>
      <c r="B40" s="17" t="n">
        <v>14157</v>
      </c>
      <c r="C40" s="18">
        <f>(2728.0/B40*100)</f>
        <v/>
      </c>
      <c r="D40" s="19" t="n">
        <v>11429</v>
      </c>
      <c r="E40" s="18" t="n">
        <v>51.58559946</v>
      </c>
      <c r="F40" s="20" t="n">
        <v>4.3881251</v>
      </c>
      <c r="G40" s="18" t="n">
        <v>33.06141846</v>
      </c>
      <c r="H40" s="20" t="n">
        <v>3.70037227</v>
      </c>
      <c r="I40" s="18" t="n">
        <v>10.67392056</v>
      </c>
      <c r="J40" s="20" t="n">
        <v>2.21845843</v>
      </c>
      <c r="K40" s="18" t="n">
        <v>0</v>
      </c>
      <c r="L40" s="20" t="n">
        <v>0</v>
      </c>
      <c r="M40" s="18" t="s">
        <v>404</v>
      </c>
      <c r="N40" s="20" t="s">
        <v>404</v>
      </c>
      <c r="O40" s="18" t="n">
        <v>0</v>
      </c>
      <c r="P40" s="20" t="n">
        <v>0</v>
      </c>
      <c r="Q40" s="18" t="n">
        <v>0</v>
      </c>
      <c r="R40" s="20" t="n">
        <v>0</v>
      </c>
      <c r="S40" s="18" t="n">
        <v>4.67906151</v>
      </c>
      <c r="T40" s="20" t="n">
        <v>1.20720851</v>
      </c>
    </row>
    <row r="41" spans="1:20">
      <c r="A41" s="15" t="s">
        <v>438</v>
      </c>
      <c r="B41" s="17" t="n">
        <v>5712</v>
      </c>
      <c r="C41" s="18">
        <f>(99.0/B41*100)</f>
        <v/>
      </c>
      <c r="D41" s="19" t="n">
        <v>5613</v>
      </c>
      <c r="E41" s="18" t="n">
        <v>35.86825436</v>
      </c>
      <c r="F41" s="20" t="n">
        <v>3.40225791</v>
      </c>
      <c r="G41" s="18" t="n">
        <v>34.99470677</v>
      </c>
      <c r="H41" s="20" t="n">
        <v>3.78085061</v>
      </c>
      <c r="I41" s="18" t="n">
        <v>25.61879837</v>
      </c>
      <c r="J41" s="20" t="n">
        <v>3.35622352</v>
      </c>
      <c r="K41" s="18" t="n">
        <v>0</v>
      </c>
      <c r="L41" s="20" t="n">
        <v>0</v>
      </c>
      <c r="M41" s="18" t="s">
        <v>404</v>
      </c>
      <c r="N41" s="20" t="s">
        <v>404</v>
      </c>
      <c r="O41" s="18" t="n">
        <v>0</v>
      </c>
      <c r="P41" s="20" t="n">
        <v>0</v>
      </c>
      <c r="Q41" s="18" t="n">
        <v>0</v>
      </c>
      <c r="R41" s="20" t="n">
        <v>0</v>
      </c>
      <c r="S41" s="18" t="n">
        <v>3.5182405</v>
      </c>
      <c r="T41" s="20" t="n">
        <v>1.45978113</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9.295291450000001</v>
      </c>
      <c r="F44" s="20" t="n">
        <v>1.67728562</v>
      </c>
      <c r="G44" s="18" t="n">
        <v>42.76867281</v>
      </c>
      <c r="H44" s="20" t="n">
        <v>3.85190761</v>
      </c>
      <c r="I44" s="18" t="n">
        <v>46.20931771</v>
      </c>
      <c r="J44" s="20" t="n">
        <v>4.05216822</v>
      </c>
      <c r="K44" s="18" t="n">
        <v>0</v>
      </c>
      <c r="L44" s="20" t="n">
        <v>0</v>
      </c>
      <c r="M44" s="18" t="s">
        <v>404</v>
      </c>
      <c r="N44" s="20" t="s">
        <v>404</v>
      </c>
      <c r="O44" s="18" t="n">
        <v>0</v>
      </c>
      <c r="P44" s="20" t="n">
        <v>0</v>
      </c>
      <c r="Q44" s="18" t="n">
        <v>0</v>
      </c>
      <c r="R44" s="20" t="n">
        <v>0</v>
      </c>
      <c r="S44" s="18" t="n">
        <v>1.72671803</v>
      </c>
      <c r="T44" s="20" t="n">
        <v>1.31696243</v>
      </c>
    </row>
    <row r="45" spans="1:20">
      <c r="A45" s="15" t="s">
        <v>442</v>
      </c>
      <c r="B45" s="17" t="n">
        <v>5519</v>
      </c>
      <c r="C45" s="18">
        <f>(0.0/B45*100)</f>
        <v/>
      </c>
      <c r="D45" s="19" t="n">
        <v>5519</v>
      </c>
      <c r="E45" s="18" t="n">
        <v>53.24458158</v>
      </c>
      <c r="F45" s="20" t="n">
        <v>4.29971798</v>
      </c>
      <c r="G45" s="18" t="n">
        <v>37.30491413</v>
      </c>
      <c r="H45" s="20" t="n">
        <v>3.96487091</v>
      </c>
      <c r="I45" s="18" t="n">
        <v>3.73445349</v>
      </c>
      <c r="J45" s="20" t="n">
        <v>1.63880781</v>
      </c>
      <c r="K45" s="18" t="n">
        <v>0</v>
      </c>
      <c r="L45" s="20" t="n">
        <v>0</v>
      </c>
      <c r="M45" s="18" t="s">
        <v>404</v>
      </c>
      <c r="N45" s="20" t="s">
        <v>404</v>
      </c>
      <c r="O45" s="18" t="n">
        <v>0</v>
      </c>
      <c r="P45" s="20" t="n">
        <v>0</v>
      </c>
      <c r="Q45" s="18" t="n">
        <v>0</v>
      </c>
      <c r="R45" s="20" t="n">
        <v>0</v>
      </c>
      <c r="S45" s="18" t="n">
        <v>5.71605079</v>
      </c>
      <c r="T45" s="20" t="n">
        <v>1.8821706</v>
      </c>
    </row>
    <row r="46" spans="1:20">
      <c r="A46" s="15" t="s">
        <v>443</v>
      </c>
      <c r="B46" s="17" t="n">
        <v>23141</v>
      </c>
      <c r="C46" s="18">
        <f>(4196.0/B46*100)</f>
        <v/>
      </c>
      <c r="D46" s="19" t="n">
        <v>18945</v>
      </c>
      <c r="E46" s="18" t="n">
        <v>47.70860877</v>
      </c>
      <c r="F46" s="20" t="n">
        <v>3.15740342</v>
      </c>
      <c r="G46" s="18" t="n">
        <v>25.59375241</v>
      </c>
      <c r="H46" s="20" t="n">
        <v>2.47853564</v>
      </c>
      <c r="I46" s="18" t="n">
        <v>19.85861348</v>
      </c>
      <c r="J46" s="20" t="n">
        <v>2.46643664</v>
      </c>
      <c r="K46" s="18" t="n">
        <v>0</v>
      </c>
      <c r="L46" s="20" t="n">
        <v>0</v>
      </c>
      <c r="M46" s="18" t="s">
        <v>404</v>
      </c>
      <c r="N46" s="20" t="s">
        <v>404</v>
      </c>
      <c r="O46" s="18" t="n">
        <v>0</v>
      </c>
      <c r="P46" s="20" t="n">
        <v>0</v>
      </c>
      <c r="Q46" s="18" t="n">
        <v>0</v>
      </c>
      <c r="R46" s="20" t="n">
        <v>0</v>
      </c>
      <c r="S46" s="18" t="n">
        <v>6.83902534</v>
      </c>
      <c r="T46" s="20" t="n">
        <v>1.18517052</v>
      </c>
    </row>
    <row r="47" spans="1:20">
      <c r="A47" s="15" t="s">
        <v>444</v>
      </c>
      <c r="B47" s="17" t="n">
        <v>5928</v>
      </c>
      <c r="C47" s="18">
        <f>(0.0/B47*100)</f>
        <v/>
      </c>
      <c r="D47" s="19" t="n">
        <v>5928</v>
      </c>
      <c r="E47" s="18" t="n">
        <v>23.0535504</v>
      </c>
      <c r="F47" s="20" t="n">
        <v>3.413458</v>
      </c>
      <c r="G47" s="18" t="n">
        <v>43.20969781</v>
      </c>
      <c r="H47" s="20" t="n">
        <v>3.35728585</v>
      </c>
      <c r="I47" s="18" t="n">
        <v>31.0058272</v>
      </c>
      <c r="J47" s="20" t="n">
        <v>3.39735428</v>
      </c>
      <c r="K47" s="18" t="n">
        <v>0</v>
      </c>
      <c r="L47" s="20" t="n">
        <v>0</v>
      </c>
      <c r="M47" s="18" t="s">
        <v>404</v>
      </c>
      <c r="N47" s="20" t="s">
        <v>404</v>
      </c>
      <c r="O47" s="18" t="n">
        <v>0</v>
      </c>
      <c r="P47" s="20" t="n">
        <v>0</v>
      </c>
      <c r="Q47" s="18" t="n">
        <v>0</v>
      </c>
      <c r="R47" s="20" t="n">
        <v>0</v>
      </c>
      <c r="S47" s="18" t="n">
        <v>2.73092459</v>
      </c>
      <c r="T47" s="20" t="n">
        <v>1.29648873</v>
      </c>
    </row>
    <row r="48" spans="1:20">
      <c r="A48" s="15" t="s">
        <v>445</v>
      </c>
      <c r="B48" s="17" t="n">
        <v>9841</v>
      </c>
      <c r="C48" s="18">
        <f>(40.0/B48*100)</f>
        <v/>
      </c>
      <c r="D48" s="19" t="n">
        <v>9801</v>
      </c>
      <c r="E48" s="18" t="n">
        <v>30.31769361</v>
      </c>
      <c r="F48" s="20" t="n">
        <v>3.88968742</v>
      </c>
      <c r="G48" s="18" t="n">
        <v>57.57349975</v>
      </c>
      <c r="H48" s="20" t="n">
        <v>4.21456179</v>
      </c>
      <c r="I48" s="18" t="n">
        <v>11.57356737</v>
      </c>
      <c r="J48" s="20" t="n">
        <v>2.31029868</v>
      </c>
      <c r="K48" s="18" t="n">
        <v>0</v>
      </c>
      <c r="L48" s="20" t="n">
        <v>0</v>
      </c>
      <c r="M48" s="18" t="s">
        <v>404</v>
      </c>
      <c r="N48" s="20" t="s">
        <v>404</v>
      </c>
      <c r="O48" s="18" t="n">
        <v>0</v>
      </c>
      <c r="P48" s="20" t="n">
        <v>0</v>
      </c>
      <c r="Q48" s="18" t="n">
        <v>0</v>
      </c>
      <c r="R48" s="20" t="n">
        <v>0</v>
      </c>
      <c r="S48" s="18" t="n">
        <v>0.53523928</v>
      </c>
      <c r="T48" s="20" t="n">
        <v>0.52726012</v>
      </c>
    </row>
    <row r="49" spans="1:20">
      <c r="A49" s="15" t="s">
        <v>446</v>
      </c>
      <c r="B49" s="17" t="n">
        <v>6349</v>
      </c>
      <c r="C49" s="18">
        <f>(52.0/B49*100)</f>
        <v/>
      </c>
      <c r="D49" s="19" t="n">
        <v>6297</v>
      </c>
      <c r="E49" s="18" t="n">
        <v>30.00619939</v>
      </c>
      <c r="F49" s="20" t="n">
        <v>3.68491047</v>
      </c>
      <c r="G49" s="18" t="n">
        <v>38.84159044</v>
      </c>
      <c r="H49" s="20" t="n">
        <v>3.93838939</v>
      </c>
      <c r="I49" s="18" t="n">
        <v>29.57019544</v>
      </c>
      <c r="J49" s="20" t="n">
        <v>3.43831737</v>
      </c>
      <c r="K49" s="18" t="n">
        <v>0</v>
      </c>
      <c r="L49" s="20" t="n">
        <v>0</v>
      </c>
      <c r="M49" s="18" t="s">
        <v>404</v>
      </c>
      <c r="N49" s="20" t="s">
        <v>404</v>
      </c>
      <c r="O49" s="18" t="n">
        <v>0</v>
      </c>
      <c r="P49" s="20" t="n">
        <v>0</v>
      </c>
      <c r="Q49" s="18" t="n">
        <v>0</v>
      </c>
      <c r="R49" s="20" t="n">
        <v>0</v>
      </c>
      <c r="S49" s="18" t="n">
        <v>1.58201473</v>
      </c>
      <c r="T49" s="20" t="n">
        <v>0.91858328</v>
      </c>
    </row>
    <row r="50" spans="1:20">
      <c r="A50" s="15" t="s">
        <v>447</v>
      </c>
      <c r="B50" s="17" t="n">
        <v>11795</v>
      </c>
      <c r="C50" s="18">
        <f>(1031.0/B50*100)</f>
        <v/>
      </c>
      <c r="D50" s="19" t="n">
        <v>10764</v>
      </c>
      <c r="E50" s="18" t="n">
        <v>34.20531864</v>
      </c>
      <c r="F50" s="20" t="n">
        <v>3.33236148</v>
      </c>
      <c r="G50" s="18" t="n">
        <v>38.82501418</v>
      </c>
      <c r="H50" s="20" t="n">
        <v>3.66058105</v>
      </c>
      <c r="I50" s="18" t="n">
        <v>21.69813297</v>
      </c>
      <c r="J50" s="20" t="n">
        <v>2.91020645</v>
      </c>
      <c r="K50" s="18" t="n">
        <v>0</v>
      </c>
      <c r="L50" s="20" t="n">
        <v>0</v>
      </c>
      <c r="M50" s="18" t="s">
        <v>404</v>
      </c>
      <c r="N50" s="20" t="s">
        <v>404</v>
      </c>
      <c r="O50" s="18" t="n">
        <v>0</v>
      </c>
      <c r="P50" s="20" t="n">
        <v>0</v>
      </c>
      <c r="Q50" s="18" t="n">
        <v>0</v>
      </c>
      <c r="R50" s="20" t="n">
        <v>0</v>
      </c>
      <c r="S50" s="18" t="n">
        <v>5.27153421</v>
      </c>
      <c r="T50" s="20" t="n">
        <v>1.53679377</v>
      </c>
    </row>
    <row r="51" spans="1:20">
      <c r="A51" s="15" t="s">
        <v>448</v>
      </c>
      <c r="B51" s="17" t="n">
        <v>6866</v>
      </c>
      <c r="C51" s="18">
        <f>(0.0/B51*100)</f>
        <v/>
      </c>
      <c r="D51" s="19" t="n">
        <v>6866</v>
      </c>
      <c r="E51" s="18" t="n">
        <v>32.93035701</v>
      </c>
      <c r="F51" s="20" t="n">
        <v>3.29034709</v>
      </c>
      <c r="G51" s="18" t="n">
        <v>37.12326105</v>
      </c>
      <c r="H51" s="20" t="n">
        <v>3.77330317</v>
      </c>
      <c r="I51" s="18" t="n">
        <v>29.47352817</v>
      </c>
      <c r="J51" s="20" t="n">
        <v>3.11982654</v>
      </c>
      <c r="K51" s="18" t="n">
        <v>0</v>
      </c>
      <c r="L51" s="20" t="n">
        <v>0</v>
      </c>
      <c r="M51" s="18" t="s">
        <v>404</v>
      </c>
      <c r="N51" s="20" t="s">
        <v>404</v>
      </c>
      <c r="O51" s="18" t="n">
        <v>0</v>
      </c>
      <c r="P51" s="20" t="n">
        <v>0</v>
      </c>
      <c r="Q51" s="18" t="n">
        <v>0</v>
      </c>
      <c r="R51" s="20" t="n">
        <v>0</v>
      </c>
      <c r="S51" s="18" t="n">
        <v>0.47285377</v>
      </c>
      <c r="T51" s="20" t="n">
        <v>0.48056261</v>
      </c>
    </row>
    <row r="52" spans="1:20">
      <c r="A52" s="15" t="s">
        <v>449</v>
      </c>
      <c r="B52" s="17" t="n">
        <v>5809</v>
      </c>
      <c r="C52" s="18">
        <f>(0.0/B52*100)</f>
        <v/>
      </c>
      <c r="D52" s="19" t="n">
        <v>5809</v>
      </c>
      <c r="E52" s="18" t="n">
        <v>30.26782257</v>
      </c>
      <c r="F52" s="20" t="n">
        <v>3.61114534</v>
      </c>
      <c r="G52" s="18" t="n">
        <v>46.39162672</v>
      </c>
      <c r="H52" s="20" t="n">
        <v>4.00298574</v>
      </c>
      <c r="I52" s="18" t="n">
        <v>22.58213259</v>
      </c>
      <c r="J52" s="20" t="n">
        <v>3.61363754</v>
      </c>
      <c r="K52" s="18" t="n">
        <v>0</v>
      </c>
      <c r="L52" s="20" t="n">
        <v>0</v>
      </c>
      <c r="M52" s="18" t="s">
        <v>404</v>
      </c>
      <c r="N52" s="20" t="s">
        <v>404</v>
      </c>
      <c r="O52" s="18" t="n">
        <v>0</v>
      </c>
      <c r="P52" s="20" t="n">
        <v>0</v>
      </c>
      <c r="Q52" s="18" t="n">
        <v>0</v>
      </c>
      <c r="R52" s="20" t="n">
        <v>0</v>
      </c>
      <c r="S52" s="18" t="n">
        <v>0.75841812</v>
      </c>
      <c r="T52" s="20" t="n">
        <v>0.66805243</v>
      </c>
    </row>
    <row r="53" spans="1:20">
      <c r="A53" s="15" t="s">
        <v>450</v>
      </c>
      <c r="B53" s="17" t="n">
        <v>5571</v>
      </c>
      <c r="C53" s="18">
        <f>(0.0/B53*100)</f>
        <v/>
      </c>
      <c r="D53" s="19" t="n">
        <v>5571</v>
      </c>
      <c r="E53" s="18" t="n">
        <v>28.8900981</v>
      </c>
      <c r="F53" s="20" t="n">
        <v>0.13629574</v>
      </c>
      <c r="G53" s="18" t="n">
        <v>33.74785658</v>
      </c>
      <c r="H53" s="20" t="n">
        <v>0.14490639</v>
      </c>
      <c r="I53" s="18" t="n">
        <v>36.80922231</v>
      </c>
      <c r="J53" s="20" t="n">
        <v>0.10946867</v>
      </c>
      <c r="K53" s="18" t="n">
        <v>0</v>
      </c>
      <c r="L53" s="20" t="n">
        <v>0</v>
      </c>
      <c r="M53" s="18" t="s">
        <v>404</v>
      </c>
      <c r="N53" s="20" t="s">
        <v>404</v>
      </c>
      <c r="O53" s="18" t="n">
        <v>0</v>
      </c>
      <c r="P53" s="20" t="n">
        <v>0</v>
      </c>
      <c r="Q53" s="18" t="n">
        <v>0</v>
      </c>
      <c r="R53" s="20" t="n">
        <v>0</v>
      </c>
      <c r="S53" s="18" t="n">
        <v>0.55282301</v>
      </c>
      <c r="T53" s="20" t="n">
        <v>0.0451507</v>
      </c>
    </row>
    <row r="54" spans="1:20">
      <c r="A54" s="15" t="s">
        <v>451</v>
      </c>
      <c r="B54" s="17" t="n">
        <v>4740</v>
      </c>
      <c r="C54" s="18">
        <f>(199.0/B54*100)</f>
        <v/>
      </c>
      <c r="D54" s="19" t="n">
        <v>4541</v>
      </c>
      <c r="E54" s="18" t="n">
        <v>55.48732167</v>
      </c>
      <c r="F54" s="20" t="n">
        <v>3.90899391</v>
      </c>
      <c r="G54" s="18" t="n">
        <v>30.61112581</v>
      </c>
      <c r="H54" s="20" t="n">
        <v>3.43223515</v>
      </c>
      <c r="I54" s="18" t="n">
        <v>11.96772445</v>
      </c>
      <c r="J54" s="20" t="n">
        <v>2.59547892</v>
      </c>
      <c r="K54" s="18" t="n">
        <v>0</v>
      </c>
      <c r="L54" s="20" t="n">
        <v>0</v>
      </c>
      <c r="M54" s="18" t="s">
        <v>404</v>
      </c>
      <c r="N54" s="20" t="s">
        <v>404</v>
      </c>
      <c r="O54" s="18" t="n">
        <v>0</v>
      </c>
      <c r="P54" s="20" t="n">
        <v>0</v>
      </c>
      <c r="Q54" s="18" t="n">
        <v>0</v>
      </c>
      <c r="R54" s="20" t="n">
        <v>0</v>
      </c>
      <c r="S54" s="18" t="n">
        <v>1.93382807</v>
      </c>
      <c r="T54" s="20" t="n">
        <v>1.01995348</v>
      </c>
    </row>
    <row r="55" spans="1:20">
      <c r="A55" s="15" t="s">
        <v>452</v>
      </c>
      <c r="B55" s="17" t="n">
        <v>5316</v>
      </c>
      <c r="C55" s="18">
        <f>(43.0/B55*100)</f>
        <v/>
      </c>
      <c r="D55" s="19" t="n">
        <v>5273</v>
      </c>
      <c r="E55" s="18" t="n">
        <v>16.79020982</v>
      </c>
      <c r="F55" s="20" t="n">
        <v>2.52849054</v>
      </c>
      <c r="G55" s="18" t="n">
        <v>19.07170162</v>
      </c>
      <c r="H55" s="20" t="n">
        <v>2.38585486</v>
      </c>
      <c r="I55" s="18" t="n">
        <v>62.54927869</v>
      </c>
      <c r="J55" s="20" t="n">
        <v>3.03015145</v>
      </c>
      <c r="K55" s="18" t="n">
        <v>0</v>
      </c>
      <c r="L55" s="20" t="n">
        <v>0</v>
      </c>
      <c r="M55" s="18" t="s">
        <v>404</v>
      </c>
      <c r="N55" s="20" t="s">
        <v>404</v>
      </c>
      <c r="O55" s="18" t="n">
        <v>0</v>
      </c>
      <c r="P55" s="20" t="n">
        <v>0</v>
      </c>
      <c r="Q55" s="18" t="n">
        <v>0</v>
      </c>
      <c r="R55" s="20" t="n">
        <v>0</v>
      </c>
      <c r="S55" s="18" t="n">
        <v>1.58880987</v>
      </c>
      <c r="T55" s="20" t="n">
        <v>0.87502381</v>
      </c>
    </row>
    <row r="56" spans="1:20">
      <c r="A56" s="15" t="s">
        <v>453</v>
      </c>
      <c r="B56" s="17" t="n">
        <v>5359</v>
      </c>
      <c r="C56" s="18">
        <f>(0.0/B56*100)</f>
        <v/>
      </c>
      <c r="D56" s="19" t="n">
        <v>5359</v>
      </c>
      <c r="E56" s="18" t="n">
        <v>21.54005703</v>
      </c>
      <c r="F56" s="20" t="n">
        <v>3.65205846</v>
      </c>
      <c r="G56" s="18" t="n">
        <v>52.09751339</v>
      </c>
      <c r="H56" s="20" t="n">
        <v>4.74124946</v>
      </c>
      <c r="I56" s="18" t="n">
        <v>18.56888459</v>
      </c>
      <c r="J56" s="20" t="n">
        <v>3.593946</v>
      </c>
      <c r="K56" s="18" t="n">
        <v>0</v>
      </c>
      <c r="L56" s="20" t="n">
        <v>0</v>
      </c>
      <c r="M56" s="18" t="s">
        <v>404</v>
      </c>
      <c r="N56" s="20" t="s">
        <v>404</v>
      </c>
      <c r="O56" s="18" t="n">
        <v>0</v>
      </c>
      <c r="P56" s="20" t="n">
        <v>0</v>
      </c>
      <c r="Q56" s="18" t="n">
        <v>0</v>
      </c>
      <c r="R56" s="20" t="n">
        <v>0</v>
      </c>
      <c r="S56" s="18" t="n">
        <v>7.79354499</v>
      </c>
      <c r="T56" s="20" t="n">
        <v>2.25736765</v>
      </c>
    </row>
    <row r="57" spans="1:20">
      <c r="A57" s="15" t="s">
        <v>454</v>
      </c>
      <c r="B57" s="17" t="n">
        <v>6513</v>
      </c>
      <c r="C57" s="18">
        <f>(0.0/B57*100)</f>
        <v/>
      </c>
      <c r="D57" s="19" t="n">
        <v>6513</v>
      </c>
      <c r="E57" s="18" t="n">
        <v>14.67362043</v>
      </c>
      <c r="F57" s="20" t="n">
        <v>2.18249169</v>
      </c>
      <c r="G57" s="18" t="n">
        <v>28.32288494</v>
      </c>
      <c r="H57" s="20" t="n">
        <v>3.55946104</v>
      </c>
      <c r="I57" s="18" t="n">
        <v>55.63747216</v>
      </c>
      <c r="J57" s="20" t="n">
        <v>3.61017843</v>
      </c>
      <c r="K57" s="18" t="n">
        <v>0</v>
      </c>
      <c r="L57" s="20" t="n">
        <v>0</v>
      </c>
      <c r="M57" s="18" t="s">
        <v>404</v>
      </c>
      <c r="N57" s="20" t="s">
        <v>404</v>
      </c>
      <c r="O57" s="18" t="n">
        <v>0</v>
      </c>
      <c r="P57" s="20" t="n">
        <v>0</v>
      </c>
      <c r="Q57" s="18" t="n">
        <v>0.25737519</v>
      </c>
      <c r="R57" s="20" t="n">
        <v>0.25683049</v>
      </c>
      <c r="S57" s="18" t="n">
        <v>1.10864728</v>
      </c>
      <c r="T57" s="20" t="n">
        <v>0.8000204</v>
      </c>
    </row>
    <row r="58" spans="1:20">
      <c r="A58" s="15" t="s">
        <v>455</v>
      </c>
      <c r="B58" s="17" t="n">
        <v>7267</v>
      </c>
      <c r="C58" s="18">
        <f>(0.0/B58*100)</f>
        <v/>
      </c>
      <c r="D58" s="19" t="n">
        <v>7267</v>
      </c>
      <c r="E58" s="18" t="n">
        <v>30.0017195</v>
      </c>
      <c r="F58" s="20" t="n">
        <v>3.27274865</v>
      </c>
      <c r="G58" s="18" t="n">
        <v>47.75194114</v>
      </c>
      <c r="H58" s="20" t="n">
        <v>3.70480109</v>
      </c>
      <c r="I58" s="18" t="n">
        <v>20.45045099</v>
      </c>
      <c r="J58" s="20" t="n">
        <v>2.92524039</v>
      </c>
      <c r="K58" s="18" t="n">
        <v>0</v>
      </c>
      <c r="L58" s="20" t="n">
        <v>0</v>
      </c>
      <c r="M58" s="18" t="s">
        <v>404</v>
      </c>
      <c r="N58" s="20" t="s">
        <v>404</v>
      </c>
      <c r="O58" s="18" t="n">
        <v>0</v>
      </c>
      <c r="P58" s="20" t="n">
        <v>0</v>
      </c>
      <c r="Q58" s="18" t="n">
        <v>0.52976664</v>
      </c>
      <c r="R58" s="20" t="n">
        <v>0.5295346</v>
      </c>
      <c r="S58" s="18" t="n">
        <v>1.26612173</v>
      </c>
      <c r="T58" s="20" t="n">
        <v>0.89493893</v>
      </c>
    </row>
    <row r="59" spans="1:20">
      <c r="A59" s="15" t="s">
        <v>456</v>
      </c>
      <c r="B59" s="17" t="n">
        <v>4826</v>
      </c>
      <c r="C59" s="18">
        <f>(0.0/B59*100)</f>
        <v/>
      </c>
      <c r="D59" s="19" t="n">
        <v>4826</v>
      </c>
      <c r="E59" s="18" t="n">
        <v>20.73184345</v>
      </c>
      <c r="F59" s="20" t="n">
        <v>1.0039295</v>
      </c>
      <c r="G59" s="18" t="n">
        <v>54.49399486</v>
      </c>
      <c r="H59" s="20" t="n">
        <v>1.2427747</v>
      </c>
      <c r="I59" s="18" t="n">
        <v>19.06839792</v>
      </c>
      <c r="J59" s="20" t="n">
        <v>1.24459473</v>
      </c>
      <c r="K59" s="18" t="n">
        <v>0</v>
      </c>
      <c r="L59" s="20" t="n">
        <v>0</v>
      </c>
      <c r="M59" s="18" t="s">
        <v>404</v>
      </c>
      <c r="N59" s="20" t="s">
        <v>404</v>
      </c>
      <c r="O59" s="18" t="n">
        <v>0</v>
      </c>
      <c r="P59" s="20" t="n">
        <v>0</v>
      </c>
      <c r="Q59" s="18" t="n">
        <v>0</v>
      </c>
      <c r="R59" s="20" t="n">
        <v>0</v>
      </c>
      <c r="S59" s="18" t="n">
        <v>5.70576377</v>
      </c>
      <c r="T59" s="20" t="n">
        <v>0.85620646</v>
      </c>
    </row>
    <row r="60" spans="1:20">
      <c r="A60" s="15" t="s">
        <v>457</v>
      </c>
      <c r="B60" s="17" t="n">
        <v>4546</v>
      </c>
      <c r="C60" s="18">
        <f>(0.0/B60*100)</f>
        <v/>
      </c>
      <c r="D60" s="19" t="n">
        <v>4546</v>
      </c>
      <c r="E60" s="18" t="n">
        <v>37.75699506</v>
      </c>
      <c r="F60" s="20" t="n">
        <v>3.04262617</v>
      </c>
      <c r="G60" s="18" t="n">
        <v>38.4161742</v>
      </c>
      <c r="H60" s="20" t="n">
        <v>3.22886607</v>
      </c>
      <c r="I60" s="18" t="n">
        <v>20.08646013</v>
      </c>
      <c r="J60" s="20" t="n">
        <v>2.81861323</v>
      </c>
      <c r="K60" s="18" t="n">
        <v>0</v>
      </c>
      <c r="L60" s="20" t="n">
        <v>0</v>
      </c>
      <c r="M60" s="18" t="s">
        <v>404</v>
      </c>
      <c r="N60" s="20" t="s">
        <v>404</v>
      </c>
      <c r="O60" s="18" t="n">
        <v>0</v>
      </c>
      <c r="P60" s="20" t="n">
        <v>0</v>
      </c>
      <c r="Q60" s="18" t="n">
        <v>0</v>
      </c>
      <c r="R60" s="20" t="n">
        <v>0</v>
      </c>
      <c r="S60" s="18" t="n">
        <v>3.7403706</v>
      </c>
      <c r="T60" s="20" t="n">
        <v>1.1883955</v>
      </c>
    </row>
    <row r="61" spans="1:20">
      <c r="A61" s="15" t="s">
        <v>458</v>
      </c>
      <c r="B61" s="17" t="n">
        <v>6525</v>
      </c>
      <c r="C61" s="18">
        <f>(0.0/B61*100)</f>
        <v/>
      </c>
      <c r="D61" s="19" t="n">
        <v>6525</v>
      </c>
      <c r="E61" s="18" t="n">
        <v>13.22760704</v>
      </c>
      <c r="F61" s="20" t="n">
        <v>2.02628374</v>
      </c>
      <c r="G61" s="18" t="n">
        <v>35.14304796</v>
      </c>
      <c r="H61" s="20" t="n">
        <v>2.82175258</v>
      </c>
      <c r="I61" s="18" t="n">
        <v>50.93213191</v>
      </c>
      <c r="J61" s="20" t="n">
        <v>2.99246644</v>
      </c>
      <c r="K61" s="18" t="n">
        <v>0</v>
      </c>
      <c r="L61" s="20" t="n">
        <v>0</v>
      </c>
      <c r="M61" s="18" t="s">
        <v>404</v>
      </c>
      <c r="N61" s="20" t="s">
        <v>404</v>
      </c>
      <c r="O61" s="18" t="n">
        <v>0</v>
      </c>
      <c r="P61" s="20" t="n">
        <v>0</v>
      </c>
      <c r="Q61" s="18" t="n">
        <v>0</v>
      </c>
      <c r="R61" s="20" t="n">
        <v>0</v>
      </c>
      <c r="S61" s="18" t="n">
        <v>0.69721309</v>
      </c>
      <c r="T61" s="20" t="n">
        <v>0.5432080500000001</v>
      </c>
    </row>
    <row r="62" spans="1:20">
      <c r="A62" s="15" t="s">
        <v>459</v>
      </c>
      <c r="B62" s="17" t="n">
        <v>4476</v>
      </c>
      <c r="C62" s="18">
        <f>(0.0/B62*100)</f>
        <v/>
      </c>
      <c r="D62" s="19" t="n">
        <v>4476</v>
      </c>
      <c r="E62" s="18" t="n">
        <v>8.555706259999999</v>
      </c>
      <c r="F62" s="20" t="n">
        <v>0.05686124</v>
      </c>
      <c r="G62" s="18" t="n">
        <v>75.53705178</v>
      </c>
      <c r="H62" s="20" t="n">
        <v>0.05114226</v>
      </c>
      <c r="I62" s="18" t="n">
        <v>15.90724196</v>
      </c>
      <c r="J62" s="20" t="n">
        <v>0.03956268</v>
      </c>
      <c r="K62" s="18" t="n">
        <v>0</v>
      </c>
      <c r="L62" s="20" t="n">
        <v>0</v>
      </c>
      <c r="M62" s="18" t="s">
        <v>404</v>
      </c>
      <c r="N62" s="20" t="s">
        <v>404</v>
      </c>
      <c r="O62" s="18" t="n">
        <v>0</v>
      </c>
      <c r="P62" s="20" t="n">
        <v>0</v>
      </c>
      <c r="Q62" s="18" t="n">
        <v>0</v>
      </c>
      <c r="R62" s="20" t="n">
        <v>0</v>
      </c>
      <c r="S62" s="18" t="n">
        <v>0</v>
      </c>
      <c r="T62" s="20" t="n">
        <v>0</v>
      </c>
    </row>
    <row r="63" spans="1:20">
      <c r="A63" s="15" t="s">
        <v>460</v>
      </c>
      <c r="B63" s="17" t="n">
        <v>5324</v>
      </c>
      <c r="C63" s="18">
        <f>(0.0/B63*100)</f>
        <v/>
      </c>
      <c r="D63" s="19" t="n">
        <v>5324</v>
      </c>
      <c r="E63" s="18" t="n">
        <v>38.66107586</v>
      </c>
      <c r="F63" s="20" t="n">
        <v>0.16795268</v>
      </c>
      <c r="G63" s="18" t="n">
        <v>31.03485505</v>
      </c>
      <c r="H63" s="20" t="n">
        <v>0.16389855</v>
      </c>
      <c r="I63" s="18" t="n">
        <v>21.71514958</v>
      </c>
      <c r="J63" s="20" t="n">
        <v>0.12387096</v>
      </c>
      <c r="K63" s="18" t="n">
        <v>0</v>
      </c>
      <c r="L63" s="20" t="n">
        <v>0</v>
      </c>
      <c r="M63" s="18" t="s">
        <v>404</v>
      </c>
      <c r="N63" s="20" t="s">
        <v>404</v>
      </c>
      <c r="O63" s="18" t="n">
        <v>0</v>
      </c>
      <c r="P63" s="20" t="n">
        <v>0</v>
      </c>
      <c r="Q63" s="18" t="n">
        <v>0</v>
      </c>
      <c r="R63" s="20" t="n">
        <v>0</v>
      </c>
      <c r="S63" s="18" t="n">
        <v>8.58891951</v>
      </c>
      <c r="T63" s="20" t="n">
        <v>0.18768297</v>
      </c>
    </row>
    <row r="64" spans="1:20">
      <c r="A64" s="15" t="s">
        <v>461</v>
      </c>
      <c r="B64" s="17" t="n">
        <v>3634</v>
      </c>
      <c r="C64" s="18">
        <f>(27.0/B64*100)</f>
        <v/>
      </c>
      <c r="D64" s="19" t="n">
        <v>3607</v>
      </c>
      <c r="E64" s="18" t="n">
        <v>44.79199016</v>
      </c>
      <c r="F64" s="20" t="n">
        <v>0.09491276999999999</v>
      </c>
      <c r="G64" s="18" t="n">
        <v>20.55794675</v>
      </c>
      <c r="H64" s="20" t="n">
        <v>0.08822310999999999</v>
      </c>
      <c r="I64" s="18" t="n">
        <v>27.12977668</v>
      </c>
      <c r="J64" s="20" t="n">
        <v>0.09514566000000001</v>
      </c>
      <c r="K64" s="18" t="n">
        <v>0</v>
      </c>
      <c r="L64" s="20" t="n">
        <v>0</v>
      </c>
      <c r="M64" s="18" t="s">
        <v>404</v>
      </c>
      <c r="N64" s="20" t="s">
        <v>404</v>
      </c>
      <c r="O64" s="18" t="n">
        <v>2.09269201</v>
      </c>
      <c r="P64" s="20" t="n">
        <v>0.02535467</v>
      </c>
      <c r="Q64" s="18" t="n">
        <v>2.20341459</v>
      </c>
      <c r="R64" s="20" t="n">
        <v>0.04623499</v>
      </c>
      <c r="S64" s="18" t="n">
        <v>3.22417981</v>
      </c>
      <c r="T64" s="20" t="n">
        <v>0.03834342</v>
      </c>
    </row>
    <row r="65" spans="1:20">
      <c r="A65" s="15" t="s">
        <v>462</v>
      </c>
      <c r="B65" s="17" t="n">
        <v>5325</v>
      </c>
      <c r="C65" s="18">
        <f>(0.0/B65*100)</f>
        <v/>
      </c>
      <c r="D65" s="19" t="n">
        <v>5325</v>
      </c>
      <c r="E65" s="18" t="n">
        <v>26.22159341</v>
      </c>
      <c r="F65" s="20" t="n">
        <v>2.92123108</v>
      </c>
      <c r="G65" s="18" t="n">
        <v>26.129742</v>
      </c>
      <c r="H65" s="20" t="n">
        <v>3.13405178</v>
      </c>
      <c r="I65" s="18" t="n">
        <v>47.64866459</v>
      </c>
      <c r="J65" s="20" t="n">
        <v>3.75685086</v>
      </c>
      <c r="K65" s="18" t="n">
        <v>0</v>
      </c>
      <c r="L65" s="20" t="n">
        <v>0</v>
      </c>
      <c r="M65" s="18" t="s">
        <v>404</v>
      </c>
      <c r="N65" s="20" t="s">
        <v>404</v>
      </c>
      <c r="O65" s="18" t="n">
        <v>0</v>
      </c>
      <c r="P65" s="20" t="n">
        <v>0</v>
      </c>
      <c r="Q65" s="18" t="n">
        <v>0</v>
      </c>
      <c r="R65" s="20" t="n">
        <v>0</v>
      </c>
      <c r="S65" s="18" t="n">
        <v>0</v>
      </c>
      <c r="T65" s="20" t="n">
        <v>0</v>
      </c>
    </row>
    <row r="66" spans="1:20">
      <c r="A66" s="15" t="s">
        <v>463</v>
      </c>
      <c r="B66" s="17" t="n">
        <v>5665</v>
      </c>
      <c r="C66" s="18">
        <f>(0.0/B66*100)</f>
        <v/>
      </c>
      <c r="D66" s="19" t="n">
        <v>5665</v>
      </c>
      <c r="E66" s="18" t="n">
        <v>16.20198774</v>
      </c>
      <c r="F66" s="20" t="n">
        <v>0.14114372</v>
      </c>
      <c r="G66" s="18" t="n">
        <v>24.45096475</v>
      </c>
      <c r="H66" s="20" t="n">
        <v>0.40789252</v>
      </c>
      <c r="I66" s="18" t="n">
        <v>59.34704751</v>
      </c>
      <c r="J66" s="20" t="n">
        <v>0.33664588</v>
      </c>
      <c r="K66" s="18" t="n">
        <v>0</v>
      </c>
      <c r="L66" s="20" t="n">
        <v>0</v>
      </c>
      <c r="M66" s="18" t="s">
        <v>404</v>
      </c>
      <c r="N66" s="20" t="s">
        <v>404</v>
      </c>
      <c r="O66" s="18" t="n">
        <v>0</v>
      </c>
      <c r="P66" s="20" t="n">
        <v>0</v>
      </c>
      <c r="Q66" s="18" t="n">
        <v>0</v>
      </c>
      <c r="R66" s="20" t="n">
        <v>0</v>
      </c>
      <c r="S66" s="18" t="n">
        <v>0</v>
      </c>
      <c r="T66" s="20" t="n">
        <v>0</v>
      </c>
    </row>
    <row r="67" spans="1:20">
      <c r="A67" s="15" t="s">
        <v>464</v>
      </c>
      <c r="B67" s="17" t="n">
        <v>6971</v>
      </c>
      <c r="C67" s="18">
        <f>(0.0/B67*100)</f>
        <v/>
      </c>
      <c r="D67" s="19" t="n">
        <v>6971</v>
      </c>
      <c r="E67" s="18" t="n">
        <v>46.86243683</v>
      </c>
      <c r="F67" s="20" t="n">
        <v>2.5964431</v>
      </c>
      <c r="G67" s="18" t="n">
        <v>34.40853339</v>
      </c>
      <c r="H67" s="20" t="n">
        <v>2.67936041</v>
      </c>
      <c r="I67" s="18" t="n">
        <v>15.98008295</v>
      </c>
      <c r="J67" s="20" t="n">
        <v>2.30958882</v>
      </c>
      <c r="K67" s="18" t="n">
        <v>0</v>
      </c>
      <c r="L67" s="20" t="n">
        <v>0</v>
      </c>
      <c r="M67" s="18" t="s">
        <v>404</v>
      </c>
      <c r="N67" s="20" t="s">
        <v>404</v>
      </c>
      <c r="O67" s="18" t="n">
        <v>0</v>
      </c>
      <c r="P67" s="20" t="n">
        <v>0</v>
      </c>
      <c r="Q67" s="18" t="n">
        <v>0</v>
      </c>
      <c r="R67" s="20" t="n">
        <v>0</v>
      </c>
      <c r="S67" s="18" t="n">
        <v>2.74894683</v>
      </c>
      <c r="T67" s="20" t="n">
        <v>1.13343562</v>
      </c>
    </row>
    <row r="68" spans="1:20">
      <c r="A68" s="15" t="s">
        <v>465</v>
      </c>
      <c r="B68" s="17" t="n">
        <v>12083</v>
      </c>
      <c r="C68" s="18">
        <f>(0.0/B68*100)</f>
        <v/>
      </c>
      <c r="D68" s="19" t="n">
        <v>12083</v>
      </c>
      <c r="E68" s="18" t="n">
        <v>25.70085695</v>
      </c>
      <c r="F68" s="20" t="n">
        <v>0.08439244999999999</v>
      </c>
      <c r="G68" s="18" t="n">
        <v>47.75353446</v>
      </c>
      <c r="H68" s="20" t="n">
        <v>0.10319128</v>
      </c>
      <c r="I68" s="18" t="n">
        <v>25.60993393</v>
      </c>
      <c r="J68" s="20" t="n">
        <v>0.08320634</v>
      </c>
      <c r="K68" s="18" t="n">
        <v>0</v>
      </c>
      <c r="L68" s="20" t="n">
        <v>0</v>
      </c>
      <c r="M68" s="18" t="s">
        <v>404</v>
      </c>
      <c r="N68" s="20" t="s">
        <v>404</v>
      </c>
      <c r="O68" s="18" t="n">
        <v>0</v>
      </c>
      <c r="P68" s="20" t="n">
        <v>0</v>
      </c>
      <c r="Q68" s="18" t="n">
        <v>0</v>
      </c>
      <c r="R68" s="20" t="n">
        <v>0</v>
      </c>
      <c r="S68" s="18" t="n">
        <v>0.9356746500000001</v>
      </c>
      <c r="T68" s="20" t="n">
        <v>0.0229377</v>
      </c>
    </row>
    <row r="69" spans="1:20">
      <c r="A69" s="15" t="s">
        <v>466</v>
      </c>
      <c r="B69" s="17" t="n">
        <v>4876</v>
      </c>
      <c r="C69" s="18">
        <f>(0.0/B69*100)</f>
        <v/>
      </c>
      <c r="D69" s="19" t="n">
        <v>4876</v>
      </c>
      <c r="E69" s="18" t="n">
        <v>18.58083464</v>
      </c>
      <c r="F69" s="20" t="n">
        <v>3.14002787</v>
      </c>
      <c r="G69" s="18" t="n">
        <v>37.52669531</v>
      </c>
      <c r="H69" s="20" t="n">
        <v>3.70873912</v>
      </c>
      <c r="I69" s="18" t="n">
        <v>43.89247006</v>
      </c>
      <c r="J69" s="20" t="n">
        <v>4.17383894</v>
      </c>
      <c r="K69" s="18" t="n">
        <v>0</v>
      </c>
      <c r="L69" s="20" t="n">
        <v>0</v>
      </c>
      <c r="M69" s="18" t="s">
        <v>404</v>
      </c>
      <c r="N69" s="20" t="s">
        <v>404</v>
      </c>
      <c r="O69" s="18" t="n">
        <v>0</v>
      </c>
      <c r="P69" s="20" t="n">
        <v>0</v>
      </c>
      <c r="Q69" s="18" t="n">
        <v>0</v>
      </c>
      <c r="R69" s="20" t="n">
        <v>0</v>
      </c>
      <c r="S69" s="18" t="n">
        <v>0</v>
      </c>
      <c r="T69" s="20" t="n">
        <v>0</v>
      </c>
    </row>
    <row r="70" spans="1:20">
      <c r="A70" s="15" t="s">
        <v>467</v>
      </c>
      <c r="B70" s="17" t="n">
        <v>6036</v>
      </c>
      <c r="C70" s="18">
        <f>(0.0/B70*100)</f>
        <v/>
      </c>
      <c r="D70" s="19" t="n">
        <v>6036</v>
      </c>
      <c r="E70" s="18" t="n">
        <v>8.399111080000001</v>
      </c>
      <c r="F70" s="20" t="n">
        <v>1.64431291</v>
      </c>
      <c r="G70" s="18" t="n">
        <v>29.85459669</v>
      </c>
      <c r="H70" s="20" t="n">
        <v>4.14427907</v>
      </c>
      <c r="I70" s="18" t="n">
        <v>60.86366748</v>
      </c>
      <c r="J70" s="20" t="n">
        <v>4.04335156</v>
      </c>
      <c r="K70" s="18" t="n">
        <v>0</v>
      </c>
      <c r="L70" s="20" t="n">
        <v>0</v>
      </c>
      <c r="M70" s="18" t="s">
        <v>404</v>
      </c>
      <c r="N70" s="20" t="s">
        <v>404</v>
      </c>
      <c r="O70" s="18" t="n">
        <v>0</v>
      </c>
      <c r="P70" s="20" t="n">
        <v>0</v>
      </c>
      <c r="Q70" s="18" t="n">
        <v>0</v>
      </c>
      <c r="R70" s="20" t="n">
        <v>0</v>
      </c>
      <c r="S70" s="18" t="n">
        <v>0.88262475</v>
      </c>
      <c r="T70" s="20" t="n">
        <v>0.8662231500000001</v>
      </c>
    </row>
    <row r="71" spans="1:20">
      <c r="A71" s="15" t="s">
        <v>468</v>
      </c>
      <c r="B71" s="17" t="n">
        <v>6115</v>
      </c>
      <c r="C71" s="18">
        <f>(0.0/B71*100)</f>
        <v/>
      </c>
      <c r="D71" s="19" t="n">
        <v>6115</v>
      </c>
      <c r="E71" s="18" t="n">
        <v>10.83326726</v>
      </c>
      <c r="F71" s="20" t="n">
        <v>0.68095751</v>
      </c>
      <c r="G71" s="18" t="n">
        <v>69.19463759</v>
      </c>
      <c r="H71" s="20" t="n">
        <v>1.22861991</v>
      </c>
      <c r="I71" s="18" t="n">
        <v>19.34547756</v>
      </c>
      <c r="J71" s="20" t="n">
        <v>0.99282883</v>
      </c>
      <c r="K71" s="18" t="n">
        <v>0</v>
      </c>
      <c r="L71" s="20" t="n">
        <v>0</v>
      </c>
      <c r="M71" s="18" t="s">
        <v>404</v>
      </c>
      <c r="N71" s="20" t="s">
        <v>404</v>
      </c>
      <c r="O71" s="18" t="n">
        <v>0</v>
      </c>
      <c r="P71" s="20" t="n">
        <v>0</v>
      </c>
      <c r="Q71" s="18" t="n">
        <v>0</v>
      </c>
      <c r="R71" s="20" t="n">
        <v>0</v>
      </c>
      <c r="S71" s="18" t="n">
        <v>0.62661758</v>
      </c>
      <c r="T71" s="20" t="n">
        <v>0.02967901</v>
      </c>
    </row>
    <row r="72" spans="1:20">
      <c r="A72" s="15" t="s">
        <v>469</v>
      </c>
      <c r="B72" s="17" t="n">
        <v>7708</v>
      </c>
      <c r="C72" s="18">
        <f>(0.0/B72*100)</f>
        <v/>
      </c>
      <c r="D72" s="19" t="n">
        <v>7708</v>
      </c>
      <c r="E72" s="18" t="n">
        <v>13.0711718</v>
      </c>
      <c r="F72" s="20" t="n">
        <v>2.17518616</v>
      </c>
      <c r="G72" s="18" t="n">
        <v>40.67143047</v>
      </c>
      <c r="H72" s="20" t="n">
        <v>3.47525886</v>
      </c>
      <c r="I72" s="18" t="n">
        <v>44.79302688</v>
      </c>
      <c r="J72" s="20" t="n">
        <v>3.37718601</v>
      </c>
      <c r="K72" s="18" t="n">
        <v>0</v>
      </c>
      <c r="L72" s="20" t="n">
        <v>0</v>
      </c>
      <c r="M72" s="18" t="s">
        <v>404</v>
      </c>
      <c r="N72" s="20" t="s">
        <v>404</v>
      </c>
      <c r="O72" s="18" t="n">
        <v>0</v>
      </c>
      <c r="P72" s="20" t="n">
        <v>0</v>
      </c>
      <c r="Q72" s="18" t="n">
        <v>0</v>
      </c>
      <c r="R72" s="20" t="n">
        <v>0</v>
      </c>
      <c r="S72" s="18" t="n">
        <v>1.46437086</v>
      </c>
      <c r="T72" s="20" t="n">
        <v>0.8728973799999999</v>
      </c>
    </row>
    <row r="73" spans="1:20">
      <c r="A73" s="15" t="s">
        <v>470</v>
      </c>
      <c r="B73" s="17" t="n">
        <v>8249</v>
      </c>
      <c r="C73" s="18">
        <f>(0.0/B73*100)</f>
        <v/>
      </c>
      <c r="D73" s="19" t="n">
        <v>8249</v>
      </c>
      <c r="E73" s="18" t="n">
        <v>5.64941019</v>
      </c>
      <c r="F73" s="20" t="n">
        <v>1.56002598</v>
      </c>
      <c r="G73" s="18" t="n">
        <v>31.5073888</v>
      </c>
      <c r="H73" s="20" t="n">
        <v>3.6442216</v>
      </c>
      <c r="I73" s="18" t="n">
        <v>58.64084586</v>
      </c>
      <c r="J73" s="20" t="n">
        <v>3.8460815</v>
      </c>
      <c r="K73" s="18" t="n">
        <v>0</v>
      </c>
      <c r="L73" s="20" t="n">
        <v>0</v>
      </c>
      <c r="M73" s="18" t="s">
        <v>404</v>
      </c>
      <c r="N73" s="20" t="s">
        <v>404</v>
      </c>
      <c r="O73" s="18" t="n">
        <v>0</v>
      </c>
      <c r="P73" s="20" t="n">
        <v>0</v>
      </c>
      <c r="Q73" s="18" t="n">
        <v>0</v>
      </c>
      <c r="R73" s="20" t="n">
        <v>0</v>
      </c>
      <c r="S73" s="18" t="n">
        <v>4.20235515</v>
      </c>
      <c r="T73" s="20" t="n">
        <v>1.57117589</v>
      </c>
    </row>
    <row r="74" spans="1:20">
      <c r="A74" s="15" t="s">
        <v>471</v>
      </c>
      <c r="B74" s="17" t="n">
        <v>4692</v>
      </c>
      <c r="C74" s="18">
        <f>(484.0/B74*100)</f>
        <v/>
      </c>
      <c r="D74" s="19" t="n">
        <v>4208</v>
      </c>
      <c r="E74" s="18" t="n">
        <v>28.37167171</v>
      </c>
      <c r="F74" s="20" t="n">
        <v>0.29637643</v>
      </c>
      <c r="G74" s="18" t="n">
        <v>52.85606541</v>
      </c>
      <c r="H74" s="20" t="n">
        <v>0.33075021</v>
      </c>
      <c r="I74" s="18" t="n">
        <v>17.99007154</v>
      </c>
      <c r="J74" s="20" t="n">
        <v>0.18323407</v>
      </c>
      <c r="K74" s="18" t="n">
        <v>0</v>
      </c>
      <c r="L74" s="20" t="n">
        <v>0</v>
      </c>
      <c r="M74" s="18" t="s">
        <v>404</v>
      </c>
      <c r="N74" s="20" t="s">
        <v>404</v>
      </c>
      <c r="O74" s="18" t="n">
        <v>0</v>
      </c>
      <c r="P74" s="20" t="n">
        <v>0</v>
      </c>
      <c r="Q74" s="18" t="n">
        <v>0</v>
      </c>
      <c r="R74" s="20" t="n">
        <v>0</v>
      </c>
      <c r="S74" s="18" t="n">
        <v>0.78219133</v>
      </c>
      <c r="T74" s="20" t="n">
        <v>0.10564358</v>
      </c>
    </row>
    <row r="75" spans="1:20">
      <c r="A75" s="15" t="s">
        <v>472</v>
      </c>
      <c r="B75" s="17" t="n">
        <v>5375</v>
      </c>
      <c r="C75" s="18">
        <f>(483.0/B75*100)</f>
        <v/>
      </c>
      <c r="D75" s="19" t="n">
        <v>4892</v>
      </c>
      <c r="E75" s="18" t="n">
        <v>53.50162822</v>
      </c>
      <c r="F75" s="20" t="n">
        <v>4.29895259</v>
      </c>
      <c r="G75" s="18" t="n">
        <v>33.55447076</v>
      </c>
      <c r="H75" s="20" t="n">
        <v>4.17416341</v>
      </c>
      <c r="I75" s="18" t="n">
        <v>6.85787845</v>
      </c>
      <c r="J75" s="20" t="n">
        <v>2.04596333</v>
      </c>
      <c r="K75" s="18" t="n">
        <v>0</v>
      </c>
      <c r="L75" s="20" t="n">
        <v>0</v>
      </c>
      <c r="M75" s="18" t="s">
        <v>404</v>
      </c>
      <c r="N75" s="20" t="s">
        <v>404</v>
      </c>
      <c r="O75" s="18" t="n">
        <v>0</v>
      </c>
      <c r="P75" s="20" t="n">
        <v>0</v>
      </c>
      <c r="Q75" s="18" t="n">
        <v>0</v>
      </c>
      <c r="R75" s="20" t="n">
        <v>0</v>
      </c>
      <c r="S75" s="18" t="n">
        <v>6.08602258</v>
      </c>
      <c r="T75" s="20" t="n">
        <v>2.14466381</v>
      </c>
    </row>
    <row r="76" spans="1:20">
      <c r="A76" s="15" t="s">
        <v>473</v>
      </c>
      <c r="B76" s="17" t="n">
        <v>14167</v>
      </c>
      <c r="C76" s="18">
        <f>(1400.0/B76*100)</f>
        <v/>
      </c>
      <c r="D76" s="19" t="n">
        <v>12767</v>
      </c>
      <c r="E76" s="18" t="n">
        <v>19.76706763</v>
      </c>
      <c r="F76" s="20" t="n">
        <v>2.3498308</v>
      </c>
      <c r="G76" s="18" t="n">
        <v>42.47854069</v>
      </c>
      <c r="H76" s="20" t="n">
        <v>2.6158234</v>
      </c>
      <c r="I76" s="18" t="n">
        <v>31.97187289</v>
      </c>
      <c r="J76" s="20" t="n">
        <v>2.29227965</v>
      </c>
      <c r="K76" s="18" t="n">
        <v>0</v>
      </c>
      <c r="L76" s="20" t="n">
        <v>0</v>
      </c>
      <c r="M76" s="18" t="s">
        <v>404</v>
      </c>
      <c r="N76" s="20" t="s">
        <v>404</v>
      </c>
      <c r="O76" s="18" t="n">
        <v>0</v>
      </c>
      <c r="P76" s="20" t="n">
        <v>0</v>
      </c>
      <c r="Q76" s="18" t="n">
        <v>0</v>
      </c>
      <c r="R76" s="20" t="n">
        <v>0</v>
      </c>
      <c r="S76" s="18" t="n">
        <v>5.78251879</v>
      </c>
      <c r="T76" s="20" t="n">
        <v>1.38987953</v>
      </c>
    </row>
    <row r="77" spans="1:20">
      <c r="A77" s="15" t="s">
        <v>474</v>
      </c>
      <c r="B77" s="17" t="n">
        <v>6062</v>
      </c>
      <c r="C77" s="18">
        <f>(0.0/B77*100)</f>
        <v/>
      </c>
      <c r="D77" s="19" t="n">
        <v>6062</v>
      </c>
      <c r="E77" s="18" t="n">
        <v>44.62244218</v>
      </c>
      <c r="F77" s="20" t="n">
        <v>3.17439828</v>
      </c>
      <c r="G77" s="18" t="n">
        <v>36.69756562</v>
      </c>
      <c r="H77" s="20" t="n">
        <v>2.95360338</v>
      </c>
      <c r="I77" s="18" t="n">
        <v>18.6799922</v>
      </c>
      <c r="J77" s="20" t="n">
        <v>2.60269576</v>
      </c>
      <c r="K77" s="18" t="n">
        <v>0</v>
      </c>
      <c r="L77" s="20" t="n">
        <v>0</v>
      </c>
      <c r="M77" s="18" t="s">
        <v>404</v>
      </c>
      <c r="N77" s="20" t="s">
        <v>404</v>
      </c>
      <c r="O77" s="18" t="n">
        <v>0</v>
      </c>
      <c r="P77" s="20" t="n">
        <v>0</v>
      </c>
      <c r="Q77" s="18" t="n">
        <v>0</v>
      </c>
      <c r="R77" s="20" t="n">
        <v>0</v>
      </c>
      <c r="S77" s="18" t="n">
        <v>0</v>
      </c>
      <c r="T77" s="20" t="n">
        <v>0</v>
      </c>
    </row>
    <row r="78" spans="1:20">
      <c r="A78" s="15" t="s">
        <v>475</v>
      </c>
      <c r="B78" s="17" t="n">
        <v>5826</v>
      </c>
      <c r="C78" s="18">
        <f>(0.0/B78*100)</f>
        <v/>
      </c>
      <c r="D78" s="19" t="n">
        <v>5826</v>
      </c>
      <c r="E78" s="18" t="n">
        <v>37.90969705</v>
      </c>
      <c r="F78" s="20" t="n">
        <v>3.77048562</v>
      </c>
      <c r="G78" s="18" t="n">
        <v>28.43846142</v>
      </c>
      <c r="H78" s="20" t="n">
        <v>3.90883893</v>
      </c>
      <c r="I78" s="18" t="n">
        <v>32.4411475</v>
      </c>
      <c r="J78" s="20" t="n">
        <v>4.23839615</v>
      </c>
      <c r="K78" s="18" t="n">
        <v>0</v>
      </c>
      <c r="L78" s="20" t="n">
        <v>0</v>
      </c>
      <c r="M78" s="18" t="s">
        <v>404</v>
      </c>
      <c r="N78" s="20" t="s">
        <v>404</v>
      </c>
      <c r="O78" s="18" t="n">
        <v>0</v>
      </c>
      <c r="P78" s="20" t="n">
        <v>0</v>
      </c>
      <c r="Q78" s="18" t="n">
        <v>0</v>
      </c>
      <c r="R78" s="20" t="n">
        <v>0</v>
      </c>
      <c r="S78" s="18" t="n">
        <v>1.21069403</v>
      </c>
      <c r="T78" s="20" t="n">
        <v>0.85427943</v>
      </c>
    </row>
    <row customHeight="1" ht="25" r="79" spans="1:20">
      <c r="A79" s="15" t="s">
        <v>476</v>
      </c>
      <c r="B79" s="17" t="n">
        <v>1657</v>
      </c>
      <c r="C79" s="18">
        <f>(21.0/B79*100)</f>
        <v/>
      </c>
      <c r="D79" s="19" t="n">
        <v>1636</v>
      </c>
      <c r="E79" s="18" t="n">
        <v>27.19894658</v>
      </c>
      <c r="F79" s="20" t="n">
        <v>6.10919745</v>
      </c>
      <c r="G79" s="18" t="n">
        <v>57.47130808</v>
      </c>
      <c r="H79" s="20" t="n">
        <v>7.07518295</v>
      </c>
      <c r="I79" s="18" t="n">
        <v>15.32974533</v>
      </c>
      <c r="J79" s="20" t="n">
        <v>5.13909111</v>
      </c>
      <c r="K79" s="18" t="n">
        <v>0</v>
      </c>
      <c r="L79" s="20" t="n">
        <v>0</v>
      </c>
      <c r="M79" s="18" t="s">
        <v>404</v>
      </c>
      <c r="N79" s="20" t="s">
        <v>404</v>
      </c>
      <c r="O79" s="18" t="n">
        <v>0</v>
      </c>
      <c r="P79" s="20" t="n">
        <v>0</v>
      </c>
      <c r="Q79" s="18" t="n">
        <v>0</v>
      </c>
      <c r="R79" s="20" t="n">
        <v>0</v>
      </c>
      <c r="S79" s="18" t="n">
        <v>0</v>
      </c>
      <c r="T79" s="20" t="n">
        <v>0</v>
      </c>
    </row>
    <row r="80" spans="1:20">
      <c r="A80" s="15" t="s">
        <v>477</v>
      </c>
      <c r="B80" s="17" t="n">
        <v>7841</v>
      </c>
      <c r="C80" s="18">
        <f>(0.0/B80*100)</f>
        <v/>
      </c>
      <c r="D80" s="19" t="n">
        <v>7841</v>
      </c>
      <c r="E80" s="18" t="n">
        <v>16.86464454</v>
      </c>
      <c r="F80" s="20" t="n">
        <v>2.75824617</v>
      </c>
      <c r="G80" s="18" t="n">
        <v>47.74284524</v>
      </c>
      <c r="H80" s="20" t="n">
        <v>3.4916408</v>
      </c>
      <c r="I80" s="18" t="n">
        <v>35.39251022</v>
      </c>
      <c r="J80" s="20" t="n">
        <v>3.42892202</v>
      </c>
      <c r="K80" s="18" t="n">
        <v>0</v>
      </c>
      <c r="L80" s="20" t="n">
        <v>0</v>
      </c>
      <c r="M80" s="18" t="s">
        <v>404</v>
      </c>
      <c r="N80" s="20" t="s">
        <v>404</v>
      </c>
      <c r="O80" s="18" t="n">
        <v>0</v>
      </c>
      <c r="P80" s="20" t="n">
        <v>0</v>
      </c>
      <c r="Q80" s="18" t="n">
        <v>0</v>
      </c>
      <c r="R80" s="20" t="n">
        <v>0</v>
      </c>
      <c r="S80" s="18" t="n">
        <v>0</v>
      </c>
      <c r="T80" s="20" t="n">
        <v>0</v>
      </c>
    </row>
    <row r="81" spans="1:20">
      <c r="A81" s="21" t="s">
        <v>478</v>
      </c>
      <c r="B81" s="17" t="n">
        <v>8861</v>
      </c>
      <c r="C81" s="18">
        <f>(0.0/B81*100)</f>
        <v/>
      </c>
      <c r="D81" s="19" t="n">
        <v>8861</v>
      </c>
      <c r="E81" s="18" t="n">
        <v>10.46725947</v>
      </c>
      <c r="F81" s="20" t="n">
        <v>2.47676534</v>
      </c>
      <c r="G81" s="18" t="n">
        <v>50.48316558</v>
      </c>
      <c r="H81" s="20" t="n">
        <v>3.69567103</v>
      </c>
      <c r="I81" s="18" t="n">
        <v>36.77251154</v>
      </c>
      <c r="J81" s="20" t="n">
        <v>3.89380183</v>
      </c>
      <c r="K81" s="18" t="n">
        <v>0</v>
      </c>
      <c r="L81" s="20" t="n">
        <v>0</v>
      </c>
      <c r="M81" s="18" t="s">
        <v>404</v>
      </c>
      <c r="N81" s="20" t="s">
        <v>404</v>
      </c>
      <c r="O81" s="18" t="n">
        <v>0</v>
      </c>
      <c r="P81" s="20" t="n">
        <v>0</v>
      </c>
      <c r="Q81" s="18" t="n">
        <v>0</v>
      </c>
      <c r="R81" s="20" t="n">
        <v>0</v>
      </c>
      <c r="S81" s="18" t="n">
        <v>2.2770634</v>
      </c>
      <c r="T81" s="20" t="n">
        <v>0.97494569</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613</v>
      </c>
    </row>
    <row customHeight="1" ht="30" r="4" spans="1:20">
      <c r="A4" s="6" t="n"/>
      <c r="B4" s="7" t="s">
        <v>385</v>
      </c>
      <c r="C4" s="7" t="s">
        <v>386</v>
      </c>
      <c r="D4" s="8" t="s">
        <v>385</v>
      </c>
      <c r="E4" s="9" t="s">
        <v>607</v>
      </c>
      <c r="F4" s="10" t="n"/>
      <c r="G4" s="9" t="s">
        <v>608</v>
      </c>
      <c r="H4" s="10" t="n"/>
      <c r="I4" s="9" t="s">
        <v>609</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20.35968773</v>
      </c>
      <c r="F7" s="20" t="n">
        <v>1.47056117</v>
      </c>
      <c r="G7" s="18" t="n">
        <v>33.1030326</v>
      </c>
      <c r="H7" s="20" t="n">
        <v>1.85568835</v>
      </c>
      <c r="I7" s="18" t="n">
        <v>42.37642791</v>
      </c>
      <c r="J7" s="20" t="n">
        <v>1.92381176</v>
      </c>
      <c r="K7" s="18" t="n">
        <v>0</v>
      </c>
      <c r="L7" s="20" t="n">
        <v>0</v>
      </c>
      <c r="M7" s="18" t="s">
        <v>404</v>
      </c>
      <c r="N7" s="20" t="s">
        <v>404</v>
      </c>
      <c r="O7" s="18" t="n">
        <v>0</v>
      </c>
      <c r="P7" s="20" t="n">
        <v>0</v>
      </c>
      <c r="Q7" s="18" t="n">
        <v>0</v>
      </c>
      <c r="R7" s="20" t="n">
        <v>0</v>
      </c>
      <c r="S7" s="18" t="n">
        <v>4.16085176</v>
      </c>
      <c r="T7" s="20" t="n">
        <v>0.73360437</v>
      </c>
    </row>
    <row r="8" spans="1:20">
      <c r="A8" s="15" t="s">
        <v>405</v>
      </c>
      <c r="B8" s="17" t="n">
        <v>7007</v>
      </c>
      <c r="C8" s="18">
        <f>(0.0/B8*100)</f>
        <v/>
      </c>
      <c r="D8" s="19" t="n">
        <v>7007</v>
      </c>
      <c r="E8" s="18" t="n">
        <v>52.75630385</v>
      </c>
      <c r="F8" s="20" t="n">
        <v>3.0791284</v>
      </c>
      <c r="G8" s="18" t="n">
        <v>27.61931091</v>
      </c>
      <c r="H8" s="20" t="n">
        <v>3.46098709</v>
      </c>
      <c r="I8" s="18" t="n">
        <v>15.39951969</v>
      </c>
      <c r="J8" s="20" t="n">
        <v>2.51022969</v>
      </c>
      <c r="K8" s="18" t="n">
        <v>0</v>
      </c>
      <c r="L8" s="20" t="n">
        <v>0</v>
      </c>
      <c r="M8" s="18" t="s">
        <v>404</v>
      </c>
      <c r="N8" s="20" t="s">
        <v>404</v>
      </c>
      <c r="O8" s="18" t="n">
        <v>0</v>
      </c>
      <c r="P8" s="20" t="n">
        <v>0</v>
      </c>
      <c r="Q8" s="18" t="n">
        <v>0</v>
      </c>
      <c r="R8" s="20" t="n">
        <v>0</v>
      </c>
      <c r="S8" s="18" t="n">
        <v>4.22486556</v>
      </c>
      <c r="T8" s="20" t="n">
        <v>1.35383635</v>
      </c>
    </row>
    <row r="9" spans="1:20">
      <c r="A9" s="15" t="s">
        <v>406</v>
      </c>
      <c r="B9" s="17" t="n">
        <v>9651</v>
      </c>
      <c r="C9" s="18">
        <f>(200.0/B9*100)</f>
        <v/>
      </c>
      <c r="D9" s="19" t="n">
        <v>9451</v>
      </c>
      <c r="E9" s="18" t="n">
        <v>40.53922939</v>
      </c>
      <c r="F9" s="20" t="n">
        <v>2.9099257</v>
      </c>
      <c r="G9" s="18" t="n">
        <v>25.20644973</v>
      </c>
      <c r="H9" s="20" t="n">
        <v>3.16208489</v>
      </c>
      <c r="I9" s="18" t="n">
        <v>27.67114364</v>
      </c>
      <c r="J9" s="20" t="n">
        <v>2.81475501</v>
      </c>
      <c r="K9" s="18" t="n">
        <v>0</v>
      </c>
      <c r="L9" s="20" t="n">
        <v>0</v>
      </c>
      <c r="M9" s="18" t="s">
        <v>404</v>
      </c>
      <c r="N9" s="20" t="s">
        <v>404</v>
      </c>
      <c r="O9" s="18" t="n">
        <v>0</v>
      </c>
      <c r="P9" s="20" t="n">
        <v>0</v>
      </c>
      <c r="Q9" s="18" t="n">
        <v>0</v>
      </c>
      <c r="R9" s="20" t="n">
        <v>0</v>
      </c>
      <c r="S9" s="18" t="n">
        <v>6.58317724</v>
      </c>
      <c r="T9" s="20" t="n">
        <v>1.72357111</v>
      </c>
    </row>
    <row r="10" spans="1:20">
      <c r="A10" s="15" t="s">
        <v>407</v>
      </c>
      <c r="B10" s="17" t="n">
        <v>20058</v>
      </c>
      <c r="C10" s="18">
        <f>(2893.0/B10*100)</f>
        <v/>
      </c>
      <c r="D10" s="19" t="n">
        <v>17165</v>
      </c>
      <c r="E10" s="18" t="n">
        <v>49.28747993</v>
      </c>
      <c r="F10" s="20" t="n">
        <v>2.62962921</v>
      </c>
      <c r="G10" s="18" t="n">
        <v>29.69654223</v>
      </c>
      <c r="H10" s="20" t="n">
        <v>2.40110071</v>
      </c>
      <c r="I10" s="18" t="n">
        <v>17.09467847</v>
      </c>
      <c r="J10" s="20" t="n">
        <v>2.17119478</v>
      </c>
      <c r="K10" s="18" t="n">
        <v>0</v>
      </c>
      <c r="L10" s="20" t="n">
        <v>0</v>
      </c>
      <c r="M10" s="18" t="s">
        <v>404</v>
      </c>
      <c r="N10" s="20" t="s">
        <v>404</v>
      </c>
      <c r="O10" s="18" t="n">
        <v>0</v>
      </c>
      <c r="P10" s="20" t="n">
        <v>0</v>
      </c>
      <c r="Q10" s="18" t="n">
        <v>0</v>
      </c>
      <c r="R10" s="20" t="n">
        <v>0</v>
      </c>
      <c r="S10" s="18" t="n">
        <v>3.92129938</v>
      </c>
      <c r="T10" s="20" t="n">
        <v>1.09609629</v>
      </c>
    </row>
    <row r="11" spans="1:20">
      <c r="A11" s="15" t="s">
        <v>408</v>
      </c>
      <c r="B11" s="17" t="n">
        <v>7053</v>
      </c>
      <c r="C11" s="18">
        <f>(137.0/B11*100)</f>
        <v/>
      </c>
      <c r="D11" s="19" t="n">
        <v>6916</v>
      </c>
      <c r="E11" s="18" t="n">
        <v>26.99696189</v>
      </c>
      <c r="F11" s="20" t="n">
        <v>3.54386974</v>
      </c>
      <c r="G11" s="18" t="n">
        <v>32.00058115</v>
      </c>
      <c r="H11" s="20" t="n">
        <v>4.04198075</v>
      </c>
      <c r="I11" s="18" t="n">
        <v>39.14186257</v>
      </c>
      <c r="J11" s="20" t="n">
        <v>3.67986895</v>
      </c>
      <c r="K11" s="18" t="n">
        <v>0</v>
      </c>
      <c r="L11" s="20" t="n">
        <v>0</v>
      </c>
      <c r="M11" s="18" t="s">
        <v>404</v>
      </c>
      <c r="N11" s="20" t="s">
        <v>404</v>
      </c>
      <c r="O11" s="18" t="n">
        <v>0</v>
      </c>
      <c r="P11" s="20" t="n">
        <v>0</v>
      </c>
      <c r="Q11" s="18" t="n">
        <v>0</v>
      </c>
      <c r="R11" s="20" t="n">
        <v>0</v>
      </c>
      <c r="S11" s="18" t="n">
        <v>1.86059439</v>
      </c>
      <c r="T11" s="20" t="n">
        <v>1.26093139</v>
      </c>
    </row>
    <row r="12" spans="1:20">
      <c r="A12" s="15" t="s">
        <v>409</v>
      </c>
      <c r="B12" s="17" t="n">
        <v>6894</v>
      </c>
      <c r="C12" s="18">
        <f>(106.0/B12*100)</f>
        <v/>
      </c>
      <c r="D12" s="19" t="n">
        <v>6788</v>
      </c>
      <c r="E12" s="18" t="n">
        <v>75.07488035</v>
      </c>
      <c r="F12" s="20" t="n">
        <v>2.70089237</v>
      </c>
      <c r="G12" s="18" t="n">
        <v>17.23098111</v>
      </c>
      <c r="H12" s="20" t="n">
        <v>2.41322763</v>
      </c>
      <c r="I12" s="18" t="n">
        <v>6.01287358</v>
      </c>
      <c r="J12" s="20" t="n">
        <v>1.57074139</v>
      </c>
      <c r="K12" s="18" t="n">
        <v>0</v>
      </c>
      <c r="L12" s="20" t="n">
        <v>0</v>
      </c>
      <c r="M12" s="18" t="s">
        <v>404</v>
      </c>
      <c r="N12" s="20" t="s">
        <v>404</v>
      </c>
      <c r="O12" s="18" t="n">
        <v>0</v>
      </c>
      <c r="P12" s="20" t="n">
        <v>0</v>
      </c>
      <c r="Q12" s="18" t="n">
        <v>0</v>
      </c>
      <c r="R12" s="20" t="n">
        <v>0</v>
      </c>
      <c r="S12" s="18" t="n">
        <v>1.68126496</v>
      </c>
      <c r="T12" s="20" t="n">
        <v>0.73057007</v>
      </c>
    </row>
    <row r="13" spans="1:20">
      <c r="A13" s="15" t="s">
        <v>410</v>
      </c>
      <c r="B13" s="17" t="n">
        <v>7161</v>
      </c>
      <c r="C13" s="18">
        <f>(1175.0/B13*100)</f>
        <v/>
      </c>
      <c r="D13" s="19" t="n">
        <v>5986</v>
      </c>
      <c r="E13" s="18" t="n">
        <v>40.3412241</v>
      </c>
      <c r="F13" s="20" t="n">
        <v>3.26735019</v>
      </c>
      <c r="G13" s="18" t="n">
        <v>38.48805043</v>
      </c>
      <c r="H13" s="20" t="n">
        <v>3.2299464</v>
      </c>
      <c r="I13" s="18" t="n">
        <v>14.43009859</v>
      </c>
      <c r="J13" s="20" t="n">
        <v>2.39458372</v>
      </c>
      <c r="K13" s="18" t="n">
        <v>0</v>
      </c>
      <c r="L13" s="20" t="n">
        <v>0</v>
      </c>
      <c r="M13" s="18" t="s">
        <v>404</v>
      </c>
      <c r="N13" s="20" t="s">
        <v>404</v>
      </c>
      <c r="O13" s="18" t="n">
        <v>0</v>
      </c>
      <c r="P13" s="20" t="n">
        <v>0</v>
      </c>
      <c r="Q13" s="18" t="n">
        <v>0</v>
      </c>
      <c r="R13" s="20" t="n">
        <v>0</v>
      </c>
      <c r="S13" s="18" t="n">
        <v>6.74062689</v>
      </c>
      <c r="T13" s="20" t="n">
        <v>1.71150835</v>
      </c>
    </row>
    <row r="14" spans="1:20">
      <c r="A14" s="15" t="s">
        <v>411</v>
      </c>
      <c r="B14" s="17" t="n">
        <v>5587</v>
      </c>
      <c r="C14" s="18">
        <f>(0.0/B14*100)</f>
        <v/>
      </c>
      <c r="D14" s="19" t="n">
        <v>5587</v>
      </c>
      <c r="E14" s="18" t="n">
        <v>42.27704769</v>
      </c>
      <c r="F14" s="20" t="n">
        <v>2.38603745</v>
      </c>
      <c r="G14" s="18" t="n">
        <v>37.24735622</v>
      </c>
      <c r="H14" s="20" t="n">
        <v>2.37041444</v>
      </c>
      <c r="I14" s="18" t="n">
        <v>18.58042979</v>
      </c>
      <c r="J14" s="20" t="n">
        <v>2.0357399</v>
      </c>
      <c r="K14" s="18" t="n">
        <v>0</v>
      </c>
      <c r="L14" s="20" t="n">
        <v>0</v>
      </c>
      <c r="M14" s="18" t="s">
        <v>404</v>
      </c>
      <c r="N14" s="20" t="s">
        <v>404</v>
      </c>
      <c r="O14" s="18" t="n">
        <v>0</v>
      </c>
      <c r="P14" s="20" t="n">
        <v>0</v>
      </c>
      <c r="Q14" s="18" t="n">
        <v>0</v>
      </c>
      <c r="R14" s="20" t="n">
        <v>0</v>
      </c>
      <c r="S14" s="18" t="n">
        <v>1.8951663</v>
      </c>
      <c r="T14" s="20" t="n">
        <v>0.6649745500000001</v>
      </c>
    </row>
    <row r="15" spans="1:20">
      <c r="A15" s="15" t="s">
        <v>412</v>
      </c>
      <c r="B15" s="17" t="n">
        <v>5882</v>
      </c>
      <c r="C15" s="18">
        <f>(0.0/B15*100)</f>
        <v/>
      </c>
      <c r="D15" s="19" t="n">
        <v>5882</v>
      </c>
      <c r="E15" s="18" t="n">
        <v>63.65277791</v>
      </c>
      <c r="F15" s="20" t="n">
        <v>3.46847005</v>
      </c>
      <c r="G15" s="18" t="n">
        <v>26.66656004</v>
      </c>
      <c r="H15" s="20" t="n">
        <v>3.25634372</v>
      </c>
      <c r="I15" s="18" t="n">
        <v>6.85176892</v>
      </c>
      <c r="J15" s="20" t="n">
        <v>1.86643678</v>
      </c>
      <c r="K15" s="18" t="n">
        <v>0</v>
      </c>
      <c r="L15" s="20" t="n">
        <v>0</v>
      </c>
      <c r="M15" s="18" t="s">
        <v>404</v>
      </c>
      <c r="N15" s="20" t="s">
        <v>404</v>
      </c>
      <c r="O15" s="18" t="n">
        <v>0</v>
      </c>
      <c r="P15" s="20" t="n">
        <v>0</v>
      </c>
      <c r="Q15" s="18" t="n">
        <v>0</v>
      </c>
      <c r="R15" s="20" t="n">
        <v>0</v>
      </c>
      <c r="S15" s="18" t="n">
        <v>2.82889314</v>
      </c>
      <c r="T15" s="20" t="n">
        <v>1.27194748</v>
      </c>
    </row>
    <row r="16" spans="1:20">
      <c r="A16" s="15" t="s">
        <v>413</v>
      </c>
      <c r="B16" s="17" t="n">
        <v>6108</v>
      </c>
      <c r="C16" s="18">
        <f>(390.0/B16*100)</f>
        <v/>
      </c>
      <c r="D16" s="19" t="n">
        <v>5718</v>
      </c>
      <c r="E16" s="18" t="n">
        <v>39.26874706</v>
      </c>
      <c r="F16" s="20" t="n">
        <v>3.08337825</v>
      </c>
      <c r="G16" s="18" t="n">
        <v>37.6259477</v>
      </c>
      <c r="H16" s="20" t="n">
        <v>3.31282683</v>
      </c>
      <c r="I16" s="18" t="n">
        <v>18.0611488</v>
      </c>
      <c r="J16" s="20" t="n">
        <v>2.44107299</v>
      </c>
      <c r="K16" s="18" t="n">
        <v>0</v>
      </c>
      <c r="L16" s="20" t="n">
        <v>0</v>
      </c>
      <c r="M16" s="18" t="s">
        <v>404</v>
      </c>
      <c r="N16" s="20" t="s">
        <v>404</v>
      </c>
      <c r="O16" s="18" t="n">
        <v>0</v>
      </c>
      <c r="P16" s="20" t="n">
        <v>0</v>
      </c>
      <c r="Q16" s="18" t="n">
        <v>0</v>
      </c>
      <c r="R16" s="20" t="n">
        <v>0</v>
      </c>
      <c r="S16" s="18" t="n">
        <v>5.04415644</v>
      </c>
      <c r="T16" s="20" t="n">
        <v>1.45257313</v>
      </c>
    </row>
    <row r="17" spans="1:20">
      <c r="A17" s="15" t="s">
        <v>414</v>
      </c>
      <c r="B17" s="17" t="n">
        <v>6504</v>
      </c>
      <c r="C17" s="18">
        <f>(1325.0/B17*100)</f>
        <v/>
      </c>
      <c r="D17" s="19" t="n">
        <v>5179</v>
      </c>
      <c r="E17" s="18" t="n">
        <v>41.37583171</v>
      </c>
      <c r="F17" s="20" t="n">
        <v>2.80003482</v>
      </c>
      <c r="G17" s="18" t="n">
        <v>34.83257312</v>
      </c>
      <c r="H17" s="20" t="n">
        <v>3.14003422</v>
      </c>
      <c r="I17" s="18" t="n">
        <v>19.39164794</v>
      </c>
      <c r="J17" s="20" t="n">
        <v>3.01023044</v>
      </c>
      <c r="K17" s="18" t="n">
        <v>0</v>
      </c>
      <c r="L17" s="20" t="n">
        <v>0</v>
      </c>
      <c r="M17" s="18" t="s">
        <v>404</v>
      </c>
      <c r="N17" s="20" t="s">
        <v>404</v>
      </c>
      <c r="O17" s="18" t="n">
        <v>0</v>
      </c>
      <c r="P17" s="20" t="n">
        <v>0</v>
      </c>
      <c r="Q17" s="18" t="n">
        <v>0</v>
      </c>
      <c r="R17" s="20" t="n">
        <v>0</v>
      </c>
      <c r="S17" s="18" t="n">
        <v>4.39994722</v>
      </c>
      <c r="T17" s="20" t="n">
        <v>1.37827908</v>
      </c>
    </row>
    <row r="18" spans="1:20">
      <c r="A18" s="15" t="s">
        <v>415</v>
      </c>
      <c r="B18" s="17" t="n">
        <v>5532</v>
      </c>
      <c r="C18" s="18">
        <f>(0.0/B18*100)</f>
        <v/>
      </c>
      <c r="D18" s="19" t="n">
        <v>5532</v>
      </c>
      <c r="E18" s="18" t="n">
        <v>47.93348376</v>
      </c>
      <c r="F18" s="20" t="n">
        <v>3.19554043</v>
      </c>
      <c r="G18" s="18" t="n">
        <v>29.70909613</v>
      </c>
      <c r="H18" s="20" t="n">
        <v>3.03450074</v>
      </c>
      <c r="I18" s="18" t="n">
        <v>19.5704782</v>
      </c>
      <c r="J18" s="20" t="n">
        <v>2.67594343</v>
      </c>
      <c r="K18" s="18" t="n">
        <v>0</v>
      </c>
      <c r="L18" s="20" t="n">
        <v>0</v>
      </c>
      <c r="M18" s="18" t="s">
        <v>404</v>
      </c>
      <c r="N18" s="20" t="s">
        <v>404</v>
      </c>
      <c r="O18" s="18" t="n">
        <v>0</v>
      </c>
      <c r="P18" s="20" t="n">
        <v>0</v>
      </c>
      <c r="Q18" s="18" t="n">
        <v>0</v>
      </c>
      <c r="R18" s="20" t="n">
        <v>0</v>
      </c>
      <c r="S18" s="18" t="n">
        <v>2.78694192</v>
      </c>
      <c r="T18" s="20" t="n">
        <v>1.70755605</v>
      </c>
    </row>
    <row r="19" spans="1:20">
      <c r="A19" s="15" t="s">
        <v>416</v>
      </c>
      <c r="B19" s="17" t="n">
        <v>5658</v>
      </c>
      <c r="C19" s="18">
        <f>(327.0/B19*100)</f>
        <v/>
      </c>
      <c r="D19" s="19" t="n">
        <v>5331</v>
      </c>
      <c r="E19" s="18" t="n">
        <v>25.10970593</v>
      </c>
      <c r="F19" s="20" t="n">
        <v>2.93246014</v>
      </c>
      <c r="G19" s="18" t="n">
        <v>52.7864786</v>
      </c>
      <c r="H19" s="20" t="n">
        <v>3.53557844</v>
      </c>
      <c r="I19" s="18" t="n">
        <v>19.60602847</v>
      </c>
      <c r="J19" s="20" t="n">
        <v>2.92507544</v>
      </c>
      <c r="K19" s="18" t="n">
        <v>0</v>
      </c>
      <c r="L19" s="20" t="n">
        <v>0</v>
      </c>
      <c r="M19" s="18" t="s">
        <v>404</v>
      </c>
      <c r="N19" s="20" t="s">
        <v>404</v>
      </c>
      <c r="O19" s="18" t="n">
        <v>0</v>
      </c>
      <c r="P19" s="20" t="n">
        <v>0</v>
      </c>
      <c r="Q19" s="18" t="n">
        <v>0</v>
      </c>
      <c r="R19" s="20" t="n">
        <v>0</v>
      </c>
      <c r="S19" s="18" t="n">
        <v>2.497787</v>
      </c>
      <c r="T19" s="20" t="n">
        <v>1.02653704</v>
      </c>
    </row>
    <row r="20" spans="1:20">
      <c r="A20" s="15" t="s">
        <v>417</v>
      </c>
      <c r="B20" s="17" t="n">
        <v>3371</v>
      </c>
      <c r="C20" s="18">
        <f>(24.0/B20*100)</f>
        <v/>
      </c>
      <c r="D20" s="19" t="n">
        <v>3347</v>
      </c>
      <c r="E20" s="18" t="n">
        <v>78.66723167000001</v>
      </c>
      <c r="F20" s="20" t="n">
        <v>0.2106465</v>
      </c>
      <c r="G20" s="18" t="n">
        <v>15.04472116</v>
      </c>
      <c r="H20" s="20" t="n">
        <v>0.18300067</v>
      </c>
      <c r="I20" s="18" t="n">
        <v>4.50518696</v>
      </c>
      <c r="J20" s="20" t="n">
        <v>0.10904663</v>
      </c>
      <c r="K20" s="18" t="n">
        <v>0</v>
      </c>
      <c r="L20" s="20" t="n">
        <v>0</v>
      </c>
      <c r="M20" s="18" t="s">
        <v>404</v>
      </c>
      <c r="N20" s="20" t="s">
        <v>404</v>
      </c>
      <c r="O20" s="18" t="n">
        <v>0</v>
      </c>
      <c r="P20" s="20" t="n">
        <v>0</v>
      </c>
      <c r="Q20" s="18" t="n">
        <v>0</v>
      </c>
      <c r="R20" s="20" t="n">
        <v>0</v>
      </c>
      <c r="S20" s="18" t="n">
        <v>1.7828602</v>
      </c>
      <c r="T20" s="20" t="n">
        <v>0.09917047</v>
      </c>
    </row>
    <row r="21" spans="1:20">
      <c r="A21" s="15" t="s">
        <v>418</v>
      </c>
      <c r="B21" s="17" t="n">
        <v>5741</v>
      </c>
      <c r="C21" s="18">
        <f>(0.0/B21*100)</f>
        <v/>
      </c>
      <c r="D21" s="19" t="n">
        <v>5741</v>
      </c>
      <c r="E21" s="18" t="n">
        <v>34.23319968</v>
      </c>
      <c r="F21" s="20" t="n">
        <v>3.96269885</v>
      </c>
      <c r="G21" s="18" t="n">
        <v>19.62599089</v>
      </c>
      <c r="H21" s="20" t="n">
        <v>3.25246222</v>
      </c>
      <c r="I21" s="18" t="n">
        <v>38.852527</v>
      </c>
      <c r="J21" s="20" t="n">
        <v>3.84083111</v>
      </c>
      <c r="K21" s="18" t="n">
        <v>0</v>
      </c>
      <c r="L21" s="20" t="n">
        <v>0</v>
      </c>
      <c r="M21" s="18" t="s">
        <v>404</v>
      </c>
      <c r="N21" s="20" t="s">
        <v>404</v>
      </c>
      <c r="O21" s="18" t="n">
        <v>0</v>
      </c>
      <c r="P21" s="20" t="n">
        <v>0</v>
      </c>
      <c r="Q21" s="18" t="n">
        <v>0</v>
      </c>
      <c r="R21" s="20" t="n">
        <v>0</v>
      </c>
      <c r="S21" s="18" t="n">
        <v>7.28828242</v>
      </c>
      <c r="T21" s="20" t="n">
        <v>2.10075484</v>
      </c>
    </row>
    <row r="22" spans="1:20">
      <c r="A22" s="15" t="s">
        <v>419</v>
      </c>
      <c r="B22" s="17" t="n">
        <v>6598</v>
      </c>
      <c r="C22" s="18">
        <f>(0.0/B22*100)</f>
        <v/>
      </c>
      <c r="D22" s="19" t="n">
        <v>6598</v>
      </c>
      <c r="E22" s="18" t="n">
        <v>54.78333795</v>
      </c>
      <c r="F22" s="20" t="n">
        <v>3.60463818</v>
      </c>
      <c r="G22" s="18" t="n">
        <v>37.4980707</v>
      </c>
      <c r="H22" s="20" t="n">
        <v>3.56673406</v>
      </c>
      <c r="I22" s="18" t="n">
        <v>7.17391922</v>
      </c>
      <c r="J22" s="20" t="n">
        <v>1.67508078</v>
      </c>
      <c r="K22" s="18" t="n">
        <v>0</v>
      </c>
      <c r="L22" s="20" t="n">
        <v>0</v>
      </c>
      <c r="M22" s="18" t="s">
        <v>404</v>
      </c>
      <c r="N22" s="20" t="s">
        <v>404</v>
      </c>
      <c r="O22" s="18" t="n">
        <v>0</v>
      </c>
      <c r="P22" s="20" t="n">
        <v>0</v>
      </c>
      <c r="Q22" s="18" t="n">
        <v>0</v>
      </c>
      <c r="R22" s="20" t="n">
        <v>0</v>
      </c>
      <c r="S22" s="18" t="n">
        <v>0.54467213</v>
      </c>
      <c r="T22" s="20" t="n">
        <v>0.54555509</v>
      </c>
    </row>
    <row r="23" spans="1:20">
      <c r="A23" s="15" t="s">
        <v>420</v>
      </c>
      <c r="B23" s="17" t="n">
        <v>11583</v>
      </c>
      <c r="C23" s="18">
        <f>(3151.0/B23*100)</f>
        <v/>
      </c>
      <c r="D23" s="19" t="n">
        <v>8432</v>
      </c>
      <c r="E23" s="18" t="n">
        <v>24.45982991</v>
      </c>
      <c r="F23" s="20" t="n">
        <v>3.64931331</v>
      </c>
      <c r="G23" s="18" t="n">
        <v>40.00456883</v>
      </c>
      <c r="H23" s="20" t="n">
        <v>3.40712376</v>
      </c>
      <c r="I23" s="18" t="n">
        <v>31.15793052</v>
      </c>
      <c r="J23" s="20" t="n">
        <v>3.43364267</v>
      </c>
      <c r="K23" s="18" t="n">
        <v>0</v>
      </c>
      <c r="L23" s="20" t="n">
        <v>0</v>
      </c>
      <c r="M23" s="18" t="s">
        <v>404</v>
      </c>
      <c r="N23" s="20" t="s">
        <v>404</v>
      </c>
      <c r="O23" s="18" t="n">
        <v>0</v>
      </c>
      <c r="P23" s="20" t="n">
        <v>0</v>
      </c>
      <c r="Q23" s="18" t="n">
        <v>0</v>
      </c>
      <c r="R23" s="20" t="n">
        <v>0</v>
      </c>
      <c r="S23" s="18" t="n">
        <v>4.37767075</v>
      </c>
      <c r="T23" s="20" t="n">
        <v>1.54689936</v>
      </c>
    </row>
    <row r="24" spans="1:20">
      <c r="A24" s="15" t="s">
        <v>421</v>
      </c>
      <c r="B24" s="17" t="n">
        <v>6647</v>
      </c>
      <c r="C24" s="18">
        <f>(0.0/B24*100)</f>
        <v/>
      </c>
      <c r="D24" s="19" t="n">
        <v>6647</v>
      </c>
      <c r="E24" s="18" t="n">
        <v>84.694177</v>
      </c>
      <c r="F24" s="20" t="n">
        <v>2.45518415</v>
      </c>
      <c r="G24" s="18" t="n">
        <v>13.63792963</v>
      </c>
      <c r="H24" s="20" t="n">
        <v>2.44527973</v>
      </c>
      <c r="I24" s="18" t="n">
        <v>1.66789337</v>
      </c>
      <c r="J24" s="20" t="n">
        <v>0.96801369</v>
      </c>
      <c r="K24" s="18" t="n">
        <v>0</v>
      </c>
      <c r="L24" s="20" t="n">
        <v>0</v>
      </c>
      <c r="M24" s="18" t="s">
        <v>404</v>
      </c>
      <c r="N24" s="20" t="s">
        <v>404</v>
      </c>
      <c r="O24" s="18" t="n">
        <v>0</v>
      </c>
      <c r="P24" s="20" t="n">
        <v>0</v>
      </c>
      <c r="Q24" s="18" t="n">
        <v>0</v>
      </c>
      <c r="R24" s="20" t="n">
        <v>0</v>
      </c>
      <c r="S24" s="18" t="n">
        <v>0</v>
      </c>
      <c r="T24" s="20" t="n">
        <v>0</v>
      </c>
    </row>
    <row r="25" spans="1:20">
      <c r="A25" s="15" t="s">
        <v>422</v>
      </c>
      <c r="B25" s="17" t="n">
        <v>5581</v>
      </c>
      <c r="C25" s="18">
        <f>(0.0/B25*100)</f>
        <v/>
      </c>
      <c r="D25" s="19" t="n">
        <v>5581</v>
      </c>
      <c r="E25" s="18" t="n">
        <v>52.33188067</v>
      </c>
      <c r="F25" s="20" t="n">
        <v>4.10057092</v>
      </c>
      <c r="G25" s="18" t="n">
        <v>21.54594211</v>
      </c>
      <c r="H25" s="20" t="n">
        <v>3.74782596</v>
      </c>
      <c r="I25" s="18" t="n">
        <v>25.56213917</v>
      </c>
      <c r="J25" s="20" t="n">
        <v>3.2493719</v>
      </c>
      <c r="K25" s="18" t="n">
        <v>0</v>
      </c>
      <c r="L25" s="20" t="n">
        <v>0</v>
      </c>
      <c r="M25" s="18" t="s">
        <v>404</v>
      </c>
      <c r="N25" s="20" t="s">
        <v>404</v>
      </c>
      <c r="O25" s="18" t="n">
        <v>0</v>
      </c>
      <c r="P25" s="20" t="n">
        <v>0</v>
      </c>
      <c r="Q25" s="18" t="n">
        <v>0</v>
      </c>
      <c r="R25" s="20" t="n">
        <v>0</v>
      </c>
      <c r="S25" s="18" t="n">
        <v>0.56003805</v>
      </c>
      <c r="T25" s="20" t="n">
        <v>0.56048859</v>
      </c>
    </row>
    <row r="26" spans="1:20">
      <c r="A26" s="15" t="s">
        <v>423</v>
      </c>
      <c r="B26" s="17" t="n">
        <v>4869</v>
      </c>
      <c r="C26" s="18">
        <f>(11.0/B26*100)</f>
        <v/>
      </c>
      <c r="D26" s="19" t="n">
        <v>4858</v>
      </c>
      <c r="E26" s="18" t="n">
        <v>58.26249705</v>
      </c>
      <c r="F26" s="20" t="n">
        <v>2.06399142</v>
      </c>
      <c r="G26" s="18" t="n">
        <v>23.4548418</v>
      </c>
      <c r="H26" s="20" t="n">
        <v>2.06328023</v>
      </c>
      <c r="I26" s="18" t="n">
        <v>16.41859215</v>
      </c>
      <c r="J26" s="20" t="n">
        <v>1.80170877</v>
      </c>
      <c r="K26" s="18" t="n">
        <v>0</v>
      </c>
      <c r="L26" s="20" t="n">
        <v>0</v>
      </c>
      <c r="M26" s="18" t="s">
        <v>404</v>
      </c>
      <c r="N26" s="20" t="s">
        <v>404</v>
      </c>
      <c r="O26" s="18" t="n">
        <v>0</v>
      </c>
      <c r="P26" s="20" t="n">
        <v>0</v>
      </c>
      <c r="Q26" s="18" t="n">
        <v>0</v>
      </c>
      <c r="R26" s="20" t="n">
        <v>0</v>
      </c>
      <c r="S26" s="18" t="n">
        <v>1.864069</v>
      </c>
      <c r="T26" s="20" t="n">
        <v>0.77295026</v>
      </c>
    </row>
    <row r="27" spans="1:20">
      <c r="A27" s="15" t="s">
        <v>424</v>
      </c>
      <c r="B27" s="17" t="n">
        <v>5299</v>
      </c>
      <c r="C27" s="18">
        <f>(0.0/B27*100)</f>
        <v/>
      </c>
      <c r="D27" s="19" t="n">
        <v>5299</v>
      </c>
      <c r="E27" s="18" t="n">
        <v>12.63175836</v>
      </c>
      <c r="F27" s="20" t="n">
        <v>0.06779014</v>
      </c>
      <c r="G27" s="18" t="n">
        <v>32.63158587</v>
      </c>
      <c r="H27" s="20" t="n">
        <v>0.09791982</v>
      </c>
      <c r="I27" s="18" t="n">
        <v>54.51403197</v>
      </c>
      <c r="J27" s="20" t="n">
        <v>0.0992277</v>
      </c>
      <c r="K27" s="18" t="n">
        <v>0</v>
      </c>
      <c r="L27" s="20" t="n">
        <v>0</v>
      </c>
      <c r="M27" s="18" t="s">
        <v>404</v>
      </c>
      <c r="N27" s="20" t="s">
        <v>404</v>
      </c>
      <c r="O27" s="18" t="n">
        <v>0</v>
      </c>
      <c r="P27" s="20" t="n">
        <v>0</v>
      </c>
      <c r="Q27" s="18" t="n">
        <v>0</v>
      </c>
      <c r="R27" s="20" t="n">
        <v>0</v>
      </c>
      <c r="S27" s="18" t="n">
        <v>0.22262381</v>
      </c>
      <c r="T27" s="20" t="n">
        <v>0.00634242</v>
      </c>
    </row>
    <row r="28" spans="1:20">
      <c r="A28" s="15" t="s">
        <v>425</v>
      </c>
      <c r="B28" s="17" t="n">
        <v>7568</v>
      </c>
      <c r="C28" s="18">
        <f>(0.0/B28*100)</f>
        <v/>
      </c>
      <c r="D28" s="19" t="n">
        <v>7568</v>
      </c>
      <c r="E28" s="18" t="n">
        <v>67.69200592</v>
      </c>
      <c r="F28" s="20" t="n">
        <v>3.02902048</v>
      </c>
      <c r="G28" s="18" t="n">
        <v>23.39940709</v>
      </c>
      <c r="H28" s="20" t="n">
        <v>2.71881287</v>
      </c>
      <c r="I28" s="18" t="n">
        <v>8.350290319999999</v>
      </c>
      <c r="J28" s="20" t="n">
        <v>2.03745279</v>
      </c>
      <c r="K28" s="18" t="n">
        <v>0</v>
      </c>
      <c r="L28" s="20" t="n">
        <v>0</v>
      </c>
      <c r="M28" s="18" t="s">
        <v>404</v>
      </c>
      <c r="N28" s="20" t="s">
        <v>404</v>
      </c>
      <c r="O28" s="18" t="n">
        <v>0</v>
      </c>
      <c r="P28" s="20" t="n">
        <v>0</v>
      </c>
      <c r="Q28" s="18" t="n">
        <v>0</v>
      </c>
      <c r="R28" s="20" t="n">
        <v>0</v>
      </c>
      <c r="S28" s="18" t="n">
        <v>0.5582966700000001</v>
      </c>
      <c r="T28" s="20" t="n">
        <v>0.36938999</v>
      </c>
    </row>
    <row r="29" spans="1:20">
      <c r="A29" s="15" t="s">
        <v>426</v>
      </c>
      <c r="B29" s="17" t="n">
        <v>5385</v>
      </c>
      <c r="C29" s="18">
        <f>(1123.0/B29*100)</f>
        <v/>
      </c>
      <c r="D29" s="19" t="n">
        <v>4262</v>
      </c>
      <c r="E29" s="18" t="n">
        <v>49.89084604</v>
      </c>
      <c r="F29" s="20" t="n">
        <v>4.22547859</v>
      </c>
      <c r="G29" s="18" t="n">
        <v>17.81709538</v>
      </c>
      <c r="H29" s="20" t="n">
        <v>3.41701499</v>
      </c>
      <c r="I29" s="18" t="n">
        <v>10.96482421</v>
      </c>
      <c r="J29" s="20" t="n">
        <v>2.51558131</v>
      </c>
      <c r="K29" s="18" t="n">
        <v>0</v>
      </c>
      <c r="L29" s="20" t="n">
        <v>0</v>
      </c>
      <c r="M29" s="18" t="s">
        <v>404</v>
      </c>
      <c r="N29" s="20" t="s">
        <v>404</v>
      </c>
      <c r="O29" s="18" t="n">
        <v>0</v>
      </c>
      <c r="P29" s="20" t="n">
        <v>0</v>
      </c>
      <c r="Q29" s="18" t="n">
        <v>0</v>
      </c>
      <c r="R29" s="20" t="n">
        <v>0</v>
      </c>
      <c r="S29" s="18" t="n">
        <v>21.32723438</v>
      </c>
      <c r="T29" s="20" t="n">
        <v>3.59819928</v>
      </c>
    </row>
    <row r="30" spans="1:20">
      <c r="A30" s="15" t="s">
        <v>427</v>
      </c>
      <c r="B30" s="17" t="n">
        <v>4520</v>
      </c>
      <c r="C30" s="18">
        <f>(957.0/B30*100)</f>
        <v/>
      </c>
      <c r="D30" s="19" t="n">
        <v>3563</v>
      </c>
      <c r="E30" s="18" t="n">
        <v>22.63540706</v>
      </c>
      <c r="F30" s="20" t="n">
        <v>3.38463836</v>
      </c>
      <c r="G30" s="18" t="n">
        <v>41.68051146</v>
      </c>
      <c r="H30" s="20" t="n">
        <v>3.88399776</v>
      </c>
      <c r="I30" s="18" t="n">
        <v>33.00637853</v>
      </c>
      <c r="J30" s="20" t="n">
        <v>3.88490211</v>
      </c>
      <c r="K30" s="18" t="n">
        <v>0</v>
      </c>
      <c r="L30" s="20" t="n">
        <v>0</v>
      </c>
      <c r="M30" s="18" t="s">
        <v>404</v>
      </c>
      <c r="N30" s="20" t="s">
        <v>404</v>
      </c>
      <c r="O30" s="18" t="n">
        <v>0</v>
      </c>
      <c r="P30" s="20" t="n">
        <v>0</v>
      </c>
      <c r="Q30" s="18" t="n">
        <v>0</v>
      </c>
      <c r="R30" s="20" t="n">
        <v>0</v>
      </c>
      <c r="S30" s="18" t="n">
        <v>2.67770295</v>
      </c>
      <c r="T30" s="20" t="n">
        <v>0.97172102</v>
      </c>
    </row>
    <row r="31" spans="1:20">
      <c r="A31" s="15" t="s">
        <v>428</v>
      </c>
      <c r="B31" s="17" t="n">
        <v>5456</v>
      </c>
      <c r="C31" s="18">
        <f>(502.0/B31*100)</f>
        <v/>
      </c>
      <c r="D31" s="19" t="n">
        <v>4954</v>
      </c>
      <c r="E31" s="18" t="n">
        <v>66.13411149</v>
      </c>
      <c r="F31" s="20" t="n">
        <v>2.7889114</v>
      </c>
      <c r="G31" s="18" t="n">
        <v>15.80454125</v>
      </c>
      <c r="H31" s="20" t="n">
        <v>2.57578979</v>
      </c>
      <c r="I31" s="18" t="n">
        <v>6.10989357</v>
      </c>
      <c r="J31" s="20" t="n">
        <v>1.74469245</v>
      </c>
      <c r="K31" s="18" t="n">
        <v>0</v>
      </c>
      <c r="L31" s="20" t="n">
        <v>0</v>
      </c>
      <c r="M31" s="18" t="s">
        <v>404</v>
      </c>
      <c r="N31" s="20" t="s">
        <v>404</v>
      </c>
      <c r="O31" s="18" t="n">
        <v>0</v>
      </c>
      <c r="P31" s="20" t="n">
        <v>0</v>
      </c>
      <c r="Q31" s="18" t="n">
        <v>0</v>
      </c>
      <c r="R31" s="20" t="n">
        <v>0</v>
      </c>
      <c r="S31" s="18" t="n">
        <v>11.95145368</v>
      </c>
      <c r="T31" s="20" t="n">
        <v>2.22254264</v>
      </c>
    </row>
    <row r="32" spans="1:20">
      <c r="A32" s="15" t="s">
        <v>429</v>
      </c>
      <c r="B32" s="17" t="n">
        <v>4478</v>
      </c>
      <c r="C32" s="18">
        <f>(0.0/B32*100)</f>
        <v/>
      </c>
      <c r="D32" s="19" t="n">
        <v>4478</v>
      </c>
      <c r="E32" s="18" t="n">
        <v>73.57410704999999</v>
      </c>
      <c r="F32" s="20" t="n">
        <v>3.39678616</v>
      </c>
      <c r="G32" s="18" t="n">
        <v>20.81911579</v>
      </c>
      <c r="H32" s="20" t="n">
        <v>3.18559816</v>
      </c>
      <c r="I32" s="18" t="n">
        <v>4.38970878</v>
      </c>
      <c r="J32" s="20" t="n">
        <v>1.64483492</v>
      </c>
      <c r="K32" s="18" t="n">
        <v>0</v>
      </c>
      <c r="L32" s="20" t="n">
        <v>0</v>
      </c>
      <c r="M32" s="18" t="s">
        <v>404</v>
      </c>
      <c r="N32" s="20" t="s">
        <v>404</v>
      </c>
      <c r="O32" s="18" t="n">
        <v>0</v>
      </c>
      <c r="P32" s="20" t="n">
        <v>0</v>
      </c>
      <c r="Q32" s="18" t="n">
        <v>0</v>
      </c>
      <c r="R32" s="20" t="n">
        <v>0</v>
      </c>
      <c r="S32" s="18" t="n">
        <v>1.21706838</v>
      </c>
      <c r="T32" s="20" t="n">
        <v>0.88177919</v>
      </c>
    </row>
    <row r="33" spans="1:20">
      <c r="A33" s="15" t="s">
        <v>430</v>
      </c>
      <c r="B33" s="17" t="n">
        <v>7325</v>
      </c>
      <c r="C33" s="18">
        <f>(29.0/B33*100)</f>
        <v/>
      </c>
      <c r="D33" s="19" t="n">
        <v>7296</v>
      </c>
      <c r="E33" s="18" t="n">
        <v>21.77645898</v>
      </c>
      <c r="F33" s="20" t="n">
        <v>3.06325961</v>
      </c>
      <c r="G33" s="18" t="n">
        <v>52.81061332</v>
      </c>
      <c r="H33" s="20" t="n">
        <v>3.5117382</v>
      </c>
      <c r="I33" s="18" t="n">
        <v>24.57299827</v>
      </c>
      <c r="J33" s="20" t="n">
        <v>2.49584048</v>
      </c>
      <c r="K33" s="18" t="n">
        <v>0</v>
      </c>
      <c r="L33" s="20" t="n">
        <v>0</v>
      </c>
      <c r="M33" s="18" t="s">
        <v>404</v>
      </c>
      <c r="N33" s="20" t="s">
        <v>404</v>
      </c>
      <c r="O33" s="18" t="n">
        <v>0</v>
      </c>
      <c r="P33" s="20" t="n">
        <v>0</v>
      </c>
      <c r="Q33" s="18" t="n">
        <v>0</v>
      </c>
      <c r="R33" s="20" t="n">
        <v>0</v>
      </c>
      <c r="S33" s="18" t="n">
        <v>0.83992944</v>
      </c>
      <c r="T33" s="20" t="n">
        <v>0.66544923</v>
      </c>
    </row>
    <row r="34" spans="1:20">
      <c r="A34" s="15" t="s">
        <v>431</v>
      </c>
      <c r="B34" s="17" t="n">
        <v>6350</v>
      </c>
      <c r="C34" s="18">
        <f>(0.0/B34*100)</f>
        <v/>
      </c>
      <c r="D34" s="19" t="n">
        <v>6350</v>
      </c>
      <c r="E34" s="18" t="n">
        <v>85.83454313999999</v>
      </c>
      <c r="F34" s="20" t="n">
        <v>2.13515093</v>
      </c>
      <c r="G34" s="18" t="n">
        <v>10.39389365</v>
      </c>
      <c r="H34" s="20" t="n">
        <v>1.68499172</v>
      </c>
      <c r="I34" s="18" t="n">
        <v>2.18527601</v>
      </c>
      <c r="J34" s="20" t="n">
        <v>0.99056776</v>
      </c>
      <c r="K34" s="18" t="n">
        <v>0</v>
      </c>
      <c r="L34" s="20" t="n">
        <v>0</v>
      </c>
      <c r="M34" s="18" t="s">
        <v>404</v>
      </c>
      <c r="N34" s="20" t="s">
        <v>404</v>
      </c>
      <c r="O34" s="18" t="n">
        <v>0</v>
      </c>
      <c r="P34" s="20" t="n">
        <v>0</v>
      </c>
      <c r="Q34" s="18" t="n">
        <v>0</v>
      </c>
      <c r="R34" s="20" t="n">
        <v>0</v>
      </c>
      <c r="S34" s="18" t="n">
        <v>1.58628719</v>
      </c>
      <c r="T34" s="20" t="n">
        <v>0.96065111</v>
      </c>
    </row>
    <row r="35" spans="1:20">
      <c r="A35" s="15" t="s">
        <v>432</v>
      </c>
      <c r="B35" s="17" t="n">
        <v>6406</v>
      </c>
      <c r="C35" s="18">
        <f>(443.0/B35*100)</f>
        <v/>
      </c>
      <c r="D35" s="19" t="n">
        <v>5963</v>
      </c>
      <c r="E35" s="18" t="n">
        <v>91.10001174</v>
      </c>
      <c r="F35" s="20" t="n">
        <v>0.56034912</v>
      </c>
      <c r="G35" s="18" t="n">
        <v>7.45733454</v>
      </c>
      <c r="H35" s="20" t="n">
        <v>0.45249828</v>
      </c>
      <c r="I35" s="18" t="n">
        <v>0.5388374</v>
      </c>
      <c r="J35" s="20" t="n">
        <v>0.29143201</v>
      </c>
      <c r="K35" s="18" t="n">
        <v>0</v>
      </c>
      <c r="L35" s="20" t="n">
        <v>0</v>
      </c>
      <c r="M35" s="18" t="s">
        <v>404</v>
      </c>
      <c r="N35" s="20" t="s">
        <v>404</v>
      </c>
      <c r="O35" s="18" t="n">
        <v>0</v>
      </c>
      <c r="P35" s="20" t="n">
        <v>0</v>
      </c>
      <c r="Q35" s="18" t="n">
        <v>0</v>
      </c>
      <c r="R35" s="20" t="n">
        <v>0</v>
      </c>
      <c r="S35" s="18" t="n">
        <v>0.90381631</v>
      </c>
      <c r="T35" s="20" t="n">
        <v>0.18437099</v>
      </c>
    </row>
    <row r="36" spans="1:20">
      <c r="A36" s="15" t="s">
        <v>433</v>
      </c>
      <c r="B36" s="17" t="n">
        <v>6736</v>
      </c>
      <c r="C36" s="18">
        <f>(10.0/B36*100)</f>
        <v/>
      </c>
      <c r="D36" s="19" t="n">
        <v>6726</v>
      </c>
      <c r="E36" s="18" t="n">
        <v>30.59815408</v>
      </c>
      <c r="F36" s="20" t="n">
        <v>2.93846313</v>
      </c>
      <c r="G36" s="18" t="n">
        <v>22.2756055</v>
      </c>
      <c r="H36" s="20" t="n">
        <v>3.31358289</v>
      </c>
      <c r="I36" s="18" t="n">
        <v>46.55115368</v>
      </c>
      <c r="J36" s="20" t="n">
        <v>3.74832503</v>
      </c>
      <c r="K36" s="18" t="n">
        <v>0</v>
      </c>
      <c r="L36" s="20" t="n">
        <v>0</v>
      </c>
      <c r="M36" s="18" t="s">
        <v>404</v>
      </c>
      <c r="N36" s="20" t="s">
        <v>404</v>
      </c>
      <c r="O36" s="18" t="n">
        <v>0</v>
      </c>
      <c r="P36" s="20" t="n">
        <v>0</v>
      </c>
      <c r="Q36" s="18" t="n">
        <v>0</v>
      </c>
      <c r="R36" s="20" t="n">
        <v>0</v>
      </c>
      <c r="S36" s="18" t="n">
        <v>0.57508674</v>
      </c>
      <c r="T36" s="20" t="n">
        <v>0.52401539</v>
      </c>
    </row>
    <row r="37" spans="1:20">
      <c r="A37" s="15" t="s">
        <v>434</v>
      </c>
      <c r="B37" s="17" t="n">
        <v>5458</v>
      </c>
      <c r="C37" s="18">
        <f>(0.0/B37*100)</f>
        <v/>
      </c>
      <c r="D37" s="19" t="n">
        <v>5458</v>
      </c>
      <c r="E37" s="18" t="n">
        <v>57.15897544</v>
      </c>
      <c r="F37" s="20" t="n">
        <v>3.36987575</v>
      </c>
      <c r="G37" s="18" t="n">
        <v>22.44186504</v>
      </c>
      <c r="H37" s="20" t="n">
        <v>3.03070265</v>
      </c>
      <c r="I37" s="18" t="n">
        <v>17.14089542</v>
      </c>
      <c r="J37" s="20" t="n">
        <v>2.41730671</v>
      </c>
      <c r="K37" s="18" t="n">
        <v>0</v>
      </c>
      <c r="L37" s="20" t="n">
        <v>0</v>
      </c>
      <c r="M37" s="18" t="s">
        <v>404</v>
      </c>
      <c r="N37" s="20" t="s">
        <v>404</v>
      </c>
      <c r="O37" s="18" t="n">
        <v>0</v>
      </c>
      <c r="P37" s="20" t="n">
        <v>0</v>
      </c>
      <c r="Q37" s="18" t="n">
        <v>0</v>
      </c>
      <c r="R37" s="20" t="n">
        <v>0</v>
      </c>
      <c r="S37" s="18" t="n">
        <v>3.25826409</v>
      </c>
      <c r="T37" s="20" t="n">
        <v>1.19767756</v>
      </c>
    </row>
    <row r="38" spans="1:20">
      <c r="A38" s="15" t="s">
        <v>435</v>
      </c>
      <c r="B38" s="17" t="n">
        <v>5860</v>
      </c>
      <c r="C38" s="18">
        <f>(268.0/B38*100)</f>
        <v/>
      </c>
      <c r="D38" s="19" t="n">
        <v>5592</v>
      </c>
      <c r="E38" s="18" t="n">
        <v>76.11750661000001</v>
      </c>
      <c r="F38" s="20" t="n">
        <v>3.27036428</v>
      </c>
      <c r="G38" s="18" t="n">
        <v>16.509612</v>
      </c>
      <c r="H38" s="20" t="n">
        <v>2.98356161</v>
      </c>
      <c r="I38" s="18" t="n">
        <v>3.81936382</v>
      </c>
      <c r="J38" s="20" t="n">
        <v>1.57630052</v>
      </c>
      <c r="K38" s="18" t="n">
        <v>0</v>
      </c>
      <c r="L38" s="20" t="n">
        <v>0</v>
      </c>
      <c r="M38" s="18" t="s">
        <v>404</v>
      </c>
      <c r="N38" s="20" t="s">
        <v>404</v>
      </c>
      <c r="O38" s="18" t="n">
        <v>0</v>
      </c>
      <c r="P38" s="20" t="n">
        <v>0</v>
      </c>
      <c r="Q38" s="18" t="n">
        <v>0</v>
      </c>
      <c r="R38" s="20" t="n">
        <v>0</v>
      </c>
      <c r="S38" s="18" t="n">
        <v>3.55351756</v>
      </c>
      <c r="T38" s="20" t="n">
        <v>1.52934462</v>
      </c>
    </row>
    <row r="39" spans="1:20">
      <c r="A39" s="15" t="s">
        <v>436</v>
      </c>
      <c r="B39" s="17" t="n">
        <v>5895</v>
      </c>
      <c r="C39" s="18">
        <f>(0.0/B39*100)</f>
        <v/>
      </c>
      <c r="D39" s="19" t="n">
        <v>5895</v>
      </c>
      <c r="E39" s="18" t="n">
        <v>66.10263963</v>
      </c>
      <c r="F39" s="20" t="n">
        <v>4.24594273</v>
      </c>
      <c r="G39" s="18" t="n">
        <v>27.67163778</v>
      </c>
      <c r="H39" s="20" t="n">
        <v>4.08405559</v>
      </c>
      <c r="I39" s="18" t="n">
        <v>5.76287564</v>
      </c>
      <c r="J39" s="20" t="n">
        <v>1.8556506</v>
      </c>
      <c r="K39" s="18" t="n">
        <v>0</v>
      </c>
      <c r="L39" s="20" t="n">
        <v>0</v>
      </c>
      <c r="M39" s="18" t="s">
        <v>404</v>
      </c>
      <c r="N39" s="20" t="s">
        <v>404</v>
      </c>
      <c r="O39" s="18" t="n">
        <v>0</v>
      </c>
      <c r="P39" s="20" t="n">
        <v>0</v>
      </c>
      <c r="Q39" s="18" t="n">
        <v>0</v>
      </c>
      <c r="R39" s="20" t="n">
        <v>0</v>
      </c>
      <c r="S39" s="18" t="n">
        <v>0.46284695</v>
      </c>
      <c r="T39" s="20" t="n">
        <v>0.46314284</v>
      </c>
    </row>
    <row r="40" spans="1:20">
      <c r="A40" s="15" t="s">
        <v>437</v>
      </c>
      <c r="B40" s="17" t="n">
        <v>14157</v>
      </c>
      <c r="C40" s="18">
        <f>(2728.0/B40*100)</f>
        <v/>
      </c>
      <c r="D40" s="19" t="n">
        <v>11429</v>
      </c>
      <c r="E40" s="18" t="n">
        <v>25.3035964</v>
      </c>
      <c r="F40" s="20" t="n">
        <v>2.87955503</v>
      </c>
      <c r="G40" s="18" t="n">
        <v>32.43666016</v>
      </c>
      <c r="H40" s="20" t="n">
        <v>3.31116751</v>
      </c>
      <c r="I40" s="18" t="n">
        <v>38.33995054</v>
      </c>
      <c r="J40" s="20" t="n">
        <v>3.24965115</v>
      </c>
      <c r="K40" s="18" t="n">
        <v>0</v>
      </c>
      <c r="L40" s="20" t="n">
        <v>0</v>
      </c>
      <c r="M40" s="18" t="s">
        <v>404</v>
      </c>
      <c r="N40" s="20" t="s">
        <v>404</v>
      </c>
      <c r="O40" s="18" t="n">
        <v>0</v>
      </c>
      <c r="P40" s="20" t="n">
        <v>0</v>
      </c>
      <c r="Q40" s="18" t="n">
        <v>0</v>
      </c>
      <c r="R40" s="20" t="n">
        <v>0</v>
      </c>
      <c r="S40" s="18" t="n">
        <v>3.9197929</v>
      </c>
      <c r="T40" s="20" t="n">
        <v>1.10903518</v>
      </c>
    </row>
    <row r="41" spans="1:20">
      <c r="A41" s="15" t="s">
        <v>438</v>
      </c>
      <c r="B41" s="17" t="n">
        <v>5712</v>
      </c>
      <c r="C41" s="18">
        <f>(99.0/B41*100)</f>
        <v/>
      </c>
      <c r="D41" s="19" t="n">
        <v>5613</v>
      </c>
      <c r="E41" s="18" t="n">
        <v>62.94370549</v>
      </c>
      <c r="F41" s="20" t="n">
        <v>3.95495439</v>
      </c>
      <c r="G41" s="18" t="n">
        <v>27.68203465</v>
      </c>
      <c r="H41" s="20" t="n">
        <v>3.84769289</v>
      </c>
      <c r="I41" s="18" t="n">
        <v>6.76073556</v>
      </c>
      <c r="J41" s="20" t="n">
        <v>2.36460452</v>
      </c>
      <c r="K41" s="18" t="n">
        <v>0</v>
      </c>
      <c r="L41" s="20" t="n">
        <v>0</v>
      </c>
      <c r="M41" s="18" t="s">
        <v>404</v>
      </c>
      <c r="N41" s="20" t="s">
        <v>404</v>
      </c>
      <c r="O41" s="18" t="n">
        <v>0</v>
      </c>
      <c r="P41" s="20" t="n">
        <v>0</v>
      </c>
      <c r="Q41" s="18" t="n">
        <v>0</v>
      </c>
      <c r="R41" s="20" t="n">
        <v>0</v>
      </c>
      <c r="S41" s="18" t="n">
        <v>2.6135243</v>
      </c>
      <c r="T41" s="20" t="n">
        <v>1.27247328</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20.16120018</v>
      </c>
      <c r="F44" s="20" t="n">
        <v>2.82454142</v>
      </c>
      <c r="G44" s="18" t="n">
        <v>48.34576639</v>
      </c>
      <c r="H44" s="20" t="n">
        <v>3.51598426</v>
      </c>
      <c r="I44" s="18" t="n">
        <v>28.6443647</v>
      </c>
      <c r="J44" s="20" t="n">
        <v>3.47806231</v>
      </c>
      <c r="K44" s="18" t="n">
        <v>0</v>
      </c>
      <c r="L44" s="20" t="n">
        <v>0</v>
      </c>
      <c r="M44" s="18" t="s">
        <v>404</v>
      </c>
      <c r="N44" s="20" t="s">
        <v>404</v>
      </c>
      <c r="O44" s="18" t="n">
        <v>0</v>
      </c>
      <c r="P44" s="20" t="n">
        <v>0</v>
      </c>
      <c r="Q44" s="18" t="n">
        <v>0</v>
      </c>
      <c r="R44" s="20" t="n">
        <v>0</v>
      </c>
      <c r="S44" s="18" t="n">
        <v>2.84866873</v>
      </c>
      <c r="T44" s="20" t="n">
        <v>1.00382799</v>
      </c>
    </row>
    <row r="45" spans="1:20">
      <c r="A45" s="15" t="s">
        <v>442</v>
      </c>
      <c r="B45" s="17" t="n">
        <v>5519</v>
      </c>
      <c r="C45" s="18">
        <f>(0.0/B45*100)</f>
        <v/>
      </c>
      <c r="D45" s="19" t="n">
        <v>5519</v>
      </c>
      <c r="E45" s="18" t="n">
        <v>57.54308838</v>
      </c>
      <c r="F45" s="20" t="n">
        <v>3.87024371</v>
      </c>
      <c r="G45" s="18" t="n">
        <v>27.16638881</v>
      </c>
      <c r="H45" s="20" t="n">
        <v>3.30897204</v>
      </c>
      <c r="I45" s="18" t="n">
        <v>10.56607515</v>
      </c>
      <c r="J45" s="20" t="n">
        <v>2.86258538</v>
      </c>
      <c r="K45" s="18" t="n">
        <v>0</v>
      </c>
      <c r="L45" s="20" t="n">
        <v>0</v>
      </c>
      <c r="M45" s="18" t="s">
        <v>404</v>
      </c>
      <c r="N45" s="20" t="s">
        <v>404</v>
      </c>
      <c r="O45" s="18" t="n">
        <v>0</v>
      </c>
      <c r="P45" s="20" t="n">
        <v>0</v>
      </c>
      <c r="Q45" s="18" t="n">
        <v>0</v>
      </c>
      <c r="R45" s="20" t="n">
        <v>0</v>
      </c>
      <c r="S45" s="18" t="n">
        <v>4.72444766</v>
      </c>
      <c r="T45" s="20" t="n">
        <v>1.70313737</v>
      </c>
    </row>
    <row r="46" spans="1:20">
      <c r="A46" s="15" t="s">
        <v>443</v>
      </c>
      <c r="B46" s="17" t="n">
        <v>23141</v>
      </c>
      <c r="C46" s="18">
        <f>(4196.0/B46*100)</f>
        <v/>
      </c>
      <c r="D46" s="19" t="n">
        <v>18945</v>
      </c>
      <c r="E46" s="18" t="n">
        <v>58.79621877</v>
      </c>
      <c r="F46" s="20" t="n">
        <v>2.68755399</v>
      </c>
      <c r="G46" s="18" t="n">
        <v>19.79563284</v>
      </c>
      <c r="H46" s="20" t="n">
        <v>2.30587953</v>
      </c>
      <c r="I46" s="18" t="n">
        <v>14.01015564</v>
      </c>
      <c r="J46" s="20" t="n">
        <v>1.60452188</v>
      </c>
      <c r="K46" s="18" t="n">
        <v>0</v>
      </c>
      <c r="L46" s="20" t="n">
        <v>0</v>
      </c>
      <c r="M46" s="18" t="s">
        <v>404</v>
      </c>
      <c r="N46" s="20" t="s">
        <v>404</v>
      </c>
      <c r="O46" s="18" t="n">
        <v>0</v>
      </c>
      <c r="P46" s="20" t="n">
        <v>0</v>
      </c>
      <c r="Q46" s="18" t="n">
        <v>0</v>
      </c>
      <c r="R46" s="20" t="n">
        <v>0</v>
      </c>
      <c r="S46" s="18" t="n">
        <v>7.39799276</v>
      </c>
      <c r="T46" s="20" t="n">
        <v>1.29714969</v>
      </c>
    </row>
    <row r="47" spans="1:20">
      <c r="A47" s="15" t="s">
        <v>444</v>
      </c>
      <c r="B47" s="17" t="n">
        <v>5928</v>
      </c>
      <c r="C47" s="18">
        <f>(0.0/B47*100)</f>
        <v/>
      </c>
      <c r="D47" s="19" t="n">
        <v>5928</v>
      </c>
      <c r="E47" s="18" t="n">
        <v>60.60968283</v>
      </c>
      <c r="F47" s="20" t="n">
        <v>3.44368426</v>
      </c>
      <c r="G47" s="18" t="n">
        <v>20.38198483</v>
      </c>
      <c r="H47" s="20" t="n">
        <v>3.03028839</v>
      </c>
      <c r="I47" s="18" t="n">
        <v>17.73004942</v>
      </c>
      <c r="J47" s="20" t="n">
        <v>2.79263843</v>
      </c>
      <c r="K47" s="18" t="n">
        <v>0</v>
      </c>
      <c r="L47" s="20" t="n">
        <v>0</v>
      </c>
      <c r="M47" s="18" t="s">
        <v>404</v>
      </c>
      <c r="N47" s="20" t="s">
        <v>404</v>
      </c>
      <c r="O47" s="18" t="n">
        <v>0</v>
      </c>
      <c r="P47" s="20" t="n">
        <v>0</v>
      </c>
      <c r="Q47" s="18" t="n">
        <v>0</v>
      </c>
      <c r="R47" s="20" t="n">
        <v>0</v>
      </c>
      <c r="S47" s="18" t="n">
        <v>1.27828292</v>
      </c>
      <c r="T47" s="20" t="n">
        <v>0.90404016</v>
      </c>
    </row>
    <row r="48" spans="1:20">
      <c r="A48" s="15" t="s">
        <v>445</v>
      </c>
      <c r="B48" s="17" t="n">
        <v>9841</v>
      </c>
      <c r="C48" s="18">
        <f>(40.0/B48*100)</f>
        <v/>
      </c>
      <c r="D48" s="19" t="n">
        <v>9801</v>
      </c>
      <c r="E48" s="18" t="n">
        <v>61.05162448</v>
      </c>
      <c r="F48" s="20" t="n">
        <v>4.03478234</v>
      </c>
      <c r="G48" s="18" t="n">
        <v>31.72932664</v>
      </c>
      <c r="H48" s="20" t="n">
        <v>3.97819285</v>
      </c>
      <c r="I48" s="18" t="n">
        <v>6.6838096</v>
      </c>
      <c r="J48" s="20" t="n">
        <v>1.80042881</v>
      </c>
      <c r="K48" s="18" t="n">
        <v>0</v>
      </c>
      <c r="L48" s="20" t="n">
        <v>0</v>
      </c>
      <c r="M48" s="18" t="s">
        <v>404</v>
      </c>
      <c r="N48" s="20" t="s">
        <v>404</v>
      </c>
      <c r="O48" s="18" t="n">
        <v>0</v>
      </c>
      <c r="P48" s="20" t="n">
        <v>0</v>
      </c>
      <c r="Q48" s="18" t="n">
        <v>0</v>
      </c>
      <c r="R48" s="20" t="n">
        <v>0</v>
      </c>
      <c r="S48" s="18" t="n">
        <v>0.53523928</v>
      </c>
      <c r="T48" s="20" t="n">
        <v>0.52726012</v>
      </c>
    </row>
    <row r="49" spans="1:20">
      <c r="A49" s="15" t="s">
        <v>446</v>
      </c>
      <c r="B49" s="17" t="n">
        <v>6349</v>
      </c>
      <c r="C49" s="18">
        <f>(52.0/B49*100)</f>
        <v/>
      </c>
      <c r="D49" s="19" t="n">
        <v>6297</v>
      </c>
      <c r="E49" s="18" t="n">
        <v>31.21776207</v>
      </c>
      <c r="F49" s="20" t="n">
        <v>2.97879467</v>
      </c>
      <c r="G49" s="18" t="n">
        <v>20.76492719</v>
      </c>
      <c r="H49" s="20" t="n">
        <v>2.80139492</v>
      </c>
      <c r="I49" s="18" t="n">
        <v>45.8091221</v>
      </c>
      <c r="J49" s="20" t="n">
        <v>3.77120457</v>
      </c>
      <c r="K49" s="18" t="n">
        <v>0</v>
      </c>
      <c r="L49" s="20" t="n">
        <v>0</v>
      </c>
      <c r="M49" s="18" t="s">
        <v>404</v>
      </c>
      <c r="N49" s="20" t="s">
        <v>404</v>
      </c>
      <c r="O49" s="18" t="n">
        <v>0</v>
      </c>
      <c r="P49" s="20" t="n">
        <v>0</v>
      </c>
      <c r="Q49" s="18" t="n">
        <v>0</v>
      </c>
      <c r="R49" s="20" t="n">
        <v>0</v>
      </c>
      <c r="S49" s="18" t="n">
        <v>2.20818864</v>
      </c>
      <c r="T49" s="20" t="n">
        <v>1.10616814</v>
      </c>
    </row>
    <row r="50" spans="1:20">
      <c r="A50" s="15" t="s">
        <v>447</v>
      </c>
      <c r="B50" s="17" t="n">
        <v>11795</v>
      </c>
      <c r="C50" s="18">
        <f>(1031.0/B50*100)</f>
        <v/>
      </c>
      <c r="D50" s="19" t="n">
        <v>10764</v>
      </c>
      <c r="E50" s="18" t="n">
        <v>48.05940503</v>
      </c>
      <c r="F50" s="20" t="n">
        <v>3.53785793</v>
      </c>
      <c r="G50" s="18" t="n">
        <v>28.76614165</v>
      </c>
      <c r="H50" s="20" t="n">
        <v>3.02425491</v>
      </c>
      <c r="I50" s="18" t="n">
        <v>18.1541923</v>
      </c>
      <c r="J50" s="20" t="n">
        <v>2.15106047</v>
      </c>
      <c r="K50" s="18" t="n">
        <v>0</v>
      </c>
      <c r="L50" s="20" t="n">
        <v>0</v>
      </c>
      <c r="M50" s="18" t="s">
        <v>404</v>
      </c>
      <c r="N50" s="20" t="s">
        <v>404</v>
      </c>
      <c r="O50" s="18" t="n">
        <v>0</v>
      </c>
      <c r="P50" s="20" t="n">
        <v>0</v>
      </c>
      <c r="Q50" s="18" t="n">
        <v>0</v>
      </c>
      <c r="R50" s="20" t="n">
        <v>0</v>
      </c>
      <c r="S50" s="18" t="n">
        <v>5.02026103</v>
      </c>
      <c r="T50" s="20" t="n">
        <v>1.47494761</v>
      </c>
    </row>
    <row r="51" spans="1:20">
      <c r="A51" s="15" t="s">
        <v>448</v>
      </c>
      <c r="B51" s="17" t="n">
        <v>6866</v>
      </c>
      <c r="C51" s="18">
        <f>(0.0/B51*100)</f>
        <v/>
      </c>
      <c r="D51" s="19" t="n">
        <v>6866</v>
      </c>
      <c r="E51" s="18" t="n">
        <v>73.41243651000001</v>
      </c>
      <c r="F51" s="20" t="n">
        <v>3.17011927</v>
      </c>
      <c r="G51" s="18" t="n">
        <v>15.28300471</v>
      </c>
      <c r="H51" s="20" t="n">
        <v>2.68518956</v>
      </c>
      <c r="I51" s="18" t="n">
        <v>10.83170501</v>
      </c>
      <c r="J51" s="20" t="n">
        <v>2.15659153</v>
      </c>
      <c r="K51" s="18" t="n">
        <v>0</v>
      </c>
      <c r="L51" s="20" t="n">
        <v>0</v>
      </c>
      <c r="M51" s="18" t="s">
        <v>404</v>
      </c>
      <c r="N51" s="20" t="s">
        <v>404</v>
      </c>
      <c r="O51" s="18" t="n">
        <v>0</v>
      </c>
      <c r="P51" s="20" t="n">
        <v>0</v>
      </c>
      <c r="Q51" s="18" t="n">
        <v>0</v>
      </c>
      <c r="R51" s="20" t="n">
        <v>0</v>
      </c>
      <c r="S51" s="18" t="n">
        <v>0.47285377</v>
      </c>
      <c r="T51" s="20" t="n">
        <v>0.48056261</v>
      </c>
    </row>
    <row r="52" spans="1:20">
      <c r="A52" s="15" t="s">
        <v>449</v>
      </c>
      <c r="B52" s="17" t="n">
        <v>5809</v>
      </c>
      <c r="C52" s="18">
        <f>(0.0/B52*100)</f>
        <v/>
      </c>
      <c r="D52" s="19" t="n">
        <v>5809</v>
      </c>
      <c r="E52" s="18" t="n">
        <v>90.31781003</v>
      </c>
      <c r="F52" s="20" t="n">
        <v>2.15163112</v>
      </c>
      <c r="G52" s="18" t="n">
        <v>8.89924403</v>
      </c>
      <c r="H52" s="20" t="n">
        <v>2.15000533</v>
      </c>
      <c r="I52" s="18" t="n">
        <v>0.70727103</v>
      </c>
      <c r="J52" s="20" t="n">
        <v>0.01650758</v>
      </c>
      <c r="K52" s="18" t="n">
        <v>0</v>
      </c>
      <c r="L52" s="20" t="n">
        <v>0</v>
      </c>
      <c r="M52" s="18" t="s">
        <v>404</v>
      </c>
      <c r="N52" s="20" t="s">
        <v>404</v>
      </c>
      <c r="O52" s="18" t="n">
        <v>0</v>
      </c>
      <c r="P52" s="20" t="n">
        <v>0</v>
      </c>
      <c r="Q52" s="18" t="n">
        <v>0</v>
      </c>
      <c r="R52" s="20" t="n">
        <v>0</v>
      </c>
      <c r="S52" s="18" t="n">
        <v>0.07567491</v>
      </c>
      <c r="T52" s="20" t="n">
        <v>0.07594953</v>
      </c>
    </row>
    <row r="53" spans="1:20">
      <c r="A53" s="15" t="s">
        <v>450</v>
      </c>
      <c r="B53" s="17" t="n">
        <v>5571</v>
      </c>
      <c r="C53" s="18">
        <f>(0.0/B53*100)</f>
        <v/>
      </c>
      <c r="D53" s="19" t="n">
        <v>5571</v>
      </c>
      <c r="E53" s="18" t="n">
        <v>62.29822261</v>
      </c>
      <c r="F53" s="20" t="n">
        <v>0.1593097</v>
      </c>
      <c r="G53" s="18" t="n">
        <v>26.06151063</v>
      </c>
      <c r="H53" s="20" t="n">
        <v>0.13543248</v>
      </c>
      <c r="I53" s="18" t="n">
        <v>11.17736556</v>
      </c>
      <c r="J53" s="20" t="n">
        <v>0.08787618</v>
      </c>
      <c r="K53" s="18" t="n">
        <v>0</v>
      </c>
      <c r="L53" s="20" t="n">
        <v>0</v>
      </c>
      <c r="M53" s="18" t="s">
        <v>404</v>
      </c>
      <c r="N53" s="20" t="s">
        <v>404</v>
      </c>
      <c r="O53" s="18" t="n">
        <v>0</v>
      </c>
      <c r="P53" s="20" t="n">
        <v>0</v>
      </c>
      <c r="Q53" s="18" t="n">
        <v>0</v>
      </c>
      <c r="R53" s="20" t="n">
        <v>0</v>
      </c>
      <c r="S53" s="18" t="n">
        <v>0.4629012</v>
      </c>
      <c r="T53" s="20" t="n">
        <v>0.03972366</v>
      </c>
    </row>
    <row r="54" spans="1:20">
      <c r="A54" s="15" t="s">
        <v>451</v>
      </c>
      <c r="B54" s="17" t="n">
        <v>4740</v>
      </c>
      <c r="C54" s="18">
        <f>(199.0/B54*100)</f>
        <v/>
      </c>
      <c r="D54" s="19" t="n">
        <v>4541</v>
      </c>
      <c r="E54" s="18" t="n">
        <v>65.24980641000001</v>
      </c>
      <c r="F54" s="20" t="n">
        <v>3.82675481</v>
      </c>
      <c r="G54" s="18" t="n">
        <v>25.41722702</v>
      </c>
      <c r="H54" s="20" t="n">
        <v>3.43947857</v>
      </c>
      <c r="I54" s="18" t="n">
        <v>7.63099497</v>
      </c>
      <c r="J54" s="20" t="n">
        <v>1.95602747</v>
      </c>
      <c r="K54" s="18" t="n">
        <v>0</v>
      </c>
      <c r="L54" s="20" t="n">
        <v>0</v>
      </c>
      <c r="M54" s="18" t="s">
        <v>404</v>
      </c>
      <c r="N54" s="20" t="s">
        <v>404</v>
      </c>
      <c r="O54" s="18" t="n">
        <v>0</v>
      </c>
      <c r="P54" s="20" t="n">
        <v>0</v>
      </c>
      <c r="Q54" s="18" t="n">
        <v>0</v>
      </c>
      <c r="R54" s="20" t="n">
        <v>0</v>
      </c>
      <c r="S54" s="18" t="n">
        <v>1.7019716</v>
      </c>
      <c r="T54" s="20" t="n">
        <v>0.89211544</v>
      </c>
    </row>
    <row r="55" spans="1:20">
      <c r="A55" s="15" t="s">
        <v>452</v>
      </c>
      <c r="B55" s="17" t="n">
        <v>5316</v>
      </c>
      <c r="C55" s="18">
        <f>(43.0/B55*100)</f>
        <v/>
      </c>
      <c r="D55" s="19" t="n">
        <v>5273</v>
      </c>
      <c r="E55" s="18" t="n">
        <v>70.89629145000001</v>
      </c>
      <c r="F55" s="20" t="n">
        <v>2.88824348</v>
      </c>
      <c r="G55" s="18" t="n">
        <v>15.03781274</v>
      </c>
      <c r="H55" s="20" t="n">
        <v>2.30654264</v>
      </c>
      <c r="I55" s="18" t="n">
        <v>12.71052442</v>
      </c>
      <c r="J55" s="20" t="n">
        <v>2.35442688</v>
      </c>
      <c r="K55" s="18" t="n">
        <v>0</v>
      </c>
      <c r="L55" s="20" t="n">
        <v>0</v>
      </c>
      <c r="M55" s="18" t="s">
        <v>404</v>
      </c>
      <c r="N55" s="20" t="s">
        <v>404</v>
      </c>
      <c r="O55" s="18" t="n">
        <v>0</v>
      </c>
      <c r="P55" s="20" t="n">
        <v>0</v>
      </c>
      <c r="Q55" s="18" t="n">
        <v>0</v>
      </c>
      <c r="R55" s="20" t="n">
        <v>0</v>
      </c>
      <c r="S55" s="18" t="n">
        <v>1.35537139</v>
      </c>
      <c r="T55" s="20" t="n">
        <v>0.79090197</v>
      </c>
    </row>
    <row r="56" spans="1:20">
      <c r="A56" s="15" t="s">
        <v>453</v>
      </c>
      <c r="B56" s="17" t="n">
        <v>5359</v>
      </c>
      <c r="C56" s="18">
        <f>(0.0/B56*100)</f>
        <v/>
      </c>
      <c r="D56" s="19" t="n">
        <v>5359</v>
      </c>
      <c r="E56" s="18" t="n">
        <v>15.16265425</v>
      </c>
      <c r="F56" s="20" t="n">
        <v>2.94096348</v>
      </c>
      <c r="G56" s="18" t="n">
        <v>63.25020798</v>
      </c>
      <c r="H56" s="20" t="n">
        <v>4.01569628</v>
      </c>
      <c r="I56" s="18" t="n">
        <v>13.79359279</v>
      </c>
      <c r="J56" s="20" t="n">
        <v>3.08821875</v>
      </c>
      <c r="K56" s="18" t="n">
        <v>0</v>
      </c>
      <c r="L56" s="20" t="n">
        <v>0</v>
      </c>
      <c r="M56" s="18" t="s">
        <v>404</v>
      </c>
      <c r="N56" s="20" t="s">
        <v>404</v>
      </c>
      <c r="O56" s="18" t="n">
        <v>0</v>
      </c>
      <c r="P56" s="20" t="n">
        <v>0</v>
      </c>
      <c r="Q56" s="18" t="n">
        <v>0</v>
      </c>
      <c r="R56" s="20" t="n">
        <v>0</v>
      </c>
      <c r="S56" s="18" t="n">
        <v>7.79354499</v>
      </c>
      <c r="T56" s="20" t="n">
        <v>2.25736765</v>
      </c>
    </row>
    <row r="57" spans="1:20">
      <c r="A57" s="15" t="s">
        <v>454</v>
      </c>
      <c r="B57" s="17" t="n">
        <v>6513</v>
      </c>
      <c r="C57" s="18">
        <f>(0.0/B57*100)</f>
        <v/>
      </c>
      <c r="D57" s="19" t="n">
        <v>6513</v>
      </c>
      <c r="E57" s="18" t="n">
        <v>44.90933755</v>
      </c>
      <c r="F57" s="20" t="n">
        <v>3.24818297</v>
      </c>
      <c r="G57" s="18" t="n">
        <v>34.70909618</v>
      </c>
      <c r="H57" s="20" t="n">
        <v>3.24973154</v>
      </c>
      <c r="I57" s="18" t="n">
        <v>20.38156627</v>
      </c>
      <c r="J57" s="20" t="n">
        <v>2.5493229</v>
      </c>
      <c r="K57" s="18" t="n">
        <v>0</v>
      </c>
      <c r="L57" s="20" t="n">
        <v>0</v>
      </c>
      <c r="M57" s="18" t="s">
        <v>404</v>
      </c>
      <c r="N57" s="20" t="s">
        <v>404</v>
      </c>
      <c r="O57" s="18" t="n">
        <v>0</v>
      </c>
      <c r="P57" s="20" t="n">
        <v>0</v>
      </c>
      <c r="Q57" s="18" t="n">
        <v>0</v>
      </c>
      <c r="R57" s="20" t="n">
        <v>0</v>
      </c>
      <c r="S57" s="18" t="n">
        <v>0</v>
      </c>
      <c r="T57" s="20" t="n">
        <v>0</v>
      </c>
    </row>
    <row r="58" spans="1:20">
      <c r="A58" s="15" t="s">
        <v>455</v>
      </c>
      <c r="B58" s="17" t="n">
        <v>7267</v>
      </c>
      <c r="C58" s="18">
        <f>(0.0/B58*100)</f>
        <v/>
      </c>
      <c r="D58" s="19" t="n">
        <v>7267</v>
      </c>
      <c r="E58" s="18" t="n">
        <v>34.23088471</v>
      </c>
      <c r="F58" s="20" t="n">
        <v>3.56162262</v>
      </c>
      <c r="G58" s="18" t="n">
        <v>41.62047651</v>
      </c>
      <c r="H58" s="20" t="n">
        <v>3.42052585</v>
      </c>
      <c r="I58" s="18" t="n">
        <v>22.88251705</v>
      </c>
      <c r="J58" s="20" t="n">
        <v>2.96137962</v>
      </c>
      <c r="K58" s="18" t="n">
        <v>0</v>
      </c>
      <c r="L58" s="20" t="n">
        <v>0</v>
      </c>
      <c r="M58" s="18" t="s">
        <v>404</v>
      </c>
      <c r="N58" s="20" t="s">
        <v>404</v>
      </c>
      <c r="O58" s="18" t="n">
        <v>0</v>
      </c>
      <c r="P58" s="20" t="n">
        <v>0</v>
      </c>
      <c r="Q58" s="18" t="n">
        <v>0</v>
      </c>
      <c r="R58" s="20" t="n">
        <v>0</v>
      </c>
      <c r="S58" s="18" t="n">
        <v>1.26612173</v>
      </c>
      <c r="T58" s="20" t="n">
        <v>0.89493893</v>
      </c>
    </row>
    <row r="59" spans="1:20">
      <c r="A59" s="15" t="s">
        <v>456</v>
      </c>
      <c r="B59" s="17" t="n">
        <v>4826</v>
      </c>
      <c r="C59" s="18">
        <f>(0.0/B59*100)</f>
        <v/>
      </c>
      <c r="D59" s="19" t="n">
        <v>4826</v>
      </c>
      <c r="E59" s="18" t="n">
        <v>53.13697116</v>
      </c>
      <c r="F59" s="20" t="n">
        <v>1.44223478</v>
      </c>
      <c r="G59" s="18" t="n">
        <v>22.79487121</v>
      </c>
      <c r="H59" s="20" t="n">
        <v>1.37721822</v>
      </c>
      <c r="I59" s="18" t="n">
        <v>13.75948468</v>
      </c>
      <c r="J59" s="20" t="n">
        <v>0.9664708400000001</v>
      </c>
      <c r="K59" s="18" t="n">
        <v>0</v>
      </c>
      <c r="L59" s="20" t="n">
        <v>0</v>
      </c>
      <c r="M59" s="18" t="s">
        <v>404</v>
      </c>
      <c r="N59" s="20" t="s">
        <v>404</v>
      </c>
      <c r="O59" s="18" t="n">
        <v>0</v>
      </c>
      <c r="P59" s="20" t="n">
        <v>0</v>
      </c>
      <c r="Q59" s="18" t="n">
        <v>0</v>
      </c>
      <c r="R59" s="20" t="n">
        <v>0</v>
      </c>
      <c r="S59" s="18" t="n">
        <v>10.30867295</v>
      </c>
      <c r="T59" s="20" t="n">
        <v>0.91884213</v>
      </c>
    </row>
    <row r="60" spans="1:20">
      <c r="A60" s="15" t="s">
        <v>457</v>
      </c>
      <c r="B60" s="17" t="n">
        <v>4546</v>
      </c>
      <c r="C60" s="18">
        <f>(0.0/B60*100)</f>
        <v/>
      </c>
      <c r="D60" s="19" t="n">
        <v>4546</v>
      </c>
      <c r="E60" s="18" t="n">
        <v>35.31200113</v>
      </c>
      <c r="F60" s="20" t="n">
        <v>2.67922749</v>
      </c>
      <c r="G60" s="18" t="n">
        <v>40.86856847</v>
      </c>
      <c r="H60" s="20" t="n">
        <v>3.12941892</v>
      </c>
      <c r="I60" s="18" t="n">
        <v>22.19777955</v>
      </c>
      <c r="J60" s="20" t="n">
        <v>2.45263912</v>
      </c>
      <c r="K60" s="18" t="n">
        <v>0</v>
      </c>
      <c r="L60" s="20" t="n">
        <v>0</v>
      </c>
      <c r="M60" s="18" t="s">
        <v>404</v>
      </c>
      <c r="N60" s="20" t="s">
        <v>404</v>
      </c>
      <c r="O60" s="18" t="n">
        <v>0</v>
      </c>
      <c r="P60" s="20" t="n">
        <v>0</v>
      </c>
      <c r="Q60" s="18" t="n">
        <v>0</v>
      </c>
      <c r="R60" s="20" t="n">
        <v>0</v>
      </c>
      <c r="S60" s="18" t="n">
        <v>1.62165084</v>
      </c>
      <c r="T60" s="20" t="n">
        <v>0.69622241</v>
      </c>
    </row>
    <row r="61" spans="1:20">
      <c r="A61" s="15" t="s">
        <v>458</v>
      </c>
      <c r="B61" s="17" t="n">
        <v>6525</v>
      </c>
      <c r="C61" s="18">
        <f>(0.0/B61*100)</f>
        <v/>
      </c>
      <c r="D61" s="19" t="n">
        <v>6525</v>
      </c>
      <c r="E61" s="18" t="n">
        <v>39.69856143</v>
      </c>
      <c r="F61" s="20" t="n">
        <v>2.34931245</v>
      </c>
      <c r="G61" s="18" t="n">
        <v>26.59228156</v>
      </c>
      <c r="H61" s="20" t="n">
        <v>2.55996311</v>
      </c>
      <c r="I61" s="18" t="n">
        <v>33.18171109</v>
      </c>
      <c r="J61" s="20" t="n">
        <v>2.13668013</v>
      </c>
      <c r="K61" s="18" t="n">
        <v>0</v>
      </c>
      <c r="L61" s="20" t="n">
        <v>0</v>
      </c>
      <c r="M61" s="18" t="s">
        <v>404</v>
      </c>
      <c r="N61" s="20" t="s">
        <v>404</v>
      </c>
      <c r="O61" s="18" t="n">
        <v>0</v>
      </c>
      <c r="P61" s="20" t="n">
        <v>0</v>
      </c>
      <c r="Q61" s="18" t="n">
        <v>0</v>
      </c>
      <c r="R61" s="20" t="n">
        <v>0</v>
      </c>
      <c r="S61" s="18" t="n">
        <v>0.52744592</v>
      </c>
      <c r="T61" s="20" t="n">
        <v>0.51673351</v>
      </c>
    </row>
    <row r="62" spans="1:20">
      <c r="A62" s="15" t="s">
        <v>459</v>
      </c>
      <c r="B62" s="17" t="n">
        <v>4476</v>
      </c>
      <c r="C62" s="18">
        <f>(0.0/B62*100)</f>
        <v/>
      </c>
      <c r="D62" s="19" t="n">
        <v>4476</v>
      </c>
      <c r="E62" s="18" t="n">
        <v>7.20816339</v>
      </c>
      <c r="F62" s="20" t="n">
        <v>0.05125412</v>
      </c>
      <c r="G62" s="18" t="n">
        <v>46.55264583</v>
      </c>
      <c r="H62" s="20" t="n">
        <v>0.06321445000000001</v>
      </c>
      <c r="I62" s="18" t="n">
        <v>46.23919078</v>
      </c>
      <c r="J62" s="20" t="n">
        <v>0.05737388</v>
      </c>
      <c r="K62" s="18" t="n">
        <v>0</v>
      </c>
      <c r="L62" s="20" t="n">
        <v>0</v>
      </c>
      <c r="M62" s="18" t="s">
        <v>404</v>
      </c>
      <c r="N62" s="20" t="s">
        <v>404</v>
      </c>
      <c r="O62" s="18" t="n">
        <v>0</v>
      </c>
      <c r="P62" s="20" t="n">
        <v>0</v>
      </c>
      <c r="Q62" s="18" t="n">
        <v>0</v>
      </c>
      <c r="R62" s="20" t="n">
        <v>0</v>
      </c>
      <c r="S62" s="18" t="n">
        <v>0</v>
      </c>
      <c r="T62" s="20" t="n">
        <v>0</v>
      </c>
    </row>
    <row r="63" spans="1:20">
      <c r="A63" s="15" t="s">
        <v>460</v>
      </c>
      <c r="B63" s="17" t="n">
        <v>5324</v>
      </c>
      <c r="C63" s="18">
        <f>(0.0/B63*100)</f>
        <v/>
      </c>
      <c r="D63" s="19" t="n">
        <v>5324</v>
      </c>
      <c r="E63" s="18" t="n">
        <v>67.09563439</v>
      </c>
      <c r="F63" s="20" t="n">
        <v>0.19044452</v>
      </c>
      <c r="G63" s="18" t="n">
        <v>22.65483979</v>
      </c>
      <c r="H63" s="20" t="n">
        <v>0.10020212</v>
      </c>
      <c r="I63" s="18" t="n">
        <v>1.66060631</v>
      </c>
      <c r="J63" s="20" t="n">
        <v>0.01624716</v>
      </c>
      <c r="K63" s="18" t="n">
        <v>0</v>
      </c>
      <c r="L63" s="20" t="n">
        <v>0</v>
      </c>
      <c r="M63" s="18" t="s">
        <v>404</v>
      </c>
      <c r="N63" s="20" t="s">
        <v>404</v>
      </c>
      <c r="O63" s="18" t="n">
        <v>0</v>
      </c>
      <c r="P63" s="20" t="n">
        <v>0</v>
      </c>
      <c r="Q63" s="18" t="n">
        <v>0</v>
      </c>
      <c r="R63" s="20" t="n">
        <v>0</v>
      </c>
      <c r="S63" s="18" t="n">
        <v>8.58891951</v>
      </c>
      <c r="T63" s="20" t="n">
        <v>0.18768297</v>
      </c>
    </row>
    <row r="64" spans="1:20">
      <c r="A64" s="15" t="s">
        <v>461</v>
      </c>
      <c r="B64" s="17" t="n">
        <v>3634</v>
      </c>
      <c r="C64" s="18">
        <f>(27.0/B64*100)</f>
        <v/>
      </c>
      <c r="D64" s="19" t="n">
        <v>3607</v>
      </c>
      <c r="E64" s="18" t="n">
        <v>70.50381351</v>
      </c>
      <c r="F64" s="20" t="n">
        <v>0.10220821</v>
      </c>
      <c r="G64" s="18" t="n">
        <v>8.27344622</v>
      </c>
      <c r="H64" s="20" t="n">
        <v>0.04477265</v>
      </c>
      <c r="I64" s="18" t="n">
        <v>15.90586844</v>
      </c>
      <c r="J64" s="20" t="n">
        <v>0.09006821</v>
      </c>
      <c r="K64" s="18" t="n">
        <v>0</v>
      </c>
      <c r="L64" s="20" t="n">
        <v>0</v>
      </c>
      <c r="M64" s="18" t="s">
        <v>404</v>
      </c>
      <c r="N64" s="20" t="s">
        <v>404</v>
      </c>
      <c r="O64" s="18" t="n">
        <v>2.09269201</v>
      </c>
      <c r="P64" s="20" t="n">
        <v>0.02535467</v>
      </c>
      <c r="Q64" s="18" t="n">
        <v>0</v>
      </c>
      <c r="R64" s="20" t="n">
        <v>0</v>
      </c>
      <c r="S64" s="18" t="n">
        <v>3.22417981</v>
      </c>
      <c r="T64" s="20" t="n">
        <v>0.03834342</v>
      </c>
    </row>
    <row r="65" spans="1:20">
      <c r="A65" s="15" t="s">
        <v>462</v>
      </c>
      <c r="B65" s="17" t="n">
        <v>5325</v>
      </c>
      <c r="C65" s="18">
        <f>(0.0/B65*100)</f>
        <v/>
      </c>
      <c r="D65" s="19" t="n">
        <v>5325</v>
      </c>
      <c r="E65" s="18" t="n">
        <v>66.77586457</v>
      </c>
      <c r="F65" s="20" t="n">
        <v>3.46230323</v>
      </c>
      <c r="G65" s="18" t="n">
        <v>21.28802665</v>
      </c>
      <c r="H65" s="20" t="n">
        <v>3.32596949</v>
      </c>
      <c r="I65" s="18" t="n">
        <v>11.25767243</v>
      </c>
      <c r="J65" s="20" t="n">
        <v>2.23103928</v>
      </c>
      <c r="K65" s="18" t="n">
        <v>0</v>
      </c>
      <c r="L65" s="20" t="n">
        <v>0</v>
      </c>
      <c r="M65" s="18" t="s">
        <v>404</v>
      </c>
      <c r="N65" s="20" t="s">
        <v>404</v>
      </c>
      <c r="O65" s="18" t="n">
        <v>0</v>
      </c>
      <c r="P65" s="20" t="n">
        <v>0</v>
      </c>
      <c r="Q65" s="18" t="n">
        <v>0</v>
      </c>
      <c r="R65" s="20" t="n">
        <v>0</v>
      </c>
      <c r="S65" s="18" t="n">
        <v>0.67843634</v>
      </c>
      <c r="T65" s="20" t="n">
        <v>0.67972255</v>
      </c>
    </row>
    <row r="66" spans="1:20">
      <c r="A66" s="15" t="s">
        <v>463</v>
      </c>
      <c r="B66" s="17" t="n">
        <v>5665</v>
      </c>
      <c r="C66" s="18">
        <f>(0.0/B66*100)</f>
        <v/>
      </c>
      <c r="D66" s="19" t="n">
        <v>5665</v>
      </c>
      <c r="E66" s="18" t="n">
        <v>76.06608111</v>
      </c>
      <c r="F66" s="20" t="n">
        <v>0.20875949</v>
      </c>
      <c r="G66" s="18" t="n">
        <v>23.38583997</v>
      </c>
      <c r="H66" s="20" t="n">
        <v>0.37464058</v>
      </c>
      <c r="I66" s="18" t="n">
        <v>0.54807892</v>
      </c>
      <c r="J66" s="20" t="n">
        <v>0.44566446</v>
      </c>
      <c r="K66" s="18" t="n">
        <v>0</v>
      </c>
      <c r="L66" s="20" t="n">
        <v>0</v>
      </c>
      <c r="M66" s="18" t="s">
        <v>404</v>
      </c>
      <c r="N66" s="20" t="s">
        <v>404</v>
      </c>
      <c r="O66" s="18" t="n">
        <v>0</v>
      </c>
      <c r="P66" s="20" t="n">
        <v>0</v>
      </c>
      <c r="Q66" s="18" t="n">
        <v>0</v>
      </c>
      <c r="R66" s="20" t="n">
        <v>0</v>
      </c>
      <c r="S66" s="18" t="n">
        <v>0</v>
      </c>
      <c r="T66" s="20" t="n">
        <v>0</v>
      </c>
    </row>
    <row r="67" spans="1:20">
      <c r="A67" s="15" t="s">
        <v>464</v>
      </c>
      <c r="B67" s="17" t="n">
        <v>6971</v>
      </c>
      <c r="C67" s="18">
        <f>(0.0/B67*100)</f>
        <v/>
      </c>
      <c r="D67" s="19" t="n">
        <v>6971</v>
      </c>
      <c r="E67" s="18" t="n">
        <v>47.5267755</v>
      </c>
      <c r="F67" s="20" t="n">
        <v>3.11130606</v>
      </c>
      <c r="G67" s="18" t="n">
        <v>26.92903929</v>
      </c>
      <c r="H67" s="20" t="n">
        <v>2.76642975</v>
      </c>
      <c r="I67" s="18" t="n">
        <v>24.41741542</v>
      </c>
      <c r="J67" s="20" t="n">
        <v>2.46330335</v>
      </c>
      <c r="K67" s="18" t="n">
        <v>0</v>
      </c>
      <c r="L67" s="20" t="n">
        <v>0</v>
      </c>
      <c r="M67" s="18" t="s">
        <v>404</v>
      </c>
      <c r="N67" s="20" t="s">
        <v>404</v>
      </c>
      <c r="O67" s="18" t="n">
        <v>0</v>
      </c>
      <c r="P67" s="20" t="n">
        <v>0</v>
      </c>
      <c r="Q67" s="18" t="n">
        <v>0</v>
      </c>
      <c r="R67" s="20" t="n">
        <v>0</v>
      </c>
      <c r="S67" s="18" t="n">
        <v>1.12676979</v>
      </c>
      <c r="T67" s="20" t="n">
        <v>0.76812398</v>
      </c>
    </row>
    <row r="68" spans="1:20">
      <c r="A68" s="15" t="s">
        <v>465</v>
      </c>
      <c r="B68" s="17" t="n">
        <v>12083</v>
      </c>
      <c r="C68" s="18">
        <f>(0.0/B68*100)</f>
        <v/>
      </c>
      <c r="D68" s="19" t="n">
        <v>12083</v>
      </c>
      <c r="E68" s="18" t="n">
        <v>24.12520364</v>
      </c>
      <c r="F68" s="20" t="n">
        <v>0.08014404</v>
      </c>
      <c r="G68" s="18" t="n">
        <v>37.82363296</v>
      </c>
      <c r="H68" s="20" t="n">
        <v>0.09677621</v>
      </c>
      <c r="I68" s="18" t="n">
        <v>36.71038088</v>
      </c>
      <c r="J68" s="20" t="n">
        <v>0.10994319</v>
      </c>
      <c r="K68" s="18" t="n">
        <v>0</v>
      </c>
      <c r="L68" s="20" t="n">
        <v>0</v>
      </c>
      <c r="M68" s="18" t="s">
        <v>404</v>
      </c>
      <c r="N68" s="20" t="s">
        <v>404</v>
      </c>
      <c r="O68" s="18" t="n">
        <v>0</v>
      </c>
      <c r="P68" s="20" t="n">
        <v>0</v>
      </c>
      <c r="Q68" s="18" t="n">
        <v>0</v>
      </c>
      <c r="R68" s="20" t="n">
        <v>0</v>
      </c>
      <c r="S68" s="18" t="n">
        <v>1.34078252</v>
      </c>
      <c r="T68" s="20" t="n">
        <v>0.02683129</v>
      </c>
    </row>
    <row r="69" spans="1:20">
      <c r="A69" s="15" t="s">
        <v>466</v>
      </c>
      <c r="B69" s="17" t="n">
        <v>4876</v>
      </c>
      <c r="C69" s="18">
        <f>(0.0/B69*100)</f>
        <v/>
      </c>
      <c r="D69" s="19" t="n">
        <v>4876</v>
      </c>
      <c r="E69" s="18" t="n">
        <v>47.77598185</v>
      </c>
      <c r="F69" s="20" t="n">
        <v>4.36517925</v>
      </c>
      <c r="G69" s="18" t="n">
        <v>36.23827262</v>
      </c>
      <c r="H69" s="20" t="n">
        <v>4.02244629</v>
      </c>
      <c r="I69" s="18" t="n">
        <v>15.98574554</v>
      </c>
      <c r="J69" s="20" t="n">
        <v>2.74529837</v>
      </c>
      <c r="K69" s="18" t="n">
        <v>0</v>
      </c>
      <c r="L69" s="20" t="n">
        <v>0</v>
      </c>
      <c r="M69" s="18" t="s">
        <v>404</v>
      </c>
      <c r="N69" s="20" t="s">
        <v>404</v>
      </c>
      <c r="O69" s="18" t="n">
        <v>0</v>
      </c>
      <c r="P69" s="20" t="n">
        <v>0</v>
      </c>
      <c r="Q69" s="18" t="n">
        <v>0</v>
      </c>
      <c r="R69" s="20" t="n">
        <v>0</v>
      </c>
      <c r="S69" s="18" t="n">
        <v>0</v>
      </c>
      <c r="T69" s="20" t="n">
        <v>0</v>
      </c>
    </row>
    <row r="70" spans="1:20">
      <c r="A70" s="15" t="s">
        <v>467</v>
      </c>
      <c r="B70" s="17" t="n">
        <v>6036</v>
      </c>
      <c r="C70" s="18">
        <f>(0.0/B70*100)</f>
        <v/>
      </c>
      <c r="D70" s="19" t="n">
        <v>6036</v>
      </c>
      <c r="E70" s="18" t="n">
        <v>54.56323909</v>
      </c>
      <c r="F70" s="20" t="n">
        <v>3.76737161</v>
      </c>
      <c r="G70" s="18" t="n">
        <v>37.19695691</v>
      </c>
      <c r="H70" s="20" t="n">
        <v>3.84145496</v>
      </c>
      <c r="I70" s="18" t="n">
        <v>7.93215466</v>
      </c>
      <c r="J70" s="20" t="n">
        <v>2.53492062</v>
      </c>
      <c r="K70" s="18" t="n">
        <v>0</v>
      </c>
      <c r="L70" s="20" t="n">
        <v>0</v>
      </c>
      <c r="M70" s="18" t="s">
        <v>404</v>
      </c>
      <c r="N70" s="20" t="s">
        <v>404</v>
      </c>
      <c r="O70" s="18" t="n">
        <v>0</v>
      </c>
      <c r="P70" s="20" t="n">
        <v>0</v>
      </c>
      <c r="Q70" s="18" t="n">
        <v>0</v>
      </c>
      <c r="R70" s="20" t="n">
        <v>0</v>
      </c>
      <c r="S70" s="18" t="n">
        <v>0.30764935</v>
      </c>
      <c r="T70" s="20" t="n">
        <v>0.30600758</v>
      </c>
    </row>
    <row r="71" spans="1:20">
      <c r="A71" s="15" t="s">
        <v>468</v>
      </c>
      <c r="B71" s="17" t="n">
        <v>6115</v>
      </c>
      <c r="C71" s="18">
        <f>(0.0/B71*100)</f>
        <v/>
      </c>
      <c r="D71" s="19" t="n">
        <v>6115</v>
      </c>
      <c r="E71" s="18" t="n">
        <v>39.20892313</v>
      </c>
      <c r="F71" s="20" t="n">
        <v>0.29656573</v>
      </c>
      <c r="G71" s="18" t="n">
        <v>51.83743491</v>
      </c>
      <c r="H71" s="20" t="n">
        <v>0.92451577</v>
      </c>
      <c r="I71" s="18" t="n">
        <v>8.327024379999999</v>
      </c>
      <c r="J71" s="20" t="n">
        <v>1.06372241</v>
      </c>
      <c r="K71" s="18" t="n">
        <v>0</v>
      </c>
      <c r="L71" s="20" t="n">
        <v>0</v>
      </c>
      <c r="M71" s="18" t="s">
        <v>404</v>
      </c>
      <c r="N71" s="20" t="s">
        <v>404</v>
      </c>
      <c r="O71" s="18" t="n">
        <v>0</v>
      </c>
      <c r="P71" s="20" t="n">
        <v>0</v>
      </c>
      <c r="Q71" s="18" t="n">
        <v>0</v>
      </c>
      <c r="R71" s="20" t="n">
        <v>0</v>
      </c>
      <c r="S71" s="18" t="n">
        <v>0.62661758</v>
      </c>
      <c r="T71" s="20" t="n">
        <v>0.02967901</v>
      </c>
    </row>
    <row r="72" spans="1:20">
      <c r="A72" s="15" t="s">
        <v>469</v>
      </c>
      <c r="B72" s="17" t="n">
        <v>7708</v>
      </c>
      <c r="C72" s="18">
        <f>(0.0/B72*100)</f>
        <v/>
      </c>
      <c r="D72" s="19" t="n">
        <v>7708</v>
      </c>
      <c r="E72" s="18" t="n">
        <v>47.62391451</v>
      </c>
      <c r="F72" s="20" t="n">
        <v>3.06377577</v>
      </c>
      <c r="G72" s="18" t="n">
        <v>37.30400784</v>
      </c>
      <c r="H72" s="20" t="n">
        <v>3.3555141</v>
      </c>
      <c r="I72" s="18" t="n">
        <v>12.82729416</v>
      </c>
      <c r="J72" s="20" t="n">
        <v>2.20771759</v>
      </c>
      <c r="K72" s="18" t="n">
        <v>0</v>
      </c>
      <c r="L72" s="20" t="n">
        <v>0</v>
      </c>
      <c r="M72" s="18" t="s">
        <v>404</v>
      </c>
      <c r="N72" s="20" t="s">
        <v>404</v>
      </c>
      <c r="O72" s="18" t="n">
        <v>0</v>
      </c>
      <c r="P72" s="20" t="n">
        <v>0</v>
      </c>
      <c r="Q72" s="18" t="n">
        <v>0</v>
      </c>
      <c r="R72" s="20" t="n">
        <v>0</v>
      </c>
      <c r="S72" s="18" t="n">
        <v>2.24478349</v>
      </c>
      <c r="T72" s="20" t="n">
        <v>1.03438306</v>
      </c>
    </row>
    <row r="73" spans="1:20">
      <c r="A73" s="15" t="s">
        <v>470</v>
      </c>
      <c r="B73" s="17" t="n">
        <v>8249</v>
      </c>
      <c r="C73" s="18">
        <f>(0.0/B73*100)</f>
        <v/>
      </c>
      <c r="D73" s="19" t="n">
        <v>8249</v>
      </c>
      <c r="E73" s="18" t="n">
        <v>35.02286927</v>
      </c>
      <c r="F73" s="20" t="n">
        <v>3.64431492</v>
      </c>
      <c r="G73" s="18" t="n">
        <v>34.30560652</v>
      </c>
      <c r="H73" s="20" t="n">
        <v>3.80361297</v>
      </c>
      <c r="I73" s="18" t="n">
        <v>25.55819425</v>
      </c>
      <c r="J73" s="20" t="n">
        <v>3.22862511</v>
      </c>
      <c r="K73" s="18" t="n">
        <v>0</v>
      </c>
      <c r="L73" s="20" t="n">
        <v>0</v>
      </c>
      <c r="M73" s="18" t="s">
        <v>404</v>
      </c>
      <c r="N73" s="20" t="s">
        <v>404</v>
      </c>
      <c r="O73" s="18" t="n">
        <v>0</v>
      </c>
      <c r="P73" s="20" t="n">
        <v>0</v>
      </c>
      <c r="Q73" s="18" t="n">
        <v>0</v>
      </c>
      <c r="R73" s="20" t="n">
        <v>0</v>
      </c>
      <c r="S73" s="18" t="n">
        <v>5.11332996</v>
      </c>
      <c r="T73" s="20" t="n">
        <v>1.70615753</v>
      </c>
    </row>
    <row r="74" spans="1:20">
      <c r="A74" s="15" t="s">
        <v>471</v>
      </c>
      <c r="B74" s="17" t="n">
        <v>4692</v>
      </c>
      <c r="C74" s="18">
        <f>(484.0/B74*100)</f>
        <v/>
      </c>
      <c r="D74" s="19" t="n">
        <v>4208</v>
      </c>
      <c r="E74" s="18" t="n">
        <v>25.46884569</v>
      </c>
      <c r="F74" s="20" t="n">
        <v>0.25562409</v>
      </c>
      <c r="G74" s="18" t="n">
        <v>66.91300262999999</v>
      </c>
      <c r="H74" s="20" t="n">
        <v>0.26445193</v>
      </c>
      <c r="I74" s="18" t="n">
        <v>7.61815168</v>
      </c>
      <c r="J74" s="20" t="n">
        <v>0.13367206</v>
      </c>
      <c r="K74" s="18" t="n">
        <v>0</v>
      </c>
      <c r="L74" s="20" t="n">
        <v>0</v>
      </c>
      <c r="M74" s="18" t="s">
        <v>404</v>
      </c>
      <c r="N74" s="20" t="s">
        <v>404</v>
      </c>
      <c r="O74" s="18" t="n">
        <v>0</v>
      </c>
      <c r="P74" s="20" t="n">
        <v>0</v>
      </c>
      <c r="Q74" s="18" t="n">
        <v>0</v>
      </c>
      <c r="R74" s="20" t="n">
        <v>0</v>
      </c>
      <c r="S74" s="18" t="n">
        <v>0</v>
      </c>
      <c r="T74" s="20" t="n">
        <v>0</v>
      </c>
    </row>
    <row r="75" spans="1:20">
      <c r="A75" s="15" t="s">
        <v>472</v>
      </c>
      <c r="B75" s="17" t="n">
        <v>5375</v>
      </c>
      <c r="C75" s="18">
        <f>(483.0/B75*100)</f>
        <v/>
      </c>
      <c r="D75" s="19" t="n">
        <v>4892</v>
      </c>
      <c r="E75" s="18" t="n">
        <v>45.96883509</v>
      </c>
      <c r="F75" s="20" t="n">
        <v>4.55274285</v>
      </c>
      <c r="G75" s="18" t="n">
        <v>36.19892037</v>
      </c>
      <c r="H75" s="20" t="n">
        <v>4.2290442</v>
      </c>
      <c r="I75" s="18" t="n">
        <v>10.43868373</v>
      </c>
      <c r="J75" s="20" t="n">
        <v>2.82902083</v>
      </c>
      <c r="K75" s="18" t="n">
        <v>0</v>
      </c>
      <c r="L75" s="20" t="n">
        <v>0</v>
      </c>
      <c r="M75" s="18" t="s">
        <v>404</v>
      </c>
      <c r="N75" s="20" t="s">
        <v>404</v>
      </c>
      <c r="O75" s="18" t="n">
        <v>0</v>
      </c>
      <c r="P75" s="20" t="n">
        <v>0</v>
      </c>
      <c r="Q75" s="18" t="n">
        <v>0</v>
      </c>
      <c r="R75" s="20" t="n">
        <v>0</v>
      </c>
      <c r="S75" s="18" t="n">
        <v>7.39356081</v>
      </c>
      <c r="T75" s="20" t="n">
        <v>2.18724234</v>
      </c>
    </row>
    <row r="76" spans="1:20">
      <c r="A76" s="15" t="s">
        <v>473</v>
      </c>
      <c r="B76" s="17" t="n">
        <v>14167</v>
      </c>
      <c r="C76" s="18">
        <f>(1400.0/B76*100)</f>
        <v/>
      </c>
      <c r="D76" s="19" t="n">
        <v>12767</v>
      </c>
      <c r="E76" s="18" t="n">
        <v>15.16252796</v>
      </c>
      <c r="F76" s="20" t="n">
        <v>1.62002655</v>
      </c>
      <c r="G76" s="18" t="n">
        <v>31.06158042</v>
      </c>
      <c r="H76" s="20" t="n">
        <v>2.25179257</v>
      </c>
      <c r="I76" s="18" t="n">
        <v>47.97481173</v>
      </c>
      <c r="J76" s="20" t="n">
        <v>2.75821815</v>
      </c>
      <c r="K76" s="18" t="n">
        <v>0</v>
      </c>
      <c r="L76" s="20" t="n">
        <v>0</v>
      </c>
      <c r="M76" s="18" t="s">
        <v>404</v>
      </c>
      <c r="N76" s="20" t="s">
        <v>404</v>
      </c>
      <c r="O76" s="18" t="n">
        <v>0</v>
      </c>
      <c r="P76" s="20" t="n">
        <v>0</v>
      </c>
      <c r="Q76" s="18" t="n">
        <v>0</v>
      </c>
      <c r="R76" s="20" t="n">
        <v>0</v>
      </c>
      <c r="S76" s="18" t="n">
        <v>5.80107989</v>
      </c>
      <c r="T76" s="20" t="n">
        <v>1.38990918</v>
      </c>
    </row>
    <row r="77" spans="1:20">
      <c r="A77" s="15" t="s">
        <v>474</v>
      </c>
      <c r="B77" s="17" t="n">
        <v>6062</v>
      </c>
      <c r="C77" s="18">
        <f>(0.0/B77*100)</f>
        <v/>
      </c>
      <c r="D77" s="19" t="n">
        <v>6062</v>
      </c>
      <c r="E77" s="18" t="n">
        <v>63.91051067</v>
      </c>
      <c r="F77" s="20" t="n">
        <v>2.77522639</v>
      </c>
      <c r="G77" s="18" t="n">
        <v>20.25116918</v>
      </c>
      <c r="H77" s="20" t="n">
        <v>2.10877883</v>
      </c>
      <c r="I77" s="18" t="n">
        <v>15.83832015</v>
      </c>
      <c r="J77" s="20" t="n">
        <v>2.06371921</v>
      </c>
      <c r="K77" s="18" t="n">
        <v>0</v>
      </c>
      <c r="L77" s="20" t="n">
        <v>0</v>
      </c>
      <c r="M77" s="18" t="s">
        <v>404</v>
      </c>
      <c r="N77" s="20" t="s">
        <v>404</v>
      </c>
      <c r="O77" s="18" t="n">
        <v>0</v>
      </c>
      <c r="P77" s="20" t="n">
        <v>0</v>
      </c>
      <c r="Q77" s="18" t="n">
        <v>0</v>
      </c>
      <c r="R77" s="20" t="n">
        <v>0</v>
      </c>
      <c r="S77" s="18" t="n">
        <v>0</v>
      </c>
      <c r="T77" s="20" t="n">
        <v>0</v>
      </c>
    </row>
    <row r="78" spans="1:20">
      <c r="A78" s="15" t="s">
        <v>475</v>
      </c>
      <c r="B78" s="17" t="n">
        <v>5826</v>
      </c>
      <c r="C78" s="18">
        <f>(0.0/B78*100)</f>
        <v/>
      </c>
      <c r="D78" s="19" t="n">
        <v>5826</v>
      </c>
      <c r="E78" s="18" t="n">
        <v>59.97290739</v>
      </c>
      <c r="F78" s="20" t="n">
        <v>3.72547893</v>
      </c>
      <c r="G78" s="18" t="n">
        <v>29.67224003</v>
      </c>
      <c r="H78" s="20" t="n">
        <v>3.68636407</v>
      </c>
      <c r="I78" s="18" t="n">
        <v>9.14415855</v>
      </c>
      <c r="J78" s="20" t="n">
        <v>2.08458486</v>
      </c>
      <c r="K78" s="18" t="n">
        <v>0</v>
      </c>
      <c r="L78" s="20" t="n">
        <v>0</v>
      </c>
      <c r="M78" s="18" t="s">
        <v>404</v>
      </c>
      <c r="N78" s="20" t="s">
        <v>404</v>
      </c>
      <c r="O78" s="18" t="n">
        <v>0</v>
      </c>
      <c r="P78" s="20" t="n">
        <v>0</v>
      </c>
      <c r="Q78" s="18" t="n">
        <v>0</v>
      </c>
      <c r="R78" s="20" t="n">
        <v>0</v>
      </c>
      <c r="S78" s="18" t="n">
        <v>1.21069403</v>
      </c>
      <c r="T78" s="20" t="n">
        <v>0.85427943</v>
      </c>
    </row>
    <row customHeight="1" ht="25" r="79" spans="1:20">
      <c r="A79" s="15" t="s">
        <v>476</v>
      </c>
      <c r="B79" s="17" t="n">
        <v>1657</v>
      </c>
      <c r="C79" s="18">
        <f>(21.0/B79*100)</f>
        <v/>
      </c>
      <c r="D79" s="19" t="n">
        <v>1636</v>
      </c>
      <c r="E79" s="18" t="n">
        <v>16.88464382</v>
      </c>
      <c r="F79" s="20" t="n">
        <v>5.80472774</v>
      </c>
      <c r="G79" s="18" t="n">
        <v>34.26861855</v>
      </c>
      <c r="H79" s="20" t="n">
        <v>6.72180295</v>
      </c>
      <c r="I79" s="18" t="n">
        <v>48.84673763</v>
      </c>
      <c r="J79" s="20" t="n">
        <v>7.13540714</v>
      </c>
      <c r="K79" s="18" t="n">
        <v>0</v>
      </c>
      <c r="L79" s="20" t="n">
        <v>0</v>
      </c>
      <c r="M79" s="18" t="s">
        <v>404</v>
      </c>
      <c r="N79" s="20" t="s">
        <v>404</v>
      </c>
      <c r="O79" s="18" t="n">
        <v>0</v>
      </c>
      <c r="P79" s="20" t="n">
        <v>0</v>
      </c>
      <c r="Q79" s="18" t="n">
        <v>0</v>
      </c>
      <c r="R79" s="20" t="n">
        <v>0</v>
      </c>
      <c r="S79" s="18" t="n">
        <v>0</v>
      </c>
      <c r="T79" s="20" t="n">
        <v>0</v>
      </c>
    </row>
    <row r="80" spans="1:20">
      <c r="A80" s="15" t="s">
        <v>477</v>
      </c>
      <c r="B80" s="17" t="n">
        <v>7841</v>
      </c>
      <c r="C80" s="18">
        <f>(0.0/B80*100)</f>
        <v/>
      </c>
      <c r="D80" s="19" t="n">
        <v>7841</v>
      </c>
      <c r="E80" s="18" t="n">
        <v>18.94170002</v>
      </c>
      <c r="F80" s="20" t="n">
        <v>2.90585792</v>
      </c>
      <c r="G80" s="18" t="n">
        <v>44.44786505</v>
      </c>
      <c r="H80" s="20" t="n">
        <v>3.24184169</v>
      </c>
      <c r="I80" s="18" t="n">
        <v>36.61043493</v>
      </c>
      <c r="J80" s="20" t="n">
        <v>3.40253503</v>
      </c>
      <c r="K80" s="18" t="n">
        <v>0</v>
      </c>
      <c r="L80" s="20" t="n">
        <v>0</v>
      </c>
      <c r="M80" s="18" t="s">
        <v>404</v>
      </c>
      <c r="N80" s="20" t="s">
        <v>404</v>
      </c>
      <c r="O80" s="18" t="n">
        <v>0</v>
      </c>
      <c r="P80" s="20" t="n">
        <v>0</v>
      </c>
      <c r="Q80" s="18" t="n">
        <v>0</v>
      </c>
      <c r="R80" s="20" t="n">
        <v>0</v>
      </c>
      <c r="S80" s="18" t="n">
        <v>0</v>
      </c>
      <c r="T80" s="20" t="n">
        <v>0</v>
      </c>
    </row>
    <row r="81" spans="1:20">
      <c r="A81" s="21" t="s">
        <v>478</v>
      </c>
      <c r="B81" s="17" t="n">
        <v>8861</v>
      </c>
      <c r="C81" s="18">
        <f>(0.0/B81*100)</f>
        <v/>
      </c>
      <c r="D81" s="19" t="n">
        <v>8861</v>
      </c>
      <c r="E81" s="18" t="n">
        <v>43.60317066</v>
      </c>
      <c r="F81" s="20" t="n">
        <v>3.91708238</v>
      </c>
      <c r="G81" s="18" t="n">
        <v>42.8532586</v>
      </c>
      <c r="H81" s="20" t="n">
        <v>4.13831683</v>
      </c>
      <c r="I81" s="18" t="n">
        <v>13.08304937</v>
      </c>
      <c r="J81" s="20" t="n">
        <v>2.72313983</v>
      </c>
      <c r="K81" s="18" t="n">
        <v>0</v>
      </c>
      <c r="L81" s="20" t="n">
        <v>0</v>
      </c>
      <c r="M81" s="18" t="s">
        <v>404</v>
      </c>
      <c r="N81" s="20" t="s">
        <v>404</v>
      </c>
      <c r="O81" s="18" t="n">
        <v>0</v>
      </c>
      <c r="P81" s="20" t="n">
        <v>0</v>
      </c>
      <c r="Q81" s="18" t="n">
        <v>0</v>
      </c>
      <c r="R81" s="20" t="n">
        <v>0</v>
      </c>
      <c r="S81" s="18" t="n">
        <v>0.46052136</v>
      </c>
      <c r="T81" s="20" t="n">
        <v>0.28591581</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614</v>
      </c>
    </row>
    <row customHeight="1" ht="30" r="4" spans="1:20">
      <c r="A4" s="6" t="n"/>
      <c r="B4" s="7" t="s">
        <v>385</v>
      </c>
      <c r="C4" s="7" t="s">
        <v>386</v>
      </c>
      <c r="D4" s="8" t="s">
        <v>385</v>
      </c>
      <c r="E4" s="9" t="s">
        <v>607</v>
      </c>
      <c r="F4" s="10" t="n"/>
      <c r="G4" s="9" t="s">
        <v>608</v>
      </c>
      <c r="H4" s="10" t="n"/>
      <c r="I4" s="9" t="s">
        <v>609</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29.4175711</v>
      </c>
      <c r="F7" s="20" t="n">
        <v>1.55292388</v>
      </c>
      <c r="G7" s="18" t="n">
        <v>20.22776101</v>
      </c>
      <c r="H7" s="20" t="n">
        <v>1.68933571</v>
      </c>
      <c r="I7" s="18" t="n">
        <v>45.88864205</v>
      </c>
      <c r="J7" s="20" t="n">
        <v>1.64133272</v>
      </c>
      <c r="K7" s="18" t="n">
        <v>0</v>
      </c>
      <c r="L7" s="20" t="n">
        <v>0</v>
      </c>
      <c r="M7" s="18" t="s">
        <v>404</v>
      </c>
      <c r="N7" s="20" t="s">
        <v>404</v>
      </c>
      <c r="O7" s="18" t="n">
        <v>0</v>
      </c>
      <c r="P7" s="20" t="n">
        <v>0</v>
      </c>
      <c r="Q7" s="18" t="n">
        <v>0</v>
      </c>
      <c r="R7" s="20" t="n">
        <v>0</v>
      </c>
      <c r="S7" s="18" t="n">
        <v>4.46602583</v>
      </c>
      <c r="T7" s="20" t="n">
        <v>0.73601301</v>
      </c>
    </row>
    <row r="8" spans="1:20">
      <c r="A8" s="15" t="s">
        <v>405</v>
      </c>
      <c r="B8" s="17" t="n">
        <v>7007</v>
      </c>
      <c r="C8" s="18">
        <f>(0.0/B8*100)</f>
        <v/>
      </c>
      <c r="D8" s="19" t="n">
        <v>7007</v>
      </c>
      <c r="E8" s="18" t="n">
        <v>52.56322063</v>
      </c>
      <c r="F8" s="20" t="n">
        <v>3.01044819</v>
      </c>
      <c r="G8" s="18" t="n">
        <v>16.39831946</v>
      </c>
      <c r="H8" s="20" t="n">
        <v>2.28572306</v>
      </c>
      <c r="I8" s="18" t="n">
        <v>27.32300401</v>
      </c>
      <c r="J8" s="20" t="n">
        <v>3.04835029</v>
      </c>
      <c r="K8" s="18" t="n">
        <v>0</v>
      </c>
      <c r="L8" s="20" t="n">
        <v>0</v>
      </c>
      <c r="M8" s="18" t="s">
        <v>404</v>
      </c>
      <c r="N8" s="20" t="s">
        <v>404</v>
      </c>
      <c r="O8" s="18" t="n">
        <v>0</v>
      </c>
      <c r="P8" s="20" t="n">
        <v>0</v>
      </c>
      <c r="Q8" s="18" t="n">
        <v>0</v>
      </c>
      <c r="R8" s="20" t="n">
        <v>0</v>
      </c>
      <c r="S8" s="18" t="n">
        <v>3.71545591</v>
      </c>
      <c r="T8" s="20" t="n">
        <v>1.35655577</v>
      </c>
    </row>
    <row r="9" spans="1:20">
      <c r="A9" s="15" t="s">
        <v>406</v>
      </c>
      <c r="B9" s="17" t="n">
        <v>9651</v>
      </c>
      <c r="C9" s="18">
        <f>(200.0/B9*100)</f>
        <v/>
      </c>
      <c r="D9" s="19" t="n">
        <v>9451</v>
      </c>
      <c r="E9" s="18" t="n">
        <v>74.16056297</v>
      </c>
      <c r="F9" s="20" t="n">
        <v>2.52529165</v>
      </c>
      <c r="G9" s="18" t="n">
        <v>16.53464277</v>
      </c>
      <c r="H9" s="20" t="n">
        <v>2.25053206</v>
      </c>
      <c r="I9" s="18" t="n">
        <v>2.17140544</v>
      </c>
      <c r="J9" s="20" t="n">
        <v>0.78059877</v>
      </c>
      <c r="K9" s="18" t="n">
        <v>0</v>
      </c>
      <c r="L9" s="20" t="n">
        <v>0</v>
      </c>
      <c r="M9" s="18" t="s">
        <v>404</v>
      </c>
      <c r="N9" s="20" t="s">
        <v>404</v>
      </c>
      <c r="O9" s="18" t="n">
        <v>0</v>
      </c>
      <c r="P9" s="20" t="n">
        <v>0</v>
      </c>
      <c r="Q9" s="18" t="n">
        <v>0</v>
      </c>
      <c r="R9" s="20" t="n">
        <v>0</v>
      </c>
      <c r="S9" s="18" t="n">
        <v>7.13338882</v>
      </c>
      <c r="T9" s="20" t="n">
        <v>1.93248554</v>
      </c>
    </row>
    <row r="10" spans="1:20">
      <c r="A10" s="15" t="s">
        <v>407</v>
      </c>
      <c r="B10" s="17" t="n">
        <v>20058</v>
      </c>
      <c r="C10" s="18">
        <f>(2893.0/B10*100)</f>
        <v/>
      </c>
      <c r="D10" s="19" t="n">
        <v>17165</v>
      </c>
      <c r="E10" s="18" t="n">
        <v>14.0130359</v>
      </c>
      <c r="F10" s="20" t="n">
        <v>1.77125805</v>
      </c>
      <c r="G10" s="18" t="n">
        <v>16.44810377</v>
      </c>
      <c r="H10" s="20" t="n">
        <v>1.97866633</v>
      </c>
      <c r="I10" s="18" t="n">
        <v>66.37843062</v>
      </c>
      <c r="J10" s="20" t="n">
        <v>2.41254517</v>
      </c>
      <c r="K10" s="18" t="n">
        <v>0</v>
      </c>
      <c r="L10" s="20" t="n">
        <v>0</v>
      </c>
      <c r="M10" s="18" t="s">
        <v>404</v>
      </c>
      <c r="N10" s="20" t="s">
        <v>404</v>
      </c>
      <c r="O10" s="18" t="n">
        <v>0</v>
      </c>
      <c r="P10" s="20" t="n">
        <v>0</v>
      </c>
      <c r="Q10" s="18" t="n">
        <v>0</v>
      </c>
      <c r="R10" s="20" t="n">
        <v>0</v>
      </c>
      <c r="S10" s="18" t="n">
        <v>3.1604297</v>
      </c>
      <c r="T10" s="20" t="n">
        <v>1.03595625</v>
      </c>
    </row>
    <row r="11" spans="1:20">
      <c r="A11" s="15" t="s">
        <v>408</v>
      </c>
      <c r="B11" s="17" t="n">
        <v>7053</v>
      </c>
      <c r="C11" s="18">
        <f>(137.0/B11*100)</f>
        <v/>
      </c>
      <c r="D11" s="19" t="n">
        <v>6916</v>
      </c>
      <c r="E11" s="18" t="n">
        <v>71.35060656</v>
      </c>
      <c r="F11" s="20" t="n">
        <v>3.47720375</v>
      </c>
      <c r="G11" s="18" t="n">
        <v>15.92422434</v>
      </c>
      <c r="H11" s="20" t="n">
        <v>3.00664753</v>
      </c>
      <c r="I11" s="18" t="n">
        <v>11.03564334</v>
      </c>
      <c r="J11" s="20" t="n">
        <v>2.48982438</v>
      </c>
      <c r="K11" s="18" t="n">
        <v>0</v>
      </c>
      <c r="L11" s="20" t="n">
        <v>0</v>
      </c>
      <c r="M11" s="18" t="s">
        <v>404</v>
      </c>
      <c r="N11" s="20" t="s">
        <v>404</v>
      </c>
      <c r="O11" s="18" t="n">
        <v>0</v>
      </c>
      <c r="P11" s="20" t="n">
        <v>0</v>
      </c>
      <c r="Q11" s="18" t="n">
        <v>0</v>
      </c>
      <c r="R11" s="20" t="n">
        <v>0</v>
      </c>
      <c r="S11" s="18" t="n">
        <v>1.68952576</v>
      </c>
      <c r="T11" s="20" t="n">
        <v>1.24996998</v>
      </c>
    </row>
    <row r="12" spans="1:20">
      <c r="A12" s="15" t="s">
        <v>409</v>
      </c>
      <c r="B12" s="17" t="n">
        <v>6894</v>
      </c>
      <c r="C12" s="18">
        <f>(106.0/B12*100)</f>
        <v/>
      </c>
      <c r="D12" s="19" t="n">
        <v>6788</v>
      </c>
      <c r="E12" s="18" t="n">
        <v>62.88407222</v>
      </c>
      <c r="F12" s="20" t="n">
        <v>2.48440481</v>
      </c>
      <c r="G12" s="18" t="n">
        <v>13.68732369</v>
      </c>
      <c r="H12" s="20" t="n">
        <v>2.05067993</v>
      </c>
      <c r="I12" s="18" t="n">
        <v>21.66317172</v>
      </c>
      <c r="J12" s="20" t="n">
        <v>2.09977008</v>
      </c>
      <c r="K12" s="18" t="n">
        <v>0</v>
      </c>
      <c r="L12" s="20" t="n">
        <v>0</v>
      </c>
      <c r="M12" s="18" t="s">
        <v>404</v>
      </c>
      <c r="N12" s="20" t="s">
        <v>404</v>
      </c>
      <c r="O12" s="18" t="n">
        <v>0</v>
      </c>
      <c r="P12" s="20" t="n">
        <v>0</v>
      </c>
      <c r="Q12" s="18" t="n">
        <v>0</v>
      </c>
      <c r="R12" s="20" t="n">
        <v>0</v>
      </c>
      <c r="S12" s="18" t="n">
        <v>1.76543238</v>
      </c>
      <c r="T12" s="20" t="n">
        <v>0.74881023</v>
      </c>
    </row>
    <row r="13" spans="1:20">
      <c r="A13" s="15" t="s">
        <v>410</v>
      </c>
      <c r="B13" s="17" t="n">
        <v>7161</v>
      </c>
      <c r="C13" s="18">
        <f>(1175.0/B13*100)</f>
        <v/>
      </c>
      <c r="D13" s="19" t="n">
        <v>5986</v>
      </c>
      <c r="E13" s="18" t="n">
        <v>31.98877916</v>
      </c>
      <c r="F13" s="20" t="n">
        <v>2.43455081</v>
      </c>
      <c r="G13" s="18" t="n">
        <v>20.58398879</v>
      </c>
      <c r="H13" s="20" t="n">
        <v>2.37358765</v>
      </c>
      <c r="I13" s="18" t="n">
        <v>41.48733422</v>
      </c>
      <c r="J13" s="20" t="n">
        <v>2.64636232</v>
      </c>
      <c r="K13" s="18" t="n">
        <v>0</v>
      </c>
      <c r="L13" s="20" t="n">
        <v>0</v>
      </c>
      <c r="M13" s="18" t="s">
        <v>404</v>
      </c>
      <c r="N13" s="20" t="s">
        <v>404</v>
      </c>
      <c r="O13" s="18" t="n">
        <v>0</v>
      </c>
      <c r="P13" s="20" t="n">
        <v>0</v>
      </c>
      <c r="Q13" s="18" t="n">
        <v>0</v>
      </c>
      <c r="R13" s="20" t="n">
        <v>0</v>
      </c>
      <c r="S13" s="18" t="n">
        <v>5.93989783</v>
      </c>
      <c r="T13" s="20" t="n">
        <v>1.51862065</v>
      </c>
    </row>
    <row r="14" spans="1:20">
      <c r="A14" s="15" t="s">
        <v>411</v>
      </c>
      <c r="B14" s="17" t="n">
        <v>5587</v>
      </c>
      <c r="C14" s="18">
        <f>(0.0/B14*100)</f>
        <v/>
      </c>
      <c r="D14" s="19" t="n">
        <v>5587</v>
      </c>
      <c r="E14" s="18" t="n">
        <v>20.03325558</v>
      </c>
      <c r="F14" s="20" t="n">
        <v>2.12261707</v>
      </c>
      <c r="G14" s="18" t="n">
        <v>21.12908759</v>
      </c>
      <c r="H14" s="20" t="n">
        <v>2.25112088</v>
      </c>
      <c r="I14" s="18" t="n">
        <v>56.87949856</v>
      </c>
      <c r="J14" s="20" t="n">
        <v>2.85919904</v>
      </c>
      <c r="K14" s="18" t="n">
        <v>0</v>
      </c>
      <c r="L14" s="20" t="n">
        <v>0</v>
      </c>
      <c r="M14" s="18" t="s">
        <v>404</v>
      </c>
      <c r="N14" s="20" t="s">
        <v>404</v>
      </c>
      <c r="O14" s="18" t="n">
        <v>0</v>
      </c>
      <c r="P14" s="20" t="n">
        <v>0</v>
      </c>
      <c r="Q14" s="18" t="n">
        <v>0</v>
      </c>
      <c r="R14" s="20" t="n">
        <v>0</v>
      </c>
      <c r="S14" s="18" t="n">
        <v>1.95815827</v>
      </c>
      <c r="T14" s="20" t="n">
        <v>0.78563527</v>
      </c>
    </row>
    <row r="15" spans="1:20">
      <c r="A15" s="15" t="s">
        <v>412</v>
      </c>
      <c r="B15" s="17" t="n">
        <v>5882</v>
      </c>
      <c r="C15" s="18">
        <f>(0.0/B15*100)</f>
        <v/>
      </c>
      <c r="D15" s="19" t="n">
        <v>5882</v>
      </c>
      <c r="E15" s="18" t="n">
        <v>19.46872303</v>
      </c>
      <c r="F15" s="20" t="n">
        <v>2.97340181</v>
      </c>
      <c r="G15" s="18" t="n">
        <v>13.30628749</v>
      </c>
      <c r="H15" s="20" t="n">
        <v>2.44827427</v>
      </c>
      <c r="I15" s="18" t="n">
        <v>65.01683719</v>
      </c>
      <c r="J15" s="20" t="n">
        <v>3.54683095</v>
      </c>
      <c r="K15" s="18" t="n">
        <v>0</v>
      </c>
      <c r="L15" s="20" t="n">
        <v>0</v>
      </c>
      <c r="M15" s="18" t="s">
        <v>404</v>
      </c>
      <c r="N15" s="20" t="s">
        <v>404</v>
      </c>
      <c r="O15" s="18" t="n">
        <v>0</v>
      </c>
      <c r="P15" s="20" t="n">
        <v>0</v>
      </c>
      <c r="Q15" s="18" t="n">
        <v>0</v>
      </c>
      <c r="R15" s="20" t="n">
        <v>0</v>
      </c>
      <c r="S15" s="18" t="n">
        <v>2.2081523</v>
      </c>
      <c r="T15" s="20" t="n">
        <v>1.11499482</v>
      </c>
    </row>
    <row r="16" spans="1:20">
      <c r="A16" s="15" t="s">
        <v>413</v>
      </c>
      <c r="B16" s="17" t="n">
        <v>6108</v>
      </c>
      <c r="C16" s="18">
        <f>(390.0/B16*100)</f>
        <v/>
      </c>
      <c r="D16" s="19" t="n">
        <v>5718</v>
      </c>
      <c r="E16" s="18" t="n">
        <v>16.54484774</v>
      </c>
      <c r="F16" s="20" t="n">
        <v>1.76543399</v>
      </c>
      <c r="G16" s="18" t="n">
        <v>20.81058359</v>
      </c>
      <c r="H16" s="20" t="n">
        <v>2.48582212</v>
      </c>
      <c r="I16" s="18" t="n">
        <v>57.89433671</v>
      </c>
      <c r="J16" s="20" t="n">
        <v>2.32782042</v>
      </c>
      <c r="K16" s="18" t="n">
        <v>0</v>
      </c>
      <c r="L16" s="20" t="n">
        <v>0</v>
      </c>
      <c r="M16" s="18" t="s">
        <v>404</v>
      </c>
      <c r="N16" s="20" t="s">
        <v>404</v>
      </c>
      <c r="O16" s="18" t="n">
        <v>0</v>
      </c>
      <c r="P16" s="20" t="n">
        <v>0</v>
      </c>
      <c r="Q16" s="18" t="n">
        <v>0</v>
      </c>
      <c r="R16" s="20" t="n">
        <v>0</v>
      </c>
      <c r="S16" s="18" t="n">
        <v>4.75023196</v>
      </c>
      <c r="T16" s="20" t="n">
        <v>1.33173658</v>
      </c>
    </row>
    <row r="17" spans="1:20">
      <c r="A17" s="15" t="s">
        <v>414</v>
      </c>
      <c r="B17" s="17" t="n">
        <v>6504</v>
      </c>
      <c r="C17" s="18">
        <f>(1325.0/B17*100)</f>
        <v/>
      </c>
      <c r="D17" s="19" t="n">
        <v>5179</v>
      </c>
      <c r="E17" s="18" t="n">
        <v>12.82293058</v>
      </c>
      <c r="F17" s="20" t="n">
        <v>2.54344129</v>
      </c>
      <c r="G17" s="18" t="n">
        <v>31.65461132</v>
      </c>
      <c r="H17" s="20" t="n">
        <v>3.88002333</v>
      </c>
      <c r="I17" s="18" t="n">
        <v>52.30353317</v>
      </c>
      <c r="J17" s="20" t="n">
        <v>3.83081438</v>
      </c>
      <c r="K17" s="18" t="n">
        <v>0</v>
      </c>
      <c r="L17" s="20" t="n">
        <v>0</v>
      </c>
      <c r="M17" s="18" t="s">
        <v>404</v>
      </c>
      <c r="N17" s="20" t="s">
        <v>404</v>
      </c>
      <c r="O17" s="18" t="n">
        <v>0</v>
      </c>
      <c r="P17" s="20" t="n">
        <v>0</v>
      </c>
      <c r="Q17" s="18" t="n">
        <v>0</v>
      </c>
      <c r="R17" s="20" t="n">
        <v>0</v>
      </c>
      <c r="S17" s="18" t="n">
        <v>3.21892493</v>
      </c>
      <c r="T17" s="20" t="n">
        <v>1.09818331</v>
      </c>
    </row>
    <row r="18" spans="1:20">
      <c r="A18" s="15" t="s">
        <v>415</v>
      </c>
      <c r="B18" s="17" t="n">
        <v>5532</v>
      </c>
      <c r="C18" s="18">
        <f>(0.0/B18*100)</f>
        <v/>
      </c>
      <c r="D18" s="19" t="n">
        <v>5532</v>
      </c>
      <c r="E18" s="18" t="n">
        <v>12.05545167</v>
      </c>
      <c r="F18" s="20" t="n">
        <v>2.4241429</v>
      </c>
      <c r="G18" s="18" t="n">
        <v>15.76558059</v>
      </c>
      <c r="H18" s="20" t="n">
        <v>2.97200813</v>
      </c>
      <c r="I18" s="18" t="n">
        <v>71.46896117999999</v>
      </c>
      <c r="J18" s="20" t="n">
        <v>3.30851037</v>
      </c>
      <c r="K18" s="18" t="n">
        <v>0</v>
      </c>
      <c r="L18" s="20" t="n">
        <v>0</v>
      </c>
      <c r="M18" s="18" t="s">
        <v>404</v>
      </c>
      <c r="N18" s="20" t="s">
        <v>404</v>
      </c>
      <c r="O18" s="18" t="n">
        <v>0</v>
      </c>
      <c r="P18" s="20" t="n">
        <v>0</v>
      </c>
      <c r="Q18" s="18" t="n">
        <v>0</v>
      </c>
      <c r="R18" s="20" t="n">
        <v>0</v>
      </c>
      <c r="S18" s="18" t="n">
        <v>0.71000656</v>
      </c>
      <c r="T18" s="20" t="n">
        <v>0.46850575</v>
      </c>
    </row>
    <row r="19" spans="1:20">
      <c r="A19" s="15" t="s">
        <v>416</v>
      </c>
      <c r="B19" s="17" t="n">
        <v>5658</v>
      </c>
      <c r="C19" s="18">
        <f>(327.0/B19*100)</f>
        <v/>
      </c>
      <c r="D19" s="19" t="n">
        <v>5331</v>
      </c>
      <c r="E19" s="18" t="n">
        <v>46.65723833</v>
      </c>
      <c r="F19" s="20" t="n">
        <v>3.70507399</v>
      </c>
      <c r="G19" s="18" t="n">
        <v>31.39100155</v>
      </c>
      <c r="H19" s="20" t="n">
        <v>3.30861204</v>
      </c>
      <c r="I19" s="18" t="n">
        <v>19.85164628</v>
      </c>
      <c r="J19" s="20" t="n">
        <v>2.60957625</v>
      </c>
      <c r="K19" s="18" t="n">
        <v>0</v>
      </c>
      <c r="L19" s="20" t="n">
        <v>0</v>
      </c>
      <c r="M19" s="18" t="s">
        <v>404</v>
      </c>
      <c r="N19" s="20" t="s">
        <v>404</v>
      </c>
      <c r="O19" s="18" t="n">
        <v>0</v>
      </c>
      <c r="P19" s="20" t="n">
        <v>0</v>
      </c>
      <c r="Q19" s="18" t="n">
        <v>0</v>
      </c>
      <c r="R19" s="20" t="n">
        <v>0</v>
      </c>
      <c r="S19" s="18" t="n">
        <v>2.10011384</v>
      </c>
      <c r="T19" s="20" t="n">
        <v>0.9874958</v>
      </c>
    </row>
    <row r="20" spans="1:20">
      <c r="A20" s="15" t="s">
        <v>417</v>
      </c>
      <c r="B20" s="17" t="n">
        <v>3371</v>
      </c>
      <c r="C20" s="18">
        <f>(24.0/B20*100)</f>
        <v/>
      </c>
      <c r="D20" s="19" t="n">
        <v>3347</v>
      </c>
      <c r="E20" s="18" t="n">
        <v>23.02498325</v>
      </c>
      <c r="F20" s="20" t="n">
        <v>0.22495966</v>
      </c>
      <c r="G20" s="18" t="n">
        <v>33.9225028</v>
      </c>
      <c r="H20" s="20" t="n">
        <v>0.26874767</v>
      </c>
      <c r="I20" s="18" t="n">
        <v>42.33848956</v>
      </c>
      <c r="J20" s="20" t="n">
        <v>0.32592274</v>
      </c>
      <c r="K20" s="18" t="n">
        <v>0</v>
      </c>
      <c r="L20" s="20" t="n">
        <v>0</v>
      </c>
      <c r="M20" s="18" t="s">
        <v>404</v>
      </c>
      <c r="N20" s="20" t="s">
        <v>404</v>
      </c>
      <c r="O20" s="18" t="n">
        <v>0</v>
      </c>
      <c r="P20" s="20" t="n">
        <v>0</v>
      </c>
      <c r="Q20" s="18" t="n">
        <v>0</v>
      </c>
      <c r="R20" s="20" t="n">
        <v>0</v>
      </c>
      <c r="S20" s="18" t="n">
        <v>0.71402439</v>
      </c>
      <c r="T20" s="20" t="n">
        <v>0.08596345</v>
      </c>
    </row>
    <row r="21" spans="1:20">
      <c r="A21" s="15" t="s">
        <v>418</v>
      </c>
      <c r="B21" s="17" t="n">
        <v>5741</v>
      </c>
      <c r="C21" s="18">
        <f>(0.0/B21*100)</f>
        <v/>
      </c>
      <c r="D21" s="19" t="n">
        <v>5741</v>
      </c>
      <c r="E21" s="18" t="n">
        <v>41.85416986</v>
      </c>
      <c r="F21" s="20" t="n">
        <v>3.68209534</v>
      </c>
      <c r="G21" s="18" t="n">
        <v>20.27018927</v>
      </c>
      <c r="H21" s="20" t="n">
        <v>3.34673182</v>
      </c>
      <c r="I21" s="18" t="n">
        <v>31.67184408</v>
      </c>
      <c r="J21" s="20" t="n">
        <v>3.8062269</v>
      </c>
      <c r="K21" s="18" t="n">
        <v>0</v>
      </c>
      <c r="L21" s="20" t="n">
        <v>0</v>
      </c>
      <c r="M21" s="18" t="s">
        <v>404</v>
      </c>
      <c r="N21" s="20" t="s">
        <v>404</v>
      </c>
      <c r="O21" s="18" t="n">
        <v>0</v>
      </c>
      <c r="P21" s="20" t="n">
        <v>0</v>
      </c>
      <c r="Q21" s="18" t="n">
        <v>0</v>
      </c>
      <c r="R21" s="20" t="n">
        <v>0</v>
      </c>
      <c r="S21" s="18" t="n">
        <v>6.20379679</v>
      </c>
      <c r="T21" s="20" t="n">
        <v>1.95835582</v>
      </c>
    </row>
    <row r="22" spans="1:20">
      <c r="A22" s="15" t="s">
        <v>419</v>
      </c>
      <c r="B22" s="17" t="n">
        <v>6598</v>
      </c>
      <c r="C22" s="18">
        <f>(0.0/B22*100)</f>
        <v/>
      </c>
      <c r="D22" s="19" t="n">
        <v>6598</v>
      </c>
      <c r="E22" s="18" t="n">
        <v>32.39600324</v>
      </c>
      <c r="F22" s="20" t="n">
        <v>3.39804286</v>
      </c>
      <c r="G22" s="18" t="n">
        <v>24.05953571</v>
      </c>
      <c r="H22" s="20" t="n">
        <v>3.13244698</v>
      </c>
      <c r="I22" s="18" t="n">
        <v>42.43960136</v>
      </c>
      <c r="J22" s="20" t="n">
        <v>3.93913631</v>
      </c>
      <c r="K22" s="18" t="n">
        <v>0</v>
      </c>
      <c r="L22" s="20" t="n">
        <v>0</v>
      </c>
      <c r="M22" s="18" t="s">
        <v>404</v>
      </c>
      <c r="N22" s="20" t="s">
        <v>404</v>
      </c>
      <c r="O22" s="18" t="n">
        <v>0</v>
      </c>
      <c r="P22" s="20" t="n">
        <v>0</v>
      </c>
      <c r="Q22" s="18" t="n">
        <v>0</v>
      </c>
      <c r="R22" s="20" t="n">
        <v>0</v>
      </c>
      <c r="S22" s="18" t="n">
        <v>1.10485969</v>
      </c>
      <c r="T22" s="20" t="n">
        <v>0.78479924</v>
      </c>
    </row>
    <row r="23" spans="1:20">
      <c r="A23" s="15" t="s">
        <v>420</v>
      </c>
      <c r="B23" s="17" t="n">
        <v>11583</v>
      </c>
      <c r="C23" s="18">
        <f>(3151.0/B23*100)</f>
        <v/>
      </c>
      <c r="D23" s="19" t="n">
        <v>8432</v>
      </c>
      <c r="E23" s="18" t="n">
        <v>35.1518398</v>
      </c>
      <c r="F23" s="20" t="n">
        <v>3.96470703</v>
      </c>
      <c r="G23" s="18" t="n">
        <v>34.16288147</v>
      </c>
      <c r="H23" s="20" t="n">
        <v>3.91109725</v>
      </c>
      <c r="I23" s="18" t="n">
        <v>26.07290946</v>
      </c>
      <c r="J23" s="20" t="n">
        <v>3.90820671</v>
      </c>
      <c r="K23" s="18" t="n">
        <v>0</v>
      </c>
      <c r="L23" s="20" t="n">
        <v>0</v>
      </c>
      <c r="M23" s="18" t="s">
        <v>404</v>
      </c>
      <c r="N23" s="20" t="s">
        <v>404</v>
      </c>
      <c r="O23" s="18" t="n">
        <v>0</v>
      </c>
      <c r="P23" s="20" t="n">
        <v>0</v>
      </c>
      <c r="Q23" s="18" t="n">
        <v>0</v>
      </c>
      <c r="R23" s="20" t="n">
        <v>0</v>
      </c>
      <c r="S23" s="18" t="n">
        <v>4.61236926</v>
      </c>
      <c r="T23" s="20" t="n">
        <v>1.68560767</v>
      </c>
    </row>
    <row r="24" spans="1:20">
      <c r="A24" s="15" t="s">
        <v>421</v>
      </c>
      <c r="B24" s="17" t="n">
        <v>6647</v>
      </c>
      <c r="C24" s="18">
        <f>(0.0/B24*100)</f>
        <v/>
      </c>
      <c r="D24" s="19" t="n">
        <v>6647</v>
      </c>
      <c r="E24" s="18" t="n">
        <v>62.69823837</v>
      </c>
      <c r="F24" s="20" t="n">
        <v>3.61984061</v>
      </c>
      <c r="G24" s="18" t="n">
        <v>23.87504522</v>
      </c>
      <c r="H24" s="20" t="n">
        <v>3.53050239</v>
      </c>
      <c r="I24" s="18" t="n">
        <v>13.42671641</v>
      </c>
      <c r="J24" s="20" t="n">
        <v>2.40909314</v>
      </c>
      <c r="K24" s="18" t="n">
        <v>0</v>
      </c>
      <c r="L24" s="20" t="n">
        <v>0</v>
      </c>
      <c r="M24" s="18" t="s">
        <v>404</v>
      </c>
      <c r="N24" s="20" t="s">
        <v>404</v>
      </c>
      <c r="O24" s="18" t="n">
        <v>0</v>
      </c>
      <c r="P24" s="20" t="n">
        <v>0</v>
      </c>
      <c r="Q24" s="18" t="n">
        <v>0</v>
      </c>
      <c r="R24" s="20" t="n">
        <v>0</v>
      </c>
      <c r="S24" s="18" t="n">
        <v>0</v>
      </c>
      <c r="T24" s="20" t="n">
        <v>0</v>
      </c>
    </row>
    <row r="25" spans="1:20">
      <c r="A25" s="15" t="s">
        <v>422</v>
      </c>
      <c r="B25" s="17" t="n">
        <v>5581</v>
      </c>
      <c r="C25" s="18">
        <f>(0.0/B25*100)</f>
        <v/>
      </c>
      <c r="D25" s="19" t="n">
        <v>5581</v>
      </c>
      <c r="E25" s="18" t="n">
        <v>60.72820394</v>
      </c>
      <c r="F25" s="20" t="n">
        <v>3.64840483</v>
      </c>
      <c r="G25" s="18" t="n">
        <v>17.35138988</v>
      </c>
      <c r="H25" s="20" t="n">
        <v>3.04421817</v>
      </c>
      <c r="I25" s="18" t="n">
        <v>21.92040617</v>
      </c>
      <c r="J25" s="20" t="n">
        <v>3.36994223</v>
      </c>
      <c r="K25" s="18" t="n">
        <v>0</v>
      </c>
      <c r="L25" s="20" t="n">
        <v>0</v>
      </c>
      <c r="M25" s="18" t="s">
        <v>404</v>
      </c>
      <c r="N25" s="20" t="s">
        <v>404</v>
      </c>
      <c r="O25" s="18" t="n">
        <v>0</v>
      </c>
      <c r="P25" s="20" t="n">
        <v>0</v>
      </c>
      <c r="Q25" s="18" t="n">
        <v>0</v>
      </c>
      <c r="R25" s="20" t="n">
        <v>0</v>
      </c>
      <c r="S25" s="18" t="n">
        <v>0</v>
      </c>
      <c r="T25" s="20" t="n">
        <v>0</v>
      </c>
    </row>
    <row r="26" spans="1:20">
      <c r="A26" s="15" t="s">
        <v>423</v>
      </c>
      <c r="B26" s="17" t="n">
        <v>4869</v>
      </c>
      <c r="C26" s="18">
        <f>(11.0/B26*100)</f>
        <v/>
      </c>
      <c r="D26" s="19" t="n">
        <v>4858</v>
      </c>
      <c r="E26" s="18" t="n">
        <v>55.87061374</v>
      </c>
      <c r="F26" s="20" t="n">
        <v>2.62097866</v>
      </c>
      <c r="G26" s="18" t="n">
        <v>19.90213426</v>
      </c>
      <c r="H26" s="20" t="n">
        <v>2.62977137</v>
      </c>
      <c r="I26" s="18" t="n">
        <v>22.32025768</v>
      </c>
      <c r="J26" s="20" t="n">
        <v>1.84057301</v>
      </c>
      <c r="K26" s="18" t="n">
        <v>0</v>
      </c>
      <c r="L26" s="20" t="n">
        <v>0</v>
      </c>
      <c r="M26" s="18" t="s">
        <v>404</v>
      </c>
      <c r="N26" s="20" t="s">
        <v>404</v>
      </c>
      <c r="O26" s="18" t="n">
        <v>0</v>
      </c>
      <c r="P26" s="20" t="n">
        <v>0</v>
      </c>
      <c r="Q26" s="18" t="n">
        <v>0</v>
      </c>
      <c r="R26" s="20" t="n">
        <v>0</v>
      </c>
      <c r="S26" s="18" t="n">
        <v>1.90699432</v>
      </c>
      <c r="T26" s="20" t="n">
        <v>0.7003941299999999</v>
      </c>
    </row>
    <row r="27" spans="1:20">
      <c r="A27" s="15" t="s">
        <v>424</v>
      </c>
      <c r="B27" s="17" t="n">
        <v>5299</v>
      </c>
      <c r="C27" s="18">
        <f>(0.0/B27*100)</f>
        <v/>
      </c>
      <c r="D27" s="19" t="n">
        <v>5299</v>
      </c>
      <c r="E27" s="18" t="n">
        <v>22.45912132</v>
      </c>
      <c r="F27" s="20" t="n">
        <v>0.08407328999999999</v>
      </c>
      <c r="G27" s="18" t="n">
        <v>37.071421</v>
      </c>
      <c r="H27" s="20" t="n">
        <v>0.10332135</v>
      </c>
      <c r="I27" s="18" t="n">
        <v>40.46945768</v>
      </c>
      <c r="J27" s="20" t="n">
        <v>0.09116884</v>
      </c>
      <c r="K27" s="18" t="n">
        <v>0</v>
      </c>
      <c r="L27" s="20" t="n">
        <v>0</v>
      </c>
      <c r="M27" s="18" t="s">
        <v>404</v>
      </c>
      <c r="N27" s="20" t="s">
        <v>404</v>
      </c>
      <c r="O27" s="18" t="n">
        <v>0</v>
      </c>
      <c r="P27" s="20" t="n">
        <v>0</v>
      </c>
      <c r="Q27" s="18" t="n">
        <v>0</v>
      </c>
      <c r="R27" s="20" t="n">
        <v>0</v>
      </c>
      <c r="S27" s="18" t="n">
        <v>0</v>
      </c>
      <c r="T27" s="20" t="n">
        <v>0</v>
      </c>
    </row>
    <row r="28" spans="1:20">
      <c r="A28" s="15" t="s">
        <v>425</v>
      </c>
      <c r="B28" s="17" t="n">
        <v>7568</v>
      </c>
      <c r="C28" s="18">
        <f>(0.0/B28*100)</f>
        <v/>
      </c>
      <c r="D28" s="19" t="n">
        <v>7568</v>
      </c>
      <c r="E28" s="18" t="n">
        <v>66.49130132000001</v>
      </c>
      <c r="F28" s="20" t="n">
        <v>3.19620592</v>
      </c>
      <c r="G28" s="18" t="n">
        <v>20.74372478</v>
      </c>
      <c r="H28" s="20" t="n">
        <v>2.68163346</v>
      </c>
      <c r="I28" s="18" t="n">
        <v>12.01030084</v>
      </c>
      <c r="J28" s="20" t="n">
        <v>2.48059879</v>
      </c>
      <c r="K28" s="18" t="n">
        <v>0</v>
      </c>
      <c r="L28" s="20" t="n">
        <v>0</v>
      </c>
      <c r="M28" s="18" t="s">
        <v>404</v>
      </c>
      <c r="N28" s="20" t="s">
        <v>404</v>
      </c>
      <c r="O28" s="18" t="n">
        <v>0</v>
      </c>
      <c r="P28" s="20" t="n">
        <v>0</v>
      </c>
      <c r="Q28" s="18" t="n">
        <v>0</v>
      </c>
      <c r="R28" s="20" t="n">
        <v>0</v>
      </c>
      <c r="S28" s="18" t="n">
        <v>0.7546730699999999</v>
      </c>
      <c r="T28" s="20" t="n">
        <v>0.4163988</v>
      </c>
    </row>
    <row r="29" spans="1:20">
      <c r="A29" s="15" t="s">
        <v>426</v>
      </c>
      <c r="B29" s="17" t="n">
        <v>5385</v>
      </c>
      <c r="C29" s="18">
        <f>(1123.0/B29*100)</f>
        <v/>
      </c>
      <c r="D29" s="19" t="n">
        <v>4262</v>
      </c>
      <c r="E29" s="18" t="n">
        <v>50.55359181</v>
      </c>
      <c r="F29" s="20" t="n">
        <v>4.20179717</v>
      </c>
      <c r="G29" s="18" t="n">
        <v>18.16665338</v>
      </c>
      <c r="H29" s="20" t="n">
        <v>3.62161189</v>
      </c>
      <c r="I29" s="18" t="n">
        <v>10.14321198</v>
      </c>
      <c r="J29" s="20" t="n">
        <v>2.6100833</v>
      </c>
      <c r="K29" s="18" t="n">
        <v>0</v>
      </c>
      <c r="L29" s="20" t="n">
        <v>0</v>
      </c>
      <c r="M29" s="18" t="s">
        <v>404</v>
      </c>
      <c r="N29" s="20" t="s">
        <v>404</v>
      </c>
      <c r="O29" s="18" t="n">
        <v>0</v>
      </c>
      <c r="P29" s="20" t="n">
        <v>0</v>
      </c>
      <c r="Q29" s="18" t="n">
        <v>0</v>
      </c>
      <c r="R29" s="20" t="n">
        <v>0</v>
      </c>
      <c r="S29" s="18" t="n">
        <v>21.13654284</v>
      </c>
      <c r="T29" s="20" t="n">
        <v>3.56851101</v>
      </c>
    </row>
    <row r="30" spans="1:20">
      <c r="A30" s="15" t="s">
        <v>427</v>
      </c>
      <c r="B30" s="17" t="n">
        <v>4520</v>
      </c>
      <c r="C30" s="18">
        <f>(957.0/B30*100)</f>
        <v/>
      </c>
      <c r="D30" s="19" t="n">
        <v>3563</v>
      </c>
      <c r="E30" s="18" t="n">
        <v>34.05715909</v>
      </c>
      <c r="F30" s="20" t="n">
        <v>3.0868067</v>
      </c>
      <c r="G30" s="18" t="n">
        <v>15.21971814</v>
      </c>
      <c r="H30" s="20" t="n">
        <v>2.93492425</v>
      </c>
      <c r="I30" s="18" t="n">
        <v>46.7589494</v>
      </c>
      <c r="J30" s="20" t="n">
        <v>3.31705807</v>
      </c>
      <c r="K30" s="18" t="n">
        <v>0</v>
      </c>
      <c r="L30" s="20" t="n">
        <v>0</v>
      </c>
      <c r="M30" s="18" t="s">
        <v>404</v>
      </c>
      <c r="N30" s="20" t="s">
        <v>404</v>
      </c>
      <c r="O30" s="18" t="n">
        <v>0</v>
      </c>
      <c r="P30" s="20" t="n">
        <v>0</v>
      </c>
      <c r="Q30" s="18" t="n">
        <v>0</v>
      </c>
      <c r="R30" s="20" t="n">
        <v>0</v>
      </c>
      <c r="S30" s="18" t="n">
        <v>3.96417337</v>
      </c>
      <c r="T30" s="20" t="n">
        <v>1.24733094</v>
      </c>
    </row>
    <row r="31" spans="1:20">
      <c r="A31" s="15" t="s">
        <v>428</v>
      </c>
      <c r="B31" s="17" t="n">
        <v>5456</v>
      </c>
      <c r="C31" s="18">
        <f>(502.0/B31*100)</f>
        <v/>
      </c>
      <c r="D31" s="19" t="n">
        <v>4954</v>
      </c>
      <c r="E31" s="18" t="n">
        <v>13.7350716</v>
      </c>
      <c r="F31" s="20" t="n">
        <v>2.60257139</v>
      </c>
      <c r="G31" s="18" t="n">
        <v>13.18818463</v>
      </c>
      <c r="H31" s="20" t="n">
        <v>2.41083276</v>
      </c>
      <c r="I31" s="18" t="n">
        <v>63.69139686</v>
      </c>
      <c r="J31" s="20" t="n">
        <v>3.08316537</v>
      </c>
      <c r="K31" s="18" t="n">
        <v>0</v>
      </c>
      <c r="L31" s="20" t="n">
        <v>0</v>
      </c>
      <c r="M31" s="18" t="s">
        <v>404</v>
      </c>
      <c r="N31" s="20" t="s">
        <v>404</v>
      </c>
      <c r="O31" s="18" t="n">
        <v>0</v>
      </c>
      <c r="P31" s="20" t="n">
        <v>0</v>
      </c>
      <c r="Q31" s="18" t="n">
        <v>0</v>
      </c>
      <c r="R31" s="20" t="n">
        <v>0</v>
      </c>
      <c r="S31" s="18" t="n">
        <v>9.385346910000001</v>
      </c>
      <c r="T31" s="20" t="n">
        <v>1.91597954</v>
      </c>
    </row>
    <row r="32" spans="1:20">
      <c r="A32" s="15" t="s">
        <v>429</v>
      </c>
      <c r="B32" s="17" t="n">
        <v>4478</v>
      </c>
      <c r="C32" s="18">
        <f>(0.0/B32*100)</f>
        <v/>
      </c>
      <c r="D32" s="19" t="n">
        <v>4478</v>
      </c>
      <c r="E32" s="18" t="n">
        <v>12.12239286</v>
      </c>
      <c r="F32" s="20" t="n">
        <v>2.43898805</v>
      </c>
      <c r="G32" s="18" t="n">
        <v>10.83324022</v>
      </c>
      <c r="H32" s="20" t="n">
        <v>2.14688435</v>
      </c>
      <c r="I32" s="18" t="n">
        <v>75.82729852999999</v>
      </c>
      <c r="J32" s="20" t="n">
        <v>3.03295104</v>
      </c>
      <c r="K32" s="18" t="n">
        <v>0</v>
      </c>
      <c r="L32" s="20" t="n">
        <v>0</v>
      </c>
      <c r="M32" s="18" t="s">
        <v>404</v>
      </c>
      <c r="N32" s="20" t="s">
        <v>404</v>
      </c>
      <c r="O32" s="18" t="n">
        <v>0</v>
      </c>
      <c r="P32" s="20" t="n">
        <v>0</v>
      </c>
      <c r="Q32" s="18" t="n">
        <v>0</v>
      </c>
      <c r="R32" s="20" t="n">
        <v>0</v>
      </c>
      <c r="S32" s="18" t="n">
        <v>1.21706838</v>
      </c>
      <c r="T32" s="20" t="n">
        <v>0.88177919</v>
      </c>
    </row>
    <row r="33" spans="1:20">
      <c r="A33" s="15" t="s">
        <v>430</v>
      </c>
      <c r="B33" s="17" t="n">
        <v>7325</v>
      </c>
      <c r="C33" s="18">
        <f>(29.0/B33*100)</f>
        <v/>
      </c>
      <c r="D33" s="19" t="n">
        <v>7296</v>
      </c>
      <c r="E33" s="18" t="n">
        <v>7.35753962</v>
      </c>
      <c r="F33" s="20" t="n">
        <v>2.1550834</v>
      </c>
      <c r="G33" s="18" t="n">
        <v>31.71152967</v>
      </c>
      <c r="H33" s="20" t="n">
        <v>3.40056013</v>
      </c>
      <c r="I33" s="18" t="n">
        <v>60.09100127</v>
      </c>
      <c r="J33" s="20" t="n">
        <v>3.62714528</v>
      </c>
      <c r="K33" s="18" t="n">
        <v>0</v>
      </c>
      <c r="L33" s="20" t="n">
        <v>0</v>
      </c>
      <c r="M33" s="18" t="s">
        <v>404</v>
      </c>
      <c r="N33" s="20" t="s">
        <v>404</v>
      </c>
      <c r="O33" s="18" t="n">
        <v>0</v>
      </c>
      <c r="P33" s="20" t="n">
        <v>0</v>
      </c>
      <c r="Q33" s="18" t="n">
        <v>0</v>
      </c>
      <c r="R33" s="20" t="n">
        <v>0</v>
      </c>
      <c r="S33" s="18" t="n">
        <v>0.83992944</v>
      </c>
      <c r="T33" s="20" t="n">
        <v>0.66544923</v>
      </c>
    </row>
    <row r="34" spans="1:20">
      <c r="A34" s="15" t="s">
        <v>431</v>
      </c>
      <c r="B34" s="17" t="n">
        <v>6350</v>
      </c>
      <c r="C34" s="18">
        <f>(0.0/B34*100)</f>
        <v/>
      </c>
      <c r="D34" s="19" t="n">
        <v>6350</v>
      </c>
      <c r="E34" s="18" t="n">
        <v>64.59131441</v>
      </c>
      <c r="F34" s="20" t="n">
        <v>2.2999072</v>
      </c>
      <c r="G34" s="18" t="n">
        <v>16.73567834</v>
      </c>
      <c r="H34" s="20" t="n">
        <v>2.21522419</v>
      </c>
      <c r="I34" s="18" t="n">
        <v>17.31503846</v>
      </c>
      <c r="J34" s="20" t="n">
        <v>2.1092253</v>
      </c>
      <c r="K34" s="18" t="n">
        <v>0</v>
      </c>
      <c r="L34" s="20" t="n">
        <v>0</v>
      </c>
      <c r="M34" s="18" t="s">
        <v>404</v>
      </c>
      <c r="N34" s="20" t="s">
        <v>404</v>
      </c>
      <c r="O34" s="18" t="n">
        <v>0</v>
      </c>
      <c r="P34" s="20" t="n">
        <v>0</v>
      </c>
      <c r="Q34" s="18" t="n">
        <v>0</v>
      </c>
      <c r="R34" s="20" t="n">
        <v>0</v>
      </c>
      <c r="S34" s="18" t="n">
        <v>1.35796879</v>
      </c>
      <c r="T34" s="20" t="n">
        <v>0.87117615</v>
      </c>
    </row>
    <row r="35" spans="1:20">
      <c r="A35" s="15" t="s">
        <v>432</v>
      </c>
      <c r="B35" s="17" t="n">
        <v>6406</v>
      </c>
      <c r="C35" s="18">
        <f>(443.0/B35*100)</f>
        <v/>
      </c>
      <c r="D35" s="19" t="n">
        <v>5963</v>
      </c>
      <c r="E35" s="18" t="n">
        <v>81.53323801000001</v>
      </c>
      <c r="F35" s="20" t="n">
        <v>0.59989948</v>
      </c>
      <c r="G35" s="18" t="n">
        <v>12.68039226</v>
      </c>
      <c r="H35" s="20" t="n">
        <v>0.34397462</v>
      </c>
      <c r="I35" s="18" t="n">
        <v>4.75964265</v>
      </c>
      <c r="J35" s="20" t="n">
        <v>0.56794123</v>
      </c>
      <c r="K35" s="18" t="n">
        <v>0</v>
      </c>
      <c r="L35" s="20" t="n">
        <v>0</v>
      </c>
      <c r="M35" s="18" t="s">
        <v>404</v>
      </c>
      <c r="N35" s="20" t="s">
        <v>404</v>
      </c>
      <c r="O35" s="18" t="n">
        <v>0</v>
      </c>
      <c r="P35" s="20" t="n">
        <v>0</v>
      </c>
      <c r="Q35" s="18" t="n">
        <v>0</v>
      </c>
      <c r="R35" s="20" t="n">
        <v>0</v>
      </c>
      <c r="S35" s="18" t="n">
        <v>1.02672708</v>
      </c>
      <c r="T35" s="20" t="n">
        <v>0.18613251</v>
      </c>
    </row>
    <row r="36" spans="1:20">
      <c r="A36" s="15" t="s">
        <v>433</v>
      </c>
      <c r="B36" s="17" t="n">
        <v>6736</v>
      </c>
      <c r="C36" s="18">
        <f>(10.0/B36*100)</f>
        <v/>
      </c>
      <c r="D36" s="19" t="n">
        <v>6726</v>
      </c>
      <c r="E36" s="18" t="n">
        <v>26.05156661</v>
      </c>
      <c r="F36" s="20" t="n">
        <v>2.93384201</v>
      </c>
      <c r="G36" s="18" t="n">
        <v>13.26798258</v>
      </c>
      <c r="H36" s="20" t="n">
        <v>2.47698216</v>
      </c>
      <c r="I36" s="18" t="n">
        <v>60.10536408</v>
      </c>
      <c r="J36" s="20" t="n">
        <v>3.58040308</v>
      </c>
      <c r="K36" s="18" t="n">
        <v>0</v>
      </c>
      <c r="L36" s="20" t="n">
        <v>0</v>
      </c>
      <c r="M36" s="18" t="s">
        <v>404</v>
      </c>
      <c r="N36" s="20" t="s">
        <v>404</v>
      </c>
      <c r="O36" s="18" t="n">
        <v>0</v>
      </c>
      <c r="P36" s="20" t="n">
        <v>0</v>
      </c>
      <c r="Q36" s="18" t="n">
        <v>0</v>
      </c>
      <c r="R36" s="20" t="n">
        <v>0</v>
      </c>
      <c r="S36" s="18" t="n">
        <v>0.57508674</v>
      </c>
      <c r="T36" s="20" t="n">
        <v>0.52401539</v>
      </c>
    </row>
    <row r="37" spans="1:20">
      <c r="A37" s="15" t="s">
        <v>434</v>
      </c>
      <c r="B37" s="17" t="n">
        <v>5458</v>
      </c>
      <c r="C37" s="18">
        <f>(0.0/B37*100)</f>
        <v/>
      </c>
      <c r="D37" s="19" t="n">
        <v>5458</v>
      </c>
      <c r="E37" s="18" t="n">
        <v>41.70996616</v>
      </c>
      <c r="F37" s="20" t="n">
        <v>3.42039988</v>
      </c>
      <c r="G37" s="18" t="n">
        <v>12.48944864</v>
      </c>
      <c r="H37" s="20" t="n">
        <v>2.48718933</v>
      </c>
      <c r="I37" s="18" t="n">
        <v>42.5423211</v>
      </c>
      <c r="J37" s="20" t="n">
        <v>3.09380189</v>
      </c>
      <c r="K37" s="18" t="n">
        <v>0</v>
      </c>
      <c r="L37" s="20" t="n">
        <v>0</v>
      </c>
      <c r="M37" s="18" t="s">
        <v>404</v>
      </c>
      <c r="N37" s="20" t="s">
        <v>404</v>
      </c>
      <c r="O37" s="18" t="n">
        <v>0</v>
      </c>
      <c r="P37" s="20" t="n">
        <v>0</v>
      </c>
      <c r="Q37" s="18" t="n">
        <v>0</v>
      </c>
      <c r="R37" s="20" t="n">
        <v>0</v>
      </c>
      <c r="S37" s="18" t="n">
        <v>3.25826409</v>
      </c>
      <c r="T37" s="20" t="n">
        <v>1.19767756</v>
      </c>
    </row>
    <row r="38" spans="1:20">
      <c r="A38" s="15" t="s">
        <v>435</v>
      </c>
      <c r="B38" s="17" t="n">
        <v>5860</v>
      </c>
      <c r="C38" s="18">
        <f>(268.0/B38*100)</f>
        <v/>
      </c>
      <c r="D38" s="19" t="n">
        <v>5592</v>
      </c>
      <c r="E38" s="18" t="n">
        <v>10.99155944</v>
      </c>
      <c r="F38" s="20" t="n">
        <v>2.01306359</v>
      </c>
      <c r="G38" s="18" t="n">
        <v>15.44588563</v>
      </c>
      <c r="H38" s="20" t="n">
        <v>2.80797441</v>
      </c>
      <c r="I38" s="18" t="n">
        <v>70.91891492000001</v>
      </c>
      <c r="J38" s="20" t="n">
        <v>3.15851921</v>
      </c>
      <c r="K38" s="18" t="n">
        <v>0</v>
      </c>
      <c r="L38" s="20" t="n">
        <v>0</v>
      </c>
      <c r="M38" s="18" t="s">
        <v>404</v>
      </c>
      <c r="N38" s="20" t="s">
        <v>404</v>
      </c>
      <c r="O38" s="18" t="n">
        <v>0</v>
      </c>
      <c r="P38" s="20" t="n">
        <v>0</v>
      </c>
      <c r="Q38" s="18" t="n">
        <v>0</v>
      </c>
      <c r="R38" s="20" t="n">
        <v>0</v>
      </c>
      <c r="S38" s="18" t="n">
        <v>2.64364002</v>
      </c>
      <c r="T38" s="20" t="n">
        <v>1.38193368</v>
      </c>
    </row>
    <row r="39" spans="1:20">
      <c r="A39" s="15" t="s">
        <v>436</v>
      </c>
      <c r="B39" s="17" t="n">
        <v>5895</v>
      </c>
      <c r="C39" s="18">
        <f>(0.0/B39*100)</f>
        <v/>
      </c>
      <c r="D39" s="19" t="n">
        <v>5895</v>
      </c>
      <c r="E39" s="18" t="n">
        <v>42.92743421</v>
      </c>
      <c r="F39" s="20" t="n">
        <v>3.89800626</v>
      </c>
      <c r="G39" s="18" t="n">
        <v>37.76974047</v>
      </c>
      <c r="H39" s="20" t="n">
        <v>4.27273894</v>
      </c>
      <c r="I39" s="18" t="n">
        <v>18.83997838</v>
      </c>
      <c r="J39" s="20" t="n">
        <v>3.04789548</v>
      </c>
      <c r="K39" s="18" t="n">
        <v>0</v>
      </c>
      <c r="L39" s="20" t="n">
        <v>0</v>
      </c>
      <c r="M39" s="18" t="s">
        <v>404</v>
      </c>
      <c r="N39" s="20" t="s">
        <v>404</v>
      </c>
      <c r="O39" s="18" t="n">
        <v>0</v>
      </c>
      <c r="P39" s="20" t="n">
        <v>0</v>
      </c>
      <c r="Q39" s="18" t="n">
        <v>0</v>
      </c>
      <c r="R39" s="20" t="n">
        <v>0</v>
      </c>
      <c r="S39" s="18" t="n">
        <v>0.46284695</v>
      </c>
      <c r="T39" s="20" t="n">
        <v>0.46314284</v>
      </c>
    </row>
    <row r="40" spans="1:20">
      <c r="A40" s="15" t="s">
        <v>437</v>
      </c>
      <c r="B40" s="17" t="n">
        <v>14157</v>
      </c>
      <c r="C40" s="18">
        <f>(2728.0/B40*100)</f>
        <v/>
      </c>
      <c r="D40" s="19" t="n">
        <v>11429</v>
      </c>
      <c r="E40" s="18" t="n">
        <v>18.00512892</v>
      </c>
      <c r="F40" s="20" t="n">
        <v>2.6001801</v>
      </c>
      <c r="G40" s="18" t="n">
        <v>23.78222343</v>
      </c>
      <c r="H40" s="20" t="n">
        <v>3.48569316</v>
      </c>
      <c r="I40" s="18" t="n">
        <v>54.2028305</v>
      </c>
      <c r="J40" s="20" t="n">
        <v>3.64181389</v>
      </c>
      <c r="K40" s="18" t="n">
        <v>0</v>
      </c>
      <c r="L40" s="20" t="n">
        <v>0</v>
      </c>
      <c r="M40" s="18" t="s">
        <v>404</v>
      </c>
      <c r="N40" s="20" t="s">
        <v>404</v>
      </c>
      <c r="O40" s="18" t="n">
        <v>0</v>
      </c>
      <c r="P40" s="20" t="n">
        <v>0</v>
      </c>
      <c r="Q40" s="18" t="n">
        <v>0</v>
      </c>
      <c r="R40" s="20" t="n">
        <v>0</v>
      </c>
      <c r="S40" s="18" t="n">
        <v>4.00981716</v>
      </c>
      <c r="T40" s="20" t="n">
        <v>1.11031557</v>
      </c>
    </row>
    <row r="41" spans="1:20">
      <c r="A41" s="15" t="s">
        <v>438</v>
      </c>
      <c r="B41" s="17" t="n">
        <v>5712</v>
      </c>
      <c r="C41" s="18">
        <f>(99.0/B41*100)</f>
        <v/>
      </c>
      <c r="D41" s="19" t="n">
        <v>5613</v>
      </c>
      <c r="E41" s="18" t="n">
        <v>15.33404065</v>
      </c>
      <c r="F41" s="20" t="n">
        <v>2.44371421</v>
      </c>
      <c r="G41" s="18" t="n">
        <v>17.16443157</v>
      </c>
      <c r="H41" s="20" t="n">
        <v>3.2004713</v>
      </c>
      <c r="I41" s="18" t="n">
        <v>64.30994588</v>
      </c>
      <c r="J41" s="20" t="n">
        <v>3.80506474</v>
      </c>
      <c r="K41" s="18" t="n">
        <v>0</v>
      </c>
      <c r="L41" s="20" t="n">
        <v>0</v>
      </c>
      <c r="M41" s="18" t="s">
        <v>404</v>
      </c>
      <c r="N41" s="20" t="s">
        <v>404</v>
      </c>
      <c r="O41" s="18" t="n">
        <v>0</v>
      </c>
      <c r="P41" s="20" t="n">
        <v>0</v>
      </c>
      <c r="Q41" s="18" t="n">
        <v>0</v>
      </c>
      <c r="R41" s="20" t="n">
        <v>0</v>
      </c>
      <c r="S41" s="18" t="n">
        <v>3.1915819</v>
      </c>
      <c r="T41" s="20" t="n">
        <v>1.50082913</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16.84590771</v>
      </c>
      <c r="F44" s="20" t="n">
        <v>3.32304018</v>
      </c>
      <c r="G44" s="18" t="n">
        <v>33.39712863</v>
      </c>
      <c r="H44" s="20" t="n">
        <v>3.16176892</v>
      </c>
      <c r="I44" s="18" t="n">
        <v>47.42726356</v>
      </c>
      <c r="J44" s="20" t="n">
        <v>3.74650824</v>
      </c>
      <c r="K44" s="18" t="n">
        <v>0</v>
      </c>
      <c r="L44" s="20" t="n">
        <v>0</v>
      </c>
      <c r="M44" s="18" t="s">
        <v>404</v>
      </c>
      <c r="N44" s="20" t="s">
        <v>404</v>
      </c>
      <c r="O44" s="18" t="n">
        <v>0</v>
      </c>
      <c r="P44" s="20" t="n">
        <v>0</v>
      </c>
      <c r="Q44" s="18" t="n">
        <v>0.58274889</v>
      </c>
      <c r="R44" s="20" t="n">
        <v>0.58240626</v>
      </c>
      <c r="S44" s="18" t="n">
        <v>1.74695122</v>
      </c>
      <c r="T44" s="20" t="n">
        <v>0.83787868</v>
      </c>
    </row>
    <row r="45" spans="1:20">
      <c r="A45" s="15" t="s">
        <v>442</v>
      </c>
      <c r="B45" s="17" t="n">
        <v>5519</v>
      </c>
      <c r="C45" s="18">
        <f>(0.0/B45*100)</f>
        <v/>
      </c>
      <c r="D45" s="19" t="n">
        <v>5519</v>
      </c>
      <c r="E45" s="18" t="n">
        <v>14.23629602</v>
      </c>
      <c r="F45" s="20" t="n">
        <v>3.02214065</v>
      </c>
      <c r="G45" s="18" t="n">
        <v>31.7284448</v>
      </c>
      <c r="H45" s="20" t="n">
        <v>3.71143846</v>
      </c>
      <c r="I45" s="18" t="n">
        <v>52.03863334</v>
      </c>
      <c r="J45" s="20" t="n">
        <v>4.27409429</v>
      </c>
      <c r="K45" s="18" t="n">
        <v>0</v>
      </c>
      <c r="L45" s="20" t="n">
        <v>0</v>
      </c>
      <c r="M45" s="18" t="s">
        <v>404</v>
      </c>
      <c r="N45" s="20" t="s">
        <v>404</v>
      </c>
      <c r="O45" s="18" t="n">
        <v>0</v>
      </c>
      <c r="P45" s="20" t="n">
        <v>0</v>
      </c>
      <c r="Q45" s="18" t="n">
        <v>0</v>
      </c>
      <c r="R45" s="20" t="n">
        <v>0</v>
      </c>
      <c r="S45" s="18" t="n">
        <v>1.99662584</v>
      </c>
      <c r="T45" s="20" t="n">
        <v>1.05473846</v>
      </c>
    </row>
    <row r="46" spans="1:20">
      <c r="A46" s="15" t="s">
        <v>443</v>
      </c>
      <c r="B46" s="17" t="n">
        <v>23141</v>
      </c>
      <c r="C46" s="18">
        <f>(4196.0/B46*100)</f>
        <v/>
      </c>
      <c r="D46" s="19" t="n">
        <v>18945</v>
      </c>
      <c r="E46" s="18" t="n">
        <v>35.35240677</v>
      </c>
      <c r="F46" s="20" t="n">
        <v>2.44931921</v>
      </c>
      <c r="G46" s="18" t="n">
        <v>22.45989477</v>
      </c>
      <c r="H46" s="20" t="n">
        <v>2.56570394</v>
      </c>
      <c r="I46" s="18" t="n">
        <v>35.94457219</v>
      </c>
      <c r="J46" s="20" t="n">
        <v>2.52096193</v>
      </c>
      <c r="K46" s="18" t="n">
        <v>0</v>
      </c>
      <c r="L46" s="20" t="n">
        <v>0</v>
      </c>
      <c r="M46" s="18" t="s">
        <v>404</v>
      </c>
      <c r="N46" s="20" t="s">
        <v>404</v>
      </c>
      <c r="O46" s="18" t="n">
        <v>0</v>
      </c>
      <c r="P46" s="20" t="n">
        <v>0</v>
      </c>
      <c r="Q46" s="18" t="n">
        <v>0</v>
      </c>
      <c r="R46" s="20" t="n">
        <v>0</v>
      </c>
      <c r="S46" s="18" t="n">
        <v>6.24312628</v>
      </c>
      <c r="T46" s="20" t="n">
        <v>1.03766661</v>
      </c>
    </row>
    <row r="47" spans="1:20">
      <c r="A47" s="15" t="s">
        <v>444</v>
      </c>
      <c r="B47" s="17" t="n">
        <v>5928</v>
      </c>
      <c r="C47" s="18">
        <f>(0.0/B47*100)</f>
        <v/>
      </c>
      <c r="D47" s="19" t="n">
        <v>5928</v>
      </c>
      <c r="E47" s="18" t="n">
        <v>67.9688618</v>
      </c>
      <c r="F47" s="20" t="n">
        <v>2.97393503</v>
      </c>
      <c r="G47" s="18" t="n">
        <v>16.67759811</v>
      </c>
      <c r="H47" s="20" t="n">
        <v>2.79781531</v>
      </c>
      <c r="I47" s="18" t="n">
        <v>14.07525716</v>
      </c>
      <c r="J47" s="20" t="n">
        <v>2.21580912</v>
      </c>
      <c r="K47" s="18" t="n">
        <v>0</v>
      </c>
      <c r="L47" s="20" t="n">
        <v>0</v>
      </c>
      <c r="M47" s="18" t="s">
        <v>404</v>
      </c>
      <c r="N47" s="20" t="s">
        <v>404</v>
      </c>
      <c r="O47" s="18" t="n">
        <v>0</v>
      </c>
      <c r="P47" s="20" t="n">
        <v>0</v>
      </c>
      <c r="Q47" s="18" t="n">
        <v>0</v>
      </c>
      <c r="R47" s="20" t="n">
        <v>0</v>
      </c>
      <c r="S47" s="18" t="n">
        <v>1.27828292</v>
      </c>
      <c r="T47" s="20" t="n">
        <v>0.90404016</v>
      </c>
    </row>
    <row r="48" spans="1:20">
      <c r="A48" s="15" t="s">
        <v>445</v>
      </c>
      <c r="B48" s="17" t="n">
        <v>9841</v>
      </c>
      <c r="C48" s="18">
        <f>(40.0/B48*100)</f>
        <v/>
      </c>
      <c r="D48" s="19" t="n">
        <v>9801</v>
      </c>
      <c r="E48" s="18" t="n">
        <v>29.55697949</v>
      </c>
      <c r="F48" s="20" t="n">
        <v>3.91669138</v>
      </c>
      <c r="G48" s="18" t="n">
        <v>29.88726815</v>
      </c>
      <c r="H48" s="20" t="n">
        <v>3.96242004</v>
      </c>
      <c r="I48" s="18" t="n">
        <v>40.01983519</v>
      </c>
      <c r="J48" s="20" t="n">
        <v>3.70687418</v>
      </c>
      <c r="K48" s="18" t="n">
        <v>0</v>
      </c>
      <c r="L48" s="20" t="n">
        <v>0</v>
      </c>
      <c r="M48" s="18" t="s">
        <v>404</v>
      </c>
      <c r="N48" s="20" t="s">
        <v>404</v>
      </c>
      <c r="O48" s="18" t="n">
        <v>0</v>
      </c>
      <c r="P48" s="20" t="n">
        <v>0</v>
      </c>
      <c r="Q48" s="18" t="n">
        <v>0</v>
      </c>
      <c r="R48" s="20" t="n">
        <v>0</v>
      </c>
      <c r="S48" s="18" t="n">
        <v>0.5359171700000001</v>
      </c>
      <c r="T48" s="20" t="n">
        <v>0.52726231</v>
      </c>
    </row>
    <row r="49" spans="1:20">
      <c r="A49" s="15" t="s">
        <v>446</v>
      </c>
      <c r="B49" s="17" t="n">
        <v>6349</v>
      </c>
      <c r="C49" s="18">
        <f>(52.0/B49*100)</f>
        <v/>
      </c>
      <c r="D49" s="19" t="n">
        <v>6297</v>
      </c>
      <c r="E49" s="18" t="n">
        <v>55.05568269</v>
      </c>
      <c r="F49" s="20" t="n">
        <v>3.54900062</v>
      </c>
      <c r="G49" s="18" t="n">
        <v>26.39026546</v>
      </c>
      <c r="H49" s="20" t="n">
        <v>3.33815966</v>
      </c>
      <c r="I49" s="18" t="n">
        <v>17.53251114</v>
      </c>
      <c r="J49" s="20" t="n">
        <v>2.73121457</v>
      </c>
      <c r="K49" s="18" t="n">
        <v>0</v>
      </c>
      <c r="L49" s="20" t="n">
        <v>0</v>
      </c>
      <c r="M49" s="18" t="s">
        <v>404</v>
      </c>
      <c r="N49" s="20" t="s">
        <v>404</v>
      </c>
      <c r="O49" s="18" t="n">
        <v>0</v>
      </c>
      <c r="P49" s="20" t="n">
        <v>0</v>
      </c>
      <c r="Q49" s="18" t="n">
        <v>0</v>
      </c>
      <c r="R49" s="20" t="n">
        <v>0</v>
      </c>
      <c r="S49" s="18" t="n">
        <v>1.02154071</v>
      </c>
      <c r="T49" s="20" t="n">
        <v>0.72519274</v>
      </c>
    </row>
    <row r="50" spans="1:20">
      <c r="A50" s="15" t="s">
        <v>447</v>
      </c>
      <c r="B50" s="17" t="n">
        <v>11795</v>
      </c>
      <c r="C50" s="18">
        <f>(1031.0/B50*100)</f>
        <v/>
      </c>
      <c r="D50" s="19" t="n">
        <v>10764</v>
      </c>
      <c r="E50" s="18" t="n">
        <v>51.66060247</v>
      </c>
      <c r="F50" s="20" t="n">
        <v>3.3576621</v>
      </c>
      <c r="G50" s="18" t="n">
        <v>25.8376571</v>
      </c>
      <c r="H50" s="20" t="n">
        <v>3.14545237</v>
      </c>
      <c r="I50" s="18" t="n">
        <v>17.46349035</v>
      </c>
      <c r="J50" s="20" t="n">
        <v>2.78104296</v>
      </c>
      <c r="K50" s="18" t="n">
        <v>0</v>
      </c>
      <c r="L50" s="20" t="n">
        <v>0</v>
      </c>
      <c r="M50" s="18" t="s">
        <v>404</v>
      </c>
      <c r="N50" s="20" t="s">
        <v>404</v>
      </c>
      <c r="O50" s="18" t="n">
        <v>0</v>
      </c>
      <c r="P50" s="20" t="n">
        <v>0</v>
      </c>
      <c r="Q50" s="18" t="n">
        <v>0</v>
      </c>
      <c r="R50" s="20" t="n">
        <v>0</v>
      </c>
      <c r="S50" s="18" t="n">
        <v>5.03825008</v>
      </c>
      <c r="T50" s="20" t="n">
        <v>1.4747846</v>
      </c>
    </row>
    <row r="51" spans="1:20">
      <c r="A51" s="15" t="s">
        <v>448</v>
      </c>
      <c r="B51" s="17" t="n">
        <v>6866</v>
      </c>
      <c r="C51" s="18">
        <f>(0.0/B51*100)</f>
        <v/>
      </c>
      <c r="D51" s="19" t="n">
        <v>6866</v>
      </c>
      <c r="E51" s="18" t="n">
        <v>22.60065172</v>
      </c>
      <c r="F51" s="20" t="n">
        <v>2.73543086</v>
      </c>
      <c r="G51" s="18" t="n">
        <v>22.66640087</v>
      </c>
      <c r="H51" s="20" t="n">
        <v>2.91114814</v>
      </c>
      <c r="I51" s="18" t="n">
        <v>53.50094818</v>
      </c>
      <c r="J51" s="20" t="n">
        <v>3.53716858</v>
      </c>
      <c r="K51" s="18" t="n">
        <v>0</v>
      </c>
      <c r="L51" s="20" t="n">
        <v>0</v>
      </c>
      <c r="M51" s="18" t="s">
        <v>404</v>
      </c>
      <c r="N51" s="20" t="s">
        <v>404</v>
      </c>
      <c r="O51" s="18" t="n">
        <v>0</v>
      </c>
      <c r="P51" s="20" t="n">
        <v>0</v>
      </c>
      <c r="Q51" s="18" t="n">
        <v>0</v>
      </c>
      <c r="R51" s="20" t="n">
        <v>0</v>
      </c>
      <c r="S51" s="18" t="n">
        <v>1.23199923</v>
      </c>
      <c r="T51" s="20" t="n">
        <v>0.7936279899999999</v>
      </c>
    </row>
    <row r="52" spans="1:20">
      <c r="A52" s="15" t="s">
        <v>449</v>
      </c>
      <c r="B52" s="17" t="n">
        <v>5809</v>
      </c>
      <c r="C52" s="18">
        <f>(0.0/B52*100)</f>
        <v/>
      </c>
      <c r="D52" s="19" t="n">
        <v>5809</v>
      </c>
      <c r="E52" s="18" t="n">
        <v>65.36251753000001</v>
      </c>
      <c r="F52" s="20" t="n">
        <v>3.50516473</v>
      </c>
      <c r="G52" s="18" t="n">
        <v>25.58378092</v>
      </c>
      <c r="H52" s="20" t="n">
        <v>3.22788494</v>
      </c>
      <c r="I52" s="18" t="n">
        <v>8.97802663</v>
      </c>
      <c r="J52" s="20" t="n">
        <v>1.92842742</v>
      </c>
      <c r="K52" s="18" t="n">
        <v>0</v>
      </c>
      <c r="L52" s="20" t="n">
        <v>0</v>
      </c>
      <c r="M52" s="18" t="s">
        <v>404</v>
      </c>
      <c r="N52" s="20" t="s">
        <v>404</v>
      </c>
      <c r="O52" s="18" t="n">
        <v>0</v>
      </c>
      <c r="P52" s="20" t="n">
        <v>0</v>
      </c>
      <c r="Q52" s="18" t="n">
        <v>0</v>
      </c>
      <c r="R52" s="20" t="n">
        <v>0</v>
      </c>
      <c r="S52" s="18" t="n">
        <v>0.07567491</v>
      </c>
      <c r="T52" s="20" t="n">
        <v>0.07594953</v>
      </c>
    </row>
    <row r="53" spans="1:20">
      <c r="A53" s="15" t="s">
        <v>450</v>
      </c>
      <c r="B53" s="17" t="n">
        <v>5571</v>
      </c>
      <c r="C53" s="18">
        <f>(0.0/B53*100)</f>
        <v/>
      </c>
      <c r="D53" s="19" t="n">
        <v>5571</v>
      </c>
      <c r="E53" s="18" t="n">
        <v>33.96681077</v>
      </c>
      <c r="F53" s="20" t="n">
        <v>0.13876562</v>
      </c>
      <c r="G53" s="18" t="n">
        <v>8.404047289999999</v>
      </c>
      <c r="H53" s="20" t="n">
        <v>0.09857422</v>
      </c>
      <c r="I53" s="18" t="n">
        <v>57.45165338</v>
      </c>
      <c r="J53" s="20" t="n">
        <v>0.14795345</v>
      </c>
      <c r="K53" s="18" t="n">
        <v>0</v>
      </c>
      <c r="L53" s="20" t="n">
        <v>0</v>
      </c>
      <c r="M53" s="18" t="s">
        <v>404</v>
      </c>
      <c r="N53" s="20" t="s">
        <v>404</v>
      </c>
      <c r="O53" s="18" t="n">
        <v>0</v>
      </c>
      <c r="P53" s="20" t="n">
        <v>0</v>
      </c>
      <c r="Q53" s="18" t="n">
        <v>0</v>
      </c>
      <c r="R53" s="20" t="n">
        <v>0</v>
      </c>
      <c r="S53" s="18" t="n">
        <v>0.17748857</v>
      </c>
      <c r="T53" s="20" t="n">
        <v>0.02606838</v>
      </c>
    </row>
    <row r="54" spans="1:20">
      <c r="A54" s="15" t="s">
        <v>451</v>
      </c>
      <c r="B54" s="17" t="n">
        <v>4740</v>
      </c>
      <c r="C54" s="18">
        <f>(199.0/B54*100)</f>
        <v/>
      </c>
      <c r="D54" s="19" t="n">
        <v>4541</v>
      </c>
      <c r="E54" s="18" t="n">
        <v>59.58397171</v>
      </c>
      <c r="F54" s="20" t="n">
        <v>3.85708027</v>
      </c>
      <c r="G54" s="18" t="n">
        <v>22.38401085</v>
      </c>
      <c r="H54" s="20" t="n">
        <v>3.21218751</v>
      </c>
      <c r="I54" s="18" t="n">
        <v>16.50264717</v>
      </c>
      <c r="J54" s="20" t="n">
        <v>2.63371316</v>
      </c>
      <c r="K54" s="18" t="n">
        <v>0</v>
      </c>
      <c r="L54" s="20" t="n">
        <v>0</v>
      </c>
      <c r="M54" s="18" t="s">
        <v>404</v>
      </c>
      <c r="N54" s="20" t="s">
        <v>404</v>
      </c>
      <c r="O54" s="18" t="n">
        <v>0</v>
      </c>
      <c r="P54" s="20" t="n">
        <v>0</v>
      </c>
      <c r="Q54" s="18" t="n">
        <v>0</v>
      </c>
      <c r="R54" s="20" t="n">
        <v>0</v>
      </c>
      <c r="S54" s="18" t="n">
        <v>1.52937026</v>
      </c>
      <c r="T54" s="20" t="n">
        <v>0.83609734</v>
      </c>
    </row>
    <row r="55" spans="1:20">
      <c r="A55" s="15" t="s">
        <v>452</v>
      </c>
      <c r="B55" s="17" t="n">
        <v>5316</v>
      </c>
      <c r="C55" s="18">
        <f>(43.0/B55*100)</f>
        <v/>
      </c>
      <c r="D55" s="19" t="n">
        <v>5273</v>
      </c>
      <c r="E55" s="18" t="n">
        <v>53.49378158</v>
      </c>
      <c r="F55" s="20" t="n">
        <v>3.18787612</v>
      </c>
      <c r="G55" s="18" t="n">
        <v>23.51339134</v>
      </c>
      <c r="H55" s="20" t="n">
        <v>2.8250623</v>
      </c>
      <c r="I55" s="18" t="n">
        <v>20.17111638</v>
      </c>
      <c r="J55" s="20" t="n">
        <v>2.48933808</v>
      </c>
      <c r="K55" s="18" t="n">
        <v>0</v>
      </c>
      <c r="L55" s="20" t="n">
        <v>0</v>
      </c>
      <c r="M55" s="18" t="s">
        <v>404</v>
      </c>
      <c r="N55" s="20" t="s">
        <v>404</v>
      </c>
      <c r="O55" s="18" t="n">
        <v>0</v>
      </c>
      <c r="P55" s="20" t="n">
        <v>0</v>
      </c>
      <c r="Q55" s="18" t="n">
        <v>0.84353513</v>
      </c>
      <c r="R55" s="20" t="n">
        <v>0.5740135</v>
      </c>
      <c r="S55" s="18" t="n">
        <v>1.97817556</v>
      </c>
      <c r="T55" s="20" t="n">
        <v>0.93887101</v>
      </c>
    </row>
    <row r="56" spans="1:20">
      <c r="A56" s="15" t="s">
        <v>453</v>
      </c>
      <c r="B56" s="17" t="n">
        <v>5359</v>
      </c>
      <c r="C56" s="18">
        <f>(0.0/B56*100)</f>
        <v/>
      </c>
      <c r="D56" s="19" t="n">
        <v>5359</v>
      </c>
      <c r="E56" s="18" t="n">
        <v>48.35709892</v>
      </c>
      <c r="F56" s="20" t="n">
        <v>4.11183273</v>
      </c>
      <c r="G56" s="18" t="n">
        <v>34.50559991</v>
      </c>
      <c r="H56" s="20" t="n">
        <v>4.20569684</v>
      </c>
      <c r="I56" s="18" t="n">
        <v>9.343756190000001</v>
      </c>
      <c r="J56" s="20" t="n">
        <v>2.5510954</v>
      </c>
      <c r="K56" s="18" t="n">
        <v>0</v>
      </c>
      <c r="L56" s="20" t="n">
        <v>0</v>
      </c>
      <c r="M56" s="18" t="s">
        <v>404</v>
      </c>
      <c r="N56" s="20" t="s">
        <v>404</v>
      </c>
      <c r="O56" s="18" t="n">
        <v>0</v>
      </c>
      <c r="P56" s="20" t="n">
        <v>0</v>
      </c>
      <c r="Q56" s="18" t="n">
        <v>0</v>
      </c>
      <c r="R56" s="20" t="n">
        <v>0</v>
      </c>
      <c r="S56" s="18" t="n">
        <v>7.79354499</v>
      </c>
      <c r="T56" s="20" t="n">
        <v>2.25736765</v>
      </c>
    </row>
    <row r="57" spans="1:20">
      <c r="A57" s="15" t="s">
        <v>454</v>
      </c>
      <c r="B57" s="17" t="n">
        <v>6513</v>
      </c>
      <c r="C57" s="18">
        <f>(0.0/B57*100)</f>
        <v/>
      </c>
      <c r="D57" s="19" t="n">
        <v>6513</v>
      </c>
      <c r="E57" s="18" t="n">
        <v>36.24385196</v>
      </c>
      <c r="F57" s="20" t="n">
        <v>3.49943621</v>
      </c>
      <c r="G57" s="18" t="n">
        <v>23.96092136</v>
      </c>
      <c r="H57" s="20" t="n">
        <v>3.09986294</v>
      </c>
      <c r="I57" s="18" t="n">
        <v>38.74445116</v>
      </c>
      <c r="J57" s="20" t="n">
        <v>2.94337954</v>
      </c>
      <c r="K57" s="18" t="n">
        <v>0</v>
      </c>
      <c r="L57" s="20" t="n">
        <v>0</v>
      </c>
      <c r="M57" s="18" t="s">
        <v>404</v>
      </c>
      <c r="N57" s="20" t="s">
        <v>404</v>
      </c>
      <c r="O57" s="18" t="n">
        <v>0</v>
      </c>
      <c r="P57" s="20" t="n">
        <v>0</v>
      </c>
      <c r="Q57" s="18" t="n">
        <v>0.42623949</v>
      </c>
      <c r="R57" s="20" t="n">
        <v>0.42436425</v>
      </c>
      <c r="S57" s="18" t="n">
        <v>0.62453603</v>
      </c>
      <c r="T57" s="20" t="n">
        <v>0.6062554999999999</v>
      </c>
    </row>
    <row r="58" spans="1:20">
      <c r="A58" s="15" t="s">
        <v>455</v>
      </c>
      <c r="B58" s="17" t="n">
        <v>7267</v>
      </c>
      <c r="C58" s="18">
        <f>(0.0/B58*100)</f>
        <v/>
      </c>
      <c r="D58" s="19" t="n">
        <v>7267</v>
      </c>
      <c r="E58" s="18" t="n">
        <v>12.14845982</v>
      </c>
      <c r="F58" s="20" t="n">
        <v>2.2978307</v>
      </c>
      <c r="G58" s="18" t="n">
        <v>31.94455839</v>
      </c>
      <c r="H58" s="20" t="n">
        <v>3.35857764</v>
      </c>
      <c r="I58" s="18" t="n">
        <v>55.7678905</v>
      </c>
      <c r="J58" s="20" t="n">
        <v>3.57395586</v>
      </c>
      <c r="K58" s="18" t="n">
        <v>0</v>
      </c>
      <c r="L58" s="20" t="n">
        <v>0</v>
      </c>
      <c r="M58" s="18" t="s">
        <v>404</v>
      </c>
      <c r="N58" s="20" t="s">
        <v>404</v>
      </c>
      <c r="O58" s="18" t="n">
        <v>0</v>
      </c>
      <c r="P58" s="20" t="n">
        <v>0</v>
      </c>
      <c r="Q58" s="18" t="n">
        <v>0</v>
      </c>
      <c r="R58" s="20" t="n">
        <v>0</v>
      </c>
      <c r="S58" s="18" t="n">
        <v>0.13909129</v>
      </c>
      <c r="T58" s="20" t="n">
        <v>0.00260175</v>
      </c>
    </row>
    <row r="59" spans="1:20">
      <c r="A59" s="15" t="s">
        <v>456</v>
      </c>
      <c r="B59" s="17" t="n">
        <v>4826</v>
      </c>
      <c r="C59" s="18">
        <f>(0.0/B59*100)</f>
        <v/>
      </c>
      <c r="D59" s="19" t="n">
        <v>4826</v>
      </c>
      <c r="E59" s="18" t="n">
        <v>31.06766141</v>
      </c>
      <c r="F59" s="20" t="n">
        <v>1.08553606</v>
      </c>
      <c r="G59" s="18" t="n">
        <v>36.57508315</v>
      </c>
      <c r="H59" s="20" t="n">
        <v>1.4249257</v>
      </c>
      <c r="I59" s="18" t="n">
        <v>23.70388197</v>
      </c>
      <c r="J59" s="20" t="n">
        <v>1.29434315</v>
      </c>
      <c r="K59" s="18" t="n">
        <v>0</v>
      </c>
      <c r="L59" s="20" t="n">
        <v>0</v>
      </c>
      <c r="M59" s="18" t="s">
        <v>404</v>
      </c>
      <c r="N59" s="20" t="s">
        <v>404</v>
      </c>
      <c r="O59" s="18" t="n">
        <v>0</v>
      </c>
      <c r="P59" s="20" t="n">
        <v>0</v>
      </c>
      <c r="Q59" s="18" t="n">
        <v>0</v>
      </c>
      <c r="R59" s="20" t="n">
        <v>0</v>
      </c>
      <c r="S59" s="18" t="n">
        <v>8.65337347</v>
      </c>
      <c r="T59" s="20" t="n">
        <v>0.90119416</v>
      </c>
    </row>
    <row r="60" spans="1:20">
      <c r="A60" s="15" t="s">
        <v>457</v>
      </c>
      <c r="B60" s="17" t="n">
        <v>4546</v>
      </c>
      <c r="C60" s="18">
        <f>(0.0/B60*100)</f>
        <v/>
      </c>
      <c r="D60" s="19" t="n">
        <v>4546</v>
      </c>
      <c r="E60" s="18" t="n">
        <v>43.4694195</v>
      </c>
      <c r="F60" s="20" t="n">
        <v>3.35968718</v>
      </c>
      <c r="G60" s="18" t="n">
        <v>34.75067266</v>
      </c>
      <c r="H60" s="20" t="n">
        <v>3.10128016</v>
      </c>
      <c r="I60" s="18" t="n">
        <v>19.43582688</v>
      </c>
      <c r="J60" s="20" t="n">
        <v>3.07921477</v>
      </c>
      <c r="K60" s="18" t="n">
        <v>0</v>
      </c>
      <c r="L60" s="20" t="n">
        <v>0</v>
      </c>
      <c r="M60" s="18" t="s">
        <v>404</v>
      </c>
      <c r="N60" s="20" t="s">
        <v>404</v>
      </c>
      <c r="O60" s="18" t="n">
        <v>0</v>
      </c>
      <c r="P60" s="20" t="n">
        <v>0</v>
      </c>
      <c r="Q60" s="18" t="n">
        <v>0</v>
      </c>
      <c r="R60" s="20" t="n">
        <v>0</v>
      </c>
      <c r="S60" s="18" t="n">
        <v>2.34408095</v>
      </c>
      <c r="T60" s="20" t="n">
        <v>0.9017736</v>
      </c>
    </row>
    <row r="61" spans="1:20">
      <c r="A61" s="15" t="s">
        <v>458</v>
      </c>
      <c r="B61" s="17" t="n">
        <v>6525</v>
      </c>
      <c r="C61" s="18">
        <f>(0.0/B61*100)</f>
        <v/>
      </c>
      <c r="D61" s="19" t="n">
        <v>6525</v>
      </c>
      <c r="E61" s="18" t="n">
        <v>30.96415239</v>
      </c>
      <c r="F61" s="20" t="n">
        <v>2.69023978</v>
      </c>
      <c r="G61" s="18" t="n">
        <v>23.19675812</v>
      </c>
      <c r="H61" s="20" t="n">
        <v>2.48778295</v>
      </c>
      <c r="I61" s="18" t="n">
        <v>45.25147761</v>
      </c>
      <c r="J61" s="20" t="n">
        <v>2.85783034</v>
      </c>
      <c r="K61" s="18" t="n">
        <v>0</v>
      </c>
      <c r="L61" s="20" t="n">
        <v>0</v>
      </c>
      <c r="M61" s="18" t="s">
        <v>404</v>
      </c>
      <c r="N61" s="20" t="s">
        <v>404</v>
      </c>
      <c r="O61" s="18" t="n">
        <v>0</v>
      </c>
      <c r="P61" s="20" t="n">
        <v>0</v>
      </c>
      <c r="Q61" s="18" t="n">
        <v>0</v>
      </c>
      <c r="R61" s="20" t="n">
        <v>0</v>
      </c>
      <c r="S61" s="18" t="n">
        <v>0.58761187</v>
      </c>
      <c r="T61" s="20" t="n">
        <v>0.51675776</v>
      </c>
    </row>
    <row r="62" spans="1:20">
      <c r="A62" s="15" t="s">
        <v>459</v>
      </c>
      <c r="B62" s="17" t="n">
        <v>4476</v>
      </c>
      <c r="C62" s="18">
        <f>(0.0/B62*100)</f>
        <v/>
      </c>
      <c r="D62" s="19" t="n">
        <v>4476</v>
      </c>
      <c r="E62" s="18" t="n">
        <v>71.23553568</v>
      </c>
      <c r="F62" s="20" t="n">
        <v>0.06213442</v>
      </c>
      <c r="G62" s="18" t="n">
        <v>24.43786147</v>
      </c>
      <c r="H62" s="20" t="n">
        <v>0.06443764</v>
      </c>
      <c r="I62" s="18" t="n">
        <v>4.32660285</v>
      </c>
      <c r="J62" s="20" t="n">
        <v>0.00489594</v>
      </c>
      <c r="K62" s="18" t="n">
        <v>0</v>
      </c>
      <c r="L62" s="20" t="n">
        <v>0</v>
      </c>
      <c r="M62" s="18" t="s">
        <v>404</v>
      </c>
      <c r="N62" s="20" t="s">
        <v>404</v>
      </c>
      <c r="O62" s="18" t="n">
        <v>0</v>
      </c>
      <c r="P62" s="20" t="n">
        <v>0</v>
      </c>
      <c r="Q62" s="18" t="n">
        <v>0</v>
      </c>
      <c r="R62" s="20" t="n">
        <v>0</v>
      </c>
      <c r="S62" s="18" t="n">
        <v>0</v>
      </c>
      <c r="T62" s="20" t="n">
        <v>0</v>
      </c>
    </row>
    <row r="63" spans="1:20">
      <c r="A63" s="15" t="s">
        <v>460</v>
      </c>
      <c r="B63" s="17" t="n">
        <v>5324</v>
      </c>
      <c r="C63" s="18">
        <f>(0.0/B63*100)</f>
        <v/>
      </c>
      <c r="D63" s="19" t="n">
        <v>5324</v>
      </c>
      <c r="E63" s="18" t="n">
        <v>64.21133139</v>
      </c>
      <c r="F63" s="20" t="n">
        <v>0.18953835</v>
      </c>
      <c r="G63" s="18" t="n">
        <v>21.53008274</v>
      </c>
      <c r="H63" s="20" t="n">
        <v>0.12624899</v>
      </c>
      <c r="I63" s="18" t="n">
        <v>5.52478035</v>
      </c>
      <c r="J63" s="20" t="n">
        <v>0.16408162</v>
      </c>
      <c r="K63" s="18" t="n">
        <v>0</v>
      </c>
      <c r="L63" s="20" t="n">
        <v>0</v>
      </c>
      <c r="M63" s="18" t="s">
        <v>404</v>
      </c>
      <c r="N63" s="20" t="s">
        <v>404</v>
      </c>
      <c r="O63" s="18" t="n">
        <v>0</v>
      </c>
      <c r="P63" s="20" t="n">
        <v>0</v>
      </c>
      <c r="Q63" s="18" t="n">
        <v>0</v>
      </c>
      <c r="R63" s="20" t="n">
        <v>0</v>
      </c>
      <c r="S63" s="18" t="n">
        <v>8.733805520000001</v>
      </c>
      <c r="T63" s="20" t="n">
        <v>0.08729932999999999</v>
      </c>
    </row>
    <row r="64" spans="1:20">
      <c r="A64" s="15" t="s">
        <v>461</v>
      </c>
      <c r="B64" s="17" t="n">
        <v>3634</v>
      </c>
      <c r="C64" s="18">
        <f>(27.0/B64*100)</f>
        <v/>
      </c>
      <c r="D64" s="19" t="n">
        <v>3607</v>
      </c>
      <c r="E64" s="18" t="n">
        <v>46.18535707</v>
      </c>
      <c r="F64" s="20" t="n">
        <v>0.09017707</v>
      </c>
      <c r="G64" s="18" t="n">
        <v>6.22123808</v>
      </c>
      <c r="H64" s="20" t="n">
        <v>0.04572781</v>
      </c>
      <c r="I64" s="18" t="n">
        <v>42.27653303</v>
      </c>
      <c r="J64" s="20" t="n">
        <v>0.09210695000000001</v>
      </c>
      <c r="K64" s="18" t="n">
        <v>0</v>
      </c>
      <c r="L64" s="20" t="n">
        <v>0</v>
      </c>
      <c r="M64" s="18" t="s">
        <v>404</v>
      </c>
      <c r="N64" s="20" t="s">
        <v>404</v>
      </c>
      <c r="O64" s="18" t="n">
        <v>2.09269201</v>
      </c>
      <c r="P64" s="20" t="n">
        <v>0.02535467</v>
      </c>
      <c r="Q64" s="18" t="n">
        <v>0</v>
      </c>
      <c r="R64" s="20" t="n">
        <v>0</v>
      </c>
      <c r="S64" s="18" t="n">
        <v>3.22417981</v>
      </c>
      <c r="T64" s="20" t="n">
        <v>0.03834342</v>
      </c>
    </row>
    <row r="65" spans="1:20">
      <c r="A65" s="15" t="s">
        <v>462</v>
      </c>
      <c r="B65" s="17" t="n">
        <v>5325</v>
      </c>
      <c r="C65" s="18">
        <f>(0.0/B65*100)</f>
        <v/>
      </c>
      <c r="D65" s="19" t="n">
        <v>5325</v>
      </c>
      <c r="E65" s="18" t="n">
        <v>45.36085403</v>
      </c>
      <c r="F65" s="20" t="n">
        <v>3.96707865</v>
      </c>
      <c r="G65" s="18" t="n">
        <v>16.15575604</v>
      </c>
      <c r="H65" s="20" t="n">
        <v>2.88424558</v>
      </c>
      <c r="I65" s="18" t="n">
        <v>37.32233919</v>
      </c>
      <c r="J65" s="20" t="n">
        <v>2.9772582</v>
      </c>
      <c r="K65" s="18" t="n">
        <v>0</v>
      </c>
      <c r="L65" s="20" t="n">
        <v>0</v>
      </c>
      <c r="M65" s="18" t="s">
        <v>404</v>
      </c>
      <c r="N65" s="20" t="s">
        <v>404</v>
      </c>
      <c r="O65" s="18" t="n">
        <v>1.16105074</v>
      </c>
      <c r="P65" s="20" t="n">
        <v>0.74995763</v>
      </c>
      <c r="Q65" s="18" t="n">
        <v>0</v>
      </c>
      <c r="R65" s="20" t="n">
        <v>0</v>
      </c>
      <c r="S65" s="18" t="n">
        <v>0</v>
      </c>
      <c r="T65" s="20" t="n">
        <v>0</v>
      </c>
    </row>
    <row r="66" spans="1:20">
      <c r="A66" s="15" t="s">
        <v>463</v>
      </c>
      <c r="B66" s="17" t="n">
        <v>5665</v>
      </c>
      <c r="C66" s="18">
        <f>(0.0/B66*100)</f>
        <v/>
      </c>
      <c r="D66" s="19" t="n">
        <v>5665</v>
      </c>
      <c r="E66" s="18" t="n">
        <v>72.55514092</v>
      </c>
      <c r="F66" s="20" t="n">
        <v>0.40325119</v>
      </c>
      <c r="G66" s="18" t="n">
        <v>12.5258728</v>
      </c>
      <c r="H66" s="20" t="n">
        <v>0.2519364</v>
      </c>
      <c r="I66" s="18" t="n">
        <v>14.91898628</v>
      </c>
      <c r="J66" s="20" t="n">
        <v>0.43270942</v>
      </c>
      <c r="K66" s="18" t="n">
        <v>0</v>
      </c>
      <c r="L66" s="20" t="n">
        <v>0</v>
      </c>
      <c r="M66" s="18" t="s">
        <v>404</v>
      </c>
      <c r="N66" s="20" t="s">
        <v>404</v>
      </c>
      <c r="O66" s="18" t="n">
        <v>0</v>
      </c>
      <c r="P66" s="20" t="n">
        <v>0</v>
      </c>
      <c r="Q66" s="18" t="n">
        <v>0</v>
      </c>
      <c r="R66" s="20" t="n">
        <v>0</v>
      </c>
      <c r="S66" s="18" t="n">
        <v>0</v>
      </c>
      <c r="T66" s="20" t="n">
        <v>0</v>
      </c>
    </row>
    <row r="67" spans="1:20">
      <c r="A67" s="15" t="s">
        <v>464</v>
      </c>
      <c r="B67" s="17" t="n">
        <v>6971</v>
      </c>
      <c r="C67" s="18">
        <f>(0.0/B67*100)</f>
        <v/>
      </c>
      <c r="D67" s="19" t="n">
        <v>6971</v>
      </c>
      <c r="E67" s="18" t="n">
        <v>61.39076055</v>
      </c>
      <c r="F67" s="20" t="n">
        <v>2.78985762</v>
      </c>
      <c r="G67" s="18" t="n">
        <v>25.80803794</v>
      </c>
      <c r="H67" s="20" t="n">
        <v>2.65074105</v>
      </c>
      <c r="I67" s="18" t="n">
        <v>11.03119682</v>
      </c>
      <c r="J67" s="20" t="n">
        <v>2.1835696</v>
      </c>
      <c r="K67" s="18" t="n">
        <v>0</v>
      </c>
      <c r="L67" s="20" t="n">
        <v>0</v>
      </c>
      <c r="M67" s="18" t="s">
        <v>404</v>
      </c>
      <c r="N67" s="20" t="s">
        <v>404</v>
      </c>
      <c r="O67" s="18" t="n">
        <v>0</v>
      </c>
      <c r="P67" s="20" t="n">
        <v>0</v>
      </c>
      <c r="Q67" s="18" t="n">
        <v>0</v>
      </c>
      <c r="R67" s="20" t="n">
        <v>0</v>
      </c>
      <c r="S67" s="18" t="n">
        <v>1.7700047</v>
      </c>
      <c r="T67" s="20" t="n">
        <v>0.90798468</v>
      </c>
    </row>
    <row r="68" spans="1:20">
      <c r="A68" s="15" t="s">
        <v>465</v>
      </c>
      <c r="B68" s="17" t="n">
        <v>12083</v>
      </c>
      <c r="C68" s="18">
        <f>(0.0/B68*100)</f>
        <v/>
      </c>
      <c r="D68" s="19" t="n">
        <v>12083</v>
      </c>
      <c r="E68" s="18" t="n">
        <v>33.24436297</v>
      </c>
      <c r="F68" s="20" t="n">
        <v>0.09052149</v>
      </c>
      <c r="G68" s="18" t="n">
        <v>17.96386036</v>
      </c>
      <c r="H68" s="20" t="n">
        <v>0.07423707</v>
      </c>
      <c r="I68" s="18" t="n">
        <v>48.06097112</v>
      </c>
      <c r="J68" s="20" t="n">
        <v>0.09065837</v>
      </c>
      <c r="K68" s="18" t="n">
        <v>0</v>
      </c>
      <c r="L68" s="20" t="n">
        <v>0</v>
      </c>
      <c r="M68" s="18" t="s">
        <v>404</v>
      </c>
      <c r="N68" s="20" t="s">
        <v>404</v>
      </c>
      <c r="O68" s="18" t="n">
        <v>0</v>
      </c>
      <c r="P68" s="20" t="n">
        <v>0</v>
      </c>
      <c r="Q68" s="18" t="n">
        <v>0</v>
      </c>
      <c r="R68" s="20" t="n">
        <v>0</v>
      </c>
      <c r="S68" s="18" t="n">
        <v>0.73080554</v>
      </c>
      <c r="T68" s="20" t="n">
        <v>0.02197892</v>
      </c>
    </row>
    <row r="69" spans="1:20">
      <c r="A69" s="15" t="s">
        <v>466</v>
      </c>
      <c r="B69" s="17" t="n">
        <v>4876</v>
      </c>
      <c r="C69" s="18">
        <f>(0.0/B69*100)</f>
        <v/>
      </c>
      <c r="D69" s="19" t="n">
        <v>4876</v>
      </c>
      <c r="E69" s="18" t="n">
        <v>49.86074478</v>
      </c>
      <c r="F69" s="20" t="n">
        <v>4.09480382</v>
      </c>
      <c r="G69" s="18" t="n">
        <v>34.02006058</v>
      </c>
      <c r="H69" s="20" t="n">
        <v>3.69001928</v>
      </c>
      <c r="I69" s="18" t="n">
        <v>16.11919464</v>
      </c>
      <c r="J69" s="20" t="n">
        <v>2.99408475</v>
      </c>
      <c r="K69" s="18" t="n">
        <v>0</v>
      </c>
      <c r="L69" s="20" t="n">
        <v>0</v>
      </c>
      <c r="M69" s="18" t="s">
        <v>404</v>
      </c>
      <c r="N69" s="20" t="s">
        <v>404</v>
      </c>
      <c r="O69" s="18" t="n">
        <v>0</v>
      </c>
      <c r="P69" s="20" t="n">
        <v>0</v>
      </c>
      <c r="Q69" s="18" t="n">
        <v>0</v>
      </c>
      <c r="R69" s="20" t="n">
        <v>0</v>
      </c>
      <c r="S69" s="18" t="n">
        <v>0</v>
      </c>
      <c r="T69" s="20" t="n">
        <v>0</v>
      </c>
    </row>
    <row r="70" spans="1:20">
      <c r="A70" s="15" t="s">
        <v>467</v>
      </c>
      <c r="B70" s="17" t="n">
        <v>6036</v>
      </c>
      <c r="C70" s="18">
        <f>(0.0/B70*100)</f>
        <v/>
      </c>
      <c r="D70" s="19" t="n">
        <v>6036</v>
      </c>
      <c r="E70" s="18" t="n">
        <v>15.64679312</v>
      </c>
      <c r="F70" s="20" t="n">
        <v>2.14521304</v>
      </c>
      <c r="G70" s="18" t="n">
        <v>20.65034305</v>
      </c>
      <c r="H70" s="20" t="n">
        <v>3.09575314</v>
      </c>
      <c r="I70" s="18" t="n">
        <v>63.06930356</v>
      </c>
      <c r="J70" s="20" t="n">
        <v>3.63068396</v>
      </c>
      <c r="K70" s="18" t="n">
        <v>0</v>
      </c>
      <c r="L70" s="20" t="n">
        <v>0</v>
      </c>
      <c r="M70" s="18" t="s">
        <v>404</v>
      </c>
      <c r="N70" s="20" t="s">
        <v>404</v>
      </c>
      <c r="O70" s="18" t="n">
        <v>0</v>
      </c>
      <c r="P70" s="20" t="n">
        <v>0</v>
      </c>
      <c r="Q70" s="18" t="n">
        <v>0</v>
      </c>
      <c r="R70" s="20" t="n">
        <v>0</v>
      </c>
      <c r="S70" s="18" t="n">
        <v>0.63356027</v>
      </c>
      <c r="T70" s="20" t="n">
        <v>0.03180976</v>
      </c>
    </row>
    <row r="71" spans="1:20">
      <c r="A71" s="15" t="s">
        <v>468</v>
      </c>
      <c r="B71" s="17" t="n">
        <v>6115</v>
      </c>
      <c r="C71" s="18">
        <f>(0.0/B71*100)</f>
        <v/>
      </c>
      <c r="D71" s="19" t="n">
        <v>6115</v>
      </c>
      <c r="E71" s="18" t="n">
        <v>37.84387052</v>
      </c>
      <c r="F71" s="20" t="n">
        <v>0.63028299</v>
      </c>
      <c r="G71" s="18" t="n">
        <v>50.10179284</v>
      </c>
      <c r="H71" s="20" t="n">
        <v>1.1719053</v>
      </c>
      <c r="I71" s="18" t="n">
        <v>11.42771905</v>
      </c>
      <c r="J71" s="20" t="n">
        <v>0.56292507</v>
      </c>
      <c r="K71" s="18" t="n">
        <v>0</v>
      </c>
      <c r="L71" s="20" t="n">
        <v>0</v>
      </c>
      <c r="M71" s="18" t="s">
        <v>404</v>
      </c>
      <c r="N71" s="20" t="s">
        <v>404</v>
      </c>
      <c r="O71" s="18" t="n">
        <v>0</v>
      </c>
      <c r="P71" s="20" t="n">
        <v>0</v>
      </c>
      <c r="Q71" s="18" t="n">
        <v>0</v>
      </c>
      <c r="R71" s="20" t="n">
        <v>0</v>
      </c>
      <c r="S71" s="18" t="n">
        <v>0.62661758</v>
      </c>
      <c r="T71" s="20" t="n">
        <v>0.02967901</v>
      </c>
    </row>
    <row r="72" spans="1:20">
      <c r="A72" s="15" t="s">
        <v>469</v>
      </c>
      <c r="B72" s="17" t="n">
        <v>7708</v>
      </c>
      <c r="C72" s="18">
        <f>(0.0/B72*100)</f>
        <v/>
      </c>
      <c r="D72" s="19" t="n">
        <v>7708</v>
      </c>
      <c r="E72" s="18" t="n">
        <v>36.09040324</v>
      </c>
      <c r="F72" s="20" t="n">
        <v>3.7211623</v>
      </c>
      <c r="G72" s="18" t="n">
        <v>37.31247031</v>
      </c>
      <c r="H72" s="20" t="n">
        <v>3.74389943</v>
      </c>
      <c r="I72" s="18" t="n">
        <v>25.13275559</v>
      </c>
      <c r="J72" s="20" t="n">
        <v>2.89840085</v>
      </c>
      <c r="K72" s="18" t="n">
        <v>0</v>
      </c>
      <c r="L72" s="20" t="n">
        <v>0</v>
      </c>
      <c r="M72" s="18" t="s">
        <v>404</v>
      </c>
      <c r="N72" s="20" t="s">
        <v>404</v>
      </c>
      <c r="O72" s="18" t="n">
        <v>0</v>
      </c>
      <c r="P72" s="20" t="n">
        <v>0</v>
      </c>
      <c r="Q72" s="18" t="n">
        <v>0</v>
      </c>
      <c r="R72" s="20" t="n">
        <v>0</v>
      </c>
      <c r="S72" s="18" t="n">
        <v>1.46437086</v>
      </c>
      <c r="T72" s="20" t="n">
        <v>0.8728973799999999</v>
      </c>
    </row>
    <row r="73" spans="1:20">
      <c r="A73" s="15" t="s">
        <v>470</v>
      </c>
      <c r="B73" s="17" t="n">
        <v>8249</v>
      </c>
      <c r="C73" s="18">
        <f>(0.0/B73*100)</f>
        <v/>
      </c>
      <c r="D73" s="19" t="n">
        <v>8249</v>
      </c>
      <c r="E73" s="18" t="n">
        <v>21.61903873</v>
      </c>
      <c r="F73" s="20" t="n">
        <v>2.64176484</v>
      </c>
      <c r="G73" s="18" t="n">
        <v>28.69637854</v>
      </c>
      <c r="H73" s="20" t="n">
        <v>3.20150754</v>
      </c>
      <c r="I73" s="18" t="n">
        <v>44.73461978</v>
      </c>
      <c r="J73" s="20" t="n">
        <v>2.87383336</v>
      </c>
      <c r="K73" s="18" t="n">
        <v>0</v>
      </c>
      <c r="L73" s="20" t="n">
        <v>0</v>
      </c>
      <c r="M73" s="18" t="s">
        <v>404</v>
      </c>
      <c r="N73" s="20" t="s">
        <v>404</v>
      </c>
      <c r="O73" s="18" t="n">
        <v>0</v>
      </c>
      <c r="P73" s="20" t="n">
        <v>0</v>
      </c>
      <c r="Q73" s="18" t="n">
        <v>0</v>
      </c>
      <c r="R73" s="20" t="n">
        <v>0</v>
      </c>
      <c r="S73" s="18" t="n">
        <v>4.94996294</v>
      </c>
      <c r="T73" s="20" t="n">
        <v>1.50299222</v>
      </c>
    </row>
    <row r="74" spans="1:20">
      <c r="A74" s="15" t="s">
        <v>471</v>
      </c>
      <c r="B74" s="17" t="n">
        <v>4692</v>
      </c>
      <c r="C74" s="18">
        <f>(484.0/B74*100)</f>
        <v/>
      </c>
      <c r="D74" s="19" t="n">
        <v>4208</v>
      </c>
      <c r="E74" s="18" t="n">
        <v>10.78781036</v>
      </c>
      <c r="F74" s="20" t="n">
        <v>0.12785453</v>
      </c>
      <c r="G74" s="18" t="n">
        <v>68.82100797</v>
      </c>
      <c r="H74" s="20" t="n">
        <v>0.28123984</v>
      </c>
      <c r="I74" s="18" t="n">
        <v>20.14608914</v>
      </c>
      <c r="J74" s="20" t="n">
        <v>0.26482161</v>
      </c>
      <c r="K74" s="18" t="n">
        <v>0</v>
      </c>
      <c r="L74" s="20" t="n">
        <v>0</v>
      </c>
      <c r="M74" s="18" t="s">
        <v>404</v>
      </c>
      <c r="N74" s="20" t="s">
        <v>404</v>
      </c>
      <c r="O74" s="18" t="n">
        <v>0</v>
      </c>
      <c r="P74" s="20" t="n">
        <v>0</v>
      </c>
      <c r="Q74" s="18" t="n">
        <v>0</v>
      </c>
      <c r="R74" s="20" t="n">
        <v>0</v>
      </c>
      <c r="S74" s="18" t="n">
        <v>0.24509253</v>
      </c>
      <c r="T74" s="20" t="n">
        <v>0.01889654</v>
      </c>
    </row>
    <row r="75" spans="1:20">
      <c r="A75" s="15" t="s">
        <v>472</v>
      </c>
      <c r="B75" s="17" t="n">
        <v>5375</v>
      </c>
      <c r="C75" s="18">
        <f>(483.0/B75*100)</f>
        <v/>
      </c>
      <c r="D75" s="19" t="n">
        <v>4892</v>
      </c>
      <c r="E75" s="18" t="n">
        <v>10.92295832</v>
      </c>
      <c r="F75" s="20" t="n">
        <v>2.3611895</v>
      </c>
      <c r="G75" s="18" t="n">
        <v>29.41560058</v>
      </c>
      <c r="H75" s="20" t="n">
        <v>3.59451945</v>
      </c>
      <c r="I75" s="18" t="n">
        <v>53.57541853</v>
      </c>
      <c r="J75" s="20" t="n">
        <v>3.65638689</v>
      </c>
      <c r="K75" s="18" t="n">
        <v>0</v>
      </c>
      <c r="L75" s="20" t="n">
        <v>0</v>
      </c>
      <c r="M75" s="18" t="s">
        <v>404</v>
      </c>
      <c r="N75" s="20" t="s">
        <v>404</v>
      </c>
      <c r="O75" s="18" t="n">
        <v>0</v>
      </c>
      <c r="P75" s="20" t="n">
        <v>0</v>
      </c>
      <c r="Q75" s="18" t="n">
        <v>0</v>
      </c>
      <c r="R75" s="20" t="n">
        <v>0</v>
      </c>
      <c r="S75" s="18" t="n">
        <v>6.08602258</v>
      </c>
      <c r="T75" s="20" t="n">
        <v>2.14466381</v>
      </c>
    </row>
    <row r="76" spans="1:20">
      <c r="A76" s="15" t="s">
        <v>473</v>
      </c>
      <c r="B76" s="17" t="n">
        <v>14167</v>
      </c>
      <c r="C76" s="18">
        <f>(1400.0/B76*100)</f>
        <v/>
      </c>
      <c r="D76" s="19" t="n">
        <v>12767</v>
      </c>
      <c r="E76" s="18" t="n">
        <v>23.22743099</v>
      </c>
      <c r="F76" s="20" t="n">
        <v>2.10468054</v>
      </c>
      <c r="G76" s="18" t="n">
        <v>24.33388901</v>
      </c>
      <c r="H76" s="20" t="n">
        <v>2.23094886</v>
      </c>
      <c r="I76" s="18" t="n">
        <v>47.39143906</v>
      </c>
      <c r="J76" s="20" t="n">
        <v>2.25323343</v>
      </c>
      <c r="K76" s="18" t="n">
        <v>0</v>
      </c>
      <c r="L76" s="20" t="n">
        <v>0</v>
      </c>
      <c r="M76" s="18" t="s">
        <v>404</v>
      </c>
      <c r="N76" s="20" t="s">
        <v>404</v>
      </c>
      <c r="O76" s="18" t="n">
        <v>0</v>
      </c>
      <c r="P76" s="20" t="n">
        <v>0</v>
      </c>
      <c r="Q76" s="18" t="n">
        <v>0</v>
      </c>
      <c r="R76" s="20" t="n">
        <v>0</v>
      </c>
      <c r="S76" s="18" t="n">
        <v>5.04724094</v>
      </c>
      <c r="T76" s="20" t="n">
        <v>1.08976205</v>
      </c>
    </row>
    <row r="77" spans="1:20">
      <c r="A77" s="15" t="s">
        <v>474</v>
      </c>
      <c r="B77" s="17" t="n">
        <v>6062</v>
      </c>
      <c r="C77" s="18">
        <f>(0.0/B77*100)</f>
        <v/>
      </c>
      <c r="D77" s="19" t="n">
        <v>6062</v>
      </c>
      <c r="E77" s="18" t="n">
        <v>48.40286464</v>
      </c>
      <c r="F77" s="20" t="n">
        <v>2.44493806</v>
      </c>
      <c r="G77" s="18" t="n">
        <v>23.11635591</v>
      </c>
      <c r="H77" s="20" t="n">
        <v>2.92830672</v>
      </c>
      <c r="I77" s="18" t="n">
        <v>28.48077945</v>
      </c>
      <c r="J77" s="20" t="n">
        <v>2.60616858</v>
      </c>
      <c r="K77" s="18" t="n">
        <v>0</v>
      </c>
      <c r="L77" s="20" t="n">
        <v>0</v>
      </c>
      <c r="M77" s="18" t="s">
        <v>404</v>
      </c>
      <c r="N77" s="20" t="s">
        <v>404</v>
      </c>
      <c r="O77" s="18" t="n">
        <v>0</v>
      </c>
      <c r="P77" s="20" t="n">
        <v>0</v>
      </c>
      <c r="Q77" s="18" t="n">
        <v>0</v>
      </c>
      <c r="R77" s="20" t="n">
        <v>0</v>
      </c>
      <c r="S77" s="18" t="n">
        <v>0</v>
      </c>
      <c r="T77" s="20" t="n">
        <v>0</v>
      </c>
    </row>
    <row r="78" spans="1:20">
      <c r="A78" s="15" t="s">
        <v>475</v>
      </c>
      <c r="B78" s="17" t="n">
        <v>5826</v>
      </c>
      <c r="C78" s="18">
        <f>(0.0/B78*100)</f>
        <v/>
      </c>
      <c r="D78" s="19" t="n">
        <v>5826</v>
      </c>
      <c r="E78" s="18" t="n">
        <v>31.88719496</v>
      </c>
      <c r="F78" s="20" t="n">
        <v>3.75842857</v>
      </c>
      <c r="G78" s="18" t="n">
        <v>23.38083352</v>
      </c>
      <c r="H78" s="20" t="n">
        <v>3.34242363</v>
      </c>
      <c r="I78" s="18" t="n">
        <v>42.53319661</v>
      </c>
      <c r="J78" s="20" t="n">
        <v>3.97769152</v>
      </c>
      <c r="K78" s="18" t="n">
        <v>0</v>
      </c>
      <c r="L78" s="20" t="n">
        <v>0</v>
      </c>
      <c r="M78" s="18" t="s">
        <v>404</v>
      </c>
      <c r="N78" s="20" t="s">
        <v>404</v>
      </c>
      <c r="O78" s="18" t="n">
        <v>0</v>
      </c>
      <c r="P78" s="20" t="n">
        <v>0</v>
      </c>
      <c r="Q78" s="18" t="n">
        <v>0</v>
      </c>
      <c r="R78" s="20" t="n">
        <v>0</v>
      </c>
      <c r="S78" s="18" t="n">
        <v>2.19877491</v>
      </c>
      <c r="T78" s="20" t="n">
        <v>1.3206989</v>
      </c>
    </row>
    <row customHeight="1" ht="25" r="79" spans="1:20">
      <c r="A79" s="15" t="s">
        <v>476</v>
      </c>
      <c r="B79" s="17" t="n">
        <v>1657</v>
      </c>
      <c r="C79" s="18">
        <f>(21.0/B79*100)</f>
        <v/>
      </c>
      <c r="D79" s="19" t="n">
        <v>1636</v>
      </c>
      <c r="E79" s="18" t="n">
        <v>56.23940517</v>
      </c>
      <c r="F79" s="20" t="n">
        <v>7.39459187</v>
      </c>
      <c r="G79" s="18" t="n">
        <v>26.47009106</v>
      </c>
      <c r="H79" s="20" t="n">
        <v>6.13164016</v>
      </c>
      <c r="I79" s="18" t="n">
        <v>17.29050377</v>
      </c>
      <c r="J79" s="20" t="n">
        <v>5.80787713</v>
      </c>
      <c r="K79" s="18" t="n">
        <v>0</v>
      </c>
      <c r="L79" s="20" t="n">
        <v>0</v>
      </c>
      <c r="M79" s="18" t="s">
        <v>404</v>
      </c>
      <c r="N79" s="20" t="s">
        <v>404</v>
      </c>
      <c r="O79" s="18" t="n">
        <v>0</v>
      </c>
      <c r="P79" s="20" t="n">
        <v>0</v>
      </c>
      <c r="Q79" s="18" t="n">
        <v>0</v>
      </c>
      <c r="R79" s="20" t="n">
        <v>0</v>
      </c>
      <c r="S79" s="18" t="n">
        <v>0</v>
      </c>
      <c r="T79" s="20" t="n">
        <v>0</v>
      </c>
    </row>
    <row r="80" spans="1:20">
      <c r="A80" s="15" t="s">
        <v>477</v>
      </c>
      <c r="B80" s="17" t="n">
        <v>7841</v>
      </c>
      <c r="C80" s="18">
        <f>(0.0/B80*100)</f>
        <v/>
      </c>
      <c r="D80" s="19" t="n">
        <v>7841</v>
      </c>
      <c r="E80" s="18" t="n">
        <v>29.07699399</v>
      </c>
      <c r="F80" s="20" t="n">
        <v>2.93846119</v>
      </c>
      <c r="G80" s="18" t="n">
        <v>24.25130485</v>
      </c>
      <c r="H80" s="20" t="n">
        <v>2.75828166</v>
      </c>
      <c r="I80" s="18" t="n">
        <v>46.67170116</v>
      </c>
      <c r="J80" s="20" t="n">
        <v>3.39218803</v>
      </c>
      <c r="K80" s="18" t="n">
        <v>0</v>
      </c>
      <c r="L80" s="20" t="n">
        <v>0</v>
      </c>
      <c r="M80" s="18" t="s">
        <v>404</v>
      </c>
      <c r="N80" s="20" t="s">
        <v>404</v>
      </c>
      <c r="O80" s="18" t="n">
        <v>0</v>
      </c>
      <c r="P80" s="20" t="n">
        <v>0</v>
      </c>
      <c r="Q80" s="18" t="n">
        <v>0</v>
      </c>
      <c r="R80" s="20" t="n">
        <v>0</v>
      </c>
      <c r="S80" s="18" t="n">
        <v>0</v>
      </c>
      <c r="T80" s="20" t="n">
        <v>0</v>
      </c>
    </row>
    <row r="81" spans="1:20">
      <c r="A81" s="21" t="s">
        <v>478</v>
      </c>
      <c r="B81" s="17" t="n">
        <v>8861</v>
      </c>
      <c r="C81" s="18">
        <f>(0.0/B81*100)</f>
        <v/>
      </c>
      <c r="D81" s="19" t="n">
        <v>8861</v>
      </c>
      <c r="E81" s="18" t="n">
        <v>27.03223509</v>
      </c>
      <c r="F81" s="20" t="n">
        <v>3.83470784</v>
      </c>
      <c r="G81" s="18" t="n">
        <v>35.36694273</v>
      </c>
      <c r="H81" s="20" t="n">
        <v>3.77876607</v>
      </c>
      <c r="I81" s="18" t="n">
        <v>37.14030082</v>
      </c>
      <c r="J81" s="20" t="n">
        <v>3.96194293</v>
      </c>
      <c r="K81" s="18" t="n">
        <v>0</v>
      </c>
      <c r="L81" s="20" t="n">
        <v>0</v>
      </c>
      <c r="M81" s="18" t="s">
        <v>404</v>
      </c>
      <c r="N81" s="20" t="s">
        <v>404</v>
      </c>
      <c r="O81" s="18" t="n">
        <v>0</v>
      </c>
      <c r="P81" s="20" t="n">
        <v>0</v>
      </c>
      <c r="Q81" s="18" t="n">
        <v>0</v>
      </c>
      <c r="R81" s="20" t="n">
        <v>0</v>
      </c>
      <c r="S81" s="18" t="n">
        <v>0.46052136</v>
      </c>
      <c r="T81" s="20" t="n">
        <v>0.28591581</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615</v>
      </c>
    </row>
    <row customHeight="1" ht="30" r="4" spans="1:20">
      <c r="A4" s="6" t="n"/>
      <c r="B4" s="7" t="s">
        <v>385</v>
      </c>
      <c r="C4" s="7" t="s">
        <v>386</v>
      </c>
      <c r="D4" s="8" t="s">
        <v>385</v>
      </c>
      <c r="E4" s="9" t="s">
        <v>607</v>
      </c>
      <c r="F4" s="10" t="n"/>
      <c r="G4" s="9" t="s">
        <v>608</v>
      </c>
      <c r="H4" s="10" t="n"/>
      <c r="I4" s="9" t="s">
        <v>609</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14.60792066</v>
      </c>
      <c r="F7" s="20" t="n">
        <v>1.13982737</v>
      </c>
      <c r="G7" s="18" t="n">
        <v>32.80520725</v>
      </c>
      <c r="H7" s="20" t="n">
        <v>1.92701892</v>
      </c>
      <c r="I7" s="18" t="n">
        <v>11.56247801</v>
      </c>
      <c r="J7" s="20" t="n">
        <v>1.10356712</v>
      </c>
      <c r="K7" s="18" t="n">
        <v>0</v>
      </c>
      <c r="L7" s="20" t="n">
        <v>0</v>
      </c>
      <c r="M7" s="18" t="s">
        <v>404</v>
      </c>
      <c r="N7" s="20" t="s">
        <v>404</v>
      </c>
      <c r="O7" s="18" t="n">
        <v>0</v>
      </c>
      <c r="P7" s="20" t="n">
        <v>0</v>
      </c>
      <c r="Q7" s="18" t="n">
        <v>0</v>
      </c>
      <c r="R7" s="20" t="n">
        <v>0</v>
      </c>
      <c r="S7" s="18" t="n">
        <v>41.02439408</v>
      </c>
      <c r="T7" s="20" t="n">
        <v>1.77883048</v>
      </c>
    </row>
    <row r="8" spans="1:20">
      <c r="A8" s="15" t="s">
        <v>405</v>
      </c>
      <c r="B8" s="17" t="n">
        <v>7007</v>
      </c>
      <c r="C8" s="18">
        <f>(0.0/B8*100)</f>
        <v/>
      </c>
      <c r="D8" s="19" t="n">
        <v>7007</v>
      </c>
      <c r="E8" s="18" t="n">
        <v>43.01416764</v>
      </c>
      <c r="F8" s="20" t="n">
        <v>3.19375451</v>
      </c>
      <c r="G8" s="18" t="n">
        <v>18.29900162</v>
      </c>
      <c r="H8" s="20" t="n">
        <v>2.9460189</v>
      </c>
      <c r="I8" s="18" t="n">
        <v>10.3023409</v>
      </c>
      <c r="J8" s="20" t="n">
        <v>2.1321347</v>
      </c>
      <c r="K8" s="18" t="n">
        <v>0</v>
      </c>
      <c r="L8" s="20" t="n">
        <v>0</v>
      </c>
      <c r="M8" s="18" t="s">
        <v>404</v>
      </c>
      <c r="N8" s="20" t="s">
        <v>404</v>
      </c>
      <c r="O8" s="18" t="n">
        <v>0</v>
      </c>
      <c r="P8" s="20" t="n">
        <v>0</v>
      </c>
      <c r="Q8" s="18" t="n">
        <v>0</v>
      </c>
      <c r="R8" s="20" t="n">
        <v>0</v>
      </c>
      <c r="S8" s="18" t="n">
        <v>28.38448984</v>
      </c>
      <c r="T8" s="20" t="n">
        <v>2.92629035</v>
      </c>
    </row>
    <row r="9" spans="1:20">
      <c r="A9" s="15" t="s">
        <v>406</v>
      </c>
      <c r="B9" s="17" t="n">
        <v>9651</v>
      </c>
      <c r="C9" s="18">
        <f>(200.0/B9*100)</f>
        <v/>
      </c>
      <c r="D9" s="19" t="n">
        <v>9451</v>
      </c>
      <c r="E9" s="18" t="n">
        <v>40.70958322</v>
      </c>
      <c r="F9" s="20" t="n">
        <v>2.76644531</v>
      </c>
      <c r="G9" s="18" t="n">
        <v>28.1975134</v>
      </c>
      <c r="H9" s="20" t="n">
        <v>3.23715835</v>
      </c>
      <c r="I9" s="18" t="n">
        <v>1.62415898</v>
      </c>
      <c r="J9" s="20" t="n">
        <v>0.8269275</v>
      </c>
      <c r="K9" s="18" t="n">
        <v>0</v>
      </c>
      <c r="L9" s="20" t="n">
        <v>0</v>
      </c>
      <c r="M9" s="18" t="s">
        <v>404</v>
      </c>
      <c r="N9" s="20" t="s">
        <v>404</v>
      </c>
      <c r="O9" s="18" t="n">
        <v>0</v>
      </c>
      <c r="P9" s="20" t="n">
        <v>0</v>
      </c>
      <c r="Q9" s="18" t="n">
        <v>0</v>
      </c>
      <c r="R9" s="20" t="n">
        <v>0</v>
      </c>
      <c r="S9" s="18" t="n">
        <v>29.4687444</v>
      </c>
      <c r="T9" s="20" t="n">
        <v>2.79796303</v>
      </c>
    </row>
    <row r="10" spans="1:20">
      <c r="A10" s="15" t="s">
        <v>407</v>
      </c>
      <c r="B10" s="17" t="n">
        <v>20058</v>
      </c>
      <c r="C10" s="18">
        <f>(2893.0/B10*100)</f>
        <v/>
      </c>
      <c r="D10" s="19" t="n">
        <v>17165</v>
      </c>
      <c r="E10" s="18" t="n">
        <v>15.30941702</v>
      </c>
      <c r="F10" s="20" t="n">
        <v>2.06035845</v>
      </c>
      <c r="G10" s="18" t="n">
        <v>23.09803051</v>
      </c>
      <c r="H10" s="20" t="n">
        <v>2.18146177</v>
      </c>
      <c r="I10" s="18" t="n">
        <v>9.03419098</v>
      </c>
      <c r="J10" s="20" t="n">
        <v>1.58197125</v>
      </c>
      <c r="K10" s="18" t="n">
        <v>0</v>
      </c>
      <c r="L10" s="20" t="n">
        <v>0</v>
      </c>
      <c r="M10" s="18" t="s">
        <v>404</v>
      </c>
      <c r="N10" s="20" t="s">
        <v>404</v>
      </c>
      <c r="O10" s="18" t="n">
        <v>0</v>
      </c>
      <c r="P10" s="20" t="n">
        <v>0</v>
      </c>
      <c r="Q10" s="18" t="n">
        <v>0</v>
      </c>
      <c r="R10" s="20" t="n">
        <v>0</v>
      </c>
      <c r="S10" s="18" t="n">
        <v>52.55836149</v>
      </c>
      <c r="T10" s="20" t="n">
        <v>2.69246929</v>
      </c>
    </row>
    <row r="11" spans="1:20">
      <c r="A11" s="15" t="s">
        <v>408</v>
      </c>
      <c r="B11" s="17" t="n">
        <v>7053</v>
      </c>
      <c r="C11" s="18">
        <f>(137.0/B11*100)</f>
        <v/>
      </c>
      <c r="D11" s="19" t="n">
        <v>6916</v>
      </c>
      <c r="E11" s="18" t="n">
        <v>47.4415706</v>
      </c>
      <c r="F11" s="20" t="n">
        <v>3.40112816</v>
      </c>
      <c r="G11" s="18" t="n">
        <v>13.25877683</v>
      </c>
      <c r="H11" s="20" t="n">
        <v>2.62296711</v>
      </c>
      <c r="I11" s="18" t="n">
        <v>10.03958382</v>
      </c>
      <c r="J11" s="20" t="n">
        <v>2.35157535</v>
      </c>
      <c r="K11" s="18" t="n">
        <v>0</v>
      </c>
      <c r="L11" s="20" t="n">
        <v>0</v>
      </c>
      <c r="M11" s="18" t="s">
        <v>404</v>
      </c>
      <c r="N11" s="20" t="s">
        <v>404</v>
      </c>
      <c r="O11" s="18" t="n">
        <v>0</v>
      </c>
      <c r="P11" s="20" t="n">
        <v>0</v>
      </c>
      <c r="Q11" s="18" t="n">
        <v>0</v>
      </c>
      <c r="R11" s="20" t="n">
        <v>0</v>
      </c>
      <c r="S11" s="18" t="n">
        <v>29.26006874</v>
      </c>
      <c r="T11" s="20" t="n">
        <v>3.61256152</v>
      </c>
    </row>
    <row r="12" spans="1:20">
      <c r="A12" s="15" t="s">
        <v>409</v>
      </c>
      <c r="B12" s="17" t="n">
        <v>6894</v>
      </c>
      <c r="C12" s="18">
        <f>(106.0/B12*100)</f>
        <v/>
      </c>
      <c r="D12" s="19" t="n">
        <v>6788</v>
      </c>
      <c r="E12" s="18" t="n">
        <v>47.76068742</v>
      </c>
      <c r="F12" s="20" t="n">
        <v>3.37021106</v>
      </c>
      <c r="G12" s="18" t="n">
        <v>27.95366022</v>
      </c>
      <c r="H12" s="20" t="n">
        <v>3.10747726</v>
      </c>
      <c r="I12" s="18" t="n">
        <v>12.51773578</v>
      </c>
      <c r="J12" s="20" t="n">
        <v>1.93474637</v>
      </c>
      <c r="K12" s="18" t="n">
        <v>0</v>
      </c>
      <c r="L12" s="20" t="n">
        <v>0</v>
      </c>
      <c r="M12" s="18" t="s">
        <v>404</v>
      </c>
      <c r="N12" s="20" t="s">
        <v>404</v>
      </c>
      <c r="O12" s="18" t="n">
        <v>0</v>
      </c>
      <c r="P12" s="20" t="n">
        <v>0</v>
      </c>
      <c r="Q12" s="18" t="n">
        <v>0</v>
      </c>
      <c r="R12" s="20" t="n">
        <v>0</v>
      </c>
      <c r="S12" s="18" t="n">
        <v>11.76791658</v>
      </c>
      <c r="T12" s="20" t="n">
        <v>2.20981144</v>
      </c>
    </row>
    <row r="13" spans="1:20">
      <c r="A13" s="15" t="s">
        <v>410</v>
      </c>
      <c r="B13" s="17" t="n">
        <v>7161</v>
      </c>
      <c r="C13" s="18">
        <f>(1175.0/B13*100)</f>
        <v/>
      </c>
      <c r="D13" s="19" t="n">
        <v>5986</v>
      </c>
      <c r="E13" s="18" t="n">
        <v>20.83861545</v>
      </c>
      <c r="F13" s="20" t="n">
        <v>3.22240932</v>
      </c>
      <c r="G13" s="18" t="n">
        <v>27.2114308</v>
      </c>
      <c r="H13" s="20" t="n">
        <v>2.8929301</v>
      </c>
      <c r="I13" s="18" t="n">
        <v>12.72514264</v>
      </c>
      <c r="J13" s="20" t="n">
        <v>2.55701694</v>
      </c>
      <c r="K13" s="18" t="n">
        <v>0</v>
      </c>
      <c r="L13" s="20" t="n">
        <v>0</v>
      </c>
      <c r="M13" s="18" t="s">
        <v>404</v>
      </c>
      <c r="N13" s="20" t="s">
        <v>404</v>
      </c>
      <c r="O13" s="18" t="n">
        <v>0</v>
      </c>
      <c r="P13" s="20" t="n">
        <v>0</v>
      </c>
      <c r="Q13" s="18" t="n">
        <v>0</v>
      </c>
      <c r="R13" s="20" t="n">
        <v>0</v>
      </c>
      <c r="S13" s="18" t="n">
        <v>39.22481111</v>
      </c>
      <c r="T13" s="20" t="n">
        <v>3.29437598</v>
      </c>
    </row>
    <row r="14" spans="1:20">
      <c r="A14" s="15" t="s">
        <v>411</v>
      </c>
      <c r="B14" s="17" t="n">
        <v>5587</v>
      </c>
      <c r="C14" s="18">
        <f>(0.0/B14*100)</f>
        <v/>
      </c>
      <c r="D14" s="19" t="n">
        <v>5587</v>
      </c>
      <c r="E14" s="18" t="n">
        <v>17.39262471</v>
      </c>
      <c r="F14" s="20" t="n">
        <v>2.160732</v>
      </c>
      <c r="G14" s="18" t="n">
        <v>41.29899319</v>
      </c>
      <c r="H14" s="20" t="n">
        <v>2.68518693</v>
      </c>
      <c r="I14" s="18" t="n">
        <v>4.10216141</v>
      </c>
      <c r="J14" s="20" t="n">
        <v>1.41433898</v>
      </c>
      <c r="K14" s="18" t="n">
        <v>0</v>
      </c>
      <c r="L14" s="20" t="n">
        <v>0</v>
      </c>
      <c r="M14" s="18" t="s">
        <v>404</v>
      </c>
      <c r="N14" s="20" t="s">
        <v>404</v>
      </c>
      <c r="O14" s="18" t="n">
        <v>0</v>
      </c>
      <c r="P14" s="20" t="n">
        <v>0</v>
      </c>
      <c r="Q14" s="18" t="n">
        <v>0</v>
      </c>
      <c r="R14" s="20" t="n">
        <v>0</v>
      </c>
      <c r="S14" s="18" t="n">
        <v>37.20622068</v>
      </c>
      <c r="T14" s="20" t="n">
        <v>2.81460262</v>
      </c>
    </row>
    <row r="15" spans="1:20">
      <c r="A15" s="15" t="s">
        <v>412</v>
      </c>
      <c r="B15" s="17" t="n">
        <v>5882</v>
      </c>
      <c r="C15" s="18">
        <f>(0.0/B15*100)</f>
        <v/>
      </c>
      <c r="D15" s="19" t="n">
        <v>5882</v>
      </c>
      <c r="E15" s="18" t="n">
        <v>31.51603422</v>
      </c>
      <c r="F15" s="20" t="n">
        <v>3.60173609</v>
      </c>
      <c r="G15" s="18" t="n">
        <v>50.22736164</v>
      </c>
      <c r="H15" s="20" t="n">
        <v>3.77735764</v>
      </c>
      <c r="I15" s="18" t="n">
        <v>3.1552886</v>
      </c>
      <c r="J15" s="20" t="n">
        <v>1.24869838</v>
      </c>
      <c r="K15" s="18" t="n">
        <v>0</v>
      </c>
      <c r="L15" s="20" t="n">
        <v>0</v>
      </c>
      <c r="M15" s="18" t="s">
        <v>404</v>
      </c>
      <c r="N15" s="20" t="s">
        <v>404</v>
      </c>
      <c r="O15" s="18" t="n">
        <v>0</v>
      </c>
      <c r="P15" s="20" t="n">
        <v>0</v>
      </c>
      <c r="Q15" s="18" t="n">
        <v>0</v>
      </c>
      <c r="R15" s="20" t="n">
        <v>0</v>
      </c>
      <c r="S15" s="18" t="n">
        <v>15.10131554</v>
      </c>
      <c r="T15" s="20" t="n">
        <v>2.71369758</v>
      </c>
    </row>
    <row r="16" spans="1:20">
      <c r="A16" s="15" t="s">
        <v>413</v>
      </c>
      <c r="B16" s="17" t="n">
        <v>6108</v>
      </c>
      <c r="C16" s="18">
        <f>(390.0/B16*100)</f>
        <v/>
      </c>
      <c r="D16" s="19" t="n">
        <v>5718</v>
      </c>
      <c r="E16" s="18" t="n">
        <v>19.90285915</v>
      </c>
      <c r="F16" s="20" t="n">
        <v>2.4039775</v>
      </c>
      <c r="G16" s="18" t="n">
        <v>38.88774386</v>
      </c>
      <c r="H16" s="20" t="n">
        <v>3.32787446</v>
      </c>
      <c r="I16" s="18" t="n">
        <v>6.08190971</v>
      </c>
      <c r="J16" s="20" t="n">
        <v>1.4441663</v>
      </c>
      <c r="K16" s="18" t="n">
        <v>0</v>
      </c>
      <c r="L16" s="20" t="n">
        <v>0</v>
      </c>
      <c r="M16" s="18" t="s">
        <v>404</v>
      </c>
      <c r="N16" s="20" t="s">
        <v>404</v>
      </c>
      <c r="O16" s="18" t="n">
        <v>0</v>
      </c>
      <c r="P16" s="20" t="n">
        <v>0</v>
      </c>
      <c r="Q16" s="18" t="n">
        <v>0</v>
      </c>
      <c r="R16" s="20" t="n">
        <v>0</v>
      </c>
      <c r="S16" s="18" t="n">
        <v>35.12748728</v>
      </c>
      <c r="T16" s="20" t="n">
        <v>3.34682654</v>
      </c>
    </row>
    <row r="17" spans="1:20">
      <c r="A17" s="15" t="s">
        <v>414</v>
      </c>
      <c r="B17" s="17" t="n">
        <v>6504</v>
      </c>
      <c r="C17" s="18">
        <f>(1325.0/B17*100)</f>
        <v/>
      </c>
      <c r="D17" s="19" t="n">
        <v>5179</v>
      </c>
      <c r="E17" s="18" t="n">
        <v>19.21059177</v>
      </c>
      <c r="F17" s="20" t="n">
        <v>2.80955218</v>
      </c>
      <c r="G17" s="18" t="n">
        <v>37.58036926</v>
      </c>
      <c r="H17" s="20" t="n">
        <v>3.59500743</v>
      </c>
      <c r="I17" s="18" t="n">
        <v>10.95556524</v>
      </c>
      <c r="J17" s="20" t="n">
        <v>2.35724</v>
      </c>
      <c r="K17" s="18" t="n">
        <v>0</v>
      </c>
      <c r="L17" s="20" t="n">
        <v>0</v>
      </c>
      <c r="M17" s="18" t="s">
        <v>404</v>
      </c>
      <c r="N17" s="20" t="s">
        <v>404</v>
      </c>
      <c r="O17" s="18" t="n">
        <v>0</v>
      </c>
      <c r="P17" s="20" t="n">
        <v>0</v>
      </c>
      <c r="Q17" s="18" t="n">
        <v>0</v>
      </c>
      <c r="R17" s="20" t="n">
        <v>0</v>
      </c>
      <c r="S17" s="18" t="n">
        <v>32.25347373</v>
      </c>
      <c r="T17" s="20" t="n">
        <v>3.5235837</v>
      </c>
    </row>
    <row r="18" spans="1:20">
      <c r="A18" s="15" t="s">
        <v>415</v>
      </c>
      <c r="B18" s="17" t="n">
        <v>5532</v>
      </c>
      <c r="C18" s="18">
        <f>(0.0/B18*100)</f>
        <v/>
      </c>
      <c r="D18" s="19" t="n">
        <v>5532</v>
      </c>
      <c r="E18" s="18" t="n">
        <v>28.04948934</v>
      </c>
      <c r="F18" s="20" t="n">
        <v>3.70846622</v>
      </c>
      <c r="G18" s="18" t="n">
        <v>54.12678217</v>
      </c>
      <c r="H18" s="20" t="n">
        <v>4.07452599</v>
      </c>
      <c r="I18" s="18" t="n">
        <v>11.65073378</v>
      </c>
      <c r="J18" s="20" t="n">
        <v>2.33165145</v>
      </c>
      <c r="K18" s="18" t="n">
        <v>0</v>
      </c>
      <c r="L18" s="20" t="n">
        <v>0</v>
      </c>
      <c r="M18" s="18" t="s">
        <v>404</v>
      </c>
      <c r="N18" s="20" t="s">
        <v>404</v>
      </c>
      <c r="O18" s="18" t="n">
        <v>0</v>
      </c>
      <c r="P18" s="20" t="n">
        <v>0</v>
      </c>
      <c r="Q18" s="18" t="n">
        <v>0</v>
      </c>
      <c r="R18" s="20" t="n">
        <v>0</v>
      </c>
      <c r="S18" s="18" t="n">
        <v>6.17299471</v>
      </c>
      <c r="T18" s="20" t="n">
        <v>1.82903099</v>
      </c>
    </row>
    <row r="19" spans="1:20">
      <c r="A19" s="15" t="s">
        <v>416</v>
      </c>
      <c r="B19" s="17" t="n">
        <v>5658</v>
      </c>
      <c r="C19" s="18">
        <f>(327.0/B19*100)</f>
        <v/>
      </c>
      <c r="D19" s="19" t="n">
        <v>5331</v>
      </c>
      <c r="E19" s="18" t="n">
        <v>34.15181976</v>
      </c>
      <c r="F19" s="20" t="n">
        <v>3.36440796</v>
      </c>
      <c r="G19" s="18" t="n">
        <v>40.35830657</v>
      </c>
      <c r="H19" s="20" t="n">
        <v>3.38702211</v>
      </c>
      <c r="I19" s="18" t="n">
        <v>12.25336128</v>
      </c>
      <c r="J19" s="20" t="n">
        <v>2.07308334</v>
      </c>
      <c r="K19" s="18" t="n">
        <v>0</v>
      </c>
      <c r="L19" s="20" t="n">
        <v>0</v>
      </c>
      <c r="M19" s="18" t="s">
        <v>404</v>
      </c>
      <c r="N19" s="20" t="s">
        <v>404</v>
      </c>
      <c r="O19" s="18" t="n">
        <v>0</v>
      </c>
      <c r="P19" s="20" t="n">
        <v>0</v>
      </c>
      <c r="Q19" s="18" t="n">
        <v>0</v>
      </c>
      <c r="R19" s="20" t="n">
        <v>0</v>
      </c>
      <c r="S19" s="18" t="n">
        <v>13.23651239</v>
      </c>
      <c r="T19" s="20" t="n">
        <v>1.88560207</v>
      </c>
    </row>
    <row r="20" spans="1:20">
      <c r="A20" s="15" t="s">
        <v>417</v>
      </c>
      <c r="B20" s="17" t="n">
        <v>3371</v>
      </c>
      <c r="C20" s="18">
        <f>(24.0/B20*100)</f>
        <v/>
      </c>
      <c r="D20" s="19" t="n">
        <v>3347</v>
      </c>
      <c r="E20" s="18" t="n">
        <v>34.02909385</v>
      </c>
      <c r="F20" s="20" t="n">
        <v>0.29719183</v>
      </c>
      <c r="G20" s="18" t="n">
        <v>26.25639305</v>
      </c>
      <c r="H20" s="20" t="n">
        <v>0.2241384</v>
      </c>
      <c r="I20" s="18" t="n">
        <v>3.64902938</v>
      </c>
      <c r="J20" s="20" t="n">
        <v>0.10345643</v>
      </c>
      <c r="K20" s="18" t="n">
        <v>0</v>
      </c>
      <c r="L20" s="20" t="n">
        <v>0</v>
      </c>
      <c r="M20" s="18" t="s">
        <v>404</v>
      </c>
      <c r="N20" s="20" t="s">
        <v>404</v>
      </c>
      <c r="O20" s="18" t="n">
        <v>0</v>
      </c>
      <c r="P20" s="20" t="n">
        <v>0</v>
      </c>
      <c r="Q20" s="18" t="n">
        <v>0</v>
      </c>
      <c r="R20" s="20" t="n">
        <v>0</v>
      </c>
      <c r="S20" s="18" t="n">
        <v>36.06548373</v>
      </c>
      <c r="T20" s="20" t="n">
        <v>0.30086427</v>
      </c>
    </row>
    <row r="21" spans="1:20">
      <c r="A21" s="15" t="s">
        <v>418</v>
      </c>
      <c r="B21" s="17" t="n">
        <v>5741</v>
      </c>
      <c r="C21" s="18">
        <f>(0.0/B21*100)</f>
        <v/>
      </c>
      <c r="D21" s="19" t="n">
        <v>5741</v>
      </c>
      <c r="E21" s="18" t="n">
        <v>17.3317207</v>
      </c>
      <c r="F21" s="20" t="n">
        <v>3.04792709</v>
      </c>
      <c r="G21" s="18" t="n">
        <v>36.22704961</v>
      </c>
      <c r="H21" s="20" t="n">
        <v>3.9058021</v>
      </c>
      <c r="I21" s="18" t="n">
        <v>17.30970627</v>
      </c>
      <c r="J21" s="20" t="n">
        <v>3.21080322</v>
      </c>
      <c r="K21" s="18" t="n">
        <v>0</v>
      </c>
      <c r="L21" s="20" t="n">
        <v>0</v>
      </c>
      <c r="M21" s="18" t="s">
        <v>404</v>
      </c>
      <c r="N21" s="20" t="s">
        <v>404</v>
      </c>
      <c r="O21" s="18" t="n">
        <v>0</v>
      </c>
      <c r="P21" s="20" t="n">
        <v>0</v>
      </c>
      <c r="Q21" s="18" t="n">
        <v>0</v>
      </c>
      <c r="R21" s="20" t="n">
        <v>0</v>
      </c>
      <c r="S21" s="18" t="n">
        <v>29.13152342</v>
      </c>
      <c r="T21" s="20" t="n">
        <v>3.45067248</v>
      </c>
    </row>
    <row r="22" spans="1:20">
      <c r="A22" s="15" t="s">
        <v>419</v>
      </c>
      <c r="B22" s="17" t="n">
        <v>6598</v>
      </c>
      <c r="C22" s="18">
        <f>(0.0/B22*100)</f>
        <v/>
      </c>
      <c r="D22" s="19" t="n">
        <v>6598</v>
      </c>
      <c r="E22" s="18" t="n">
        <v>18.67487471</v>
      </c>
      <c r="F22" s="20" t="n">
        <v>2.95152822</v>
      </c>
      <c r="G22" s="18" t="n">
        <v>48.80508419</v>
      </c>
      <c r="H22" s="20" t="n">
        <v>3.81503663</v>
      </c>
      <c r="I22" s="18" t="n">
        <v>7.33958765</v>
      </c>
      <c r="J22" s="20" t="n">
        <v>1.64345416</v>
      </c>
      <c r="K22" s="18" t="n">
        <v>0</v>
      </c>
      <c r="L22" s="20" t="n">
        <v>0</v>
      </c>
      <c r="M22" s="18" t="s">
        <v>404</v>
      </c>
      <c r="N22" s="20" t="s">
        <v>404</v>
      </c>
      <c r="O22" s="18" t="n">
        <v>0</v>
      </c>
      <c r="P22" s="20" t="n">
        <v>0</v>
      </c>
      <c r="Q22" s="18" t="n">
        <v>0</v>
      </c>
      <c r="R22" s="20" t="n">
        <v>0</v>
      </c>
      <c r="S22" s="18" t="n">
        <v>25.18045345</v>
      </c>
      <c r="T22" s="20" t="n">
        <v>3.23924625</v>
      </c>
    </row>
    <row r="23" spans="1:20">
      <c r="A23" s="15" t="s">
        <v>420</v>
      </c>
      <c r="B23" s="17" t="n">
        <v>11583</v>
      </c>
      <c r="C23" s="18">
        <f>(3151.0/B23*100)</f>
        <v/>
      </c>
      <c r="D23" s="19" t="n">
        <v>8432</v>
      </c>
      <c r="E23" s="18" t="n">
        <v>21.63651603</v>
      </c>
      <c r="F23" s="20" t="n">
        <v>2.72536679</v>
      </c>
      <c r="G23" s="18" t="n">
        <v>29.79758009</v>
      </c>
      <c r="H23" s="20" t="n">
        <v>3.72344675</v>
      </c>
      <c r="I23" s="18" t="n">
        <v>8.7839657</v>
      </c>
      <c r="J23" s="20" t="n">
        <v>1.7910507</v>
      </c>
      <c r="K23" s="18" t="n">
        <v>0</v>
      </c>
      <c r="L23" s="20" t="n">
        <v>0</v>
      </c>
      <c r="M23" s="18" t="s">
        <v>404</v>
      </c>
      <c r="N23" s="20" t="s">
        <v>404</v>
      </c>
      <c r="O23" s="18" t="n">
        <v>0</v>
      </c>
      <c r="P23" s="20" t="n">
        <v>0</v>
      </c>
      <c r="Q23" s="18" t="n">
        <v>0</v>
      </c>
      <c r="R23" s="20" t="n">
        <v>0</v>
      </c>
      <c r="S23" s="18" t="n">
        <v>39.78193818</v>
      </c>
      <c r="T23" s="20" t="n">
        <v>3.54016145</v>
      </c>
    </row>
    <row r="24" spans="1:20">
      <c r="A24" s="15" t="s">
        <v>421</v>
      </c>
      <c r="B24" s="17" t="n">
        <v>6647</v>
      </c>
      <c r="C24" s="18">
        <f>(0.0/B24*100)</f>
        <v/>
      </c>
      <c r="D24" s="19" t="n">
        <v>6647</v>
      </c>
      <c r="E24" s="18" t="n">
        <v>66.05577526</v>
      </c>
      <c r="F24" s="20" t="n">
        <v>3.6113068</v>
      </c>
      <c r="G24" s="18" t="n">
        <v>28.58924448</v>
      </c>
      <c r="H24" s="20" t="n">
        <v>3.47616353</v>
      </c>
      <c r="I24" s="18" t="n">
        <v>2.9392783</v>
      </c>
      <c r="J24" s="20" t="n">
        <v>1.21320771</v>
      </c>
      <c r="K24" s="18" t="n">
        <v>0</v>
      </c>
      <c r="L24" s="20" t="n">
        <v>0</v>
      </c>
      <c r="M24" s="18" t="s">
        <v>404</v>
      </c>
      <c r="N24" s="20" t="s">
        <v>404</v>
      </c>
      <c r="O24" s="18" t="n">
        <v>0</v>
      </c>
      <c r="P24" s="20" t="n">
        <v>0</v>
      </c>
      <c r="Q24" s="18" t="n">
        <v>0</v>
      </c>
      <c r="R24" s="20" t="n">
        <v>0</v>
      </c>
      <c r="S24" s="18" t="n">
        <v>2.41570197</v>
      </c>
      <c r="T24" s="20" t="n">
        <v>1.08906678</v>
      </c>
    </row>
    <row r="25" spans="1:20">
      <c r="A25" s="15" t="s">
        <v>422</v>
      </c>
      <c r="B25" s="17" t="n">
        <v>5581</v>
      </c>
      <c r="C25" s="18">
        <f>(0.0/B25*100)</f>
        <v/>
      </c>
      <c r="D25" s="19" t="n">
        <v>5581</v>
      </c>
      <c r="E25" s="18" t="n">
        <v>47.05260068</v>
      </c>
      <c r="F25" s="20" t="n">
        <v>4.30126683</v>
      </c>
      <c r="G25" s="18" t="n">
        <v>28.06308914</v>
      </c>
      <c r="H25" s="20" t="n">
        <v>3.9849271</v>
      </c>
      <c r="I25" s="18" t="n">
        <v>9.20156485</v>
      </c>
      <c r="J25" s="20" t="n">
        <v>2.23731727</v>
      </c>
      <c r="K25" s="18" t="n">
        <v>0</v>
      </c>
      <c r="L25" s="20" t="n">
        <v>0</v>
      </c>
      <c r="M25" s="18" t="s">
        <v>404</v>
      </c>
      <c r="N25" s="20" t="s">
        <v>404</v>
      </c>
      <c r="O25" s="18" t="n">
        <v>0</v>
      </c>
      <c r="P25" s="20" t="n">
        <v>0</v>
      </c>
      <c r="Q25" s="18" t="n">
        <v>0</v>
      </c>
      <c r="R25" s="20" t="n">
        <v>0</v>
      </c>
      <c r="S25" s="18" t="n">
        <v>15.68274532</v>
      </c>
      <c r="T25" s="20" t="n">
        <v>3.07144667</v>
      </c>
    </row>
    <row r="26" spans="1:20">
      <c r="A26" s="15" t="s">
        <v>423</v>
      </c>
      <c r="B26" s="17" t="n">
        <v>4869</v>
      </c>
      <c r="C26" s="18">
        <f>(11.0/B26*100)</f>
        <v/>
      </c>
      <c r="D26" s="19" t="n">
        <v>4858</v>
      </c>
      <c r="E26" s="18" t="n">
        <v>38.28788547</v>
      </c>
      <c r="F26" s="20" t="n">
        <v>2.8312873</v>
      </c>
      <c r="G26" s="18" t="n">
        <v>47.17800032</v>
      </c>
      <c r="H26" s="20" t="n">
        <v>2.77146189</v>
      </c>
      <c r="I26" s="18" t="n">
        <v>1.54075832</v>
      </c>
      <c r="J26" s="20" t="n">
        <v>0.52709527</v>
      </c>
      <c r="K26" s="18" t="n">
        <v>0</v>
      </c>
      <c r="L26" s="20" t="n">
        <v>0</v>
      </c>
      <c r="M26" s="18" t="s">
        <v>404</v>
      </c>
      <c r="N26" s="20" t="s">
        <v>404</v>
      </c>
      <c r="O26" s="18" t="n">
        <v>0</v>
      </c>
      <c r="P26" s="20" t="n">
        <v>0</v>
      </c>
      <c r="Q26" s="18" t="n">
        <v>0</v>
      </c>
      <c r="R26" s="20" t="n">
        <v>0</v>
      </c>
      <c r="S26" s="18" t="n">
        <v>12.99335589</v>
      </c>
      <c r="T26" s="20" t="n">
        <v>2.05079296</v>
      </c>
    </row>
    <row r="27" spans="1:20">
      <c r="A27" s="15" t="s">
        <v>424</v>
      </c>
      <c r="B27" s="17" t="n">
        <v>5299</v>
      </c>
      <c r="C27" s="18">
        <f>(0.0/B27*100)</f>
        <v/>
      </c>
      <c r="D27" s="19" t="n">
        <v>5299</v>
      </c>
      <c r="E27" s="18" t="n">
        <v>3.71013575</v>
      </c>
      <c r="F27" s="20" t="n">
        <v>0.01526916</v>
      </c>
      <c r="G27" s="18" t="n">
        <v>57.64416849</v>
      </c>
      <c r="H27" s="20" t="n">
        <v>0.11509894</v>
      </c>
      <c r="I27" s="18" t="n">
        <v>6.10982198</v>
      </c>
      <c r="J27" s="20" t="n">
        <v>0.06414193</v>
      </c>
      <c r="K27" s="18" t="n">
        <v>0</v>
      </c>
      <c r="L27" s="20" t="n">
        <v>0</v>
      </c>
      <c r="M27" s="18" t="s">
        <v>404</v>
      </c>
      <c r="N27" s="20" t="s">
        <v>404</v>
      </c>
      <c r="O27" s="18" t="n">
        <v>0</v>
      </c>
      <c r="P27" s="20" t="n">
        <v>0</v>
      </c>
      <c r="Q27" s="18" t="n">
        <v>0</v>
      </c>
      <c r="R27" s="20" t="n">
        <v>0</v>
      </c>
      <c r="S27" s="18" t="n">
        <v>32.53587378</v>
      </c>
      <c r="T27" s="20" t="n">
        <v>0.100108</v>
      </c>
    </row>
    <row r="28" spans="1:20">
      <c r="A28" s="15" t="s">
        <v>425</v>
      </c>
      <c r="B28" s="17" t="n">
        <v>7568</v>
      </c>
      <c r="C28" s="18">
        <f>(0.0/B28*100)</f>
        <v/>
      </c>
      <c r="D28" s="19" t="n">
        <v>7568</v>
      </c>
      <c r="E28" s="18" t="n">
        <v>34.38093686</v>
      </c>
      <c r="F28" s="20" t="n">
        <v>3.19707924</v>
      </c>
      <c r="G28" s="18" t="n">
        <v>18.86114648</v>
      </c>
      <c r="H28" s="20" t="n">
        <v>2.67845888</v>
      </c>
      <c r="I28" s="18" t="n">
        <v>3.56713319</v>
      </c>
      <c r="J28" s="20" t="n">
        <v>1.11648542</v>
      </c>
      <c r="K28" s="18" t="n">
        <v>0</v>
      </c>
      <c r="L28" s="20" t="n">
        <v>0</v>
      </c>
      <c r="M28" s="18" t="s">
        <v>404</v>
      </c>
      <c r="N28" s="20" t="s">
        <v>404</v>
      </c>
      <c r="O28" s="18" t="n">
        <v>0</v>
      </c>
      <c r="P28" s="20" t="n">
        <v>0</v>
      </c>
      <c r="Q28" s="18" t="n">
        <v>0</v>
      </c>
      <c r="R28" s="20" t="n">
        <v>0</v>
      </c>
      <c r="S28" s="18" t="n">
        <v>43.19078348</v>
      </c>
      <c r="T28" s="20" t="n">
        <v>3.27180339</v>
      </c>
    </row>
    <row r="29" spans="1:20">
      <c r="A29" s="15" t="s">
        <v>426</v>
      </c>
      <c r="B29" s="17" t="n">
        <v>5385</v>
      </c>
      <c r="C29" s="18">
        <f>(1123.0/B29*100)</f>
        <v/>
      </c>
      <c r="D29" s="19" t="n">
        <v>4262</v>
      </c>
      <c r="E29" s="18" t="n">
        <v>28.13195026</v>
      </c>
      <c r="F29" s="20" t="n">
        <v>3.85042308</v>
      </c>
      <c r="G29" s="18" t="n">
        <v>20.53881547</v>
      </c>
      <c r="H29" s="20" t="n">
        <v>3.67992621</v>
      </c>
      <c r="I29" s="18" t="n">
        <v>4.80282531</v>
      </c>
      <c r="J29" s="20" t="n">
        <v>1.47027908</v>
      </c>
      <c r="K29" s="18" t="n">
        <v>0</v>
      </c>
      <c r="L29" s="20" t="n">
        <v>0</v>
      </c>
      <c r="M29" s="18" t="s">
        <v>404</v>
      </c>
      <c r="N29" s="20" t="s">
        <v>404</v>
      </c>
      <c r="O29" s="18" t="n">
        <v>0</v>
      </c>
      <c r="P29" s="20" t="n">
        <v>0</v>
      </c>
      <c r="Q29" s="18" t="n">
        <v>0</v>
      </c>
      <c r="R29" s="20" t="n">
        <v>0</v>
      </c>
      <c r="S29" s="18" t="n">
        <v>46.52640896</v>
      </c>
      <c r="T29" s="20" t="n">
        <v>4.55289486</v>
      </c>
    </row>
    <row r="30" spans="1:20">
      <c r="A30" s="15" t="s">
        <v>427</v>
      </c>
      <c r="B30" s="17" t="n">
        <v>4520</v>
      </c>
      <c r="C30" s="18">
        <f>(957.0/B30*100)</f>
        <v/>
      </c>
      <c r="D30" s="19" t="n">
        <v>3563</v>
      </c>
      <c r="E30" s="18" t="n">
        <v>18.22824285</v>
      </c>
      <c r="F30" s="20" t="n">
        <v>2.67136428</v>
      </c>
      <c r="G30" s="18" t="n">
        <v>25.99871242</v>
      </c>
      <c r="H30" s="20" t="n">
        <v>3.37939119</v>
      </c>
      <c r="I30" s="18" t="n">
        <v>8.635856</v>
      </c>
      <c r="J30" s="20" t="n">
        <v>2.46895185</v>
      </c>
      <c r="K30" s="18" t="n">
        <v>0</v>
      </c>
      <c r="L30" s="20" t="n">
        <v>0</v>
      </c>
      <c r="M30" s="18" t="s">
        <v>404</v>
      </c>
      <c r="N30" s="20" t="s">
        <v>404</v>
      </c>
      <c r="O30" s="18" t="n">
        <v>0</v>
      </c>
      <c r="P30" s="20" t="n">
        <v>0</v>
      </c>
      <c r="Q30" s="18" t="n">
        <v>0</v>
      </c>
      <c r="R30" s="20" t="n">
        <v>0</v>
      </c>
      <c r="S30" s="18" t="n">
        <v>47.13718874</v>
      </c>
      <c r="T30" s="20" t="n">
        <v>4.17887109</v>
      </c>
    </row>
    <row r="31" spans="1:20">
      <c r="A31" s="15" t="s">
        <v>428</v>
      </c>
      <c r="B31" s="17" t="n">
        <v>5456</v>
      </c>
      <c r="C31" s="18">
        <f>(502.0/B31*100)</f>
        <v/>
      </c>
      <c r="D31" s="19" t="n">
        <v>4954</v>
      </c>
      <c r="E31" s="18" t="n">
        <v>22.49496977</v>
      </c>
      <c r="F31" s="20" t="n">
        <v>2.73146712</v>
      </c>
      <c r="G31" s="18" t="n">
        <v>57.34554713</v>
      </c>
      <c r="H31" s="20" t="n">
        <v>3.21614765</v>
      </c>
      <c r="I31" s="18" t="n">
        <v>4.70483447</v>
      </c>
      <c r="J31" s="20" t="n">
        <v>1.50562048</v>
      </c>
      <c r="K31" s="18" t="n">
        <v>0</v>
      </c>
      <c r="L31" s="20" t="n">
        <v>0</v>
      </c>
      <c r="M31" s="18" t="s">
        <v>404</v>
      </c>
      <c r="N31" s="20" t="s">
        <v>404</v>
      </c>
      <c r="O31" s="18" t="n">
        <v>0</v>
      </c>
      <c r="P31" s="20" t="n">
        <v>0</v>
      </c>
      <c r="Q31" s="18" t="n">
        <v>0</v>
      </c>
      <c r="R31" s="20" t="n">
        <v>0</v>
      </c>
      <c r="S31" s="18" t="n">
        <v>15.45464863</v>
      </c>
      <c r="T31" s="20" t="n">
        <v>2.56329236</v>
      </c>
    </row>
    <row r="32" spans="1:20">
      <c r="A32" s="15" t="s">
        <v>429</v>
      </c>
      <c r="B32" s="17" t="n">
        <v>4478</v>
      </c>
      <c r="C32" s="18">
        <f>(0.0/B32*100)</f>
        <v/>
      </c>
      <c r="D32" s="19" t="n">
        <v>4478</v>
      </c>
      <c r="E32" s="18" t="n">
        <v>24.97488995</v>
      </c>
      <c r="F32" s="20" t="n">
        <v>3.38654079</v>
      </c>
      <c r="G32" s="18" t="n">
        <v>49.73912465</v>
      </c>
      <c r="H32" s="20" t="n">
        <v>3.83624101</v>
      </c>
      <c r="I32" s="18" t="n">
        <v>3.53491494</v>
      </c>
      <c r="J32" s="20" t="n">
        <v>1.35752883</v>
      </c>
      <c r="K32" s="18" t="n">
        <v>0</v>
      </c>
      <c r="L32" s="20" t="n">
        <v>0</v>
      </c>
      <c r="M32" s="18" t="s">
        <v>404</v>
      </c>
      <c r="N32" s="20" t="s">
        <v>404</v>
      </c>
      <c r="O32" s="18" t="n">
        <v>0</v>
      </c>
      <c r="P32" s="20" t="n">
        <v>0</v>
      </c>
      <c r="Q32" s="18" t="n">
        <v>0</v>
      </c>
      <c r="R32" s="20" t="n">
        <v>0</v>
      </c>
      <c r="S32" s="18" t="n">
        <v>21.75107046</v>
      </c>
      <c r="T32" s="20" t="n">
        <v>3.08284598</v>
      </c>
    </row>
    <row r="33" spans="1:20">
      <c r="A33" s="15" t="s">
        <v>430</v>
      </c>
      <c r="B33" s="17" t="n">
        <v>7325</v>
      </c>
      <c r="C33" s="18">
        <f>(29.0/B33*100)</f>
        <v/>
      </c>
      <c r="D33" s="19" t="n">
        <v>7296</v>
      </c>
      <c r="E33" s="18" t="n">
        <v>17.23677407</v>
      </c>
      <c r="F33" s="20" t="n">
        <v>2.82515965</v>
      </c>
      <c r="G33" s="18" t="n">
        <v>43.00468553</v>
      </c>
      <c r="H33" s="20" t="n">
        <v>3.79425063</v>
      </c>
      <c r="I33" s="18" t="n">
        <v>9.32328714</v>
      </c>
      <c r="J33" s="20" t="n">
        <v>2.29848629</v>
      </c>
      <c r="K33" s="18" t="n">
        <v>0</v>
      </c>
      <c r="L33" s="20" t="n">
        <v>0</v>
      </c>
      <c r="M33" s="18" t="s">
        <v>404</v>
      </c>
      <c r="N33" s="20" t="s">
        <v>404</v>
      </c>
      <c r="O33" s="18" t="n">
        <v>0</v>
      </c>
      <c r="P33" s="20" t="n">
        <v>0</v>
      </c>
      <c r="Q33" s="18" t="n">
        <v>0</v>
      </c>
      <c r="R33" s="20" t="n">
        <v>0</v>
      </c>
      <c r="S33" s="18" t="n">
        <v>30.43525326</v>
      </c>
      <c r="T33" s="20" t="n">
        <v>3.37542333</v>
      </c>
    </row>
    <row r="34" spans="1:20">
      <c r="A34" s="15" t="s">
        <v>431</v>
      </c>
      <c r="B34" s="17" t="n">
        <v>6350</v>
      </c>
      <c r="C34" s="18">
        <f>(0.0/B34*100)</f>
        <v/>
      </c>
      <c r="D34" s="19" t="n">
        <v>6350</v>
      </c>
      <c r="E34" s="18" t="n">
        <v>42.45375617</v>
      </c>
      <c r="F34" s="20" t="n">
        <v>3.16294438</v>
      </c>
      <c r="G34" s="18" t="n">
        <v>34.6530603</v>
      </c>
      <c r="H34" s="20" t="n">
        <v>3.14244924</v>
      </c>
      <c r="I34" s="18" t="n">
        <v>5.69165192</v>
      </c>
      <c r="J34" s="20" t="n">
        <v>1.61822331</v>
      </c>
      <c r="K34" s="18" t="n">
        <v>0</v>
      </c>
      <c r="L34" s="20" t="n">
        <v>0</v>
      </c>
      <c r="M34" s="18" t="s">
        <v>404</v>
      </c>
      <c r="N34" s="20" t="s">
        <v>404</v>
      </c>
      <c r="O34" s="18" t="n">
        <v>0</v>
      </c>
      <c r="P34" s="20" t="n">
        <v>0</v>
      </c>
      <c r="Q34" s="18" t="n">
        <v>0</v>
      </c>
      <c r="R34" s="20" t="n">
        <v>0</v>
      </c>
      <c r="S34" s="18" t="n">
        <v>17.2015316</v>
      </c>
      <c r="T34" s="20" t="n">
        <v>2.23574723</v>
      </c>
    </row>
    <row r="35" spans="1:20">
      <c r="A35" s="15" t="s">
        <v>432</v>
      </c>
      <c r="B35" s="17" t="n">
        <v>6406</v>
      </c>
      <c r="C35" s="18">
        <f>(443.0/B35*100)</f>
        <v/>
      </c>
      <c r="D35" s="19" t="n">
        <v>5963</v>
      </c>
      <c r="E35" s="18" t="n">
        <v>57.18107109</v>
      </c>
      <c r="F35" s="20" t="n">
        <v>0.67939596</v>
      </c>
      <c r="G35" s="18" t="n">
        <v>20.74410797</v>
      </c>
      <c r="H35" s="20" t="n">
        <v>0.53186184</v>
      </c>
      <c r="I35" s="18" t="n">
        <v>2.93480914</v>
      </c>
      <c r="J35" s="20" t="n">
        <v>0.10205881</v>
      </c>
      <c r="K35" s="18" t="n">
        <v>0</v>
      </c>
      <c r="L35" s="20" t="n">
        <v>0</v>
      </c>
      <c r="M35" s="18" t="s">
        <v>404</v>
      </c>
      <c r="N35" s="20" t="s">
        <v>404</v>
      </c>
      <c r="O35" s="18" t="n">
        <v>0</v>
      </c>
      <c r="P35" s="20" t="n">
        <v>0</v>
      </c>
      <c r="Q35" s="18" t="n">
        <v>0</v>
      </c>
      <c r="R35" s="20" t="n">
        <v>0</v>
      </c>
      <c r="S35" s="18" t="n">
        <v>19.14001181</v>
      </c>
      <c r="T35" s="20" t="n">
        <v>0.46369127</v>
      </c>
    </row>
    <row r="36" spans="1:20">
      <c r="A36" s="15" t="s">
        <v>433</v>
      </c>
      <c r="B36" s="17" t="n">
        <v>6736</v>
      </c>
      <c r="C36" s="18">
        <f>(10.0/B36*100)</f>
        <v/>
      </c>
      <c r="D36" s="19" t="n">
        <v>6726</v>
      </c>
      <c r="E36" s="18" t="n">
        <v>30.60186219</v>
      </c>
      <c r="F36" s="20" t="n">
        <v>3.1936379</v>
      </c>
      <c r="G36" s="18" t="n">
        <v>30.40657329</v>
      </c>
      <c r="H36" s="20" t="n">
        <v>3.24590144</v>
      </c>
      <c r="I36" s="18" t="n">
        <v>22.50636833</v>
      </c>
      <c r="J36" s="20" t="n">
        <v>2.99157718</v>
      </c>
      <c r="K36" s="18" t="n">
        <v>0</v>
      </c>
      <c r="L36" s="20" t="n">
        <v>0</v>
      </c>
      <c r="M36" s="18" t="s">
        <v>404</v>
      </c>
      <c r="N36" s="20" t="s">
        <v>404</v>
      </c>
      <c r="O36" s="18" t="n">
        <v>0</v>
      </c>
      <c r="P36" s="20" t="n">
        <v>0</v>
      </c>
      <c r="Q36" s="18" t="n">
        <v>0</v>
      </c>
      <c r="R36" s="20" t="n">
        <v>0</v>
      </c>
      <c r="S36" s="18" t="n">
        <v>16.48519619</v>
      </c>
      <c r="T36" s="20" t="n">
        <v>2.560891</v>
      </c>
    </row>
    <row r="37" spans="1:20">
      <c r="A37" s="15" t="s">
        <v>434</v>
      </c>
      <c r="B37" s="17" t="n">
        <v>5458</v>
      </c>
      <c r="C37" s="18">
        <f>(0.0/B37*100)</f>
        <v/>
      </c>
      <c r="D37" s="19" t="n">
        <v>5458</v>
      </c>
      <c r="E37" s="18" t="n">
        <v>36.4016237</v>
      </c>
      <c r="F37" s="20" t="n">
        <v>3.11295678</v>
      </c>
      <c r="G37" s="18" t="n">
        <v>27.78467227</v>
      </c>
      <c r="H37" s="20" t="n">
        <v>3.35351727</v>
      </c>
      <c r="I37" s="18" t="n">
        <v>13.58900433</v>
      </c>
      <c r="J37" s="20" t="n">
        <v>2.26433764</v>
      </c>
      <c r="K37" s="18" t="n">
        <v>0</v>
      </c>
      <c r="L37" s="20" t="n">
        <v>0</v>
      </c>
      <c r="M37" s="18" t="s">
        <v>404</v>
      </c>
      <c r="N37" s="20" t="s">
        <v>404</v>
      </c>
      <c r="O37" s="18" t="n">
        <v>0</v>
      </c>
      <c r="P37" s="20" t="n">
        <v>0</v>
      </c>
      <c r="Q37" s="18" t="n">
        <v>0</v>
      </c>
      <c r="R37" s="20" t="n">
        <v>0</v>
      </c>
      <c r="S37" s="18" t="n">
        <v>22.2246997</v>
      </c>
      <c r="T37" s="20" t="n">
        <v>2.94490151</v>
      </c>
    </row>
    <row r="38" spans="1:20">
      <c r="A38" s="15" t="s">
        <v>435</v>
      </c>
      <c r="B38" s="17" t="n">
        <v>5860</v>
      </c>
      <c r="C38" s="18">
        <f>(268.0/B38*100)</f>
        <v/>
      </c>
      <c r="D38" s="19" t="n">
        <v>5592</v>
      </c>
      <c r="E38" s="18" t="n">
        <v>26.06841773</v>
      </c>
      <c r="F38" s="20" t="n">
        <v>3.51802124</v>
      </c>
      <c r="G38" s="18" t="n">
        <v>23.43121035</v>
      </c>
      <c r="H38" s="20" t="n">
        <v>3.08548791</v>
      </c>
      <c r="I38" s="18" t="n">
        <v>7.43515028</v>
      </c>
      <c r="J38" s="20" t="n">
        <v>2.11249436</v>
      </c>
      <c r="K38" s="18" t="n">
        <v>0</v>
      </c>
      <c r="L38" s="20" t="n">
        <v>0</v>
      </c>
      <c r="M38" s="18" t="s">
        <v>404</v>
      </c>
      <c r="N38" s="20" t="s">
        <v>404</v>
      </c>
      <c r="O38" s="18" t="n">
        <v>0</v>
      </c>
      <c r="P38" s="20" t="n">
        <v>0</v>
      </c>
      <c r="Q38" s="18" t="n">
        <v>0</v>
      </c>
      <c r="R38" s="20" t="n">
        <v>0</v>
      </c>
      <c r="S38" s="18" t="n">
        <v>43.06522164</v>
      </c>
      <c r="T38" s="20" t="n">
        <v>3.90069658</v>
      </c>
    </row>
    <row r="39" spans="1:20">
      <c r="A39" s="15" t="s">
        <v>436</v>
      </c>
      <c r="B39" s="17" t="n">
        <v>5895</v>
      </c>
      <c r="C39" s="18">
        <f>(0.0/B39*100)</f>
        <v/>
      </c>
      <c r="D39" s="19" t="n">
        <v>5895</v>
      </c>
      <c r="E39" s="18" t="n">
        <v>34.24184776</v>
      </c>
      <c r="F39" s="20" t="n">
        <v>3.7431315</v>
      </c>
      <c r="G39" s="18" t="n">
        <v>47.20334066</v>
      </c>
      <c r="H39" s="20" t="n">
        <v>4.25585807</v>
      </c>
      <c r="I39" s="18" t="n">
        <v>9.212428600000001</v>
      </c>
      <c r="J39" s="20" t="n">
        <v>2.50819182</v>
      </c>
      <c r="K39" s="18" t="n">
        <v>0</v>
      </c>
      <c r="L39" s="20" t="n">
        <v>0</v>
      </c>
      <c r="M39" s="18" t="s">
        <v>404</v>
      </c>
      <c r="N39" s="20" t="s">
        <v>404</v>
      </c>
      <c r="O39" s="18" t="n">
        <v>0</v>
      </c>
      <c r="P39" s="20" t="n">
        <v>0</v>
      </c>
      <c r="Q39" s="18" t="n">
        <v>0</v>
      </c>
      <c r="R39" s="20" t="n">
        <v>0</v>
      </c>
      <c r="S39" s="18" t="n">
        <v>9.34238298</v>
      </c>
      <c r="T39" s="20" t="n">
        <v>2.13640794</v>
      </c>
    </row>
    <row r="40" spans="1:20">
      <c r="A40" s="15" t="s">
        <v>437</v>
      </c>
      <c r="B40" s="17" t="n">
        <v>14157</v>
      </c>
      <c r="C40" s="18">
        <f>(2728.0/B40*100)</f>
        <v/>
      </c>
      <c r="D40" s="19" t="n">
        <v>11429</v>
      </c>
      <c r="E40" s="18" t="n">
        <v>21.28759122</v>
      </c>
      <c r="F40" s="20" t="n">
        <v>3.03721254</v>
      </c>
      <c r="G40" s="18" t="n">
        <v>28.88966528</v>
      </c>
      <c r="H40" s="20" t="n">
        <v>3.51717979</v>
      </c>
      <c r="I40" s="18" t="n">
        <v>16.7731623</v>
      </c>
      <c r="J40" s="20" t="n">
        <v>2.93151045</v>
      </c>
      <c r="K40" s="18" t="n">
        <v>0</v>
      </c>
      <c r="L40" s="20" t="n">
        <v>0</v>
      </c>
      <c r="M40" s="18" t="s">
        <v>404</v>
      </c>
      <c r="N40" s="20" t="s">
        <v>404</v>
      </c>
      <c r="O40" s="18" t="n">
        <v>0</v>
      </c>
      <c r="P40" s="20" t="n">
        <v>0</v>
      </c>
      <c r="Q40" s="18" t="n">
        <v>0</v>
      </c>
      <c r="R40" s="20" t="n">
        <v>0</v>
      </c>
      <c r="S40" s="18" t="n">
        <v>33.04958121</v>
      </c>
      <c r="T40" s="20" t="n">
        <v>3.43394545</v>
      </c>
    </row>
    <row r="41" spans="1:20">
      <c r="A41" s="15" t="s">
        <v>438</v>
      </c>
      <c r="B41" s="17" t="n">
        <v>5712</v>
      </c>
      <c r="C41" s="18">
        <f>(99.0/B41*100)</f>
        <v/>
      </c>
      <c r="D41" s="19" t="n">
        <v>5613</v>
      </c>
      <c r="E41" s="18" t="n">
        <v>21.51896517</v>
      </c>
      <c r="F41" s="20" t="n">
        <v>3.20924432</v>
      </c>
      <c r="G41" s="18" t="n">
        <v>25.74706813</v>
      </c>
      <c r="H41" s="20" t="n">
        <v>3.88712789</v>
      </c>
      <c r="I41" s="18" t="n">
        <v>7.52528336</v>
      </c>
      <c r="J41" s="20" t="n">
        <v>2.23658296</v>
      </c>
      <c r="K41" s="18" t="n">
        <v>0</v>
      </c>
      <c r="L41" s="20" t="n">
        <v>0</v>
      </c>
      <c r="M41" s="18" t="s">
        <v>404</v>
      </c>
      <c r="N41" s="20" t="s">
        <v>404</v>
      </c>
      <c r="O41" s="18" t="n">
        <v>0</v>
      </c>
      <c r="P41" s="20" t="n">
        <v>0</v>
      </c>
      <c r="Q41" s="18" t="n">
        <v>0</v>
      </c>
      <c r="R41" s="20" t="n">
        <v>0</v>
      </c>
      <c r="S41" s="18" t="n">
        <v>45.20868334</v>
      </c>
      <c r="T41" s="20" t="n">
        <v>4.20381616</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8.662879119999999</v>
      </c>
      <c r="F44" s="20" t="n">
        <v>2.20390406</v>
      </c>
      <c r="G44" s="18" t="n">
        <v>24.71935805</v>
      </c>
      <c r="H44" s="20" t="n">
        <v>3.06793969</v>
      </c>
      <c r="I44" s="18" t="n">
        <v>25.13469139</v>
      </c>
      <c r="J44" s="20" t="n">
        <v>3.96659148</v>
      </c>
      <c r="K44" s="18" t="n">
        <v>0</v>
      </c>
      <c r="L44" s="20" t="n">
        <v>0</v>
      </c>
      <c r="M44" s="18" t="s">
        <v>404</v>
      </c>
      <c r="N44" s="20" t="s">
        <v>404</v>
      </c>
      <c r="O44" s="18" t="n">
        <v>0</v>
      </c>
      <c r="P44" s="20" t="n">
        <v>0</v>
      </c>
      <c r="Q44" s="18" t="n">
        <v>0</v>
      </c>
      <c r="R44" s="20" t="n">
        <v>0</v>
      </c>
      <c r="S44" s="18" t="n">
        <v>41.48307144</v>
      </c>
      <c r="T44" s="20" t="n">
        <v>4.29580854</v>
      </c>
    </row>
    <row r="45" spans="1:20">
      <c r="A45" s="15" t="s">
        <v>442</v>
      </c>
      <c r="B45" s="17" t="n">
        <v>5519</v>
      </c>
      <c r="C45" s="18">
        <f>(0.0/B45*100)</f>
        <v/>
      </c>
      <c r="D45" s="19" t="n">
        <v>5519</v>
      </c>
      <c r="E45" s="18" t="n">
        <v>27.52750207</v>
      </c>
      <c r="F45" s="20" t="n">
        <v>3.97506411</v>
      </c>
      <c r="G45" s="18" t="n">
        <v>54.90549255</v>
      </c>
      <c r="H45" s="20" t="n">
        <v>4.45169744</v>
      </c>
      <c r="I45" s="18" t="n">
        <v>6.31851325</v>
      </c>
      <c r="J45" s="20" t="n">
        <v>2.08269862</v>
      </c>
      <c r="K45" s="18" t="n">
        <v>0</v>
      </c>
      <c r="L45" s="20" t="n">
        <v>0</v>
      </c>
      <c r="M45" s="18" t="s">
        <v>404</v>
      </c>
      <c r="N45" s="20" t="s">
        <v>404</v>
      </c>
      <c r="O45" s="18" t="n">
        <v>0</v>
      </c>
      <c r="P45" s="20" t="n">
        <v>0</v>
      </c>
      <c r="Q45" s="18" t="n">
        <v>0</v>
      </c>
      <c r="R45" s="20" t="n">
        <v>0</v>
      </c>
      <c r="S45" s="18" t="n">
        <v>11.24849213</v>
      </c>
      <c r="T45" s="20" t="n">
        <v>2.52572222</v>
      </c>
    </row>
    <row r="46" spans="1:20">
      <c r="A46" s="15" t="s">
        <v>443</v>
      </c>
      <c r="B46" s="17" t="n">
        <v>23141</v>
      </c>
      <c r="C46" s="18">
        <f>(4196.0/B46*100)</f>
        <v/>
      </c>
      <c r="D46" s="19" t="n">
        <v>18945</v>
      </c>
      <c r="E46" s="18" t="n">
        <v>24.67289068</v>
      </c>
      <c r="F46" s="20" t="n">
        <v>2.61420213</v>
      </c>
      <c r="G46" s="18" t="n">
        <v>24.3434238</v>
      </c>
      <c r="H46" s="20" t="n">
        <v>2.33496666</v>
      </c>
      <c r="I46" s="18" t="n">
        <v>21.28488755</v>
      </c>
      <c r="J46" s="20" t="n">
        <v>2.27726169</v>
      </c>
      <c r="K46" s="18" t="n">
        <v>0</v>
      </c>
      <c r="L46" s="20" t="n">
        <v>0</v>
      </c>
      <c r="M46" s="18" t="s">
        <v>404</v>
      </c>
      <c r="N46" s="20" t="s">
        <v>404</v>
      </c>
      <c r="O46" s="18" t="n">
        <v>0</v>
      </c>
      <c r="P46" s="20" t="n">
        <v>0</v>
      </c>
      <c r="Q46" s="18" t="n">
        <v>0</v>
      </c>
      <c r="R46" s="20" t="n">
        <v>0</v>
      </c>
      <c r="S46" s="18" t="n">
        <v>29.69879797</v>
      </c>
      <c r="T46" s="20" t="n">
        <v>2.20265198</v>
      </c>
    </row>
    <row r="47" spans="1:20">
      <c r="A47" s="15" t="s">
        <v>444</v>
      </c>
      <c r="B47" s="17" t="n">
        <v>5928</v>
      </c>
      <c r="C47" s="18">
        <f>(0.0/B47*100)</f>
        <v/>
      </c>
      <c r="D47" s="19" t="n">
        <v>5928</v>
      </c>
      <c r="E47" s="18" t="n">
        <v>35.18901048</v>
      </c>
      <c r="F47" s="20" t="n">
        <v>3.70039896</v>
      </c>
      <c r="G47" s="18" t="n">
        <v>40.4657922</v>
      </c>
      <c r="H47" s="20" t="n">
        <v>3.70017762</v>
      </c>
      <c r="I47" s="18" t="n">
        <v>6.60534436</v>
      </c>
      <c r="J47" s="20" t="n">
        <v>1.92638411</v>
      </c>
      <c r="K47" s="18" t="n">
        <v>0</v>
      </c>
      <c r="L47" s="20" t="n">
        <v>0</v>
      </c>
      <c r="M47" s="18" t="s">
        <v>404</v>
      </c>
      <c r="N47" s="20" t="s">
        <v>404</v>
      </c>
      <c r="O47" s="18" t="n">
        <v>0</v>
      </c>
      <c r="P47" s="20" t="n">
        <v>0</v>
      </c>
      <c r="Q47" s="18" t="n">
        <v>0</v>
      </c>
      <c r="R47" s="20" t="n">
        <v>0</v>
      </c>
      <c r="S47" s="18" t="n">
        <v>17.73985297</v>
      </c>
      <c r="T47" s="20" t="n">
        <v>3.10187205</v>
      </c>
    </row>
    <row r="48" spans="1:20">
      <c r="A48" s="15" t="s">
        <v>445</v>
      </c>
      <c r="B48" s="17" t="n">
        <v>9841</v>
      </c>
      <c r="C48" s="18">
        <f>(40.0/B48*100)</f>
        <v/>
      </c>
      <c r="D48" s="19" t="n">
        <v>9801</v>
      </c>
      <c r="E48" s="18" t="n">
        <v>27.58574652</v>
      </c>
      <c r="F48" s="20" t="n">
        <v>3.48578405</v>
      </c>
      <c r="G48" s="18" t="n">
        <v>61.06067626</v>
      </c>
      <c r="H48" s="20" t="n">
        <v>4.07530693</v>
      </c>
      <c r="I48" s="18" t="n">
        <v>2.66619739</v>
      </c>
      <c r="J48" s="20" t="n">
        <v>1.15242966</v>
      </c>
      <c r="K48" s="18" t="n">
        <v>0</v>
      </c>
      <c r="L48" s="20" t="n">
        <v>0</v>
      </c>
      <c r="M48" s="18" t="s">
        <v>404</v>
      </c>
      <c r="N48" s="20" t="s">
        <v>404</v>
      </c>
      <c r="O48" s="18" t="n">
        <v>0</v>
      </c>
      <c r="P48" s="20" t="n">
        <v>0</v>
      </c>
      <c r="Q48" s="18" t="n">
        <v>0</v>
      </c>
      <c r="R48" s="20" t="n">
        <v>0</v>
      </c>
      <c r="S48" s="18" t="n">
        <v>8.687379829999999</v>
      </c>
      <c r="T48" s="20" t="n">
        <v>2.3472928</v>
      </c>
    </row>
    <row r="49" spans="1:20">
      <c r="A49" s="15" t="s">
        <v>446</v>
      </c>
      <c r="B49" s="17" t="n">
        <v>6349</v>
      </c>
      <c r="C49" s="18">
        <f>(52.0/B49*100)</f>
        <v/>
      </c>
      <c r="D49" s="19" t="n">
        <v>6297</v>
      </c>
      <c r="E49" s="18" t="n">
        <v>28.23615593</v>
      </c>
      <c r="F49" s="20" t="n">
        <v>3.43833585</v>
      </c>
      <c r="G49" s="18" t="n">
        <v>33.83939675</v>
      </c>
      <c r="H49" s="20" t="n">
        <v>3.97648659</v>
      </c>
      <c r="I49" s="18" t="n">
        <v>11.15304154</v>
      </c>
      <c r="J49" s="20" t="n">
        <v>1.97061495</v>
      </c>
      <c r="K49" s="18" t="n">
        <v>0</v>
      </c>
      <c r="L49" s="20" t="n">
        <v>0</v>
      </c>
      <c r="M49" s="18" t="s">
        <v>404</v>
      </c>
      <c r="N49" s="20" t="s">
        <v>404</v>
      </c>
      <c r="O49" s="18" t="n">
        <v>0</v>
      </c>
      <c r="P49" s="20" t="n">
        <v>0</v>
      </c>
      <c r="Q49" s="18" t="n">
        <v>0</v>
      </c>
      <c r="R49" s="20" t="n">
        <v>0</v>
      </c>
      <c r="S49" s="18" t="n">
        <v>26.77140578</v>
      </c>
      <c r="T49" s="20" t="n">
        <v>3.38531451</v>
      </c>
    </row>
    <row r="50" spans="1:20">
      <c r="A50" s="15" t="s">
        <v>447</v>
      </c>
      <c r="B50" s="17" t="n">
        <v>11795</v>
      </c>
      <c r="C50" s="18">
        <f>(1031.0/B50*100)</f>
        <v/>
      </c>
      <c r="D50" s="19" t="n">
        <v>10764</v>
      </c>
      <c r="E50" s="18" t="n">
        <v>28.57670138</v>
      </c>
      <c r="F50" s="20" t="n">
        <v>3.36812823</v>
      </c>
      <c r="G50" s="18" t="n">
        <v>32.5000067</v>
      </c>
      <c r="H50" s="20" t="n">
        <v>3.19507132</v>
      </c>
      <c r="I50" s="18" t="n">
        <v>14.0078069</v>
      </c>
      <c r="J50" s="20" t="n">
        <v>2.49354034</v>
      </c>
      <c r="K50" s="18" t="n">
        <v>0</v>
      </c>
      <c r="L50" s="20" t="n">
        <v>0</v>
      </c>
      <c r="M50" s="18" t="s">
        <v>404</v>
      </c>
      <c r="N50" s="20" t="s">
        <v>404</v>
      </c>
      <c r="O50" s="18" t="n">
        <v>0</v>
      </c>
      <c r="P50" s="20" t="n">
        <v>0</v>
      </c>
      <c r="Q50" s="18" t="n">
        <v>0</v>
      </c>
      <c r="R50" s="20" t="n">
        <v>0</v>
      </c>
      <c r="S50" s="18" t="n">
        <v>24.91548502</v>
      </c>
      <c r="T50" s="20" t="n">
        <v>3.19916587</v>
      </c>
    </row>
    <row r="51" spans="1:20">
      <c r="A51" s="15" t="s">
        <v>448</v>
      </c>
      <c r="B51" s="17" t="n">
        <v>6866</v>
      </c>
      <c r="C51" s="18">
        <f>(0.0/B51*100)</f>
        <v/>
      </c>
      <c r="D51" s="19" t="n">
        <v>6866</v>
      </c>
      <c r="E51" s="18" t="n">
        <v>24.50869518</v>
      </c>
      <c r="F51" s="20" t="n">
        <v>3.14858711</v>
      </c>
      <c r="G51" s="18" t="n">
        <v>31.39440493</v>
      </c>
      <c r="H51" s="20" t="n">
        <v>3.4355733</v>
      </c>
      <c r="I51" s="18" t="n">
        <v>15.033208</v>
      </c>
      <c r="J51" s="20" t="n">
        <v>2.39998144</v>
      </c>
      <c r="K51" s="18" t="n">
        <v>0</v>
      </c>
      <c r="L51" s="20" t="n">
        <v>0</v>
      </c>
      <c r="M51" s="18" t="s">
        <v>404</v>
      </c>
      <c r="N51" s="20" t="s">
        <v>404</v>
      </c>
      <c r="O51" s="18" t="n">
        <v>0</v>
      </c>
      <c r="P51" s="20" t="n">
        <v>0</v>
      </c>
      <c r="Q51" s="18" t="n">
        <v>0</v>
      </c>
      <c r="R51" s="20" t="n">
        <v>0</v>
      </c>
      <c r="S51" s="18" t="n">
        <v>29.06369188</v>
      </c>
      <c r="T51" s="20" t="n">
        <v>3.03534329</v>
      </c>
    </row>
    <row r="52" spans="1:20">
      <c r="A52" s="15" t="s">
        <v>449</v>
      </c>
      <c r="B52" s="17" t="n">
        <v>5809</v>
      </c>
      <c r="C52" s="18">
        <f>(0.0/B52*100)</f>
        <v/>
      </c>
      <c r="D52" s="19" t="n">
        <v>5809</v>
      </c>
      <c r="E52" s="18" t="n">
        <v>39.27454412</v>
      </c>
      <c r="F52" s="20" t="n">
        <v>3.66049402</v>
      </c>
      <c r="G52" s="18" t="n">
        <v>43.26717986</v>
      </c>
      <c r="H52" s="20" t="n">
        <v>4.09071569</v>
      </c>
      <c r="I52" s="18" t="n">
        <v>3.89396052</v>
      </c>
      <c r="J52" s="20" t="n">
        <v>1.3876762</v>
      </c>
      <c r="K52" s="18" t="n">
        <v>0</v>
      </c>
      <c r="L52" s="20" t="n">
        <v>0</v>
      </c>
      <c r="M52" s="18" t="s">
        <v>404</v>
      </c>
      <c r="N52" s="20" t="s">
        <v>404</v>
      </c>
      <c r="O52" s="18" t="n">
        <v>0</v>
      </c>
      <c r="P52" s="20" t="n">
        <v>0</v>
      </c>
      <c r="Q52" s="18" t="n">
        <v>0</v>
      </c>
      <c r="R52" s="20" t="n">
        <v>0</v>
      </c>
      <c r="S52" s="18" t="n">
        <v>13.5643155</v>
      </c>
      <c r="T52" s="20" t="n">
        <v>2.75964853</v>
      </c>
    </row>
    <row r="53" spans="1:20">
      <c r="A53" s="15" t="s">
        <v>450</v>
      </c>
      <c r="B53" s="17" t="n">
        <v>5571</v>
      </c>
      <c r="C53" s="18">
        <f>(0.0/B53*100)</f>
        <v/>
      </c>
      <c r="D53" s="19" t="n">
        <v>5571</v>
      </c>
      <c r="E53" s="18" t="n">
        <v>30.43621971</v>
      </c>
      <c r="F53" s="20" t="n">
        <v>0.1241106</v>
      </c>
      <c r="G53" s="18" t="n">
        <v>55.93571344</v>
      </c>
      <c r="H53" s="20" t="n">
        <v>0.13931654</v>
      </c>
      <c r="I53" s="18" t="n">
        <v>7.94954343</v>
      </c>
      <c r="J53" s="20" t="n">
        <v>0.08517848</v>
      </c>
      <c r="K53" s="18" t="n">
        <v>0</v>
      </c>
      <c r="L53" s="20" t="n">
        <v>0</v>
      </c>
      <c r="M53" s="18" t="s">
        <v>404</v>
      </c>
      <c r="N53" s="20" t="s">
        <v>404</v>
      </c>
      <c r="O53" s="18" t="n">
        <v>0</v>
      </c>
      <c r="P53" s="20" t="n">
        <v>0</v>
      </c>
      <c r="Q53" s="18" t="n">
        <v>0</v>
      </c>
      <c r="R53" s="20" t="n">
        <v>0</v>
      </c>
      <c r="S53" s="18" t="n">
        <v>5.67852343</v>
      </c>
      <c r="T53" s="20" t="n">
        <v>0.08097617999999999</v>
      </c>
    </row>
    <row r="54" spans="1:20">
      <c r="A54" s="15" t="s">
        <v>451</v>
      </c>
      <c r="B54" s="17" t="n">
        <v>4740</v>
      </c>
      <c r="C54" s="18">
        <f>(199.0/B54*100)</f>
        <v/>
      </c>
      <c r="D54" s="19" t="n">
        <v>4541</v>
      </c>
      <c r="E54" s="18" t="n">
        <v>30.72985924</v>
      </c>
      <c r="F54" s="20" t="n">
        <v>3.35715593</v>
      </c>
      <c r="G54" s="18" t="n">
        <v>33.54151297</v>
      </c>
      <c r="H54" s="20" t="n">
        <v>3.97339338</v>
      </c>
      <c r="I54" s="18" t="n">
        <v>7.73080443</v>
      </c>
      <c r="J54" s="20" t="n">
        <v>2.08991024</v>
      </c>
      <c r="K54" s="18" t="n">
        <v>0</v>
      </c>
      <c r="L54" s="20" t="n">
        <v>0</v>
      </c>
      <c r="M54" s="18" t="s">
        <v>404</v>
      </c>
      <c r="N54" s="20" t="s">
        <v>404</v>
      </c>
      <c r="O54" s="18" t="n">
        <v>0</v>
      </c>
      <c r="P54" s="20" t="n">
        <v>0</v>
      </c>
      <c r="Q54" s="18" t="n">
        <v>0</v>
      </c>
      <c r="R54" s="20" t="n">
        <v>0</v>
      </c>
      <c r="S54" s="18" t="n">
        <v>27.99782335</v>
      </c>
      <c r="T54" s="20" t="n">
        <v>2.97922676</v>
      </c>
    </row>
    <row r="55" spans="1:20">
      <c r="A55" s="15" t="s">
        <v>452</v>
      </c>
      <c r="B55" s="17" t="n">
        <v>5316</v>
      </c>
      <c r="C55" s="18">
        <f>(43.0/B55*100)</f>
        <v/>
      </c>
      <c r="D55" s="19" t="n">
        <v>5273</v>
      </c>
      <c r="E55" s="18" t="n">
        <v>21.62567295</v>
      </c>
      <c r="F55" s="20" t="n">
        <v>2.8131349</v>
      </c>
      <c r="G55" s="18" t="n">
        <v>25.62899531</v>
      </c>
      <c r="H55" s="20" t="n">
        <v>3.04644953</v>
      </c>
      <c r="I55" s="18" t="n">
        <v>6.72825793</v>
      </c>
      <c r="J55" s="20" t="n">
        <v>1.7325942</v>
      </c>
      <c r="K55" s="18" t="n">
        <v>0</v>
      </c>
      <c r="L55" s="20" t="n">
        <v>0</v>
      </c>
      <c r="M55" s="18" t="s">
        <v>404</v>
      </c>
      <c r="N55" s="20" t="s">
        <v>404</v>
      </c>
      <c r="O55" s="18" t="n">
        <v>0</v>
      </c>
      <c r="P55" s="20" t="n">
        <v>0</v>
      </c>
      <c r="Q55" s="18" t="n">
        <v>0.18226661</v>
      </c>
      <c r="R55" s="20" t="n">
        <v>0.18007656</v>
      </c>
      <c r="S55" s="18" t="n">
        <v>45.8348072</v>
      </c>
      <c r="T55" s="20" t="n">
        <v>3.28833371</v>
      </c>
    </row>
    <row r="56" spans="1:20">
      <c r="A56" s="15" t="s">
        <v>453</v>
      </c>
      <c r="B56" s="17" t="n">
        <v>5359</v>
      </c>
      <c r="C56" s="18">
        <f>(0.0/B56*100)</f>
        <v/>
      </c>
      <c r="D56" s="19" t="n">
        <v>5359</v>
      </c>
      <c r="E56" s="18" t="n">
        <v>15.69879258</v>
      </c>
      <c r="F56" s="20" t="n">
        <v>2.94696966</v>
      </c>
      <c r="G56" s="18" t="n">
        <v>45.15317554</v>
      </c>
      <c r="H56" s="20" t="n">
        <v>4.38978677</v>
      </c>
      <c r="I56" s="18" t="n">
        <v>7.75497132</v>
      </c>
      <c r="J56" s="20" t="n">
        <v>2.30729256</v>
      </c>
      <c r="K56" s="18" t="n">
        <v>0</v>
      </c>
      <c r="L56" s="20" t="n">
        <v>0</v>
      </c>
      <c r="M56" s="18" t="s">
        <v>404</v>
      </c>
      <c r="N56" s="20" t="s">
        <v>404</v>
      </c>
      <c r="O56" s="18" t="n">
        <v>0</v>
      </c>
      <c r="P56" s="20" t="n">
        <v>0</v>
      </c>
      <c r="Q56" s="18" t="n">
        <v>0</v>
      </c>
      <c r="R56" s="20" t="n">
        <v>0</v>
      </c>
      <c r="S56" s="18" t="n">
        <v>31.39306056</v>
      </c>
      <c r="T56" s="20" t="n">
        <v>4.27506034</v>
      </c>
    </row>
    <row r="57" spans="1:20">
      <c r="A57" s="15" t="s">
        <v>454</v>
      </c>
      <c r="B57" s="17" t="n">
        <v>6513</v>
      </c>
      <c r="C57" s="18">
        <f>(0.0/B57*100)</f>
        <v/>
      </c>
      <c r="D57" s="19" t="n">
        <v>6513</v>
      </c>
      <c r="E57" s="18" t="n">
        <v>23.77951066</v>
      </c>
      <c r="F57" s="20" t="n">
        <v>2.93756831</v>
      </c>
      <c r="G57" s="18" t="n">
        <v>55.67876432</v>
      </c>
      <c r="H57" s="20" t="n">
        <v>3.50014951</v>
      </c>
      <c r="I57" s="18" t="n">
        <v>16.1907119</v>
      </c>
      <c r="J57" s="20" t="n">
        <v>2.72161546</v>
      </c>
      <c r="K57" s="18" t="n">
        <v>0</v>
      </c>
      <c r="L57" s="20" t="n">
        <v>0</v>
      </c>
      <c r="M57" s="18" t="s">
        <v>404</v>
      </c>
      <c r="N57" s="20" t="s">
        <v>404</v>
      </c>
      <c r="O57" s="18" t="n">
        <v>0</v>
      </c>
      <c r="P57" s="20" t="n">
        <v>0</v>
      </c>
      <c r="Q57" s="18" t="n">
        <v>0.44256141</v>
      </c>
      <c r="R57" s="20" t="n">
        <v>0.44120608</v>
      </c>
      <c r="S57" s="18" t="n">
        <v>3.9084517</v>
      </c>
      <c r="T57" s="20" t="n">
        <v>1.29570211</v>
      </c>
    </row>
    <row r="58" spans="1:20">
      <c r="A58" s="15" t="s">
        <v>455</v>
      </c>
      <c r="B58" s="17" t="n">
        <v>7267</v>
      </c>
      <c r="C58" s="18">
        <f>(0.0/B58*100)</f>
        <v/>
      </c>
      <c r="D58" s="19" t="n">
        <v>7267</v>
      </c>
      <c r="E58" s="18" t="n">
        <v>15.73144762</v>
      </c>
      <c r="F58" s="20" t="n">
        <v>2.73999392</v>
      </c>
      <c r="G58" s="18" t="n">
        <v>40.93645886</v>
      </c>
      <c r="H58" s="20" t="n">
        <v>3.55053967</v>
      </c>
      <c r="I58" s="18" t="n">
        <v>9.88822478</v>
      </c>
      <c r="J58" s="20" t="n">
        <v>2.07137045</v>
      </c>
      <c r="K58" s="18" t="n">
        <v>0</v>
      </c>
      <c r="L58" s="20" t="n">
        <v>0</v>
      </c>
      <c r="M58" s="18" t="s">
        <v>404</v>
      </c>
      <c r="N58" s="20" t="s">
        <v>404</v>
      </c>
      <c r="O58" s="18" t="n">
        <v>0</v>
      </c>
      <c r="P58" s="20" t="n">
        <v>0</v>
      </c>
      <c r="Q58" s="18" t="n">
        <v>0</v>
      </c>
      <c r="R58" s="20" t="n">
        <v>0</v>
      </c>
      <c r="S58" s="18" t="n">
        <v>33.44386873</v>
      </c>
      <c r="T58" s="20" t="n">
        <v>3.42068332</v>
      </c>
    </row>
    <row r="59" spans="1:20">
      <c r="A59" s="15" t="s">
        <v>456</v>
      </c>
      <c r="B59" s="17" t="n">
        <v>4826</v>
      </c>
      <c r="C59" s="18">
        <f>(0.0/B59*100)</f>
        <v/>
      </c>
      <c r="D59" s="19" t="n">
        <v>4826</v>
      </c>
      <c r="E59" s="18" t="n">
        <v>17.4040576</v>
      </c>
      <c r="F59" s="20" t="n">
        <v>0.78964497</v>
      </c>
      <c r="G59" s="18" t="n">
        <v>39.5740358</v>
      </c>
      <c r="H59" s="20" t="n">
        <v>1.18412738</v>
      </c>
      <c r="I59" s="18" t="n">
        <v>11.54269845</v>
      </c>
      <c r="J59" s="20" t="n">
        <v>0.78944106</v>
      </c>
      <c r="K59" s="18" t="n">
        <v>0</v>
      </c>
      <c r="L59" s="20" t="n">
        <v>0</v>
      </c>
      <c r="M59" s="18" t="s">
        <v>404</v>
      </c>
      <c r="N59" s="20" t="s">
        <v>404</v>
      </c>
      <c r="O59" s="18" t="n">
        <v>0</v>
      </c>
      <c r="P59" s="20" t="n">
        <v>0</v>
      </c>
      <c r="Q59" s="18" t="n">
        <v>0</v>
      </c>
      <c r="R59" s="20" t="n">
        <v>0</v>
      </c>
      <c r="S59" s="18" t="n">
        <v>31.47920816</v>
      </c>
      <c r="T59" s="20" t="n">
        <v>1.16375887</v>
      </c>
    </row>
    <row r="60" spans="1:20">
      <c r="A60" s="15" t="s">
        <v>457</v>
      </c>
      <c r="B60" s="17" t="n">
        <v>4546</v>
      </c>
      <c r="C60" s="18">
        <f>(0.0/B60*100)</f>
        <v/>
      </c>
      <c r="D60" s="19" t="n">
        <v>4546</v>
      </c>
      <c r="E60" s="18" t="n">
        <v>15.90758949</v>
      </c>
      <c r="F60" s="20" t="n">
        <v>2.41037764</v>
      </c>
      <c r="G60" s="18" t="n">
        <v>21.79578409</v>
      </c>
      <c r="H60" s="20" t="n">
        <v>2.78997299</v>
      </c>
      <c r="I60" s="18" t="n">
        <v>3.28104105</v>
      </c>
      <c r="J60" s="20" t="n">
        <v>1.17738372</v>
      </c>
      <c r="K60" s="18" t="n">
        <v>0</v>
      </c>
      <c r="L60" s="20" t="n">
        <v>0</v>
      </c>
      <c r="M60" s="18" t="s">
        <v>404</v>
      </c>
      <c r="N60" s="20" t="s">
        <v>404</v>
      </c>
      <c r="O60" s="18" t="n">
        <v>0</v>
      </c>
      <c r="P60" s="20" t="n">
        <v>0</v>
      </c>
      <c r="Q60" s="18" t="n">
        <v>0</v>
      </c>
      <c r="R60" s="20" t="n">
        <v>0</v>
      </c>
      <c r="S60" s="18" t="n">
        <v>59.01558537</v>
      </c>
      <c r="T60" s="20" t="n">
        <v>3.60683627</v>
      </c>
    </row>
    <row r="61" spans="1:20">
      <c r="A61" s="15" t="s">
        <v>458</v>
      </c>
      <c r="B61" s="17" t="n">
        <v>6525</v>
      </c>
      <c r="C61" s="18">
        <f>(0.0/B61*100)</f>
        <v/>
      </c>
      <c r="D61" s="19" t="n">
        <v>6525</v>
      </c>
      <c r="E61" s="18" t="n">
        <v>22.78548536</v>
      </c>
      <c r="F61" s="20" t="n">
        <v>2.66734863</v>
      </c>
      <c r="G61" s="18" t="n">
        <v>36.53324025</v>
      </c>
      <c r="H61" s="20" t="n">
        <v>2.67589509</v>
      </c>
      <c r="I61" s="18" t="n">
        <v>9.67253687</v>
      </c>
      <c r="J61" s="20" t="n">
        <v>1.56031162</v>
      </c>
      <c r="K61" s="18" t="n">
        <v>0</v>
      </c>
      <c r="L61" s="20" t="n">
        <v>0</v>
      </c>
      <c r="M61" s="18" t="s">
        <v>404</v>
      </c>
      <c r="N61" s="20" t="s">
        <v>404</v>
      </c>
      <c r="O61" s="18" t="n">
        <v>0</v>
      </c>
      <c r="P61" s="20" t="n">
        <v>0</v>
      </c>
      <c r="Q61" s="18" t="n">
        <v>0</v>
      </c>
      <c r="R61" s="20" t="n">
        <v>0</v>
      </c>
      <c r="S61" s="18" t="n">
        <v>31.00873752</v>
      </c>
      <c r="T61" s="20" t="n">
        <v>2.83266449</v>
      </c>
    </row>
    <row r="62" spans="1:20">
      <c r="A62" s="15" t="s">
        <v>459</v>
      </c>
      <c r="B62" s="17" t="n">
        <v>4476</v>
      </c>
      <c r="C62" s="18">
        <f>(0.0/B62*100)</f>
        <v/>
      </c>
      <c r="D62" s="19" t="n">
        <v>4476</v>
      </c>
      <c r="E62" s="18" t="n">
        <v>24.07085039</v>
      </c>
      <c r="F62" s="20" t="n">
        <v>0.05156243</v>
      </c>
      <c r="G62" s="18" t="n">
        <v>71.71819551999999</v>
      </c>
      <c r="H62" s="20" t="n">
        <v>0.04813283</v>
      </c>
      <c r="I62" s="18" t="n">
        <v>1.61970061</v>
      </c>
      <c r="J62" s="20" t="n">
        <v>0.00183265</v>
      </c>
      <c r="K62" s="18" t="n">
        <v>0</v>
      </c>
      <c r="L62" s="20" t="n">
        <v>0</v>
      </c>
      <c r="M62" s="18" t="s">
        <v>404</v>
      </c>
      <c r="N62" s="20" t="s">
        <v>404</v>
      </c>
      <c r="O62" s="18" t="n">
        <v>0</v>
      </c>
      <c r="P62" s="20" t="n">
        <v>0</v>
      </c>
      <c r="Q62" s="18" t="n">
        <v>0</v>
      </c>
      <c r="R62" s="20" t="n">
        <v>0</v>
      </c>
      <c r="S62" s="18" t="n">
        <v>2.59125348</v>
      </c>
      <c r="T62" s="20" t="n">
        <v>0.01778128</v>
      </c>
    </row>
    <row r="63" spans="1:20">
      <c r="A63" s="15" t="s">
        <v>460</v>
      </c>
      <c r="B63" s="17" t="n">
        <v>5324</v>
      </c>
      <c r="C63" s="18">
        <f>(0.0/B63*100)</f>
        <v/>
      </c>
      <c r="D63" s="19" t="n">
        <v>5324</v>
      </c>
      <c r="E63" s="18" t="n">
        <v>35.58865156</v>
      </c>
      <c r="F63" s="20" t="n">
        <v>0.15175566</v>
      </c>
      <c r="G63" s="18" t="n">
        <v>30.64304803</v>
      </c>
      <c r="H63" s="20" t="n">
        <v>0.13412529</v>
      </c>
      <c r="I63" s="18" t="n">
        <v>5.15355353</v>
      </c>
      <c r="J63" s="20" t="n">
        <v>0.0737829</v>
      </c>
      <c r="K63" s="18" t="n">
        <v>0</v>
      </c>
      <c r="L63" s="20" t="n">
        <v>0</v>
      </c>
      <c r="M63" s="18" t="s">
        <v>404</v>
      </c>
      <c r="N63" s="20" t="s">
        <v>404</v>
      </c>
      <c r="O63" s="18" t="n">
        <v>0</v>
      </c>
      <c r="P63" s="20" t="n">
        <v>0</v>
      </c>
      <c r="Q63" s="18" t="n">
        <v>0</v>
      </c>
      <c r="R63" s="20" t="n">
        <v>0</v>
      </c>
      <c r="S63" s="18" t="n">
        <v>28.61474688</v>
      </c>
      <c r="T63" s="20" t="n">
        <v>0.17803238</v>
      </c>
    </row>
    <row r="64" spans="1:20">
      <c r="A64" s="15" t="s">
        <v>461</v>
      </c>
      <c r="B64" s="17" t="n">
        <v>3634</v>
      </c>
      <c r="C64" s="18">
        <f>(27.0/B64*100)</f>
        <v/>
      </c>
      <c r="D64" s="19" t="n">
        <v>3607</v>
      </c>
      <c r="E64" s="18" t="n">
        <v>11.30266247</v>
      </c>
      <c r="F64" s="20" t="n">
        <v>0.06266208</v>
      </c>
      <c r="G64" s="18" t="n">
        <v>11.42530274</v>
      </c>
      <c r="H64" s="20" t="n">
        <v>0.05660199</v>
      </c>
      <c r="I64" s="18" t="n">
        <v>19.85043548</v>
      </c>
      <c r="J64" s="20" t="n">
        <v>0.09638728000000001</v>
      </c>
      <c r="K64" s="18" t="n">
        <v>0</v>
      </c>
      <c r="L64" s="20" t="n">
        <v>0</v>
      </c>
      <c r="M64" s="18" t="s">
        <v>404</v>
      </c>
      <c r="N64" s="20" t="s">
        <v>404</v>
      </c>
      <c r="O64" s="18" t="n">
        <v>2.09269201</v>
      </c>
      <c r="P64" s="20" t="n">
        <v>0.02535467</v>
      </c>
      <c r="Q64" s="18" t="n">
        <v>0</v>
      </c>
      <c r="R64" s="20" t="n">
        <v>0</v>
      </c>
      <c r="S64" s="18" t="n">
        <v>55.3289073</v>
      </c>
      <c r="T64" s="20" t="n">
        <v>0.08653571</v>
      </c>
    </row>
    <row r="65" spans="1:20">
      <c r="A65" s="15" t="s">
        <v>462</v>
      </c>
      <c r="B65" s="17" t="n">
        <v>5325</v>
      </c>
      <c r="C65" s="18">
        <f>(0.0/B65*100)</f>
        <v/>
      </c>
      <c r="D65" s="19" t="n">
        <v>5325</v>
      </c>
      <c r="E65" s="18" t="n">
        <v>27.95410123</v>
      </c>
      <c r="F65" s="20" t="n">
        <v>3.08166382</v>
      </c>
      <c r="G65" s="18" t="n">
        <v>47.64522124</v>
      </c>
      <c r="H65" s="20" t="n">
        <v>3.88276191</v>
      </c>
      <c r="I65" s="18" t="n">
        <v>13.25951467</v>
      </c>
      <c r="J65" s="20" t="n">
        <v>2.24778227</v>
      </c>
      <c r="K65" s="18" t="n">
        <v>0</v>
      </c>
      <c r="L65" s="20" t="n">
        <v>0</v>
      </c>
      <c r="M65" s="18" t="s">
        <v>404</v>
      </c>
      <c r="N65" s="20" t="s">
        <v>404</v>
      </c>
      <c r="O65" s="18" t="n">
        <v>0</v>
      </c>
      <c r="P65" s="20" t="n">
        <v>0</v>
      </c>
      <c r="Q65" s="18" t="n">
        <v>0</v>
      </c>
      <c r="R65" s="20" t="n">
        <v>0</v>
      </c>
      <c r="S65" s="18" t="n">
        <v>11.14116286</v>
      </c>
      <c r="T65" s="20" t="n">
        <v>2.29383339</v>
      </c>
    </row>
    <row r="66" spans="1:20">
      <c r="A66" s="15" t="s">
        <v>463</v>
      </c>
      <c r="B66" s="17" t="n">
        <v>5665</v>
      </c>
      <c r="C66" s="18">
        <f>(0.0/B66*100)</f>
        <v/>
      </c>
      <c r="D66" s="19" t="n">
        <v>5665</v>
      </c>
      <c r="E66" s="18" t="n">
        <v>39.45069857</v>
      </c>
      <c r="F66" s="20" t="n">
        <v>0.27756709</v>
      </c>
      <c r="G66" s="18" t="n">
        <v>53.51799711</v>
      </c>
      <c r="H66" s="20" t="n">
        <v>0.2619703</v>
      </c>
      <c r="I66" s="18" t="n">
        <v>6.8840866</v>
      </c>
      <c r="J66" s="20" t="n">
        <v>0.04054263</v>
      </c>
      <c r="K66" s="18" t="n">
        <v>0</v>
      </c>
      <c r="L66" s="20" t="n">
        <v>0</v>
      </c>
      <c r="M66" s="18" t="s">
        <v>404</v>
      </c>
      <c r="N66" s="20" t="s">
        <v>404</v>
      </c>
      <c r="O66" s="18" t="n">
        <v>0</v>
      </c>
      <c r="P66" s="20" t="n">
        <v>0</v>
      </c>
      <c r="Q66" s="18" t="n">
        <v>0</v>
      </c>
      <c r="R66" s="20" t="n">
        <v>0</v>
      </c>
      <c r="S66" s="18" t="n">
        <v>0.14721772</v>
      </c>
      <c r="T66" s="20" t="n">
        <v>0.1438924</v>
      </c>
    </row>
    <row r="67" spans="1:20">
      <c r="A67" s="15" t="s">
        <v>464</v>
      </c>
      <c r="B67" s="17" t="n">
        <v>6971</v>
      </c>
      <c r="C67" s="18">
        <f>(0.0/B67*100)</f>
        <v/>
      </c>
      <c r="D67" s="19" t="n">
        <v>6971</v>
      </c>
      <c r="E67" s="18" t="n">
        <v>40.76867628</v>
      </c>
      <c r="F67" s="20" t="n">
        <v>3.08703621</v>
      </c>
      <c r="G67" s="18" t="n">
        <v>28.75547706</v>
      </c>
      <c r="H67" s="20" t="n">
        <v>2.62853185</v>
      </c>
      <c r="I67" s="18" t="n">
        <v>6.95701316</v>
      </c>
      <c r="J67" s="20" t="n">
        <v>1.65992106</v>
      </c>
      <c r="K67" s="18" t="n">
        <v>0</v>
      </c>
      <c r="L67" s="20" t="n">
        <v>0</v>
      </c>
      <c r="M67" s="18" t="s">
        <v>404</v>
      </c>
      <c r="N67" s="20" t="s">
        <v>404</v>
      </c>
      <c r="O67" s="18" t="n">
        <v>0</v>
      </c>
      <c r="P67" s="20" t="n">
        <v>0</v>
      </c>
      <c r="Q67" s="18" t="n">
        <v>0</v>
      </c>
      <c r="R67" s="20" t="n">
        <v>0</v>
      </c>
      <c r="S67" s="18" t="n">
        <v>23.5188335</v>
      </c>
      <c r="T67" s="20" t="n">
        <v>2.86302977</v>
      </c>
    </row>
    <row r="68" spans="1:20">
      <c r="A68" s="15" t="s">
        <v>465</v>
      </c>
      <c r="B68" s="17" t="n">
        <v>12083</v>
      </c>
      <c r="C68" s="18">
        <f>(0.0/B68*100)</f>
        <v/>
      </c>
      <c r="D68" s="19" t="n">
        <v>12083</v>
      </c>
      <c r="E68" s="18" t="n">
        <v>21.9731891</v>
      </c>
      <c r="F68" s="20" t="n">
        <v>0.09571597</v>
      </c>
      <c r="G68" s="18" t="n">
        <v>60.66417388</v>
      </c>
      <c r="H68" s="20" t="n">
        <v>0.10656455</v>
      </c>
      <c r="I68" s="18" t="n">
        <v>7.31771956</v>
      </c>
      <c r="J68" s="20" t="n">
        <v>0.03427662</v>
      </c>
      <c r="K68" s="18" t="n">
        <v>0</v>
      </c>
      <c r="L68" s="20" t="n">
        <v>0</v>
      </c>
      <c r="M68" s="18" t="s">
        <v>404</v>
      </c>
      <c r="N68" s="20" t="s">
        <v>404</v>
      </c>
      <c r="O68" s="18" t="n">
        <v>0</v>
      </c>
      <c r="P68" s="20" t="n">
        <v>0</v>
      </c>
      <c r="Q68" s="18" t="n">
        <v>0</v>
      </c>
      <c r="R68" s="20" t="n">
        <v>0</v>
      </c>
      <c r="S68" s="18" t="n">
        <v>10.04491745</v>
      </c>
      <c r="T68" s="20" t="n">
        <v>0.05954705</v>
      </c>
    </row>
    <row r="69" spans="1:20">
      <c r="A69" s="15" t="s">
        <v>466</v>
      </c>
      <c r="B69" s="17" t="n">
        <v>4876</v>
      </c>
      <c r="C69" s="18">
        <f>(0.0/B69*100)</f>
        <v/>
      </c>
      <c r="D69" s="19" t="n">
        <v>4876</v>
      </c>
      <c r="E69" s="18" t="n">
        <v>34.40257543</v>
      </c>
      <c r="F69" s="20" t="n">
        <v>3.68694959</v>
      </c>
      <c r="G69" s="18" t="n">
        <v>54.89294709</v>
      </c>
      <c r="H69" s="20" t="n">
        <v>3.65207375</v>
      </c>
      <c r="I69" s="18" t="n">
        <v>9.513265130000001</v>
      </c>
      <c r="J69" s="20" t="n">
        <v>2.38915319</v>
      </c>
      <c r="K69" s="18" t="n">
        <v>0</v>
      </c>
      <c r="L69" s="20" t="n">
        <v>0</v>
      </c>
      <c r="M69" s="18" t="s">
        <v>404</v>
      </c>
      <c r="N69" s="20" t="s">
        <v>404</v>
      </c>
      <c r="O69" s="18" t="n">
        <v>0</v>
      </c>
      <c r="P69" s="20" t="n">
        <v>0</v>
      </c>
      <c r="Q69" s="18" t="n">
        <v>0</v>
      </c>
      <c r="R69" s="20" t="n">
        <v>0</v>
      </c>
      <c r="S69" s="18" t="n">
        <v>1.19121235</v>
      </c>
      <c r="T69" s="20" t="n">
        <v>0.85097343</v>
      </c>
    </row>
    <row r="70" spans="1:20">
      <c r="A70" s="15" t="s">
        <v>467</v>
      </c>
      <c r="B70" s="17" t="n">
        <v>6036</v>
      </c>
      <c r="C70" s="18">
        <f>(0.0/B70*100)</f>
        <v/>
      </c>
      <c r="D70" s="19" t="n">
        <v>6036</v>
      </c>
      <c r="E70" s="18" t="n">
        <v>20.32313423</v>
      </c>
      <c r="F70" s="20" t="n">
        <v>2.57915152</v>
      </c>
      <c r="G70" s="18" t="n">
        <v>64.70035605</v>
      </c>
      <c r="H70" s="20" t="n">
        <v>3.0321375</v>
      </c>
      <c r="I70" s="18" t="n">
        <v>7.13897217</v>
      </c>
      <c r="J70" s="20" t="n">
        <v>2.68223152</v>
      </c>
      <c r="K70" s="18" t="n">
        <v>0</v>
      </c>
      <c r="L70" s="20" t="n">
        <v>0</v>
      </c>
      <c r="M70" s="18" t="s">
        <v>404</v>
      </c>
      <c r="N70" s="20" t="s">
        <v>404</v>
      </c>
      <c r="O70" s="18" t="n">
        <v>0</v>
      </c>
      <c r="P70" s="20" t="n">
        <v>0</v>
      </c>
      <c r="Q70" s="18" t="n">
        <v>0</v>
      </c>
      <c r="R70" s="20" t="n">
        <v>0</v>
      </c>
      <c r="S70" s="18" t="n">
        <v>7.83753755</v>
      </c>
      <c r="T70" s="20" t="n">
        <v>2.04307036</v>
      </c>
    </row>
    <row r="71" spans="1:20">
      <c r="A71" s="15" t="s">
        <v>468</v>
      </c>
      <c r="B71" s="17" t="n">
        <v>6115</v>
      </c>
      <c r="C71" s="18">
        <f>(0.0/B71*100)</f>
        <v/>
      </c>
      <c r="D71" s="19" t="n">
        <v>6115</v>
      </c>
      <c r="E71" s="18" t="n">
        <v>22.46171906</v>
      </c>
      <c r="F71" s="20" t="n">
        <v>0.19903323</v>
      </c>
      <c r="G71" s="18" t="n">
        <v>54.79225442</v>
      </c>
      <c r="H71" s="20" t="n">
        <v>0.99351011</v>
      </c>
      <c r="I71" s="18" t="n">
        <v>7.90661184</v>
      </c>
      <c r="J71" s="20" t="n">
        <v>0.71277649</v>
      </c>
      <c r="K71" s="18" t="n">
        <v>0</v>
      </c>
      <c r="L71" s="20" t="n">
        <v>0</v>
      </c>
      <c r="M71" s="18" t="s">
        <v>404</v>
      </c>
      <c r="N71" s="20" t="s">
        <v>404</v>
      </c>
      <c r="O71" s="18" t="n">
        <v>0</v>
      </c>
      <c r="P71" s="20" t="n">
        <v>0</v>
      </c>
      <c r="Q71" s="18" t="n">
        <v>0</v>
      </c>
      <c r="R71" s="20" t="n">
        <v>0</v>
      </c>
      <c r="S71" s="18" t="n">
        <v>14.83941468</v>
      </c>
      <c r="T71" s="20" t="n">
        <v>1.20773554</v>
      </c>
    </row>
    <row r="72" spans="1:20">
      <c r="A72" s="15" t="s">
        <v>469</v>
      </c>
      <c r="B72" s="17" t="n">
        <v>7708</v>
      </c>
      <c r="C72" s="18">
        <f>(0.0/B72*100)</f>
        <v/>
      </c>
      <c r="D72" s="19" t="n">
        <v>7708</v>
      </c>
      <c r="E72" s="18" t="n">
        <v>28.99391612</v>
      </c>
      <c r="F72" s="20" t="n">
        <v>2.97880924</v>
      </c>
      <c r="G72" s="18" t="n">
        <v>43.55436733</v>
      </c>
      <c r="H72" s="20" t="n">
        <v>3.47261799</v>
      </c>
      <c r="I72" s="18" t="n">
        <v>5.31320818</v>
      </c>
      <c r="J72" s="20" t="n">
        <v>1.60999009</v>
      </c>
      <c r="K72" s="18" t="n">
        <v>0</v>
      </c>
      <c r="L72" s="20" t="n">
        <v>0</v>
      </c>
      <c r="M72" s="18" t="s">
        <v>404</v>
      </c>
      <c r="N72" s="20" t="s">
        <v>404</v>
      </c>
      <c r="O72" s="18" t="n">
        <v>0</v>
      </c>
      <c r="P72" s="20" t="n">
        <v>0</v>
      </c>
      <c r="Q72" s="18" t="n">
        <v>0</v>
      </c>
      <c r="R72" s="20" t="n">
        <v>0</v>
      </c>
      <c r="S72" s="18" t="n">
        <v>22.13850837</v>
      </c>
      <c r="T72" s="20" t="n">
        <v>3.09415866</v>
      </c>
    </row>
    <row r="73" spans="1:20">
      <c r="A73" s="15" t="s">
        <v>470</v>
      </c>
      <c r="B73" s="17" t="n">
        <v>8249</v>
      </c>
      <c r="C73" s="18">
        <f>(0.0/B73*100)</f>
        <v/>
      </c>
      <c r="D73" s="19" t="n">
        <v>8249</v>
      </c>
      <c r="E73" s="18" t="n">
        <v>29.18689813</v>
      </c>
      <c r="F73" s="20" t="n">
        <v>3.71928543</v>
      </c>
      <c r="G73" s="18" t="n">
        <v>30.09028467</v>
      </c>
      <c r="H73" s="20" t="n">
        <v>4.04396136</v>
      </c>
      <c r="I73" s="18" t="n">
        <v>12.1163825</v>
      </c>
      <c r="J73" s="20" t="n">
        <v>2.53870862</v>
      </c>
      <c r="K73" s="18" t="n">
        <v>0</v>
      </c>
      <c r="L73" s="20" t="n">
        <v>0</v>
      </c>
      <c r="M73" s="18" t="s">
        <v>404</v>
      </c>
      <c r="N73" s="20" t="s">
        <v>404</v>
      </c>
      <c r="O73" s="18" t="n">
        <v>0</v>
      </c>
      <c r="P73" s="20" t="n">
        <v>0</v>
      </c>
      <c r="Q73" s="18" t="n">
        <v>0</v>
      </c>
      <c r="R73" s="20" t="n">
        <v>0</v>
      </c>
      <c r="S73" s="18" t="n">
        <v>28.6064347</v>
      </c>
      <c r="T73" s="20" t="n">
        <v>3.97266592</v>
      </c>
    </row>
    <row r="74" spans="1:20">
      <c r="A74" s="15" t="s">
        <v>471</v>
      </c>
      <c r="B74" s="17" t="n">
        <v>4692</v>
      </c>
      <c r="C74" s="18">
        <f>(484.0/B74*100)</f>
        <v/>
      </c>
      <c r="D74" s="19" t="n">
        <v>4208</v>
      </c>
      <c r="E74" s="18" t="n">
        <v>4.71038282</v>
      </c>
      <c r="F74" s="20" t="n">
        <v>0.15836104</v>
      </c>
      <c r="G74" s="18" t="n">
        <v>29.6504473</v>
      </c>
      <c r="H74" s="20" t="n">
        <v>0.1969312</v>
      </c>
      <c r="I74" s="18" t="n">
        <v>4.72305216</v>
      </c>
      <c r="J74" s="20" t="n">
        <v>0.09790343999999999</v>
      </c>
      <c r="K74" s="18" t="n">
        <v>0</v>
      </c>
      <c r="L74" s="20" t="n">
        <v>0</v>
      </c>
      <c r="M74" s="18" t="s">
        <v>404</v>
      </c>
      <c r="N74" s="20" t="s">
        <v>404</v>
      </c>
      <c r="O74" s="18" t="n">
        <v>0</v>
      </c>
      <c r="P74" s="20" t="n">
        <v>0</v>
      </c>
      <c r="Q74" s="18" t="n">
        <v>0</v>
      </c>
      <c r="R74" s="20" t="n">
        <v>0</v>
      </c>
      <c r="S74" s="18" t="n">
        <v>60.91611773</v>
      </c>
      <c r="T74" s="20" t="n">
        <v>0.22886795</v>
      </c>
    </row>
    <row r="75" spans="1:20">
      <c r="A75" s="15" t="s">
        <v>472</v>
      </c>
      <c r="B75" s="17" t="n">
        <v>5375</v>
      </c>
      <c r="C75" s="18">
        <f>(483.0/B75*100)</f>
        <v/>
      </c>
      <c r="D75" s="19" t="n">
        <v>4892</v>
      </c>
      <c r="E75" s="18" t="n">
        <v>10.29628639</v>
      </c>
      <c r="F75" s="20" t="n">
        <v>2.62017863</v>
      </c>
      <c r="G75" s="18" t="n">
        <v>72.99433028</v>
      </c>
      <c r="H75" s="20" t="n">
        <v>4.33760378</v>
      </c>
      <c r="I75" s="18" t="n">
        <v>8.004619229999999</v>
      </c>
      <c r="J75" s="20" t="n">
        <v>2.73847585</v>
      </c>
      <c r="K75" s="18" t="n">
        <v>0</v>
      </c>
      <c r="L75" s="20" t="n">
        <v>0</v>
      </c>
      <c r="M75" s="18" t="s">
        <v>404</v>
      </c>
      <c r="N75" s="20" t="s">
        <v>404</v>
      </c>
      <c r="O75" s="18" t="n">
        <v>0</v>
      </c>
      <c r="P75" s="20" t="n">
        <v>0</v>
      </c>
      <c r="Q75" s="18" t="n">
        <v>0</v>
      </c>
      <c r="R75" s="20" t="n">
        <v>0</v>
      </c>
      <c r="S75" s="18" t="n">
        <v>8.7047641</v>
      </c>
      <c r="T75" s="20" t="n">
        <v>2.51385187</v>
      </c>
    </row>
    <row r="76" spans="1:20">
      <c r="A76" s="15" t="s">
        <v>473</v>
      </c>
      <c r="B76" s="17" t="n">
        <v>14167</v>
      </c>
      <c r="C76" s="18">
        <f>(1400.0/B76*100)</f>
        <v/>
      </c>
      <c r="D76" s="19" t="n">
        <v>12767</v>
      </c>
      <c r="E76" s="18" t="n">
        <v>17.18861328</v>
      </c>
      <c r="F76" s="20" t="n">
        <v>1.79851254</v>
      </c>
      <c r="G76" s="18" t="n">
        <v>47.61358539</v>
      </c>
      <c r="H76" s="20" t="n">
        <v>2.60479394</v>
      </c>
      <c r="I76" s="18" t="n">
        <v>8.226903099999999</v>
      </c>
      <c r="J76" s="20" t="n">
        <v>1.53298174</v>
      </c>
      <c r="K76" s="18" t="n">
        <v>0</v>
      </c>
      <c r="L76" s="20" t="n">
        <v>0</v>
      </c>
      <c r="M76" s="18" t="s">
        <v>404</v>
      </c>
      <c r="N76" s="20" t="s">
        <v>404</v>
      </c>
      <c r="O76" s="18" t="n">
        <v>0</v>
      </c>
      <c r="P76" s="20" t="n">
        <v>0</v>
      </c>
      <c r="Q76" s="18" t="n">
        <v>0</v>
      </c>
      <c r="R76" s="20" t="n">
        <v>0</v>
      </c>
      <c r="S76" s="18" t="n">
        <v>26.97089823</v>
      </c>
      <c r="T76" s="20" t="n">
        <v>2.1257263</v>
      </c>
    </row>
    <row r="77" spans="1:20">
      <c r="A77" s="15" t="s">
        <v>474</v>
      </c>
      <c r="B77" s="17" t="n">
        <v>6062</v>
      </c>
      <c r="C77" s="18">
        <f>(0.0/B77*100)</f>
        <v/>
      </c>
      <c r="D77" s="19" t="n">
        <v>6062</v>
      </c>
      <c r="E77" s="18" t="n">
        <v>32.67266015</v>
      </c>
      <c r="F77" s="20" t="n">
        <v>2.84386251</v>
      </c>
      <c r="G77" s="18" t="n">
        <v>28.58051257</v>
      </c>
      <c r="H77" s="20" t="n">
        <v>2.80071756</v>
      </c>
      <c r="I77" s="18" t="n">
        <v>4.42706913</v>
      </c>
      <c r="J77" s="20" t="n">
        <v>1.14733489</v>
      </c>
      <c r="K77" s="18" t="n">
        <v>0</v>
      </c>
      <c r="L77" s="20" t="n">
        <v>0</v>
      </c>
      <c r="M77" s="18" t="s">
        <v>404</v>
      </c>
      <c r="N77" s="20" t="s">
        <v>404</v>
      </c>
      <c r="O77" s="18" t="n">
        <v>0</v>
      </c>
      <c r="P77" s="20" t="n">
        <v>0</v>
      </c>
      <c r="Q77" s="18" t="n">
        <v>0</v>
      </c>
      <c r="R77" s="20" t="n">
        <v>0</v>
      </c>
      <c r="S77" s="18" t="n">
        <v>34.31975815</v>
      </c>
      <c r="T77" s="20" t="n">
        <v>3.24243488</v>
      </c>
    </row>
    <row r="78" spans="1:20">
      <c r="A78" s="15" t="s">
        <v>475</v>
      </c>
      <c r="B78" s="17" t="n">
        <v>5826</v>
      </c>
      <c r="C78" s="18">
        <f>(0.0/B78*100)</f>
        <v/>
      </c>
      <c r="D78" s="19" t="n">
        <v>5826</v>
      </c>
      <c r="E78" s="18" t="n">
        <v>28.49764713</v>
      </c>
      <c r="F78" s="20" t="n">
        <v>4.07524984</v>
      </c>
      <c r="G78" s="18" t="n">
        <v>30.02167054</v>
      </c>
      <c r="H78" s="20" t="n">
        <v>3.38552471</v>
      </c>
      <c r="I78" s="18" t="n">
        <v>15.2897931</v>
      </c>
      <c r="J78" s="20" t="n">
        <v>2.86138571</v>
      </c>
      <c r="K78" s="18" t="n">
        <v>0</v>
      </c>
      <c r="L78" s="20" t="n">
        <v>0</v>
      </c>
      <c r="M78" s="18" t="s">
        <v>404</v>
      </c>
      <c r="N78" s="20" t="s">
        <v>404</v>
      </c>
      <c r="O78" s="18" t="n">
        <v>0</v>
      </c>
      <c r="P78" s="20" t="n">
        <v>0</v>
      </c>
      <c r="Q78" s="18" t="n">
        <v>0</v>
      </c>
      <c r="R78" s="20" t="n">
        <v>0</v>
      </c>
      <c r="S78" s="18" t="n">
        <v>26.19088923</v>
      </c>
      <c r="T78" s="20" t="n">
        <v>3.71509802</v>
      </c>
    </row>
    <row customHeight="1" ht="25" r="79" spans="1:20">
      <c r="A79" s="15" t="s">
        <v>476</v>
      </c>
      <c r="B79" s="17" t="n">
        <v>1657</v>
      </c>
      <c r="C79" s="18">
        <f>(21.0/B79*100)</f>
        <v/>
      </c>
      <c r="D79" s="19" t="n">
        <v>1636</v>
      </c>
      <c r="E79" s="18" t="n">
        <v>15.67506111</v>
      </c>
      <c r="F79" s="20" t="n">
        <v>5.23838591</v>
      </c>
      <c r="G79" s="18" t="n">
        <v>39.38131305</v>
      </c>
      <c r="H79" s="20" t="n">
        <v>7.06243335</v>
      </c>
      <c r="I79" s="18" t="n">
        <v>9.99790994</v>
      </c>
      <c r="J79" s="20" t="n">
        <v>3.86756188</v>
      </c>
      <c r="K79" s="18" t="n">
        <v>0</v>
      </c>
      <c r="L79" s="20" t="n">
        <v>0</v>
      </c>
      <c r="M79" s="18" t="s">
        <v>404</v>
      </c>
      <c r="N79" s="20" t="s">
        <v>404</v>
      </c>
      <c r="O79" s="18" t="n">
        <v>0</v>
      </c>
      <c r="P79" s="20" t="n">
        <v>0</v>
      </c>
      <c r="Q79" s="18" t="n">
        <v>0</v>
      </c>
      <c r="R79" s="20" t="n">
        <v>0</v>
      </c>
      <c r="S79" s="18" t="n">
        <v>34.9457159</v>
      </c>
      <c r="T79" s="20" t="n">
        <v>8.07454055</v>
      </c>
    </row>
    <row r="80" spans="1:20">
      <c r="A80" s="15" t="s">
        <v>477</v>
      </c>
      <c r="B80" s="17" t="n">
        <v>7841</v>
      </c>
      <c r="C80" s="18">
        <f>(0.0/B80*100)</f>
        <v/>
      </c>
      <c r="D80" s="19" t="n">
        <v>7841</v>
      </c>
      <c r="E80" s="18" t="n">
        <v>18.09267067</v>
      </c>
      <c r="F80" s="20" t="n">
        <v>2.65474088</v>
      </c>
      <c r="G80" s="18" t="n">
        <v>39.10399413</v>
      </c>
      <c r="H80" s="20" t="n">
        <v>3.34966696</v>
      </c>
      <c r="I80" s="18" t="n">
        <v>42.80333521</v>
      </c>
      <c r="J80" s="20" t="n">
        <v>3.72141333</v>
      </c>
      <c r="K80" s="18" t="n">
        <v>0</v>
      </c>
      <c r="L80" s="20" t="n">
        <v>0</v>
      </c>
      <c r="M80" s="18" t="s">
        <v>404</v>
      </c>
      <c r="N80" s="20" t="s">
        <v>404</v>
      </c>
      <c r="O80" s="18" t="n">
        <v>0</v>
      </c>
      <c r="P80" s="20" t="n">
        <v>0</v>
      </c>
      <c r="Q80" s="18" t="n">
        <v>0</v>
      </c>
      <c r="R80" s="20" t="n">
        <v>0</v>
      </c>
      <c r="S80" s="18" t="n">
        <v>0</v>
      </c>
      <c r="T80" s="20" t="n">
        <v>0</v>
      </c>
    </row>
    <row r="81" spans="1:20">
      <c r="A81" s="21" t="s">
        <v>478</v>
      </c>
      <c r="B81" s="17" t="n">
        <v>8861</v>
      </c>
      <c r="C81" s="18">
        <f>(0.0/B81*100)</f>
        <v/>
      </c>
      <c r="D81" s="19" t="n">
        <v>8861</v>
      </c>
      <c r="E81" s="18" t="n">
        <v>26.67020608</v>
      </c>
      <c r="F81" s="20" t="n">
        <v>3.62188602</v>
      </c>
      <c r="G81" s="18" t="n">
        <v>59.50442578</v>
      </c>
      <c r="H81" s="20" t="n">
        <v>3.80519563</v>
      </c>
      <c r="I81" s="18" t="n">
        <v>7.74425139</v>
      </c>
      <c r="J81" s="20" t="n">
        <v>2.17443247</v>
      </c>
      <c r="K81" s="18" t="n">
        <v>0</v>
      </c>
      <c r="L81" s="20" t="n">
        <v>0</v>
      </c>
      <c r="M81" s="18" t="s">
        <v>404</v>
      </c>
      <c r="N81" s="20" t="s">
        <v>404</v>
      </c>
      <c r="O81" s="18" t="n">
        <v>0</v>
      </c>
      <c r="P81" s="20" t="n">
        <v>0</v>
      </c>
      <c r="Q81" s="18" t="n">
        <v>0</v>
      </c>
      <c r="R81" s="20" t="n">
        <v>0</v>
      </c>
      <c r="S81" s="18" t="n">
        <v>6.08111675</v>
      </c>
      <c r="T81" s="20" t="n">
        <v>1.40010708</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616</v>
      </c>
    </row>
    <row customHeight="1" ht="30" r="4" spans="1:18">
      <c r="A4" s="6" t="n"/>
      <c r="B4" s="7" t="s">
        <v>385</v>
      </c>
      <c r="C4" s="7" t="s">
        <v>386</v>
      </c>
      <c r="D4" s="8" t="s">
        <v>385</v>
      </c>
      <c r="E4" s="9" t="s">
        <v>617</v>
      </c>
      <c r="F4" s="10" t="n"/>
      <c r="G4" s="9" t="s">
        <v>618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(1391.0/B7*100)</f>
        <v/>
      </c>
      <c r="D7" s="19" t="n">
        <v>13139</v>
      </c>
      <c r="E7" s="18" t="n">
        <v>54.78296658</v>
      </c>
      <c r="F7" s="20" t="n">
        <v>0.91528152</v>
      </c>
      <c r="G7" s="18" t="n">
        <v>42.57424361</v>
      </c>
      <c r="H7" s="20" t="n">
        <v>0.80109043</v>
      </c>
      <c r="I7" s="18" t="n">
        <v>0</v>
      </c>
      <c r="J7" s="20" t="n">
        <v>0</v>
      </c>
      <c r="K7" s="18" t="s">
        <v>404</v>
      </c>
      <c r="L7" s="20" t="s">
        <v>404</v>
      </c>
      <c r="M7" s="18" t="n">
        <v>0</v>
      </c>
      <c r="N7" s="20" t="n">
        <v>0</v>
      </c>
      <c r="O7" s="18" t="n">
        <v>0</v>
      </c>
      <c r="P7" s="20" t="n">
        <v>0</v>
      </c>
      <c r="Q7" s="18" t="n">
        <v>2.64278981</v>
      </c>
      <c r="R7" s="20" t="n">
        <v>0.60862912</v>
      </c>
    </row>
    <row r="8" spans="1:18">
      <c r="A8" s="15" t="s">
        <v>405</v>
      </c>
      <c r="B8" s="17" t="n">
        <v>7007</v>
      </c>
      <c r="C8" s="18">
        <f>(0.0/B8*100)</f>
        <v/>
      </c>
      <c r="D8" s="19" t="n">
        <v>7007</v>
      </c>
      <c r="E8" s="18" t="n">
        <v>85.87651006</v>
      </c>
      <c r="F8" s="20" t="n">
        <v>2.13615317</v>
      </c>
      <c r="G8" s="18" t="n">
        <v>12.36679326</v>
      </c>
      <c r="H8" s="20" t="n">
        <v>2.12847547</v>
      </c>
      <c r="I8" s="18" t="n">
        <v>0</v>
      </c>
      <c r="J8" s="20" t="n">
        <v>0</v>
      </c>
      <c r="K8" s="18" t="s">
        <v>404</v>
      </c>
      <c r="L8" s="20" t="s">
        <v>404</v>
      </c>
      <c r="M8" s="18" t="n">
        <v>0</v>
      </c>
      <c r="N8" s="20" t="n">
        <v>0</v>
      </c>
      <c r="O8" s="18" t="n">
        <v>0</v>
      </c>
      <c r="P8" s="20" t="n">
        <v>0</v>
      </c>
      <c r="Q8" s="18" t="n">
        <v>1.75669669</v>
      </c>
      <c r="R8" s="20" t="n">
        <v>0.18597825</v>
      </c>
    </row>
    <row r="9" spans="1:18">
      <c r="A9" s="15" t="s">
        <v>406</v>
      </c>
      <c r="B9" s="17" t="n">
        <v>9651</v>
      </c>
      <c r="C9" s="18">
        <f>(200.0/B9*100)</f>
        <v/>
      </c>
      <c r="D9" s="19" t="n">
        <v>9451</v>
      </c>
      <c r="E9" s="18" t="n">
        <v>18.40044501</v>
      </c>
      <c r="F9" s="20" t="n">
        <v>2.15578693</v>
      </c>
      <c r="G9" s="18" t="n">
        <v>22.04733523</v>
      </c>
      <c r="H9" s="20" t="n">
        <v>2.19100138</v>
      </c>
      <c r="I9" s="18" t="n">
        <v>0</v>
      </c>
      <c r="J9" s="20" t="n">
        <v>0</v>
      </c>
      <c r="K9" s="18" t="s">
        <v>404</v>
      </c>
      <c r="L9" s="20" t="s">
        <v>404</v>
      </c>
      <c r="M9" s="18" t="n">
        <v>0</v>
      </c>
      <c r="N9" s="20" t="n">
        <v>0</v>
      </c>
      <c r="O9" s="18" t="n">
        <v>56.15017636</v>
      </c>
      <c r="P9" s="20" t="n">
        <v>1.10006225</v>
      </c>
      <c r="Q9" s="18" t="n">
        <v>3.40204341</v>
      </c>
      <c r="R9" s="20" t="n">
        <v>1.32178456</v>
      </c>
    </row>
    <row r="10" spans="1:18">
      <c r="A10" s="15" t="s">
        <v>407</v>
      </c>
      <c r="B10" s="17" t="n">
        <v>20058</v>
      </c>
      <c r="C10" s="18">
        <f>(2893.0/B10*100)</f>
        <v/>
      </c>
      <c r="D10" s="19" t="n">
        <v>17165</v>
      </c>
      <c r="E10" s="18" t="n">
        <v>90.18363447999999</v>
      </c>
      <c r="F10" s="20" t="n">
        <v>0.99155401</v>
      </c>
      <c r="G10" s="18" t="n">
        <v>9.65612659</v>
      </c>
      <c r="H10" s="20" t="n">
        <v>0.9969937800000001</v>
      </c>
      <c r="I10" s="18" t="n">
        <v>0</v>
      </c>
      <c r="J10" s="20" t="n">
        <v>0</v>
      </c>
      <c r="K10" s="18" t="s">
        <v>404</v>
      </c>
      <c r="L10" s="20" t="s">
        <v>404</v>
      </c>
      <c r="M10" s="18" t="n">
        <v>0</v>
      </c>
      <c r="N10" s="20" t="n">
        <v>0</v>
      </c>
      <c r="O10" s="18" t="n">
        <v>0</v>
      </c>
      <c r="P10" s="20" t="n">
        <v>0</v>
      </c>
      <c r="Q10" s="18" t="n">
        <v>0.16023893</v>
      </c>
      <c r="R10" s="20" t="n">
        <v>0.07166415</v>
      </c>
    </row>
    <row r="11" spans="1:18">
      <c r="A11" s="15" t="s">
        <v>408</v>
      </c>
      <c r="B11" s="17" t="n">
        <v>7053</v>
      </c>
      <c r="C11" s="18">
        <f>(137.0/B11*100)</f>
        <v/>
      </c>
      <c r="D11" s="19" t="n">
        <v>6916</v>
      </c>
      <c r="E11" s="18" t="n">
        <v>36.18035405</v>
      </c>
      <c r="F11" s="20" t="n">
        <v>1.51453689</v>
      </c>
      <c r="G11" s="18" t="n">
        <v>61.96551092</v>
      </c>
      <c r="H11" s="20" t="n">
        <v>1.87061617</v>
      </c>
      <c r="I11" s="18" t="n">
        <v>0</v>
      </c>
      <c r="J11" s="20" t="n">
        <v>0</v>
      </c>
      <c r="K11" s="18" t="s">
        <v>404</v>
      </c>
      <c r="L11" s="20" t="s">
        <v>404</v>
      </c>
      <c r="M11" s="18" t="n">
        <v>0</v>
      </c>
      <c r="N11" s="20" t="n">
        <v>0</v>
      </c>
      <c r="O11" s="18" t="n">
        <v>0</v>
      </c>
      <c r="P11" s="20" t="n">
        <v>0</v>
      </c>
      <c r="Q11" s="18" t="n">
        <v>1.85413503</v>
      </c>
      <c r="R11" s="20" t="n">
        <v>1.34094874</v>
      </c>
    </row>
    <row r="12" spans="1:18">
      <c r="A12" s="15" t="s">
        <v>409</v>
      </c>
      <c r="B12" s="17" t="n">
        <v>6894</v>
      </c>
      <c r="C12" s="18">
        <f>(106.0/B12*100)</f>
        <v/>
      </c>
      <c r="D12" s="19" t="n">
        <v>6788</v>
      </c>
      <c r="E12" s="18" t="n">
        <v>90.94613882</v>
      </c>
      <c r="F12" s="20" t="n">
        <v>1.53796798</v>
      </c>
      <c r="G12" s="18" t="n">
        <v>8.07632679</v>
      </c>
      <c r="H12" s="20" t="n">
        <v>1.42985223</v>
      </c>
      <c r="I12" s="18" t="n">
        <v>0</v>
      </c>
      <c r="J12" s="20" t="n">
        <v>0</v>
      </c>
      <c r="K12" s="18" t="s">
        <v>404</v>
      </c>
      <c r="L12" s="20" t="s">
        <v>404</v>
      </c>
      <c r="M12" s="18" t="n">
        <v>0</v>
      </c>
      <c r="N12" s="20" t="n">
        <v>0</v>
      </c>
      <c r="O12" s="18" t="n">
        <v>0</v>
      </c>
      <c r="P12" s="20" t="n">
        <v>0</v>
      </c>
      <c r="Q12" s="18" t="n">
        <v>0.97753439</v>
      </c>
      <c r="R12" s="20" t="n">
        <v>0.52352434</v>
      </c>
    </row>
    <row r="13" spans="1:18">
      <c r="A13" s="15" t="s">
        <v>410</v>
      </c>
      <c r="B13" s="17" t="n">
        <v>7161</v>
      </c>
      <c r="C13" s="18">
        <f>(1175.0/B13*100)</f>
        <v/>
      </c>
      <c r="D13" s="19" t="n">
        <v>5986</v>
      </c>
      <c r="E13" s="18" t="n">
        <v>72.99470497</v>
      </c>
      <c r="F13" s="20" t="n">
        <v>2.35841408</v>
      </c>
      <c r="G13" s="18" t="n">
        <v>22.0944324</v>
      </c>
      <c r="H13" s="20" t="n">
        <v>2.19469345</v>
      </c>
      <c r="I13" s="18" t="n">
        <v>0</v>
      </c>
      <c r="J13" s="20" t="n">
        <v>0</v>
      </c>
      <c r="K13" s="18" t="s">
        <v>404</v>
      </c>
      <c r="L13" s="20" t="s">
        <v>404</v>
      </c>
      <c r="M13" s="18" t="n">
        <v>0</v>
      </c>
      <c r="N13" s="20" t="n">
        <v>0</v>
      </c>
      <c r="O13" s="18" t="n">
        <v>0</v>
      </c>
      <c r="P13" s="20" t="n">
        <v>0</v>
      </c>
      <c r="Q13" s="18" t="n">
        <v>4.91086263</v>
      </c>
      <c r="R13" s="20" t="n">
        <v>1.34251326</v>
      </c>
    </row>
    <row r="14" spans="1:18">
      <c r="A14" s="15" t="s">
        <v>411</v>
      </c>
      <c r="B14" s="17" t="n">
        <v>5587</v>
      </c>
      <c r="C14" s="18">
        <f>(0.0/B14*100)</f>
        <v/>
      </c>
      <c r="D14" s="19" t="n">
        <v>5587</v>
      </c>
      <c r="E14" s="18" t="n">
        <v>94.94701625</v>
      </c>
      <c r="F14" s="20" t="n">
        <v>1.01930877</v>
      </c>
      <c r="G14" s="18" t="n">
        <v>4.18641217</v>
      </c>
      <c r="H14" s="20" t="n">
        <v>1.01658381</v>
      </c>
      <c r="I14" s="18" t="n">
        <v>0</v>
      </c>
      <c r="J14" s="20" t="n">
        <v>0</v>
      </c>
      <c r="K14" s="18" t="s">
        <v>404</v>
      </c>
      <c r="L14" s="20" t="s">
        <v>404</v>
      </c>
      <c r="M14" s="18" t="n">
        <v>0</v>
      </c>
      <c r="N14" s="20" t="n">
        <v>0</v>
      </c>
      <c r="O14" s="18" t="n">
        <v>0</v>
      </c>
      <c r="P14" s="20" t="n">
        <v>0</v>
      </c>
      <c r="Q14" s="18" t="n">
        <v>0.86657158</v>
      </c>
      <c r="R14" s="20" t="n">
        <v>0.01981977</v>
      </c>
    </row>
    <row r="15" spans="1:18">
      <c r="A15" s="15" t="s">
        <v>412</v>
      </c>
      <c r="B15" s="17" t="n">
        <v>5882</v>
      </c>
      <c r="C15" s="18">
        <f>(0.0/B15*100)</f>
        <v/>
      </c>
      <c r="D15" s="19" t="n">
        <v>5882</v>
      </c>
      <c r="E15" s="18" t="n">
        <v>93.02525328999999</v>
      </c>
      <c r="F15" s="20" t="n">
        <v>1.79263184</v>
      </c>
      <c r="G15" s="18" t="n">
        <v>4.36514818</v>
      </c>
      <c r="H15" s="20" t="n">
        <v>1.4978746</v>
      </c>
      <c r="I15" s="18" t="n">
        <v>0</v>
      </c>
      <c r="J15" s="20" t="n">
        <v>0</v>
      </c>
      <c r="K15" s="18" t="s">
        <v>404</v>
      </c>
      <c r="L15" s="20" t="s">
        <v>404</v>
      </c>
      <c r="M15" s="18" t="n">
        <v>0</v>
      </c>
      <c r="N15" s="20" t="n">
        <v>0</v>
      </c>
      <c r="O15" s="18" t="n">
        <v>0</v>
      </c>
      <c r="P15" s="20" t="n">
        <v>0</v>
      </c>
      <c r="Q15" s="18" t="n">
        <v>2.60959853</v>
      </c>
      <c r="R15" s="20" t="n">
        <v>1.30270306</v>
      </c>
    </row>
    <row r="16" spans="1:18">
      <c r="A16" s="15" t="s">
        <v>413</v>
      </c>
      <c r="B16" s="17" t="n">
        <v>6108</v>
      </c>
      <c r="C16" s="18">
        <f>(440.0/B16*100)</f>
        <v/>
      </c>
      <c r="D16" s="19" t="n">
        <v>5668</v>
      </c>
      <c r="E16" s="18" t="n">
        <v>78.63330329999999</v>
      </c>
      <c r="F16" s="20" t="n">
        <v>1.29043002</v>
      </c>
      <c r="G16" s="18" t="n">
        <v>20.89666262</v>
      </c>
      <c r="H16" s="20" t="n">
        <v>1.27123948</v>
      </c>
      <c r="I16" s="18" t="n">
        <v>0</v>
      </c>
      <c r="J16" s="20" t="n">
        <v>0</v>
      </c>
      <c r="K16" s="18" t="s">
        <v>404</v>
      </c>
      <c r="L16" s="20" t="s">
        <v>404</v>
      </c>
      <c r="M16" s="18" t="n">
        <v>0</v>
      </c>
      <c r="N16" s="20" t="n">
        <v>0</v>
      </c>
      <c r="O16" s="18" t="n">
        <v>0</v>
      </c>
      <c r="P16" s="20" t="n">
        <v>0</v>
      </c>
      <c r="Q16" s="18" t="n">
        <v>0.47003409</v>
      </c>
      <c r="R16" s="20" t="n">
        <v>0.48368877</v>
      </c>
    </row>
    <row r="17" spans="1:18">
      <c r="A17" s="15" t="s">
        <v>414</v>
      </c>
      <c r="B17" s="17" t="n">
        <v>6504</v>
      </c>
      <c r="C17" s="18">
        <f>(1325.0/B17*100)</f>
        <v/>
      </c>
      <c r="D17" s="19" t="n">
        <v>5179</v>
      </c>
      <c r="E17" s="18" t="n">
        <v>89.74288373</v>
      </c>
      <c r="F17" s="20" t="n">
        <v>1.8948258</v>
      </c>
      <c r="G17" s="18" t="n">
        <v>7.03819134</v>
      </c>
      <c r="H17" s="20" t="n">
        <v>1.59462951</v>
      </c>
      <c r="I17" s="18" t="n">
        <v>0</v>
      </c>
      <c r="J17" s="20" t="n">
        <v>0</v>
      </c>
      <c r="K17" s="18" t="s">
        <v>404</v>
      </c>
      <c r="L17" s="20" t="s">
        <v>404</v>
      </c>
      <c r="M17" s="18" t="n">
        <v>0</v>
      </c>
      <c r="N17" s="20" t="n">
        <v>0</v>
      </c>
      <c r="O17" s="18" t="n">
        <v>0</v>
      </c>
      <c r="P17" s="20" t="n">
        <v>0</v>
      </c>
      <c r="Q17" s="18" t="n">
        <v>3.21892493</v>
      </c>
      <c r="R17" s="20" t="n">
        <v>1.09818331</v>
      </c>
    </row>
    <row r="18" spans="1:18">
      <c r="A18" s="15" t="s">
        <v>415</v>
      </c>
      <c r="B18" s="17" t="n">
        <v>5532</v>
      </c>
      <c r="C18" s="18">
        <f>(0.0/B18*100)</f>
        <v/>
      </c>
      <c r="D18" s="19" t="n">
        <v>5532</v>
      </c>
      <c r="E18" s="18" t="n">
        <v>94.41628745</v>
      </c>
      <c r="F18" s="20" t="n">
        <v>0.82589002</v>
      </c>
      <c r="G18" s="18" t="n">
        <v>4.87370599</v>
      </c>
      <c r="H18" s="20" t="n">
        <v>0.67723559</v>
      </c>
      <c r="I18" s="18" t="n">
        <v>0</v>
      </c>
      <c r="J18" s="20" t="n">
        <v>0</v>
      </c>
      <c r="K18" s="18" t="s">
        <v>404</v>
      </c>
      <c r="L18" s="20" t="s">
        <v>404</v>
      </c>
      <c r="M18" s="18" t="n">
        <v>0</v>
      </c>
      <c r="N18" s="20" t="n">
        <v>0</v>
      </c>
      <c r="O18" s="18" t="n">
        <v>0</v>
      </c>
      <c r="P18" s="20" t="n">
        <v>0</v>
      </c>
      <c r="Q18" s="18" t="n">
        <v>0.71000656</v>
      </c>
      <c r="R18" s="20" t="n">
        <v>0.46850575</v>
      </c>
    </row>
    <row r="19" spans="1:18">
      <c r="A19" s="15" t="s">
        <v>416</v>
      </c>
      <c r="B19" s="17" t="n">
        <v>5658</v>
      </c>
      <c r="C19" s="18">
        <f>(327.0/B19*100)</f>
        <v/>
      </c>
      <c r="D19" s="19" t="n">
        <v>5331</v>
      </c>
      <c r="E19" s="18" t="n">
        <v>80.95697285999999</v>
      </c>
      <c r="F19" s="20" t="n">
        <v>2.25717085</v>
      </c>
      <c r="G19" s="18" t="n">
        <v>17.72530026</v>
      </c>
      <c r="H19" s="20" t="n">
        <v>2.26299342</v>
      </c>
      <c r="I19" s="18" t="n">
        <v>0</v>
      </c>
      <c r="J19" s="20" t="n">
        <v>0</v>
      </c>
      <c r="K19" s="18" t="s">
        <v>404</v>
      </c>
      <c r="L19" s="20" t="s">
        <v>404</v>
      </c>
      <c r="M19" s="18" t="n">
        <v>0</v>
      </c>
      <c r="N19" s="20" t="n">
        <v>0</v>
      </c>
      <c r="O19" s="18" t="n">
        <v>0</v>
      </c>
      <c r="P19" s="20" t="n">
        <v>0</v>
      </c>
      <c r="Q19" s="18" t="n">
        <v>1.31772688</v>
      </c>
      <c r="R19" s="20" t="n">
        <v>0.81977257</v>
      </c>
    </row>
    <row r="20" spans="1:18">
      <c r="A20" s="15" t="s">
        <v>417</v>
      </c>
      <c r="B20" s="17" t="n">
        <v>3371</v>
      </c>
      <c r="C20" s="18">
        <f>(24.0/B20*100)</f>
        <v/>
      </c>
      <c r="D20" s="19" t="n">
        <v>3347</v>
      </c>
      <c r="E20" s="18" t="n">
        <v>97.57328990000001</v>
      </c>
      <c r="F20" s="20" t="n">
        <v>0.09532403</v>
      </c>
      <c r="G20" s="18" t="n">
        <v>0.56378255</v>
      </c>
      <c r="H20" s="20" t="n">
        <v>0.0535226</v>
      </c>
      <c r="I20" s="18" t="n">
        <v>0</v>
      </c>
      <c r="J20" s="20" t="n">
        <v>0</v>
      </c>
      <c r="K20" s="18" t="s">
        <v>404</v>
      </c>
      <c r="L20" s="20" t="s">
        <v>404</v>
      </c>
      <c r="M20" s="18" t="n">
        <v>0</v>
      </c>
      <c r="N20" s="20" t="n">
        <v>0</v>
      </c>
      <c r="O20" s="18" t="n">
        <v>0</v>
      </c>
      <c r="P20" s="20" t="n">
        <v>0</v>
      </c>
      <c r="Q20" s="18" t="n">
        <v>1.86292755</v>
      </c>
      <c r="R20" s="20" t="n">
        <v>0.07883419999999999</v>
      </c>
    </row>
    <row r="21" spans="1:18">
      <c r="A21" s="15" t="s">
        <v>418</v>
      </c>
      <c r="B21" s="17" t="n">
        <v>5741</v>
      </c>
      <c r="C21" s="18">
        <f>(0.0/B21*100)</f>
        <v/>
      </c>
      <c r="D21" s="19" t="n">
        <v>5741</v>
      </c>
      <c r="E21" s="18" t="n">
        <v>42.65351711</v>
      </c>
      <c r="F21" s="20" t="n">
        <v>0.98632198</v>
      </c>
      <c r="G21" s="18" t="n">
        <v>57.34648289</v>
      </c>
      <c r="H21" s="20" t="n">
        <v>0.98632198</v>
      </c>
      <c r="I21" s="18" t="n">
        <v>0</v>
      </c>
      <c r="J21" s="20" t="n">
        <v>0</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0</v>
      </c>
      <c r="F22" s="20" t="n">
        <v>0</v>
      </c>
      <c r="G22" s="18" t="n">
        <v>0</v>
      </c>
      <c r="H22" s="20" t="n">
        <v>0</v>
      </c>
      <c r="I22" s="18" t="n">
        <v>0</v>
      </c>
      <c r="J22" s="20" t="n">
        <v>0</v>
      </c>
      <c r="K22" s="18" t="s">
        <v>404</v>
      </c>
      <c r="L22" s="20" t="s">
        <v>404</v>
      </c>
      <c r="M22" s="18" t="n">
        <v>0</v>
      </c>
      <c r="N22" s="20" t="n">
        <v>0</v>
      </c>
      <c r="O22" s="18" t="n">
        <v>100</v>
      </c>
      <c r="P22" s="20" t="n">
        <v>0</v>
      </c>
      <c r="Q22" s="18" t="n">
        <v>0</v>
      </c>
      <c r="R22" s="20" t="n">
        <v>0</v>
      </c>
    </row>
    <row r="23" spans="1:18">
      <c r="A23" s="15" t="s">
        <v>420</v>
      </c>
      <c r="B23" s="17" t="n">
        <v>11583</v>
      </c>
      <c r="C23" s="18">
        <f>(3159.0/B23*100)</f>
        <v/>
      </c>
      <c r="D23" s="19" t="n">
        <v>8424</v>
      </c>
      <c r="E23" s="18" t="n">
        <v>94.18316477</v>
      </c>
      <c r="F23" s="20" t="n">
        <v>1.61600381</v>
      </c>
      <c r="G23" s="18" t="n">
        <v>4.03557173</v>
      </c>
      <c r="H23" s="20" t="n">
        <v>1.12567712</v>
      </c>
      <c r="I23" s="18" t="n">
        <v>0</v>
      </c>
      <c r="J23" s="20" t="n">
        <v>0</v>
      </c>
      <c r="K23" s="18" t="s">
        <v>404</v>
      </c>
      <c r="L23" s="20" t="s">
        <v>404</v>
      </c>
      <c r="M23" s="18" t="n">
        <v>0</v>
      </c>
      <c r="N23" s="20" t="n">
        <v>0</v>
      </c>
      <c r="O23" s="18" t="n">
        <v>0</v>
      </c>
      <c r="P23" s="20" t="n">
        <v>0</v>
      </c>
      <c r="Q23" s="18" t="n">
        <v>1.7812635</v>
      </c>
      <c r="R23" s="20" t="n">
        <v>1.135262</v>
      </c>
    </row>
    <row r="24" spans="1:18">
      <c r="A24" s="15" t="s">
        <v>421</v>
      </c>
      <c r="B24" s="17" t="n">
        <v>6647</v>
      </c>
      <c r="C24" s="18">
        <f>(0.0/B24*100)</f>
        <v/>
      </c>
      <c r="D24" s="19" t="n">
        <v>6647</v>
      </c>
      <c r="E24" s="18" t="n">
        <v>68.18410163999999</v>
      </c>
      <c r="F24" s="20" t="n">
        <v>0.9916117</v>
      </c>
      <c r="G24" s="18" t="n">
        <v>31.81589836</v>
      </c>
      <c r="H24" s="20" t="n">
        <v>0.9916117</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65.33867763000001</v>
      </c>
      <c r="F25" s="20" t="n">
        <v>3.821946</v>
      </c>
      <c r="G25" s="18" t="n">
        <v>34.66132237</v>
      </c>
      <c r="H25" s="20" t="n">
        <v>3.821946</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97.57555915</v>
      </c>
      <c r="F26" s="20" t="n">
        <v>0.67496677</v>
      </c>
      <c r="G26" s="18" t="n">
        <v>1.96310754</v>
      </c>
      <c r="H26" s="20" t="n">
        <v>0.66645501</v>
      </c>
      <c r="I26" s="18" t="n">
        <v>0</v>
      </c>
      <c r="J26" s="20" t="n">
        <v>0</v>
      </c>
      <c r="K26" s="18" t="s">
        <v>404</v>
      </c>
      <c r="L26" s="20" t="s">
        <v>404</v>
      </c>
      <c r="M26" s="18" t="n">
        <v>0</v>
      </c>
      <c r="N26" s="20" t="n">
        <v>0</v>
      </c>
      <c r="O26" s="18" t="n">
        <v>0</v>
      </c>
      <c r="P26" s="20" t="n">
        <v>0</v>
      </c>
      <c r="Q26" s="18" t="n">
        <v>0.46133331</v>
      </c>
      <c r="R26" s="20" t="n">
        <v>0.3665337</v>
      </c>
    </row>
    <row r="27" spans="1:18">
      <c r="A27" s="15" t="s">
        <v>424</v>
      </c>
      <c r="B27" s="17" t="n">
        <v>5299</v>
      </c>
      <c r="C27" s="18">
        <f>(0.0/B27*100)</f>
        <v/>
      </c>
      <c r="D27" s="19" t="n">
        <v>5299</v>
      </c>
      <c r="E27" s="18" t="n">
        <v>84.36045654999999</v>
      </c>
      <c r="F27" s="20" t="n">
        <v>0.06697532</v>
      </c>
      <c r="G27" s="18" t="n">
        <v>15.63954345</v>
      </c>
      <c r="H27" s="20" t="n">
        <v>0.06697532</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87.54862254</v>
      </c>
      <c r="F28" s="20" t="n">
        <v>1.37033454</v>
      </c>
      <c r="G28" s="18" t="n">
        <v>12.45137746</v>
      </c>
      <c r="H28" s="20" t="n">
        <v>1.37033454</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(1123.0/B29*100)</f>
        <v/>
      </c>
      <c r="D29" s="19" t="n">
        <v>4262</v>
      </c>
      <c r="E29" s="18" t="n">
        <v>32.79387926</v>
      </c>
      <c r="F29" s="20" t="n">
        <v>4.09824174</v>
      </c>
      <c r="G29" s="18" t="n">
        <v>49.4662944</v>
      </c>
      <c r="H29" s="20" t="n">
        <v>4.1365018</v>
      </c>
      <c r="I29" s="18" t="n">
        <v>0</v>
      </c>
      <c r="J29" s="20" t="n">
        <v>0</v>
      </c>
      <c r="K29" s="18" t="s">
        <v>404</v>
      </c>
      <c r="L29" s="20" t="s">
        <v>404</v>
      </c>
      <c r="M29" s="18" t="n">
        <v>0</v>
      </c>
      <c r="N29" s="20" t="n">
        <v>0</v>
      </c>
      <c r="O29" s="18" t="n">
        <v>0</v>
      </c>
      <c r="P29" s="20" t="n">
        <v>0</v>
      </c>
      <c r="Q29" s="18" t="n">
        <v>17.73982634</v>
      </c>
      <c r="R29" s="20" t="n">
        <v>3.24804252</v>
      </c>
    </row>
    <row r="30" spans="1:18">
      <c r="A30" s="15" t="s">
        <v>427</v>
      </c>
      <c r="B30" s="17" t="n">
        <v>4520</v>
      </c>
      <c r="C30" s="18">
        <f>(957.0/B30*100)</f>
        <v/>
      </c>
      <c r="D30" s="19" t="n">
        <v>3563</v>
      </c>
      <c r="E30" s="18" t="n">
        <v>93.20796384000001</v>
      </c>
      <c r="F30" s="20" t="n">
        <v>1.25418082</v>
      </c>
      <c r="G30" s="18" t="n">
        <v>6.53435339</v>
      </c>
      <c r="H30" s="20" t="n">
        <v>1.23228053</v>
      </c>
      <c r="I30" s="18" t="n">
        <v>0</v>
      </c>
      <c r="J30" s="20" t="n">
        <v>0</v>
      </c>
      <c r="K30" s="18" t="s">
        <v>404</v>
      </c>
      <c r="L30" s="20" t="s">
        <v>404</v>
      </c>
      <c r="M30" s="18" t="n">
        <v>0</v>
      </c>
      <c r="N30" s="20" t="n">
        <v>0</v>
      </c>
      <c r="O30" s="18" t="n">
        <v>0</v>
      </c>
      <c r="P30" s="20" t="n">
        <v>0</v>
      </c>
      <c r="Q30" s="18" t="n">
        <v>0.25768277</v>
      </c>
      <c r="R30" s="20" t="n">
        <v>0.25551096</v>
      </c>
    </row>
    <row r="31" spans="1:18">
      <c r="A31" s="15" t="s">
        <v>428</v>
      </c>
      <c r="B31" s="17" t="n">
        <v>5456</v>
      </c>
      <c r="C31" s="18">
        <f>(502.0/B31*100)</f>
        <v/>
      </c>
      <c r="D31" s="19" t="n">
        <v>4954</v>
      </c>
      <c r="E31" s="18" t="n">
        <v>90.19592144000001</v>
      </c>
      <c r="F31" s="20" t="n">
        <v>2.03983056</v>
      </c>
      <c r="G31" s="18" t="n">
        <v>1.70516859</v>
      </c>
      <c r="H31" s="20" t="n">
        <v>0.87407343</v>
      </c>
      <c r="I31" s="18" t="n">
        <v>0</v>
      </c>
      <c r="J31" s="20" t="n">
        <v>0</v>
      </c>
      <c r="K31" s="18" t="s">
        <v>404</v>
      </c>
      <c r="L31" s="20" t="s">
        <v>404</v>
      </c>
      <c r="M31" s="18" t="n">
        <v>0</v>
      </c>
      <c r="N31" s="20" t="n">
        <v>0</v>
      </c>
      <c r="O31" s="18" t="n">
        <v>0</v>
      </c>
      <c r="P31" s="20" t="n">
        <v>0</v>
      </c>
      <c r="Q31" s="18" t="n">
        <v>8.098909969999999</v>
      </c>
      <c r="R31" s="20" t="n">
        <v>1.91268141</v>
      </c>
    </row>
    <row r="32" spans="1:18">
      <c r="A32" s="15" t="s">
        <v>429</v>
      </c>
      <c r="B32" s="17" t="n">
        <v>4478</v>
      </c>
      <c r="C32" s="18">
        <f>(0.0/B32*100)</f>
        <v/>
      </c>
      <c r="D32" s="19" t="n">
        <v>4478</v>
      </c>
      <c r="E32" s="18" t="n">
        <v>95.37458564000001</v>
      </c>
      <c r="F32" s="20" t="n">
        <v>1.08826025</v>
      </c>
      <c r="G32" s="18" t="n">
        <v>3.40834598</v>
      </c>
      <c r="H32" s="20" t="n">
        <v>0.95376141</v>
      </c>
      <c r="I32" s="18" t="n">
        <v>0</v>
      </c>
      <c r="J32" s="20" t="n">
        <v>0</v>
      </c>
      <c r="K32" s="18" t="s">
        <v>404</v>
      </c>
      <c r="L32" s="20" t="s">
        <v>404</v>
      </c>
      <c r="M32" s="18" t="n">
        <v>0</v>
      </c>
      <c r="N32" s="20" t="n">
        <v>0</v>
      </c>
      <c r="O32" s="18" t="n">
        <v>0</v>
      </c>
      <c r="P32" s="20" t="n">
        <v>0</v>
      </c>
      <c r="Q32" s="18" t="n">
        <v>1.21706838</v>
      </c>
      <c r="R32" s="20" t="n">
        <v>0.88177919</v>
      </c>
    </row>
    <row r="33" spans="1:18">
      <c r="A33" s="15" t="s">
        <v>430</v>
      </c>
      <c r="B33" s="17" t="n">
        <v>7325</v>
      </c>
      <c r="C33" s="18">
        <f>(29.0/B33*100)</f>
        <v/>
      </c>
      <c r="D33" s="19" t="n">
        <v>7296</v>
      </c>
      <c r="E33" s="18" t="n">
        <v>93.74582667999999</v>
      </c>
      <c r="F33" s="20" t="n">
        <v>0.89029188</v>
      </c>
      <c r="G33" s="18" t="n">
        <v>5.46689692</v>
      </c>
      <c r="H33" s="20" t="n">
        <v>0.59232014</v>
      </c>
      <c r="I33" s="18" t="n">
        <v>0</v>
      </c>
      <c r="J33" s="20" t="n">
        <v>0</v>
      </c>
      <c r="K33" s="18" t="s">
        <v>404</v>
      </c>
      <c r="L33" s="20" t="s">
        <v>404</v>
      </c>
      <c r="M33" s="18" t="n">
        <v>0</v>
      </c>
      <c r="N33" s="20" t="n">
        <v>0</v>
      </c>
      <c r="O33" s="18" t="n">
        <v>0</v>
      </c>
      <c r="P33" s="20" t="n">
        <v>0</v>
      </c>
      <c r="Q33" s="18" t="n">
        <v>0.7872764</v>
      </c>
      <c r="R33" s="20" t="n">
        <v>0.66547692</v>
      </c>
    </row>
    <row r="34" spans="1:18">
      <c r="A34" s="15" t="s">
        <v>431</v>
      </c>
      <c r="B34" s="17" t="n">
        <v>6350</v>
      </c>
      <c r="C34" s="18">
        <f>(0.0/B34*100)</f>
        <v/>
      </c>
      <c r="D34" s="19" t="n">
        <v>6350</v>
      </c>
      <c r="E34" s="18" t="n">
        <v>88.34244343</v>
      </c>
      <c r="F34" s="20" t="n">
        <v>2.10061066</v>
      </c>
      <c r="G34" s="18" t="n">
        <v>11.56303362</v>
      </c>
      <c r="H34" s="20" t="n">
        <v>2.09891136</v>
      </c>
      <c r="I34" s="18" t="n">
        <v>0</v>
      </c>
      <c r="J34" s="20" t="n">
        <v>0</v>
      </c>
      <c r="K34" s="18" t="s">
        <v>404</v>
      </c>
      <c r="L34" s="20" t="s">
        <v>404</v>
      </c>
      <c r="M34" s="18" t="n">
        <v>0</v>
      </c>
      <c r="N34" s="20" t="n">
        <v>0</v>
      </c>
      <c r="O34" s="18" t="n">
        <v>0</v>
      </c>
      <c r="P34" s="20" t="n">
        <v>0</v>
      </c>
      <c r="Q34" s="18" t="n">
        <v>0.09452294999999999</v>
      </c>
      <c r="R34" s="20" t="n">
        <v>0.09385186</v>
      </c>
    </row>
    <row r="35" spans="1:18">
      <c r="A35" s="15" t="s">
        <v>432</v>
      </c>
      <c r="B35" s="17" t="n">
        <v>6406</v>
      </c>
      <c r="C35" s="18">
        <f>(443.0/B35*100)</f>
        <v/>
      </c>
      <c r="D35" s="19" t="n">
        <v>5963</v>
      </c>
      <c r="E35" s="18" t="n">
        <v>96.9376185</v>
      </c>
      <c r="F35" s="20" t="n">
        <v>0.04665241</v>
      </c>
      <c r="G35" s="18" t="n">
        <v>2.54063461</v>
      </c>
      <c r="H35" s="20" t="n">
        <v>0.03824785</v>
      </c>
      <c r="I35" s="18" t="n">
        <v>0</v>
      </c>
      <c r="J35" s="20" t="n">
        <v>0</v>
      </c>
      <c r="K35" s="18" t="s">
        <v>404</v>
      </c>
      <c r="L35" s="20" t="s">
        <v>404</v>
      </c>
      <c r="M35" s="18" t="n">
        <v>0</v>
      </c>
      <c r="N35" s="20" t="n">
        <v>0</v>
      </c>
      <c r="O35" s="18" t="n">
        <v>0</v>
      </c>
      <c r="P35" s="20" t="n">
        <v>0</v>
      </c>
      <c r="Q35" s="18" t="n">
        <v>0.52174689</v>
      </c>
      <c r="R35" s="20" t="n">
        <v>0.02745606</v>
      </c>
    </row>
    <row r="36" spans="1:18">
      <c r="A36" s="15" t="s">
        <v>433</v>
      </c>
      <c r="B36" s="17" t="n">
        <v>6736</v>
      </c>
      <c r="C36" s="18">
        <f>(10.0/B36*100)</f>
        <v/>
      </c>
      <c r="D36" s="19" t="n">
        <v>6726</v>
      </c>
      <c r="E36" s="18" t="n">
        <v>68.70622127999999</v>
      </c>
      <c r="F36" s="20" t="n">
        <v>1.15956257</v>
      </c>
      <c r="G36" s="18" t="n">
        <v>31.29377872</v>
      </c>
      <c r="H36" s="20" t="n">
        <v>1.15956257</v>
      </c>
      <c r="I36" s="18" t="n">
        <v>0</v>
      </c>
      <c r="J36" s="20" t="n">
        <v>0</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0</v>
      </c>
      <c r="F37" s="20" t="n">
        <v>0</v>
      </c>
      <c r="G37" s="18" t="n">
        <v>0</v>
      </c>
      <c r="H37" s="20" t="n">
        <v>0</v>
      </c>
      <c r="I37" s="18" t="n">
        <v>0</v>
      </c>
      <c r="J37" s="20" t="n">
        <v>0</v>
      </c>
      <c r="K37" s="18" t="s">
        <v>404</v>
      </c>
      <c r="L37" s="20" t="s">
        <v>404</v>
      </c>
      <c r="M37" s="18" t="n">
        <v>0</v>
      </c>
      <c r="N37" s="20" t="n">
        <v>0</v>
      </c>
      <c r="O37" s="18" t="n">
        <v>100</v>
      </c>
      <c r="P37" s="20" t="n">
        <v>0</v>
      </c>
      <c r="Q37" s="18" t="n">
        <v>0</v>
      </c>
      <c r="R37" s="20" t="n">
        <v>0</v>
      </c>
    </row>
    <row r="38" spans="1:18">
      <c r="A38" s="15" t="s">
        <v>435</v>
      </c>
      <c r="B38" s="17" t="n">
        <v>5860</v>
      </c>
      <c r="C38" s="18">
        <f>(268.0/B38*100)</f>
        <v/>
      </c>
      <c r="D38" s="19" t="n">
        <v>5592</v>
      </c>
      <c r="E38" s="18" t="n">
        <v>92.74216892</v>
      </c>
      <c r="F38" s="20" t="n">
        <v>1.20593804</v>
      </c>
      <c r="G38" s="18" t="n">
        <v>6.01527827</v>
      </c>
      <c r="H38" s="20" t="n">
        <v>0.9908843000000001</v>
      </c>
      <c r="I38" s="18" t="n">
        <v>0</v>
      </c>
      <c r="J38" s="20" t="n">
        <v>0</v>
      </c>
      <c r="K38" s="18" t="s">
        <v>404</v>
      </c>
      <c r="L38" s="20" t="s">
        <v>404</v>
      </c>
      <c r="M38" s="18" t="n">
        <v>0</v>
      </c>
      <c r="N38" s="20" t="n">
        <v>0</v>
      </c>
      <c r="O38" s="18" t="n">
        <v>0</v>
      </c>
      <c r="P38" s="20" t="n">
        <v>0</v>
      </c>
      <c r="Q38" s="18" t="n">
        <v>1.24255281</v>
      </c>
      <c r="R38" s="20" t="n">
        <v>0.69699668</v>
      </c>
    </row>
    <row r="39" spans="1:18">
      <c r="A39" s="15" t="s">
        <v>436</v>
      </c>
      <c r="B39" s="17" t="n">
        <v>5895</v>
      </c>
      <c r="C39" s="18">
        <f>(0.0/B39*100)</f>
        <v/>
      </c>
      <c r="D39" s="19" t="n">
        <v>5895</v>
      </c>
      <c r="E39" s="18" t="n">
        <v>94.77850644</v>
      </c>
      <c r="F39" s="20" t="n">
        <v>2.17345944</v>
      </c>
      <c r="G39" s="18" t="n">
        <v>4.75864661</v>
      </c>
      <c r="H39" s="20" t="n">
        <v>2.13115729</v>
      </c>
      <c r="I39" s="18" t="n">
        <v>0</v>
      </c>
      <c r="J39" s="20" t="n">
        <v>0</v>
      </c>
      <c r="K39" s="18" t="s">
        <v>404</v>
      </c>
      <c r="L39" s="20" t="s">
        <v>404</v>
      </c>
      <c r="M39" s="18" t="n">
        <v>0</v>
      </c>
      <c r="N39" s="20" t="n">
        <v>0</v>
      </c>
      <c r="O39" s="18" t="n">
        <v>0</v>
      </c>
      <c r="P39" s="20" t="n">
        <v>0</v>
      </c>
      <c r="Q39" s="18" t="n">
        <v>0.46284695</v>
      </c>
      <c r="R39" s="20" t="n">
        <v>0.46314284</v>
      </c>
    </row>
    <row r="40" spans="1:18">
      <c r="A40" s="15" t="s">
        <v>437</v>
      </c>
      <c r="B40" s="17" t="n">
        <v>14157</v>
      </c>
      <c r="C40" s="18">
        <f>(2728.0/B40*100)</f>
        <v/>
      </c>
      <c r="D40" s="19" t="n">
        <v>11429</v>
      </c>
      <c r="E40" s="18" t="n">
        <v>90.40554507</v>
      </c>
      <c r="F40" s="20" t="n">
        <v>1.88236801</v>
      </c>
      <c r="G40" s="18" t="n">
        <v>6.1071228</v>
      </c>
      <c r="H40" s="20" t="n">
        <v>1.60308648</v>
      </c>
      <c r="I40" s="18" t="n">
        <v>0</v>
      </c>
      <c r="J40" s="20" t="n">
        <v>0</v>
      </c>
      <c r="K40" s="18" t="s">
        <v>404</v>
      </c>
      <c r="L40" s="20" t="s">
        <v>404</v>
      </c>
      <c r="M40" s="18" t="n">
        <v>0</v>
      </c>
      <c r="N40" s="20" t="n">
        <v>0</v>
      </c>
      <c r="O40" s="18" t="n">
        <v>0</v>
      </c>
      <c r="P40" s="20" t="n">
        <v>0</v>
      </c>
      <c r="Q40" s="18" t="n">
        <v>3.48733213</v>
      </c>
      <c r="R40" s="20" t="n">
        <v>1.10071107</v>
      </c>
    </row>
    <row r="41" spans="1:18">
      <c r="A41" s="15" t="s">
        <v>438</v>
      </c>
      <c r="B41" s="17" t="n">
        <v>5712</v>
      </c>
      <c r="C41" s="18">
        <f>(99.0/B41*100)</f>
        <v/>
      </c>
      <c r="D41" s="19" t="n">
        <v>5613</v>
      </c>
      <c r="E41" s="18" t="n">
        <v>92.34736556999999</v>
      </c>
      <c r="F41" s="20" t="n">
        <v>1.27224454</v>
      </c>
      <c r="G41" s="18" t="n">
        <v>7.65263443</v>
      </c>
      <c r="H41" s="20" t="n">
        <v>1.27224454</v>
      </c>
      <c r="I41" s="18" t="n">
        <v>0</v>
      </c>
      <c r="J41" s="20" t="n">
        <v>0</v>
      </c>
      <c r="K41" s="18" t="s">
        <v>404</v>
      </c>
      <c r="L41" s="20" t="s">
        <v>404</v>
      </c>
      <c r="M41" s="18" t="n">
        <v>0</v>
      </c>
      <c r="N41" s="20" t="n">
        <v>0</v>
      </c>
      <c r="O41" s="18" t="n">
        <v>0</v>
      </c>
      <c r="P41" s="20" t="n">
        <v>0</v>
      </c>
      <c r="Q41" s="18" t="n">
        <v>0</v>
      </c>
      <c r="R41" s="20" t="n">
        <v>0</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88.22386766</v>
      </c>
      <c r="F44" s="20" t="n">
        <v>1.77827385</v>
      </c>
      <c r="G44" s="18" t="n">
        <v>11.63118211</v>
      </c>
      <c r="H44" s="20" t="n">
        <v>1.77019995</v>
      </c>
      <c r="I44" s="18" t="n">
        <v>0</v>
      </c>
      <c r="J44" s="20" t="n">
        <v>0</v>
      </c>
      <c r="K44" s="18" t="s">
        <v>404</v>
      </c>
      <c r="L44" s="20" t="s">
        <v>404</v>
      </c>
      <c r="M44" s="18" t="n">
        <v>0</v>
      </c>
      <c r="N44" s="20" t="n">
        <v>0</v>
      </c>
      <c r="O44" s="18" t="n">
        <v>0</v>
      </c>
      <c r="P44" s="20" t="n">
        <v>0</v>
      </c>
      <c r="Q44" s="18" t="n">
        <v>0.14495023</v>
      </c>
      <c r="R44" s="20" t="n">
        <v>0.1467335</v>
      </c>
    </row>
    <row r="45" spans="1:18">
      <c r="A45" s="15" t="s">
        <v>442</v>
      </c>
      <c r="B45" s="17" t="n">
        <v>5519</v>
      </c>
      <c r="C45" s="18">
        <f>(0.0/B45*100)</f>
        <v/>
      </c>
      <c r="D45" s="19" t="n">
        <v>5519</v>
      </c>
      <c r="E45" s="18" t="n">
        <v>97.84649068</v>
      </c>
      <c r="F45" s="20" t="n">
        <v>1.25438001</v>
      </c>
      <c r="G45" s="18" t="n">
        <v>1.45539947</v>
      </c>
      <c r="H45" s="20" t="n">
        <v>1.03343046</v>
      </c>
      <c r="I45" s="18" t="n">
        <v>0</v>
      </c>
      <c r="J45" s="20" t="n">
        <v>0</v>
      </c>
      <c r="K45" s="18" t="s">
        <v>404</v>
      </c>
      <c r="L45" s="20" t="s">
        <v>404</v>
      </c>
      <c r="M45" s="18" t="n">
        <v>0</v>
      </c>
      <c r="N45" s="20" t="n">
        <v>0</v>
      </c>
      <c r="O45" s="18" t="n">
        <v>0</v>
      </c>
      <c r="P45" s="20" t="n">
        <v>0</v>
      </c>
      <c r="Q45" s="18" t="n">
        <v>0.69810986</v>
      </c>
      <c r="R45" s="20" t="n">
        <v>0.71926302</v>
      </c>
    </row>
    <row r="46" spans="1:18">
      <c r="A46" s="15" t="s">
        <v>443</v>
      </c>
      <c r="B46" s="17" t="n">
        <v>23141</v>
      </c>
      <c r="C46" s="18">
        <f>(4196.0/B46*100)</f>
        <v/>
      </c>
      <c r="D46" s="19" t="n">
        <v>18945</v>
      </c>
      <c r="E46" s="18" t="n">
        <v>79.42349525</v>
      </c>
      <c r="F46" s="20" t="n">
        <v>1.60776073</v>
      </c>
      <c r="G46" s="18" t="n">
        <v>13.4617874</v>
      </c>
      <c r="H46" s="20" t="n">
        <v>1.35571298</v>
      </c>
      <c r="I46" s="18" t="n">
        <v>0</v>
      </c>
      <c r="J46" s="20" t="n">
        <v>0</v>
      </c>
      <c r="K46" s="18" t="s">
        <v>404</v>
      </c>
      <c r="L46" s="20" t="s">
        <v>404</v>
      </c>
      <c r="M46" s="18" t="n">
        <v>0</v>
      </c>
      <c r="N46" s="20" t="n">
        <v>0</v>
      </c>
      <c r="O46" s="18" t="n">
        <v>0</v>
      </c>
      <c r="P46" s="20" t="n">
        <v>0</v>
      </c>
      <c r="Q46" s="18" t="n">
        <v>7.11471735</v>
      </c>
      <c r="R46" s="20" t="n">
        <v>1.14560673</v>
      </c>
    </row>
    <row r="47" spans="1:18">
      <c r="A47" s="15" t="s">
        <v>444</v>
      </c>
      <c r="B47" s="17" t="n">
        <v>5928</v>
      </c>
      <c r="C47" s="18">
        <f>(0.0/B47*100)</f>
        <v/>
      </c>
      <c r="D47" s="19" t="n">
        <v>5928</v>
      </c>
      <c r="E47" s="18" t="n">
        <v>97.531324</v>
      </c>
      <c r="F47" s="20" t="n">
        <v>1.19538309</v>
      </c>
      <c r="G47" s="18" t="n">
        <v>1.19039308</v>
      </c>
      <c r="H47" s="20" t="n">
        <v>0.75914611</v>
      </c>
      <c r="I47" s="18" t="n">
        <v>0</v>
      </c>
      <c r="J47" s="20" t="n">
        <v>0</v>
      </c>
      <c r="K47" s="18" t="s">
        <v>404</v>
      </c>
      <c r="L47" s="20" t="s">
        <v>404</v>
      </c>
      <c r="M47" s="18" t="n">
        <v>0</v>
      </c>
      <c r="N47" s="20" t="n">
        <v>0</v>
      </c>
      <c r="O47" s="18" t="n">
        <v>0</v>
      </c>
      <c r="P47" s="20" t="n">
        <v>0</v>
      </c>
      <c r="Q47" s="18" t="n">
        <v>1.27828292</v>
      </c>
      <c r="R47" s="20" t="n">
        <v>0.90404016</v>
      </c>
    </row>
    <row r="48" spans="1:18">
      <c r="A48" s="15" t="s">
        <v>445</v>
      </c>
      <c r="B48" s="17" t="n">
        <v>9841</v>
      </c>
      <c r="C48" s="18">
        <f>(40.0/B48*100)</f>
        <v/>
      </c>
      <c r="D48" s="19" t="n">
        <v>9801</v>
      </c>
      <c r="E48" s="18" t="n">
        <v>88.79404304000001</v>
      </c>
      <c r="F48" s="20" t="n">
        <v>2.1642176</v>
      </c>
      <c r="G48" s="18" t="n">
        <v>10.58124178</v>
      </c>
      <c r="H48" s="20" t="n">
        <v>2.04744921</v>
      </c>
      <c r="I48" s="18" t="n">
        <v>0</v>
      </c>
      <c r="J48" s="20" t="n">
        <v>0</v>
      </c>
      <c r="K48" s="18" t="s">
        <v>404</v>
      </c>
      <c r="L48" s="20" t="s">
        <v>404</v>
      </c>
      <c r="M48" s="18" t="n">
        <v>0</v>
      </c>
      <c r="N48" s="20" t="n">
        <v>0</v>
      </c>
      <c r="O48" s="18" t="n">
        <v>0</v>
      </c>
      <c r="P48" s="20" t="n">
        <v>0</v>
      </c>
      <c r="Q48" s="18" t="n">
        <v>0.62471518</v>
      </c>
      <c r="R48" s="20" t="n">
        <v>0.87834442</v>
      </c>
    </row>
    <row r="49" spans="1:18">
      <c r="A49" s="15" t="s">
        <v>446</v>
      </c>
      <c r="B49" s="17" t="n">
        <v>6349</v>
      </c>
      <c r="C49" s="18">
        <f>(52.0/B49*100)</f>
        <v/>
      </c>
      <c r="D49" s="19" t="n">
        <v>6297</v>
      </c>
      <c r="E49" s="18" t="n">
        <v>77.79834105</v>
      </c>
      <c r="F49" s="20" t="n">
        <v>1.59488553</v>
      </c>
      <c r="G49" s="18" t="n">
        <v>21.32906126</v>
      </c>
      <c r="H49" s="20" t="n">
        <v>1.71181876</v>
      </c>
      <c r="I49" s="18" t="n">
        <v>0</v>
      </c>
      <c r="J49" s="20" t="n">
        <v>0</v>
      </c>
      <c r="K49" s="18" t="s">
        <v>404</v>
      </c>
      <c r="L49" s="20" t="s">
        <v>404</v>
      </c>
      <c r="M49" s="18" t="n">
        <v>0</v>
      </c>
      <c r="N49" s="20" t="n">
        <v>0</v>
      </c>
      <c r="O49" s="18" t="n">
        <v>0</v>
      </c>
      <c r="P49" s="20" t="n">
        <v>0</v>
      </c>
      <c r="Q49" s="18" t="n">
        <v>0.87259769</v>
      </c>
      <c r="R49" s="20" t="n">
        <v>0.72646127</v>
      </c>
    </row>
    <row r="50" spans="1:18">
      <c r="A50" s="15" t="s">
        <v>447</v>
      </c>
      <c r="B50" s="17" t="n">
        <v>11795</v>
      </c>
      <c r="C50" s="18">
        <f>(1031.0/B50*100)</f>
        <v/>
      </c>
      <c r="D50" s="19" t="n">
        <v>10764</v>
      </c>
      <c r="E50" s="18" t="n">
        <v>70.64490891</v>
      </c>
      <c r="F50" s="20" t="n">
        <v>2.14026062</v>
      </c>
      <c r="G50" s="18" t="n">
        <v>22.37571531</v>
      </c>
      <c r="H50" s="20" t="n">
        <v>1.67442102</v>
      </c>
      <c r="I50" s="18" t="n">
        <v>0</v>
      </c>
      <c r="J50" s="20" t="n">
        <v>0</v>
      </c>
      <c r="K50" s="18" t="s">
        <v>404</v>
      </c>
      <c r="L50" s="20" t="s">
        <v>404</v>
      </c>
      <c r="M50" s="18" t="n">
        <v>0</v>
      </c>
      <c r="N50" s="20" t="n">
        <v>0</v>
      </c>
      <c r="O50" s="18" t="n">
        <v>0</v>
      </c>
      <c r="P50" s="20" t="n">
        <v>0</v>
      </c>
      <c r="Q50" s="18" t="n">
        <v>6.97937578</v>
      </c>
      <c r="R50" s="20" t="n">
        <v>1.7107432</v>
      </c>
    </row>
    <row r="51" spans="1:18">
      <c r="A51" s="15" t="s">
        <v>448</v>
      </c>
      <c r="B51" s="17" t="n">
        <v>6866</v>
      </c>
      <c r="C51" s="18">
        <f>(0.0/B51*100)</f>
        <v/>
      </c>
      <c r="D51" s="19" t="n">
        <v>6866</v>
      </c>
      <c r="E51" s="18" t="n">
        <v>87.56418221</v>
      </c>
      <c r="F51" s="20" t="n">
        <v>2.30825119</v>
      </c>
      <c r="G51" s="18" t="n">
        <v>12.43581779</v>
      </c>
      <c r="H51" s="20" t="n">
        <v>2.30825119</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97.68162533</v>
      </c>
      <c r="F52" s="20" t="n">
        <v>1.14471588</v>
      </c>
      <c r="G52" s="18" t="n">
        <v>2.31837467</v>
      </c>
      <c r="H52" s="20" t="n">
        <v>1.14471588</v>
      </c>
      <c r="I52" s="18" t="n">
        <v>0</v>
      </c>
      <c r="J52" s="20" t="n">
        <v>0</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83.89967916000001</v>
      </c>
      <c r="F53" s="20" t="n">
        <v>0.09311245</v>
      </c>
      <c r="G53" s="18" t="n">
        <v>15.99104886</v>
      </c>
      <c r="H53" s="20" t="n">
        <v>0.09287775</v>
      </c>
      <c r="I53" s="18" t="n">
        <v>0</v>
      </c>
      <c r="J53" s="20" t="n">
        <v>0</v>
      </c>
      <c r="K53" s="18" t="s">
        <v>404</v>
      </c>
      <c r="L53" s="20" t="s">
        <v>404</v>
      </c>
      <c r="M53" s="18" t="n">
        <v>0</v>
      </c>
      <c r="N53" s="20" t="n">
        <v>0</v>
      </c>
      <c r="O53" s="18" t="n">
        <v>0</v>
      </c>
      <c r="P53" s="20" t="n">
        <v>0</v>
      </c>
      <c r="Q53" s="18" t="n">
        <v>0.10927198</v>
      </c>
      <c r="R53" s="20" t="n">
        <v>0.02578596</v>
      </c>
    </row>
    <row r="54" spans="1:18">
      <c r="A54" s="15" t="s">
        <v>451</v>
      </c>
      <c r="B54" s="17" t="n">
        <v>4740</v>
      </c>
      <c r="C54" s="18">
        <f>(199.0/B54*100)</f>
        <v/>
      </c>
      <c r="D54" s="19" t="n">
        <v>4541</v>
      </c>
      <c r="E54" s="18" t="n">
        <v>76.80933647000001</v>
      </c>
      <c r="F54" s="20" t="n">
        <v>1.77989108</v>
      </c>
      <c r="G54" s="18" t="n">
        <v>22.00120215</v>
      </c>
      <c r="H54" s="20" t="n">
        <v>1.77646321</v>
      </c>
      <c r="I54" s="18" t="n">
        <v>0</v>
      </c>
      <c r="J54" s="20" t="n">
        <v>0</v>
      </c>
      <c r="K54" s="18" t="s">
        <v>404</v>
      </c>
      <c r="L54" s="20" t="s">
        <v>404</v>
      </c>
      <c r="M54" s="18" t="n">
        <v>0</v>
      </c>
      <c r="N54" s="20" t="n">
        <v>0</v>
      </c>
      <c r="O54" s="18" t="n">
        <v>0</v>
      </c>
      <c r="P54" s="20" t="n">
        <v>0</v>
      </c>
      <c r="Q54" s="18" t="n">
        <v>1.18946138</v>
      </c>
      <c r="R54" s="20" t="n">
        <v>0.74667231</v>
      </c>
    </row>
    <row r="55" spans="1:18">
      <c r="A55" s="15" t="s">
        <v>452</v>
      </c>
      <c r="B55" s="17" t="n">
        <v>5316</v>
      </c>
      <c r="C55" s="18">
        <f>(43.0/B55*100)</f>
        <v/>
      </c>
      <c r="D55" s="19" t="n">
        <v>5273</v>
      </c>
      <c r="E55" s="18" t="n">
        <v>90.31142841</v>
      </c>
      <c r="F55" s="20" t="n">
        <v>1.13282056</v>
      </c>
      <c r="G55" s="18" t="n">
        <v>7.25535905</v>
      </c>
      <c r="H55" s="20" t="n">
        <v>0.8085525</v>
      </c>
      <c r="I55" s="18" t="n">
        <v>0</v>
      </c>
      <c r="J55" s="20" t="n">
        <v>0</v>
      </c>
      <c r="K55" s="18" t="s">
        <v>404</v>
      </c>
      <c r="L55" s="20" t="s">
        <v>404</v>
      </c>
      <c r="M55" s="18" t="n">
        <v>0</v>
      </c>
      <c r="N55" s="20" t="n">
        <v>0</v>
      </c>
      <c r="O55" s="18" t="n">
        <v>0.98367787</v>
      </c>
      <c r="P55" s="20" t="n">
        <v>0.70631671</v>
      </c>
      <c r="Q55" s="18" t="n">
        <v>1.44953467</v>
      </c>
      <c r="R55" s="20" t="n">
        <v>0.82087722</v>
      </c>
    </row>
    <row r="56" spans="1:18">
      <c r="A56" s="15" t="s">
        <v>453</v>
      </c>
      <c r="B56" s="17" t="n">
        <v>5359</v>
      </c>
      <c r="C56" s="18">
        <f>(0.0/B56*100)</f>
        <v/>
      </c>
      <c r="D56" s="19" t="n">
        <v>5359</v>
      </c>
      <c r="E56" s="18" t="n">
        <v>6.45128213</v>
      </c>
      <c r="F56" s="20" t="n">
        <v>0.25807372</v>
      </c>
      <c r="G56" s="18" t="n">
        <v>92.05979005</v>
      </c>
      <c r="H56" s="20" t="n">
        <v>1.07498838</v>
      </c>
      <c r="I56" s="18" t="n">
        <v>0</v>
      </c>
      <c r="J56" s="20" t="n">
        <v>0</v>
      </c>
      <c r="K56" s="18" t="s">
        <v>404</v>
      </c>
      <c r="L56" s="20" t="s">
        <v>404</v>
      </c>
      <c r="M56" s="18" t="n">
        <v>0</v>
      </c>
      <c r="N56" s="20" t="n">
        <v>0</v>
      </c>
      <c r="O56" s="18" t="n">
        <v>0</v>
      </c>
      <c r="P56" s="20" t="n">
        <v>0</v>
      </c>
      <c r="Q56" s="18" t="n">
        <v>1.48892782</v>
      </c>
      <c r="R56" s="20" t="n">
        <v>1.04774711</v>
      </c>
    </row>
    <row r="57" spans="1:18">
      <c r="A57" s="15" t="s">
        <v>454</v>
      </c>
      <c r="B57" s="17" t="n">
        <v>6513</v>
      </c>
      <c r="C57" s="18">
        <f>(0.0/B57*100)</f>
        <v/>
      </c>
      <c r="D57" s="19" t="n">
        <v>6513</v>
      </c>
      <c r="E57" s="18" t="n">
        <v>59.15322557</v>
      </c>
      <c r="F57" s="20" t="n">
        <v>1.46636456</v>
      </c>
      <c r="G57" s="18" t="n">
        <v>40.84677443</v>
      </c>
      <c r="H57" s="20" t="n">
        <v>1.46636456</v>
      </c>
      <c r="I57" s="18" t="n">
        <v>0</v>
      </c>
      <c r="J57" s="20" t="n">
        <v>0</v>
      </c>
      <c r="K57" s="18" t="s">
        <v>404</v>
      </c>
      <c r="L57" s="20" t="s">
        <v>404</v>
      </c>
      <c r="M57" s="18" t="n">
        <v>0</v>
      </c>
      <c r="N57" s="20" t="n">
        <v>0</v>
      </c>
      <c r="O57" s="18" t="n">
        <v>0</v>
      </c>
      <c r="P57" s="20" t="n">
        <v>0</v>
      </c>
      <c r="Q57" s="18" t="n">
        <v>0</v>
      </c>
      <c r="R57" s="20" t="n">
        <v>0</v>
      </c>
    </row>
    <row r="58" spans="1:18">
      <c r="A58" s="15" t="s">
        <v>455</v>
      </c>
      <c r="B58" s="17" t="n">
        <v>7267</v>
      </c>
      <c r="C58" s="18">
        <f>(0.0/B58*100)</f>
        <v/>
      </c>
      <c r="D58" s="19" t="n">
        <v>7267</v>
      </c>
      <c r="E58" s="18" t="n">
        <v>78.72815971</v>
      </c>
      <c r="F58" s="20" t="n">
        <v>1.30109885</v>
      </c>
      <c r="G58" s="18" t="n">
        <v>19.66083132</v>
      </c>
      <c r="H58" s="20" t="n">
        <v>1.08574566</v>
      </c>
      <c r="I58" s="18" t="n">
        <v>0</v>
      </c>
      <c r="J58" s="20" t="n">
        <v>0</v>
      </c>
      <c r="K58" s="18" t="s">
        <v>404</v>
      </c>
      <c r="L58" s="20" t="s">
        <v>404</v>
      </c>
      <c r="M58" s="18" t="n">
        <v>0</v>
      </c>
      <c r="N58" s="20" t="n">
        <v>0</v>
      </c>
      <c r="O58" s="18" t="n">
        <v>0.89490729</v>
      </c>
      <c r="P58" s="20" t="n">
        <v>0.72321554</v>
      </c>
      <c r="Q58" s="18" t="n">
        <v>0.71610168</v>
      </c>
      <c r="R58" s="20" t="n">
        <v>0.41610648</v>
      </c>
    </row>
    <row r="59" spans="1:18">
      <c r="A59" s="15" t="s">
        <v>456</v>
      </c>
      <c r="B59" s="17" t="n">
        <v>4826</v>
      </c>
      <c r="C59" s="18">
        <f>(0.0/B59*100)</f>
        <v/>
      </c>
      <c r="D59" s="19" t="n">
        <v>4826</v>
      </c>
      <c r="E59" s="18" t="n">
        <v>97.48436022999999</v>
      </c>
      <c r="F59" s="20" t="n">
        <v>0.4840441</v>
      </c>
      <c r="G59" s="18" t="n">
        <v>2.46527996</v>
      </c>
      <c r="H59" s="20" t="n">
        <v>0.48276399</v>
      </c>
      <c r="I59" s="18" t="n">
        <v>0</v>
      </c>
      <c r="J59" s="20" t="n">
        <v>0</v>
      </c>
      <c r="K59" s="18" t="s">
        <v>404</v>
      </c>
      <c r="L59" s="20" t="s">
        <v>404</v>
      </c>
      <c r="M59" s="18" t="n">
        <v>0</v>
      </c>
      <c r="N59" s="20" t="n">
        <v>0</v>
      </c>
      <c r="O59" s="18" t="n">
        <v>0</v>
      </c>
      <c r="P59" s="20" t="n">
        <v>0</v>
      </c>
      <c r="Q59" s="18" t="n">
        <v>0.05035982</v>
      </c>
      <c r="R59" s="20" t="n">
        <v>0.03558743</v>
      </c>
    </row>
    <row r="60" spans="1:18">
      <c r="A60" s="15" t="s">
        <v>457</v>
      </c>
      <c r="B60" s="17" t="n">
        <v>4546</v>
      </c>
      <c r="C60" s="18">
        <f>(0.0/B60*100)</f>
        <v/>
      </c>
      <c r="D60" s="19" t="n">
        <v>4546</v>
      </c>
      <c r="E60" s="18" t="n">
        <v>49.336907</v>
      </c>
      <c r="F60" s="20" t="n">
        <v>1.57610327</v>
      </c>
      <c r="G60" s="18" t="n">
        <v>49.93921164</v>
      </c>
      <c r="H60" s="20" t="n">
        <v>1.5811867</v>
      </c>
      <c r="I60" s="18" t="n">
        <v>0</v>
      </c>
      <c r="J60" s="20" t="n">
        <v>0</v>
      </c>
      <c r="K60" s="18" t="s">
        <v>404</v>
      </c>
      <c r="L60" s="20" t="s">
        <v>404</v>
      </c>
      <c r="M60" s="18" t="n">
        <v>0</v>
      </c>
      <c r="N60" s="20" t="n">
        <v>0</v>
      </c>
      <c r="O60" s="18" t="n">
        <v>0</v>
      </c>
      <c r="P60" s="20" t="n">
        <v>0</v>
      </c>
      <c r="Q60" s="18" t="n">
        <v>0.72388135</v>
      </c>
      <c r="R60" s="20" t="n">
        <v>0.46188578</v>
      </c>
    </row>
    <row r="61" spans="1:18">
      <c r="A61" s="15" t="s">
        <v>458</v>
      </c>
      <c r="B61" s="17" t="n">
        <v>6525</v>
      </c>
      <c r="C61" s="18">
        <f>(0.0/B61*100)</f>
        <v/>
      </c>
      <c r="D61" s="19" t="n">
        <v>6525</v>
      </c>
      <c r="E61" s="18" t="n">
        <v>97.68724991000001</v>
      </c>
      <c r="F61" s="20" t="n">
        <v>1.10477347</v>
      </c>
      <c r="G61" s="18" t="n">
        <v>2.31275009</v>
      </c>
      <c r="H61" s="20" t="n">
        <v>1.10477347</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2.72908706</v>
      </c>
      <c r="F62" s="20" t="n">
        <v>0.02240174</v>
      </c>
      <c r="G62" s="18" t="n">
        <v>97.27091294</v>
      </c>
      <c r="H62" s="20" t="n">
        <v>0.02240174</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91.08553714</v>
      </c>
      <c r="F63" s="20" t="n">
        <v>0.06917955000000001</v>
      </c>
      <c r="G63" s="18" t="n">
        <v>1.7334563</v>
      </c>
      <c r="H63" s="20" t="n">
        <v>0.01620656</v>
      </c>
      <c r="I63" s="18" t="n">
        <v>0</v>
      </c>
      <c r="J63" s="20" t="n">
        <v>0</v>
      </c>
      <c r="K63" s="18" t="s">
        <v>404</v>
      </c>
      <c r="L63" s="20" t="s">
        <v>404</v>
      </c>
      <c r="M63" s="18" t="n">
        <v>0</v>
      </c>
      <c r="N63" s="20" t="n">
        <v>0</v>
      </c>
      <c r="O63" s="18" t="n">
        <v>0</v>
      </c>
      <c r="P63" s="20" t="n">
        <v>0</v>
      </c>
      <c r="Q63" s="18" t="n">
        <v>7.18100656</v>
      </c>
      <c r="R63" s="20" t="n">
        <v>0.06664368</v>
      </c>
    </row>
    <row r="64" spans="1:18">
      <c r="A64" s="15" t="s">
        <v>461</v>
      </c>
      <c r="B64" s="17" t="n">
        <v>3634</v>
      </c>
      <c r="C64" s="18">
        <f>(27.0/B64*100)</f>
        <v/>
      </c>
      <c r="D64" s="19" t="n">
        <v>3607</v>
      </c>
      <c r="E64" s="18" t="n">
        <v>56.24652456</v>
      </c>
      <c r="F64" s="20" t="n">
        <v>0.07761086</v>
      </c>
      <c r="G64" s="18" t="n">
        <v>40.47512829</v>
      </c>
      <c r="H64" s="20" t="n">
        <v>0.08401445</v>
      </c>
      <c r="I64" s="18" t="n">
        <v>0</v>
      </c>
      <c r="J64" s="20" t="n">
        <v>0</v>
      </c>
      <c r="K64" s="18" t="s">
        <v>404</v>
      </c>
      <c r="L64" s="20" t="s">
        <v>404</v>
      </c>
      <c r="M64" s="18" t="n">
        <v>0</v>
      </c>
      <c r="N64" s="20" t="n">
        <v>0</v>
      </c>
      <c r="O64" s="18" t="n">
        <v>0</v>
      </c>
      <c r="P64" s="20" t="n">
        <v>0</v>
      </c>
      <c r="Q64" s="18" t="n">
        <v>3.27834716</v>
      </c>
      <c r="R64" s="20" t="n">
        <v>0.04279623</v>
      </c>
    </row>
    <row r="65" spans="1:18">
      <c r="A65" s="15" t="s">
        <v>462</v>
      </c>
      <c r="B65" s="17" t="n">
        <v>5325</v>
      </c>
      <c r="C65" s="18">
        <f>(0.0/B65*100)</f>
        <v/>
      </c>
      <c r="D65" s="19" t="n">
        <v>5325</v>
      </c>
      <c r="E65" s="18" t="n">
        <v>97.7997889</v>
      </c>
      <c r="F65" s="20" t="n">
        <v>0.79799295</v>
      </c>
      <c r="G65" s="18" t="n">
        <v>1.51355357</v>
      </c>
      <c r="H65" s="20" t="n">
        <v>0.85449668</v>
      </c>
      <c r="I65" s="18" t="n">
        <v>0</v>
      </c>
      <c r="J65" s="20" t="n">
        <v>0</v>
      </c>
      <c r="K65" s="18" t="s">
        <v>404</v>
      </c>
      <c r="L65" s="20" t="s">
        <v>404</v>
      </c>
      <c r="M65" s="18" t="n">
        <v>0</v>
      </c>
      <c r="N65" s="20" t="n">
        <v>0</v>
      </c>
      <c r="O65" s="18" t="n">
        <v>0</v>
      </c>
      <c r="P65" s="20" t="n">
        <v>0</v>
      </c>
      <c r="Q65" s="18" t="n">
        <v>0.68665752</v>
      </c>
      <c r="R65" s="20" t="n">
        <v>0.48107487</v>
      </c>
    </row>
    <row r="66" spans="1:18">
      <c r="A66" s="15" t="s">
        <v>463</v>
      </c>
      <c r="B66" s="17" t="n">
        <v>5665</v>
      </c>
      <c r="C66" s="18">
        <f>(0.0/B66*100)</f>
        <v/>
      </c>
      <c r="D66" s="19" t="n">
        <v>5665</v>
      </c>
      <c r="E66" s="18" t="n">
        <v>99.4258378</v>
      </c>
      <c r="F66" s="20" t="n">
        <v>0.04033036</v>
      </c>
      <c r="G66" s="18" t="n">
        <v>0.5741622</v>
      </c>
      <c r="H66" s="20" t="n">
        <v>0.04033036</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68.08513158</v>
      </c>
      <c r="F67" s="20" t="n">
        <v>1.81633893</v>
      </c>
      <c r="G67" s="18" t="n">
        <v>31.11388353</v>
      </c>
      <c r="H67" s="20" t="n">
        <v>1.73322309</v>
      </c>
      <c r="I67" s="18" t="n">
        <v>0</v>
      </c>
      <c r="J67" s="20" t="n">
        <v>0</v>
      </c>
      <c r="K67" s="18" t="s">
        <v>404</v>
      </c>
      <c r="L67" s="20" t="s">
        <v>404</v>
      </c>
      <c r="M67" s="18" t="n">
        <v>0</v>
      </c>
      <c r="N67" s="20" t="n">
        <v>0</v>
      </c>
      <c r="O67" s="18" t="n">
        <v>0</v>
      </c>
      <c r="P67" s="20" t="n">
        <v>0</v>
      </c>
      <c r="Q67" s="18" t="n">
        <v>0.8009848899999999</v>
      </c>
      <c r="R67" s="20" t="n">
        <v>0.49769854</v>
      </c>
    </row>
    <row r="68" spans="1:18">
      <c r="A68" s="15" t="s">
        <v>465</v>
      </c>
      <c r="B68" s="17" t="n">
        <v>12083</v>
      </c>
      <c r="C68" s="18">
        <f>(0.0/B68*100)</f>
        <v/>
      </c>
      <c r="D68" s="19" t="n">
        <v>12083</v>
      </c>
      <c r="E68" s="18" t="n">
        <v>57.17585204</v>
      </c>
      <c r="F68" s="20" t="n">
        <v>0.09271635</v>
      </c>
      <c r="G68" s="18" t="n">
        <v>41.06641914</v>
      </c>
      <c r="H68" s="20" t="n">
        <v>0.09463187000000001</v>
      </c>
      <c r="I68" s="18" t="n">
        <v>0</v>
      </c>
      <c r="J68" s="20" t="n">
        <v>0</v>
      </c>
      <c r="K68" s="18" t="s">
        <v>404</v>
      </c>
      <c r="L68" s="20" t="s">
        <v>404</v>
      </c>
      <c r="M68" s="18" t="n">
        <v>0</v>
      </c>
      <c r="N68" s="20" t="n">
        <v>0</v>
      </c>
      <c r="O68" s="18" t="n">
        <v>0</v>
      </c>
      <c r="P68" s="20" t="n">
        <v>0</v>
      </c>
      <c r="Q68" s="18" t="n">
        <v>1.75772881</v>
      </c>
      <c r="R68" s="20" t="n">
        <v>0.02611347</v>
      </c>
    </row>
    <row r="69" spans="1:18">
      <c r="A69" s="15" t="s">
        <v>466</v>
      </c>
      <c r="B69" s="17" t="n">
        <v>4876</v>
      </c>
      <c r="C69" s="18">
        <f>(0.0/B69*100)</f>
        <v/>
      </c>
      <c r="D69" s="19" t="n">
        <v>4876</v>
      </c>
      <c r="E69" s="18" t="n">
        <v>98.9203012</v>
      </c>
      <c r="F69" s="20" t="n">
        <v>0.78011619</v>
      </c>
      <c r="G69" s="18" t="n">
        <v>1.0796988</v>
      </c>
      <c r="H69" s="20" t="n">
        <v>0.78011619</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98.66214264</v>
      </c>
      <c r="F70" s="20" t="n">
        <v>0.72261457</v>
      </c>
      <c r="G70" s="18" t="n">
        <v>1.03020802</v>
      </c>
      <c r="H70" s="20" t="n">
        <v>0.65526867</v>
      </c>
      <c r="I70" s="18" t="n">
        <v>0</v>
      </c>
      <c r="J70" s="20" t="n">
        <v>0</v>
      </c>
      <c r="K70" s="18" t="s">
        <v>404</v>
      </c>
      <c r="L70" s="20" t="s">
        <v>404</v>
      </c>
      <c r="M70" s="18" t="n">
        <v>0</v>
      </c>
      <c r="N70" s="20" t="n">
        <v>0</v>
      </c>
      <c r="O70" s="18" t="n">
        <v>0</v>
      </c>
      <c r="P70" s="20" t="n">
        <v>0</v>
      </c>
      <c r="Q70" s="18" t="n">
        <v>0.30764935</v>
      </c>
      <c r="R70" s="20" t="n">
        <v>0.30600758</v>
      </c>
    </row>
    <row r="71" spans="1:18">
      <c r="A71" s="15" t="s">
        <v>468</v>
      </c>
      <c r="B71" s="17" t="n">
        <v>6115</v>
      </c>
      <c r="C71" s="18">
        <f>(0.0/B71*100)</f>
        <v/>
      </c>
      <c r="D71" s="19" t="n">
        <v>6115</v>
      </c>
      <c r="E71" s="18" t="n">
        <v>91.03672109999999</v>
      </c>
      <c r="F71" s="20" t="n">
        <v>0.64537252</v>
      </c>
      <c r="G71" s="18" t="n">
        <v>8.336661319999999</v>
      </c>
      <c r="H71" s="20" t="n">
        <v>0.64995049</v>
      </c>
      <c r="I71" s="18" t="n">
        <v>0</v>
      </c>
      <c r="J71" s="20" t="n">
        <v>0</v>
      </c>
      <c r="K71" s="18" t="s">
        <v>404</v>
      </c>
      <c r="L71" s="20" t="s">
        <v>404</v>
      </c>
      <c r="M71" s="18" t="n">
        <v>0</v>
      </c>
      <c r="N71" s="20" t="n">
        <v>0</v>
      </c>
      <c r="O71" s="18" t="n">
        <v>0</v>
      </c>
      <c r="P71" s="20" t="n">
        <v>0</v>
      </c>
      <c r="Q71" s="18" t="n">
        <v>0.62661758</v>
      </c>
      <c r="R71" s="20" t="n">
        <v>0.02967901</v>
      </c>
    </row>
    <row r="72" spans="1:18">
      <c r="A72" s="15" t="s">
        <v>469</v>
      </c>
      <c r="B72" s="17" t="n">
        <v>7708</v>
      </c>
      <c r="C72" s="18">
        <f>(0.0/B72*100)</f>
        <v/>
      </c>
      <c r="D72" s="19" t="n">
        <v>7708</v>
      </c>
      <c r="E72" s="18" t="n">
        <v>65.34989668999999</v>
      </c>
      <c r="F72" s="20" t="n">
        <v>0.88621206</v>
      </c>
      <c r="G72" s="18" t="n">
        <v>33.36365372</v>
      </c>
      <c r="H72" s="20" t="n">
        <v>1.00395572</v>
      </c>
      <c r="I72" s="18" t="n">
        <v>0</v>
      </c>
      <c r="J72" s="20" t="n">
        <v>0</v>
      </c>
      <c r="K72" s="18" t="s">
        <v>404</v>
      </c>
      <c r="L72" s="20" t="s">
        <v>404</v>
      </c>
      <c r="M72" s="18" t="n">
        <v>0</v>
      </c>
      <c r="N72" s="20" t="n">
        <v>0</v>
      </c>
      <c r="O72" s="18" t="n">
        <v>0</v>
      </c>
      <c r="P72" s="20" t="n">
        <v>0</v>
      </c>
      <c r="Q72" s="18" t="n">
        <v>1.28644959</v>
      </c>
      <c r="R72" s="20" t="n">
        <v>0.77616668</v>
      </c>
    </row>
    <row r="73" spans="1:18">
      <c r="A73" s="15" t="s">
        <v>470</v>
      </c>
      <c r="B73" s="17" t="n">
        <v>8249</v>
      </c>
      <c r="C73" s="18">
        <f>(0.0/B73*100)</f>
        <v/>
      </c>
      <c r="D73" s="19" t="n">
        <v>8249</v>
      </c>
      <c r="E73" s="18" t="n">
        <v>84.65584466999999</v>
      </c>
      <c r="F73" s="20" t="n">
        <v>0.80474063</v>
      </c>
      <c r="G73" s="18" t="n">
        <v>14.70654493</v>
      </c>
      <c r="H73" s="20" t="n">
        <v>0.6432511400000001</v>
      </c>
      <c r="I73" s="18" t="n">
        <v>0</v>
      </c>
      <c r="J73" s="20" t="n">
        <v>0</v>
      </c>
      <c r="K73" s="18" t="s">
        <v>404</v>
      </c>
      <c r="L73" s="20" t="s">
        <v>404</v>
      </c>
      <c r="M73" s="18" t="n">
        <v>0</v>
      </c>
      <c r="N73" s="20" t="n">
        <v>0</v>
      </c>
      <c r="O73" s="18" t="n">
        <v>0</v>
      </c>
      <c r="P73" s="20" t="n">
        <v>0</v>
      </c>
      <c r="Q73" s="18" t="n">
        <v>0.63761039</v>
      </c>
      <c r="R73" s="20" t="n">
        <v>0.44898423</v>
      </c>
    </row>
    <row r="74" spans="1:18">
      <c r="A74" s="15" t="s">
        <v>471</v>
      </c>
      <c r="B74" s="17" t="n">
        <v>4692</v>
      </c>
      <c r="C74" s="18">
        <f>(484.0/B74*100)</f>
        <v/>
      </c>
      <c r="D74" s="19" t="n">
        <v>4208</v>
      </c>
      <c r="E74" s="18" t="n">
        <v>88.57099725</v>
      </c>
      <c r="F74" s="20" t="n">
        <v>0.14623695</v>
      </c>
      <c r="G74" s="18" t="n">
        <v>7.66885422</v>
      </c>
      <c r="H74" s="20" t="n">
        <v>0.09239095999999999</v>
      </c>
      <c r="I74" s="18" t="n">
        <v>0</v>
      </c>
      <c r="J74" s="20" t="n">
        <v>0</v>
      </c>
      <c r="K74" s="18" t="s">
        <v>404</v>
      </c>
      <c r="L74" s="20" t="s">
        <v>404</v>
      </c>
      <c r="M74" s="18" t="n">
        <v>0</v>
      </c>
      <c r="N74" s="20" t="n">
        <v>0</v>
      </c>
      <c r="O74" s="18" t="n">
        <v>0</v>
      </c>
      <c r="P74" s="20" t="n">
        <v>0</v>
      </c>
      <c r="Q74" s="18" t="n">
        <v>3.76014853</v>
      </c>
      <c r="R74" s="20" t="n">
        <v>0.10434325</v>
      </c>
    </row>
    <row r="75" spans="1:18">
      <c r="A75" s="15" t="s">
        <v>472</v>
      </c>
      <c r="B75" s="17" t="n">
        <v>5375</v>
      </c>
      <c r="C75" s="18">
        <f>(483.0/B75*100)</f>
        <v/>
      </c>
      <c r="D75" s="19" t="n">
        <v>4892</v>
      </c>
      <c r="E75" s="18" t="n">
        <v>91.23187425</v>
      </c>
      <c r="F75" s="20" t="n">
        <v>2.37603034</v>
      </c>
      <c r="G75" s="18" t="n">
        <v>1.96972413</v>
      </c>
      <c r="H75" s="20" t="n">
        <v>0.94783441</v>
      </c>
      <c r="I75" s="18" t="n">
        <v>0</v>
      </c>
      <c r="J75" s="20" t="n">
        <v>0</v>
      </c>
      <c r="K75" s="18" t="s">
        <v>404</v>
      </c>
      <c r="L75" s="20" t="s">
        <v>404</v>
      </c>
      <c r="M75" s="18" t="n">
        <v>0</v>
      </c>
      <c r="N75" s="20" t="n">
        <v>0</v>
      </c>
      <c r="O75" s="18" t="n">
        <v>0</v>
      </c>
      <c r="P75" s="20" t="n">
        <v>0</v>
      </c>
      <c r="Q75" s="18" t="n">
        <v>6.79840162</v>
      </c>
      <c r="R75" s="20" t="n">
        <v>2.25213591</v>
      </c>
    </row>
    <row r="76" spans="1:18">
      <c r="A76" s="15" t="s">
        <v>473</v>
      </c>
      <c r="B76" s="17" t="n">
        <v>14167</v>
      </c>
      <c r="C76" s="18">
        <f>(1400.0/B76*100)</f>
        <v/>
      </c>
      <c r="D76" s="19" t="n">
        <v>12767</v>
      </c>
      <c r="E76" s="18" t="n">
        <v>40.52801846</v>
      </c>
      <c r="F76" s="20" t="n">
        <v>1.20975162</v>
      </c>
      <c r="G76" s="18" t="n">
        <v>54.62122599</v>
      </c>
      <c r="H76" s="20" t="n">
        <v>1.63027721</v>
      </c>
      <c r="I76" s="18" t="n">
        <v>0</v>
      </c>
      <c r="J76" s="20" t="n">
        <v>0</v>
      </c>
      <c r="K76" s="18" t="s">
        <v>404</v>
      </c>
      <c r="L76" s="20" t="s">
        <v>404</v>
      </c>
      <c r="M76" s="18" t="n">
        <v>0</v>
      </c>
      <c r="N76" s="20" t="n">
        <v>0</v>
      </c>
      <c r="O76" s="18" t="n">
        <v>0</v>
      </c>
      <c r="P76" s="20" t="n">
        <v>0</v>
      </c>
      <c r="Q76" s="18" t="n">
        <v>4.85075554</v>
      </c>
      <c r="R76" s="20" t="n">
        <v>1.25570753</v>
      </c>
    </row>
    <row r="77" spans="1:18">
      <c r="A77" s="15" t="s">
        <v>474</v>
      </c>
      <c r="B77" s="17" t="n">
        <v>6062</v>
      </c>
      <c r="C77" s="18">
        <f>(0.0/B77*100)</f>
        <v/>
      </c>
      <c r="D77" s="19" t="n">
        <v>6062</v>
      </c>
      <c r="E77" s="18" t="n">
        <v>84.63386423</v>
      </c>
      <c r="F77" s="20" t="n">
        <v>0.76816076</v>
      </c>
      <c r="G77" s="18" t="n">
        <v>15.36613577</v>
      </c>
      <c r="H77" s="20" t="n">
        <v>0.76816076</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95.33091151000001</v>
      </c>
      <c r="F78" s="20" t="n">
        <v>0.72290445</v>
      </c>
      <c r="G78" s="18" t="n">
        <v>4.03106782</v>
      </c>
      <c r="H78" s="20" t="n">
        <v>0.98641479</v>
      </c>
      <c r="I78" s="18" t="n">
        <v>0</v>
      </c>
      <c r="J78" s="20" t="n">
        <v>0</v>
      </c>
      <c r="K78" s="18" t="s">
        <v>404</v>
      </c>
      <c r="L78" s="20" t="s">
        <v>404</v>
      </c>
      <c r="M78" s="18" t="n">
        <v>0</v>
      </c>
      <c r="N78" s="20" t="n">
        <v>0</v>
      </c>
      <c r="O78" s="18" t="n">
        <v>0</v>
      </c>
      <c r="P78" s="20" t="n">
        <v>0</v>
      </c>
      <c r="Q78" s="18" t="n">
        <v>0.63802067</v>
      </c>
      <c r="R78" s="20" t="n">
        <v>0.63698208</v>
      </c>
    </row>
    <row customHeight="1" ht="25" r="79" spans="1:18">
      <c r="A79" s="15" t="s">
        <v>476</v>
      </c>
      <c r="B79" s="17" t="n">
        <v>1657</v>
      </c>
      <c r="C79" s="18">
        <f>(21.0/B79*100)</f>
        <v/>
      </c>
      <c r="D79" s="19" t="n">
        <v>1636</v>
      </c>
      <c r="E79" s="18" t="n">
        <v>49.80976005</v>
      </c>
      <c r="F79" s="20" t="n">
        <v>4.50087834</v>
      </c>
      <c r="G79" s="18" t="n">
        <v>48.15419546</v>
      </c>
      <c r="H79" s="20" t="n">
        <v>4.92620032</v>
      </c>
      <c r="I79" s="18" t="n">
        <v>0</v>
      </c>
      <c r="J79" s="20" t="n">
        <v>0</v>
      </c>
      <c r="K79" s="18" t="s">
        <v>404</v>
      </c>
      <c r="L79" s="20" t="s">
        <v>404</v>
      </c>
      <c r="M79" s="18" t="n">
        <v>0</v>
      </c>
      <c r="N79" s="20" t="n">
        <v>0</v>
      </c>
      <c r="O79" s="18" t="n">
        <v>0</v>
      </c>
      <c r="P79" s="20" t="n">
        <v>0</v>
      </c>
      <c r="Q79" s="18" t="n">
        <v>2.0360445</v>
      </c>
      <c r="R79" s="20" t="n">
        <v>2.02704426</v>
      </c>
    </row>
    <row r="80" spans="1:18">
      <c r="A80" s="15" t="s">
        <v>477</v>
      </c>
      <c r="B80" s="17" t="n">
        <v>7841</v>
      </c>
      <c r="C80" s="18">
        <f>(0.0/B80*100)</f>
        <v/>
      </c>
      <c r="D80" s="19" t="n">
        <v>7841</v>
      </c>
      <c r="E80" s="18" t="n">
        <v>95.95431642</v>
      </c>
      <c r="F80" s="20" t="n">
        <v>1.32463736</v>
      </c>
      <c r="G80" s="18" t="n">
        <v>4.04568358</v>
      </c>
      <c r="H80" s="20" t="n">
        <v>1.32463736</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94.3621785</v>
      </c>
      <c r="F81" s="20" t="n">
        <v>0.68004148</v>
      </c>
      <c r="G81" s="18" t="n">
        <v>5.61784207</v>
      </c>
      <c r="H81" s="20" t="n">
        <v>0.67998098</v>
      </c>
      <c r="I81" s="18" t="n">
        <v>0</v>
      </c>
      <c r="J81" s="20" t="n">
        <v>0</v>
      </c>
      <c r="K81" s="18" t="s">
        <v>404</v>
      </c>
      <c r="L81" s="20" t="s">
        <v>404</v>
      </c>
      <c r="M81" s="18" t="n">
        <v>0</v>
      </c>
      <c r="N81" s="20" t="n">
        <v>0</v>
      </c>
      <c r="O81" s="18" t="n">
        <v>0</v>
      </c>
      <c r="P81" s="20" t="n">
        <v>0</v>
      </c>
      <c r="Q81" s="18" t="n">
        <v>0.01997943</v>
      </c>
      <c r="R81" s="20" t="n">
        <v>0.00074735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619</v>
      </c>
    </row>
    <row customHeight="1" ht="30" r="4" spans="1:20">
      <c r="A4" s="6" t="n"/>
      <c r="B4" s="7" t="s">
        <v>385</v>
      </c>
      <c r="C4" s="7" t="s">
        <v>386</v>
      </c>
      <c r="D4" s="8" t="s">
        <v>385</v>
      </c>
      <c r="E4" s="9" t="s">
        <v>620</v>
      </c>
      <c r="F4" s="10" t="n"/>
      <c r="G4" s="9" t="s">
        <v>621</v>
      </c>
      <c r="H4" s="10" t="n"/>
      <c r="I4" s="9" t="s">
        <v>622</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32.74678271</v>
      </c>
      <c r="F7" s="20" t="n">
        <v>1.18668911</v>
      </c>
      <c r="G7" s="18" t="n">
        <v>9.40499887</v>
      </c>
      <c r="H7" s="20" t="n">
        <v>1.0062248</v>
      </c>
      <c r="I7" s="18" t="n">
        <v>0.01233472</v>
      </c>
      <c r="J7" s="20" t="n">
        <v>0.00103757</v>
      </c>
      <c r="K7" s="18" t="n">
        <v>57.42575639</v>
      </c>
      <c r="L7" s="20" t="n">
        <v>0.80109043</v>
      </c>
      <c r="M7" s="18" t="s">
        <v>404</v>
      </c>
      <c r="N7" s="20" t="s">
        <v>404</v>
      </c>
      <c r="O7" s="18" t="n">
        <v>0</v>
      </c>
      <c r="P7" s="20" t="n">
        <v>0</v>
      </c>
      <c r="Q7" s="18" t="n">
        <v>0</v>
      </c>
      <c r="R7" s="20" t="n">
        <v>0</v>
      </c>
      <c r="S7" s="18" t="n">
        <v>0.41012731</v>
      </c>
      <c r="T7" s="20" t="n">
        <v>0.250671</v>
      </c>
    </row>
    <row r="8" spans="1:20">
      <c r="A8" s="15" t="s">
        <v>405</v>
      </c>
      <c r="B8" s="17" t="n">
        <v>7007</v>
      </c>
      <c r="C8" s="18">
        <f>(0.0/B8*100)</f>
        <v/>
      </c>
      <c r="D8" s="19" t="n">
        <v>7007</v>
      </c>
      <c r="E8" s="18" t="n">
        <v>8.195680960000001</v>
      </c>
      <c r="F8" s="20" t="n">
        <v>1.81389757</v>
      </c>
      <c r="G8" s="18" t="n">
        <v>4.1711123</v>
      </c>
      <c r="H8" s="20" t="n">
        <v>1.35361608</v>
      </c>
      <c r="I8" s="18" t="n">
        <v>0</v>
      </c>
      <c r="J8" s="20" t="n">
        <v>0</v>
      </c>
      <c r="K8" s="18" t="n">
        <v>87.63320674000001</v>
      </c>
      <c r="L8" s="20" t="n">
        <v>2.12847547</v>
      </c>
      <c r="M8" s="18" t="s">
        <v>404</v>
      </c>
      <c r="N8" s="20" t="s">
        <v>404</v>
      </c>
      <c r="O8" s="18" t="n">
        <v>0</v>
      </c>
      <c r="P8" s="20" t="n">
        <v>0</v>
      </c>
      <c r="Q8" s="18" t="n">
        <v>0</v>
      </c>
      <c r="R8" s="20" t="n">
        <v>0</v>
      </c>
      <c r="S8" s="18" t="n">
        <v>0</v>
      </c>
      <c r="T8" s="20" t="n">
        <v>0</v>
      </c>
    </row>
    <row r="9" spans="1:20">
      <c r="A9" s="15" t="s">
        <v>406</v>
      </c>
      <c r="B9" s="17" t="n">
        <v>9651</v>
      </c>
      <c r="C9" s="18">
        <f>(200.0/B9*100)</f>
        <v/>
      </c>
      <c r="D9" s="19" t="n">
        <v>9451</v>
      </c>
      <c r="E9" s="18" t="n">
        <v>3.72239617</v>
      </c>
      <c r="F9" s="20" t="n">
        <v>1.26695897</v>
      </c>
      <c r="G9" s="18" t="n">
        <v>17.80975971</v>
      </c>
      <c r="H9" s="20" t="n">
        <v>2.33031161</v>
      </c>
      <c r="I9" s="18" t="n">
        <v>0.50549359</v>
      </c>
      <c r="J9" s="20" t="n">
        <v>0.50536118</v>
      </c>
      <c r="K9" s="18" t="n">
        <v>0</v>
      </c>
      <c r="L9" s="20" t="n">
        <v>0</v>
      </c>
      <c r="M9" s="18" t="s">
        <v>404</v>
      </c>
      <c r="N9" s="20" t="s">
        <v>404</v>
      </c>
      <c r="O9" s="18" t="n">
        <v>0</v>
      </c>
      <c r="P9" s="20" t="n">
        <v>0</v>
      </c>
      <c r="Q9" s="18" t="n">
        <v>56.15017636</v>
      </c>
      <c r="R9" s="20" t="n">
        <v>1.10006225</v>
      </c>
      <c r="S9" s="18" t="n">
        <v>21.81217417</v>
      </c>
      <c r="T9" s="20" t="n">
        <v>2.17100943</v>
      </c>
    </row>
    <row r="10" spans="1:20">
      <c r="A10" s="15" t="s">
        <v>407</v>
      </c>
      <c r="B10" s="17" t="n">
        <v>20058</v>
      </c>
      <c r="C10" s="18">
        <f>(2893.0/B10*100)</f>
        <v/>
      </c>
      <c r="D10" s="19" t="n">
        <v>17165</v>
      </c>
      <c r="E10" s="18" t="n">
        <v>1.53723976</v>
      </c>
      <c r="F10" s="20" t="n">
        <v>0.6967889</v>
      </c>
      <c r="G10" s="18" t="n">
        <v>7.11719936</v>
      </c>
      <c r="H10" s="20" t="n">
        <v>0.94637039</v>
      </c>
      <c r="I10" s="18" t="n">
        <v>0.6050472</v>
      </c>
      <c r="J10" s="20" t="n">
        <v>0.41483316</v>
      </c>
      <c r="K10" s="18" t="n">
        <v>90.34387341</v>
      </c>
      <c r="L10" s="20" t="n">
        <v>0.9969937800000001</v>
      </c>
      <c r="M10" s="18" t="s">
        <v>404</v>
      </c>
      <c r="N10" s="20" t="s">
        <v>404</v>
      </c>
      <c r="O10" s="18" t="n">
        <v>0</v>
      </c>
      <c r="P10" s="20" t="n">
        <v>0</v>
      </c>
      <c r="Q10" s="18" t="n">
        <v>0</v>
      </c>
      <c r="R10" s="20" t="n">
        <v>0</v>
      </c>
      <c r="S10" s="18" t="n">
        <v>0.39664028</v>
      </c>
      <c r="T10" s="20" t="n">
        <v>0.40170841</v>
      </c>
    </row>
    <row r="11" spans="1:20">
      <c r="A11" s="15" t="s">
        <v>408</v>
      </c>
      <c r="B11" s="17" t="n">
        <v>7053</v>
      </c>
      <c r="C11" s="18">
        <f>(137.0/B11*100)</f>
        <v/>
      </c>
      <c r="D11" s="19" t="n">
        <v>6916</v>
      </c>
      <c r="E11" s="18" t="n">
        <v>7.73227599</v>
      </c>
      <c r="F11" s="20" t="n">
        <v>2.11245078</v>
      </c>
      <c r="G11" s="18" t="n">
        <v>28.47154522</v>
      </c>
      <c r="H11" s="20" t="n">
        <v>2.92222015</v>
      </c>
      <c r="I11" s="18" t="n">
        <v>25.15973248</v>
      </c>
      <c r="J11" s="20" t="n">
        <v>2.49161257</v>
      </c>
      <c r="K11" s="18" t="n">
        <v>38.03448908</v>
      </c>
      <c r="L11" s="20" t="n">
        <v>1.87061617</v>
      </c>
      <c r="M11" s="18" t="s">
        <v>404</v>
      </c>
      <c r="N11" s="20" t="s">
        <v>404</v>
      </c>
      <c r="O11" s="18" t="n">
        <v>0</v>
      </c>
      <c r="P11" s="20" t="n">
        <v>0</v>
      </c>
      <c r="Q11" s="18" t="n">
        <v>0</v>
      </c>
      <c r="R11" s="20" t="n">
        <v>0</v>
      </c>
      <c r="S11" s="18" t="n">
        <v>0.60195722</v>
      </c>
      <c r="T11" s="20" t="n">
        <v>0.61790601</v>
      </c>
    </row>
    <row r="12" spans="1:20">
      <c r="A12" s="15" t="s">
        <v>409</v>
      </c>
      <c r="B12" s="17" t="n">
        <v>6894</v>
      </c>
      <c r="C12" s="18">
        <f>(106.0/B12*100)</f>
        <v/>
      </c>
      <c r="D12" s="19" t="n">
        <v>6788</v>
      </c>
      <c r="E12" s="18" t="n">
        <v>0.73061453</v>
      </c>
      <c r="F12" s="20" t="n">
        <v>0.4282561</v>
      </c>
      <c r="G12" s="18" t="n">
        <v>3.93155456</v>
      </c>
      <c r="H12" s="20" t="n">
        <v>1.10355477</v>
      </c>
      <c r="I12" s="18" t="n">
        <v>3.41415769</v>
      </c>
      <c r="J12" s="20" t="n">
        <v>1.27059964</v>
      </c>
      <c r="K12" s="18" t="n">
        <v>91.92367321</v>
      </c>
      <c r="L12" s="20" t="n">
        <v>1.42985223</v>
      </c>
      <c r="M12" s="18" t="s">
        <v>404</v>
      </c>
      <c r="N12" s="20" t="s">
        <v>404</v>
      </c>
      <c r="O12" s="18" t="n">
        <v>0</v>
      </c>
      <c r="P12" s="20" t="n">
        <v>0</v>
      </c>
      <c r="Q12" s="18" t="n">
        <v>0</v>
      </c>
      <c r="R12" s="20" t="n">
        <v>0</v>
      </c>
      <c r="S12" s="18" t="n">
        <v>0</v>
      </c>
      <c r="T12" s="20" t="n">
        <v>0</v>
      </c>
    </row>
    <row r="13" spans="1:20">
      <c r="A13" s="15" t="s">
        <v>410</v>
      </c>
      <c r="B13" s="17" t="n">
        <v>7161</v>
      </c>
      <c r="C13" s="18">
        <f>(1175.0/B13*100)</f>
        <v/>
      </c>
      <c r="D13" s="19" t="n">
        <v>5986</v>
      </c>
      <c r="E13" s="18" t="n">
        <v>5.4840876</v>
      </c>
      <c r="F13" s="20" t="n">
        <v>1.93776345</v>
      </c>
      <c r="G13" s="18" t="n">
        <v>14.55865791</v>
      </c>
      <c r="H13" s="20" t="n">
        <v>2.56538635</v>
      </c>
      <c r="I13" s="18" t="n">
        <v>0</v>
      </c>
      <c r="J13" s="20" t="n">
        <v>0</v>
      </c>
      <c r="K13" s="18" t="n">
        <v>77.9055676</v>
      </c>
      <c r="L13" s="20" t="n">
        <v>2.19469345</v>
      </c>
      <c r="M13" s="18" t="s">
        <v>404</v>
      </c>
      <c r="N13" s="20" t="s">
        <v>404</v>
      </c>
      <c r="O13" s="18" t="n">
        <v>0</v>
      </c>
      <c r="P13" s="20" t="n">
        <v>0</v>
      </c>
      <c r="Q13" s="18" t="n">
        <v>0</v>
      </c>
      <c r="R13" s="20" t="n">
        <v>0</v>
      </c>
      <c r="S13" s="18" t="n">
        <v>2.05168688</v>
      </c>
      <c r="T13" s="20" t="n">
        <v>0.97821182</v>
      </c>
    </row>
    <row r="14" spans="1:20">
      <c r="A14" s="15" t="s">
        <v>411</v>
      </c>
      <c r="B14" s="17" t="n">
        <v>5587</v>
      </c>
      <c r="C14" s="18">
        <f>(0.0/B14*100)</f>
        <v/>
      </c>
      <c r="D14" s="19" t="n">
        <v>5587</v>
      </c>
      <c r="E14" s="18" t="n">
        <v>0</v>
      </c>
      <c r="F14" s="20" t="n">
        <v>0</v>
      </c>
      <c r="G14" s="18" t="n">
        <v>2.64377973</v>
      </c>
      <c r="H14" s="20" t="n">
        <v>0.7745825</v>
      </c>
      <c r="I14" s="18" t="n">
        <v>1.184865</v>
      </c>
      <c r="J14" s="20" t="n">
        <v>0.54880957</v>
      </c>
      <c r="K14" s="18" t="n">
        <v>95.81358783</v>
      </c>
      <c r="L14" s="20" t="n">
        <v>1.01658381</v>
      </c>
      <c r="M14" s="18" t="s">
        <v>404</v>
      </c>
      <c r="N14" s="20" t="s">
        <v>404</v>
      </c>
      <c r="O14" s="18" t="n">
        <v>0</v>
      </c>
      <c r="P14" s="20" t="n">
        <v>0</v>
      </c>
      <c r="Q14" s="18" t="n">
        <v>0</v>
      </c>
      <c r="R14" s="20" t="n">
        <v>0</v>
      </c>
      <c r="S14" s="18" t="n">
        <v>0.35776744</v>
      </c>
      <c r="T14" s="20" t="n">
        <v>0.35454618</v>
      </c>
    </row>
    <row r="15" spans="1:20">
      <c r="A15" s="15" t="s">
        <v>412</v>
      </c>
      <c r="B15" s="17" t="n">
        <v>5882</v>
      </c>
      <c r="C15" s="18">
        <f>(0.0/B15*100)</f>
        <v/>
      </c>
      <c r="D15" s="19" t="n">
        <v>5882</v>
      </c>
      <c r="E15" s="18" t="n">
        <v>0.34348009</v>
      </c>
      <c r="F15" s="20" t="n">
        <v>0.34595531</v>
      </c>
      <c r="G15" s="18" t="n">
        <v>4.02166809</v>
      </c>
      <c r="H15" s="20" t="n">
        <v>1.45621593</v>
      </c>
      <c r="I15" s="18" t="n">
        <v>0</v>
      </c>
      <c r="J15" s="20" t="n">
        <v>0</v>
      </c>
      <c r="K15" s="18" t="n">
        <v>95.63485181999999</v>
      </c>
      <c r="L15" s="20" t="n">
        <v>1.4978746</v>
      </c>
      <c r="M15" s="18" t="s">
        <v>404</v>
      </c>
      <c r="N15" s="20" t="s">
        <v>404</v>
      </c>
      <c r="O15" s="18" t="n">
        <v>0</v>
      </c>
      <c r="P15" s="20" t="n">
        <v>0</v>
      </c>
      <c r="Q15" s="18" t="n">
        <v>0</v>
      </c>
      <c r="R15" s="20" t="n">
        <v>0</v>
      </c>
      <c r="S15" s="18" t="n">
        <v>0</v>
      </c>
      <c r="T15" s="20" t="n">
        <v>0</v>
      </c>
    </row>
    <row r="16" spans="1:20">
      <c r="A16" s="15" t="s">
        <v>413</v>
      </c>
      <c r="B16" s="17" t="n">
        <v>6108</v>
      </c>
      <c r="C16" s="18">
        <f>(440.0/B16*100)</f>
        <v/>
      </c>
      <c r="D16" s="19" t="n">
        <v>5668</v>
      </c>
      <c r="E16" s="18" t="n">
        <v>11.02062359</v>
      </c>
      <c r="F16" s="20" t="n">
        <v>1.7181779</v>
      </c>
      <c r="G16" s="18" t="n">
        <v>9.876039029999999</v>
      </c>
      <c r="H16" s="20" t="n">
        <v>1.7861095</v>
      </c>
      <c r="I16" s="18" t="n">
        <v>0</v>
      </c>
      <c r="J16" s="20" t="n">
        <v>0</v>
      </c>
      <c r="K16" s="18" t="n">
        <v>79.10333738</v>
      </c>
      <c r="L16" s="20" t="n">
        <v>1.27123948</v>
      </c>
      <c r="M16" s="18" t="s">
        <v>404</v>
      </c>
      <c r="N16" s="20" t="s">
        <v>404</v>
      </c>
      <c r="O16" s="18" t="n">
        <v>0</v>
      </c>
      <c r="P16" s="20" t="n">
        <v>0</v>
      </c>
      <c r="Q16" s="18" t="n">
        <v>0</v>
      </c>
      <c r="R16" s="20" t="n">
        <v>0</v>
      </c>
      <c r="S16" s="18" t="n">
        <v>0</v>
      </c>
      <c r="T16" s="20" t="n">
        <v>0</v>
      </c>
    </row>
    <row r="17" spans="1:20">
      <c r="A17" s="15" t="s">
        <v>414</v>
      </c>
      <c r="B17" s="17" t="n">
        <v>6504</v>
      </c>
      <c r="C17" s="18">
        <f>(1325.0/B17*100)</f>
        <v/>
      </c>
      <c r="D17" s="19" t="n">
        <v>5179</v>
      </c>
      <c r="E17" s="18" t="n">
        <v>4.85047686</v>
      </c>
      <c r="F17" s="20" t="n">
        <v>1.54771213</v>
      </c>
      <c r="G17" s="18" t="n">
        <v>2.18771448</v>
      </c>
      <c r="H17" s="20" t="n">
        <v>0.8614360599999999</v>
      </c>
      <c r="I17" s="18" t="n">
        <v>0</v>
      </c>
      <c r="J17" s="20" t="n">
        <v>0</v>
      </c>
      <c r="K17" s="18" t="n">
        <v>92.96180866</v>
      </c>
      <c r="L17" s="20" t="n">
        <v>1.59462951</v>
      </c>
      <c r="M17" s="18" t="s">
        <v>404</v>
      </c>
      <c r="N17" s="20" t="s">
        <v>404</v>
      </c>
      <c r="O17" s="18" t="n">
        <v>0</v>
      </c>
      <c r="P17" s="20" t="n">
        <v>0</v>
      </c>
      <c r="Q17" s="18" t="n">
        <v>0</v>
      </c>
      <c r="R17" s="20" t="n">
        <v>0</v>
      </c>
      <c r="S17" s="18" t="n">
        <v>0</v>
      </c>
      <c r="T17" s="20" t="n">
        <v>0</v>
      </c>
    </row>
    <row r="18" spans="1:20">
      <c r="A18" s="15" t="s">
        <v>415</v>
      </c>
      <c r="B18" s="17" t="n">
        <v>5532</v>
      </c>
      <c r="C18" s="18">
        <f>(0.0/B18*100)</f>
        <v/>
      </c>
      <c r="D18" s="19" t="n">
        <v>5532</v>
      </c>
      <c r="E18" s="18" t="n">
        <v>0.38768709</v>
      </c>
      <c r="F18" s="20" t="n">
        <v>0.35680083</v>
      </c>
      <c r="G18" s="18" t="n">
        <v>1.61624864</v>
      </c>
      <c r="H18" s="20" t="n">
        <v>0.94083108</v>
      </c>
      <c r="I18" s="18" t="n">
        <v>2.86977026</v>
      </c>
      <c r="J18" s="20" t="n">
        <v>0.88757628</v>
      </c>
      <c r="K18" s="18" t="n">
        <v>95.12629401</v>
      </c>
      <c r="L18" s="20" t="n">
        <v>0.67723559</v>
      </c>
      <c r="M18" s="18" t="s">
        <v>404</v>
      </c>
      <c r="N18" s="20" t="s">
        <v>404</v>
      </c>
      <c r="O18" s="18" t="n">
        <v>0</v>
      </c>
      <c r="P18" s="20" t="n">
        <v>0</v>
      </c>
      <c r="Q18" s="18" t="n">
        <v>0</v>
      </c>
      <c r="R18" s="20" t="n">
        <v>0</v>
      </c>
      <c r="S18" s="18" t="n">
        <v>0</v>
      </c>
      <c r="T18" s="20" t="n">
        <v>0</v>
      </c>
    </row>
    <row r="19" spans="1:20">
      <c r="A19" s="15" t="s">
        <v>416</v>
      </c>
      <c r="B19" s="17" t="n">
        <v>5658</v>
      </c>
      <c r="C19" s="18">
        <f>(327.0/B19*100)</f>
        <v/>
      </c>
      <c r="D19" s="19" t="n">
        <v>5331</v>
      </c>
      <c r="E19" s="18" t="n">
        <v>12.89095553</v>
      </c>
      <c r="F19" s="20" t="n">
        <v>2.1783025</v>
      </c>
      <c r="G19" s="18" t="n">
        <v>4.83434473</v>
      </c>
      <c r="H19" s="20" t="n">
        <v>1.4610675</v>
      </c>
      <c r="I19" s="18" t="n">
        <v>0</v>
      </c>
      <c r="J19" s="20" t="n">
        <v>0</v>
      </c>
      <c r="K19" s="18" t="n">
        <v>82.27469974</v>
      </c>
      <c r="L19" s="20" t="n">
        <v>2.26299342</v>
      </c>
      <c r="M19" s="18" t="s">
        <v>404</v>
      </c>
      <c r="N19" s="20" t="s">
        <v>404</v>
      </c>
      <c r="O19" s="18" t="n">
        <v>0</v>
      </c>
      <c r="P19" s="20" t="n">
        <v>0</v>
      </c>
      <c r="Q19" s="18" t="n">
        <v>0</v>
      </c>
      <c r="R19" s="20" t="n">
        <v>0</v>
      </c>
      <c r="S19" s="18" t="n">
        <v>0</v>
      </c>
      <c r="T19" s="20" t="n">
        <v>0</v>
      </c>
    </row>
    <row r="20" spans="1:20">
      <c r="A20" s="15" t="s">
        <v>417</v>
      </c>
      <c r="B20" s="17" t="n">
        <v>3371</v>
      </c>
      <c r="C20" s="18">
        <f>(24.0/B20*100)</f>
        <v/>
      </c>
      <c r="D20" s="19" t="n">
        <v>3347</v>
      </c>
      <c r="E20" s="18" t="n">
        <v>0.06264251</v>
      </c>
      <c r="F20" s="20" t="n">
        <v>0.00434546</v>
      </c>
      <c r="G20" s="18" t="n">
        <v>0.50114004</v>
      </c>
      <c r="H20" s="20" t="n">
        <v>0.05265502</v>
      </c>
      <c r="I20" s="18" t="n">
        <v>0</v>
      </c>
      <c r="J20" s="20" t="n">
        <v>0</v>
      </c>
      <c r="K20" s="18" t="n">
        <v>99.43621745</v>
      </c>
      <c r="L20" s="20" t="n">
        <v>0.0535226</v>
      </c>
      <c r="M20" s="18" t="s">
        <v>404</v>
      </c>
      <c r="N20" s="20" t="s">
        <v>404</v>
      </c>
      <c r="O20" s="18" t="n">
        <v>0</v>
      </c>
      <c r="P20" s="20" t="n">
        <v>0</v>
      </c>
      <c r="Q20" s="18" t="n">
        <v>0</v>
      </c>
      <c r="R20" s="20" t="n">
        <v>0</v>
      </c>
      <c r="S20" s="18" t="n">
        <v>0</v>
      </c>
      <c r="T20" s="20" t="n">
        <v>0</v>
      </c>
    </row>
    <row r="21" spans="1:20">
      <c r="A21" s="15" t="s">
        <v>418</v>
      </c>
      <c r="B21" s="17" t="n">
        <v>5741</v>
      </c>
      <c r="C21" s="18">
        <f>(0.0/B21*100)</f>
        <v/>
      </c>
      <c r="D21" s="19" t="n">
        <v>5741</v>
      </c>
      <c r="E21" s="18" t="n">
        <v>2.42554611</v>
      </c>
      <c r="F21" s="20" t="n">
        <v>1.1684524</v>
      </c>
      <c r="G21" s="18" t="n">
        <v>41.51794368</v>
      </c>
      <c r="H21" s="20" t="n">
        <v>1.30969763</v>
      </c>
      <c r="I21" s="18" t="n">
        <v>0</v>
      </c>
      <c r="J21" s="20" t="n">
        <v>0</v>
      </c>
      <c r="K21" s="18" t="n">
        <v>1.13557343</v>
      </c>
      <c r="L21" s="20" t="n">
        <v>0.7872574</v>
      </c>
      <c r="M21" s="18" t="s">
        <v>404</v>
      </c>
      <c r="N21" s="20" t="s">
        <v>404</v>
      </c>
      <c r="O21" s="18" t="n">
        <v>0</v>
      </c>
      <c r="P21" s="20" t="n">
        <v>0</v>
      </c>
      <c r="Q21" s="18" t="n">
        <v>0</v>
      </c>
      <c r="R21" s="20" t="n">
        <v>0</v>
      </c>
      <c r="S21" s="18" t="n">
        <v>54.92093678</v>
      </c>
      <c r="T21" s="20" t="n">
        <v>1.52119656</v>
      </c>
    </row>
    <row r="22" spans="1:20">
      <c r="A22" s="15" t="s">
        <v>419</v>
      </c>
      <c r="B22" s="17" t="n">
        <v>6598</v>
      </c>
      <c r="C22" s="18">
        <f>(0.0/B22*100)</f>
        <v/>
      </c>
      <c r="D22" s="19" t="n">
        <v>6598</v>
      </c>
      <c r="E22" s="18" t="n">
        <v>0</v>
      </c>
      <c r="F22" s="20" t="n">
        <v>0</v>
      </c>
      <c r="G22" s="18" t="n">
        <v>0</v>
      </c>
      <c r="H22" s="20" t="n">
        <v>0</v>
      </c>
      <c r="I22" s="18" t="n">
        <v>0</v>
      </c>
      <c r="J22" s="20" t="n">
        <v>0</v>
      </c>
      <c r="K22" s="18" t="n">
        <v>0</v>
      </c>
      <c r="L22" s="20" t="n">
        <v>0</v>
      </c>
      <c r="M22" s="18" t="s">
        <v>404</v>
      </c>
      <c r="N22" s="20" t="s">
        <v>404</v>
      </c>
      <c r="O22" s="18" t="n">
        <v>0</v>
      </c>
      <c r="P22" s="20" t="n">
        <v>0</v>
      </c>
      <c r="Q22" s="18" t="n">
        <v>100</v>
      </c>
      <c r="R22" s="20" t="n">
        <v>0</v>
      </c>
      <c r="S22" s="18" t="n">
        <v>0</v>
      </c>
      <c r="T22" s="20" t="n">
        <v>0</v>
      </c>
    </row>
    <row r="23" spans="1:20">
      <c r="A23" s="15" t="s">
        <v>420</v>
      </c>
      <c r="B23" s="17" t="n">
        <v>11583</v>
      </c>
      <c r="C23" s="18">
        <f>(3159.0/B23*100)</f>
        <v/>
      </c>
      <c r="D23" s="19" t="n">
        <v>8424</v>
      </c>
      <c r="E23" s="18" t="n">
        <v>1.84817849</v>
      </c>
      <c r="F23" s="20" t="n">
        <v>0.7425172</v>
      </c>
      <c r="G23" s="18" t="n">
        <v>2.0740718</v>
      </c>
      <c r="H23" s="20" t="n">
        <v>0.83158477</v>
      </c>
      <c r="I23" s="18" t="n">
        <v>0.04379787</v>
      </c>
      <c r="J23" s="20" t="n">
        <v>0.04760103</v>
      </c>
      <c r="K23" s="18" t="n">
        <v>95.96442827</v>
      </c>
      <c r="L23" s="20" t="n">
        <v>1.12567712</v>
      </c>
      <c r="M23" s="18" t="s">
        <v>404</v>
      </c>
      <c r="N23" s="20" t="s">
        <v>404</v>
      </c>
      <c r="O23" s="18" t="n">
        <v>0</v>
      </c>
      <c r="P23" s="20" t="n">
        <v>0</v>
      </c>
      <c r="Q23" s="18" t="n">
        <v>0</v>
      </c>
      <c r="R23" s="20" t="n">
        <v>0</v>
      </c>
      <c r="S23" s="18" t="n">
        <v>0.06952357000000001</v>
      </c>
      <c r="T23" s="20" t="n">
        <v>0.07144606000000001</v>
      </c>
    </row>
    <row r="24" spans="1:20">
      <c r="A24" s="15" t="s">
        <v>421</v>
      </c>
      <c r="B24" s="17" t="n">
        <v>6647</v>
      </c>
      <c r="C24" s="18">
        <f>(0.0/B24*100)</f>
        <v/>
      </c>
      <c r="D24" s="19" t="n">
        <v>6647</v>
      </c>
      <c r="E24" s="18" t="n">
        <v>0</v>
      </c>
      <c r="F24" s="20" t="n">
        <v>0</v>
      </c>
      <c r="G24" s="18" t="n">
        <v>0</v>
      </c>
      <c r="H24" s="20" t="n">
        <v>0</v>
      </c>
      <c r="I24" s="18" t="n">
        <v>0</v>
      </c>
      <c r="J24" s="20" t="n">
        <v>0</v>
      </c>
      <c r="K24" s="18" t="n">
        <v>0</v>
      </c>
      <c r="L24" s="20" t="n">
        <v>0</v>
      </c>
      <c r="M24" s="18" t="s">
        <v>404</v>
      </c>
      <c r="N24" s="20" t="s">
        <v>404</v>
      </c>
      <c r="O24" s="18" t="n">
        <v>100</v>
      </c>
      <c r="P24" s="20" t="n">
        <v>0</v>
      </c>
      <c r="Q24" s="18" t="n">
        <v>0</v>
      </c>
      <c r="R24" s="20" t="n">
        <v>0</v>
      </c>
      <c r="S24" s="18" t="n">
        <v>0</v>
      </c>
      <c r="T24" s="20" t="n">
        <v>0</v>
      </c>
    </row>
    <row r="25" spans="1:20">
      <c r="A25" s="15" t="s">
        <v>422</v>
      </c>
      <c r="B25" s="17" t="n">
        <v>5581</v>
      </c>
      <c r="C25" s="18">
        <f>(0.0/B25*100)</f>
        <v/>
      </c>
      <c r="D25" s="19" t="n">
        <v>5581</v>
      </c>
      <c r="E25" s="18" t="n">
        <v>4.19872221</v>
      </c>
      <c r="F25" s="20" t="n">
        <v>1.63528296</v>
      </c>
      <c r="G25" s="18" t="n">
        <v>28.6619643</v>
      </c>
      <c r="H25" s="20" t="n">
        <v>3.8319101</v>
      </c>
      <c r="I25" s="18" t="n">
        <v>1.80063586</v>
      </c>
      <c r="J25" s="20" t="n">
        <v>1.12601573</v>
      </c>
      <c r="K25" s="18" t="n">
        <v>65.33867763000001</v>
      </c>
      <c r="L25" s="20" t="n">
        <v>3.821946</v>
      </c>
      <c r="M25" s="18" t="s">
        <v>404</v>
      </c>
      <c r="N25" s="20" t="s">
        <v>404</v>
      </c>
      <c r="O25" s="18" t="n">
        <v>0</v>
      </c>
      <c r="P25" s="20" t="n">
        <v>0</v>
      </c>
      <c r="Q25" s="18" t="n">
        <v>0</v>
      </c>
      <c r="R25" s="20" t="n">
        <v>0</v>
      </c>
      <c r="S25" s="18" t="n">
        <v>0</v>
      </c>
      <c r="T25" s="20" t="n">
        <v>0</v>
      </c>
    </row>
    <row r="26" spans="1:20">
      <c r="A26" s="15" t="s">
        <v>423</v>
      </c>
      <c r="B26" s="17" t="n">
        <v>4869</v>
      </c>
      <c r="C26" s="18">
        <f>(11.0/B26*100)</f>
        <v/>
      </c>
      <c r="D26" s="19" t="n">
        <v>4858</v>
      </c>
      <c r="E26" s="18" t="n">
        <v>1.0616307</v>
      </c>
      <c r="F26" s="20" t="n">
        <v>0.62022648</v>
      </c>
      <c r="G26" s="18" t="n">
        <v>0</v>
      </c>
      <c r="H26" s="20" t="n">
        <v>0</v>
      </c>
      <c r="I26" s="18" t="n">
        <v>0.9014768399999999</v>
      </c>
      <c r="J26" s="20" t="n">
        <v>0.48079928</v>
      </c>
      <c r="K26" s="18" t="n">
        <v>98.03689246</v>
      </c>
      <c r="L26" s="20" t="n">
        <v>0.66645501</v>
      </c>
      <c r="M26" s="18" t="s">
        <v>404</v>
      </c>
      <c r="N26" s="20" t="s">
        <v>404</v>
      </c>
      <c r="O26" s="18" t="n">
        <v>0</v>
      </c>
      <c r="P26" s="20" t="n">
        <v>0</v>
      </c>
      <c r="Q26" s="18" t="n">
        <v>0</v>
      </c>
      <c r="R26" s="20" t="n">
        <v>0</v>
      </c>
      <c r="S26" s="18" t="n">
        <v>0</v>
      </c>
      <c r="T26" s="20" t="n">
        <v>0</v>
      </c>
    </row>
    <row r="27" spans="1:20">
      <c r="A27" s="15" t="s">
        <v>424</v>
      </c>
      <c r="B27" s="17" t="n">
        <v>5299</v>
      </c>
      <c r="C27" s="18">
        <f>(0.0/B27*100)</f>
        <v/>
      </c>
      <c r="D27" s="19" t="n">
        <v>5299</v>
      </c>
      <c r="E27" s="18" t="n">
        <v>8.88341269</v>
      </c>
      <c r="F27" s="20" t="n">
        <v>0.0495232</v>
      </c>
      <c r="G27" s="18" t="n">
        <v>6.75613076</v>
      </c>
      <c r="H27" s="20" t="n">
        <v>0.05021513</v>
      </c>
      <c r="I27" s="18" t="n">
        <v>0</v>
      </c>
      <c r="J27" s="20" t="n">
        <v>0</v>
      </c>
      <c r="K27" s="18" t="n">
        <v>84.36045654999999</v>
      </c>
      <c r="L27" s="20" t="n">
        <v>0.06697532</v>
      </c>
      <c r="M27" s="18" t="s">
        <v>404</v>
      </c>
      <c r="N27" s="20" t="s">
        <v>404</v>
      </c>
      <c r="O27" s="18" t="n">
        <v>0</v>
      </c>
      <c r="P27" s="20" t="n">
        <v>0</v>
      </c>
      <c r="Q27" s="18" t="n">
        <v>0</v>
      </c>
      <c r="R27" s="20" t="n">
        <v>0</v>
      </c>
      <c r="S27" s="18" t="n">
        <v>0</v>
      </c>
      <c r="T27" s="20" t="n">
        <v>0</v>
      </c>
    </row>
    <row r="28" spans="1:20">
      <c r="A28" s="15" t="s">
        <v>425</v>
      </c>
      <c r="B28" s="17" t="n">
        <v>7568</v>
      </c>
      <c r="C28" s="18">
        <f>(0.0/B28*100)</f>
        <v/>
      </c>
      <c r="D28" s="19" t="n">
        <v>7568</v>
      </c>
      <c r="E28" s="18" t="n">
        <v>3.2599429</v>
      </c>
      <c r="F28" s="20" t="n">
        <v>0.8095864699999999</v>
      </c>
      <c r="G28" s="18" t="n">
        <v>6.50828133</v>
      </c>
      <c r="H28" s="20" t="n">
        <v>1.48448923</v>
      </c>
      <c r="I28" s="18" t="n">
        <v>1.58935551</v>
      </c>
      <c r="J28" s="20" t="n">
        <v>0.74158591</v>
      </c>
      <c r="K28" s="18" t="n">
        <v>87.54862254</v>
      </c>
      <c r="L28" s="20" t="n">
        <v>1.37033454</v>
      </c>
      <c r="M28" s="18" t="s">
        <v>404</v>
      </c>
      <c r="N28" s="20" t="s">
        <v>404</v>
      </c>
      <c r="O28" s="18" t="n">
        <v>0</v>
      </c>
      <c r="P28" s="20" t="n">
        <v>0</v>
      </c>
      <c r="Q28" s="18" t="n">
        <v>0</v>
      </c>
      <c r="R28" s="20" t="n">
        <v>0</v>
      </c>
      <c r="S28" s="18" t="n">
        <v>1.09379773</v>
      </c>
      <c r="T28" s="20" t="n">
        <v>0.58607117</v>
      </c>
    </row>
    <row r="29" spans="1:20">
      <c r="A29" s="15" t="s">
        <v>426</v>
      </c>
      <c r="B29" s="17" t="n">
        <v>5385</v>
      </c>
      <c r="C29" s="18">
        <f>(1123.0/B29*100)</f>
        <v/>
      </c>
      <c r="D29" s="19" t="n">
        <v>4262</v>
      </c>
      <c r="E29" s="18" t="n">
        <v>11.76670584</v>
      </c>
      <c r="F29" s="20" t="n">
        <v>2.56823678</v>
      </c>
      <c r="G29" s="18" t="n">
        <v>36.04165003</v>
      </c>
      <c r="H29" s="20" t="n">
        <v>4.21093184</v>
      </c>
      <c r="I29" s="18" t="n">
        <v>1.65793852</v>
      </c>
      <c r="J29" s="20" t="n">
        <v>1.12117808</v>
      </c>
      <c r="K29" s="18" t="n">
        <v>50.5337056</v>
      </c>
      <c r="L29" s="20" t="n">
        <v>4.1365018</v>
      </c>
      <c r="M29" s="18" t="s">
        <v>404</v>
      </c>
      <c r="N29" s="20" t="s">
        <v>404</v>
      </c>
      <c r="O29" s="18" t="n">
        <v>0</v>
      </c>
      <c r="P29" s="20" t="n">
        <v>0</v>
      </c>
      <c r="Q29" s="18" t="n">
        <v>0</v>
      </c>
      <c r="R29" s="20" t="n">
        <v>0</v>
      </c>
      <c r="S29" s="18" t="n">
        <v>0</v>
      </c>
      <c r="T29" s="20" t="n">
        <v>0</v>
      </c>
    </row>
    <row r="30" spans="1:20">
      <c r="A30" s="15" t="s">
        <v>427</v>
      </c>
      <c r="B30" s="17" t="n">
        <v>4520</v>
      </c>
      <c r="C30" s="18">
        <f>(0.0/B30*100)</f>
        <v/>
      </c>
      <c r="D30" s="19" t="n">
        <v>4520</v>
      </c>
      <c r="E30" s="18" t="n">
        <v>0</v>
      </c>
      <c r="F30" s="20" t="n">
        <v>0</v>
      </c>
      <c r="G30" s="18" t="n">
        <v>0</v>
      </c>
      <c r="H30" s="20" t="n">
        <v>0</v>
      </c>
      <c r="I30" s="18" t="n">
        <v>0</v>
      </c>
      <c r="J30" s="20" t="n">
        <v>0</v>
      </c>
      <c r="K30" s="18" t="n">
        <v>0</v>
      </c>
      <c r="L30" s="20" t="n">
        <v>0</v>
      </c>
      <c r="M30" s="18" t="s">
        <v>404</v>
      </c>
      <c r="N30" s="20" t="s">
        <v>404</v>
      </c>
      <c r="O30" s="18" t="n">
        <v>0</v>
      </c>
      <c r="P30" s="20" t="n">
        <v>0</v>
      </c>
      <c r="Q30" s="18" t="n">
        <v>100</v>
      </c>
      <c r="R30" s="20" t="n">
        <v>0</v>
      </c>
      <c r="S30" s="18" t="n">
        <v>0</v>
      </c>
      <c r="T30" s="20" t="n">
        <v>0</v>
      </c>
    </row>
    <row r="31" spans="1:20">
      <c r="A31" s="15" t="s">
        <v>428</v>
      </c>
      <c r="B31" s="17" t="n">
        <v>5456</v>
      </c>
      <c r="C31" s="18">
        <f>(502.0/B31*100)</f>
        <v/>
      </c>
      <c r="D31" s="19" t="n">
        <v>4954</v>
      </c>
      <c r="E31" s="18" t="n">
        <v>1.27141415</v>
      </c>
      <c r="F31" s="20" t="n">
        <v>0.7918662</v>
      </c>
      <c r="G31" s="18" t="n">
        <v>0.43375445</v>
      </c>
      <c r="H31" s="20" t="n">
        <v>0.34807121</v>
      </c>
      <c r="I31" s="18" t="n">
        <v>0</v>
      </c>
      <c r="J31" s="20" t="n">
        <v>0</v>
      </c>
      <c r="K31" s="18" t="n">
        <v>98.29483141</v>
      </c>
      <c r="L31" s="20" t="n">
        <v>0.87407343</v>
      </c>
      <c r="M31" s="18" t="s">
        <v>404</v>
      </c>
      <c r="N31" s="20" t="s">
        <v>404</v>
      </c>
      <c r="O31" s="18" t="n">
        <v>0</v>
      </c>
      <c r="P31" s="20" t="n">
        <v>0</v>
      </c>
      <c r="Q31" s="18" t="n">
        <v>0</v>
      </c>
      <c r="R31" s="20" t="n">
        <v>0</v>
      </c>
      <c r="S31" s="18" t="n">
        <v>0</v>
      </c>
      <c r="T31" s="20" t="n">
        <v>0</v>
      </c>
    </row>
    <row r="32" spans="1:20">
      <c r="A32" s="15" t="s">
        <v>429</v>
      </c>
      <c r="B32" s="17" t="n">
        <v>4478</v>
      </c>
      <c r="C32" s="18">
        <f>(0.0/B32*100)</f>
        <v/>
      </c>
      <c r="D32" s="19" t="n">
        <v>4478</v>
      </c>
      <c r="E32" s="18" t="n">
        <v>1.29540364</v>
      </c>
      <c r="F32" s="20" t="n">
        <v>0.87620354</v>
      </c>
      <c r="G32" s="18" t="n">
        <v>2.11294234</v>
      </c>
      <c r="H32" s="20" t="n">
        <v>0.86745113</v>
      </c>
      <c r="I32" s="18" t="n">
        <v>0</v>
      </c>
      <c r="J32" s="20" t="n">
        <v>0</v>
      </c>
      <c r="K32" s="18" t="n">
        <v>96.59165401999999</v>
      </c>
      <c r="L32" s="20" t="n">
        <v>0.95376141</v>
      </c>
      <c r="M32" s="18" t="s">
        <v>404</v>
      </c>
      <c r="N32" s="20" t="s">
        <v>404</v>
      </c>
      <c r="O32" s="18" t="n">
        <v>0</v>
      </c>
      <c r="P32" s="20" t="n">
        <v>0</v>
      </c>
      <c r="Q32" s="18" t="n">
        <v>0</v>
      </c>
      <c r="R32" s="20" t="n">
        <v>0</v>
      </c>
      <c r="S32" s="18" t="n">
        <v>0</v>
      </c>
      <c r="T32" s="20" t="n">
        <v>0</v>
      </c>
    </row>
    <row r="33" spans="1:20">
      <c r="A33" s="15" t="s">
        <v>430</v>
      </c>
      <c r="B33" s="17" t="n">
        <v>7325</v>
      </c>
      <c r="C33" s="18">
        <f>(29.0/B33*100)</f>
        <v/>
      </c>
      <c r="D33" s="19" t="n">
        <v>7296</v>
      </c>
      <c r="E33" s="18" t="n">
        <v>2.86000131</v>
      </c>
      <c r="F33" s="20" t="n">
        <v>1.10625486</v>
      </c>
      <c r="G33" s="18" t="n">
        <v>0.36444397</v>
      </c>
      <c r="H33" s="20" t="n">
        <v>0.29305717</v>
      </c>
      <c r="I33" s="18" t="n">
        <v>2.24245164</v>
      </c>
      <c r="J33" s="20" t="n">
        <v>1.2282175</v>
      </c>
      <c r="K33" s="18" t="n">
        <v>94.53310308</v>
      </c>
      <c r="L33" s="20" t="n">
        <v>0.59232014</v>
      </c>
      <c r="M33" s="18" t="s">
        <v>404</v>
      </c>
      <c r="N33" s="20" t="s">
        <v>404</v>
      </c>
      <c r="O33" s="18" t="n">
        <v>0</v>
      </c>
      <c r="P33" s="20" t="n">
        <v>0</v>
      </c>
      <c r="Q33" s="18" t="n">
        <v>0</v>
      </c>
      <c r="R33" s="20" t="n">
        <v>0</v>
      </c>
      <c r="S33" s="18" t="n">
        <v>0</v>
      </c>
      <c r="T33" s="20" t="n">
        <v>0</v>
      </c>
    </row>
    <row r="34" spans="1:20">
      <c r="A34" s="15" t="s">
        <v>431</v>
      </c>
      <c r="B34" s="17" t="n">
        <v>6350</v>
      </c>
      <c r="C34" s="18">
        <f>(0.0/B34*100)</f>
        <v/>
      </c>
      <c r="D34" s="19" t="n">
        <v>6350</v>
      </c>
      <c r="E34" s="18" t="n">
        <v>8.42691269</v>
      </c>
      <c r="F34" s="20" t="n">
        <v>1.69397658</v>
      </c>
      <c r="G34" s="18" t="n">
        <v>2.8563961</v>
      </c>
      <c r="H34" s="20" t="n">
        <v>1.12330238</v>
      </c>
      <c r="I34" s="18" t="n">
        <v>0.27972483</v>
      </c>
      <c r="J34" s="20" t="n">
        <v>0.32301762</v>
      </c>
      <c r="K34" s="18" t="n">
        <v>88.43696638</v>
      </c>
      <c r="L34" s="20" t="n">
        <v>2.09891136</v>
      </c>
      <c r="M34" s="18" t="s">
        <v>404</v>
      </c>
      <c r="N34" s="20" t="s">
        <v>404</v>
      </c>
      <c r="O34" s="18" t="n">
        <v>0</v>
      </c>
      <c r="P34" s="20" t="n">
        <v>0</v>
      </c>
      <c r="Q34" s="18" t="n">
        <v>0</v>
      </c>
      <c r="R34" s="20" t="n">
        <v>0</v>
      </c>
      <c r="S34" s="18" t="n">
        <v>0</v>
      </c>
      <c r="T34" s="20" t="n">
        <v>0</v>
      </c>
    </row>
    <row r="35" spans="1:20">
      <c r="A35" s="15" t="s">
        <v>432</v>
      </c>
      <c r="B35" s="17" t="n">
        <v>6406</v>
      </c>
      <c r="C35" s="18">
        <f>(443.0/B35*100)</f>
        <v/>
      </c>
      <c r="D35" s="19" t="n">
        <v>5963</v>
      </c>
      <c r="E35" s="18" t="n">
        <v>2.27573964</v>
      </c>
      <c r="F35" s="20" t="n">
        <v>0.03763072</v>
      </c>
      <c r="G35" s="18" t="n">
        <v>0.20206535</v>
      </c>
      <c r="H35" s="20" t="n">
        <v>0.00455415</v>
      </c>
      <c r="I35" s="18" t="n">
        <v>0.06282962</v>
      </c>
      <c r="J35" s="20" t="n">
        <v>0.009201859999999999</v>
      </c>
      <c r="K35" s="18" t="n">
        <v>97.45936539</v>
      </c>
      <c r="L35" s="20" t="n">
        <v>0.03824785</v>
      </c>
      <c r="M35" s="18" t="s">
        <v>404</v>
      </c>
      <c r="N35" s="20" t="s">
        <v>404</v>
      </c>
      <c r="O35" s="18" t="n">
        <v>0</v>
      </c>
      <c r="P35" s="20" t="n">
        <v>0</v>
      </c>
      <c r="Q35" s="18" t="n">
        <v>0</v>
      </c>
      <c r="R35" s="20" t="n">
        <v>0</v>
      </c>
      <c r="S35" s="18" t="n">
        <v>0</v>
      </c>
      <c r="T35" s="20" t="n">
        <v>0</v>
      </c>
    </row>
    <row r="36" spans="1:20">
      <c r="A36" s="15" t="s">
        <v>433</v>
      </c>
      <c r="B36" s="17" t="n">
        <v>6736</v>
      </c>
      <c r="C36" s="18">
        <f>(10.0/B36*100)</f>
        <v/>
      </c>
      <c r="D36" s="19" t="n">
        <v>6726</v>
      </c>
      <c r="E36" s="18" t="n">
        <v>18.69333314</v>
      </c>
      <c r="F36" s="20" t="n">
        <v>1.79103726</v>
      </c>
      <c r="G36" s="18" t="n">
        <v>9.965466790000001</v>
      </c>
      <c r="H36" s="20" t="n">
        <v>1.85456873</v>
      </c>
      <c r="I36" s="18" t="n">
        <v>2.63497879</v>
      </c>
      <c r="J36" s="20" t="n">
        <v>0.99225385</v>
      </c>
      <c r="K36" s="18" t="n">
        <v>68.70622127999999</v>
      </c>
      <c r="L36" s="20" t="n">
        <v>1.15956257</v>
      </c>
      <c r="M36" s="18" t="s">
        <v>404</v>
      </c>
      <c r="N36" s="20" t="s">
        <v>404</v>
      </c>
      <c r="O36" s="18" t="n">
        <v>0</v>
      </c>
      <c r="P36" s="20" t="n">
        <v>0</v>
      </c>
      <c r="Q36" s="18" t="n">
        <v>0</v>
      </c>
      <c r="R36" s="20" t="n">
        <v>0</v>
      </c>
      <c r="S36" s="18" t="n">
        <v>0</v>
      </c>
      <c r="T36" s="20" t="n">
        <v>0</v>
      </c>
    </row>
    <row r="37" spans="1:20">
      <c r="A37" s="15" t="s">
        <v>434</v>
      </c>
      <c r="B37" s="17" t="n">
        <v>5458</v>
      </c>
      <c r="C37" s="18">
        <f>(0.0/B37*100)</f>
        <v/>
      </c>
      <c r="D37" s="19" t="n">
        <v>5458</v>
      </c>
      <c r="E37" s="18" t="n">
        <v>0</v>
      </c>
      <c r="F37" s="20" t="n">
        <v>0</v>
      </c>
      <c r="G37" s="18" t="n">
        <v>0</v>
      </c>
      <c r="H37" s="20" t="n">
        <v>0</v>
      </c>
      <c r="I37" s="18" t="n">
        <v>0</v>
      </c>
      <c r="J37" s="20" t="n">
        <v>0</v>
      </c>
      <c r="K37" s="18" t="n">
        <v>0</v>
      </c>
      <c r="L37" s="20" t="n">
        <v>0</v>
      </c>
      <c r="M37" s="18" t="s">
        <v>404</v>
      </c>
      <c r="N37" s="20" t="s">
        <v>404</v>
      </c>
      <c r="O37" s="18" t="n">
        <v>0</v>
      </c>
      <c r="P37" s="20" t="n">
        <v>0</v>
      </c>
      <c r="Q37" s="18" t="n">
        <v>100</v>
      </c>
      <c r="R37" s="20" t="n">
        <v>0</v>
      </c>
      <c r="S37" s="18" t="n">
        <v>0</v>
      </c>
      <c r="T37" s="20" t="n">
        <v>0</v>
      </c>
    </row>
    <row r="38" spans="1:20">
      <c r="A38" s="15" t="s">
        <v>435</v>
      </c>
      <c r="B38" s="17" t="n">
        <v>5860</v>
      </c>
      <c r="C38" s="18">
        <f>(268.0/B38*100)</f>
        <v/>
      </c>
      <c r="D38" s="19" t="n">
        <v>5592</v>
      </c>
      <c r="E38" s="18" t="n">
        <v>1.52446538</v>
      </c>
      <c r="F38" s="20" t="n">
        <v>0.74465442</v>
      </c>
      <c r="G38" s="18" t="n">
        <v>2.4191254</v>
      </c>
      <c r="H38" s="20" t="n">
        <v>0.71111517</v>
      </c>
      <c r="I38" s="18" t="n">
        <v>2.04661504</v>
      </c>
      <c r="J38" s="20" t="n">
        <v>0.5696248</v>
      </c>
      <c r="K38" s="18" t="n">
        <v>93.98472173</v>
      </c>
      <c r="L38" s="20" t="n">
        <v>0.9908843000000001</v>
      </c>
      <c r="M38" s="18" t="s">
        <v>404</v>
      </c>
      <c r="N38" s="20" t="s">
        <v>404</v>
      </c>
      <c r="O38" s="18" t="n">
        <v>0</v>
      </c>
      <c r="P38" s="20" t="n">
        <v>0</v>
      </c>
      <c r="Q38" s="18" t="n">
        <v>0</v>
      </c>
      <c r="R38" s="20" t="n">
        <v>0</v>
      </c>
      <c r="S38" s="18" t="n">
        <v>0.02507244</v>
      </c>
      <c r="T38" s="20" t="n">
        <v>0.01694825</v>
      </c>
    </row>
    <row r="39" spans="1:20">
      <c r="A39" s="15" t="s">
        <v>436</v>
      </c>
      <c r="B39" s="17" t="n">
        <v>5895</v>
      </c>
      <c r="C39" s="18">
        <f>(0.0/B39*100)</f>
        <v/>
      </c>
      <c r="D39" s="19" t="n">
        <v>5895</v>
      </c>
      <c r="E39" s="18" t="n">
        <v>0</v>
      </c>
      <c r="F39" s="20" t="n">
        <v>0</v>
      </c>
      <c r="G39" s="18" t="n">
        <v>0.62763775</v>
      </c>
      <c r="H39" s="20" t="n">
        <v>0.52896284</v>
      </c>
      <c r="I39" s="18" t="n">
        <v>4.13100887</v>
      </c>
      <c r="J39" s="20" t="n">
        <v>2.06594401</v>
      </c>
      <c r="K39" s="18" t="n">
        <v>95.24135339</v>
      </c>
      <c r="L39" s="20" t="n">
        <v>2.13115729</v>
      </c>
      <c r="M39" s="18" t="s">
        <v>404</v>
      </c>
      <c r="N39" s="20" t="s">
        <v>404</v>
      </c>
      <c r="O39" s="18" t="n">
        <v>0</v>
      </c>
      <c r="P39" s="20" t="n">
        <v>0</v>
      </c>
      <c r="Q39" s="18" t="n">
        <v>0</v>
      </c>
      <c r="R39" s="20" t="n">
        <v>0</v>
      </c>
      <c r="S39" s="18" t="n">
        <v>0</v>
      </c>
      <c r="T39" s="20" t="n">
        <v>0</v>
      </c>
    </row>
    <row r="40" spans="1:20">
      <c r="A40" s="15" t="s">
        <v>437</v>
      </c>
      <c r="B40" s="17" t="n">
        <v>14157</v>
      </c>
      <c r="C40" s="18">
        <f>(2728.0/B40*100)</f>
        <v/>
      </c>
      <c r="D40" s="19" t="n">
        <v>11429</v>
      </c>
      <c r="E40" s="18" t="n">
        <v>7.33003783</v>
      </c>
      <c r="F40" s="20" t="n">
        <v>1.78261414</v>
      </c>
      <c r="G40" s="18" t="n">
        <v>39.95923117</v>
      </c>
      <c r="H40" s="20" t="n">
        <v>2.83561971</v>
      </c>
      <c r="I40" s="18" t="n">
        <v>0.62706303</v>
      </c>
      <c r="J40" s="20" t="n">
        <v>0.62956287</v>
      </c>
      <c r="K40" s="18" t="n">
        <v>51.52365323</v>
      </c>
      <c r="L40" s="20" t="n">
        <v>2.49995959</v>
      </c>
      <c r="M40" s="18" t="s">
        <v>404</v>
      </c>
      <c r="N40" s="20" t="s">
        <v>404</v>
      </c>
      <c r="O40" s="18" t="n">
        <v>0</v>
      </c>
      <c r="P40" s="20" t="n">
        <v>0</v>
      </c>
      <c r="Q40" s="18" t="n">
        <v>0</v>
      </c>
      <c r="R40" s="20" t="n">
        <v>0</v>
      </c>
      <c r="S40" s="18" t="n">
        <v>0.56001475</v>
      </c>
      <c r="T40" s="20" t="n">
        <v>0.60393231</v>
      </c>
    </row>
    <row r="41" spans="1:20">
      <c r="A41" s="15" t="s">
        <v>438</v>
      </c>
      <c r="B41" s="17" t="n">
        <v>5712</v>
      </c>
      <c r="C41" s="18">
        <f>(99.0/B41*100)</f>
        <v/>
      </c>
      <c r="D41" s="19" t="n">
        <v>5613</v>
      </c>
      <c r="E41" s="18" t="n">
        <v>5.33212549</v>
      </c>
      <c r="F41" s="20" t="n">
        <v>1.54951304</v>
      </c>
      <c r="G41" s="18" t="n">
        <v>2.32050894</v>
      </c>
      <c r="H41" s="20" t="n">
        <v>1.32126012</v>
      </c>
      <c r="I41" s="18" t="n">
        <v>0</v>
      </c>
      <c r="J41" s="20" t="n">
        <v>0</v>
      </c>
      <c r="K41" s="18" t="n">
        <v>92.34736556999999</v>
      </c>
      <c r="L41" s="20" t="n">
        <v>1.27224454</v>
      </c>
      <c r="M41" s="18" t="s">
        <v>404</v>
      </c>
      <c r="N41" s="20" t="s">
        <v>404</v>
      </c>
      <c r="O41" s="18" t="n">
        <v>0</v>
      </c>
      <c r="P41" s="20" t="n">
        <v>0</v>
      </c>
      <c r="Q41" s="18" t="n">
        <v>0</v>
      </c>
      <c r="R41" s="20" t="n">
        <v>0</v>
      </c>
      <c r="S41" s="18" t="n">
        <v>0</v>
      </c>
      <c r="T41" s="20" t="n">
        <v>0</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1.54206329</v>
      </c>
      <c r="F44" s="20" t="n">
        <v>0.95899779</v>
      </c>
      <c r="G44" s="18" t="n">
        <v>27.85900086</v>
      </c>
      <c r="H44" s="20" t="n">
        <v>3.18821907</v>
      </c>
      <c r="I44" s="18" t="n">
        <v>7.31911088</v>
      </c>
      <c r="J44" s="20" t="n">
        <v>2.76804701</v>
      </c>
      <c r="K44" s="18" t="n">
        <v>0</v>
      </c>
      <c r="L44" s="20" t="n">
        <v>0</v>
      </c>
      <c r="M44" s="18" t="s">
        <v>404</v>
      </c>
      <c r="N44" s="20" t="s">
        <v>404</v>
      </c>
      <c r="O44" s="18" t="n">
        <v>0</v>
      </c>
      <c r="P44" s="20" t="n">
        <v>0</v>
      </c>
      <c r="Q44" s="18" t="n">
        <v>1.10933639</v>
      </c>
      <c r="R44" s="20" t="n">
        <v>0.3852523</v>
      </c>
      <c r="S44" s="18" t="n">
        <v>62.17048858</v>
      </c>
      <c r="T44" s="20" t="n">
        <v>3.44456315</v>
      </c>
    </row>
    <row r="45" spans="1:20">
      <c r="A45" s="15" t="s">
        <v>442</v>
      </c>
      <c r="B45" s="17" t="n">
        <v>5519</v>
      </c>
      <c r="C45" s="18">
        <f>(0.0/B45*100)</f>
        <v/>
      </c>
      <c r="D45" s="19" t="n">
        <v>5519</v>
      </c>
      <c r="E45" s="18" t="n">
        <v>0</v>
      </c>
      <c r="F45" s="20" t="n">
        <v>0</v>
      </c>
      <c r="G45" s="18" t="n">
        <v>0.56750344</v>
      </c>
      <c r="H45" s="20" t="n">
        <v>0.5501556399999999</v>
      </c>
      <c r="I45" s="18" t="n">
        <v>0</v>
      </c>
      <c r="J45" s="20" t="n">
        <v>0</v>
      </c>
      <c r="K45" s="18" t="n">
        <v>0</v>
      </c>
      <c r="L45" s="20" t="n">
        <v>0</v>
      </c>
      <c r="M45" s="18" t="s">
        <v>404</v>
      </c>
      <c r="N45" s="20" t="s">
        <v>404</v>
      </c>
      <c r="O45" s="18" t="n">
        <v>0</v>
      </c>
      <c r="P45" s="20" t="n">
        <v>0</v>
      </c>
      <c r="Q45" s="18" t="n">
        <v>0</v>
      </c>
      <c r="R45" s="20" t="n">
        <v>0</v>
      </c>
      <c r="S45" s="18" t="n">
        <v>99.43249656</v>
      </c>
      <c r="T45" s="20" t="n">
        <v>0.5501556399999999</v>
      </c>
    </row>
    <row r="46" spans="1:20">
      <c r="A46" s="15" t="s">
        <v>443</v>
      </c>
      <c r="B46" s="17" t="n">
        <v>23141</v>
      </c>
      <c r="C46" s="18">
        <f>(4196.0/B46*100)</f>
        <v/>
      </c>
      <c r="D46" s="19" t="n">
        <v>18945</v>
      </c>
      <c r="E46" s="18" t="n">
        <v>3.48671664</v>
      </c>
      <c r="F46" s="20" t="n">
        <v>1.14415639</v>
      </c>
      <c r="G46" s="18" t="n">
        <v>2.02035048</v>
      </c>
      <c r="H46" s="20" t="n">
        <v>0.63360854</v>
      </c>
      <c r="I46" s="18" t="n">
        <v>7.90580622</v>
      </c>
      <c r="J46" s="20" t="n">
        <v>1.31621217</v>
      </c>
      <c r="K46" s="18" t="n">
        <v>86.53821259999999</v>
      </c>
      <c r="L46" s="20" t="n">
        <v>1.35571298</v>
      </c>
      <c r="M46" s="18" t="s">
        <v>404</v>
      </c>
      <c r="N46" s="20" t="s">
        <v>404</v>
      </c>
      <c r="O46" s="18" t="n">
        <v>0</v>
      </c>
      <c r="P46" s="20" t="n">
        <v>0</v>
      </c>
      <c r="Q46" s="18" t="n">
        <v>0</v>
      </c>
      <c r="R46" s="20" t="n">
        <v>0</v>
      </c>
      <c r="S46" s="18" t="n">
        <v>0.04891406</v>
      </c>
      <c r="T46" s="20" t="n">
        <v>0.04877932</v>
      </c>
    </row>
    <row r="47" spans="1:20">
      <c r="A47" s="15" t="s">
        <v>444</v>
      </c>
      <c r="B47" s="17" t="n">
        <v>5928</v>
      </c>
      <c r="C47" s="18">
        <f>(0.0/B47*100)</f>
        <v/>
      </c>
      <c r="D47" s="19" t="n">
        <v>5928</v>
      </c>
      <c r="E47" s="18" t="n">
        <v>0</v>
      </c>
      <c r="F47" s="20" t="n">
        <v>0</v>
      </c>
      <c r="G47" s="18" t="n">
        <v>0.631663</v>
      </c>
      <c r="H47" s="20" t="n">
        <v>0.61214598</v>
      </c>
      <c r="I47" s="18" t="n">
        <v>0.55873008</v>
      </c>
      <c r="J47" s="20" t="n">
        <v>0.44408605</v>
      </c>
      <c r="K47" s="18" t="n">
        <v>98.80960691999999</v>
      </c>
      <c r="L47" s="20" t="n">
        <v>0.75914611</v>
      </c>
      <c r="M47" s="18" t="s">
        <v>404</v>
      </c>
      <c r="N47" s="20" t="s">
        <v>404</v>
      </c>
      <c r="O47" s="18" t="n">
        <v>0</v>
      </c>
      <c r="P47" s="20" t="n">
        <v>0</v>
      </c>
      <c r="Q47" s="18" t="n">
        <v>0</v>
      </c>
      <c r="R47" s="20" t="n">
        <v>0</v>
      </c>
      <c r="S47" s="18" t="n">
        <v>0</v>
      </c>
      <c r="T47" s="20" t="n">
        <v>0</v>
      </c>
    </row>
    <row r="48" spans="1:20">
      <c r="A48" s="15" t="s">
        <v>445</v>
      </c>
      <c r="B48" s="17" t="n">
        <v>9841</v>
      </c>
      <c r="C48" s="18">
        <f>(40.0/B48*100)</f>
        <v/>
      </c>
      <c r="D48" s="19" t="n">
        <v>9801</v>
      </c>
      <c r="E48" s="18" t="n">
        <v>0</v>
      </c>
      <c r="F48" s="20" t="n">
        <v>0</v>
      </c>
      <c r="G48" s="18" t="n">
        <v>8.48744404</v>
      </c>
      <c r="H48" s="20" t="n">
        <v>1.78666542</v>
      </c>
      <c r="I48" s="18" t="n">
        <v>2.09379774</v>
      </c>
      <c r="J48" s="20" t="n">
        <v>1.18700892</v>
      </c>
      <c r="K48" s="18" t="n">
        <v>89.41875822</v>
      </c>
      <c r="L48" s="20" t="n">
        <v>2.04744921</v>
      </c>
      <c r="M48" s="18" t="s">
        <v>404</v>
      </c>
      <c r="N48" s="20" t="s">
        <v>404</v>
      </c>
      <c r="O48" s="18" t="n">
        <v>0</v>
      </c>
      <c r="P48" s="20" t="n">
        <v>0</v>
      </c>
      <c r="Q48" s="18" t="n">
        <v>0</v>
      </c>
      <c r="R48" s="20" t="n">
        <v>0</v>
      </c>
      <c r="S48" s="18" t="n">
        <v>0</v>
      </c>
      <c r="T48" s="20" t="n">
        <v>0</v>
      </c>
    </row>
    <row r="49" spans="1:20">
      <c r="A49" s="15" t="s">
        <v>446</v>
      </c>
      <c r="B49" s="17" t="n">
        <v>6349</v>
      </c>
      <c r="C49" s="18">
        <f>(52.0/B49*100)</f>
        <v/>
      </c>
      <c r="D49" s="19" t="n">
        <v>6297</v>
      </c>
      <c r="E49" s="18" t="n">
        <v>10.09390076</v>
      </c>
      <c r="F49" s="20" t="n">
        <v>2.08646219</v>
      </c>
      <c r="G49" s="18" t="n">
        <v>66.23624307999999</v>
      </c>
      <c r="H49" s="20" t="n">
        <v>3.40797291</v>
      </c>
      <c r="I49" s="18" t="n">
        <v>4.81836297</v>
      </c>
      <c r="J49" s="20" t="n">
        <v>1.32620445</v>
      </c>
      <c r="K49" s="18" t="n">
        <v>0</v>
      </c>
      <c r="L49" s="20" t="n">
        <v>0</v>
      </c>
      <c r="M49" s="18" t="s">
        <v>404</v>
      </c>
      <c r="N49" s="20" t="s">
        <v>404</v>
      </c>
      <c r="O49" s="18" t="n">
        <v>0</v>
      </c>
      <c r="P49" s="20" t="n">
        <v>0</v>
      </c>
      <c r="Q49" s="18" t="n">
        <v>0</v>
      </c>
      <c r="R49" s="20" t="n">
        <v>0</v>
      </c>
      <c r="S49" s="18" t="n">
        <v>18.85149319</v>
      </c>
      <c r="T49" s="20" t="n">
        <v>2.97860883</v>
      </c>
    </row>
    <row r="50" spans="1:20">
      <c r="A50" s="15" t="s">
        <v>447</v>
      </c>
      <c r="B50" s="17" t="n">
        <v>11795</v>
      </c>
      <c r="C50" s="18">
        <f>(1031.0/B50*100)</f>
        <v/>
      </c>
      <c r="D50" s="19" t="n">
        <v>10764</v>
      </c>
      <c r="E50" s="18" t="n">
        <v>5.32803136</v>
      </c>
      <c r="F50" s="20" t="n">
        <v>1.61965747</v>
      </c>
      <c r="G50" s="18" t="n">
        <v>7.85060829</v>
      </c>
      <c r="H50" s="20" t="n">
        <v>1.30308206</v>
      </c>
      <c r="I50" s="18" t="n">
        <v>9.19707567</v>
      </c>
      <c r="J50" s="20" t="n">
        <v>1.62793572</v>
      </c>
      <c r="K50" s="18" t="n">
        <v>77.62428469</v>
      </c>
      <c r="L50" s="20" t="n">
        <v>1.67442102</v>
      </c>
      <c r="M50" s="18" t="s">
        <v>404</v>
      </c>
      <c r="N50" s="20" t="s">
        <v>404</v>
      </c>
      <c r="O50" s="18" t="n">
        <v>0</v>
      </c>
      <c r="P50" s="20" t="n">
        <v>0</v>
      </c>
      <c r="Q50" s="18" t="n">
        <v>0</v>
      </c>
      <c r="R50" s="20" t="n">
        <v>0</v>
      </c>
      <c r="S50" s="18" t="n">
        <v>0</v>
      </c>
      <c r="T50" s="20" t="n">
        <v>0</v>
      </c>
    </row>
    <row r="51" spans="1:20">
      <c r="A51" s="15" t="s">
        <v>448</v>
      </c>
      <c r="B51" s="17" t="n">
        <v>6866</v>
      </c>
      <c r="C51" s="18">
        <f>(0.0/B51*100)</f>
        <v/>
      </c>
      <c r="D51" s="19" t="n">
        <v>6866</v>
      </c>
      <c r="E51" s="18" t="n">
        <v>4.66709866</v>
      </c>
      <c r="F51" s="20" t="n">
        <v>1.66908212</v>
      </c>
      <c r="G51" s="18" t="n">
        <v>2.44057699</v>
      </c>
      <c r="H51" s="20" t="n">
        <v>1.08858409</v>
      </c>
      <c r="I51" s="18" t="n">
        <v>5.32814214</v>
      </c>
      <c r="J51" s="20" t="n">
        <v>1.50684082</v>
      </c>
      <c r="K51" s="18" t="n">
        <v>87.56418221</v>
      </c>
      <c r="L51" s="20" t="n">
        <v>2.30825119</v>
      </c>
      <c r="M51" s="18" t="s">
        <v>404</v>
      </c>
      <c r="N51" s="20" t="s">
        <v>404</v>
      </c>
      <c r="O51" s="18" t="n">
        <v>0</v>
      </c>
      <c r="P51" s="20" t="n">
        <v>0</v>
      </c>
      <c r="Q51" s="18" t="n">
        <v>0</v>
      </c>
      <c r="R51" s="20" t="n">
        <v>0</v>
      </c>
      <c r="S51" s="18" t="n">
        <v>0</v>
      </c>
      <c r="T51" s="20" t="n">
        <v>0</v>
      </c>
    </row>
    <row r="52" spans="1:20">
      <c r="A52" s="15" t="s">
        <v>449</v>
      </c>
      <c r="B52" s="17" t="n">
        <v>5809</v>
      </c>
      <c r="C52" s="18">
        <f>(0.0/B52*100)</f>
        <v/>
      </c>
      <c r="D52" s="19" t="n">
        <v>5809</v>
      </c>
      <c r="E52" s="18" t="n">
        <v>2.24269976</v>
      </c>
      <c r="F52" s="20" t="n">
        <v>1.17020241</v>
      </c>
      <c r="G52" s="18" t="n">
        <v>0.07567491</v>
      </c>
      <c r="H52" s="20" t="n">
        <v>0.07594953</v>
      </c>
      <c r="I52" s="18" t="n">
        <v>0</v>
      </c>
      <c r="J52" s="20" t="n">
        <v>0</v>
      </c>
      <c r="K52" s="18" t="n">
        <v>97.68162533</v>
      </c>
      <c r="L52" s="20" t="n">
        <v>1.14471588</v>
      </c>
      <c r="M52" s="18" t="s">
        <v>404</v>
      </c>
      <c r="N52" s="20" t="s">
        <v>404</v>
      </c>
      <c r="O52" s="18" t="n">
        <v>0</v>
      </c>
      <c r="P52" s="20" t="n">
        <v>0</v>
      </c>
      <c r="Q52" s="18" t="n">
        <v>0</v>
      </c>
      <c r="R52" s="20" t="n">
        <v>0</v>
      </c>
      <c r="S52" s="18" t="n">
        <v>0</v>
      </c>
      <c r="T52" s="20" t="n">
        <v>0</v>
      </c>
    </row>
    <row r="53" spans="1:20">
      <c r="A53" s="15" t="s">
        <v>450</v>
      </c>
      <c r="B53" s="17" t="n">
        <v>5571</v>
      </c>
      <c r="C53" s="18">
        <f>(0.0/B53*100)</f>
        <v/>
      </c>
      <c r="D53" s="19" t="n">
        <v>5571</v>
      </c>
      <c r="E53" s="18" t="n">
        <v>0.68990021</v>
      </c>
      <c r="F53" s="20" t="n">
        <v>0.03286115</v>
      </c>
      <c r="G53" s="18" t="n">
        <v>4.65113521</v>
      </c>
      <c r="H53" s="20" t="n">
        <v>0.08234979000000001</v>
      </c>
      <c r="I53" s="18" t="n">
        <v>10.65001344</v>
      </c>
      <c r="J53" s="20" t="n">
        <v>0.06285578</v>
      </c>
      <c r="K53" s="18" t="n">
        <v>84.00895113999999</v>
      </c>
      <c r="L53" s="20" t="n">
        <v>0.09287775</v>
      </c>
      <c r="M53" s="18" t="s">
        <v>404</v>
      </c>
      <c r="N53" s="20" t="s">
        <v>404</v>
      </c>
      <c r="O53" s="18" t="n">
        <v>0</v>
      </c>
      <c r="P53" s="20" t="n">
        <v>0</v>
      </c>
      <c r="Q53" s="18" t="n">
        <v>0</v>
      </c>
      <c r="R53" s="20" t="n">
        <v>0</v>
      </c>
      <c r="S53" s="18" t="n">
        <v>0</v>
      </c>
      <c r="T53" s="20" t="n">
        <v>0</v>
      </c>
    </row>
    <row r="54" spans="1:20">
      <c r="A54" s="15" t="s">
        <v>451</v>
      </c>
      <c r="B54" s="17" t="n">
        <v>4740</v>
      </c>
      <c r="C54" s="18">
        <f>(199.0/B54*100)</f>
        <v/>
      </c>
      <c r="D54" s="19" t="n">
        <v>4541</v>
      </c>
      <c r="E54" s="18" t="n">
        <v>10.94245978</v>
      </c>
      <c r="F54" s="20" t="n">
        <v>1.92696891</v>
      </c>
      <c r="G54" s="18" t="n">
        <v>5.39967011</v>
      </c>
      <c r="H54" s="20" t="n">
        <v>1.27083574</v>
      </c>
      <c r="I54" s="18" t="n">
        <v>4.3420122</v>
      </c>
      <c r="J54" s="20" t="n">
        <v>1.26791038</v>
      </c>
      <c r="K54" s="18" t="n">
        <v>77.99879785</v>
      </c>
      <c r="L54" s="20" t="n">
        <v>1.77646321</v>
      </c>
      <c r="M54" s="18" t="s">
        <v>404</v>
      </c>
      <c r="N54" s="20" t="s">
        <v>404</v>
      </c>
      <c r="O54" s="18" t="n">
        <v>0</v>
      </c>
      <c r="P54" s="20" t="n">
        <v>0</v>
      </c>
      <c r="Q54" s="18" t="n">
        <v>0</v>
      </c>
      <c r="R54" s="20" t="n">
        <v>0</v>
      </c>
      <c r="S54" s="18" t="n">
        <v>1.31706006</v>
      </c>
      <c r="T54" s="20" t="n">
        <v>0.809952</v>
      </c>
    </row>
    <row r="55" spans="1:20">
      <c r="A55" s="15" t="s">
        <v>452</v>
      </c>
      <c r="B55" s="17" t="n">
        <v>5316</v>
      </c>
      <c r="C55" s="18">
        <f>(43.0/B55*100)</f>
        <v/>
      </c>
      <c r="D55" s="19" t="n">
        <v>5273</v>
      </c>
      <c r="E55" s="18" t="n">
        <v>1.20868002</v>
      </c>
      <c r="F55" s="20" t="n">
        <v>0.4956754</v>
      </c>
      <c r="G55" s="18" t="n">
        <v>45.39958279</v>
      </c>
      <c r="H55" s="20" t="n">
        <v>2.90546524</v>
      </c>
      <c r="I55" s="18" t="n">
        <v>6.15350971</v>
      </c>
      <c r="J55" s="20" t="n">
        <v>1.49146715</v>
      </c>
      <c r="K55" s="18" t="n">
        <v>0</v>
      </c>
      <c r="L55" s="20" t="n">
        <v>0</v>
      </c>
      <c r="M55" s="18" t="s">
        <v>404</v>
      </c>
      <c r="N55" s="20" t="s">
        <v>404</v>
      </c>
      <c r="O55" s="18" t="n">
        <v>0</v>
      </c>
      <c r="P55" s="20" t="n">
        <v>0</v>
      </c>
      <c r="Q55" s="18" t="n">
        <v>1.1271981</v>
      </c>
      <c r="R55" s="20" t="n">
        <v>0.62148994</v>
      </c>
      <c r="S55" s="18" t="n">
        <v>46.11102937</v>
      </c>
      <c r="T55" s="20" t="n">
        <v>2.88773763</v>
      </c>
    </row>
    <row r="56" spans="1:20">
      <c r="A56" s="15" t="s">
        <v>453</v>
      </c>
      <c r="B56" s="17" t="n">
        <v>5359</v>
      </c>
      <c r="C56" s="18">
        <f>(0.0/B56*100)</f>
        <v/>
      </c>
      <c r="D56" s="19" t="n">
        <v>5359</v>
      </c>
      <c r="E56" s="18" t="n">
        <v>59.13019338</v>
      </c>
      <c r="F56" s="20" t="n">
        <v>3.87574754</v>
      </c>
      <c r="G56" s="18" t="n">
        <v>32.92959668</v>
      </c>
      <c r="H56" s="20" t="n">
        <v>3.80233836</v>
      </c>
      <c r="I56" s="18" t="n">
        <v>0</v>
      </c>
      <c r="J56" s="20" t="n">
        <v>0</v>
      </c>
      <c r="K56" s="18" t="n">
        <v>7.94020995</v>
      </c>
      <c r="L56" s="20" t="n">
        <v>1.07498838</v>
      </c>
      <c r="M56" s="18" t="s">
        <v>404</v>
      </c>
      <c r="N56" s="20" t="s">
        <v>404</v>
      </c>
      <c r="O56" s="18" t="n">
        <v>0</v>
      </c>
      <c r="P56" s="20" t="n">
        <v>0</v>
      </c>
      <c r="Q56" s="18" t="n">
        <v>0</v>
      </c>
      <c r="R56" s="20" t="n">
        <v>0</v>
      </c>
      <c r="S56" s="18" t="n">
        <v>0</v>
      </c>
      <c r="T56" s="20" t="n">
        <v>0</v>
      </c>
    </row>
    <row r="57" spans="1:20">
      <c r="A57" s="15" t="s">
        <v>454</v>
      </c>
      <c r="B57" s="17" t="n">
        <v>6513</v>
      </c>
      <c r="C57" s="18">
        <f>(0.0/B57*100)</f>
        <v/>
      </c>
      <c r="D57" s="19" t="n">
        <v>6513</v>
      </c>
      <c r="E57" s="18" t="n">
        <v>24.73560239</v>
      </c>
      <c r="F57" s="20" t="n">
        <v>2.86921396</v>
      </c>
      <c r="G57" s="18" t="n">
        <v>24.47447743</v>
      </c>
      <c r="H57" s="20" t="n">
        <v>3.00077486</v>
      </c>
      <c r="I57" s="18" t="n">
        <v>4.38128448</v>
      </c>
      <c r="J57" s="20" t="n">
        <v>1.37728776</v>
      </c>
      <c r="K57" s="18" t="n">
        <v>0</v>
      </c>
      <c r="L57" s="20" t="n">
        <v>0</v>
      </c>
      <c r="M57" s="18" t="s">
        <v>404</v>
      </c>
      <c r="N57" s="20" t="s">
        <v>404</v>
      </c>
      <c r="O57" s="18" t="n">
        <v>0</v>
      </c>
      <c r="P57" s="20" t="n">
        <v>0</v>
      </c>
      <c r="Q57" s="18" t="n">
        <v>0.44098082</v>
      </c>
      <c r="R57" s="20" t="n">
        <v>0.44077622</v>
      </c>
      <c r="S57" s="18" t="n">
        <v>45.96765487</v>
      </c>
      <c r="T57" s="20" t="n">
        <v>3.34652412</v>
      </c>
    </row>
    <row r="58" spans="1:20">
      <c r="A58" s="15" t="s">
        <v>455</v>
      </c>
      <c r="B58" s="17" t="n">
        <v>7267</v>
      </c>
      <c r="C58" s="18">
        <f>(0.0/B58*100)</f>
        <v/>
      </c>
      <c r="D58" s="19" t="n">
        <v>7267</v>
      </c>
      <c r="E58" s="18" t="n">
        <v>1.736595</v>
      </c>
      <c r="F58" s="20" t="n">
        <v>0.87278777</v>
      </c>
      <c r="G58" s="18" t="n">
        <v>73.70852325</v>
      </c>
      <c r="H58" s="20" t="n">
        <v>2.88860231</v>
      </c>
      <c r="I58" s="18" t="n">
        <v>8.30907483</v>
      </c>
      <c r="J58" s="20" t="n">
        <v>1.47735724</v>
      </c>
      <c r="K58" s="18" t="n">
        <v>0</v>
      </c>
      <c r="L58" s="20" t="n">
        <v>0</v>
      </c>
      <c r="M58" s="18" t="s">
        <v>404</v>
      </c>
      <c r="N58" s="20" t="s">
        <v>404</v>
      </c>
      <c r="O58" s="18" t="n">
        <v>0</v>
      </c>
      <c r="P58" s="20" t="n">
        <v>0</v>
      </c>
      <c r="Q58" s="18" t="n">
        <v>0.18628668</v>
      </c>
      <c r="R58" s="20" t="n">
        <v>0.0067434</v>
      </c>
      <c r="S58" s="18" t="n">
        <v>16.05952024</v>
      </c>
      <c r="T58" s="20" t="n">
        <v>2.67567634</v>
      </c>
    </row>
    <row r="59" spans="1:20">
      <c r="A59" s="15" t="s">
        <v>456</v>
      </c>
      <c r="B59" s="17" t="n">
        <v>4826</v>
      </c>
      <c r="C59" s="18">
        <f>(0.0/B59*100)</f>
        <v/>
      </c>
      <c r="D59" s="19" t="n">
        <v>4826</v>
      </c>
      <c r="E59" s="18" t="n">
        <v>0</v>
      </c>
      <c r="F59" s="20" t="n">
        <v>0</v>
      </c>
      <c r="G59" s="18" t="n">
        <v>46.99629017</v>
      </c>
      <c r="H59" s="20" t="n">
        <v>1.23374687</v>
      </c>
      <c r="I59" s="18" t="n">
        <v>11.12546078</v>
      </c>
      <c r="J59" s="20" t="n">
        <v>0.7243994</v>
      </c>
      <c r="K59" s="18" t="n">
        <v>0</v>
      </c>
      <c r="L59" s="20" t="n">
        <v>0</v>
      </c>
      <c r="M59" s="18" t="s">
        <v>404</v>
      </c>
      <c r="N59" s="20" t="s">
        <v>404</v>
      </c>
      <c r="O59" s="18" t="n">
        <v>0.61334478</v>
      </c>
      <c r="P59" s="20" t="n">
        <v>0.03218551</v>
      </c>
      <c r="Q59" s="18" t="n">
        <v>0.20765453</v>
      </c>
      <c r="R59" s="20" t="n">
        <v>0.20765112</v>
      </c>
      <c r="S59" s="18" t="n">
        <v>41.05724974</v>
      </c>
      <c r="T59" s="20" t="n">
        <v>1.20373257</v>
      </c>
    </row>
    <row r="60" spans="1:20">
      <c r="A60" s="15" t="s">
        <v>457</v>
      </c>
      <c r="B60" s="17" t="n">
        <v>4546</v>
      </c>
      <c r="C60" s="18">
        <f>(0.0/B60*100)</f>
        <v/>
      </c>
      <c r="D60" s="19" t="n">
        <v>4546</v>
      </c>
      <c r="E60" s="18" t="n">
        <v>20.43128601</v>
      </c>
      <c r="F60" s="20" t="n">
        <v>2.29991015</v>
      </c>
      <c r="G60" s="18" t="n">
        <v>41.09131023</v>
      </c>
      <c r="H60" s="20" t="n">
        <v>3.17766242</v>
      </c>
      <c r="I60" s="18" t="n">
        <v>18.91648278</v>
      </c>
      <c r="J60" s="20" t="n">
        <v>2.1757106</v>
      </c>
      <c r="K60" s="18" t="n">
        <v>0</v>
      </c>
      <c r="L60" s="20" t="n">
        <v>0</v>
      </c>
      <c r="M60" s="18" t="s">
        <v>404</v>
      </c>
      <c r="N60" s="20" t="s">
        <v>404</v>
      </c>
      <c r="O60" s="18" t="n">
        <v>0</v>
      </c>
      <c r="P60" s="20" t="n">
        <v>0</v>
      </c>
      <c r="Q60" s="18" t="n">
        <v>0</v>
      </c>
      <c r="R60" s="20" t="n">
        <v>0</v>
      </c>
      <c r="S60" s="18" t="n">
        <v>19.56092099</v>
      </c>
      <c r="T60" s="20" t="n">
        <v>2.80545544</v>
      </c>
    </row>
    <row r="61" spans="1:20">
      <c r="A61" s="15" t="s">
        <v>458</v>
      </c>
      <c r="B61" s="17" t="n">
        <v>6525</v>
      </c>
      <c r="C61" s="18">
        <f>(0.0/B61*100)</f>
        <v/>
      </c>
      <c r="D61" s="19" t="n">
        <v>6525</v>
      </c>
      <c r="E61" s="18" t="n">
        <v>1.61032246</v>
      </c>
      <c r="F61" s="20" t="n">
        <v>0.70640335</v>
      </c>
      <c r="G61" s="18" t="n">
        <v>0.1200976</v>
      </c>
      <c r="H61" s="20" t="n">
        <v>0.16969011</v>
      </c>
      <c r="I61" s="18" t="n">
        <v>0.5823300300000001</v>
      </c>
      <c r="J61" s="20" t="n">
        <v>0.83914814</v>
      </c>
      <c r="K61" s="18" t="n">
        <v>97.68724991000001</v>
      </c>
      <c r="L61" s="20" t="n">
        <v>1.10477347</v>
      </c>
      <c r="M61" s="18" t="s">
        <v>404</v>
      </c>
      <c r="N61" s="20" t="s">
        <v>404</v>
      </c>
      <c r="O61" s="18" t="n">
        <v>0</v>
      </c>
      <c r="P61" s="20" t="n">
        <v>0</v>
      </c>
      <c r="Q61" s="18" t="n">
        <v>0</v>
      </c>
      <c r="R61" s="20" t="n">
        <v>0</v>
      </c>
      <c r="S61" s="18" t="n">
        <v>0</v>
      </c>
      <c r="T61" s="20" t="n">
        <v>0</v>
      </c>
    </row>
    <row r="62" spans="1:20">
      <c r="A62" s="15" t="s">
        <v>459</v>
      </c>
      <c r="B62" s="17" t="n">
        <v>4476</v>
      </c>
      <c r="C62" s="18">
        <f>(0.0/B62*100)</f>
        <v/>
      </c>
      <c r="D62" s="19" t="n">
        <v>4476</v>
      </c>
      <c r="E62" s="18" t="n">
        <v>43.84183545</v>
      </c>
      <c r="F62" s="20" t="n">
        <v>0.07014914</v>
      </c>
      <c r="G62" s="18" t="n">
        <v>53.42907749</v>
      </c>
      <c r="H62" s="20" t="n">
        <v>0.06638193000000001</v>
      </c>
      <c r="I62" s="18" t="n">
        <v>0</v>
      </c>
      <c r="J62" s="20" t="n">
        <v>0</v>
      </c>
      <c r="K62" s="18" t="n">
        <v>2.72908706</v>
      </c>
      <c r="L62" s="20" t="n">
        <v>0.02240174</v>
      </c>
      <c r="M62" s="18" t="s">
        <v>404</v>
      </c>
      <c r="N62" s="20" t="s">
        <v>404</v>
      </c>
      <c r="O62" s="18" t="n">
        <v>0</v>
      </c>
      <c r="P62" s="20" t="n">
        <v>0</v>
      </c>
      <c r="Q62" s="18" t="n">
        <v>0</v>
      </c>
      <c r="R62" s="20" t="n">
        <v>0</v>
      </c>
      <c r="S62" s="18" t="n">
        <v>0</v>
      </c>
      <c r="T62" s="20" t="n">
        <v>0</v>
      </c>
    </row>
    <row r="63" spans="1:20">
      <c r="A63" s="15" t="s">
        <v>460</v>
      </c>
      <c r="B63" s="17" t="n">
        <v>5324</v>
      </c>
      <c r="C63" s="18">
        <f>(0.0/B63*100)</f>
        <v/>
      </c>
      <c r="D63" s="19" t="n">
        <v>5324</v>
      </c>
      <c r="E63" s="18" t="n">
        <v>1.05080312</v>
      </c>
      <c r="F63" s="20" t="n">
        <v>0.03199277</v>
      </c>
      <c r="G63" s="18" t="n">
        <v>43.2037619</v>
      </c>
      <c r="H63" s="20" t="n">
        <v>0.14421617</v>
      </c>
      <c r="I63" s="18" t="n">
        <v>16.30948199</v>
      </c>
      <c r="J63" s="20" t="n">
        <v>0.1217174</v>
      </c>
      <c r="K63" s="18" t="n">
        <v>0</v>
      </c>
      <c r="L63" s="20" t="n">
        <v>0</v>
      </c>
      <c r="M63" s="18" t="s">
        <v>404</v>
      </c>
      <c r="N63" s="20" t="s">
        <v>404</v>
      </c>
      <c r="O63" s="18" t="n">
        <v>0</v>
      </c>
      <c r="P63" s="20" t="n">
        <v>0</v>
      </c>
      <c r="Q63" s="18" t="n">
        <v>0</v>
      </c>
      <c r="R63" s="20" t="n">
        <v>0</v>
      </c>
      <c r="S63" s="18" t="n">
        <v>39.435953</v>
      </c>
      <c r="T63" s="20" t="n">
        <v>0.1792443</v>
      </c>
    </row>
    <row r="64" spans="1:20">
      <c r="A64" s="15" t="s">
        <v>461</v>
      </c>
      <c r="B64" s="17" t="n">
        <v>3634</v>
      </c>
      <c r="C64" s="18">
        <f>(27.0/B64*100)</f>
        <v/>
      </c>
      <c r="D64" s="19" t="n">
        <v>3607</v>
      </c>
      <c r="E64" s="18" t="n">
        <v>33.49583669</v>
      </c>
      <c r="F64" s="20" t="n">
        <v>0.08794433</v>
      </c>
      <c r="G64" s="18" t="n">
        <v>5.13155221</v>
      </c>
      <c r="H64" s="20" t="n">
        <v>0.04394727</v>
      </c>
      <c r="I64" s="18" t="n">
        <v>3.56297657</v>
      </c>
      <c r="J64" s="20" t="n">
        <v>0.02319628</v>
      </c>
      <c r="K64" s="18" t="n">
        <v>0</v>
      </c>
      <c r="L64" s="20" t="n">
        <v>0</v>
      </c>
      <c r="M64" s="18" t="s">
        <v>404</v>
      </c>
      <c r="N64" s="20" t="s">
        <v>404</v>
      </c>
      <c r="O64" s="18" t="n">
        <v>3.95249231</v>
      </c>
      <c r="P64" s="20" t="n">
        <v>0.06031402</v>
      </c>
      <c r="Q64" s="18" t="n">
        <v>1.76140329</v>
      </c>
      <c r="R64" s="20" t="n">
        <v>0.01901226</v>
      </c>
      <c r="S64" s="18" t="n">
        <v>52.09573894</v>
      </c>
      <c r="T64" s="20" t="n">
        <v>0.09635299999999999</v>
      </c>
    </row>
    <row r="65" spans="1:20">
      <c r="A65" s="15" t="s">
        <v>462</v>
      </c>
      <c r="B65" s="17" t="n">
        <v>5325</v>
      </c>
      <c r="C65" s="18">
        <f>(0.0/B65*100)</f>
        <v/>
      </c>
      <c r="D65" s="19" t="n">
        <v>5325</v>
      </c>
      <c r="E65" s="18" t="n">
        <v>0</v>
      </c>
      <c r="F65" s="20" t="n">
        <v>0</v>
      </c>
      <c r="G65" s="18" t="n">
        <v>86.44084013</v>
      </c>
      <c r="H65" s="20" t="n">
        <v>2.32656835</v>
      </c>
      <c r="I65" s="18" t="n">
        <v>2.82626256</v>
      </c>
      <c r="J65" s="20" t="n">
        <v>1.26945717</v>
      </c>
      <c r="K65" s="18" t="n">
        <v>0</v>
      </c>
      <c r="L65" s="20" t="n">
        <v>0</v>
      </c>
      <c r="M65" s="18" t="s">
        <v>404</v>
      </c>
      <c r="N65" s="20" t="s">
        <v>404</v>
      </c>
      <c r="O65" s="18" t="n">
        <v>0.2169613</v>
      </c>
      <c r="P65" s="20" t="n">
        <v>0.2169218</v>
      </c>
      <c r="Q65" s="18" t="n">
        <v>0</v>
      </c>
      <c r="R65" s="20" t="n">
        <v>0</v>
      </c>
      <c r="S65" s="18" t="n">
        <v>10.51593601</v>
      </c>
      <c r="T65" s="20" t="n">
        <v>2.05117187</v>
      </c>
    </row>
    <row r="66" spans="1:20">
      <c r="A66" s="15" t="s">
        <v>463</v>
      </c>
      <c r="B66" s="17" t="n">
        <v>5665</v>
      </c>
      <c r="C66" s="18">
        <f>(0.0/B66*100)</f>
        <v/>
      </c>
      <c r="D66" s="19" t="n">
        <v>5665</v>
      </c>
      <c r="E66" s="18" t="n">
        <v>0.5741622</v>
      </c>
      <c r="F66" s="20" t="n">
        <v>0.04033036</v>
      </c>
      <c r="G66" s="18" t="n">
        <v>0</v>
      </c>
      <c r="H66" s="20" t="n">
        <v>0</v>
      </c>
      <c r="I66" s="18" t="n">
        <v>0</v>
      </c>
      <c r="J66" s="20" t="n">
        <v>0</v>
      </c>
      <c r="K66" s="18" t="n">
        <v>99.4258378</v>
      </c>
      <c r="L66" s="20" t="n">
        <v>0.04033036</v>
      </c>
      <c r="M66" s="18" t="s">
        <v>404</v>
      </c>
      <c r="N66" s="20" t="s">
        <v>404</v>
      </c>
      <c r="O66" s="18" t="n">
        <v>0</v>
      </c>
      <c r="P66" s="20" t="n">
        <v>0</v>
      </c>
      <c r="Q66" s="18" t="n">
        <v>0</v>
      </c>
      <c r="R66" s="20" t="n">
        <v>0</v>
      </c>
      <c r="S66" s="18" t="n">
        <v>0</v>
      </c>
      <c r="T66" s="20" t="n">
        <v>0</v>
      </c>
    </row>
    <row r="67" spans="1:20">
      <c r="A67" s="15" t="s">
        <v>464</v>
      </c>
      <c r="B67" s="17" t="n">
        <v>6971</v>
      </c>
      <c r="C67" s="18">
        <f>(0.0/B67*100)</f>
        <v/>
      </c>
      <c r="D67" s="19" t="n">
        <v>6971</v>
      </c>
      <c r="E67" s="18" t="n">
        <v>9.098656849999999</v>
      </c>
      <c r="F67" s="20" t="n">
        <v>1.84967668</v>
      </c>
      <c r="G67" s="18" t="n">
        <v>9.338567100000001</v>
      </c>
      <c r="H67" s="20" t="n">
        <v>1.51049627</v>
      </c>
      <c r="I67" s="18" t="n">
        <v>11.84394647</v>
      </c>
      <c r="J67" s="20" t="n">
        <v>1.55980545</v>
      </c>
      <c r="K67" s="18" t="n">
        <v>68.88611647</v>
      </c>
      <c r="L67" s="20" t="n">
        <v>1.73322309</v>
      </c>
      <c r="M67" s="18" t="s">
        <v>404</v>
      </c>
      <c r="N67" s="20" t="s">
        <v>404</v>
      </c>
      <c r="O67" s="18" t="n">
        <v>0</v>
      </c>
      <c r="P67" s="20" t="n">
        <v>0</v>
      </c>
      <c r="Q67" s="18" t="n">
        <v>0</v>
      </c>
      <c r="R67" s="20" t="n">
        <v>0</v>
      </c>
      <c r="S67" s="18" t="n">
        <v>0.8327131</v>
      </c>
      <c r="T67" s="20" t="n">
        <v>0.77103081</v>
      </c>
    </row>
    <row r="68" spans="1:20">
      <c r="A68" s="15" t="s">
        <v>465</v>
      </c>
      <c r="B68" s="17" t="n">
        <v>12083</v>
      </c>
      <c r="C68" s="18">
        <f>(0.0/B68*100)</f>
        <v/>
      </c>
      <c r="D68" s="19" t="n">
        <v>12083</v>
      </c>
      <c r="E68" s="18" t="n">
        <v>0</v>
      </c>
      <c r="F68" s="20" t="n">
        <v>0</v>
      </c>
      <c r="G68" s="18" t="n">
        <v>25.64371724</v>
      </c>
      <c r="H68" s="20" t="n">
        <v>0.09288813999999999</v>
      </c>
      <c r="I68" s="18" t="n">
        <v>15.05208174</v>
      </c>
      <c r="J68" s="20" t="n">
        <v>0.05036497</v>
      </c>
      <c r="K68" s="18" t="n">
        <v>58.93358086</v>
      </c>
      <c r="L68" s="20" t="n">
        <v>0.09463187000000001</v>
      </c>
      <c r="M68" s="18" t="s">
        <v>404</v>
      </c>
      <c r="N68" s="20" t="s">
        <v>404</v>
      </c>
      <c r="O68" s="18" t="n">
        <v>0</v>
      </c>
      <c r="P68" s="20" t="n">
        <v>0</v>
      </c>
      <c r="Q68" s="18" t="n">
        <v>0</v>
      </c>
      <c r="R68" s="20" t="n">
        <v>0</v>
      </c>
      <c r="S68" s="18" t="n">
        <v>0.37062016</v>
      </c>
      <c r="T68" s="20" t="n">
        <v>0.02439375</v>
      </c>
    </row>
    <row r="69" spans="1:20">
      <c r="A69" s="15" t="s">
        <v>466</v>
      </c>
      <c r="B69" s="17" t="n">
        <v>4876</v>
      </c>
      <c r="C69" s="18">
        <f>(0.0/B69*100)</f>
        <v/>
      </c>
      <c r="D69" s="19" t="n">
        <v>4876</v>
      </c>
      <c r="E69" s="18" t="n">
        <v>3.34593839</v>
      </c>
      <c r="F69" s="20" t="n">
        <v>1.49822683</v>
      </c>
      <c r="G69" s="18" t="n">
        <v>41.73583755</v>
      </c>
      <c r="H69" s="20" t="n">
        <v>3.86567046</v>
      </c>
      <c r="I69" s="18" t="n">
        <v>41.93873082</v>
      </c>
      <c r="J69" s="20" t="n">
        <v>3.806982</v>
      </c>
      <c r="K69" s="18" t="n">
        <v>0</v>
      </c>
      <c r="L69" s="20" t="n">
        <v>0</v>
      </c>
      <c r="M69" s="18" t="s">
        <v>404</v>
      </c>
      <c r="N69" s="20" t="s">
        <v>404</v>
      </c>
      <c r="O69" s="18" t="n">
        <v>0</v>
      </c>
      <c r="P69" s="20" t="n">
        <v>0</v>
      </c>
      <c r="Q69" s="18" t="n">
        <v>0</v>
      </c>
      <c r="R69" s="20" t="n">
        <v>0</v>
      </c>
      <c r="S69" s="18" t="n">
        <v>12.97949324</v>
      </c>
      <c r="T69" s="20" t="n">
        <v>2.15444104</v>
      </c>
    </row>
    <row r="70" spans="1:20">
      <c r="A70" s="15" t="s">
        <v>467</v>
      </c>
      <c r="B70" s="17" t="n">
        <v>6036</v>
      </c>
      <c r="C70" s="18">
        <f>(0.0/B70*100)</f>
        <v/>
      </c>
      <c r="D70" s="19" t="n">
        <v>6036</v>
      </c>
      <c r="E70" s="18" t="n">
        <v>0</v>
      </c>
      <c r="F70" s="20" t="n">
        <v>0</v>
      </c>
      <c r="G70" s="18" t="n">
        <v>1.03020802</v>
      </c>
      <c r="H70" s="20" t="n">
        <v>0.65526867</v>
      </c>
      <c r="I70" s="18" t="n">
        <v>0</v>
      </c>
      <c r="J70" s="20" t="n">
        <v>0</v>
      </c>
      <c r="K70" s="18" t="n">
        <v>98.96979198</v>
      </c>
      <c r="L70" s="20" t="n">
        <v>0.65526867</v>
      </c>
      <c r="M70" s="18" t="s">
        <v>404</v>
      </c>
      <c r="N70" s="20" t="s">
        <v>404</v>
      </c>
      <c r="O70" s="18" t="n">
        <v>0</v>
      </c>
      <c r="P70" s="20" t="n">
        <v>0</v>
      </c>
      <c r="Q70" s="18" t="n">
        <v>0</v>
      </c>
      <c r="R70" s="20" t="n">
        <v>0</v>
      </c>
      <c r="S70" s="18" t="n">
        <v>0</v>
      </c>
      <c r="T70" s="20" t="n">
        <v>0</v>
      </c>
    </row>
    <row r="71" spans="1:20">
      <c r="A71" s="15" t="s">
        <v>468</v>
      </c>
      <c r="B71" s="17" t="n">
        <v>6115</v>
      </c>
      <c r="C71" s="18">
        <f>(0.0/B71*100)</f>
        <v/>
      </c>
      <c r="D71" s="19" t="n">
        <v>6115</v>
      </c>
      <c r="E71" s="18" t="n">
        <v>3.28122924</v>
      </c>
      <c r="F71" s="20" t="n">
        <v>1.07113963</v>
      </c>
      <c r="G71" s="18" t="n">
        <v>3.12095997</v>
      </c>
      <c r="H71" s="20" t="n">
        <v>0.99889931</v>
      </c>
      <c r="I71" s="18" t="n">
        <v>1.93447211</v>
      </c>
      <c r="J71" s="20" t="n">
        <v>1.60209836</v>
      </c>
      <c r="K71" s="18" t="n">
        <v>91.66333868</v>
      </c>
      <c r="L71" s="20" t="n">
        <v>0.64995049</v>
      </c>
      <c r="M71" s="18" t="s">
        <v>404</v>
      </c>
      <c r="N71" s="20" t="s">
        <v>404</v>
      </c>
      <c r="O71" s="18" t="n">
        <v>0</v>
      </c>
      <c r="P71" s="20" t="n">
        <v>0</v>
      </c>
      <c r="Q71" s="18" t="n">
        <v>0</v>
      </c>
      <c r="R71" s="20" t="n">
        <v>0</v>
      </c>
      <c r="S71" s="18" t="n">
        <v>0</v>
      </c>
      <c r="T71" s="20" t="n">
        <v>0</v>
      </c>
    </row>
    <row r="72" spans="1:20">
      <c r="A72" s="15" t="s">
        <v>469</v>
      </c>
      <c r="B72" s="17" t="n">
        <v>7708</v>
      </c>
      <c r="C72" s="18">
        <f>(0.0/B72*100)</f>
        <v/>
      </c>
      <c r="D72" s="19" t="n">
        <v>7708</v>
      </c>
      <c r="E72" s="18" t="n">
        <v>6.33074153</v>
      </c>
      <c r="F72" s="20" t="n">
        <v>1.57944804</v>
      </c>
      <c r="G72" s="18" t="n">
        <v>27.03291219</v>
      </c>
      <c r="H72" s="20" t="n">
        <v>1.62114715</v>
      </c>
      <c r="I72" s="18" t="n">
        <v>0</v>
      </c>
      <c r="J72" s="20" t="n">
        <v>0</v>
      </c>
      <c r="K72" s="18" t="n">
        <v>66.63634628</v>
      </c>
      <c r="L72" s="20" t="n">
        <v>1.00395572</v>
      </c>
      <c r="M72" s="18" t="s">
        <v>404</v>
      </c>
      <c r="N72" s="20" t="s">
        <v>404</v>
      </c>
      <c r="O72" s="18" t="n">
        <v>0</v>
      </c>
      <c r="P72" s="20" t="n">
        <v>0</v>
      </c>
      <c r="Q72" s="18" t="n">
        <v>0</v>
      </c>
      <c r="R72" s="20" t="n">
        <v>0</v>
      </c>
      <c r="S72" s="18" t="n">
        <v>0</v>
      </c>
      <c r="T72" s="20" t="n">
        <v>0</v>
      </c>
    </row>
    <row r="73" spans="1:20">
      <c r="A73" s="15" t="s">
        <v>470</v>
      </c>
      <c r="B73" s="17" t="n">
        <v>8249</v>
      </c>
      <c r="C73" s="18">
        <f>(0.0/B73*100)</f>
        <v/>
      </c>
      <c r="D73" s="19" t="n">
        <v>8249</v>
      </c>
      <c r="E73" s="18" t="n">
        <v>5.74630998</v>
      </c>
      <c r="F73" s="20" t="n">
        <v>0.97263024</v>
      </c>
      <c r="G73" s="18" t="n">
        <v>7.65581705</v>
      </c>
      <c r="H73" s="20" t="n">
        <v>1.280861</v>
      </c>
      <c r="I73" s="18" t="n">
        <v>0.57850924</v>
      </c>
      <c r="J73" s="20" t="n">
        <v>0.57953692</v>
      </c>
      <c r="K73" s="18" t="n">
        <v>85.29345506999999</v>
      </c>
      <c r="L73" s="20" t="n">
        <v>0.6432511400000001</v>
      </c>
      <c r="M73" s="18" t="s">
        <v>404</v>
      </c>
      <c r="N73" s="20" t="s">
        <v>404</v>
      </c>
      <c r="O73" s="18" t="n">
        <v>0</v>
      </c>
      <c r="P73" s="20" t="n">
        <v>0</v>
      </c>
      <c r="Q73" s="18" t="n">
        <v>0</v>
      </c>
      <c r="R73" s="20" t="n">
        <v>0</v>
      </c>
      <c r="S73" s="18" t="n">
        <v>0.72590867</v>
      </c>
      <c r="T73" s="20" t="n">
        <v>0.72457436</v>
      </c>
    </row>
    <row r="74" spans="1:20">
      <c r="A74" s="15" t="s">
        <v>471</v>
      </c>
      <c r="B74" s="17" t="n">
        <v>4692</v>
      </c>
      <c r="C74" s="18">
        <f>(484.0/B74*100)</f>
        <v/>
      </c>
      <c r="D74" s="19" t="n">
        <v>4208</v>
      </c>
      <c r="E74" s="18" t="n">
        <v>34.60265125</v>
      </c>
      <c r="F74" s="20" t="n">
        <v>0.12864864</v>
      </c>
      <c r="G74" s="18" t="n">
        <v>48.72849259</v>
      </c>
      <c r="H74" s="20" t="n">
        <v>0.30472025</v>
      </c>
      <c r="I74" s="18" t="n">
        <v>0.60988047</v>
      </c>
      <c r="J74" s="20" t="n">
        <v>0.02228509</v>
      </c>
      <c r="K74" s="18" t="n">
        <v>0</v>
      </c>
      <c r="L74" s="20" t="n">
        <v>0</v>
      </c>
      <c r="M74" s="18" t="s">
        <v>404</v>
      </c>
      <c r="N74" s="20" t="s">
        <v>404</v>
      </c>
      <c r="O74" s="18" t="n">
        <v>0.51351465</v>
      </c>
      <c r="P74" s="20" t="n">
        <v>0.01902651</v>
      </c>
      <c r="Q74" s="18" t="n">
        <v>0</v>
      </c>
      <c r="R74" s="20" t="n">
        <v>0</v>
      </c>
      <c r="S74" s="18" t="n">
        <v>15.54546104</v>
      </c>
      <c r="T74" s="20" t="n">
        <v>0.27980297</v>
      </c>
    </row>
    <row r="75" spans="1:20">
      <c r="A75" s="15" t="s">
        <v>472</v>
      </c>
      <c r="B75" s="17" t="n">
        <v>5375</v>
      </c>
      <c r="C75" s="18">
        <f>(483.0/B75*100)</f>
        <v/>
      </c>
      <c r="D75" s="19" t="n">
        <v>4892</v>
      </c>
      <c r="E75" s="18" t="n">
        <v>0</v>
      </c>
      <c r="F75" s="20" t="n">
        <v>0</v>
      </c>
      <c r="G75" s="18" t="n">
        <v>0.46427888</v>
      </c>
      <c r="H75" s="20" t="n">
        <v>0.30052557</v>
      </c>
      <c r="I75" s="18" t="n">
        <v>1.34171172</v>
      </c>
      <c r="J75" s="20" t="n">
        <v>0.87309348</v>
      </c>
      <c r="K75" s="18" t="n">
        <v>98.03027587</v>
      </c>
      <c r="L75" s="20" t="n">
        <v>0.94783441</v>
      </c>
      <c r="M75" s="18" t="s">
        <v>404</v>
      </c>
      <c r="N75" s="20" t="s">
        <v>404</v>
      </c>
      <c r="O75" s="18" t="n">
        <v>0</v>
      </c>
      <c r="P75" s="20" t="n">
        <v>0</v>
      </c>
      <c r="Q75" s="18" t="n">
        <v>0</v>
      </c>
      <c r="R75" s="20" t="n">
        <v>0</v>
      </c>
      <c r="S75" s="18" t="n">
        <v>0.16373353</v>
      </c>
      <c r="T75" s="20" t="n">
        <v>0.19925432</v>
      </c>
    </row>
    <row r="76" spans="1:20">
      <c r="A76" s="15" t="s">
        <v>473</v>
      </c>
      <c r="B76" s="17" t="n">
        <v>14167</v>
      </c>
      <c r="C76" s="18">
        <f>(1400.0/B76*100)</f>
        <v/>
      </c>
      <c r="D76" s="19" t="n">
        <v>12767</v>
      </c>
      <c r="E76" s="18" t="n">
        <v>1.28532616</v>
      </c>
      <c r="F76" s="20" t="n">
        <v>0.7618649</v>
      </c>
      <c r="G76" s="18" t="n">
        <v>16.56391281</v>
      </c>
      <c r="H76" s="20" t="n">
        <v>2.18422235</v>
      </c>
      <c r="I76" s="18" t="n">
        <v>36.71018976</v>
      </c>
      <c r="J76" s="20" t="n">
        <v>2.45422772</v>
      </c>
      <c r="K76" s="18" t="n">
        <v>45.37877401</v>
      </c>
      <c r="L76" s="20" t="n">
        <v>1.63027721</v>
      </c>
      <c r="M76" s="18" t="s">
        <v>404</v>
      </c>
      <c r="N76" s="20" t="s">
        <v>404</v>
      </c>
      <c r="O76" s="18" t="n">
        <v>0</v>
      </c>
      <c r="P76" s="20" t="n">
        <v>0</v>
      </c>
      <c r="Q76" s="18" t="n">
        <v>0</v>
      </c>
      <c r="R76" s="20" t="n">
        <v>0</v>
      </c>
      <c r="S76" s="18" t="n">
        <v>0.06179726</v>
      </c>
      <c r="T76" s="20" t="n">
        <v>0.04496654</v>
      </c>
    </row>
    <row r="77" spans="1:20">
      <c r="A77" s="15" t="s">
        <v>474</v>
      </c>
      <c r="B77" s="17" t="n">
        <v>6062</v>
      </c>
      <c r="C77" s="18">
        <f>(0.0/B77*100)</f>
        <v/>
      </c>
      <c r="D77" s="19" t="n">
        <v>6062</v>
      </c>
      <c r="E77" s="18" t="n">
        <v>9.370877549999999</v>
      </c>
      <c r="F77" s="20" t="n">
        <v>1.73206334</v>
      </c>
      <c r="G77" s="18" t="n">
        <v>3.36691183</v>
      </c>
      <c r="H77" s="20" t="n">
        <v>1.12272354</v>
      </c>
      <c r="I77" s="18" t="n">
        <v>2.6283464</v>
      </c>
      <c r="J77" s="20" t="n">
        <v>0.88593935</v>
      </c>
      <c r="K77" s="18" t="n">
        <v>84.63386423</v>
      </c>
      <c r="L77" s="20" t="n">
        <v>0.76816076</v>
      </c>
      <c r="M77" s="18" t="s">
        <v>404</v>
      </c>
      <c r="N77" s="20" t="s">
        <v>404</v>
      </c>
      <c r="O77" s="18" t="n">
        <v>0</v>
      </c>
      <c r="P77" s="20" t="n">
        <v>0</v>
      </c>
      <c r="Q77" s="18" t="n">
        <v>0</v>
      </c>
      <c r="R77" s="20" t="n">
        <v>0</v>
      </c>
      <c r="S77" s="18" t="n">
        <v>0</v>
      </c>
      <c r="T77" s="20" t="n">
        <v>0</v>
      </c>
    </row>
    <row r="78" spans="1:20">
      <c r="A78" s="15" t="s">
        <v>475</v>
      </c>
      <c r="B78" s="17" t="n">
        <v>5826</v>
      </c>
      <c r="C78" s="18">
        <f>(0.0/B78*100)</f>
        <v/>
      </c>
      <c r="D78" s="19" t="n">
        <v>5826</v>
      </c>
      <c r="E78" s="18" t="n">
        <v>0</v>
      </c>
      <c r="F78" s="20" t="n">
        <v>0</v>
      </c>
      <c r="G78" s="18" t="n">
        <v>0</v>
      </c>
      <c r="H78" s="20" t="n">
        <v>0</v>
      </c>
      <c r="I78" s="18" t="n">
        <v>0</v>
      </c>
      <c r="J78" s="20" t="n">
        <v>0</v>
      </c>
      <c r="K78" s="18" t="n">
        <v>0</v>
      </c>
      <c r="L78" s="20" t="n">
        <v>0</v>
      </c>
      <c r="M78" s="18" t="s">
        <v>404</v>
      </c>
      <c r="N78" s="20" t="s">
        <v>404</v>
      </c>
      <c r="O78" s="18" t="n">
        <v>100</v>
      </c>
      <c r="P78" s="20" t="n">
        <v>0</v>
      </c>
      <c r="Q78" s="18" t="n">
        <v>0</v>
      </c>
      <c r="R78" s="20" t="n">
        <v>0</v>
      </c>
      <c r="S78" s="18" t="n">
        <v>0</v>
      </c>
      <c r="T78" s="20" t="n">
        <v>0</v>
      </c>
    </row>
    <row customHeight="1" ht="25" r="79" spans="1:20">
      <c r="A79" s="15" t="s">
        <v>476</v>
      </c>
      <c r="B79" s="17" t="n">
        <v>1657</v>
      </c>
      <c r="C79" s="18">
        <f>(21.0/B79*100)</f>
        <v/>
      </c>
      <c r="D79" s="19" t="n">
        <v>1636</v>
      </c>
      <c r="E79" s="18" t="n">
        <v>25.63001111</v>
      </c>
      <c r="F79" s="20" t="n">
        <v>4.19307647</v>
      </c>
      <c r="G79" s="18" t="n">
        <v>50.31600738</v>
      </c>
      <c r="H79" s="20" t="n">
        <v>6.70053002</v>
      </c>
      <c r="I79" s="18" t="n">
        <v>9.34853633</v>
      </c>
      <c r="J79" s="20" t="n">
        <v>4.9659366</v>
      </c>
      <c r="K79" s="18" t="n">
        <v>0</v>
      </c>
      <c r="L79" s="20" t="n">
        <v>0</v>
      </c>
      <c r="M79" s="18" t="s">
        <v>404</v>
      </c>
      <c r="N79" s="20" t="s">
        <v>404</v>
      </c>
      <c r="O79" s="18" t="n">
        <v>0</v>
      </c>
      <c r="P79" s="20" t="n">
        <v>0</v>
      </c>
      <c r="Q79" s="18" t="n">
        <v>0</v>
      </c>
      <c r="R79" s="20" t="n">
        <v>0</v>
      </c>
      <c r="S79" s="18" t="n">
        <v>14.70544518</v>
      </c>
      <c r="T79" s="20" t="n">
        <v>4.81261828</v>
      </c>
    </row>
    <row r="80" spans="1:20">
      <c r="A80" s="15" t="s">
        <v>477</v>
      </c>
      <c r="B80" s="17" t="n">
        <v>7841</v>
      </c>
      <c r="C80" s="18">
        <f>(0.0/B80*100)</f>
        <v/>
      </c>
      <c r="D80" s="19" t="n">
        <v>7841</v>
      </c>
      <c r="E80" s="18" t="n">
        <v>0</v>
      </c>
      <c r="F80" s="20" t="n">
        <v>0</v>
      </c>
      <c r="G80" s="18" t="n">
        <v>96.67885266</v>
      </c>
      <c r="H80" s="20" t="n">
        <v>1.24645657</v>
      </c>
      <c r="I80" s="18" t="n">
        <v>3.32114734</v>
      </c>
      <c r="J80" s="20" t="n">
        <v>1.24645657</v>
      </c>
      <c r="K80" s="18" t="n">
        <v>0</v>
      </c>
      <c r="L80" s="20" t="n">
        <v>0</v>
      </c>
      <c r="M80" s="18" t="s">
        <v>404</v>
      </c>
      <c r="N80" s="20" t="s">
        <v>404</v>
      </c>
      <c r="O80" s="18" t="n">
        <v>0</v>
      </c>
      <c r="P80" s="20" t="n">
        <v>0</v>
      </c>
      <c r="Q80" s="18" t="n">
        <v>0</v>
      </c>
      <c r="R80" s="20" t="n">
        <v>0</v>
      </c>
      <c r="S80" s="18" t="n">
        <v>0</v>
      </c>
      <c r="T80" s="20" t="n">
        <v>0</v>
      </c>
    </row>
    <row r="81" spans="1:20">
      <c r="A81" s="21" t="s">
        <v>478</v>
      </c>
      <c r="B81" s="17" t="n">
        <v>8861</v>
      </c>
      <c r="C81" s="18">
        <f>(0.0/B81*100)</f>
        <v/>
      </c>
      <c r="D81" s="19" t="n">
        <v>8861</v>
      </c>
      <c r="E81" s="18" t="n">
        <v>0.67955824</v>
      </c>
      <c r="F81" s="20" t="n">
        <v>0.67453671</v>
      </c>
      <c r="G81" s="18" t="n">
        <v>3.54319392</v>
      </c>
      <c r="H81" s="20" t="n">
        <v>1.23533291</v>
      </c>
      <c r="I81" s="18" t="n">
        <v>1.33303009</v>
      </c>
      <c r="J81" s="20" t="n">
        <v>0.94975217</v>
      </c>
      <c r="K81" s="18" t="n">
        <v>94.38215793000001</v>
      </c>
      <c r="L81" s="20" t="n">
        <v>0.67998098</v>
      </c>
      <c r="M81" s="18" t="s">
        <v>404</v>
      </c>
      <c r="N81" s="20" t="s">
        <v>404</v>
      </c>
      <c r="O81" s="18" t="n">
        <v>0</v>
      </c>
      <c r="P81" s="20" t="n">
        <v>0</v>
      </c>
      <c r="Q81" s="18" t="n">
        <v>0</v>
      </c>
      <c r="R81" s="20" t="n">
        <v>0</v>
      </c>
      <c r="S81" s="18" t="n">
        <v>0.06205982</v>
      </c>
      <c r="T81" s="20" t="n">
        <v>0.06165852</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623</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50.9637708</v>
      </c>
      <c r="F7" s="20" t="n">
        <v>1.90535176</v>
      </c>
      <c r="G7" s="18" t="n">
        <v>25.22118512</v>
      </c>
      <c r="H7" s="20" t="n">
        <v>1.56480359</v>
      </c>
      <c r="I7" s="18" t="n">
        <v>18.56266039</v>
      </c>
      <c r="J7" s="20" t="n">
        <v>1.35783577</v>
      </c>
      <c r="K7" s="18" t="n">
        <v>1.0886166</v>
      </c>
      <c r="L7" s="20" t="n">
        <v>0.42194452</v>
      </c>
      <c r="M7" s="18" t="n">
        <v>0</v>
      </c>
      <c r="N7" s="20" t="n">
        <v>0</v>
      </c>
      <c r="O7" s="18" t="s">
        <v>404</v>
      </c>
      <c r="P7" s="20" t="s">
        <v>404</v>
      </c>
      <c r="Q7" s="18" t="n">
        <v>0</v>
      </c>
      <c r="R7" s="20" t="n">
        <v>0</v>
      </c>
      <c r="S7" s="18" t="n">
        <v>0</v>
      </c>
      <c r="T7" s="20" t="n">
        <v>0</v>
      </c>
      <c r="U7" s="18" t="n">
        <v>4.1637671</v>
      </c>
      <c r="V7" s="20" t="n">
        <v>0.81974127</v>
      </c>
    </row>
    <row r="8" spans="1:22">
      <c r="A8" s="15" t="s">
        <v>405</v>
      </c>
      <c r="B8" s="17" t="n">
        <v>7007</v>
      </c>
      <c r="C8" s="18">
        <f>(0.0/B8*100)</f>
        <v/>
      </c>
      <c r="D8" s="19" t="n">
        <v>7007</v>
      </c>
      <c r="E8" s="18" t="n">
        <v>47.91746057</v>
      </c>
      <c r="F8" s="20" t="n">
        <v>3.20405929</v>
      </c>
      <c r="G8" s="18" t="n">
        <v>31.26508953</v>
      </c>
      <c r="H8" s="20" t="n">
        <v>3.20512119</v>
      </c>
      <c r="I8" s="18" t="n">
        <v>15.96897282</v>
      </c>
      <c r="J8" s="20" t="n">
        <v>2.7376</v>
      </c>
      <c r="K8" s="18" t="n">
        <v>2.78046592</v>
      </c>
      <c r="L8" s="20" t="n">
        <v>1.22899397</v>
      </c>
      <c r="M8" s="18" t="n">
        <v>0</v>
      </c>
      <c r="N8" s="20" t="n">
        <v>0</v>
      </c>
      <c r="O8" s="18" t="s">
        <v>404</v>
      </c>
      <c r="P8" s="20" t="s">
        <v>404</v>
      </c>
      <c r="Q8" s="18" t="n">
        <v>0</v>
      </c>
      <c r="R8" s="20" t="n">
        <v>0</v>
      </c>
      <c r="S8" s="18" t="n">
        <v>0</v>
      </c>
      <c r="T8" s="20" t="n">
        <v>0</v>
      </c>
      <c r="U8" s="18" t="n">
        <v>2.06801116</v>
      </c>
      <c r="V8" s="20" t="n">
        <v>1.012942</v>
      </c>
    </row>
    <row r="9" spans="1:22">
      <c r="A9" s="15" t="s">
        <v>406</v>
      </c>
      <c r="B9" s="17" t="n">
        <v>9651</v>
      </c>
      <c r="C9" s="18">
        <f>(200.0/B9*100)</f>
        <v/>
      </c>
      <c r="D9" s="19" t="n">
        <v>9451</v>
      </c>
      <c r="E9" s="18" t="n">
        <v>22.26635179</v>
      </c>
      <c r="F9" s="20" t="n">
        <v>2.67500683</v>
      </c>
      <c r="G9" s="18" t="n">
        <v>39.44409409</v>
      </c>
      <c r="H9" s="20" t="n">
        <v>2.72694691</v>
      </c>
      <c r="I9" s="18" t="n">
        <v>28.97776578</v>
      </c>
      <c r="J9" s="20" t="n">
        <v>2.82641092</v>
      </c>
      <c r="K9" s="18" t="n">
        <v>2.65178756</v>
      </c>
      <c r="L9" s="20" t="n">
        <v>1.07719215</v>
      </c>
      <c r="M9" s="18" t="n">
        <v>0</v>
      </c>
      <c r="N9" s="20" t="n">
        <v>0</v>
      </c>
      <c r="O9" s="18" t="s">
        <v>404</v>
      </c>
      <c r="P9" s="20" t="s">
        <v>404</v>
      </c>
      <c r="Q9" s="18" t="n">
        <v>0</v>
      </c>
      <c r="R9" s="20" t="n">
        <v>0</v>
      </c>
      <c r="S9" s="18" t="n">
        <v>0</v>
      </c>
      <c r="T9" s="20" t="n">
        <v>0</v>
      </c>
      <c r="U9" s="18" t="n">
        <v>6.66000078</v>
      </c>
      <c r="V9" s="20" t="n">
        <v>1.65598963</v>
      </c>
    </row>
    <row r="10" spans="1:22">
      <c r="A10" s="15" t="s">
        <v>407</v>
      </c>
      <c r="B10" s="17" t="n">
        <v>20058</v>
      </c>
      <c r="C10" s="18">
        <f>(2951.0/B10*100)</f>
        <v/>
      </c>
      <c r="D10" s="19" t="n">
        <v>17107</v>
      </c>
      <c r="E10" s="18" t="n">
        <v>55.34145367</v>
      </c>
      <c r="F10" s="20" t="n">
        <v>2.67864727</v>
      </c>
      <c r="G10" s="18" t="n">
        <v>24.36928559</v>
      </c>
      <c r="H10" s="20" t="n">
        <v>2.19007028</v>
      </c>
      <c r="I10" s="18" t="n">
        <v>17.43519831</v>
      </c>
      <c r="J10" s="20" t="n">
        <v>2.11066484</v>
      </c>
      <c r="K10" s="18" t="n">
        <v>1.04147289</v>
      </c>
      <c r="L10" s="20" t="n">
        <v>0.38512759</v>
      </c>
      <c r="M10" s="18" t="n">
        <v>0</v>
      </c>
      <c r="N10" s="20" t="n">
        <v>0</v>
      </c>
      <c r="O10" s="18" t="s">
        <v>404</v>
      </c>
      <c r="P10" s="20" t="s">
        <v>404</v>
      </c>
      <c r="Q10" s="18" t="n">
        <v>0</v>
      </c>
      <c r="R10" s="20" t="n">
        <v>0</v>
      </c>
      <c r="S10" s="18" t="n">
        <v>0</v>
      </c>
      <c r="T10" s="20" t="n">
        <v>0</v>
      </c>
      <c r="U10" s="18" t="n">
        <v>1.81258954</v>
      </c>
      <c r="V10" s="20" t="n">
        <v>0.66055956</v>
      </c>
    </row>
    <row r="11" spans="1:22">
      <c r="A11" s="15" t="s">
        <v>408</v>
      </c>
      <c r="B11" s="17" t="n">
        <v>7053</v>
      </c>
      <c r="C11" s="18">
        <f>(137.0/B11*100)</f>
        <v/>
      </c>
      <c r="D11" s="19" t="n">
        <v>6916</v>
      </c>
      <c r="E11" s="18" t="n">
        <v>50.08626251</v>
      </c>
      <c r="F11" s="20" t="n">
        <v>3.75551877</v>
      </c>
      <c r="G11" s="18" t="n">
        <v>31.30538691</v>
      </c>
      <c r="H11" s="20" t="n">
        <v>3.45480315</v>
      </c>
      <c r="I11" s="18" t="n">
        <v>12.67439002</v>
      </c>
      <c r="J11" s="20" t="n">
        <v>2.77022334</v>
      </c>
      <c r="K11" s="18" t="n">
        <v>4.27915742</v>
      </c>
      <c r="L11" s="20" t="n">
        <v>1.40142914</v>
      </c>
      <c r="M11" s="18" t="n">
        <v>0</v>
      </c>
      <c r="N11" s="20" t="n">
        <v>0</v>
      </c>
      <c r="O11" s="18" t="s">
        <v>404</v>
      </c>
      <c r="P11" s="20" t="s">
        <v>404</v>
      </c>
      <c r="Q11" s="18" t="n">
        <v>0</v>
      </c>
      <c r="R11" s="20" t="n">
        <v>0</v>
      </c>
      <c r="S11" s="18" t="n">
        <v>0</v>
      </c>
      <c r="T11" s="20" t="n">
        <v>0</v>
      </c>
      <c r="U11" s="18" t="n">
        <v>1.65480314</v>
      </c>
      <c r="V11" s="20" t="n">
        <v>1.24967638</v>
      </c>
    </row>
    <row r="12" spans="1:22">
      <c r="A12" s="15" t="s">
        <v>409</v>
      </c>
      <c r="B12" s="17" t="n">
        <v>6894</v>
      </c>
      <c r="C12" s="18">
        <f>(106.0/B12*100)</f>
        <v/>
      </c>
      <c r="D12" s="19" t="n">
        <v>6788</v>
      </c>
      <c r="E12" s="18" t="n">
        <v>62.30104249</v>
      </c>
      <c r="F12" s="20" t="n">
        <v>3.38098941</v>
      </c>
      <c r="G12" s="18" t="n">
        <v>24.2086145</v>
      </c>
      <c r="H12" s="20" t="n">
        <v>3.22181328</v>
      </c>
      <c r="I12" s="18" t="n">
        <v>12.63314699</v>
      </c>
      <c r="J12" s="20" t="n">
        <v>1.71949787</v>
      </c>
      <c r="K12" s="18" t="n">
        <v>0.52798131</v>
      </c>
      <c r="L12" s="20" t="n">
        <v>0.38855037</v>
      </c>
      <c r="M12" s="18" t="n">
        <v>0</v>
      </c>
      <c r="N12" s="20" t="n">
        <v>0</v>
      </c>
      <c r="O12" s="18" t="s">
        <v>404</v>
      </c>
      <c r="P12" s="20" t="s">
        <v>404</v>
      </c>
      <c r="Q12" s="18" t="n">
        <v>0</v>
      </c>
      <c r="R12" s="20" t="n">
        <v>0</v>
      </c>
      <c r="S12" s="18" t="n">
        <v>0</v>
      </c>
      <c r="T12" s="20" t="n">
        <v>0</v>
      </c>
      <c r="U12" s="18" t="n">
        <v>0.32921471</v>
      </c>
      <c r="V12" s="20" t="n">
        <v>0.35719382</v>
      </c>
    </row>
    <row r="13" spans="1:22">
      <c r="A13" s="15" t="s">
        <v>410</v>
      </c>
      <c r="B13" s="17" t="n">
        <v>7161</v>
      </c>
      <c r="C13" s="18">
        <f>(1175.0/B13*100)</f>
        <v/>
      </c>
      <c r="D13" s="19" t="n">
        <v>5986</v>
      </c>
      <c r="E13" s="18" t="n">
        <v>57.91647617</v>
      </c>
      <c r="F13" s="20" t="n">
        <v>3.43884468</v>
      </c>
      <c r="G13" s="18" t="n">
        <v>31.17815021</v>
      </c>
      <c r="H13" s="20" t="n">
        <v>3.3290448</v>
      </c>
      <c r="I13" s="18" t="n">
        <v>5.37643093</v>
      </c>
      <c r="J13" s="20" t="n">
        <v>1.46575256</v>
      </c>
      <c r="K13" s="18" t="n">
        <v>0.3451714</v>
      </c>
      <c r="L13" s="20" t="n">
        <v>0.2747793</v>
      </c>
      <c r="M13" s="18" t="n">
        <v>0</v>
      </c>
      <c r="N13" s="20" t="n">
        <v>0</v>
      </c>
      <c r="O13" s="18" t="s">
        <v>404</v>
      </c>
      <c r="P13" s="20" t="s">
        <v>404</v>
      </c>
      <c r="Q13" s="18" t="n">
        <v>0</v>
      </c>
      <c r="R13" s="20" t="n">
        <v>0</v>
      </c>
      <c r="S13" s="18" t="n">
        <v>0</v>
      </c>
      <c r="T13" s="20" t="n">
        <v>0</v>
      </c>
      <c r="U13" s="18" t="n">
        <v>5.1837713</v>
      </c>
      <c r="V13" s="20" t="n">
        <v>1.44329944</v>
      </c>
    </row>
    <row r="14" spans="1:22">
      <c r="A14" s="15" t="s">
        <v>411</v>
      </c>
      <c r="B14" s="17" t="n">
        <v>5587</v>
      </c>
      <c r="C14" s="18">
        <f>(0.0/B14*100)</f>
        <v/>
      </c>
      <c r="D14" s="19" t="n">
        <v>5587</v>
      </c>
      <c r="E14" s="18" t="n">
        <v>24.90727082</v>
      </c>
      <c r="F14" s="20" t="n">
        <v>2.3673464</v>
      </c>
      <c r="G14" s="18" t="n">
        <v>40.09094575</v>
      </c>
      <c r="H14" s="20" t="n">
        <v>2.88191407</v>
      </c>
      <c r="I14" s="18" t="n">
        <v>31.03516359</v>
      </c>
      <c r="J14" s="20" t="n">
        <v>2.77167484</v>
      </c>
      <c r="K14" s="18" t="n">
        <v>3.32498622</v>
      </c>
      <c r="L14" s="20" t="n">
        <v>0.94144647</v>
      </c>
      <c r="M14" s="18" t="n">
        <v>0</v>
      </c>
      <c r="N14" s="20" t="n">
        <v>0</v>
      </c>
      <c r="O14" s="18" t="s">
        <v>404</v>
      </c>
      <c r="P14" s="20" t="s">
        <v>404</v>
      </c>
      <c r="Q14" s="18" t="n">
        <v>0</v>
      </c>
      <c r="R14" s="20" t="n">
        <v>0</v>
      </c>
      <c r="S14" s="18" t="n">
        <v>0</v>
      </c>
      <c r="T14" s="20" t="n">
        <v>0</v>
      </c>
      <c r="U14" s="18" t="n">
        <v>0.64163362</v>
      </c>
      <c r="V14" s="20" t="n">
        <v>0.02265727</v>
      </c>
    </row>
    <row r="15" spans="1:22">
      <c r="A15" s="15" t="s">
        <v>412</v>
      </c>
      <c r="B15" s="17" t="n">
        <v>5882</v>
      </c>
      <c r="C15" s="18">
        <f>(0.0/B15*100)</f>
        <v/>
      </c>
      <c r="D15" s="19" t="n">
        <v>5882</v>
      </c>
      <c r="E15" s="18" t="n">
        <v>59.38317468</v>
      </c>
      <c r="F15" s="20" t="n">
        <v>4.39892473</v>
      </c>
      <c r="G15" s="18" t="n">
        <v>36.02758648</v>
      </c>
      <c r="H15" s="20" t="n">
        <v>4.25358456</v>
      </c>
      <c r="I15" s="18" t="n">
        <v>2.6999104</v>
      </c>
      <c r="J15" s="20" t="n">
        <v>1.22186964</v>
      </c>
      <c r="K15" s="18" t="n">
        <v>0</v>
      </c>
      <c r="L15" s="20" t="n">
        <v>0</v>
      </c>
      <c r="M15" s="18" t="n">
        <v>0</v>
      </c>
      <c r="N15" s="20" t="n">
        <v>0</v>
      </c>
      <c r="O15" s="18" t="s">
        <v>404</v>
      </c>
      <c r="P15" s="20" t="s">
        <v>404</v>
      </c>
      <c r="Q15" s="18" t="n">
        <v>0</v>
      </c>
      <c r="R15" s="20" t="n">
        <v>0</v>
      </c>
      <c r="S15" s="18" t="n">
        <v>0</v>
      </c>
      <c r="T15" s="20" t="n">
        <v>0</v>
      </c>
      <c r="U15" s="18" t="n">
        <v>1.88932844</v>
      </c>
      <c r="V15" s="20" t="n">
        <v>1.08172292</v>
      </c>
    </row>
    <row r="16" spans="1:22">
      <c r="A16" s="15" t="s">
        <v>413</v>
      </c>
      <c r="B16" s="17" t="n">
        <v>6108</v>
      </c>
      <c r="C16" s="18">
        <f>(440.0/B16*100)</f>
        <v/>
      </c>
      <c r="D16" s="19" t="n">
        <v>5668</v>
      </c>
      <c r="E16" s="18" t="n">
        <v>25.29350739</v>
      </c>
      <c r="F16" s="20" t="n">
        <v>2.89511703</v>
      </c>
      <c r="G16" s="18" t="n">
        <v>37.70165437</v>
      </c>
      <c r="H16" s="20" t="n">
        <v>3.05076282</v>
      </c>
      <c r="I16" s="18" t="n">
        <v>31.3486613</v>
      </c>
      <c r="J16" s="20" t="n">
        <v>2.75921408</v>
      </c>
      <c r="K16" s="18" t="n">
        <v>2.17314218</v>
      </c>
      <c r="L16" s="20" t="n">
        <v>1.05440237</v>
      </c>
      <c r="M16" s="18" t="n">
        <v>0</v>
      </c>
      <c r="N16" s="20" t="n">
        <v>0</v>
      </c>
      <c r="O16" s="18" t="s">
        <v>404</v>
      </c>
      <c r="P16" s="20" t="s">
        <v>404</v>
      </c>
      <c r="Q16" s="18" t="n">
        <v>0</v>
      </c>
      <c r="R16" s="20" t="n">
        <v>0</v>
      </c>
      <c r="S16" s="18" t="n">
        <v>0</v>
      </c>
      <c r="T16" s="20" t="n">
        <v>0</v>
      </c>
      <c r="U16" s="18" t="n">
        <v>3.48303477</v>
      </c>
      <c r="V16" s="20" t="n">
        <v>1.23086776</v>
      </c>
    </row>
    <row r="17" spans="1:22">
      <c r="A17" s="15" t="s">
        <v>414</v>
      </c>
      <c r="B17" s="17" t="n">
        <v>6504</v>
      </c>
      <c r="C17" s="18">
        <f>(1325.0/B17*100)</f>
        <v/>
      </c>
      <c r="D17" s="19" t="n">
        <v>5179</v>
      </c>
      <c r="E17" s="18" t="n">
        <v>12.39925207</v>
      </c>
      <c r="F17" s="20" t="n">
        <v>2.53486686</v>
      </c>
      <c r="G17" s="18" t="n">
        <v>31.08423154</v>
      </c>
      <c r="H17" s="20" t="n">
        <v>3.67864144</v>
      </c>
      <c r="I17" s="18" t="n">
        <v>41.62347429</v>
      </c>
      <c r="J17" s="20" t="n">
        <v>3.3591801</v>
      </c>
      <c r="K17" s="18" t="n">
        <v>11.67411717</v>
      </c>
      <c r="L17" s="20" t="n">
        <v>2.27211792</v>
      </c>
      <c r="M17" s="18" t="n">
        <v>0</v>
      </c>
      <c r="N17" s="20" t="n">
        <v>0</v>
      </c>
      <c r="O17" s="18" t="s">
        <v>404</v>
      </c>
      <c r="P17" s="20" t="s">
        <v>404</v>
      </c>
      <c r="Q17" s="18" t="n">
        <v>0</v>
      </c>
      <c r="R17" s="20" t="n">
        <v>0</v>
      </c>
      <c r="S17" s="18" t="n">
        <v>0</v>
      </c>
      <c r="T17" s="20" t="n">
        <v>0</v>
      </c>
      <c r="U17" s="18" t="n">
        <v>3.21892493</v>
      </c>
      <c r="V17" s="20" t="n">
        <v>1.09818331</v>
      </c>
    </row>
    <row r="18" spans="1:22">
      <c r="A18" s="15" t="s">
        <v>415</v>
      </c>
      <c r="B18" s="17" t="n">
        <v>5532</v>
      </c>
      <c r="C18" s="18">
        <f>(0.0/B18*100)</f>
        <v/>
      </c>
      <c r="D18" s="19" t="n">
        <v>5532</v>
      </c>
      <c r="E18" s="18" t="n">
        <v>27.03408532</v>
      </c>
      <c r="F18" s="20" t="n">
        <v>3.07987093</v>
      </c>
      <c r="G18" s="18" t="n">
        <v>28.11896317</v>
      </c>
      <c r="H18" s="20" t="n">
        <v>3.40268301</v>
      </c>
      <c r="I18" s="18" t="n">
        <v>23.39511474</v>
      </c>
      <c r="J18" s="20" t="n">
        <v>3.0032629</v>
      </c>
      <c r="K18" s="18" t="n">
        <v>20.52735223</v>
      </c>
      <c r="L18" s="20" t="n">
        <v>2.78843429</v>
      </c>
      <c r="M18" s="18" t="n">
        <v>0</v>
      </c>
      <c r="N18" s="20" t="n">
        <v>0</v>
      </c>
      <c r="O18" s="18" t="s">
        <v>404</v>
      </c>
      <c r="P18" s="20" t="s">
        <v>404</v>
      </c>
      <c r="Q18" s="18" t="n">
        <v>0</v>
      </c>
      <c r="R18" s="20" t="n">
        <v>0</v>
      </c>
      <c r="S18" s="18" t="n">
        <v>0</v>
      </c>
      <c r="T18" s="20" t="n">
        <v>0</v>
      </c>
      <c r="U18" s="18" t="n">
        <v>0.92448454</v>
      </c>
      <c r="V18" s="20" t="n">
        <v>0.63607463</v>
      </c>
    </row>
    <row r="19" spans="1:22">
      <c r="A19" s="15" t="s">
        <v>416</v>
      </c>
      <c r="B19" s="17" t="n">
        <v>5658</v>
      </c>
      <c r="C19" s="18">
        <f>(327.0/B19*100)</f>
        <v/>
      </c>
      <c r="D19" s="19" t="n">
        <v>5331</v>
      </c>
      <c r="E19" s="18" t="n">
        <v>34.92077627</v>
      </c>
      <c r="F19" s="20" t="n">
        <v>2.84562375</v>
      </c>
      <c r="G19" s="18" t="n">
        <v>29.59162344</v>
      </c>
      <c r="H19" s="20" t="n">
        <v>2.97645255</v>
      </c>
      <c r="I19" s="18" t="n">
        <v>31.21015407</v>
      </c>
      <c r="J19" s="20" t="n">
        <v>2.99534209</v>
      </c>
      <c r="K19" s="18" t="n">
        <v>1.78341993</v>
      </c>
      <c r="L19" s="20" t="n">
        <v>0.79076234</v>
      </c>
      <c r="M19" s="18" t="n">
        <v>0</v>
      </c>
      <c r="N19" s="20" t="n">
        <v>0</v>
      </c>
      <c r="O19" s="18" t="s">
        <v>404</v>
      </c>
      <c r="P19" s="20" t="s">
        <v>404</v>
      </c>
      <c r="Q19" s="18" t="n">
        <v>0</v>
      </c>
      <c r="R19" s="20" t="n">
        <v>0</v>
      </c>
      <c r="S19" s="18" t="n">
        <v>0</v>
      </c>
      <c r="T19" s="20" t="n">
        <v>0</v>
      </c>
      <c r="U19" s="18" t="n">
        <v>2.49402628</v>
      </c>
      <c r="V19" s="20" t="n">
        <v>1.14374635</v>
      </c>
    </row>
    <row r="20" spans="1:22">
      <c r="A20" s="15" t="s">
        <v>417</v>
      </c>
      <c r="B20" s="17" t="n">
        <v>3371</v>
      </c>
      <c r="C20" s="18">
        <f>(24.0/B20*100)</f>
        <v/>
      </c>
      <c r="D20" s="19" t="n">
        <v>3347</v>
      </c>
      <c r="E20" s="18" t="n">
        <v>49.94499459</v>
      </c>
      <c r="F20" s="20" t="n">
        <v>0.26892883</v>
      </c>
      <c r="G20" s="18" t="n">
        <v>35.72830737</v>
      </c>
      <c r="H20" s="20" t="n">
        <v>0.27480691</v>
      </c>
      <c r="I20" s="18" t="n">
        <v>12.90477573</v>
      </c>
      <c r="J20" s="20" t="n">
        <v>0.17931603</v>
      </c>
      <c r="K20" s="18" t="n">
        <v>0.19303554</v>
      </c>
      <c r="L20" s="20" t="n">
        <v>0.00083871</v>
      </c>
      <c r="M20" s="18" t="n">
        <v>0</v>
      </c>
      <c r="N20" s="20" t="n">
        <v>0</v>
      </c>
      <c r="O20" s="18" t="s">
        <v>404</v>
      </c>
      <c r="P20" s="20" t="s">
        <v>404</v>
      </c>
      <c r="Q20" s="18" t="n">
        <v>0</v>
      </c>
      <c r="R20" s="20" t="n">
        <v>0</v>
      </c>
      <c r="S20" s="18" t="n">
        <v>0</v>
      </c>
      <c r="T20" s="20" t="n">
        <v>0</v>
      </c>
      <c r="U20" s="18" t="n">
        <v>1.22888678</v>
      </c>
      <c r="V20" s="20" t="n">
        <v>0.11311178</v>
      </c>
    </row>
    <row r="21" spans="1:22">
      <c r="A21" s="15" t="s">
        <v>418</v>
      </c>
      <c r="B21" s="17" t="n">
        <v>5741</v>
      </c>
      <c r="C21" s="18">
        <f>(0.0/B21*100)</f>
        <v/>
      </c>
      <c r="D21" s="19" t="n">
        <v>5741</v>
      </c>
      <c r="E21" s="18" t="n">
        <v>17.3906258</v>
      </c>
      <c r="F21" s="20" t="n">
        <v>3.1608014</v>
      </c>
      <c r="G21" s="18" t="n">
        <v>23.8651025</v>
      </c>
      <c r="H21" s="20" t="n">
        <v>3.46589569</v>
      </c>
      <c r="I21" s="18" t="n">
        <v>44.51654634</v>
      </c>
      <c r="J21" s="20" t="n">
        <v>3.9549124</v>
      </c>
      <c r="K21" s="18" t="n">
        <v>6.9115879</v>
      </c>
      <c r="L21" s="20" t="n">
        <v>2.03468495</v>
      </c>
      <c r="M21" s="18" t="n">
        <v>0</v>
      </c>
      <c r="N21" s="20" t="n">
        <v>0</v>
      </c>
      <c r="O21" s="18" t="s">
        <v>404</v>
      </c>
      <c r="P21" s="20" t="s">
        <v>404</v>
      </c>
      <c r="Q21" s="18" t="n">
        <v>0</v>
      </c>
      <c r="R21" s="20" t="n">
        <v>0</v>
      </c>
      <c r="S21" s="18" t="n">
        <v>0</v>
      </c>
      <c r="T21" s="20" t="n">
        <v>0</v>
      </c>
      <c r="U21" s="18" t="n">
        <v>7.31613747</v>
      </c>
      <c r="V21" s="20" t="n">
        <v>2.11542195</v>
      </c>
    </row>
    <row r="22" spans="1:22">
      <c r="A22" s="15" t="s">
        <v>419</v>
      </c>
      <c r="B22" s="17" t="n">
        <v>6598</v>
      </c>
      <c r="C22" s="18">
        <f>(0.0/B22*100)</f>
        <v/>
      </c>
      <c r="D22" s="19" t="n">
        <v>6598</v>
      </c>
      <c r="E22" s="18" t="n">
        <v>30.98344925</v>
      </c>
      <c r="F22" s="20" t="n">
        <v>3.4888662</v>
      </c>
      <c r="G22" s="18" t="n">
        <v>26.63698905</v>
      </c>
      <c r="H22" s="20" t="n">
        <v>3.59440658</v>
      </c>
      <c r="I22" s="18" t="n">
        <v>32.62960455</v>
      </c>
      <c r="J22" s="20" t="n">
        <v>3.589421</v>
      </c>
      <c r="K22" s="18" t="n">
        <v>7.57171808</v>
      </c>
      <c r="L22" s="20" t="n">
        <v>2.47534038</v>
      </c>
      <c r="M22" s="18" t="n">
        <v>0</v>
      </c>
      <c r="N22" s="20" t="n">
        <v>0</v>
      </c>
      <c r="O22" s="18" t="s">
        <v>404</v>
      </c>
      <c r="P22" s="20" t="s">
        <v>404</v>
      </c>
      <c r="Q22" s="18" t="n">
        <v>0</v>
      </c>
      <c r="R22" s="20" t="n">
        <v>0</v>
      </c>
      <c r="S22" s="18" t="n">
        <v>0</v>
      </c>
      <c r="T22" s="20" t="n">
        <v>0</v>
      </c>
      <c r="U22" s="18" t="n">
        <v>2.17823907</v>
      </c>
      <c r="V22" s="20" t="n">
        <v>1.10239983</v>
      </c>
    </row>
    <row r="23" spans="1:22">
      <c r="A23" s="15" t="s">
        <v>420</v>
      </c>
      <c r="B23" s="17" t="n">
        <v>11583</v>
      </c>
      <c r="C23" s="18">
        <f>(3159.0/B23*100)</f>
        <v/>
      </c>
      <c r="D23" s="19" t="n">
        <v>8424</v>
      </c>
      <c r="E23" s="18" t="n">
        <v>34.26524283</v>
      </c>
      <c r="F23" s="20" t="n">
        <v>3.73273431</v>
      </c>
      <c r="G23" s="18" t="n">
        <v>31.12876867</v>
      </c>
      <c r="H23" s="20" t="n">
        <v>3.60059463</v>
      </c>
      <c r="I23" s="18" t="n">
        <v>25.09467161</v>
      </c>
      <c r="J23" s="20" t="n">
        <v>3.61772992</v>
      </c>
      <c r="K23" s="18" t="n">
        <v>4.97990764</v>
      </c>
      <c r="L23" s="20" t="n">
        <v>1.75408916</v>
      </c>
      <c r="M23" s="18" t="n">
        <v>0</v>
      </c>
      <c r="N23" s="20" t="n">
        <v>0</v>
      </c>
      <c r="O23" s="18" t="s">
        <v>404</v>
      </c>
      <c r="P23" s="20" t="s">
        <v>404</v>
      </c>
      <c r="Q23" s="18" t="n">
        <v>0</v>
      </c>
      <c r="R23" s="20" t="n">
        <v>0</v>
      </c>
      <c r="S23" s="18" t="n">
        <v>0</v>
      </c>
      <c r="T23" s="20" t="n">
        <v>0</v>
      </c>
      <c r="U23" s="18" t="n">
        <v>4.53140925</v>
      </c>
      <c r="V23" s="20" t="n">
        <v>1.56019522</v>
      </c>
    </row>
    <row r="24" spans="1:22">
      <c r="A24" s="15" t="s">
        <v>421</v>
      </c>
      <c r="B24" s="17" t="n">
        <v>6647</v>
      </c>
      <c r="C24" s="18">
        <f>(0.0/B24*100)</f>
        <v/>
      </c>
      <c r="D24" s="19" t="n">
        <v>6647</v>
      </c>
      <c r="E24" s="18" t="n">
        <v>7.89904993</v>
      </c>
      <c r="F24" s="20" t="n">
        <v>1.8898045</v>
      </c>
      <c r="G24" s="18" t="n">
        <v>37.03752456</v>
      </c>
      <c r="H24" s="20" t="n">
        <v>3.34836494</v>
      </c>
      <c r="I24" s="18" t="n">
        <v>45.75232192</v>
      </c>
      <c r="J24" s="20" t="n">
        <v>3.36171003</v>
      </c>
      <c r="K24" s="18" t="n">
        <v>9.31110359</v>
      </c>
      <c r="L24" s="20" t="n">
        <v>2.16364302</v>
      </c>
      <c r="M24" s="18" t="n">
        <v>0</v>
      </c>
      <c r="N24" s="20" t="n">
        <v>0</v>
      </c>
      <c r="O24" s="18" t="s">
        <v>404</v>
      </c>
      <c r="P24" s="20" t="s">
        <v>404</v>
      </c>
      <c r="Q24" s="18" t="n">
        <v>0</v>
      </c>
      <c r="R24" s="20" t="n">
        <v>0</v>
      </c>
      <c r="S24" s="18" t="n">
        <v>0</v>
      </c>
      <c r="T24" s="20" t="n">
        <v>0</v>
      </c>
      <c r="U24" s="18" t="n">
        <v>0</v>
      </c>
      <c r="V24" s="20" t="n">
        <v>0</v>
      </c>
    </row>
    <row r="25" spans="1:22">
      <c r="A25" s="15" t="s">
        <v>422</v>
      </c>
      <c r="B25" s="17" t="n">
        <v>5581</v>
      </c>
      <c r="C25" s="18">
        <f>(0.0/B25*100)</f>
        <v/>
      </c>
      <c r="D25" s="19" t="n">
        <v>5581</v>
      </c>
      <c r="E25" s="18" t="n">
        <v>26.81676199</v>
      </c>
      <c r="F25" s="20" t="n">
        <v>3.49135526</v>
      </c>
      <c r="G25" s="18" t="n">
        <v>34.41178281</v>
      </c>
      <c r="H25" s="20" t="n">
        <v>3.82558691</v>
      </c>
      <c r="I25" s="18" t="n">
        <v>35.07507137</v>
      </c>
      <c r="J25" s="20" t="n">
        <v>3.75550828</v>
      </c>
      <c r="K25" s="18" t="n">
        <v>3.69638383</v>
      </c>
      <c r="L25" s="20" t="n">
        <v>1.63445765</v>
      </c>
      <c r="M25" s="18" t="n">
        <v>0</v>
      </c>
      <c r="N25" s="20" t="n">
        <v>0</v>
      </c>
      <c r="O25" s="18" t="s">
        <v>404</v>
      </c>
      <c r="P25" s="20" t="s">
        <v>404</v>
      </c>
      <c r="Q25" s="18" t="n">
        <v>0</v>
      </c>
      <c r="R25" s="20" t="n">
        <v>0</v>
      </c>
      <c r="S25" s="18" t="n">
        <v>0</v>
      </c>
      <c r="T25" s="20" t="n">
        <v>0</v>
      </c>
      <c r="U25" s="18" t="n">
        <v>0</v>
      </c>
      <c r="V25" s="20" t="n">
        <v>0</v>
      </c>
    </row>
    <row r="26" spans="1:22">
      <c r="A26" s="15" t="s">
        <v>423</v>
      </c>
      <c r="B26" s="17" t="n">
        <v>4869</v>
      </c>
      <c r="C26" s="18">
        <f>(11.0/B26*100)</f>
        <v/>
      </c>
      <c r="D26" s="19" t="n">
        <v>4858</v>
      </c>
      <c r="E26" s="18" t="n">
        <v>39.80784978</v>
      </c>
      <c r="F26" s="20" t="n">
        <v>2.98725718</v>
      </c>
      <c r="G26" s="18" t="n">
        <v>37.43238109</v>
      </c>
      <c r="H26" s="20" t="n">
        <v>2.68721123</v>
      </c>
      <c r="I26" s="18" t="n">
        <v>17.21115149</v>
      </c>
      <c r="J26" s="20" t="n">
        <v>1.85895868</v>
      </c>
      <c r="K26" s="18" t="n">
        <v>3.99701354</v>
      </c>
      <c r="L26" s="20" t="n">
        <v>1.07997853</v>
      </c>
      <c r="M26" s="18" t="n">
        <v>0</v>
      </c>
      <c r="N26" s="20" t="n">
        <v>0</v>
      </c>
      <c r="O26" s="18" t="s">
        <v>404</v>
      </c>
      <c r="P26" s="20" t="s">
        <v>404</v>
      </c>
      <c r="Q26" s="18" t="n">
        <v>0</v>
      </c>
      <c r="R26" s="20" t="n">
        <v>0</v>
      </c>
      <c r="S26" s="18" t="n">
        <v>0</v>
      </c>
      <c r="T26" s="20" t="n">
        <v>0</v>
      </c>
      <c r="U26" s="18" t="n">
        <v>1.5516041</v>
      </c>
      <c r="V26" s="20" t="n">
        <v>0.50533158</v>
      </c>
    </row>
    <row r="27" spans="1:22">
      <c r="A27" s="15" t="s">
        <v>424</v>
      </c>
      <c r="B27" s="17" t="n">
        <v>5299</v>
      </c>
      <c r="C27" s="18">
        <f>(0.0/B27*100)</f>
        <v/>
      </c>
      <c r="D27" s="19" t="n">
        <v>5299</v>
      </c>
      <c r="E27" s="18" t="n">
        <v>9.08291032</v>
      </c>
      <c r="F27" s="20" t="n">
        <v>0.04939189</v>
      </c>
      <c r="G27" s="18" t="n">
        <v>31.86816861</v>
      </c>
      <c r="H27" s="20" t="n">
        <v>0.10214816</v>
      </c>
      <c r="I27" s="18" t="n">
        <v>54.21819842</v>
      </c>
      <c r="J27" s="20" t="n">
        <v>0.10786369</v>
      </c>
      <c r="K27" s="18" t="n">
        <v>4.83072264</v>
      </c>
      <c r="L27" s="20" t="n">
        <v>0.05491891</v>
      </c>
      <c r="M27" s="18" t="n">
        <v>0</v>
      </c>
      <c r="N27" s="20" t="n">
        <v>0</v>
      </c>
      <c r="O27" s="18" t="s">
        <v>404</v>
      </c>
      <c r="P27" s="20" t="s">
        <v>404</v>
      </c>
      <c r="Q27" s="18" t="n">
        <v>0</v>
      </c>
      <c r="R27" s="20" t="n">
        <v>0</v>
      </c>
      <c r="S27" s="18" t="n">
        <v>0</v>
      </c>
      <c r="T27" s="20" t="n">
        <v>0</v>
      </c>
      <c r="U27" s="18" t="n">
        <v>0</v>
      </c>
      <c r="V27" s="20" t="n">
        <v>0</v>
      </c>
    </row>
    <row r="28" spans="1:22">
      <c r="A28" s="15" t="s">
        <v>425</v>
      </c>
      <c r="B28" s="17" t="n">
        <v>7568</v>
      </c>
      <c r="C28" s="18">
        <f>(0.0/B28*100)</f>
        <v/>
      </c>
      <c r="D28" s="19" t="n">
        <v>7568</v>
      </c>
      <c r="E28" s="18" t="n">
        <v>33.63936973</v>
      </c>
      <c r="F28" s="20" t="n">
        <v>3.04863893</v>
      </c>
      <c r="G28" s="18" t="n">
        <v>37.12247275</v>
      </c>
      <c r="H28" s="20" t="n">
        <v>3.66515286</v>
      </c>
      <c r="I28" s="18" t="n">
        <v>22.49613067</v>
      </c>
      <c r="J28" s="20" t="n">
        <v>2.87964905</v>
      </c>
      <c r="K28" s="18" t="n">
        <v>6.56756597</v>
      </c>
      <c r="L28" s="20" t="n">
        <v>1.69593935</v>
      </c>
      <c r="M28" s="18" t="n">
        <v>0</v>
      </c>
      <c r="N28" s="20" t="n">
        <v>0</v>
      </c>
      <c r="O28" s="18" t="s">
        <v>404</v>
      </c>
      <c r="P28" s="20" t="s">
        <v>404</v>
      </c>
      <c r="Q28" s="18" t="n">
        <v>0</v>
      </c>
      <c r="R28" s="20" t="n">
        <v>0</v>
      </c>
      <c r="S28" s="18" t="n">
        <v>0</v>
      </c>
      <c r="T28" s="20" t="n">
        <v>0</v>
      </c>
      <c r="U28" s="18" t="n">
        <v>0.17446089</v>
      </c>
      <c r="V28" s="20" t="n">
        <v>0.1746053</v>
      </c>
    </row>
    <row r="29" spans="1:22">
      <c r="A29" s="15" t="s">
        <v>426</v>
      </c>
      <c r="B29" s="17" t="n">
        <v>5385</v>
      </c>
      <c r="C29" s="18">
        <f>(1123.0/B29*100)</f>
        <v/>
      </c>
      <c r="D29" s="19" t="n">
        <v>4262</v>
      </c>
      <c r="E29" s="18" t="n">
        <v>26.31487483</v>
      </c>
      <c r="F29" s="20" t="n">
        <v>3.38790537</v>
      </c>
      <c r="G29" s="18" t="n">
        <v>33.26049868</v>
      </c>
      <c r="H29" s="20" t="n">
        <v>3.52032195</v>
      </c>
      <c r="I29" s="18" t="n">
        <v>20.36301527</v>
      </c>
      <c r="J29" s="20" t="n">
        <v>3.48015419</v>
      </c>
      <c r="K29" s="18" t="n">
        <v>1.74342086</v>
      </c>
      <c r="L29" s="20" t="n">
        <v>1.1968556</v>
      </c>
      <c r="M29" s="18" t="n">
        <v>0</v>
      </c>
      <c r="N29" s="20" t="n">
        <v>0</v>
      </c>
      <c r="O29" s="18" t="s">
        <v>404</v>
      </c>
      <c r="P29" s="20" t="s">
        <v>404</v>
      </c>
      <c r="Q29" s="18" t="n">
        <v>0</v>
      </c>
      <c r="R29" s="20" t="n">
        <v>0</v>
      </c>
      <c r="S29" s="18" t="n">
        <v>0</v>
      </c>
      <c r="T29" s="20" t="n">
        <v>0</v>
      </c>
      <c r="U29" s="18" t="n">
        <v>18.31819036</v>
      </c>
      <c r="V29" s="20" t="n">
        <v>3.49677038</v>
      </c>
    </row>
    <row r="30" spans="1:22">
      <c r="A30" s="15" t="s">
        <v>427</v>
      </c>
      <c r="B30" s="17" t="n">
        <v>4520</v>
      </c>
      <c r="C30" s="18">
        <f>(958.0/B30*100)</f>
        <v/>
      </c>
      <c r="D30" s="19" t="n">
        <v>3562</v>
      </c>
      <c r="E30" s="18" t="n">
        <v>50.86403734</v>
      </c>
      <c r="F30" s="20" t="n">
        <v>3.81449692</v>
      </c>
      <c r="G30" s="18" t="n">
        <v>26.22183792</v>
      </c>
      <c r="H30" s="20" t="n">
        <v>2.89215562</v>
      </c>
      <c r="I30" s="18" t="n">
        <v>19.76498459</v>
      </c>
      <c r="J30" s="20" t="n">
        <v>3.05378989</v>
      </c>
      <c r="K30" s="18" t="n">
        <v>0.64893384</v>
      </c>
      <c r="L30" s="20" t="n">
        <v>0.46277836</v>
      </c>
      <c r="M30" s="18" t="n">
        <v>0</v>
      </c>
      <c r="N30" s="20" t="n">
        <v>0</v>
      </c>
      <c r="O30" s="18" t="s">
        <v>404</v>
      </c>
      <c r="P30" s="20" t="s">
        <v>404</v>
      </c>
      <c r="Q30" s="18" t="n">
        <v>0</v>
      </c>
      <c r="R30" s="20" t="n">
        <v>0</v>
      </c>
      <c r="S30" s="18" t="n">
        <v>0</v>
      </c>
      <c r="T30" s="20" t="n">
        <v>0</v>
      </c>
      <c r="U30" s="18" t="n">
        <v>2.5002063</v>
      </c>
      <c r="V30" s="20" t="n">
        <v>0.94950984</v>
      </c>
    </row>
    <row r="31" spans="1:22">
      <c r="A31" s="15" t="s">
        <v>428</v>
      </c>
      <c r="B31" s="17" t="n">
        <v>5456</v>
      </c>
      <c r="C31" s="18">
        <f>(502.0/B31*100)</f>
        <v/>
      </c>
      <c r="D31" s="19" t="n">
        <v>4954</v>
      </c>
      <c r="E31" s="18" t="n">
        <v>37.51177407</v>
      </c>
      <c r="F31" s="20" t="n">
        <v>3.50927712</v>
      </c>
      <c r="G31" s="18" t="n">
        <v>35.00741346</v>
      </c>
      <c r="H31" s="20" t="n">
        <v>3.15213364</v>
      </c>
      <c r="I31" s="18" t="n">
        <v>19.32369789</v>
      </c>
      <c r="J31" s="20" t="n">
        <v>2.79839837</v>
      </c>
      <c r="K31" s="18" t="n">
        <v>0.52095915</v>
      </c>
      <c r="L31" s="20" t="n">
        <v>0.53332943</v>
      </c>
      <c r="M31" s="18" t="n">
        <v>0</v>
      </c>
      <c r="N31" s="20" t="n">
        <v>0</v>
      </c>
      <c r="O31" s="18" t="s">
        <v>404</v>
      </c>
      <c r="P31" s="20" t="s">
        <v>404</v>
      </c>
      <c r="Q31" s="18" t="n">
        <v>0</v>
      </c>
      <c r="R31" s="20" t="n">
        <v>0</v>
      </c>
      <c r="S31" s="18" t="n">
        <v>0</v>
      </c>
      <c r="T31" s="20" t="n">
        <v>0</v>
      </c>
      <c r="U31" s="18" t="n">
        <v>7.63615544</v>
      </c>
      <c r="V31" s="20" t="n">
        <v>1.73589396</v>
      </c>
    </row>
    <row r="32" spans="1:22">
      <c r="A32" s="15" t="s">
        <v>429</v>
      </c>
      <c r="B32" s="17" t="n">
        <v>4478</v>
      </c>
      <c r="C32" s="18">
        <f>(0.0/B32*100)</f>
        <v/>
      </c>
      <c r="D32" s="19" t="n">
        <v>4478</v>
      </c>
      <c r="E32" s="18" t="n">
        <v>84.9006289</v>
      </c>
      <c r="F32" s="20" t="n">
        <v>2.99221794</v>
      </c>
      <c r="G32" s="18" t="n">
        <v>13.62346334</v>
      </c>
      <c r="H32" s="20" t="n">
        <v>2.94824898</v>
      </c>
      <c r="I32" s="18" t="n">
        <v>0.1638357</v>
      </c>
      <c r="J32" s="20" t="n">
        <v>0.16638571</v>
      </c>
      <c r="K32" s="18" t="n">
        <v>0</v>
      </c>
      <c r="L32" s="20" t="n">
        <v>0</v>
      </c>
      <c r="M32" s="18" t="n">
        <v>0</v>
      </c>
      <c r="N32" s="20" t="n">
        <v>0</v>
      </c>
      <c r="O32" s="18" t="s">
        <v>404</v>
      </c>
      <c r="P32" s="20" t="s">
        <v>404</v>
      </c>
      <c r="Q32" s="18" t="n">
        <v>0</v>
      </c>
      <c r="R32" s="20" t="n">
        <v>0</v>
      </c>
      <c r="S32" s="18" t="n">
        <v>0</v>
      </c>
      <c r="T32" s="20" t="n">
        <v>0</v>
      </c>
      <c r="U32" s="18" t="n">
        <v>1.31207206</v>
      </c>
      <c r="V32" s="20" t="n">
        <v>0.8909647000000001</v>
      </c>
    </row>
    <row r="33" spans="1:22">
      <c r="A33" s="15" t="s">
        <v>430</v>
      </c>
      <c r="B33" s="17" t="n">
        <v>7325</v>
      </c>
      <c r="C33" s="18">
        <f>(29.0/B33*100)</f>
        <v/>
      </c>
      <c r="D33" s="19" t="n">
        <v>7296</v>
      </c>
      <c r="E33" s="18" t="n">
        <v>26.09506544</v>
      </c>
      <c r="F33" s="20" t="n">
        <v>3.01349027</v>
      </c>
      <c r="G33" s="18" t="n">
        <v>34.11336483</v>
      </c>
      <c r="H33" s="20" t="n">
        <v>3.14387204</v>
      </c>
      <c r="I33" s="18" t="n">
        <v>33.81854525</v>
      </c>
      <c r="J33" s="20" t="n">
        <v>3.36625346</v>
      </c>
      <c r="K33" s="18" t="n">
        <v>5.8076486</v>
      </c>
      <c r="L33" s="20" t="n">
        <v>1.79423827</v>
      </c>
      <c r="M33" s="18" t="n">
        <v>0</v>
      </c>
      <c r="N33" s="20" t="n">
        <v>0</v>
      </c>
      <c r="O33" s="18" t="s">
        <v>404</v>
      </c>
      <c r="P33" s="20" t="s">
        <v>404</v>
      </c>
      <c r="Q33" s="18" t="n">
        <v>0</v>
      </c>
      <c r="R33" s="20" t="n">
        <v>0</v>
      </c>
      <c r="S33" s="18" t="n">
        <v>0</v>
      </c>
      <c r="T33" s="20" t="n">
        <v>0</v>
      </c>
      <c r="U33" s="18" t="n">
        <v>0.16537588</v>
      </c>
      <c r="V33" s="20" t="n">
        <v>0.18108633</v>
      </c>
    </row>
    <row r="34" spans="1:22">
      <c r="A34" s="15" t="s">
        <v>431</v>
      </c>
      <c r="B34" s="17" t="n">
        <v>6350</v>
      </c>
      <c r="C34" s="18">
        <f>(0.0/B34*100)</f>
        <v/>
      </c>
      <c r="D34" s="19" t="n">
        <v>6350</v>
      </c>
      <c r="E34" s="18" t="n">
        <v>76.20727201</v>
      </c>
      <c r="F34" s="20" t="n">
        <v>2.56681791</v>
      </c>
      <c r="G34" s="18" t="n">
        <v>13.79671815</v>
      </c>
      <c r="H34" s="20" t="n">
        <v>1.96807742</v>
      </c>
      <c r="I34" s="18" t="n">
        <v>8.533462760000001</v>
      </c>
      <c r="J34" s="20" t="n">
        <v>1.79695337</v>
      </c>
      <c r="K34" s="18" t="n">
        <v>1.30771741</v>
      </c>
      <c r="L34" s="20" t="n">
        <v>0.61847282</v>
      </c>
      <c r="M34" s="18" t="n">
        <v>0</v>
      </c>
      <c r="N34" s="20" t="n">
        <v>0</v>
      </c>
      <c r="O34" s="18" t="s">
        <v>404</v>
      </c>
      <c r="P34" s="20" t="s">
        <v>404</v>
      </c>
      <c r="Q34" s="18" t="n">
        <v>0</v>
      </c>
      <c r="R34" s="20" t="n">
        <v>0</v>
      </c>
      <c r="S34" s="18" t="n">
        <v>0</v>
      </c>
      <c r="T34" s="20" t="n">
        <v>0</v>
      </c>
      <c r="U34" s="18" t="n">
        <v>0.15482967</v>
      </c>
      <c r="V34" s="20" t="n">
        <v>0.15558983</v>
      </c>
    </row>
    <row r="35" spans="1:22">
      <c r="A35" s="15" t="s">
        <v>432</v>
      </c>
      <c r="B35" s="17" t="n">
        <v>6406</v>
      </c>
      <c r="C35" s="18">
        <f>(443.0/B35*100)</f>
        <v/>
      </c>
      <c r="D35" s="19" t="n">
        <v>5963</v>
      </c>
      <c r="E35" s="18" t="n">
        <v>48.12293859</v>
      </c>
      <c r="F35" s="20" t="n">
        <v>0.41183647</v>
      </c>
      <c r="G35" s="18" t="n">
        <v>32.36596698</v>
      </c>
      <c r="H35" s="20" t="n">
        <v>0.45387706</v>
      </c>
      <c r="I35" s="18" t="n">
        <v>15.31364207</v>
      </c>
      <c r="J35" s="20" t="n">
        <v>0.49989908</v>
      </c>
      <c r="K35" s="18" t="n">
        <v>3.46213587</v>
      </c>
      <c r="L35" s="20" t="n">
        <v>0.05692819</v>
      </c>
      <c r="M35" s="18" t="n">
        <v>0</v>
      </c>
      <c r="N35" s="20" t="n">
        <v>0</v>
      </c>
      <c r="O35" s="18" t="s">
        <v>404</v>
      </c>
      <c r="P35" s="20" t="s">
        <v>404</v>
      </c>
      <c r="Q35" s="18" t="n">
        <v>0</v>
      </c>
      <c r="R35" s="20" t="n">
        <v>0</v>
      </c>
      <c r="S35" s="18" t="n">
        <v>0</v>
      </c>
      <c r="T35" s="20" t="n">
        <v>0</v>
      </c>
      <c r="U35" s="18" t="n">
        <v>0.7353164800000001</v>
      </c>
      <c r="V35" s="20" t="n">
        <v>0.07773998999999999</v>
      </c>
    </row>
    <row r="36" spans="1:22">
      <c r="A36" s="15" t="s">
        <v>433</v>
      </c>
      <c r="B36" s="17" t="n">
        <v>6736</v>
      </c>
      <c r="C36" s="18">
        <f>(10.0/B36*100)</f>
        <v/>
      </c>
      <c r="D36" s="19" t="n">
        <v>6726</v>
      </c>
      <c r="E36" s="18" t="n">
        <v>26.52496954</v>
      </c>
      <c r="F36" s="20" t="n">
        <v>2.83059514</v>
      </c>
      <c r="G36" s="18" t="n">
        <v>17.71714276</v>
      </c>
      <c r="H36" s="20" t="n">
        <v>2.4560256</v>
      </c>
      <c r="I36" s="18" t="n">
        <v>39.12089454</v>
      </c>
      <c r="J36" s="20" t="n">
        <v>3.50162174</v>
      </c>
      <c r="K36" s="18" t="n">
        <v>15.99461566</v>
      </c>
      <c r="L36" s="20" t="n">
        <v>2.8635564</v>
      </c>
      <c r="M36" s="18" t="n">
        <v>0</v>
      </c>
      <c r="N36" s="20" t="n">
        <v>0</v>
      </c>
      <c r="O36" s="18" t="s">
        <v>404</v>
      </c>
      <c r="P36" s="20" t="s">
        <v>404</v>
      </c>
      <c r="Q36" s="18" t="n">
        <v>0</v>
      </c>
      <c r="R36" s="20" t="n">
        <v>0</v>
      </c>
      <c r="S36" s="18" t="n">
        <v>0</v>
      </c>
      <c r="T36" s="20" t="n">
        <v>0</v>
      </c>
      <c r="U36" s="18" t="n">
        <v>0.6423775</v>
      </c>
      <c r="V36" s="20" t="n">
        <v>0.53633027</v>
      </c>
    </row>
    <row r="37" spans="1:22">
      <c r="A37" s="15" t="s">
        <v>434</v>
      </c>
      <c r="B37" s="17" t="n">
        <v>5458</v>
      </c>
      <c r="C37" s="18">
        <f>(0.0/B37*100)</f>
        <v/>
      </c>
      <c r="D37" s="19" t="n">
        <v>5458</v>
      </c>
      <c r="E37" s="18" t="n">
        <v>30.32956555</v>
      </c>
      <c r="F37" s="20" t="n">
        <v>3.10650797</v>
      </c>
      <c r="G37" s="18" t="n">
        <v>30.53378133</v>
      </c>
      <c r="H37" s="20" t="n">
        <v>3.82543547</v>
      </c>
      <c r="I37" s="18" t="n">
        <v>35.99675396</v>
      </c>
      <c r="J37" s="20" t="n">
        <v>3.71942236</v>
      </c>
      <c r="K37" s="18" t="n">
        <v>3.13989916</v>
      </c>
      <c r="L37" s="20" t="n">
        <v>1.27914471</v>
      </c>
      <c r="M37" s="18" t="n">
        <v>0</v>
      </c>
      <c r="N37" s="20" t="n">
        <v>0</v>
      </c>
      <c r="O37" s="18" t="s">
        <v>404</v>
      </c>
      <c r="P37" s="20" t="s">
        <v>404</v>
      </c>
      <c r="Q37" s="18" t="n">
        <v>0</v>
      </c>
      <c r="R37" s="20" t="n">
        <v>0</v>
      </c>
      <c r="S37" s="18" t="n">
        <v>0</v>
      </c>
      <c r="T37" s="20" t="n">
        <v>0</v>
      </c>
      <c r="U37" s="18" t="n">
        <v>0</v>
      </c>
      <c r="V37" s="20" t="n">
        <v>0</v>
      </c>
    </row>
    <row r="38" spans="1:22">
      <c r="A38" s="15" t="s">
        <v>435</v>
      </c>
      <c r="B38" s="17" t="n">
        <v>5860</v>
      </c>
      <c r="C38" s="18">
        <f>(268.0/B38*100)</f>
        <v/>
      </c>
      <c r="D38" s="19" t="n">
        <v>5592</v>
      </c>
      <c r="E38" s="18" t="n">
        <v>38.11010282</v>
      </c>
      <c r="F38" s="20" t="n">
        <v>3.19595344</v>
      </c>
      <c r="G38" s="18" t="n">
        <v>37.67816429</v>
      </c>
      <c r="H38" s="20" t="n">
        <v>3.16272156</v>
      </c>
      <c r="I38" s="18" t="n">
        <v>22.37457243</v>
      </c>
      <c r="J38" s="20" t="n">
        <v>2.99117749</v>
      </c>
      <c r="K38" s="18" t="n">
        <v>1.23674622</v>
      </c>
      <c r="L38" s="20" t="n">
        <v>0.72533141</v>
      </c>
      <c r="M38" s="18" t="n">
        <v>0</v>
      </c>
      <c r="N38" s="20" t="n">
        <v>0</v>
      </c>
      <c r="O38" s="18" t="s">
        <v>404</v>
      </c>
      <c r="P38" s="20" t="s">
        <v>404</v>
      </c>
      <c r="Q38" s="18" t="n">
        <v>0</v>
      </c>
      <c r="R38" s="20" t="n">
        <v>0</v>
      </c>
      <c r="S38" s="18" t="n">
        <v>0</v>
      </c>
      <c r="T38" s="20" t="n">
        <v>0</v>
      </c>
      <c r="U38" s="18" t="n">
        <v>0.60041425</v>
      </c>
      <c r="V38" s="20" t="n">
        <v>0.48082302</v>
      </c>
    </row>
    <row r="39" spans="1:22">
      <c r="A39" s="15" t="s">
        <v>436</v>
      </c>
      <c r="B39" s="17" t="n">
        <v>5895</v>
      </c>
      <c r="C39" s="18">
        <f>(0.0/B39*100)</f>
        <v/>
      </c>
      <c r="D39" s="19" t="n">
        <v>5895</v>
      </c>
      <c r="E39" s="18" t="n">
        <v>30.84259413</v>
      </c>
      <c r="F39" s="20" t="n">
        <v>3.80580047</v>
      </c>
      <c r="G39" s="18" t="n">
        <v>39.83039872</v>
      </c>
      <c r="H39" s="20" t="n">
        <v>4.19142684</v>
      </c>
      <c r="I39" s="18" t="n">
        <v>25.23531219</v>
      </c>
      <c r="J39" s="20" t="n">
        <v>3.41094905</v>
      </c>
      <c r="K39" s="18" t="n">
        <v>4.09169496</v>
      </c>
      <c r="L39" s="20" t="n">
        <v>1.46905472</v>
      </c>
      <c r="M39" s="18" t="n">
        <v>0</v>
      </c>
      <c r="N39" s="20" t="n">
        <v>0</v>
      </c>
      <c r="O39" s="18" t="s">
        <v>404</v>
      </c>
      <c r="P39" s="20" t="s">
        <v>404</v>
      </c>
      <c r="Q39" s="18" t="n">
        <v>0</v>
      </c>
      <c r="R39" s="20" t="n">
        <v>0</v>
      </c>
      <c r="S39" s="18" t="n">
        <v>0</v>
      </c>
      <c r="T39" s="20" t="n">
        <v>0</v>
      </c>
      <c r="U39" s="18" t="n">
        <v>0</v>
      </c>
      <c r="V39" s="20" t="n">
        <v>0</v>
      </c>
    </row>
    <row r="40" spans="1:22">
      <c r="A40" s="15" t="s">
        <v>437</v>
      </c>
      <c r="B40" s="17" t="n">
        <v>14157</v>
      </c>
      <c r="C40" s="18">
        <f>(2754.0/B40*100)</f>
        <v/>
      </c>
      <c r="D40" s="19" t="n">
        <v>11403</v>
      </c>
      <c r="E40" s="18" t="n">
        <v>27.98923208</v>
      </c>
      <c r="F40" s="20" t="n">
        <v>3.4755781</v>
      </c>
      <c r="G40" s="18" t="n">
        <v>26.75633866</v>
      </c>
      <c r="H40" s="20" t="n">
        <v>2.99821996</v>
      </c>
      <c r="I40" s="18" t="n">
        <v>34.03258228</v>
      </c>
      <c r="J40" s="20" t="n">
        <v>3.51122895</v>
      </c>
      <c r="K40" s="18" t="n">
        <v>6.93212617</v>
      </c>
      <c r="L40" s="20" t="n">
        <v>1.91832358</v>
      </c>
      <c r="M40" s="18" t="n">
        <v>0</v>
      </c>
      <c r="N40" s="20" t="n">
        <v>0</v>
      </c>
      <c r="O40" s="18" t="s">
        <v>404</v>
      </c>
      <c r="P40" s="20" t="s">
        <v>404</v>
      </c>
      <c r="Q40" s="18" t="n">
        <v>0</v>
      </c>
      <c r="R40" s="20" t="n">
        <v>0</v>
      </c>
      <c r="S40" s="18" t="n">
        <v>0</v>
      </c>
      <c r="T40" s="20" t="n">
        <v>0</v>
      </c>
      <c r="U40" s="18" t="n">
        <v>4.28972081</v>
      </c>
      <c r="V40" s="20" t="n">
        <v>1.3856649</v>
      </c>
    </row>
    <row r="41" spans="1:22">
      <c r="A41" s="15" t="s">
        <v>438</v>
      </c>
      <c r="B41" s="17" t="n">
        <v>5712</v>
      </c>
      <c r="C41" s="18">
        <f>(99.0/B41*100)</f>
        <v/>
      </c>
      <c r="D41" s="19" t="n">
        <v>5613</v>
      </c>
      <c r="E41" s="18" t="n">
        <v>41.93506538</v>
      </c>
      <c r="F41" s="20" t="n">
        <v>3.79029156</v>
      </c>
      <c r="G41" s="18" t="n">
        <v>33.80773935</v>
      </c>
      <c r="H41" s="20" t="n">
        <v>3.87690768</v>
      </c>
      <c r="I41" s="18" t="n">
        <v>20.87494299</v>
      </c>
      <c r="J41" s="20" t="n">
        <v>3.08339243</v>
      </c>
      <c r="K41" s="18" t="n">
        <v>2.64831926</v>
      </c>
      <c r="L41" s="20" t="n">
        <v>1.01831969</v>
      </c>
      <c r="M41" s="18" t="n">
        <v>0</v>
      </c>
      <c r="N41" s="20" t="n">
        <v>0</v>
      </c>
      <c r="O41" s="18" t="s">
        <v>404</v>
      </c>
      <c r="P41" s="20" t="s">
        <v>404</v>
      </c>
      <c r="Q41" s="18" t="n">
        <v>0</v>
      </c>
      <c r="R41" s="20" t="n">
        <v>0</v>
      </c>
      <c r="S41" s="18" t="n">
        <v>0</v>
      </c>
      <c r="T41" s="20" t="n">
        <v>0</v>
      </c>
      <c r="U41" s="18" t="n">
        <v>0.73393302</v>
      </c>
      <c r="V41" s="20" t="n">
        <v>0.63859263</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61.13483305</v>
      </c>
      <c r="F44" s="20" t="n">
        <v>3.59084289</v>
      </c>
      <c r="G44" s="18" t="n">
        <v>24.54023426</v>
      </c>
      <c r="H44" s="20" t="n">
        <v>2.90803929</v>
      </c>
      <c r="I44" s="18" t="n">
        <v>10.20668284</v>
      </c>
      <c r="J44" s="20" t="n">
        <v>2.33960072</v>
      </c>
      <c r="K44" s="18" t="n">
        <v>3.39055074</v>
      </c>
      <c r="L44" s="20" t="n">
        <v>1.66529657</v>
      </c>
      <c r="M44" s="18" t="n">
        <v>0</v>
      </c>
      <c r="N44" s="20" t="n">
        <v>0</v>
      </c>
      <c r="O44" s="18" t="s">
        <v>404</v>
      </c>
      <c r="P44" s="20" t="s">
        <v>404</v>
      </c>
      <c r="Q44" s="18" t="n">
        <v>0</v>
      </c>
      <c r="R44" s="20" t="n">
        <v>0</v>
      </c>
      <c r="S44" s="18" t="n">
        <v>0.58274889</v>
      </c>
      <c r="T44" s="20" t="n">
        <v>0.58240626</v>
      </c>
      <c r="U44" s="18" t="n">
        <v>0.14495023</v>
      </c>
      <c r="V44" s="20" t="n">
        <v>0.1467335</v>
      </c>
    </row>
    <row r="45" spans="1:22">
      <c r="A45" s="15" t="s">
        <v>442</v>
      </c>
      <c r="B45" s="17" t="n">
        <v>5519</v>
      </c>
      <c r="C45" s="18">
        <f>(0.0/B45*100)</f>
        <v/>
      </c>
      <c r="D45" s="19" t="n">
        <v>5519</v>
      </c>
      <c r="E45" s="18" t="n">
        <v>46.00199684</v>
      </c>
      <c r="F45" s="20" t="n">
        <v>4.75235555</v>
      </c>
      <c r="G45" s="18" t="n">
        <v>29.23450953</v>
      </c>
      <c r="H45" s="20" t="n">
        <v>4.51227095</v>
      </c>
      <c r="I45" s="18" t="n">
        <v>16.15381678</v>
      </c>
      <c r="J45" s="20" t="n">
        <v>2.78773005</v>
      </c>
      <c r="K45" s="18" t="n">
        <v>7.1457786</v>
      </c>
      <c r="L45" s="20" t="n">
        <v>2.25350864</v>
      </c>
      <c r="M45" s="18" t="n">
        <v>0</v>
      </c>
      <c r="N45" s="20" t="n">
        <v>0</v>
      </c>
      <c r="O45" s="18" t="s">
        <v>404</v>
      </c>
      <c r="P45" s="20" t="s">
        <v>404</v>
      </c>
      <c r="Q45" s="18" t="n">
        <v>0</v>
      </c>
      <c r="R45" s="20" t="n">
        <v>0</v>
      </c>
      <c r="S45" s="18" t="n">
        <v>0</v>
      </c>
      <c r="T45" s="20" t="n">
        <v>0</v>
      </c>
      <c r="U45" s="18" t="n">
        <v>1.46389825</v>
      </c>
      <c r="V45" s="20" t="n">
        <v>0.93769613</v>
      </c>
    </row>
    <row r="46" spans="1:22">
      <c r="A46" s="15" t="s">
        <v>443</v>
      </c>
      <c r="B46" s="17" t="n">
        <v>23141</v>
      </c>
      <c r="C46" s="18">
        <f>(4196.0/B46*100)</f>
        <v/>
      </c>
      <c r="D46" s="19" t="n">
        <v>18945</v>
      </c>
      <c r="E46" s="18" t="n">
        <v>45.65756077</v>
      </c>
      <c r="F46" s="20" t="n">
        <v>2.08992218</v>
      </c>
      <c r="G46" s="18" t="n">
        <v>23.84725591</v>
      </c>
      <c r="H46" s="20" t="n">
        <v>2.01517235</v>
      </c>
      <c r="I46" s="18" t="n">
        <v>18.98138881</v>
      </c>
      <c r="J46" s="20" t="n">
        <v>2.2050542</v>
      </c>
      <c r="K46" s="18" t="n">
        <v>5.38230896</v>
      </c>
      <c r="L46" s="20" t="n">
        <v>1.29186281</v>
      </c>
      <c r="M46" s="18" t="n">
        <v>0</v>
      </c>
      <c r="N46" s="20" t="n">
        <v>0</v>
      </c>
      <c r="O46" s="18" t="s">
        <v>404</v>
      </c>
      <c r="P46" s="20" t="s">
        <v>404</v>
      </c>
      <c r="Q46" s="18" t="n">
        <v>0</v>
      </c>
      <c r="R46" s="20" t="n">
        <v>0</v>
      </c>
      <c r="S46" s="18" t="n">
        <v>0</v>
      </c>
      <c r="T46" s="20" t="n">
        <v>0</v>
      </c>
      <c r="U46" s="18" t="n">
        <v>6.13148555</v>
      </c>
      <c r="V46" s="20" t="n">
        <v>1.04274981</v>
      </c>
    </row>
    <row r="47" spans="1:22">
      <c r="A47" s="15" t="s">
        <v>444</v>
      </c>
      <c r="B47" s="17" t="n">
        <v>5928</v>
      </c>
      <c r="C47" s="18">
        <f>(0.0/B47*100)</f>
        <v/>
      </c>
      <c r="D47" s="19" t="n">
        <v>5928</v>
      </c>
      <c r="E47" s="18" t="n">
        <v>76.49787078999999</v>
      </c>
      <c r="F47" s="20" t="n">
        <v>3.27243596</v>
      </c>
      <c r="G47" s="18" t="n">
        <v>15.51427435</v>
      </c>
      <c r="H47" s="20" t="n">
        <v>2.82895592</v>
      </c>
      <c r="I47" s="18" t="n">
        <v>5.78731006</v>
      </c>
      <c r="J47" s="20" t="n">
        <v>1.6336246</v>
      </c>
      <c r="K47" s="18" t="n">
        <v>0.92226188</v>
      </c>
      <c r="L47" s="20" t="n">
        <v>0.71097803</v>
      </c>
      <c r="M47" s="18" t="n">
        <v>0</v>
      </c>
      <c r="N47" s="20" t="n">
        <v>0</v>
      </c>
      <c r="O47" s="18" t="s">
        <v>404</v>
      </c>
      <c r="P47" s="20" t="s">
        <v>404</v>
      </c>
      <c r="Q47" s="18" t="n">
        <v>0</v>
      </c>
      <c r="R47" s="20" t="n">
        <v>0</v>
      </c>
      <c r="S47" s="18" t="n">
        <v>0</v>
      </c>
      <c r="T47" s="20" t="n">
        <v>0</v>
      </c>
      <c r="U47" s="18" t="n">
        <v>1.27828292</v>
      </c>
      <c r="V47" s="20" t="n">
        <v>0.90404016</v>
      </c>
    </row>
    <row r="48" spans="1:22">
      <c r="A48" s="15" t="s">
        <v>445</v>
      </c>
      <c r="B48" s="17" t="n">
        <v>9841</v>
      </c>
      <c r="C48" s="18">
        <f>(40.0/B48*100)</f>
        <v/>
      </c>
      <c r="D48" s="19" t="n">
        <v>9801</v>
      </c>
      <c r="E48" s="18" t="n">
        <v>12.68279847</v>
      </c>
      <c r="F48" s="20" t="n">
        <v>2.90481718</v>
      </c>
      <c r="G48" s="18" t="n">
        <v>23.37150825</v>
      </c>
      <c r="H48" s="20" t="n">
        <v>3.55957023</v>
      </c>
      <c r="I48" s="18" t="n">
        <v>43.20332923</v>
      </c>
      <c r="J48" s="20" t="n">
        <v>4.05711023</v>
      </c>
      <c r="K48" s="18" t="n">
        <v>20.20712477</v>
      </c>
      <c r="L48" s="20" t="n">
        <v>3.25655677</v>
      </c>
      <c r="M48" s="18" t="n">
        <v>0</v>
      </c>
      <c r="N48" s="20" t="n">
        <v>0</v>
      </c>
      <c r="O48" s="18" t="s">
        <v>404</v>
      </c>
      <c r="P48" s="20" t="s">
        <v>404</v>
      </c>
      <c r="Q48" s="18" t="n">
        <v>0</v>
      </c>
      <c r="R48" s="20" t="n">
        <v>0</v>
      </c>
      <c r="S48" s="18" t="n">
        <v>0</v>
      </c>
      <c r="T48" s="20" t="n">
        <v>0</v>
      </c>
      <c r="U48" s="18" t="n">
        <v>0.53523928</v>
      </c>
      <c r="V48" s="20" t="n">
        <v>0.52726012</v>
      </c>
    </row>
    <row r="49" spans="1:22">
      <c r="A49" s="15" t="s">
        <v>446</v>
      </c>
      <c r="B49" s="17" t="n">
        <v>6349</v>
      </c>
      <c r="C49" s="18">
        <f>(52.0/B49*100)</f>
        <v/>
      </c>
      <c r="D49" s="19" t="n">
        <v>6297</v>
      </c>
      <c r="E49" s="18" t="n">
        <v>35.01498936</v>
      </c>
      <c r="F49" s="20" t="n">
        <v>3.0269241</v>
      </c>
      <c r="G49" s="18" t="n">
        <v>20.14486849</v>
      </c>
      <c r="H49" s="20" t="n">
        <v>2.53225196</v>
      </c>
      <c r="I49" s="18" t="n">
        <v>32.35875208</v>
      </c>
      <c r="J49" s="20" t="n">
        <v>3.31387822</v>
      </c>
      <c r="K49" s="18" t="n">
        <v>12.09210821</v>
      </c>
      <c r="L49" s="20" t="n">
        <v>2.43724095</v>
      </c>
      <c r="M49" s="18" t="n">
        <v>0</v>
      </c>
      <c r="N49" s="20" t="n">
        <v>0</v>
      </c>
      <c r="O49" s="18" t="s">
        <v>404</v>
      </c>
      <c r="P49" s="20" t="s">
        <v>404</v>
      </c>
      <c r="Q49" s="18" t="n">
        <v>0</v>
      </c>
      <c r="R49" s="20" t="n">
        <v>0</v>
      </c>
      <c r="S49" s="18" t="n">
        <v>0</v>
      </c>
      <c r="T49" s="20" t="n">
        <v>0</v>
      </c>
      <c r="U49" s="18" t="n">
        <v>0.38928185</v>
      </c>
      <c r="V49" s="20" t="n">
        <v>0.39355533</v>
      </c>
    </row>
    <row r="50" spans="1:22">
      <c r="A50" s="15" t="s">
        <v>447</v>
      </c>
      <c r="B50" s="17" t="n">
        <v>11795</v>
      </c>
      <c r="C50" s="18">
        <f>(1031.0/B50*100)</f>
        <v/>
      </c>
      <c r="D50" s="19" t="n">
        <v>10764</v>
      </c>
      <c r="E50" s="18" t="n">
        <v>33.67230925</v>
      </c>
      <c r="F50" s="20" t="n">
        <v>2.90023904</v>
      </c>
      <c r="G50" s="18" t="n">
        <v>21.23748398</v>
      </c>
      <c r="H50" s="20" t="n">
        <v>3.1440508</v>
      </c>
      <c r="I50" s="18" t="n">
        <v>27.96822894</v>
      </c>
      <c r="J50" s="20" t="n">
        <v>3.05752069</v>
      </c>
      <c r="K50" s="18" t="n">
        <v>10.78252882</v>
      </c>
      <c r="L50" s="20" t="n">
        <v>2.28323217</v>
      </c>
      <c r="M50" s="18" t="n">
        <v>0</v>
      </c>
      <c r="N50" s="20" t="n">
        <v>0</v>
      </c>
      <c r="O50" s="18" t="s">
        <v>404</v>
      </c>
      <c r="P50" s="20" t="s">
        <v>404</v>
      </c>
      <c r="Q50" s="18" t="n">
        <v>0</v>
      </c>
      <c r="R50" s="20" t="n">
        <v>0</v>
      </c>
      <c r="S50" s="18" t="n">
        <v>0</v>
      </c>
      <c r="T50" s="20" t="n">
        <v>0</v>
      </c>
      <c r="U50" s="18" t="n">
        <v>6.33944902</v>
      </c>
      <c r="V50" s="20" t="n">
        <v>1.66448307</v>
      </c>
    </row>
    <row r="51" spans="1:22">
      <c r="A51" s="15" t="s">
        <v>448</v>
      </c>
      <c r="B51" s="17" t="n">
        <v>6866</v>
      </c>
      <c r="C51" s="18">
        <f>(0.0/B51*100)</f>
        <v/>
      </c>
      <c r="D51" s="19" t="n">
        <v>6866</v>
      </c>
      <c r="E51" s="18" t="n">
        <v>28.73555743</v>
      </c>
      <c r="F51" s="20" t="n">
        <v>3.3277872</v>
      </c>
      <c r="G51" s="18" t="n">
        <v>23.65236291</v>
      </c>
      <c r="H51" s="20" t="n">
        <v>2.99132278</v>
      </c>
      <c r="I51" s="18" t="n">
        <v>23.17137429</v>
      </c>
      <c r="J51" s="20" t="n">
        <v>2.86185411</v>
      </c>
      <c r="K51" s="18" t="n">
        <v>22.94910415</v>
      </c>
      <c r="L51" s="20" t="n">
        <v>3.49330584</v>
      </c>
      <c r="M51" s="18" t="n">
        <v>0</v>
      </c>
      <c r="N51" s="20" t="n">
        <v>0</v>
      </c>
      <c r="O51" s="18" t="s">
        <v>404</v>
      </c>
      <c r="P51" s="20" t="s">
        <v>404</v>
      </c>
      <c r="Q51" s="18" t="n">
        <v>0</v>
      </c>
      <c r="R51" s="20" t="n">
        <v>0</v>
      </c>
      <c r="S51" s="18" t="n">
        <v>0</v>
      </c>
      <c r="T51" s="20" t="n">
        <v>0</v>
      </c>
      <c r="U51" s="18" t="n">
        <v>1.49160123</v>
      </c>
      <c r="V51" s="20" t="n">
        <v>0.8606478400000001</v>
      </c>
    </row>
    <row r="52" spans="1:22">
      <c r="A52" s="15" t="s">
        <v>449</v>
      </c>
      <c r="B52" s="17" t="n">
        <v>5809</v>
      </c>
      <c r="C52" s="18">
        <f>(0.0/B52*100)</f>
        <v/>
      </c>
      <c r="D52" s="19" t="n">
        <v>5809</v>
      </c>
      <c r="E52" s="18" t="n">
        <v>46.50004742</v>
      </c>
      <c r="F52" s="20" t="n">
        <v>3.67632964</v>
      </c>
      <c r="G52" s="18" t="n">
        <v>32.93002087</v>
      </c>
      <c r="H52" s="20" t="n">
        <v>3.55438062</v>
      </c>
      <c r="I52" s="18" t="n">
        <v>17.39689238</v>
      </c>
      <c r="J52" s="20" t="n">
        <v>2.93818648</v>
      </c>
      <c r="K52" s="18" t="n">
        <v>3.09736442</v>
      </c>
      <c r="L52" s="20" t="n">
        <v>1.33247791</v>
      </c>
      <c r="M52" s="18" t="n">
        <v>0</v>
      </c>
      <c r="N52" s="20" t="n">
        <v>0</v>
      </c>
      <c r="O52" s="18" t="s">
        <v>404</v>
      </c>
      <c r="P52" s="20" t="s">
        <v>404</v>
      </c>
      <c r="Q52" s="18" t="n">
        <v>0</v>
      </c>
      <c r="R52" s="20" t="n">
        <v>0</v>
      </c>
      <c r="S52" s="18" t="n">
        <v>0</v>
      </c>
      <c r="T52" s="20" t="n">
        <v>0</v>
      </c>
      <c r="U52" s="18" t="n">
        <v>0.07567491</v>
      </c>
      <c r="V52" s="20" t="n">
        <v>0.07594953</v>
      </c>
    </row>
    <row r="53" spans="1:22">
      <c r="A53" s="15" t="s">
        <v>450</v>
      </c>
      <c r="B53" s="17" t="n">
        <v>5571</v>
      </c>
      <c r="C53" s="18">
        <f>(0.0/B53*100)</f>
        <v/>
      </c>
      <c r="D53" s="19" t="n">
        <v>5571</v>
      </c>
      <c r="E53" s="18" t="n">
        <v>45.65802364</v>
      </c>
      <c r="F53" s="20" t="n">
        <v>0.13485327</v>
      </c>
      <c r="G53" s="18" t="n">
        <v>35.06444042</v>
      </c>
      <c r="H53" s="20" t="n">
        <v>0.14637894</v>
      </c>
      <c r="I53" s="18" t="n">
        <v>11.04648898</v>
      </c>
      <c r="J53" s="20" t="n">
        <v>0.09025086</v>
      </c>
      <c r="K53" s="18" t="n">
        <v>8.12177498</v>
      </c>
      <c r="L53" s="20" t="n">
        <v>0.10400227</v>
      </c>
      <c r="M53" s="18" t="n">
        <v>0</v>
      </c>
      <c r="N53" s="20" t="n">
        <v>0</v>
      </c>
      <c r="O53" s="18" t="s">
        <v>404</v>
      </c>
      <c r="P53" s="20" t="s">
        <v>404</v>
      </c>
      <c r="Q53" s="18" t="n">
        <v>0</v>
      </c>
      <c r="R53" s="20" t="n">
        <v>0</v>
      </c>
      <c r="S53" s="18" t="n">
        <v>0</v>
      </c>
      <c r="T53" s="20" t="n">
        <v>0</v>
      </c>
      <c r="U53" s="18" t="n">
        <v>0.10927198</v>
      </c>
      <c r="V53" s="20" t="n">
        <v>0.02578596</v>
      </c>
    </row>
    <row r="54" spans="1:22">
      <c r="A54" s="15" t="s">
        <v>451</v>
      </c>
      <c r="B54" s="17" t="n">
        <v>4740</v>
      </c>
      <c r="C54" s="18">
        <f>(199.0/B54*100)</f>
        <v/>
      </c>
      <c r="D54" s="19" t="n">
        <v>4541</v>
      </c>
      <c r="E54" s="18" t="n">
        <v>48.56626723</v>
      </c>
      <c r="F54" s="20" t="n">
        <v>3.28751768</v>
      </c>
      <c r="G54" s="18" t="n">
        <v>21.27003026</v>
      </c>
      <c r="H54" s="20" t="n">
        <v>2.94964243</v>
      </c>
      <c r="I54" s="18" t="n">
        <v>22.25966335</v>
      </c>
      <c r="J54" s="20" t="n">
        <v>3.10230373</v>
      </c>
      <c r="K54" s="18" t="n">
        <v>7.13198874</v>
      </c>
      <c r="L54" s="20" t="n">
        <v>2.1391575</v>
      </c>
      <c r="M54" s="18" t="n">
        <v>0</v>
      </c>
      <c r="N54" s="20" t="n">
        <v>0</v>
      </c>
      <c r="O54" s="18" t="s">
        <v>404</v>
      </c>
      <c r="P54" s="20" t="s">
        <v>404</v>
      </c>
      <c r="Q54" s="18" t="n">
        <v>0</v>
      </c>
      <c r="R54" s="20" t="n">
        <v>0</v>
      </c>
      <c r="S54" s="18" t="n">
        <v>0</v>
      </c>
      <c r="T54" s="20" t="n">
        <v>0</v>
      </c>
      <c r="U54" s="18" t="n">
        <v>0.77205043</v>
      </c>
      <c r="V54" s="20" t="n">
        <v>0.61749367</v>
      </c>
    </row>
    <row r="55" spans="1:22">
      <c r="A55" s="15" t="s">
        <v>452</v>
      </c>
      <c r="B55" s="17" t="n">
        <v>5316</v>
      </c>
      <c r="C55" s="18">
        <f>(43.0/B55*100)</f>
        <v/>
      </c>
      <c r="D55" s="19" t="n">
        <v>5273</v>
      </c>
      <c r="E55" s="18" t="n">
        <v>80.91400428999999</v>
      </c>
      <c r="F55" s="20" t="n">
        <v>2.57383069</v>
      </c>
      <c r="G55" s="18" t="n">
        <v>10.13907956</v>
      </c>
      <c r="H55" s="20" t="n">
        <v>1.93425463</v>
      </c>
      <c r="I55" s="18" t="n">
        <v>3.9669808</v>
      </c>
      <c r="J55" s="20" t="n">
        <v>1.24472062</v>
      </c>
      <c r="K55" s="18" t="n">
        <v>1.88425637</v>
      </c>
      <c r="L55" s="20" t="n">
        <v>0.56732041</v>
      </c>
      <c r="M55" s="18" t="n">
        <v>0</v>
      </c>
      <c r="N55" s="20" t="n">
        <v>0</v>
      </c>
      <c r="O55" s="18" t="s">
        <v>404</v>
      </c>
      <c r="P55" s="20" t="s">
        <v>404</v>
      </c>
      <c r="Q55" s="18" t="n">
        <v>0</v>
      </c>
      <c r="R55" s="20" t="n">
        <v>0</v>
      </c>
      <c r="S55" s="18" t="n">
        <v>0.38265871</v>
      </c>
      <c r="T55" s="20" t="n">
        <v>0.37384275</v>
      </c>
      <c r="U55" s="18" t="n">
        <v>2.71302027</v>
      </c>
      <c r="V55" s="20" t="n">
        <v>0.94405935</v>
      </c>
    </row>
    <row r="56" spans="1:22">
      <c r="A56" s="15" t="s">
        <v>453</v>
      </c>
      <c r="B56" s="17" t="n">
        <v>5359</v>
      </c>
      <c r="C56" s="18">
        <f>(0.0/B56*100)</f>
        <v/>
      </c>
      <c r="D56" s="19" t="n">
        <v>5359</v>
      </c>
      <c r="E56" s="18" t="n">
        <v>38.02367691</v>
      </c>
      <c r="F56" s="20" t="n">
        <v>4.11214164</v>
      </c>
      <c r="G56" s="18" t="n">
        <v>33.93752814</v>
      </c>
      <c r="H56" s="20" t="n">
        <v>3.81197076</v>
      </c>
      <c r="I56" s="18" t="n">
        <v>17.49724581</v>
      </c>
      <c r="J56" s="20" t="n">
        <v>3.06564817</v>
      </c>
      <c r="K56" s="18" t="n">
        <v>3.10074673</v>
      </c>
      <c r="L56" s="20" t="n">
        <v>1.37600382</v>
      </c>
      <c r="M56" s="18" t="n">
        <v>0</v>
      </c>
      <c r="N56" s="20" t="n">
        <v>0</v>
      </c>
      <c r="O56" s="18" t="s">
        <v>404</v>
      </c>
      <c r="P56" s="20" t="s">
        <v>404</v>
      </c>
      <c r="Q56" s="18" t="n">
        <v>0</v>
      </c>
      <c r="R56" s="20" t="n">
        <v>0</v>
      </c>
      <c r="S56" s="18" t="n">
        <v>0</v>
      </c>
      <c r="T56" s="20" t="n">
        <v>0</v>
      </c>
      <c r="U56" s="18" t="n">
        <v>7.44080241</v>
      </c>
      <c r="V56" s="20" t="n">
        <v>2.27554513</v>
      </c>
    </row>
    <row r="57" spans="1:22">
      <c r="A57" s="15" t="s">
        <v>454</v>
      </c>
      <c r="B57" s="17" t="n">
        <v>6513</v>
      </c>
      <c r="C57" s="18">
        <f>(0.0/B57*100)</f>
        <v/>
      </c>
      <c r="D57" s="19" t="n">
        <v>6513</v>
      </c>
      <c r="E57" s="18" t="n">
        <v>53.10417124</v>
      </c>
      <c r="F57" s="20" t="n">
        <v>3.22577752</v>
      </c>
      <c r="G57" s="18" t="n">
        <v>14.71455972</v>
      </c>
      <c r="H57" s="20" t="n">
        <v>2.49468316</v>
      </c>
      <c r="I57" s="18" t="n">
        <v>23.70226854</v>
      </c>
      <c r="J57" s="20" t="n">
        <v>2.94004637</v>
      </c>
      <c r="K57" s="18" t="n">
        <v>8.4790005</v>
      </c>
      <c r="L57" s="20" t="n">
        <v>1.98795188</v>
      </c>
      <c r="M57" s="18" t="n">
        <v>0</v>
      </c>
      <c r="N57" s="20" t="n">
        <v>0</v>
      </c>
      <c r="O57" s="18" t="s">
        <v>404</v>
      </c>
      <c r="P57" s="20" t="s">
        <v>404</v>
      </c>
      <c r="Q57" s="18" t="n">
        <v>0</v>
      </c>
      <c r="R57" s="20" t="n">
        <v>0</v>
      </c>
      <c r="S57" s="18" t="n">
        <v>0</v>
      </c>
      <c r="T57" s="20" t="n">
        <v>0</v>
      </c>
      <c r="U57" s="18" t="n">
        <v>0</v>
      </c>
      <c r="V57" s="20" t="n">
        <v>0</v>
      </c>
    </row>
    <row r="58" spans="1:22">
      <c r="A58" s="15" t="s">
        <v>455</v>
      </c>
      <c r="B58" s="17" t="n">
        <v>7267</v>
      </c>
      <c r="C58" s="18">
        <f>(0.0/B58*100)</f>
        <v/>
      </c>
      <c r="D58" s="19" t="n">
        <v>7267</v>
      </c>
      <c r="E58" s="18" t="n">
        <v>18.52643086</v>
      </c>
      <c r="F58" s="20" t="n">
        <v>2.81604923</v>
      </c>
      <c r="G58" s="18" t="n">
        <v>25.06320637</v>
      </c>
      <c r="H58" s="20" t="n">
        <v>3.03329464</v>
      </c>
      <c r="I58" s="18" t="n">
        <v>25.22644146</v>
      </c>
      <c r="J58" s="20" t="n">
        <v>3.013072</v>
      </c>
      <c r="K58" s="18" t="n">
        <v>30.90161931</v>
      </c>
      <c r="L58" s="20" t="n">
        <v>3.43302906</v>
      </c>
      <c r="M58" s="18" t="n">
        <v>0</v>
      </c>
      <c r="N58" s="20" t="n">
        <v>0</v>
      </c>
      <c r="O58" s="18" t="s">
        <v>404</v>
      </c>
      <c r="P58" s="20" t="s">
        <v>404</v>
      </c>
      <c r="Q58" s="18" t="n">
        <v>0</v>
      </c>
      <c r="R58" s="20" t="n">
        <v>0</v>
      </c>
      <c r="S58" s="18" t="n">
        <v>0.06430793</v>
      </c>
      <c r="T58" s="20" t="n">
        <v>0.00290672</v>
      </c>
      <c r="U58" s="18" t="n">
        <v>0.21799407</v>
      </c>
      <c r="V58" s="20" t="n">
        <v>0.21804323</v>
      </c>
    </row>
    <row r="59" spans="1:22">
      <c r="A59" s="15" t="s">
        <v>456</v>
      </c>
      <c r="B59" s="17" t="n">
        <v>4826</v>
      </c>
      <c r="C59" s="18">
        <f>(0.0/B59*100)</f>
        <v/>
      </c>
      <c r="D59" s="19" t="n">
        <v>4826</v>
      </c>
      <c r="E59" s="18" t="n">
        <v>48.66169969</v>
      </c>
      <c r="F59" s="20" t="n">
        <v>1.3367294</v>
      </c>
      <c r="G59" s="18" t="n">
        <v>30.90895948</v>
      </c>
      <c r="H59" s="20" t="n">
        <v>1.19919238</v>
      </c>
      <c r="I59" s="18" t="n">
        <v>13.15316841</v>
      </c>
      <c r="J59" s="20" t="n">
        <v>0.59538085</v>
      </c>
      <c r="K59" s="18" t="n">
        <v>6.61970912</v>
      </c>
      <c r="L59" s="20" t="n">
        <v>0.82816104</v>
      </c>
      <c r="M59" s="18" t="n">
        <v>0</v>
      </c>
      <c r="N59" s="20" t="n">
        <v>0</v>
      </c>
      <c r="O59" s="18" t="s">
        <v>404</v>
      </c>
      <c r="P59" s="20" t="s">
        <v>404</v>
      </c>
      <c r="Q59" s="18" t="n">
        <v>0</v>
      </c>
      <c r="R59" s="20" t="n">
        <v>0</v>
      </c>
      <c r="S59" s="18" t="n">
        <v>0</v>
      </c>
      <c r="T59" s="20" t="n">
        <v>0</v>
      </c>
      <c r="U59" s="18" t="n">
        <v>0.6564633</v>
      </c>
      <c r="V59" s="20" t="n">
        <v>0.23944333</v>
      </c>
    </row>
    <row r="60" spans="1:22">
      <c r="A60" s="15" t="s">
        <v>457</v>
      </c>
      <c r="B60" s="17" t="n">
        <v>4546</v>
      </c>
      <c r="C60" s="18">
        <f>(0.0/B60*100)</f>
        <v/>
      </c>
      <c r="D60" s="19" t="n">
        <v>4546</v>
      </c>
      <c r="E60" s="18" t="n">
        <v>55.43155317</v>
      </c>
      <c r="F60" s="20" t="n">
        <v>3.43824657</v>
      </c>
      <c r="G60" s="18" t="n">
        <v>20.19704073</v>
      </c>
      <c r="H60" s="20" t="n">
        <v>3.14164671</v>
      </c>
      <c r="I60" s="18" t="n">
        <v>19.27294435</v>
      </c>
      <c r="J60" s="20" t="n">
        <v>2.83527817</v>
      </c>
      <c r="K60" s="18" t="n">
        <v>2.98497949</v>
      </c>
      <c r="L60" s="20" t="n">
        <v>1.25174411</v>
      </c>
      <c r="M60" s="18" t="n">
        <v>0</v>
      </c>
      <c r="N60" s="20" t="n">
        <v>0</v>
      </c>
      <c r="O60" s="18" t="s">
        <v>404</v>
      </c>
      <c r="P60" s="20" t="s">
        <v>404</v>
      </c>
      <c r="Q60" s="18" t="n">
        <v>0</v>
      </c>
      <c r="R60" s="20" t="n">
        <v>0</v>
      </c>
      <c r="S60" s="18" t="n">
        <v>0</v>
      </c>
      <c r="T60" s="20" t="n">
        <v>0</v>
      </c>
      <c r="U60" s="18" t="n">
        <v>2.11348226</v>
      </c>
      <c r="V60" s="20" t="n">
        <v>0.92682583</v>
      </c>
    </row>
    <row r="61" spans="1:22">
      <c r="A61" s="15" t="s">
        <v>458</v>
      </c>
      <c r="B61" s="17" t="n">
        <v>6525</v>
      </c>
      <c r="C61" s="18">
        <f>(0.0/B61*100)</f>
        <v/>
      </c>
      <c r="D61" s="19" t="n">
        <v>6525</v>
      </c>
      <c r="E61" s="18" t="n">
        <v>69.96883875</v>
      </c>
      <c r="F61" s="20" t="n">
        <v>2.73957102</v>
      </c>
      <c r="G61" s="18" t="n">
        <v>18.52453583</v>
      </c>
      <c r="H61" s="20" t="n">
        <v>2.29581802</v>
      </c>
      <c r="I61" s="18" t="n">
        <v>10.76843608</v>
      </c>
      <c r="J61" s="20" t="n">
        <v>1.7556153</v>
      </c>
      <c r="K61" s="18" t="n">
        <v>0.52621361</v>
      </c>
      <c r="L61" s="20" t="n">
        <v>0.36059887</v>
      </c>
      <c r="M61" s="18" t="n">
        <v>0</v>
      </c>
      <c r="N61" s="20" t="n">
        <v>0</v>
      </c>
      <c r="O61" s="18" t="s">
        <v>404</v>
      </c>
      <c r="P61" s="20" t="s">
        <v>404</v>
      </c>
      <c r="Q61" s="18" t="n">
        <v>0</v>
      </c>
      <c r="R61" s="20" t="n">
        <v>0</v>
      </c>
      <c r="S61" s="18" t="n">
        <v>0</v>
      </c>
      <c r="T61" s="20" t="n">
        <v>0</v>
      </c>
      <c r="U61" s="18" t="n">
        <v>0.21197573</v>
      </c>
      <c r="V61" s="20" t="n">
        <v>0.12154785</v>
      </c>
    </row>
    <row r="62" spans="1:22">
      <c r="A62" s="15" t="s">
        <v>459</v>
      </c>
      <c r="B62" s="17" t="n">
        <v>4476</v>
      </c>
      <c r="C62" s="18">
        <f>(0.0/B62*100)</f>
        <v/>
      </c>
      <c r="D62" s="19" t="n">
        <v>4476</v>
      </c>
      <c r="E62" s="18" t="n">
        <v>47.01851224</v>
      </c>
      <c r="F62" s="20" t="n">
        <v>0.06423009</v>
      </c>
      <c r="G62" s="18" t="n">
        <v>19.15679338</v>
      </c>
      <c r="H62" s="20" t="n">
        <v>0.04257588</v>
      </c>
      <c r="I62" s="18" t="n">
        <v>19.43904542</v>
      </c>
      <c r="J62" s="20" t="n">
        <v>0.06472403</v>
      </c>
      <c r="K62" s="18" t="n">
        <v>14.38564895</v>
      </c>
      <c r="L62" s="20" t="n">
        <v>0.04497986</v>
      </c>
      <c r="M62" s="18" t="n">
        <v>0</v>
      </c>
      <c r="N62" s="20" t="n">
        <v>0</v>
      </c>
      <c r="O62" s="18" t="s">
        <v>404</v>
      </c>
      <c r="P62" s="20" t="s">
        <v>404</v>
      </c>
      <c r="Q62" s="18" t="n">
        <v>0</v>
      </c>
      <c r="R62" s="20" t="n">
        <v>0</v>
      </c>
      <c r="S62" s="18" t="n">
        <v>0</v>
      </c>
      <c r="T62" s="20" t="n">
        <v>0</v>
      </c>
      <c r="U62" s="18" t="n">
        <v>0</v>
      </c>
      <c r="V62" s="20" t="n">
        <v>0</v>
      </c>
    </row>
    <row r="63" spans="1:22">
      <c r="A63" s="15" t="s">
        <v>460</v>
      </c>
      <c r="B63" s="17" t="n">
        <v>5324</v>
      </c>
      <c r="C63" s="18">
        <f>(0.0/B63*100)</f>
        <v/>
      </c>
      <c r="D63" s="19" t="n">
        <v>5324</v>
      </c>
      <c r="E63" s="18" t="n">
        <v>82.62386153999999</v>
      </c>
      <c r="F63" s="20" t="n">
        <v>0.10189278</v>
      </c>
      <c r="G63" s="18" t="n">
        <v>6.91495321</v>
      </c>
      <c r="H63" s="20" t="n">
        <v>0.05665826</v>
      </c>
      <c r="I63" s="18" t="n">
        <v>3.83414022</v>
      </c>
      <c r="J63" s="20" t="n">
        <v>0.0624621</v>
      </c>
      <c r="K63" s="18" t="n">
        <v>0</v>
      </c>
      <c r="L63" s="20" t="n">
        <v>0</v>
      </c>
      <c r="M63" s="18" t="n">
        <v>0</v>
      </c>
      <c r="N63" s="20" t="n">
        <v>0</v>
      </c>
      <c r="O63" s="18" t="s">
        <v>404</v>
      </c>
      <c r="P63" s="20" t="s">
        <v>404</v>
      </c>
      <c r="Q63" s="18" t="n">
        <v>0</v>
      </c>
      <c r="R63" s="20" t="n">
        <v>0</v>
      </c>
      <c r="S63" s="18" t="n">
        <v>0</v>
      </c>
      <c r="T63" s="20" t="n">
        <v>0</v>
      </c>
      <c r="U63" s="18" t="n">
        <v>6.62704503</v>
      </c>
      <c r="V63" s="20" t="n">
        <v>0.0646033</v>
      </c>
    </row>
    <row r="64" spans="1:22">
      <c r="A64" s="15" t="s">
        <v>461</v>
      </c>
      <c r="B64" s="17" t="n">
        <v>3634</v>
      </c>
      <c r="C64" s="18">
        <f>(27.0/B64*100)</f>
        <v/>
      </c>
      <c r="D64" s="19" t="n">
        <v>3607</v>
      </c>
      <c r="E64" s="18" t="n">
        <v>68.14535501</v>
      </c>
      <c r="F64" s="20" t="n">
        <v>0.11638341</v>
      </c>
      <c r="G64" s="18" t="n">
        <v>18.85795748</v>
      </c>
      <c r="H64" s="20" t="n">
        <v>0.10360867</v>
      </c>
      <c r="I64" s="18" t="n">
        <v>11.93515759</v>
      </c>
      <c r="J64" s="20" t="n">
        <v>0.08622874</v>
      </c>
      <c r="K64" s="18" t="n">
        <v>0</v>
      </c>
      <c r="L64" s="20" t="n">
        <v>0</v>
      </c>
      <c r="M64" s="18" t="n">
        <v>0</v>
      </c>
      <c r="N64" s="20" t="n">
        <v>0</v>
      </c>
      <c r="O64" s="18" t="s">
        <v>404</v>
      </c>
      <c r="P64" s="20" t="s">
        <v>404</v>
      </c>
      <c r="Q64" s="18" t="n">
        <v>0</v>
      </c>
      <c r="R64" s="20" t="n">
        <v>0</v>
      </c>
      <c r="S64" s="18" t="n">
        <v>0</v>
      </c>
      <c r="T64" s="20" t="n">
        <v>0</v>
      </c>
      <c r="U64" s="18" t="n">
        <v>1.06152991</v>
      </c>
      <c r="V64" s="20" t="n">
        <v>0.03660621</v>
      </c>
    </row>
    <row r="65" spans="1:22">
      <c r="A65" s="15" t="s">
        <v>462</v>
      </c>
      <c r="B65" s="17" t="n">
        <v>5325</v>
      </c>
      <c r="C65" s="18">
        <f>(0.0/B65*100)</f>
        <v/>
      </c>
      <c r="D65" s="19" t="n">
        <v>5325</v>
      </c>
      <c r="E65" s="18" t="n">
        <v>47.02262959</v>
      </c>
      <c r="F65" s="20" t="n">
        <v>3.86906533</v>
      </c>
      <c r="G65" s="18" t="n">
        <v>27.1581365</v>
      </c>
      <c r="H65" s="20" t="n">
        <v>3.12566104</v>
      </c>
      <c r="I65" s="18" t="n">
        <v>23.60813863</v>
      </c>
      <c r="J65" s="20" t="n">
        <v>3.13305216</v>
      </c>
      <c r="K65" s="18" t="n">
        <v>2.08859414</v>
      </c>
      <c r="L65" s="20" t="n">
        <v>1.01185617</v>
      </c>
      <c r="M65" s="18" t="n">
        <v>0</v>
      </c>
      <c r="N65" s="20" t="n">
        <v>0</v>
      </c>
      <c r="O65" s="18" t="s">
        <v>404</v>
      </c>
      <c r="P65" s="20" t="s">
        <v>404</v>
      </c>
      <c r="Q65" s="18" t="n">
        <v>0</v>
      </c>
      <c r="R65" s="20" t="n">
        <v>0</v>
      </c>
      <c r="S65" s="18" t="n">
        <v>0</v>
      </c>
      <c r="T65" s="20" t="n">
        <v>0</v>
      </c>
      <c r="U65" s="18" t="n">
        <v>0.12250114</v>
      </c>
      <c r="V65" s="20" t="n">
        <v>0.00308565</v>
      </c>
    </row>
    <row r="66" spans="1:22">
      <c r="A66" s="15" t="s">
        <v>463</v>
      </c>
      <c r="B66" s="17" t="n">
        <v>5665</v>
      </c>
      <c r="C66" s="18">
        <f>(0.0/B66*100)</f>
        <v/>
      </c>
      <c r="D66" s="19" t="n">
        <v>5665</v>
      </c>
      <c r="E66" s="18" t="n">
        <v>72.47243770999999</v>
      </c>
      <c r="F66" s="20" t="n">
        <v>0.41508723</v>
      </c>
      <c r="G66" s="18" t="n">
        <v>26.42896521</v>
      </c>
      <c r="H66" s="20" t="n">
        <v>0.22641656</v>
      </c>
      <c r="I66" s="18" t="n">
        <v>1.09859708</v>
      </c>
      <c r="J66" s="20" t="n">
        <v>0.31179033</v>
      </c>
      <c r="K66" s="18" t="n">
        <v>0</v>
      </c>
      <c r="L66" s="20" t="n">
        <v>0</v>
      </c>
      <c r="M66" s="18" t="n">
        <v>0</v>
      </c>
      <c r="N66" s="20" t="n">
        <v>0</v>
      </c>
      <c r="O66" s="18" t="s">
        <v>404</v>
      </c>
      <c r="P66" s="20" t="s">
        <v>404</v>
      </c>
      <c r="Q66" s="18" t="n">
        <v>0</v>
      </c>
      <c r="R66" s="20" t="n">
        <v>0</v>
      </c>
      <c r="S66" s="18" t="n">
        <v>0</v>
      </c>
      <c r="T66" s="20" t="n">
        <v>0</v>
      </c>
      <c r="U66" s="18" t="n">
        <v>0</v>
      </c>
      <c r="V66" s="20" t="n">
        <v>0</v>
      </c>
    </row>
    <row r="67" spans="1:22">
      <c r="A67" s="15" t="s">
        <v>464</v>
      </c>
      <c r="B67" s="17" t="n">
        <v>6971</v>
      </c>
      <c r="C67" s="18">
        <f>(0.0/B67*100)</f>
        <v/>
      </c>
      <c r="D67" s="19" t="n">
        <v>6971</v>
      </c>
      <c r="E67" s="18" t="n">
        <v>28.13692026</v>
      </c>
      <c r="F67" s="20" t="n">
        <v>2.51354078</v>
      </c>
      <c r="G67" s="18" t="n">
        <v>45.69251807</v>
      </c>
      <c r="H67" s="20" t="n">
        <v>2.90386818</v>
      </c>
      <c r="I67" s="18" t="n">
        <v>14.0120636</v>
      </c>
      <c r="J67" s="20" t="n">
        <v>2.12384283</v>
      </c>
      <c r="K67" s="18" t="n">
        <v>10.55932369</v>
      </c>
      <c r="L67" s="20" t="n">
        <v>1.66037416</v>
      </c>
      <c r="M67" s="18" t="n">
        <v>0</v>
      </c>
      <c r="N67" s="20" t="n">
        <v>0</v>
      </c>
      <c r="O67" s="18" t="s">
        <v>404</v>
      </c>
      <c r="P67" s="20" t="s">
        <v>404</v>
      </c>
      <c r="Q67" s="18" t="n">
        <v>0</v>
      </c>
      <c r="R67" s="20" t="n">
        <v>0</v>
      </c>
      <c r="S67" s="18" t="n">
        <v>0</v>
      </c>
      <c r="T67" s="20" t="n">
        <v>0</v>
      </c>
      <c r="U67" s="18" t="n">
        <v>1.59917437</v>
      </c>
      <c r="V67" s="20" t="n">
        <v>0.75923497</v>
      </c>
    </row>
    <row r="68" spans="1:22">
      <c r="A68" s="15" t="s">
        <v>465</v>
      </c>
      <c r="B68" s="17" t="n">
        <v>12083</v>
      </c>
      <c r="C68" s="18">
        <f>(0.0/B68*100)</f>
        <v/>
      </c>
      <c r="D68" s="19" t="n">
        <v>12083</v>
      </c>
      <c r="E68" s="18" t="n">
        <v>59.53553417</v>
      </c>
      <c r="F68" s="20" t="n">
        <v>0.09602148000000001</v>
      </c>
      <c r="G68" s="18" t="n">
        <v>22.6114572</v>
      </c>
      <c r="H68" s="20" t="n">
        <v>0.07604471</v>
      </c>
      <c r="I68" s="18" t="n">
        <v>12.54437086</v>
      </c>
      <c r="J68" s="20" t="n">
        <v>0.05696407</v>
      </c>
      <c r="K68" s="18" t="n">
        <v>4.57783222</v>
      </c>
      <c r="L68" s="20" t="n">
        <v>0.03485409</v>
      </c>
      <c r="M68" s="18" t="n">
        <v>0</v>
      </c>
      <c r="N68" s="20" t="n">
        <v>0</v>
      </c>
      <c r="O68" s="18" t="s">
        <v>404</v>
      </c>
      <c r="P68" s="20" t="s">
        <v>404</v>
      </c>
      <c r="Q68" s="18" t="n">
        <v>0</v>
      </c>
      <c r="R68" s="20" t="n">
        <v>0</v>
      </c>
      <c r="S68" s="18" t="n">
        <v>0</v>
      </c>
      <c r="T68" s="20" t="n">
        <v>0</v>
      </c>
      <c r="U68" s="18" t="n">
        <v>0.73080554</v>
      </c>
      <c r="V68" s="20" t="n">
        <v>0.02197892</v>
      </c>
    </row>
    <row r="69" spans="1:22">
      <c r="A69" s="15" t="s">
        <v>466</v>
      </c>
      <c r="B69" s="17" t="n">
        <v>4876</v>
      </c>
      <c r="C69" s="18">
        <f>(0.0/B69*100)</f>
        <v/>
      </c>
      <c r="D69" s="19" t="n">
        <v>4876</v>
      </c>
      <c r="E69" s="18" t="n">
        <v>81.67517545</v>
      </c>
      <c r="F69" s="20" t="n">
        <v>3.20031091</v>
      </c>
      <c r="G69" s="18" t="n">
        <v>12.88066671</v>
      </c>
      <c r="H69" s="20" t="n">
        <v>2.86135862</v>
      </c>
      <c r="I69" s="18" t="n">
        <v>5.44415784</v>
      </c>
      <c r="J69" s="20" t="n">
        <v>1.51717783</v>
      </c>
      <c r="K69" s="18" t="n">
        <v>0</v>
      </c>
      <c r="L69" s="20" t="n">
        <v>0</v>
      </c>
      <c r="M69" s="18" t="n">
        <v>0</v>
      </c>
      <c r="N69" s="20" t="n">
        <v>0</v>
      </c>
      <c r="O69" s="18" t="s">
        <v>404</v>
      </c>
      <c r="P69" s="20" t="s">
        <v>404</v>
      </c>
      <c r="Q69" s="18" t="n">
        <v>0</v>
      </c>
      <c r="R69" s="20" t="n">
        <v>0</v>
      </c>
      <c r="S69" s="18" t="n">
        <v>0</v>
      </c>
      <c r="T69" s="20" t="n">
        <v>0</v>
      </c>
      <c r="U69" s="18" t="n">
        <v>0</v>
      </c>
      <c r="V69" s="20" t="n">
        <v>0</v>
      </c>
    </row>
    <row r="70" spans="1:22">
      <c r="A70" s="15" t="s">
        <v>467</v>
      </c>
      <c r="B70" s="17" t="n">
        <v>6036</v>
      </c>
      <c r="C70" s="18">
        <f>(0.0/B70*100)</f>
        <v/>
      </c>
      <c r="D70" s="19" t="n">
        <v>6036</v>
      </c>
      <c r="E70" s="18" t="n">
        <v>34.1677541</v>
      </c>
      <c r="F70" s="20" t="n">
        <v>4.71221639</v>
      </c>
      <c r="G70" s="18" t="n">
        <v>24.11604976</v>
      </c>
      <c r="H70" s="20" t="n">
        <v>4.01258999</v>
      </c>
      <c r="I70" s="18" t="n">
        <v>33.806115</v>
      </c>
      <c r="J70" s="20" t="n">
        <v>3.39092201</v>
      </c>
      <c r="K70" s="18" t="n">
        <v>7.42773706</v>
      </c>
      <c r="L70" s="20" t="n">
        <v>1.85610155</v>
      </c>
      <c r="M70" s="18" t="n">
        <v>0</v>
      </c>
      <c r="N70" s="20" t="n">
        <v>0</v>
      </c>
      <c r="O70" s="18" t="s">
        <v>404</v>
      </c>
      <c r="P70" s="20" t="s">
        <v>404</v>
      </c>
      <c r="Q70" s="18" t="n">
        <v>0</v>
      </c>
      <c r="R70" s="20" t="n">
        <v>0</v>
      </c>
      <c r="S70" s="18" t="n">
        <v>0</v>
      </c>
      <c r="T70" s="20" t="n">
        <v>0</v>
      </c>
      <c r="U70" s="18" t="n">
        <v>0.48234407</v>
      </c>
      <c r="V70" s="20" t="n">
        <v>0.35320378</v>
      </c>
    </row>
    <row r="71" spans="1:22">
      <c r="A71" s="15" t="s">
        <v>468</v>
      </c>
      <c r="B71" s="17" t="n">
        <v>6115</v>
      </c>
      <c r="C71" s="18">
        <f>(0.0/B71*100)</f>
        <v/>
      </c>
      <c r="D71" s="19" t="n">
        <v>6115</v>
      </c>
      <c r="E71" s="18" t="n">
        <v>45.60744494</v>
      </c>
      <c r="F71" s="20" t="n">
        <v>1.20764572</v>
      </c>
      <c r="G71" s="18" t="n">
        <v>43.12507902</v>
      </c>
      <c r="H71" s="20" t="n">
        <v>1.16438282</v>
      </c>
      <c r="I71" s="18" t="n">
        <v>10.64085846</v>
      </c>
      <c r="J71" s="20" t="n">
        <v>0.10935065</v>
      </c>
      <c r="K71" s="18" t="n">
        <v>0</v>
      </c>
      <c r="L71" s="20" t="n">
        <v>0</v>
      </c>
      <c r="M71" s="18" t="n">
        <v>0</v>
      </c>
      <c r="N71" s="20" t="n">
        <v>0</v>
      </c>
      <c r="O71" s="18" t="s">
        <v>404</v>
      </c>
      <c r="P71" s="20" t="s">
        <v>404</v>
      </c>
      <c r="Q71" s="18" t="n">
        <v>0</v>
      </c>
      <c r="R71" s="20" t="n">
        <v>0</v>
      </c>
      <c r="S71" s="18" t="n">
        <v>0</v>
      </c>
      <c r="T71" s="20" t="n">
        <v>0</v>
      </c>
      <c r="U71" s="18" t="n">
        <v>0.62661758</v>
      </c>
      <c r="V71" s="20" t="n">
        <v>0.02967901</v>
      </c>
    </row>
    <row r="72" spans="1:22">
      <c r="A72" s="15" t="s">
        <v>469</v>
      </c>
      <c r="B72" s="17" t="n">
        <v>7708</v>
      </c>
      <c r="C72" s="18">
        <f>(0.0/B72*100)</f>
        <v/>
      </c>
      <c r="D72" s="19" t="n">
        <v>7708</v>
      </c>
      <c r="E72" s="18" t="n">
        <v>23.71224114</v>
      </c>
      <c r="F72" s="20" t="n">
        <v>3.0754742</v>
      </c>
      <c r="G72" s="18" t="n">
        <v>35.98374287</v>
      </c>
      <c r="H72" s="20" t="n">
        <v>3.31286702</v>
      </c>
      <c r="I72" s="18" t="n">
        <v>32.91912676</v>
      </c>
      <c r="J72" s="20" t="n">
        <v>3.12447139</v>
      </c>
      <c r="K72" s="18" t="n">
        <v>5.92051837</v>
      </c>
      <c r="L72" s="20" t="n">
        <v>1.78371248</v>
      </c>
      <c r="M72" s="18" t="n">
        <v>0</v>
      </c>
      <c r="N72" s="20" t="n">
        <v>0</v>
      </c>
      <c r="O72" s="18" t="s">
        <v>404</v>
      </c>
      <c r="P72" s="20" t="s">
        <v>404</v>
      </c>
      <c r="Q72" s="18" t="n">
        <v>0</v>
      </c>
      <c r="R72" s="20" t="n">
        <v>0</v>
      </c>
      <c r="S72" s="18" t="n">
        <v>0</v>
      </c>
      <c r="T72" s="20" t="n">
        <v>0</v>
      </c>
      <c r="U72" s="18" t="n">
        <v>1.46437086</v>
      </c>
      <c r="V72" s="20" t="n">
        <v>0.8728973799999999</v>
      </c>
    </row>
    <row r="73" spans="1:22">
      <c r="A73" s="15" t="s">
        <v>470</v>
      </c>
      <c r="B73" s="17" t="n">
        <v>8249</v>
      </c>
      <c r="C73" s="18">
        <f>(0.0/B73*100)</f>
        <v/>
      </c>
      <c r="D73" s="19" t="n">
        <v>8249</v>
      </c>
      <c r="E73" s="18" t="n">
        <v>16.7041968</v>
      </c>
      <c r="F73" s="20" t="n">
        <v>2.87125527</v>
      </c>
      <c r="G73" s="18" t="n">
        <v>28.40961328</v>
      </c>
      <c r="H73" s="20" t="n">
        <v>3.78004994</v>
      </c>
      <c r="I73" s="18" t="n">
        <v>39.5662303</v>
      </c>
      <c r="J73" s="20" t="n">
        <v>3.71813162</v>
      </c>
      <c r="K73" s="18" t="n">
        <v>11.22105636</v>
      </c>
      <c r="L73" s="20" t="n">
        <v>2.73363319</v>
      </c>
      <c r="M73" s="18" t="n">
        <v>0</v>
      </c>
      <c r="N73" s="20" t="n">
        <v>0</v>
      </c>
      <c r="O73" s="18" t="s">
        <v>404</v>
      </c>
      <c r="P73" s="20" t="s">
        <v>404</v>
      </c>
      <c r="Q73" s="18" t="n">
        <v>0</v>
      </c>
      <c r="R73" s="20" t="n">
        <v>0</v>
      </c>
      <c r="S73" s="18" t="n">
        <v>0</v>
      </c>
      <c r="T73" s="20" t="n">
        <v>0</v>
      </c>
      <c r="U73" s="18" t="n">
        <v>4.09890326</v>
      </c>
      <c r="V73" s="20" t="n">
        <v>1.53761733</v>
      </c>
    </row>
    <row r="74" spans="1:22">
      <c r="A74" s="15" t="s">
        <v>471</v>
      </c>
      <c r="B74" s="17" t="n">
        <v>4692</v>
      </c>
      <c r="C74" s="18">
        <f>(484.0/B74*100)</f>
        <v/>
      </c>
      <c r="D74" s="19" t="n">
        <v>4208</v>
      </c>
      <c r="E74" s="18" t="n">
        <v>13.99444141</v>
      </c>
      <c r="F74" s="20" t="n">
        <v>0.17820941</v>
      </c>
      <c r="G74" s="18" t="n">
        <v>35.69448233</v>
      </c>
      <c r="H74" s="20" t="n">
        <v>0.25099884</v>
      </c>
      <c r="I74" s="18" t="n">
        <v>42.02795643</v>
      </c>
      <c r="J74" s="20" t="n">
        <v>0.25438012</v>
      </c>
      <c r="K74" s="18" t="n">
        <v>8.28311982</v>
      </c>
      <c r="L74" s="20" t="n">
        <v>0.13373954</v>
      </c>
      <c r="M74" s="18" t="n">
        <v>0</v>
      </c>
      <c r="N74" s="20" t="n">
        <v>0</v>
      </c>
      <c r="O74" s="18" t="s">
        <v>404</v>
      </c>
      <c r="P74" s="20" t="s">
        <v>404</v>
      </c>
      <c r="Q74" s="18" t="n">
        <v>0</v>
      </c>
      <c r="R74" s="20" t="n">
        <v>0</v>
      </c>
      <c r="S74" s="18" t="n">
        <v>0</v>
      </c>
      <c r="T74" s="20" t="n">
        <v>0</v>
      </c>
      <c r="U74" s="18" t="n">
        <v>0</v>
      </c>
      <c r="V74" s="20" t="n">
        <v>0</v>
      </c>
    </row>
    <row r="75" spans="1:22">
      <c r="A75" s="15" t="s">
        <v>472</v>
      </c>
      <c r="B75" s="17" t="n">
        <v>5375</v>
      </c>
      <c r="C75" s="18">
        <f>(483.0/B75*100)</f>
        <v/>
      </c>
      <c r="D75" s="19" t="n">
        <v>4892</v>
      </c>
      <c r="E75" s="18" t="n">
        <v>8.904396220000001</v>
      </c>
      <c r="F75" s="20" t="n">
        <v>2.49068512</v>
      </c>
      <c r="G75" s="18" t="n">
        <v>17.32554218</v>
      </c>
      <c r="H75" s="20" t="n">
        <v>2.95246098</v>
      </c>
      <c r="I75" s="18" t="n">
        <v>38.80437844</v>
      </c>
      <c r="J75" s="20" t="n">
        <v>3.85185812</v>
      </c>
      <c r="K75" s="18" t="n">
        <v>26.689715</v>
      </c>
      <c r="L75" s="20" t="n">
        <v>3.97422145</v>
      </c>
      <c r="M75" s="18" t="n">
        <v>0</v>
      </c>
      <c r="N75" s="20" t="n">
        <v>0</v>
      </c>
      <c r="O75" s="18" t="s">
        <v>404</v>
      </c>
      <c r="P75" s="20" t="s">
        <v>404</v>
      </c>
      <c r="Q75" s="18" t="n">
        <v>0</v>
      </c>
      <c r="R75" s="20" t="n">
        <v>0</v>
      </c>
      <c r="S75" s="18" t="n">
        <v>0</v>
      </c>
      <c r="T75" s="20" t="n">
        <v>0</v>
      </c>
      <c r="U75" s="18" t="n">
        <v>8.27596816</v>
      </c>
      <c r="V75" s="20" t="n">
        <v>2.46516008</v>
      </c>
    </row>
    <row r="76" spans="1:22">
      <c r="A76" s="15" t="s">
        <v>473</v>
      </c>
      <c r="B76" s="17" t="n">
        <v>14167</v>
      </c>
      <c r="C76" s="18">
        <f>(1400.0/B76*100)</f>
        <v/>
      </c>
      <c r="D76" s="19" t="n">
        <v>12767</v>
      </c>
      <c r="E76" s="18" t="n">
        <v>34.19923059</v>
      </c>
      <c r="F76" s="20" t="n">
        <v>2.06903687</v>
      </c>
      <c r="G76" s="18" t="n">
        <v>24.76099497</v>
      </c>
      <c r="H76" s="20" t="n">
        <v>1.87957605</v>
      </c>
      <c r="I76" s="18" t="n">
        <v>18.57228836</v>
      </c>
      <c r="J76" s="20" t="n">
        <v>1.82119925</v>
      </c>
      <c r="K76" s="18" t="n">
        <v>17.98804868</v>
      </c>
      <c r="L76" s="20" t="n">
        <v>1.7451531</v>
      </c>
      <c r="M76" s="18" t="n">
        <v>0</v>
      </c>
      <c r="N76" s="20" t="n">
        <v>0</v>
      </c>
      <c r="O76" s="18" t="s">
        <v>404</v>
      </c>
      <c r="P76" s="20" t="s">
        <v>404</v>
      </c>
      <c r="Q76" s="18" t="n">
        <v>0</v>
      </c>
      <c r="R76" s="20" t="n">
        <v>0</v>
      </c>
      <c r="S76" s="18" t="n">
        <v>0</v>
      </c>
      <c r="T76" s="20" t="n">
        <v>0</v>
      </c>
      <c r="U76" s="18" t="n">
        <v>4.4794374</v>
      </c>
      <c r="V76" s="20" t="n">
        <v>1.1686489</v>
      </c>
    </row>
    <row r="77" spans="1:22">
      <c r="A77" s="15" t="s">
        <v>474</v>
      </c>
      <c r="B77" s="17" t="n">
        <v>6062</v>
      </c>
      <c r="C77" s="18">
        <f>(0.0/B77*100)</f>
        <v/>
      </c>
      <c r="D77" s="19" t="n">
        <v>6062</v>
      </c>
      <c r="E77" s="18" t="n">
        <v>31.97701713</v>
      </c>
      <c r="F77" s="20" t="n">
        <v>2.70738113</v>
      </c>
      <c r="G77" s="18" t="n">
        <v>23.09176573</v>
      </c>
      <c r="H77" s="20" t="n">
        <v>2.82295484</v>
      </c>
      <c r="I77" s="18" t="n">
        <v>38.38112833</v>
      </c>
      <c r="J77" s="20" t="n">
        <v>3.29754052</v>
      </c>
      <c r="K77" s="18" t="n">
        <v>6.55008881</v>
      </c>
      <c r="L77" s="20" t="n">
        <v>1.58702848</v>
      </c>
      <c r="M77" s="18" t="n">
        <v>0</v>
      </c>
      <c r="N77" s="20" t="n">
        <v>0</v>
      </c>
      <c r="O77" s="18" t="s">
        <v>404</v>
      </c>
      <c r="P77" s="20" t="s">
        <v>404</v>
      </c>
      <c r="Q77" s="18" t="n">
        <v>0</v>
      </c>
      <c r="R77" s="20" t="n">
        <v>0</v>
      </c>
      <c r="S77" s="18" t="n">
        <v>0</v>
      </c>
      <c r="T77" s="20" t="n">
        <v>0</v>
      </c>
      <c r="U77" s="18" t="n">
        <v>0</v>
      </c>
      <c r="V77" s="20" t="n">
        <v>0</v>
      </c>
    </row>
    <row r="78" spans="1:22">
      <c r="A78" s="15" t="s">
        <v>475</v>
      </c>
      <c r="B78" s="17" t="n">
        <v>5826</v>
      </c>
      <c r="C78" s="18">
        <f>(0.0/B78*100)</f>
        <v/>
      </c>
      <c r="D78" s="19" t="n">
        <v>5826</v>
      </c>
      <c r="E78" s="18" t="n">
        <v>48.24910388</v>
      </c>
      <c r="F78" s="20" t="n">
        <v>4.23726486</v>
      </c>
      <c r="G78" s="18" t="n">
        <v>22.65533178</v>
      </c>
      <c r="H78" s="20" t="n">
        <v>2.7679492</v>
      </c>
      <c r="I78" s="18" t="n">
        <v>24.53224419</v>
      </c>
      <c r="J78" s="20" t="n">
        <v>3.94866553</v>
      </c>
      <c r="K78" s="18" t="n">
        <v>3.91026955</v>
      </c>
      <c r="L78" s="20" t="n">
        <v>1.44557231</v>
      </c>
      <c r="M78" s="18" t="n">
        <v>0</v>
      </c>
      <c r="N78" s="20" t="n">
        <v>0</v>
      </c>
      <c r="O78" s="18" t="s">
        <v>404</v>
      </c>
      <c r="P78" s="20" t="s">
        <v>404</v>
      </c>
      <c r="Q78" s="18" t="n">
        <v>0</v>
      </c>
      <c r="R78" s="20" t="n">
        <v>0</v>
      </c>
      <c r="S78" s="18" t="n">
        <v>0</v>
      </c>
      <c r="T78" s="20" t="n">
        <v>0</v>
      </c>
      <c r="U78" s="18" t="n">
        <v>0.6530506</v>
      </c>
      <c r="V78" s="20" t="n">
        <v>0.65289032</v>
      </c>
    </row>
    <row customHeight="1" ht="25" r="79" spans="1:22">
      <c r="A79" s="15" t="s">
        <v>476</v>
      </c>
      <c r="B79" s="17" t="n">
        <v>1657</v>
      </c>
      <c r="C79" s="18">
        <f>(21.0/B79*100)</f>
        <v/>
      </c>
      <c r="D79" s="19" t="n">
        <v>1636</v>
      </c>
      <c r="E79" s="18" t="n">
        <v>39.21474422</v>
      </c>
      <c r="F79" s="20" t="n">
        <v>6.49937437</v>
      </c>
      <c r="G79" s="18" t="n">
        <v>31.84841369</v>
      </c>
      <c r="H79" s="20" t="n">
        <v>6.93855308</v>
      </c>
      <c r="I79" s="18" t="n">
        <v>20.01216272</v>
      </c>
      <c r="J79" s="20" t="n">
        <v>5.74078908</v>
      </c>
      <c r="K79" s="18" t="n">
        <v>8.92467937</v>
      </c>
      <c r="L79" s="20" t="n">
        <v>4.08959636</v>
      </c>
      <c r="M79" s="18" t="n">
        <v>0</v>
      </c>
      <c r="N79" s="20" t="n">
        <v>0</v>
      </c>
      <c r="O79" s="18" t="s">
        <v>404</v>
      </c>
      <c r="P79" s="20" t="s">
        <v>404</v>
      </c>
      <c r="Q79" s="18" t="n">
        <v>0</v>
      </c>
      <c r="R79" s="20" t="n">
        <v>0</v>
      </c>
      <c r="S79" s="18" t="n">
        <v>0</v>
      </c>
      <c r="T79" s="20" t="n">
        <v>0</v>
      </c>
      <c r="U79" s="18" t="n">
        <v>0</v>
      </c>
      <c r="V79" s="20" t="n">
        <v>0</v>
      </c>
    </row>
    <row r="80" spans="1:22">
      <c r="A80" s="15" t="s">
        <v>477</v>
      </c>
      <c r="B80" s="17" t="n">
        <v>7841</v>
      </c>
      <c r="C80" s="18">
        <f>(0.0/B80*100)</f>
        <v/>
      </c>
      <c r="D80" s="19" t="n">
        <v>7841</v>
      </c>
      <c r="E80" s="18" t="n">
        <v>44.59588114</v>
      </c>
      <c r="F80" s="20" t="n">
        <v>4.19437786</v>
      </c>
      <c r="G80" s="18" t="n">
        <v>22.64483538</v>
      </c>
      <c r="H80" s="20" t="n">
        <v>3.17648578</v>
      </c>
      <c r="I80" s="18" t="n">
        <v>28.10706811</v>
      </c>
      <c r="J80" s="20" t="n">
        <v>3.60106634</v>
      </c>
      <c r="K80" s="18" t="n">
        <v>4.65221537</v>
      </c>
      <c r="L80" s="20" t="n">
        <v>1.46720409</v>
      </c>
      <c r="M80" s="18" t="n">
        <v>0</v>
      </c>
      <c r="N80" s="20" t="n">
        <v>0</v>
      </c>
      <c r="O80" s="18" t="s">
        <v>404</v>
      </c>
      <c r="P80" s="20" t="s">
        <v>404</v>
      </c>
      <c r="Q80" s="18" t="n">
        <v>0</v>
      </c>
      <c r="R80" s="20" t="n">
        <v>0</v>
      </c>
      <c r="S80" s="18" t="n">
        <v>0</v>
      </c>
      <c r="T80" s="20" t="n">
        <v>0</v>
      </c>
      <c r="U80" s="18" t="n">
        <v>0</v>
      </c>
      <c r="V80" s="20" t="n">
        <v>0</v>
      </c>
    </row>
    <row r="81" spans="1:22">
      <c r="A81" s="21" t="s">
        <v>478</v>
      </c>
      <c r="B81" s="17" t="n">
        <v>8861</v>
      </c>
      <c r="C81" s="18">
        <f>(0.0/B81*100)</f>
        <v/>
      </c>
      <c r="D81" s="19" t="n">
        <v>8861</v>
      </c>
      <c r="E81" s="18" t="n">
        <v>31.44598344</v>
      </c>
      <c r="F81" s="20" t="n">
        <v>3.46189089</v>
      </c>
      <c r="G81" s="18" t="n">
        <v>58.42219411</v>
      </c>
      <c r="H81" s="20" t="n">
        <v>3.68220361</v>
      </c>
      <c r="I81" s="18" t="n">
        <v>9.30407284</v>
      </c>
      <c r="J81" s="20" t="n">
        <v>2.01230766</v>
      </c>
      <c r="K81" s="18" t="n">
        <v>0.8077701900000001</v>
      </c>
      <c r="L81" s="20" t="n">
        <v>0.79969669</v>
      </c>
      <c r="M81" s="18" t="n">
        <v>0</v>
      </c>
      <c r="N81" s="20" t="n">
        <v>0</v>
      </c>
      <c r="O81" s="18" t="s">
        <v>404</v>
      </c>
      <c r="P81" s="20" t="s">
        <v>404</v>
      </c>
      <c r="Q81" s="18" t="n">
        <v>0</v>
      </c>
      <c r="R81" s="20" t="n">
        <v>0</v>
      </c>
      <c r="S81" s="18" t="n">
        <v>0</v>
      </c>
      <c r="T81" s="20" t="n">
        <v>0</v>
      </c>
      <c r="U81" s="18" t="n">
        <v>0.01997943</v>
      </c>
      <c r="V81" s="20" t="n">
        <v>0.00074735</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628</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39.99192877</v>
      </c>
      <c r="F7" s="20" t="n">
        <v>1.8371883</v>
      </c>
      <c r="G7" s="18" t="n">
        <v>39.11134166</v>
      </c>
      <c r="H7" s="20" t="n">
        <v>1.95968514</v>
      </c>
      <c r="I7" s="18" t="n">
        <v>15.35552855</v>
      </c>
      <c r="J7" s="20" t="n">
        <v>1.46753803</v>
      </c>
      <c r="K7" s="18" t="n">
        <v>1.50856034</v>
      </c>
      <c r="L7" s="20" t="n">
        <v>0.47261019</v>
      </c>
      <c r="M7" s="18" t="n">
        <v>0</v>
      </c>
      <c r="N7" s="20" t="n">
        <v>0</v>
      </c>
      <c r="O7" s="18" t="s">
        <v>404</v>
      </c>
      <c r="P7" s="20" t="s">
        <v>404</v>
      </c>
      <c r="Q7" s="18" t="n">
        <v>0</v>
      </c>
      <c r="R7" s="20" t="n">
        <v>0</v>
      </c>
      <c r="S7" s="18" t="n">
        <v>0</v>
      </c>
      <c r="T7" s="20" t="n">
        <v>0</v>
      </c>
      <c r="U7" s="18" t="n">
        <v>4.03264067</v>
      </c>
      <c r="V7" s="20" t="n">
        <v>0.81027904</v>
      </c>
    </row>
    <row r="8" spans="1:22">
      <c r="A8" s="15" t="s">
        <v>405</v>
      </c>
      <c r="B8" s="17" t="n">
        <v>7007</v>
      </c>
      <c r="C8" s="18">
        <f>(0.0/B8*100)</f>
        <v/>
      </c>
      <c r="D8" s="19" t="n">
        <v>7007</v>
      </c>
      <c r="E8" s="18" t="n">
        <v>43.62366154</v>
      </c>
      <c r="F8" s="20" t="n">
        <v>3.22755991</v>
      </c>
      <c r="G8" s="18" t="n">
        <v>40.3330635</v>
      </c>
      <c r="H8" s="20" t="n">
        <v>3.28257777</v>
      </c>
      <c r="I8" s="18" t="n">
        <v>12.57863101</v>
      </c>
      <c r="J8" s="20" t="n">
        <v>2.50396003</v>
      </c>
      <c r="K8" s="18" t="n">
        <v>0.90223086</v>
      </c>
      <c r="L8" s="20" t="n">
        <v>0.50267744</v>
      </c>
      <c r="M8" s="18" t="n">
        <v>0</v>
      </c>
      <c r="N8" s="20" t="n">
        <v>0</v>
      </c>
      <c r="O8" s="18" t="s">
        <v>404</v>
      </c>
      <c r="P8" s="20" t="s">
        <v>404</v>
      </c>
      <c r="Q8" s="18" t="n">
        <v>0</v>
      </c>
      <c r="R8" s="20" t="n">
        <v>0</v>
      </c>
      <c r="S8" s="18" t="n">
        <v>0</v>
      </c>
      <c r="T8" s="20" t="n">
        <v>0</v>
      </c>
      <c r="U8" s="18" t="n">
        <v>2.56241309</v>
      </c>
      <c r="V8" s="20" t="n">
        <v>1.06880462</v>
      </c>
    </row>
    <row r="9" spans="1:22">
      <c r="A9" s="15" t="s">
        <v>406</v>
      </c>
      <c r="B9" s="17" t="n">
        <v>9651</v>
      </c>
      <c r="C9" s="18">
        <f>(200.0/B9*100)</f>
        <v/>
      </c>
      <c r="D9" s="19" t="n">
        <v>9451</v>
      </c>
      <c r="E9" s="18" t="n">
        <v>18.96098968</v>
      </c>
      <c r="F9" s="20" t="n">
        <v>2.25786805</v>
      </c>
      <c r="G9" s="18" t="n">
        <v>45.70897106</v>
      </c>
      <c r="H9" s="20" t="n">
        <v>2.83381836</v>
      </c>
      <c r="I9" s="18" t="n">
        <v>26.17886223</v>
      </c>
      <c r="J9" s="20" t="n">
        <v>2.79807248</v>
      </c>
      <c r="K9" s="18" t="n">
        <v>1.91175723</v>
      </c>
      <c r="L9" s="20" t="n">
        <v>1.00072202</v>
      </c>
      <c r="M9" s="18" t="n">
        <v>0</v>
      </c>
      <c r="N9" s="20" t="n">
        <v>0</v>
      </c>
      <c r="O9" s="18" t="s">
        <v>404</v>
      </c>
      <c r="P9" s="20" t="s">
        <v>404</v>
      </c>
      <c r="Q9" s="18" t="n">
        <v>0</v>
      </c>
      <c r="R9" s="20" t="n">
        <v>0</v>
      </c>
      <c r="S9" s="18" t="n">
        <v>0</v>
      </c>
      <c r="T9" s="20" t="n">
        <v>0</v>
      </c>
      <c r="U9" s="18" t="n">
        <v>7.2394198</v>
      </c>
      <c r="V9" s="20" t="n">
        <v>1.8129721</v>
      </c>
    </row>
    <row r="10" spans="1:22">
      <c r="A10" s="15" t="s">
        <v>407</v>
      </c>
      <c r="B10" s="17" t="n">
        <v>20058</v>
      </c>
      <c r="C10" s="18">
        <f>(2951.0/B10*100)</f>
        <v/>
      </c>
      <c r="D10" s="19" t="n">
        <v>17107</v>
      </c>
      <c r="E10" s="18" t="n">
        <v>43.6584124</v>
      </c>
      <c r="F10" s="20" t="n">
        <v>2.66327753</v>
      </c>
      <c r="G10" s="18" t="n">
        <v>41.12024601</v>
      </c>
      <c r="H10" s="20" t="n">
        <v>2.51627548</v>
      </c>
      <c r="I10" s="18" t="n">
        <v>11.17134881</v>
      </c>
      <c r="J10" s="20" t="n">
        <v>1.86881419</v>
      </c>
      <c r="K10" s="18" t="n">
        <v>1.77422677</v>
      </c>
      <c r="L10" s="20" t="n">
        <v>0.8157990000000001</v>
      </c>
      <c r="M10" s="18" t="n">
        <v>0</v>
      </c>
      <c r="N10" s="20" t="n">
        <v>0</v>
      </c>
      <c r="O10" s="18" t="s">
        <v>404</v>
      </c>
      <c r="P10" s="20" t="s">
        <v>404</v>
      </c>
      <c r="Q10" s="18" t="n">
        <v>0</v>
      </c>
      <c r="R10" s="20" t="n">
        <v>0</v>
      </c>
      <c r="S10" s="18" t="n">
        <v>0</v>
      </c>
      <c r="T10" s="20" t="n">
        <v>0</v>
      </c>
      <c r="U10" s="18" t="n">
        <v>2.27576601</v>
      </c>
      <c r="V10" s="20" t="n">
        <v>0.80268026</v>
      </c>
    </row>
    <row r="11" spans="1:22">
      <c r="A11" s="15" t="s">
        <v>408</v>
      </c>
      <c r="B11" s="17" t="n">
        <v>7053</v>
      </c>
      <c r="C11" s="18">
        <f>(137.0/B11*100)</f>
        <v/>
      </c>
      <c r="D11" s="19" t="n">
        <v>6916</v>
      </c>
      <c r="E11" s="18" t="n">
        <v>42.03038496</v>
      </c>
      <c r="F11" s="20" t="n">
        <v>4.06595921</v>
      </c>
      <c r="G11" s="18" t="n">
        <v>37.42658412</v>
      </c>
      <c r="H11" s="20" t="n">
        <v>4.28059379</v>
      </c>
      <c r="I11" s="18" t="n">
        <v>16.02303789</v>
      </c>
      <c r="J11" s="20" t="n">
        <v>3.10890081</v>
      </c>
      <c r="K11" s="18" t="n">
        <v>2.85471129</v>
      </c>
      <c r="L11" s="20" t="n">
        <v>1.27276813</v>
      </c>
      <c r="M11" s="18" t="n">
        <v>0</v>
      </c>
      <c r="N11" s="20" t="n">
        <v>0</v>
      </c>
      <c r="O11" s="18" t="s">
        <v>404</v>
      </c>
      <c r="P11" s="20" t="s">
        <v>404</v>
      </c>
      <c r="Q11" s="18" t="n">
        <v>0</v>
      </c>
      <c r="R11" s="20" t="n">
        <v>0</v>
      </c>
      <c r="S11" s="18" t="n">
        <v>0</v>
      </c>
      <c r="T11" s="20" t="n">
        <v>0</v>
      </c>
      <c r="U11" s="18" t="n">
        <v>1.66528175</v>
      </c>
      <c r="V11" s="20" t="n">
        <v>1.24973887</v>
      </c>
    </row>
    <row r="12" spans="1:22">
      <c r="A12" s="15" t="s">
        <v>409</v>
      </c>
      <c r="B12" s="17" t="n">
        <v>6894</v>
      </c>
      <c r="C12" s="18">
        <f>(106.0/B12*100)</f>
        <v/>
      </c>
      <c r="D12" s="19" t="n">
        <v>6788</v>
      </c>
      <c r="E12" s="18" t="n">
        <v>43.61691041</v>
      </c>
      <c r="F12" s="20" t="n">
        <v>2.75938696</v>
      </c>
      <c r="G12" s="18" t="n">
        <v>38.70755926</v>
      </c>
      <c r="H12" s="20" t="n">
        <v>2.75846897</v>
      </c>
      <c r="I12" s="18" t="n">
        <v>16.43766966</v>
      </c>
      <c r="J12" s="20" t="n">
        <v>2.21387216</v>
      </c>
      <c r="K12" s="18" t="n">
        <v>0.90864597</v>
      </c>
      <c r="L12" s="20" t="n">
        <v>0.49504216</v>
      </c>
      <c r="M12" s="18" t="n">
        <v>0</v>
      </c>
      <c r="N12" s="20" t="n">
        <v>0</v>
      </c>
      <c r="O12" s="18" t="s">
        <v>404</v>
      </c>
      <c r="P12" s="20" t="s">
        <v>404</v>
      </c>
      <c r="Q12" s="18" t="n">
        <v>0</v>
      </c>
      <c r="R12" s="20" t="n">
        <v>0</v>
      </c>
      <c r="S12" s="18" t="n">
        <v>0</v>
      </c>
      <c r="T12" s="20" t="n">
        <v>0</v>
      </c>
      <c r="U12" s="18" t="n">
        <v>0.32921471</v>
      </c>
      <c r="V12" s="20" t="n">
        <v>0.35719382</v>
      </c>
    </row>
    <row r="13" spans="1:22">
      <c r="A13" s="15" t="s">
        <v>410</v>
      </c>
      <c r="B13" s="17" t="n">
        <v>7161</v>
      </c>
      <c r="C13" s="18">
        <f>(1175.0/B13*100)</f>
        <v/>
      </c>
      <c r="D13" s="19" t="n">
        <v>5986</v>
      </c>
      <c r="E13" s="18" t="n">
        <v>59.00853852</v>
      </c>
      <c r="F13" s="20" t="n">
        <v>3.17063166</v>
      </c>
      <c r="G13" s="18" t="n">
        <v>29.59508419</v>
      </c>
      <c r="H13" s="20" t="n">
        <v>2.91732593</v>
      </c>
      <c r="I13" s="18" t="n">
        <v>4.58916867</v>
      </c>
      <c r="J13" s="20" t="n">
        <v>1.26791128</v>
      </c>
      <c r="K13" s="18" t="n">
        <v>0</v>
      </c>
      <c r="L13" s="20" t="n">
        <v>0</v>
      </c>
      <c r="M13" s="18" t="n">
        <v>0</v>
      </c>
      <c r="N13" s="20" t="n">
        <v>0</v>
      </c>
      <c r="O13" s="18" t="s">
        <v>404</v>
      </c>
      <c r="P13" s="20" t="s">
        <v>404</v>
      </c>
      <c r="Q13" s="18" t="n">
        <v>0</v>
      </c>
      <c r="R13" s="20" t="n">
        <v>0</v>
      </c>
      <c r="S13" s="18" t="n">
        <v>0</v>
      </c>
      <c r="T13" s="20" t="n">
        <v>0</v>
      </c>
      <c r="U13" s="18" t="n">
        <v>6.80720862</v>
      </c>
      <c r="V13" s="20" t="n">
        <v>1.93688471</v>
      </c>
    </row>
    <row r="14" spans="1:22">
      <c r="A14" s="15" t="s">
        <v>411</v>
      </c>
      <c r="B14" s="17" t="n">
        <v>5587</v>
      </c>
      <c r="C14" s="18">
        <f>(0.0/B14*100)</f>
        <v/>
      </c>
      <c r="D14" s="19" t="n">
        <v>5587</v>
      </c>
      <c r="E14" s="18" t="n">
        <v>29.83440188</v>
      </c>
      <c r="F14" s="20" t="n">
        <v>2.49746793</v>
      </c>
      <c r="G14" s="18" t="n">
        <v>42.21613435</v>
      </c>
      <c r="H14" s="20" t="n">
        <v>2.49771758</v>
      </c>
      <c r="I14" s="18" t="n">
        <v>26.15062339</v>
      </c>
      <c r="J14" s="20" t="n">
        <v>2.58256133</v>
      </c>
      <c r="K14" s="18" t="n">
        <v>0.90254608</v>
      </c>
      <c r="L14" s="20" t="n">
        <v>0.53512704</v>
      </c>
      <c r="M14" s="18" t="n">
        <v>0</v>
      </c>
      <c r="N14" s="20" t="n">
        <v>0</v>
      </c>
      <c r="O14" s="18" t="s">
        <v>404</v>
      </c>
      <c r="P14" s="20" t="s">
        <v>404</v>
      </c>
      <c r="Q14" s="18" t="n">
        <v>0</v>
      </c>
      <c r="R14" s="20" t="n">
        <v>0</v>
      </c>
      <c r="S14" s="18" t="n">
        <v>0</v>
      </c>
      <c r="T14" s="20" t="n">
        <v>0</v>
      </c>
      <c r="U14" s="18" t="n">
        <v>0.89629431</v>
      </c>
      <c r="V14" s="20" t="n">
        <v>0.2573197</v>
      </c>
    </row>
    <row r="15" spans="1:22">
      <c r="A15" s="15" t="s">
        <v>412</v>
      </c>
      <c r="B15" s="17" t="n">
        <v>5882</v>
      </c>
      <c r="C15" s="18">
        <f>(0.0/B15*100)</f>
        <v/>
      </c>
      <c r="D15" s="19" t="n">
        <v>5882</v>
      </c>
      <c r="E15" s="18" t="n">
        <v>50.494908</v>
      </c>
      <c r="F15" s="20" t="n">
        <v>4.06484592</v>
      </c>
      <c r="G15" s="18" t="n">
        <v>43.8514793</v>
      </c>
      <c r="H15" s="20" t="n">
        <v>3.92510639</v>
      </c>
      <c r="I15" s="18" t="n">
        <v>3.76428426</v>
      </c>
      <c r="J15" s="20" t="n">
        <v>1.58378203</v>
      </c>
      <c r="K15" s="18" t="n">
        <v>0</v>
      </c>
      <c r="L15" s="20" t="n">
        <v>0</v>
      </c>
      <c r="M15" s="18" t="n">
        <v>0</v>
      </c>
      <c r="N15" s="20" t="n">
        <v>0</v>
      </c>
      <c r="O15" s="18" t="s">
        <v>404</v>
      </c>
      <c r="P15" s="20" t="s">
        <v>404</v>
      </c>
      <c r="Q15" s="18" t="n">
        <v>0</v>
      </c>
      <c r="R15" s="20" t="n">
        <v>0</v>
      </c>
      <c r="S15" s="18" t="n">
        <v>0</v>
      </c>
      <c r="T15" s="20" t="n">
        <v>0</v>
      </c>
      <c r="U15" s="18" t="n">
        <v>1.88932844</v>
      </c>
      <c r="V15" s="20" t="n">
        <v>1.08172292</v>
      </c>
    </row>
    <row r="16" spans="1:22">
      <c r="A16" s="15" t="s">
        <v>413</v>
      </c>
      <c r="B16" s="17" t="n">
        <v>6108</v>
      </c>
      <c r="C16" s="18">
        <f>(440.0/B16*100)</f>
        <v/>
      </c>
      <c r="D16" s="19" t="n">
        <v>5668</v>
      </c>
      <c r="E16" s="18" t="n">
        <v>21.25735932</v>
      </c>
      <c r="F16" s="20" t="n">
        <v>2.63982205</v>
      </c>
      <c r="G16" s="18" t="n">
        <v>54.42044066</v>
      </c>
      <c r="H16" s="20" t="n">
        <v>3.22172997</v>
      </c>
      <c r="I16" s="18" t="n">
        <v>19.0777941</v>
      </c>
      <c r="J16" s="20" t="n">
        <v>2.66015563</v>
      </c>
      <c r="K16" s="18" t="n">
        <v>0.32747762</v>
      </c>
      <c r="L16" s="20" t="n">
        <v>0.56418237</v>
      </c>
      <c r="M16" s="18" t="n">
        <v>0</v>
      </c>
      <c r="N16" s="20" t="n">
        <v>0</v>
      </c>
      <c r="O16" s="18" t="s">
        <v>404</v>
      </c>
      <c r="P16" s="20" t="s">
        <v>404</v>
      </c>
      <c r="Q16" s="18" t="n">
        <v>0</v>
      </c>
      <c r="R16" s="20" t="n">
        <v>0</v>
      </c>
      <c r="S16" s="18" t="n">
        <v>0</v>
      </c>
      <c r="T16" s="20" t="n">
        <v>0</v>
      </c>
      <c r="U16" s="18" t="n">
        <v>4.9169283</v>
      </c>
      <c r="V16" s="20" t="n">
        <v>1.35540686</v>
      </c>
    </row>
    <row r="17" spans="1:22">
      <c r="A17" s="15" t="s">
        <v>414</v>
      </c>
      <c r="B17" s="17" t="n">
        <v>6504</v>
      </c>
      <c r="C17" s="18">
        <f>(1325.0/B17*100)</f>
        <v/>
      </c>
      <c r="D17" s="19" t="n">
        <v>5179</v>
      </c>
      <c r="E17" s="18" t="n">
        <v>21.90084397</v>
      </c>
      <c r="F17" s="20" t="n">
        <v>2.98866011</v>
      </c>
      <c r="G17" s="18" t="n">
        <v>51.72857065</v>
      </c>
      <c r="H17" s="20" t="n">
        <v>3.59845576</v>
      </c>
      <c r="I17" s="18" t="n">
        <v>22.1041302</v>
      </c>
      <c r="J17" s="20" t="n">
        <v>3.07987748</v>
      </c>
      <c r="K17" s="18" t="n">
        <v>0.50864905</v>
      </c>
      <c r="L17" s="20" t="n">
        <v>0.50037931</v>
      </c>
      <c r="M17" s="18" t="n">
        <v>0</v>
      </c>
      <c r="N17" s="20" t="n">
        <v>0</v>
      </c>
      <c r="O17" s="18" t="s">
        <v>404</v>
      </c>
      <c r="P17" s="20" t="s">
        <v>404</v>
      </c>
      <c r="Q17" s="18" t="n">
        <v>0</v>
      </c>
      <c r="R17" s="20" t="n">
        <v>0</v>
      </c>
      <c r="S17" s="18" t="n">
        <v>0</v>
      </c>
      <c r="T17" s="20" t="n">
        <v>0</v>
      </c>
      <c r="U17" s="18" t="n">
        <v>3.75780614</v>
      </c>
      <c r="V17" s="20" t="n">
        <v>1.23427816</v>
      </c>
    </row>
    <row r="18" spans="1:22">
      <c r="A18" s="15" t="s">
        <v>415</v>
      </c>
      <c r="B18" s="17" t="n">
        <v>5532</v>
      </c>
      <c r="C18" s="18">
        <f>(0.0/B18*100)</f>
        <v/>
      </c>
      <c r="D18" s="19" t="n">
        <v>5532</v>
      </c>
      <c r="E18" s="18" t="n">
        <v>39.040546</v>
      </c>
      <c r="F18" s="20" t="n">
        <v>3.94420167</v>
      </c>
      <c r="G18" s="18" t="n">
        <v>38.22861842</v>
      </c>
      <c r="H18" s="20" t="n">
        <v>3.48028909</v>
      </c>
      <c r="I18" s="18" t="n">
        <v>10.1570714</v>
      </c>
      <c r="J18" s="20" t="n">
        <v>2.25687153</v>
      </c>
      <c r="K18" s="18" t="n">
        <v>10.44463564</v>
      </c>
      <c r="L18" s="20" t="n">
        <v>2.33074633</v>
      </c>
      <c r="M18" s="18" t="n">
        <v>0</v>
      </c>
      <c r="N18" s="20" t="n">
        <v>0</v>
      </c>
      <c r="O18" s="18" t="s">
        <v>404</v>
      </c>
      <c r="P18" s="20" t="s">
        <v>404</v>
      </c>
      <c r="Q18" s="18" t="n">
        <v>0</v>
      </c>
      <c r="R18" s="20" t="n">
        <v>0</v>
      </c>
      <c r="S18" s="18" t="n">
        <v>0</v>
      </c>
      <c r="T18" s="20" t="n">
        <v>0</v>
      </c>
      <c r="U18" s="18" t="n">
        <v>2.12912855</v>
      </c>
      <c r="V18" s="20" t="n">
        <v>0.92321654</v>
      </c>
    </row>
    <row r="19" spans="1:22">
      <c r="A19" s="15" t="s">
        <v>416</v>
      </c>
      <c r="B19" s="17" t="n">
        <v>5658</v>
      </c>
      <c r="C19" s="18">
        <f>(327.0/B19*100)</f>
        <v/>
      </c>
      <c r="D19" s="19" t="n">
        <v>5331</v>
      </c>
      <c r="E19" s="18" t="n">
        <v>32.8512882</v>
      </c>
      <c r="F19" s="20" t="n">
        <v>3.17090489</v>
      </c>
      <c r="G19" s="18" t="n">
        <v>46.54966699</v>
      </c>
      <c r="H19" s="20" t="n">
        <v>3.07174</v>
      </c>
      <c r="I19" s="18" t="n">
        <v>15.09675924</v>
      </c>
      <c r="J19" s="20" t="n">
        <v>2.43740685</v>
      </c>
      <c r="K19" s="18" t="n">
        <v>3.02343569</v>
      </c>
      <c r="L19" s="20" t="n">
        <v>1.14447663</v>
      </c>
      <c r="M19" s="18" t="n">
        <v>0</v>
      </c>
      <c r="N19" s="20" t="n">
        <v>0</v>
      </c>
      <c r="O19" s="18" t="s">
        <v>404</v>
      </c>
      <c r="P19" s="20" t="s">
        <v>404</v>
      </c>
      <c r="Q19" s="18" t="n">
        <v>0</v>
      </c>
      <c r="R19" s="20" t="n">
        <v>0</v>
      </c>
      <c r="S19" s="18" t="n">
        <v>0</v>
      </c>
      <c r="T19" s="20" t="n">
        <v>0</v>
      </c>
      <c r="U19" s="18" t="n">
        <v>2.47884988</v>
      </c>
      <c r="V19" s="20" t="n">
        <v>1.13932961</v>
      </c>
    </row>
    <row r="20" spans="1:22">
      <c r="A20" s="15" t="s">
        <v>417</v>
      </c>
      <c r="B20" s="17" t="n">
        <v>3371</v>
      </c>
      <c r="C20" s="18">
        <f>(24.0/B20*100)</f>
        <v/>
      </c>
      <c r="D20" s="19" t="n">
        <v>3347</v>
      </c>
      <c r="E20" s="18" t="n">
        <v>44.03762189</v>
      </c>
      <c r="F20" s="20" t="n">
        <v>0.28545322</v>
      </c>
      <c r="G20" s="18" t="n">
        <v>40.08364566</v>
      </c>
      <c r="H20" s="20" t="n">
        <v>0.27532869</v>
      </c>
      <c r="I20" s="18" t="n">
        <v>14.64984567</v>
      </c>
      <c r="J20" s="20" t="n">
        <v>0.17053749</v>
      </c>
      <c r="K20" s="18" t="n">
        <v>0</v>
      </c>
      <c r="L20" s="20" t="n">
        <v>0</v>
      </c>
      <c r="M20" s="18" t="n">
        <v>0</v>
      </c>
      <c r="N20" s="20" t="n">
        <v>0</v>
      </c>
      <c r="O20" s="18" t="s">
        <v>404</v>
      </c>
      <c r="P20" s="20" t="s">
        <v>404</v>
      </c>
      <c r="Q20" s="18" t="n">
        <v>0</v>
      </c>
      <c r="R20" s="20" t="n">
        <v>0</v>
      </c>
      <c r="S20" s="18" t="n">
        <v>0</v>
      </c>
      <c r="T20" s="20" t="n">
        <v>0</v>
      </c>
      <c r="U20" s="18" t="n">
        <v>1.22888678</v>
      </c>
      <c r="V20" s="20" t="n">
        <v>0.11311178</v>
      </c>
    </row>
    <row r="21" spans="1:22">
      <c r="A21" s="15" t="s">
        <v>418</v>
      </c>
      <c r="B21" s="17" t="n">
        <v>5741</v>
      </c>
      <c r="C21" s="18">
        <f>(0.0/B21*100)</f>
        <v/>
      </c>
      <c r="D21" s="19" t="n">
        <v>5741</v>
      </c>
      <c r="E21" s="18" t="n">
        <v>50.85227213</v>
      </c>
      <c r="F21" s="20" t="n">
        <v>4.13510418</v>
      </c>
      <c r="G21" s="18" t="n">
        <v>28.24660778</v>
      </c>
      <c r="H21" s="20" t="n">
        <v>3.65511694</v>
      </c>
      <c r="I21" s="18" t="n">
        <v>12.09353607</v>
      </c>
      <c r="J21" s="20" t="n">
        <v>2.81860677</v>
      </c>
      <c r="K21" s="18" t="n">
        <v>0</v>
      </c>
      <c r="L21" s="20" t="n">
        <v>0</v>
      </c>
      <c r="M21" s="18" t="n">
        <v>0</v>
      </c>
      <c r="N21" s="20" t="n">
        <v>0</v>
      </c>
      <c r="O21" s="18" t="s">
        <v>404</v>
      </c>
      <c r="P21" s="20" t="s">
        <v>404</v>
      </c>
      <c r="Q21" s="18" t="n">
        <v>0</v>
      </c>
      <c r="R21" s="20" t="n">
        <v>0</v>
      </c>
      <c r="S21" s="18" t="n">
        <v>0</v>
      </c>
      <c r="T21" s="20" t="n">
        <v>0</v>
      </c>
      <c r="U21" s="18" t="n">
        <v>8.807584029999999</v>
      </c>
      <c r="V21" s="20" t="n">
        <v>2.28254688</v>
      </c>
    </row>
    <row r="22" spans="1:22">
      <c r="A22" s="15" t="s">
        <v>419</v>
      </c>
      <c r="B22" s="17" t="n">
        <v>6598</v>
      </c>
      <c r="C22" s="18">
        <f>(0.0/B22*100)</f>
        <v/>
      </c>
      <c r="D22" s="19" t="n">
        <v>6598</v>
      </c>
      <c r="E22" s="18" t="n">
        <v>13.0809195</v>
      </c>
      <c r="F22" s="20" t="n">
        <v>2.33345735</v>
      </c>
      <c r="G22" s="18" t="n">
        <v>44.68588185</v>
      </c>
      <c r="H22" s="20" t="n">
        <v>4.01623287</v>
      </c>
      <c r="I22" s="18" t="n">
        <v>31.90325015</v>
      </c>
      <c r="J22" s="20" t="n">
        <v>3.64232078</v>
      </c>
      <c r="K22" s="18" t="n">
        <v>7.61828309</v>
      </c>
      <c r="L22" s="20" t="n">
        <v>2.58452966</v>
      </c>
      <c r="M22" s="18" t="n">
        <v>0</v>
      </c>
      <c r="N22" s="20" t="n">
        <v>0</v>
      </c>
      <c r="O22" s="18" t="s">
        <v>404</v>
      </c>
      <c r="P22" s="20" t="s">
        <v>404</v>
      </c>
      <c r="Q22" s="18" t="n">
        <v>0</v>
      </c>
      <c r="R22" s="20" t="n">
        <v>0</v>
      </c>
      <c r="S22" s="18" t="n">
        <v>0</v>
      </c>
      <c r="T22" s="20" t="n">
        <v>0</v>
      </c>
      <c r="U22" s="18" t="n">
        <v>2.71166541</v>
      </c>
      <c r="V22" s="20" t="n">
        <v>1.23292204</v>
      </c>
    </row>
    <row r="23" spans="1:22">
      <c r="A23" s="15" t="s">
        <v>420</v>
      </c>
      <c r="B23" s="17" t="n">
        <v>11583</v>
      </c>
      <c r="C23" s="18">
        <f>(3159.0/B23*100)</f>
        <v/>
      </c>
      <c r="D23" s="19" t="n">
        <v>8424</v>
      </c>
      <c r="E23" s="18" t="n">
        <v>25.2388621</v>
      </c>
      <c r="F23" s="20" t="n">
        <v>3.1642258</v>
      </c>
      <c r="G23" s="18" t="n">
        <v>31.1669103</v>
      </c>
      <c r="H23" s="20" t="n">
        <v>3.35401643</v>
      </c>
      <c r="I23" s="18" t="n">
        <v>34.23049358</v>
      </c>
      <c r="J23" s="20" t="n">
        <v>3.29367396</v>
      </c>
      <c r="K23" s="18" t="n">
        <v>4.82712756</v>
      </c>
      <c r="L23" s="20" t="n">
        <v>1.66883388</v>
      </c>
      <c r="M23" s="18" t="n">
        <v>0</v>
      </c>
      <c r="N23" s="20" t="n">
        <v>0</v>
      </c>
      <c r="O23" s="18" t="s">
        <v>404</v>
      </c>
      <c r="P23" s="20" t="s">
        <v>404</v>
      </c>
      <c r="Q23" s="18" t="n">
        <v>0</v>
      </c>
      <c r="R23" s="20" t="n">
        <v>0</v>
      </c>
      <c r="S23" s="18" t="n">
        <v>0</v>
      </c>
      <c r="T23" s="20" t="n">
        <v>0</v>
      </c>
      <c r="U23" s="18" t="n">
        <v>4.53660646</v>
      </c>
      <c r="V23" s="20" t="n">
        <v>1.56030486</v>
      </c>
    </row>
    <row r="24" spans="1:22">
      <c r="A24" s="15" t="s">
        <v>421</v>
      </c>
      <c r="B24" s="17" t="n">
        <v>6647</v>
      </c>
      <c r="C24" s="18">
        <f>(0.0/B24*100)</f>
        <v/>
      </c>
      <c r="D24" s="19" t="n">
        <v>6647</v>
      </c>
      <c r="E24" s="18" t="n">
        <v>4.5951794</v>
      </c>
      <c r="F24" s="20" t="n">
        <v>1.54089598</v>
      </c>
      <c r="G24" s="18" t="n">
        <v>51.71181785</v>
      </c>
      <c r="H24" s="20" t="n">
        <v>3.48106794</v>
      </c>
      <c r="I24" s="18" t="n">
        <v>40.60028198</v>
      </c>
      <c r="J24" s="20" t="n">
        <v>3.50146919</v>
      </c>
      <c r="K24" s="18" t="n">
        <v>3.09272077</v>
      </c>
      <c r="L24" s="20" t="n">
        <v>1.27167203</v>
      </c>
      <c r="M24" s="18" t="n">
        <v>0</v>
      </c>
      <c r="N24" s="20" t="n">
        <v>0</v>
      </c>
      <c r="O24" s="18" t="s">
        <v>404</v>
      </c>
      <c r="P24" s="20" t="s">
        <v>404</v>
      </c>
      <c r="Q24" s="18" t="n">
        <v>0</v>
      </c>
      <c r="R24" s="20" t="n">
        <v>0</v>
      </c>
      <c r="S24" s="18" t="n">
        <v>0</v>
      </c>
      <c r="T24" s="20" t="n">
        <v>0</v>
      </c>
      <c r="U24" s="18" t="n">
        <v>0</v>
      </c>
      <c r="V24" s="20" t="n">
        <v>0</v>
      </c>
    </row>
    <row r="25" spans="1:22">
      <c r="A25" s="15" t="s">
        <v>422</v>
      </c>
      <c r="B25" s="17" t="n">
        <v>5581</v>
      </c>
      <c r="C25" s="18">
        <f>(0.0/B25*100)</f>
        <v/>
      </c>
      <c r="D25" s="19" t="n">
        <v>5581</v>
      </c>
      <c r="E25" s="18" t="n">
        <v>51.54385486</v>
      </c>
      <c r="F25" s="20" t="n">
        <v>3.94290379</v>
      </c>
      <c r="G25" s="18" t="n">
        <v>37.01593752</v>
      </c>
      <c r="H25" s="20" t="n">
        <v>4.03200245</v>
      </c>
      <c r="I25" s="18" t="n">
        <v>11.44020761</v>
      </c>
      <c r="J25" s="20" t="n">
        <v>2.44296202</v>
      </c>
      <c r="K25" s="18" t="n">
        <v>0</v>
      </c>
      <c r="L25" s="20" t="n">
        <v>0</v>
      </c>
      <c r="M25" s="18" t="n">
        <v>0</v>
      </c>
      <c r="N25" s="20" t="n">
        <v>0</v>
      </c>
      <c r="O25" s="18" t="s">
        <v>404</v>
      </c>
      <c r="P25" s="20" t="s">
        <v>404</v>
      </c>
      <c r="Q25" s="18" t="n">
        <v>0</v>
      </c>
      <c r="R25" s="20" t="n">
        <v>0</v>
      </c>
      <c r="S25" s="18" t="n">
        <v>0</v>
      </c>
      <c r="T25" s="20" t="n">
        <v>0</v>
      </c>
      <c r="U25" s="18" t="n">
        <v>0</v>
      </c>
      <c r="V25" s="20" t="n">
        <v>0</v>
      </c>
    </row>
    <row r="26" spans="1:22">
      <c r="A26" s="15" t="s">
        <v>423</v>
      </c>
      <c r="B26" s="17" t="n">
        <v>4869</v>
      </c>
      <c r="C26" s="18">
        <f>(11.0/B26*100)</f>
        <v/>
      </c>
      <c r="D26" s="19" t="n">
        <v>4858</v>
      </c>
      <c r="E26" s="18" t="n">
        <v>48.70493878</v>
      </c>
      <c r="F26" s="20" t="n">
        <v>2.85792978</v>
      </c>
      <c r="G26" s="18" t="n">
        <v>34.54920982</v>
      </c>
      <c r="H26" s="20" t="n">
        <v>2.25435346</v>
      </c>
      <c r="I26" s="18" t="n">
        <v>12.6735235</v>
      </c>
      <c r="J26" s="20" t="n">
        <v>1.93785714</v>
      </c>
      <c r="K26" s="18" t="n">
        <v>2.04168963</v>
      </c>
      <c r="L26" s="20" t="n">
        <v>0.70855189</v>
      </c>
      <c r="M26" s="18" t="n">
        <v>0</v>
      </c>
      <c r="N26" s="20" t="n">
        <v>0</v>
      </c>
      <c r="O26" s="18" t="s">
        <v>404</v>
      </c>
      <c r="P26" s="20" t="s">
        <v>404</v>
      </c>
      <c r="Q26" s="18" t="n">
        <v>0</v>
      </c>
      <c r="R26" s="20" t="n">
        <v>0</v>
      </c>
      <c r="S26" s="18" t="n">
        <v>0</v>
      </c>
      <c r="T26" s="20" t="n">
        <v>0</v>
      </c>
      <c r="U26" s="18" t="n">
        <v>2.03063827</v>
      </c>
      <c r="V26" s="20" t="n">
        <v>0.681717</v>
      </c>
    </row>
    <row r="27" spans="1:22">
      <c r="A27" s="15" t="s">
        <v>424</v>
      </c>
      <c r="B27" s="17" t="n">
        <v>5299</v>
      </c>
      <c r="C27" s="18">
        <f>(0.0/B27*100)</f>
        <v/>
      </c>
      <c r="D27" s="19" t="n">
        <v>5299</v>
      </c>
      <c r="E27" s="18" t="n">
        <v>16.38393869</v>
      </c>
      <c r="F27" s="20" t="n">
        <v>0.06509537999999999</v>
      </c>
      <c r="G27" s="18" t="n">
        <v>62.81033352</v>
      </c>
      <c r="H27" s="20" t="n">
        <v>0.09277307</v>
      </c>
      <c r="I27" s="18" t="n">
        <v>18.39898867</v>
      </c>
      <c r="J27" s="20" t="n">
        <v>0.08102172000000001</v>
      </c>
      <c r="K27" s="18" t="n">
        <v>2.18411531</v>
      </c>
      <c r="L27" s="20" t="n">
        <v>0.00388119</v>
      </c>
      <c r="M27" s="18" t="n">
        <v>0</v>
      </c>
      <c r="N27" s="20" t="n">
        <v>0</v>
      </c>
      <c r="O27" s="18" t="s">
        <v>404</v>
      </c>
      <c r="P27" s="20" t="s">
        <v>404</v>
      </c>
      <c r="Q27" s="18" t="n">
        <v>0</v>
      </c>
      <c r="R27" s="20" t="n">
        <v>0</v>
      </c>
      <c r="S27" s="18" t="n">
        <v>0</v>
      </c>
      <c r="T27" s="20" t="n">
        <v>0</v>
      </c>
      <c r="U27" s="18" t="n">
        <v>0.22262381</v>
      </c>
      <c r="V27" s="20" t="n">
        <v>0.00634242</v>
      </c>
    </row>
    <row r="28" spans="1:22">
      <c r="A28" s="15" t="s">
        <v>425</v>
      </c>
      <c r="B28" s="17" t="n">
        <v>7568</v>
      </c>
      <c r="C28" s="18">
        <f>(0.0/B28*100)</f>
        <v/>
      </c>
      <c r="D28" s="19" t="n">
        <v>7568</v>
      </c>
      <c r="E28" s="18" t="n">
        <v>37.26582134</v>
      </c>
      <c r="F28" s="20" t="n">
        <v>2.83179187</v>
      </c>
      <c r="G28" s="18" t="n">
        <v>47.09914441</v>
      </c>
      <c r="H28" s="20" t="n">
        <v>3.28425974</v>
      </c>
      <c r="I28" s="18" t="n">
        <v>13.64471359</v>
      </c>
      <c r="J28" s="20" t="n">
        <v>2.21503026</v>
      </c>
      <c r="K28" s="18" t="n">
        <v>0.54285754</v>
      </c>
      <c r="L28" s="20" t="n">
        <v>0.32122609</v>
      </c>
      <c r="M28" s="18" t="n">
        <v>0</v>
      </c>
      <c r="N28" s="20" t="n">
        <v>0</v>
      </c>
      <c r="O28" s="18" t="s">
        <v>404</v>
      </c>
      <c r="P28" s="20" t="s">
        <v>404</v>
      </c>
      <c r="Q28" s="18" t="n">
        <v>0</v>
      </c>
      <c r="R28" s="20" t="n">
        <v>0</v>
      </c>
      <c r="S28" s="18" t="n">
        <v>0</v>
      </c>
      <c r="T28" s="20" t="n">
        <v>0</v>
      </c>
      <c r="U28" s="18" t="n">
        <v>1.44746313</v>
      </c>
      <c r="V28" s="20" t="n">
        <v>0.82716578</v>
      </c>
    </row>
    <row r="29" spans="1:22">
      <c r="A29" s="15" t="s">
        <v>426</v>
      </c>
      <c r="B29" s="17" t="n">
        <v>5385</v>
      </c>
      <c r="C29" s="18">
        <f>(1123.0/B29*100)</f>
        <v/>
      </c>
      <c r="D29" s="19" t="n">
        <v>4262</v>
      </c>
      <c r="E29" s="18" t="n">
        <v>7.74812553</v>
      </c>
      <c r="F29" s="20" t="n">
        <v>2.07265376</v>
      </c>
      <c r="G29" s="18" t="n">
        <v>44.38146288</v>
      </c>
      <c r="H29" s="20" t="n">
        <v>4.07447529</v>
      </c>
      <c r="I29" s="18" t="n">
        <v>25.54239226</v>
      </c>
      <c r="J29" s="20" t="n">
        <v>3.74446368</v>
      </c>
      <c r="K29" s="18" t="n">
        <v>3.22829839</v>
      </c>
      <c r="L29" s="20" t="n">
        <v>1.52681063</v>
      </c>
      <c r="M29" s="18" t="n">
        <v>0</v>
      </c>
      <c r="N29" s="20" t="n">
        <v>0</v>
      </c>
      <c r="O29" s="18" t="s">
        <v>404</v>
      </c>
      <c r="P29" s="20" t="s">
        <v>404</v>
      </c>
      <c r="Q29" s="18" t="n">
        <v>0</v>
      </c>
      <c r="R29" s="20" t="n">
        <v>0</v>
      </c>
      <c r="S29" s="18" t="n">
        <v>0</v>
      </c>
      <c r="T29" s="20" t="n">
        <v>0</v>
      </c>
      <c r="U29" s="18" t="n">
        <v>19.09972093</v>
      </c>
      <c r="V29" s="20" t="n">
        <v>3.56104391</v>
      </c>
    </row>
    <row r="30" spans="1:22">
      <c r="A30" s="15" t="s">
        <v>427</v>
      </c>
      <c r="B30" s="17" t="n">
        <v>4520</v>
      </c>
      <c r="C30" s="18">
        <f>(958.0/B30*100)</f>
        <v/>
      </c>
      <c r="D30" s="19" t="n">
        <v>3562</v>
      </c>
      <c r="E30" s="18" t="n">
        <v>45.19602489</v>
      </c>
      <c r="F30" s="20" t="n">
        <v>4.1704004</v>
      </c>
      <c r="G30" s="18" t="n">
        <v>36.88555368</v>
      </c>
      <c r="H30" s="20" t="n">
        <v>3.89679294</v>
      </c>
      <c r="I30" s="18" t="n">
        <v>12.65798499</v>
      </c>
      <c r="J30" s="20" t="n">
        <v>2.64055867</v>
      </c>
      <c r="K30" s="18" t="n">
        <v>2.76023014</v>
      </c>
      <c r="L30" s="20" t="n">
        <v>1.42229811</v>
      </c>
      <c r="M30" s="18" t="n">
        <v>0</v>
      </c>
      <c r="N30" s="20" t="n">
        <v>0</v>
      </c>
      <c r="O30" s="18" t="s">
        <v>404</v>
      </c>
      <c r="P30" s="20" t="s">
        <v>404</v>
      </c>
      <c r="Q30" s="18" t="n">
        <v>0</v>
      </c>
      <c r="R30" s="20" t="n">
        <v>0</v>
      </c>
      <c r="S30" s="18" t="n">
        <v>0</v>
      </c>
      <c r="T30" s="20" t="n">
        <v>0</v>
      </c>
      <c r="U30" s="18" t="n">
        <v>2.5002063</v>
      </c>
      <c r="V30" s="20" t="n">
        <v>0.94950984</v>
      </c>
    </row>
    <row r="31" spans="1:22">
      <c r="A31" s="15" t="s">
        <v>428</v>
      </c>
      <c r="B31" s="17" t="n">
        <v>5456</v>
      </c>
      <c r="C31" s="18">
        <f>(502.0/B31*100)</f>
        <v/>
      </c>
      <c r="D31" s="19" t="n">
        <v>4954</v>
      </c>
      <c r="E31" s="18" t="n">
        <v>29.73536026</v>
      </c>
      <c r="F31" s="20" t="n">
        <v>3.02812459</v>
      </c>
      <c r="G31" s="18" t="n">
        <v>45.1711597</v>
      </c>
      <c r="H31" s="20" t="n">
        <v>3.35793692</v>
      </c>
      <c r="I31" s="18" t="n">
        <v>15.92731217</v>
      </c>
      <c r="J31" s="20" t="n">
        <v>2.27367733</v>
      </c>
      <c r="K31" s="18" t="n">
        <v>0</v>
      </c>
      <c r="L31" s="20" t="n">
        <v>0</v>
      </c>
      <c r="M31" s="18" t="n">
        <v>0</v>
      </c>
      <c r="N31" s="20" t="n">
        <v>0</v>
      </c>
      <c r="O31" s="18" t="s">
        <v>404</v>
      </c>
      <c r="P31" s="20" t="s">
        <v>404</v>
      </c>
      <c r="Q31" s="18" t="n">
        <v>0</v>
      </c>
      <c r="R31" s="20" t="n">
        <v>0</v>
      </c>
      <c r="S31" s="18" t="n">
        <v>0</v>
      </c>
      <c r="T31" s="20" t="n">
        <v>0</v>
      </c>
      <c r="U31" s="18" t="n">
        <v>9.166167870000001</v>
      </c>
      <c r="V31" s="20" t="n">
        <v>1.94656393</v>
      </c>
    </row>
    <row r="32" spans="1:22">
      <c r="A32" s="15" t="s">
        <v>429</v>
      </c>
      <c r="B32" s="17" t="n">
        <v>4478</v>
      </c>
      <c r="C32" s="18">
        <f>(0.0/B32*100)</f>
        <v/>
      </c>
      <c r="D32" s="19" t="n">
        <v>4478</v>
      </c>
      <c r="E32" s="18" t="n">
        <v>87.90158356000001</v>
      </c>
      <c r="F32" s="20" t="n">
        <v>2.66523161</v>
      </c>
      <c r="G32" s="18" t="n">
        <v>9.750515569999999</v>
      </c>
      <c r="H32" s="20" t="n">
        <v>2.50386987</v>
      </c>
      <c r="I32" s="18" t="n">
        <v>0.58041485</v>
      </c>
      <c r="J32" s="20" t="n">
        <v>0.60657241</v>
      </c>
      <c r="K32" s="18" t="n">
        <v>0</v>
      </c>
      <c r="L32" s="20" t="n">
        <v>0</v>
      </c>
      <c r="M32" s="18" t="n">
        <v>0</v>
      </c>
      <c r="N32" s="20" t="n">
        <v>0</v>
      </c>
      <c r="O32" s="18" t="s">
        <v>404</v>
      </c>
      <c r="P32" s="20" t="s">
        <v>404</v>
      </c>
      <c r="Q32" s="18" t="n">
        <v>0</v>
      </c>
      <c r="R32" s="20" t="n">
        <v>0</v>
      </c>
      <c r="S32" s="18" t="n">
        <v>0</v>
      </c>
      <c r="T32" s="20" t="n">
        <v>0</v>
      </c>
      <c r="U32" s="18" t="n">
        <v>1.76748602</v>
      </c>
      <c r="V32" s="20" t="n">
        <v>1.00244135</v>
      </c>
    </row>
    <row r="33" spans="1:22">
      <c r="A33" s="15" t="s">
        <v>430</v>
      </c>
      <c r="B33" s="17" t="n">
        <v>7325</v>
      </c>
      <c r="C33" s="18">
        <f>(29.0/B33*100)</f>
        <v/>
      </c>
      <c r="D33" s="19" t="n">
        <v>7296</v>
      </c>
      <c r="E33" s="18" t="n">
        <v>23.35651247</v>
      </c>
      <c r="F33" s="20" t="n">
        <v>2.89501278</v>
      </c>
      <c r="G33" s="18" t="n">
        <v>45.62768432</v>
      </c>
      <c r="H33" s="20" t="n">
        <v>4.02681101</v>
      </c>
      <c r="I33" s="18" t="n">
        <v>27.04012454</v>
      </c>
      <c r="J33" s="20" t="n">
        <v>3.18059726</v>
      </c>
      <c r="K33" s="18" t="n">
        <v>3.81030278</v>
      </c>
      <c r="L33" s="20" t="n">
        <v>1.44899575</v>
      </c>
      <c r="M33" s="18" t="n">
        <v>0</v>
      </c>
      <c r="N33" s="20" t="n">
        <v>0</v>
      </c>
      <c r="O33" s="18" t="s">
        <v>404</v>
      </c>
      <c r="P33" s="20" t="s">
        <v>404</v>
      </c>
      <c r="Q33" s="18" t="n">
        <v>0</v>
      </c>
      <c r="R33" s="20" t="n">
        <v>0</v>
      </c>
      <c r="S33" s="18" t="n">
        <v>0</v>
      </c>
      <c r="T33" s="20" t="n">
        <v>0</v>
      </c>
      <c r="U33" s="18" t="n">
        <v>0.16537588</v>
      </c>
      <c r="V33" s="20" t="n">
        <v>0.18108633</v>
      </c>
    </row>
    <row r="34" spans="1:22">
      <c r="A34" s="15" t="s">
        <v>431</v>
      </c>
      <c r="B34" s="17" t="n">
        <v>6350</v>
      </c>
      <c r="C34" s="18">
        <f>(0.0/B34*100)</f>
        <v/>
      </c>
      <c r="D34" s="19" t="n">
        <v>6350</v>
      </c>
      <c r="E34" s="18" t="n">
        <v>74.65552262999999</v>
      </c>
      <c r="F34" s="20" t="n">
        <v>2.70027421</v>
      </c>
      <c r="G34" s="18" t="n">
        <v>18.44614604</v>
      </c>
      <c r="H34" s="20" t="n">
        <v>2.42860574</v>
      </c>
      <c r="I34" s="18" t="n">
        <v>5.72078764</v>
      </c>
      <c r="J34" s="20" t="n">
        <v>1.23315411</v>
      </c>
      <c r="K34" s="18" t="n">
        <v>0.54232609</v>
      </c>
      <c r="L34" s="20" t="n">
        <v>0.35216182</v>
      </c>
      <c r="M34" s="18" t="n">
        <v>0</v>
      </c>
      <c r="N34" s="20" t="n">
        <v>0</v>
      </c>
      <c r="O34" s="18" t="s">
        <v>404</v>
      </c>
      <c r="P34" s="20" t="s">
        <v>404</v>
      </c>
      <c r="Q34" s="18" t="n">
        <v>0</v>
      </c>
      <c r="R34" s="20" t="n">
        <v>0</v>
      </c>
      <c r="S34" s="18" t="n">
        <v>0</v>
      </c>
      <c r="T34" s="20" t="n">
        <v>0</v>
      </c>
      <c r="U34" s="18" t="n">
        <v>0.6352176</v>
      </c>
      <c r="V34" s="20" t="n">
        <v>0.51194567</v>
      </c>
    </row>
    <row r="35" spans="1:22">
      <c r="A35" s="15" t="s">
        <v>432</v>
      </c>
      <c r="B35" s="17" t="n">
        <v>6406</v>
      </c>
      <c r="C35" s="18">
        <f>(443.0/B35*100)</f>
        <v/>
      </c>
      <c r="D35" s="19" t="n">
        <v>5963</v>
      </c>
      <c r="E35" s="18" t="n">
        <v>58.40213153</v>
      </c>
      <c r="F35" s="20" t="n">
        <v>0.61168649</v>
      </c>
      <c r="G35" s="18" t="n">
        <v>30.5251332</v>
      </c>
      <c r="H35" s="20" t="n">
        <v>0.61468459</v>
      </c>
      <c r="I35" s="18" t="n">
        <v>10.33741879</v>
      </c>
      <c r="J35" s="20" t="n">
        <v>0.54866357</v>
      </c>
      <c r="K35" s="18" t="n">
        <v>0</v>
      </c>
      <c r="L35" s="20" t="n">
        <v>0</v>
      </c>
      <c r="M35" s="18" t="n">
        <v>0</v>
      </c>
      <c r="N35" s="20" t="n">
        <v>0</v>
      </c>
      <c r="O35" s="18" t="s">
        <v>404</v>
      </c>
      <c r="P35" s="20" t="s">
        <v>404</v>
      </c>
      <c r="Q35" s="18" t="n">
        <v>0</v>
      </c>
      <c r="R35" s="20" t="n">
        <v>0</v>
      </c>
      <c r="S35" s="18" t="n">
        <v>0</v>
      </c>
      <c r="T35" s="20" t="n">
        <v>0</v>
      </c>
      <c r="U35" s="18" t="n">
        <v>0.7353164800000001</v>
      </c>
      <c r="V35" s="20" t="n">
        <v>0.07773998999999999</v>
      </c>
    </row>
    <row r="36" spans="1:22">
      <c r="A36" s="15" t="s">
        <v>433</v>
      </c>
      <c r="B36" s="17" t="n">
        <v>6736</v>
      </c>
      <c r="C36" s="18">
        <f>(10.0/B36*100)</f>
        <v/>
      </c>
      <c r="D36" s="19" t="n">
        <v>6726</v>
      </c>
      <c r="E36" s="18" t="n">
        <v>38.42275515</v>
      </c>
      <c r="F36" s="20" t="n">
        <v>3.47687211</v>
      </c>
      <c r="G36" s="18" t="n">
        <v>33.33106019</v>
      </c>
      <c r="H36" s="20" t="n">
        <v>3.61210327</v>
      </c>
      <c r="I36" s="18" t="n">
        <v>24.0068392</v>
      </c>
      <c r="J36" s="20" t="n">
        <v>3.2978723</v>
      </c>
      <c r="K36" s="18" t="n">
        <v>4.11278587</v>
      </c>
      <c r="L36" s="20" t="n">
        <v>1.65384254</v>
      </c>
      <c r="M36" s="18" t="n">
        <v>0</v>
      </c>
      <c r="N36" s="20" t="n">
        <v>0</v>
      </c>
      <c r="O36" s="18" t="s">
        <v>404</v>
      </c>
      <c r="P36" s="20" t="s">
        <v>404</v>
      </c>
      <c r="Q36" s="18" t="n">
        <v>0</v>
      </c>
      <c r="R36" s="20" t="n">
        <v>0</v>
      </c>
      <c r="S36" s="18" t="n">
        <v>0</v>
      </c>
      <c r="T36" s="20" t="n">
        <v>0</v>
      </c>
      <c r="U36" s="18" t="n">
        <v>0.12655959</v>
      </c>
      <c r="V36" s="20" t="n">
        <v>0.12929658</v>
      </c>
    </row>
    <row r="37" spans="1:22">
      <c r="A37" s="15" t="s">
        <v>434</v>
      </c>
      <c r="B37" s="17" t="n">
        <v>5458</v>
      </c>
      <c r="C37" s="18">
        <f>(0.0/B37*100)</f>
        <v/>
      </c>
      <c r="D37" s="19" t="n">
        <v>5458</v>
      </c>
      <c r="E37" s="18" t="n">
        <v>23.99527423</v>
      </c>
      <c r="F37" s="20" t="n">
        <v>3.56632437</v>
      </c>
      <c r="G37" s="18" t="n">
        <v>37.61657299</v>
      </c>
      <c r="H37" s="20" t="n">
        <v>3.91988927</v>
      </c>
      <c r="I37" s="18" t="n">
        <v>34.61248298</v>
      </c>
      <c r="J37" s="20" t="n">
        <v>3.47383377</v>
      </c>
      <c r="K37" s="18" t="n">
        <v>3.38092569</v>
      </c>
      <c r="L37" s="20" t="n">
        <v>1.29977866</v>
      </c>
      <c r="M37" s="18" t="n">
        <v>0</v>
      </c>
      <c r="N37" s="20" t="n">
        <v>0</v>
      </c>
      <c r="O37" s="18" t="s">
        <v>404</v>
      </c>
      <c r="P37" s="20" t="s">
        <v>404</v>
      </c>
      <c r="Q37" s="18" t="n">
        <v>0</v>
      </c>
      <c r="R37" s="20" t="n">
        <v>0</v>
      </c>
      <c r="S37" s="18" t="n">
        <v>0</v>
      </c>
      <c r="T37" s="20" t="n">
        <v>0</v>
      </c>
      <c r="U37" s="18" t="n">
        <v>0.39474411</v>
      </c>
      <c r="V37" s="20" t="n">
        <v>0.39538616</v>
      </c>
    </row>
    <row r="38" spans="1:22">
      <c r="A38" s="15" t="s">
        <v>435</v>
      </c>
      <c r="B38" s="17" t="n">
        <v>5860</v>
      </c>
      <c r="C38" s="18">
        <f>(268.0/B38*100)</f>
        <v/>
      </c>
      <c r="D38" s="19" t="n">
        <v>5592</v>
      </c>
      <c r="E38" s="18" t="n">
        <v>42.10210489</v>
      </c>
      <c r="F38" s="20" t="n">
        <v>3.62582466</v>
      </c>
      <c r="G38" s="18" t="n">
        <v>40.67526257</v>
      </c>
      <c r="H38" s="20" t="n">
        <v>3.8841509</v>
      </c>
      <c r="I38" s="18" t="n">
        <v>14.00567376</v>
      </c>
      <c r="J38" s="20" t="n">
        <v>2.74583227</v>
      </c>
      <c r="K38" s="18" t="n">
        <v>0.9358329399999999</v>
      </c>
      <c r="L38" s="20" t="n">
        <v>0.72886933</v>
      </c>
      <c r="M38" s="18" t="n">
        <v>0</v>
      </c>
      <c r="N38" s="20" t="n">
        <v>0</v>
      </c>
      <c r="O38" s="18" t="s">
        <v>404</v>
      </c>
      <c r="P38" s="20" t="s">
        <v>404</v>
      </c>
      <c r="Q38" s="18" t="n">
        <v>0</v>
      </c>
      <c r="R38" s="20" t="n">
        <v>0</v>
      </c>
      <c r="S38" s="18" t="n">
        <v>0</v>
      </c>
      <c r="T38" s="20" t="n">
        <v>0</v>
      </c>
      <c r="U38" s="18" t="n">
        <v>2.28112584</v>
      </c>
      <c r="V38" s="20" t="n">
        <v>1.08178918</v>
      </c>
    </row>
    <row r="39" spans="1:22">
      <c r="A39" s="15" t="s">
        <v>436</v>
      </c>
      <c r="B39" s="17" t="n">
        <v>5895</v>
      </c>
      <c r="C39" s="18">
        <f>(0.0/B39*100)</f>
        <v/>
      </c>
      <c r="D39" s="19" t="n">
        <v>5895</v>
      </c>
      <c r="E39" s="18" t="n">
        <v>27.62551472</v>
      </c>
      <c r="F39" s="20" t="n">
        <v>3.21414387</v>
      </c>
      <c r="G39" s="18" t="n">
        <v>45.96792685</v>
      </c>
      <c r="H39" s="20" t="n">
        <v>4.12570951</v>
      </c>
      <c r="I39" s="18" t="n">
        <v>23.7011071</v>
      </c>
      <c r="J39" s="20" t="n">
        <v>3.17326472</v>
      </c>
      <c r="K39" s="18" t="n">
        <v>2.70545134</v>
      </c>
      <c r="L39" s="20" t="n">
        <v>1.22478352</v>
      </c>
      <c r="M39" s="18" t="n">
        <v>0</v>
      </c>
      <c r="N39" s="20" t="n">
        <v>0</v>
      </c>
      <c r="O39" s="18" t="s">
        <v>404</v>
      </c>
      <c r="P39" s="20" t="s">
        <v>404</v>
      </c>
      <c r="Q39" s="18" t="n">
        <v>0</v>
      </c>
      <c r="R39" s="20" t="n">
        <v>0</v>
      </c>
      <c r="S39" s="18" t="n">
        <v>0</v>
      </c>
      <c r="T39" s="20" t="n">
        <v>0</v>
      </c>
      <c r="U39" s="18" t="n">
        <v>0</v>
      </c>
      <c r="V39" s="20" t="n">
        <v>0</v>
      </c>
    </row>
    <row r="40" spans="1:22">
      <c r="A40" s="15" t="s">
        <v>437</v>
      </c>
      <c r="B40" s="17" t="n">
        <v>14157</v>
      </c>
      <c r="C40" s="18">
        <f>(2754.0/B40*100)</f>
        <v/>
      </c>
      <c r="D40" s="19" t="n">
        <v>11403</v>
      </c>
      <c r="E40" s="18" t="n">
        <v>37.52623292</v>
      </c>
      <c r="F40" s="20" t="n">
        <v>3.94613375</v>
      </c>
      <c r="G40" s="18" t="n">
        <v>38.48911738</v>
      </c>
      <c r="H40" s="20" t="n">
        <v>3.86526037</v>
      </c>
      <c r="I40" s="18" t="n">
        <v>17.25557275</v>
      </c>
      <c r="J40" s="20" t="n">
        <v>3.1668857</v>
      </c>
      <c r="K40" s="18" t="n">
        <v>1.83477715</v>
      </c>
      <c r="L40" s="20" t="n">
        <v>0.88064204</v>
      </c>
      <c r="M40" s="18" t="n">
        <v>0</v>
      </c>
      <c r="N40" s="20" t="n">
        <v>0</v>
      </c>
      <c r="O40" s="18" t="s">
        <v>404</v>
      </c>
      <c r="P40" s="20" t="s">
        <v>404</v>
      </c>
      <c r="Q40" s="18" t="n">
        <v>0</v>
      </c>
      <c r="R40" s="20" t="n">
        <v>0</v>
      </c>
      <c r="S40" s="18" t="n">
        <v>0</v>
      </c>
      <c r="T40" s="20" t="n">
        <v>0</v>
      </c>
      <c r="U40" s="18" t="n">
        <v>4.89429981</v>
      </c>
      <c r="V40" s="20" t="n">
        <v>1.53048776</v>
      </c>
    </row>
    <row r="41" spans="1:22">
      <c r="A41" s="15" t="s">
        <v>438</v>
      </c>
      <c r="B41" s="17" t="n">
        <v>5712</v>
      </c>
      <c r="C41" s="18">
        <f>(99.0/B41*100)</f>
        <v/>
      </c>
      <c r="D41" s="19" t="n">
        <v>5613</v>
      </c>
      <c r="E41" s="18" t="n">
        <v>51.21976902</v>
      </c>
      <c r="F41" s="20" t="n">
        <v>4.01399722</v>
      </c>
      <c r="G41" s="18" t="n">
        <v>34.47963759</v>
      </c>
      <c r="H41" s="20" t="n">
        <v>3.92822525</v>
      </c>
      <c r="I41" s="18" t="n">
        <v>13.32245807</v>
      </c>
      <c r="J41" s="20" t="n">
        <v>2.91590332</v>
      </c>
      <c r="K41" s="18" t="n">
        <v>0.8572697500000001</v>
      </c>
      <c r="L41" s="20" t="n">
        <v>0.63595627</v>
      </c>
      <c r="M41" s="18" t="n">
        <v>0</v>
      </c>
      <c r="N41" s="20" t="n">
        <v>0</v>
      </c>
      <c r="O41" s="18" t="s">
        <v>404</v>
      </c>
      <c r="P41" s="20" t="s">
        <v>404</v>
      </c>
      <c r="Q41" s="18" t="n">
        <v>0</v>
      </c>
      <c r="R41" s="20" t="n">
        <v>0</v>
      </c>
      <c r="S41" s="18" t="n">
        <v>0</v>
      </c>
      <c r="T41" s="20" t="n">
        <v>0</v>
      </c>
      <c r="U41" s="18" t="n">
        <v>0.12086557</v>
      </c>
      <c r="V41" s="20" t="n">
        <v>0.11382154</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55.08461802</v>
      </c>
      <c r="F44" s="20" t="n">
        <v>3.82558269</v>
      </c>
      <c r="G44" s="18" t="n">
        <v>27.73306471</v>
      </c>
      <c r="H44" s="20" t="n">
        <v>3.741874</v>
      </c>
      <c r="I44" s="18" t="n">
        <v>13.02304783</v>
      </c>
      <c r="J44" s="20" t="n">
        <v>2.67854593</v>
      </c>
      <c r="K44" s="18" t="n">
        <v>3.64416453</v>
      </c>
      <c r="L44" s="20" t="n">
        <v>1.52975299</v>
      </c>
      <c r="M44" s="18" t="n">
        <v>0</v>
      </c>
      <c r="N44" s="20" t="n">
        <v>0</v>
      </c>
      <c r="O44" s="18" t="s">
        <v>404</v>
      </c>
      <c r="P44" s="20" t="s">
        <v>404</v>
      </c>
      <c r="Q44" s="18" t="n">
        <v>0</v>
      </c>
      <c r="R44" s="20" t="n">
        <v>0</v>
      </c>
      <c r="S44" s="18" t="n">
        <v>0</v>
      </c>
      <c r="T44" s="20" t="n">
        <v>0</v>
      </c>
      <c r="U44" s="18" t="n">
        <v>0.5151049</v>
      </c>
      <c r="V44" s="20" t="n">
        <v>0.41000594</v>
      </c>
    </row>
    <row r="45" spans="1:22">
      <c r="A45" s="15" t="s">
        <v>442</v>
      </c>
      <c r="B45" s="17" t="n">
        <v>5519</v>
      </c>
      <c r="C45" s="18">
        <f>(0.0/B45*100)</f>
        <v/>
      </c>
      <c r="D45" s="19" t="n">
        <v>5519</v>
      </c>
      <c r="E45" s="18" t="n">
        <v>31.32240925</v>
      </c>
      <c r="F45" s="20" t="n">
        <v>3.59338015</v>
      </c>
      <c r="G45" s="18" t="n">
        <v>31.59126647</v>
      </c>
      <c r="H45" s="20" t="n">
        <v>4.15383242</v>
      </c>
      <c r="I45" s="18" t="n">
        <v>26.65425883</v>
      </c>
      <c r="J45" s="20" t="n">
        <v>3.4218572</v>
      </c>
      <c r="K45" s="18" t="n">
        <v>8.380686649999999</v>
      </c>
      <c r="L45" s="20" t="n">
        <v>2.2869306</v>
      </c>
      <c r="M45" s="18" t="n">
        <v>0</v>
      </c>
      <c r="N45" s="20" t="n">
        <v>0</v>
      </c>
      <c r="O45" s="18" t="s">
        <v>404</v>
      </c>
      <c r="P45" s="20" t="s">
        <v>404</v>
      </c>
      <c r="Q45" s="18" t="n">
        <v>0</v>
      </c>
      <c r="R45" s="20" t="n">
        <v>0</v>
      </c>
      <c r="S45" s="18" t="n">
        <v>0</v>
      </c>
      <c r="T45" s="20" t="n">
        <v>0</v>
      </c>
      <c r="U45" s="18" t="n">
        <v>2.0513788</v>
      </c>
      <c r="V45" s="20" t="n">
        <v>1.00898136</v>
      </c>
    </row>
    <row r="46" spans="1:22">
      <c r="A46" s="15" t="s">
        <v>443</v>
      </c>
      <c r="B46" s="17" t="n">
        <v>23141</v>
      </c>
      <c r="C46" s="18">
        <f>(4196.0/B46*100)</f>
        <v/>
      </c>
      <c r="D46" s="19" t="n">
        <v>18945</v>
      </c>
      <c r="E46" s="18" t="n">
        <v>50.00663416</v>
      </c>
      <c r="F46" s="20" t="n">
        <v>2.34590846</v>
      </c>
      <c r="G46" s="18" t="n">
        <v>25.05608703</v>
      </c>
      <c r="H46" s="20" t="n">
        <v>2.50810862</v>
      </c>
      <c r="I46" s="18" t="n">
        <v>16.02652804</v>
      </c>
      <c r="J46" s="20" t="n">
        <v>2.24899912</v>
      </c>
      <c r="K46" s="18" t="n">
        <v>2.62400391</v>
      </c>
      <c r="L46" s="20" t="n">
        <v>0.76112561</v>
      </c>
      <c r="M46" s="18" t="n">
        <v>0</v>
      </c>
      <c r="N46" s="20" t="n">
        <v>0</v>
      </c>
      <c r="O46" s="18" t="s">
        <v>404</v>
      </c>
      <c r="P46" s="20" t="s">
        <v>404</v>
      </c>
      <c r="Q46" s="18" t="n">
        <v>0</v>
      </c>
      <c r="R46" s="20" t="n">
        <v>0</v>
      </c>
      <c r="S46" s="18" t="n">
        <v>0</v>
      </c>
      <c r="T46" s="20" t="n">
        <v>0</v>
      </c>
      <c r="U46" s="18" t="n">
        <v>6.28674685</v>
      </c>
      <c r="V46" s="20" t="n">
        <v>1.0189324</v>
      </c>
    </row>
    <row r="47" spans="1:22">
      <c r="A47" s="15" t="s">
        <v>444</v>
      </c>
      <c r="B47" s="17" t="n">
        <v>5928</v>
      </c>
      <c r="C47" s="18">
        <f>(0.0/B47*100)</f>
        <v/>
      </c>
      <c r="D47" s="19" t="n">
        <v>5928</v>
      </c>
      <c r="E47" s="18" t="n">
        <v>70.51794615</v>
      </c>
      <c r="F47" s="20" t="n">
        <v>3.64785226</v>
      </c>
      <c r="G47" s="18" t="n">
        <v>20.25919127</v>
      </c>
      <c r="H47" s="20" t="n">
        <v>3.18713673</v>
      </c>
      <c r="I47" s="18" t="n">
        <v>6.26862345</v>
      </c>
      <c r="J47" s="20" t="n">
        <v>1.91443954</v>
      </c>
      <c r="K47" s="18" t="n">
        <v>0.8245264</v>
      </c>
      <c r="L47" s="20" t="n">
        <v>0.67174022</v>
      </c>
      <c r="M47" s="18" t="n">
        <v>0</v>
      </c>
      <c r="N47" s="20" t="n">
        <v>0</v>
      </c>
      <c r="O47" s="18" t="s">
        <v>404</v>
      </c>
      <c r="P47" s="20" t="s">
        <v>404</v>
      </c>
      <c r="Q47" s="18" t="n">
        <v>0</v>
      </c>
      <c r="R47" s="20" t="n">
        <v>0</v>
      </c>
      <c r="S47" s="18" t="n">
        <v>0</v>
      </c>
      <c r="T47" s="20" t="n">
        <v>0</v>
      </c>
      <c r="U47" s="18" t="n">
        <v>2.12971273</v>
      </c>
      <c r="V47" s="20" t="n">
        <v>1.12031332</v>
      </c>
    </row>
    <row r="48" spans="1:22">
      <c r="A48" s="15" t="s">
        <v>445</v>
      </c>
      <c r="B48" s="17" t="n">
        <v>9841</v>
      </c>
      <c r="C48" s="18">
        <f>(40.0/B48*100)</f>
        <v/>
      </c>
      <c r="D48" s="19" t="n">
        <v>9801</v>
      </c>
      <c r="E48" s="18" t="n">
        <v>12.27891286</v>
      </c>
      <c r="F48" s="20" t="n">
        <v>2.53820074</v>
      </c>
      <c r="G48" s="18" t="n">
        <v>28.09034791</v>
      </c>
      <c r="H48" s="20" t="n">
        <v>4.32771597</v>
      </c>
      <c r="I48" s="18" t="n">
        <v>35.67145992</v>
      </c>
      <c r="J48" s="20" t="n">
        <v>4.21326678</v>
      </c>
      <c r="K48" s="18" t="n">
        <v>23.42404003</v>
      </c>
      <c r="L48" s="20" t="n">
        <v>3.6489173</v>
      </c>
      <c r="M48" s="18" t="n">
        <v>0</v>
      </c>
      <c r="N48" s="20" t="n">
        <v>0</v>
      </c>
      <c r="O48" s="18" t="s">
        <v>404</v>
      </c>
      <c r="P48" s="20" t="s">
        <v>404</v>
      </c>
      <c r="Q48" s="18" t="n">
        <v>0</v>
      </c>
      <c r="R48" s="20" t="n">
        <v>0</v>
      </c>
      <c r="S48" s="18" t="n">
        <v>0</v>
      </c>
      <c r="T48" s="20" t="n">
        <v>0</v>
      </c>
      <c r="U48" s="18" t="n">
        <v>0.53523928</v>
      </c>
      <c r="V48" s="20" t="n">
        <v>0.52726012</v>
      </c>
    </row>
    <row r="49" spans="1:22">
      <c r="A49" s="15" t="s">
        <v>446</v>
      </c>
      <c r="B49" s="17" t="n">
        <v>6349</v>
      </c>
      <c r="C49" s="18">
        <f>(52.0/B49*100)</f>
        <v/>
      </c>
      <c r="D49" s="19" t="n">
        <v>6297</v>
      </c>
      <c r="E49" s="18" t="n">
        <v>35.57188241</v>
      </c>
      <c r="F49" s="20" t="n">
        <v>3.51083051</v>
      </c>
      <c r="G49" s="18" t="n">
        <v>40.2240412</v>
      </c>
      <c r="H49" s="20" t="n">
        <v>3.68589168</v>
      </c>
      <c r="I49" s="18" t="n">
        <v>20.96164689</v>
      </c>
      <c r="J49" s="20" t="n">
        <v>3.01568641</v>
      </c>
      <c r="K49" s="18" t="n">
        <v>2.90402435</v>
      </c>
      <c r="L49" s="20" t="n">
        <v>1.38581398</v>
      </c>
      <c r="M49" s="18" t="n">
        <v>0</v>
      </c>
      <c r="N49" s="20" t="n">
        <v>0</v>
      </c>
      <c r="O49" s="18" t="s">
        <v>404</v>
      </c>
      <c r="P49" s="20" t="s">
        <v>404</v>
      </c>
      <c r="Q49" s="18" t="n">
        <v>0</v>
      </c>
      <c r="R49" s="20" t="n">
        <v>0</v>
      </c>
      <c r="S49" s="18" t="n">
        <v>0</v>
      </c>
      <c r="T49" s="20" t="n">
        <v>0</v>
      </c>
      <c r="U49" s="18" t="n">
        <v>0.33840516</v>
      </c>
      <c r="V49" s="20" t="n">
        <v>0.38228656</v>
      </c>
    </row>
    <row r="50" spans="1:22">
      <c r="A50" s="15" t="s">
        <v>447</v>
      </c>
      <c r="B50" s="17" t="n">
        <v>11795</v>
      </c>
      <c r="C50" s="18">
        <f>(1031.0/B50*100)</f>
        <v/>
      </c>
      <c r="D50" s="19" t="n">
        <v>10764</v>
      </c>
      <c r="E50" s="18" t="n">
        <v>35.01402402</v>
      </c>
      <c r="F50" s="20" t="n">
        <v>3.23469467</v>
      </c>
      <c r="G50" s="18" t="n">
        <v>33.44843874</v>
      </c>
      <c r="H50" s="20" t="n">
        <v>3.6431373</v>
      </c>
      <c r="I50" s="18" t="n">
        <v>20.99809863</v>
      </c>
      <c r="J50" s="20" t="n">
        <v>2.54085772</v>
      </c>
      <c r="K50" s="18" t="n">
        <v>3.9863832</v>
      </c>
      <c r="L50" s="20" t="n">
        <v>1.33580322</v>
      </c>
      <c r="M50" s="18" t="n">
        <v>0</v>
      </c>
      <c r="N50" s="20" t="n">
        <v>0</v>
      </c>
      <c r="O50" s="18" t="s">
        <v>404</v>
      </c>
      <c r="P50" s="20" t="s">
        <v>404</v>
      </c>
      <c r="Q50" s="18" t="n">
        <v>0</v>
      </c>
      <c r="R50" s="20" t="n">
        <v>0</v>
      </c>
      <c r="S50" s="18" t="n">
        <v>0</v>
      </c>
      <c r="T50" s="20" t="n">
        <v>0</v>
      </c>
      <c r="U50" s="18" t="n">
        <v>6.55305541</v>
      </c>
      <c r="V50" s="20" t="n">
        <v>1.63761518</v>
      </c>
    </row>
    <row r="51" spans="1:22">
      <c r="A51" s="15" t="s">
        <v>448</v>
      </c>
      <c r="B51" s="17" t="n">
        <v>6866</v>
      </c>
      <c r="C51" s="18">
        <f>(0.0/B51*100)</f>
        <v/>
      </c>
      <c r="D51" s="19" t="n">
        <v>6866</v>
      </c>
      <c r="E51" s="18" t="n">
        <v>22.01084192</v>
      </c>
      <c r="F51" s="20" t="n">
        <v>3.23549925</v>
      </c>
      <c r="G51" s="18" t="n">
        <v>31.64544479</v>
      </c>
      <c r="H51" s="20" t="n">
        <v>3.13535632</v>
      </c>
      <c r="I51" s="18" t="n">
        <v>28.0334627</v>
      </c>
      <c r="J51" s="20" t="n">
        <v>3.29477646</v>
      </c>
      <c r="K51" s="18" t="n">
        <v>15.91664586</v>
      </c>
      <c r="L51" s="20" t="n">
        <v>2.7706443</v>
      </c>
      <c r="M51" s="18" t="n">
        <v>0</v>
      </c>
      <c r="N51" s="20" t="n">
        <v>0</v>
      </c>
      <c r="O51" s="18" t="s">
        <v>404</v>
      </c>
      <c r="P51" s="20" t="s">
        <v>404</v>
      </c>
      <c r="Q51" s="18" t="n">
        <v>0</v>
      </c>
      <c r="R51" s="20" t="n">
        <v>0</v>
      </c>
      <c r="S51" s="18" t="n">
        <v>0</v>
      </c>
      <c r="T51" s="20" t="n">
        <v>0</v>
      </c>
      <c r="U51" s="18" t="n">
        <v>2.39360473</v>
      </c>
      <c r="V51" s="20" t="n">
        <v>1.08786046</v>
      </c>
    </row>
    <row r="52" spans="1:22">
      <c r="A52" s="15" t="s">
        <v>449</v>
      </c>
      <c r="B52" s="17" t="n">
        <v>5809</v>
      </c>
      <c r="C52" s="18">
        <f>(0.0/B52*100)</f>
        <v/>
      </c>
      <c r="D52" s="19" t="n">
        <v>5809</v>
      </c>
      <c r="E52" s="18" t="n">
        <v>47.78319302</v>
      </c>
      <c r="F52" s="20" t="n">
        <v>4.1287411</v>
      </c>
      <c r="G52" s="18" t="n">
        <v>31.64156445</v>
      </c>
      <c r="H52" s="20" t="n">
        <v>3.8400932</v>
      </c>
      <c r="I52" s="18" t="n">
        <v>17.69604244</v>
      </c>
      <c r="J52" s="20" t="n">
        <v>3.27103046</v>
      </c>
      <c r="K52" s="18" t="n">
        <v>2.80352518</v>
      </c>
      <c r="L52" s="20" t="n">
        <v>1.33823625</v>
      </c>
      <c r="M52" s="18" t="n">
        <v>0</v>
      </c>
      <c r="N52" s="20" t="n">
        <v>0</v>
      </c>
      <c r="O52" s="18" t="s">
        <v>404</v>
      </c>
      <c r="P52" s="20" t="s">
        <v>404</v>
      </c>
      <c r="Q52" s="18" t="n">
        <v>0</v>
      </c>
      <c r="R52" s="20" t="n">
        <v>0</v>
      </c>
      <c r="S52" s="18" t="n">
        <v>0</v>
      </c>
      <c r="T52" s="20" t="n">
        <v>0</v>
      </c>
      <c r="U52" s="18" t="n">
        <v>0.07567491</v>
      </c>
      <c r="V52" s="20" t="n">
        <v>0.07594953</v>
      </c>
    </row>
    <row r="53" spans="1:22">
      <c r="A53" s="15" t="s">
        <v>450</v>
      </c>
      <c r="B53" s="17" t="n">
        <v>5571</v>
      </c>
      <c r="C53" s="18">
        <f>(0.0/B53*100)</f>
        <v/>
      </c>
      <c r="D53" s="19" t="n">
        <v>5571</v>
      </c>
      <c r="E53" s="18" t="n">
        <v>22.74062455</v>
      </c>
      <c r="F53" s="20" t="n">
        <v>0.10472537</v>
      </c>
      <c r="G53" s="18" t="n">
        <v>44.66584873</v>
      </c>
      <c r="H53" s="20" t="n">
        <v>0.13406181</v>
      </c>
      <c r="I53" s="18" t="n">
        <v>18.41391739</v>
      </c>
      <c r="J53" s="20" t="n">
        <v>0.12014368</v>
      </c>
      <c r="K53" s="18" t="n">
        <v>13.15912256</v>
      </c>
      <c r="L53" s="20" t="n">
        <v>0.1070619</v>
      </c>
      <c r="M53" s="18" t="n">
        <v>0</v>
      </c>
      <c r="N53" s="20" t="n">
        <v>0</v>
      </c>
      <c r="O53" s="18" t="s">
        <v>404</v>
      </c>
      <c r="P53" s="20" t="s">
        <v>404</v>
      </c>
      <c r="Q53" s="18" t="n">
        <v>0</v>
      </c>
      <c r="R53" s="20" t="n">
        <v>0</v>
      </c>
      <c r="S53" s="18" t="n">
        <v>0</v>
      </c>
      <c r="T53" s="20" t="n">
        <v>0</v>
      </c>
      <c r="U53" s="18" t="n">
        <v>1.02048677</v>
      </c>
      <c r="V53" s="20" t="n">
        <v>0.03948149</v>
      </c>
    </row>
    <row r="54" spans="1:22">
      <c r="A54" s="15" t="s">
        <v>451</v>
      </c>
      <c r="B54" s="17" t="n">
        <v>4740</v>
      </c>
      <c r="C54" s="18">
        <f>(199.0/B54*100)</f>
        <v/>
      </c>
      <c r="D54" s="19" t="n">
        <v>4541</v>
      </c>
      <c r="E54" s="18" t="n">
        <v>47.53451503</v>
      </c>
      <c r="F54" s="20" t="n">
        <v>3.45479357</v>
      </c>
      <c r="G54" s="18" t="n">
        <v>30.37075875</v>
      </c>
      <c r="H54" s="20" t="n">
        <v>3.44260909</v>
      </c>
      <c r="I54" s="18" t="n">
        <v>17.42384561</v>
      </c>
      <c r="J54" s="20" t="n">
        <v>2.95331904</v>
      </c>
      <c r="K54" s="18" t="n">
        <v>3.89883017</v>
      </c>
      <c r="L54" s="20" t="n">
        <v>1.49236577</v>
      </c>
      <c r="M54" s="18" t="n">
        <v>0</v>
      </c>
      <c r="N54" s="20" t="n">
        <v>0</v>
      </c>
      <c r="O54" s="18" t="s">
        <v>404</v>
      </c>
      <c r="P54" s="20" t="s">
        <v>404</v>
      </c>
      <c r="Q54" s="18" t="n">
        <v>0</v>
      </c>
      <c r="R54" s="20" t="n">
        <v>0</v>
      </c>
      <c r="S54" s="18" t="n">
        <v>0</v>
      </c>
      <c r="T54" s="20" t="n">
        <v>0</v>
      </c>
      <c r="U54" s="18" t="n">
        <v>0.77205043</v>
      </c>
      <c r="V54" s="20" t="n">
        <v>0.61749367</v>
      </c>
    </row>
    <row r="55" spans="1:22">
      <c r="A55" s="15" t="s">
        <v>452</v>
      </c>
      <c r="B55" s="17" t="n">
        <v>5316</v>
      </c>
      <c r="C55" s="18">
        <f>(43.0/B55*100)</f>
        <v/>
      </c>
      <c r="D55" s="19" t="n">
        <v>5273</v>
      </c>
      <c r="E55" s="18" t="n">
        <v>41.01963019</v>
      </c>
      <c r="F55" s="20" t="n">
        <v>2.98836134</v>
      </c>
      <c r="G55" s="18" t="n">
        <v>35.70180026</v>
      </c>
      <c r="H55" s="20" t="n">
        <v>3.47305951</v>
      </c>
      <c r="I55" s="18" t="n">
        <v>16.69611376</v>
      </c>
      <c r="J55" s="20" t="n">
        <v>2.75155379</v>
      </c>
      <c r="K55" s="18" t="n">
        <v>3.32684898</v>
      </c>
      <c r="L55" s="20" t="n">
        <v>1.09345664</v>
      </c>
      <c r="M55" s="18" t="n">
        <v>0</v>
      </c>
      <c r="N55" s="20" t="n">
        <v>0</v>
      </c>
      <c r="O55" s="18" t="s">
        <v>404</v>
      </c>
      <c r="P55" s="20" t="s">
        <v>404</v>
      </c>
      <c r="Q55" s="18" t="n">
        <v>0</v>
      </c>
      <c r="R55" s="20" t="n">
        <v>0</v>
      </c>
      <c r="S55" s="18" t="n">
        <v>0.38265871</v>
      </c>
      <c r="T55" s="20" t="n">
        <v>0.37384275</v>
      </c>
      <c r="U55" s="18" t="n">
        <v>2.8729481</v>
      </c>
      <c r="V55" s="20" t="n">
        <v>0.89591586</v>
      </c>
    </row>
    <row r="56" spans="1:22">
      <c r="A56" s="15" t="s">
        <v>453</v>
      </c>
      <c r="B56" s="17" t="n">
        <v>5359</v>
      </c>
      <c r="C56" s="18">
        <f>(0.0/B56*100)</f>
        <v/>
      </c>
      <c r="D56" s="19" t="n">
        <v>5359</v>
      </c>
      <c r="E56" s="18" t="n">
        <v>38.37527302</v>
      </c>
      <c r="F56" s="20" t="n">
        <v>4.02107835</v>
      </c>
      <c r="G56" s="18" t="n">
        <v>43.56276894</v>
      </c>
      <c r="H56" s="20" t="n">
        <v>4.40220467</v>
      </c>
      <c r="I56" s="18" t="n">
        <v>8.474270130000001</v>
      </c>
      <c r="J56" s="20" t="n">
        <v>2.30871246</v>
      </c>
      <c r="K56" s="18" t="n">
        <v>2.1468855</v>
      </c>
      <c r="L56" s="20" t="n">
        <v>1.25064252</v>
      </c>
      <c r="M56" s="18" t="n">
        <v>0</v>
      </c>
      <c r="N56" s="20" t="n">
        <v>0</v>
      </c>
      <c r="O56" s="18" t="s">
        <v>404</v>
      </c>
      <c r="P56" s="20" t="s">
        <v>404</v>
      </c>
      <c r="Q56" s="18" t="n">
        <v>0</v>
      </c>
      <c r="R56" s="20" t="n">
        <v>0</v>
      </c>
      <c r="S56" s="18" t="n">
        <v>0</v>
      </c>
      <c r="T56" s="20" t="n">
        <v>0</v>
      </c>
      <c r="U56" s="18" t="n">
        <v>7.44080241</v>
      </c>
      <c r="V56" s="20" t="n">
        <v>2.27554513</v>
      </c>
    </row>
    <row r="57" spans="1:22">
      <c r="A57" s="15" t="s">
        <v>454</v>
      </c>
      <c r="B57" s="17" t="n">
        <v>6513</v>
      </c>
      <c r="C57" s="18">
        <f>(0.0/B57*100)</f>
        <v/>
      </c>
      <c r="D57" s="19" t="n">
        <v>6513</v>
      </c>
      <c r="E57" s="18" t="n">
        <v>47.72675438</v>
      </c>
      <c r="F57" s="20" t="n">
        <v>3.16811359</v>
      </c>
      <c r="G57" s="18" t="n">
        <v>30.30804121</v>
      </c>
      <c r="H57" s="20" t="n">
        <v>3.18910594</v>
      </c>
      <c r="I57" s="18" t="n">
        <v>19.78099294</v>
      </c>
      <c r="J57" s="20" t="n">
        <v>2.78537705</v>
      </c>
      <c r="K57" s="18" t="n">
        <v>2.18421147</v>
      </c>
      <c r="L57" s="20" t="n">
        <v>1.06476633</v>
      </c>
      <c r="M57" s="18" t="n">
        <v>0</v>
      </c>
      <c r="N57" s="20" t="n">
        <v>0</v>
      </c>
      <c r="O57" s="18" t="s">
        <v>404</v>
      </c>
      <c r="P57" s="20" t="s">
        <v>404</v>
      </c>
      <c r="Q57" s="18" t="n">
        <v>0</v>
      </c>
      <c r="R57" s="20" t="n">
        <v>0</v>
      </c>
      <c r="S57" s="18" t="n">
        <v>0</v>
      </c>
      <c r="T57" s="20" t="n">
        <v>0</v>
      </c>
      <c r="U57" s="18" t="n">
        <v>0</v>
      </c>
      <c r="V57" s="20" t="n">
        <v>0</v>
      </c>
    </row>
    <row r="58" spans="1:22">
      <c r="A58" s="15" t="s">
        <v>455</v>
      </c>
      <c r="B58" s="17" t="n">
        <v>7267</v>
      </c>
      <c r="C58" s="18">
        <f>(0.0/B58*100)</f>
        <v/>
      </c>
      <c r="D58" s="19" t="n">
        <v>7267</v>
      </c>
      <c r="E58" s="18" t="n">
        <v>12.68392722</v>
      </c>
      <c r="F58" s="20" t="n">
        <v>2.21746167</v>
      </c>
      <c r="G58" s="18" t="n">
        <v>29.89926457</v>
      </c>
      <c r="H58" s="20" t="n">
        <v>3.84641369</v>
      </c>
      <c r="I58" s="18" t="n">
        <v>34.27135092</v>
      </c>
      <c r="J58" s="20" t="n">
        <v>3.48202635</v>
      </c>
      <c r="K58" s="18" t="n">
        <v>22.30006305</v>
      </c>
      <c r="L58" s="20" t="n">
        <v>3.33565282</v>
      </c>
      <c r="M58" s="18" t="n">
        <v>0</v>
      </c>
      <c r="N58" s="20" t="n">
        <v>0</v>
      </c>
      <c r="O58" s="18" t="s">
        <v>404</v>
      </c>
      <c r="P58" s="20" t="s">
        <v>404</v>
      </c>
      <c r="Q58" s="18" t="n">
        <v>0</v>
      </c>
      <c r="R58" s="20" t="n">
        <v>0</v>
      </c>
      <c r="S58" s="18" t="n">
        <v>0.06430793</v>
      </c>
      <c r="T58" s="20" t="n">
        <v>0.00290672</v>
      </c>
      <c r="U58" s="18" t="n">
        <v>0.78108632</v>
      </c>
      <c r="V58" s="20" t="n">
        <v>0.71616694</v>
      </c>
    </row>
    <row r="59" spans="1:22">
      <c r="A59" s="15" t="s">
        <v>456</v>
      </c>
      <c r="B59" s="17" t="n">
        <v>4826</v>
      </c>
      <c r="C59" s="18">
        <f>(0.0/B59*100)</f>
        <v/>
      </c>
      <c r="D59" s="19" t="n">
        <v>4826</v>
      </c>
      <c r="E59" s="18" t="n">
        <v>45.49155727</v>
      </c>
      <c r="F59" s="20" t="n">
        <v>1.27335874</v>
      </c>
      <c r="G59" s="18" t="n">
        <v>39.27549239</v>
      </c>
      <c r="H59" s="20" t="n">
        <v>1.13852036</v>
      </c>
      <c r="I59" s="18" t="n">
        <v>8.072542540000001</v>
      </c>
      <c r="J59" s="20" t="n">
        <v>0.71642843</v>
      </c>
      <c r="K59" s="18" t="n">
        <v>6.87124532</v>
      </c>
      <c r="L59" s="20" t="n">
        <v>0.68421594</v>
      </c>
      <c r="M59" s="18" t="n">
        <v>0</v>
      </c>
      <c r="N59" s="20" t="n">
        <v>0</v>
      </c>
      <c r="O59" s="18" t="s">
        <v>404</v>
      </c>
      <c r="P59" s="20" t="s">
        <v>404</v>
      </c>
      <c r="Q59" s="18" t="n">
        <v>0</v>
      </c>
      <c r="R59" s="20" t="n">
        <v>0</v>
      </c>
      <c r="S59" s="18" t="n">
        <v>0</v>
      </c>
      <c r="T59" s="20" t="n">
        <v>0</v>
      </c>
      <c r="U59" s="18" t="n">
        <v>0.28916249</v>
      </c>
      <c r="V59" s="20" t="n">
        <v>0.2388293</v>
      </c>
    </row>
    <row r="60" spans="1:22">
      <c r="A60" s="15" t="s">
        <v>457</v>
      </c>
      <c r="B60" s="17" t="n">
        <v>4546</v>
      </c>
      <c r="C60" s="18">
        <f>(0.0/B60*100)</f>
        <v/>
      </c>
      <c r="D60" s="19" t="n">
        <v>4546</v>
      </c>
      <c r="E60" s="18" t="n">
        <v>39.67147278</v>
      </c>
      <c r="F60" s="20" t="n">
        <v>3.19302361</v>
      </c>
      <c r="G60" s="18" t="n">
        <v>40.71882363</v>
      </c>
      <c r="H60" s="20" t="n">
        <v>3.07837785</v>
      </c>
      <c r="I60" s="18" t="n">
        <v>15.11018085</v>
      </c>
      <c r="J60" s="20" t="n">
        <v>2.29941574</v>
      </c>
      <c r="K60" s="18" t="n">
        <v>3.24291107</v>
      </c>
      <c r="L60" s="20" t="n">
        <v>1.38144885</v>
      </c>
      <c r="M60" s="18" t="n">
        <v>0</v>
      </c>
      <c r="N60" s="20" t="n">
        <v>0</v>
      </c>
      <c r="O60" s="18" t="s">
        <v>404</v>
      </c>
      <c r="P60" s="20" t="s">
        <v>404</v>
      </c>
      <c r="Q60" s="18" t="n">
        <v>0</v>
      </c>
      <c r="R60" s="20" t="n">
        <v>0</v>
      </c>
      <c r="S60" s="18" t="n">
        <v>0</v>
      </c>
      <c r="T60" s="20" t="n">
        <v>0</v>
      </c>
      <c r="U60" s="18" t="n">
        <v>1.25661167</v>
      </c>
      <c r="V60" s="20" t="n">
        <v>0.62126817</v>
      </c>
    </row>
    <row r="61" spans="1:22">
      <c r="A61" s="15" t="s">
        <v>458</v>
      </c>
      <c r="B61" s="17" t="n">
        <v>6525</v>
      </c>
      <c r="C61" s="18">
        <f>(0.0/B61*100)</f>
        <v/>
      </c>
      <c r="D61" s="19" t="n">
        <v>6525</v>
      </c>
      <c r="E61" s="18" t="n">
        <v>48.40525861</v>
      </c>
      <c r="F61" s="20" t="n">
        <v>2.95714207</v>
      </c>
      <c r="G61" s="18" t="n">
        <v>36.04437319</v>
      </c>
      <c r="H61" s="20" t="n">
        <v>2.61889125</v>
      </c>
      <c r="I61" s="18" t="n">
        <v>12.82544498</v>
      </c>
      <c r="J61" s="20" t="n">
        <v>2.14160353</v>
      </c>
      <c r="K61" s="18" t="n">
        <v>2.6845472</v>
      </c>
      <c r="L61" s="20" t="n">
        <v>1.06638274</v>
      </c>
      <c r="M61" s="18" t="n">
        <v>0</v>
      </c>
      <c r="N61" s="20" t="n">
        <v>0</v>
      </c>
      <c r="O61" s="18" t="s">
        <v>404</v>
      </c>
      <c r="P61" s="20" t="s">
        <v>404</v>
      </c>
      <c r="Q61" s="18" t="n">
        <v>0</v>
      </c>
      <c r="R61" s="20" t="n">
        <v>0</v>
      </c>
      <c r="S61" s="18" t="n">
        <v>0</v>
      </c>
      <c r="T61" s="20" t="n">
        <v>0</v>
      </c>
      <c r="U61" s="18" t="n">
        <v>0.04037601</v>
      </c>
      <c r="V61" s="20" t="n">
        <v>0.0015804</v>
      </c>
    </row>
    <row r="62" spans="1:22">
      <c r="A62" s="15" t="s">
        <v>459</v>
      </c>
      <c r="B62" s="17" t="n">
        <v>4476</v>
      </c>
      <c r="C62" s="18">
        <f>(0.0/B62*100)</f>
        <v/>
      </c>
      <c r="D62" s="19" t="n">
        <v>4476</v>
      </c>
      <c r="E62" s="18" t="n">
        <v>18.49487573</v>
      </c>
      <c r="F62" s="20" t="n">
        <v>0.04545676</v>
      </c>
      <c r="G62" s="18" t="n">
        <v>35.77141827</v>
      </c>
      <c r="H62" s="20" t="n">
        <v>0.06457139000000001</v>
      </c>
      <c r="I62" s="18" t="n">
        <v>33.12307072</v>
      </c>
      <c r="J62" s="20" t="n">
        <v>0.06550477</v>
      </c>
      <c r="K62" s="18" t="n">
        <v>12.61063528</v>
      </c>
      <c r="L62" s="20" t="n">
        <v>0.04527575</v>
      </c>
      <c r="M62" s="18" t="n">
        <v>0</v>
      </c>
      <c r="N62" s="20" t="n">
        <v>0</v>
      </c>
      <c r="O62" s="18" t="s">
        <v>404</v>
      </c>
      <c r="P62" s="20" t="s">
        <v>404</v>
      </c>
      <c r="Q62" s="18" t="n">
        <v>0</v>
      </c>
      <c r="R62" s="20" t="n">
        <v>0</v>
      </c>
      <c r="S62" s="18" t="n">
        <v>0</v>
      </c>
      <c r="T62" s="20" t="n">
        <v>0</v>
      </c>
      <c r="U62" s="18" t="n">
        <v>0</v>
      </c>
      <c r="V62" s="20" t="n">
        <v>0</v>
      </c>
    </row>
    <row r="63" spans="1:22">
      <c r="A63" s="15" t="s">
        <v>460</v>
      </c>
      <c r="B63" s="17" t="n">
        <v>5324</v>
      </c>
      <c r="C63" s="18">
        <f>(0.0/B63*100)</f>
        <v/>
      </c>
      <c r="D63" s="19" t="n">
        <v>5324</v>
      </c>
      <c r="E63" s="18" t="n">
        <v>79.17374261000001</v>
      </c>
      <c r="F63" s="20" t="n">
        <v>0.13636899</v>
      </c>
      <c r="G63" s="18" t="n">
        <v>8.49026012</v>
      </c>
      <c r="H63" s="20" t="n">
        <v>0.07272045000000001</v>
      </c>
      <c r="I63" s="18" t="n">
        <v>5.70895225</v>
      </c>
      <c r="J63" s="20" t="n">
        <v>0.08113737</v>
      </c>
      <c r="K63" s="18" t="n">
        <v>0</v>
      </c>
      <c r="L63" s="20" t="n">
        <v>0</v>
      </c>
      <c r="M63" s="18" t="n">
        <v>0</v>
      </c>
      <c r="N63" s="20" t="n">
        <v>0</v>
      </c>
      <c r="O63" s="18" t="s">
        <v>404</v>
      </c>
      <c r="P63" s="20" t="s">
        <v>404</v>
      </c>
      <c r="Q63" s="18" t="n">
        <v>0</v>
      </c>
      <c r="R63" s="20" t="n">
        <v>0</v>
      </c>
      <c r="S63" s="18" t="n">
        <v>0</v>
      </c>
      <c r="T63" s="20" t="n">
        <v>0</v>
      </c>
      <c r="U63" s="18" t="n">
        <v>6.62704503</v>
      </c>
      <c r="V63" s="20" t="n">
        <v>0.0646033</v>
      </c>
    </row>
    <row r="64" spans="1:22">
      <c r="A64" s="15" t="s">
        <v>461</v>
      </c>
      <c r="B64" s="17" t="n">
        <v>3634</v>
      </c>
      <c r="C64" s="18">
        <f>(27.0/B64*100)</f>
        <v/>
      </c>
      <c r="D64" s="19" t="n">
        <v>3607</v>
      </c>
      <c r="E64" s="18" t="n">
        <v>61.12425937</v>
      </c>
      <c r="F64" s="20" t="n">
        <v>0.09560623</v>
      </c>
      <c r="G64" s="18" t="n">
        <v>28.31230603</v>
      </c>
      <c r="H64" s="20" t="n">
        <v>0.11573181</v>
      </c>
      <c r="I64" s="18" t="n">
        <v>5.16645556</v>
      </c>
      <c r="J64" s="20" t="n">
        <v>0.06791549</v>
      </c>
      <c r="K64" s="18" t="n">
        <v>5.39697905</v>
      </c>
      <c r="L64" s="20" t="n">
        <v>0.06592777</v>
      </c>
      <c r="M64" s="18" t="n">
        <v>0</v>
      </c>
      <c r="N64" s="20" t="n">
        <v>0</v>
      </c>
      <c r="O64" s="18" t="s">
        <v>404</v>
      </c>
      <c r="P64" s="20" t="s">
        <v>404</v>
      </c>
      <c r="Q64" s="18" t="n">
        <v>0</v>
      </c>
      <c r="R64" s="20" t="n">
        <v>0</v>
      </c>
      <c r="S64" s="18" t="n">
        <v>0</v>
      </c>
      <c r="T64" s="20" t="n">
        <v>0</v>
      </c>
      <c r="U64" s="18" t="n">
        <v>0</v>
      </c>
      <c r="V64" s="20" t="n">
        <v>0</v>
      </c>
    </row>
    <row r="65" spans="1:22">
      <c r="A65" s="15" t="s">
        <v>462</v>
      </c>
      <c r="B65" s="17" t="n">
        <v>5325</v>
      </c>
      <c r="C65" s="18">
        <f>(0.0/B65*100)</f>
        <v/>
      </c>
      <c r="D65" s="19" t="n">
        <v>5325</v>
      </c>
      <c r="E65" s="18" t="n">
        <v>33.80370251</v>
      </c>
      <c r="F65" s="20" t="n">
        <v>3.25794625</v>
      </c>
      <c r="G65" s="18" t="n">
        <v>41.06285715</v>
      </c>
      <c r="H65" s="20" t="n">
        <v>3.69848614</v>
      </c>
      <c r="I65" s="18" t="n">
        <v>21.35419771</v>
      </c>
      <c r="J65" s="20" t="n">
        <v>2.82404482</v>
      </c>
      <c r="K65" s="18" t="n">
        <v>3.77924263</v>
      </c>
      <c r="L65" s="20" t="n">
        <v>1.39579237</v>
      </c>
      <c r="M65" s="18" t="n">
        <v>0</v>
      </c>
      <c r="N65" s="20" t="n">
        <v>0</v>
      </c>
      <c r="O65" s="18" t="s">
        <v>404</v>
      </c>
      <c r="P65" s="20" t="s">
        <v>404</v>
      </c>
      <c r="Q65" s="18" t="n">
        <v>0</v>
      </c>
      <c r="R65" s="20" t="n">
        <v>0</v>
      </c>
      <c r="S65" s="18" t="n">
        <v>0</v>
      </c>
      <c r="T65" s="20" t="n">
        <v>0</v>
      </c>
      <c r="U65" s="18" t="n">
        <v>0</v>
      </c>
      <c r="V65" s="20" t="n">
        <v>0</v>
      </c>
    </row>
    <row r="66" spans="1:22">
      <c r="A66" s="15" t="s">
        <v>463</v>
      </c>
      <c r="B66" s="17" t="n">
        <v>5665</v>
      </c>
      <c r="C66" s="18">
        <f>(0.0/B66*100)</f>
        <v/>
      </c>
      <c r="D66" s="19" t="n">
        <v>5665</v>
      </c>
      <c r="E66" s="18" t="n">
        <v>65.39618908999999</v>
      </c>
      <c r="F66" s="20" t="n">
        <v>0.43346715</v>
      </c>
      <c r="G66" s="18" t="n">
        <v>34.21540139</v>
      </c>
      <c r="H66" s="20" t="n">
        <v>0.21809667</v>
      </c>
      <c r="I66" s="18" t="n">
        <v>0.38840952</v>
      </c>
      <c r="J66" s="20" t="n">
        <v>0.32056122</v>
      </c>
      <c r="K66" s="18" t="n">
        <v>0</v>
      </c>
      <c r="L66" s="20" t="n">
        <v>0</v>
      </c>
      <c r="M66" s="18" t="n">
        <v>0</v>
      </c>
      <c r="N66" s="20" t="n">
        <v>0</v>
      </c>
      <c r="O66" s="18" t="s">
        <v>404</v>
      </c>
      <c r="P66" s="20" t="s">
        <v>404</v>
      </c>
      <c r="Q66" s="18" t="n">
        <v>0</v>
      </c>
      <c r="R66" s="20" t="n">
        <v>0</v>
      </c>
      <c r="S66" s="18" t="n">
        <v>0</v>
      </c>
      <c r="T66" s="20" t="n">
        <v>0</v>
      </c>
      <c r="U66" s="18" t="n">
        <v>0</v>
      </c>
      <c r="V66" s="20" t="n">
        <v>0</v>
      </c>
    </row>
    <row r="67" spans="1:22">
      <c r="A67" s="15" t="s">
        <v>464</v>
      </c>
      <c r="B67" s="17" t="n">
        <v>6971</v>
      </c>
      <c r="C67" s="18">
        <f>(0.0/B67*100)</f>
        <v/>
      </c>
      <c r="D67" s="19" t="n">
        <v>6971</v>
      </c>
      <c r="E67" s="18" t="n">
        <v>28.30029816</v>
      </c>
      <c r="F67" s="20" t="n">
        <v>2.58840501</v>
      </c>
      <c r="G67" s="18" t="n">
        <v>46.35743558</v>
      </c>
      <c r="H67" s="20" t="n">
        <v>2.98251291</v>
      </c>
      <c r="I67" s="18" t="n">
        <v>19.93965936</v>
      </c>
      <c r="J67" s="20" t="n">
        <v>2.31859949</v>
      </c>
      <c r="K67" s="18" t="n">
        <v>4.39800557</v>
      </c>
      <c r="L67" s="20" t="n">
        <v>1.27955133</v>
      </c>
      <c r="M67" s="18" t="n">
        <v>0</v>
      </c>
      <c r="N67" s="20" t="n">
        <v>0</v>
      </c>
      <c r="O67" s="18" t="s">
        <v>404</v>
      </c>
      <c r="P67" s="20" t="s">
        <v>404</v>
      </c>
      <c r="Q67" s="18" t="n">
        <v>0</v>
      </c>
      <c r="R67" s="20" t="n">
        <v>0</v>
      </c>
      <c r="S67" s="18" t="n">
        <v>0</v>
      </c>
      <c r="T67" s="20" t="n">
        <v>0</v>
      </c>
      <c r="U67" s="18" t="n">
        <v>1.00460134</v>
      </c>
      <c r="V67" s="20" t="n">
        <v>0.61546419</v>
      </c>
    </row>
    <row r="68" spans="1:22">
      <c r="A68" s="15" t="s">
        <v>465</v>
      </c>
      <c r="B68" s="17" t="n">
        <v>12083</v>
      </c>
      <c r="C68" s="18">
        <f>(0.0/B68*100)</f>
        <v/>
      </c>
      <c r="D68" s="19" t="n">
        <v>12083</v>
      </c>
      <c r="E68" s="18" t="n">
        <v>69.2069113</v>
      </c>
      <c r="F68" s="20" t="n">
        <v>0.08727186000000001</v>
      </c>
      <c r="G68" s="18" t="n">
        <v>21.36196136</v>
      </c>
      <c r="H68" s="20" t="n">
        <v>0.07030683</v>
      </c>
      <c r="I68" s="18" t="n">
        <v>6.73938085</v>
      </c>
      <c r="J68" s="20" t="n">
        <v>0.05033853</v>
      </c>
      <c r="K68" s="18" t="n">
        <v>1.59277382</v>
      </c>
      <c r="L68" s="20" t="n">
        <v>0.0149057</v>
      </c>
      <c r="M68" s="18" t="n">
        <v>0</v>
      </c>
      <c r="N68" s="20" t="n">
        <v>0</v>
      </c>
      <c r="O68" s="18" t="s">
        <v>404</v>
      </c>
      <c r="P68" s="20" t="s">
        <v>404</v>
      </c>
      <c r="Q68" s="18" t="n">
        <v>0</v>
      </c>
      <c r="R68" s="20" t="n">
        <v>0</v>
      </c>
      <c r="S68" s="18" t="n">
        <v>0</v>
      </c>
      <c r="T68" s="20" t="n">
        <v>0</v>
      </c>
      <c r="U68" s="18" t="n">
        <v>1.09897267</v>
      </c>
      <c r="V68" s="20" t="n">
        <v>0.02601803</v>
      </c>
    </row>
    <row r="69" spans="1:22">
      <c r="A69" s="15" t="s">
        <v>466</v>
      </c>
      <c r="B69" s="17" t="n">
        <v>4876</v>
      </c>
      <c r="C69" s="18">
        <f>(0.0/B69*100)</f>
        <v/>
      </c>
      <c r="D69" s="19" t="n">
        <v>4876</v>
      </c>
      <c r="E69" s="18" t="n">
        <v>79.65329825000001</v>
      </c>
      <c r="F69" s="20" t="n">
        <v>3.23177434</v>
      </c>
      <c r="G69" s="18" t="n">
        <v>17.35459812</v>
      </c>
      <c r="H69" s="20" t="n">
        <v>3.07032391</v>
      </c>
      <c r="I69" s="18" t="n">
        <v>2.99210363</v>
      </c>
      <c r="J69" s="20" t="n">
        <v>1.01688046</v>
      </c>
      <c r="K69" s="18" t="n">
        <v>0</v>
      </c>
      <c r="L69" s="20" t="n">
        <v>0</v>
      </c>
      <c r="M69" s="18" t="n">
        <v>0</v>
      </c>
      <c r="N69" s="20" t="n">
        <v>0</v>
      </c>
      <c r="O69" s="18" t="s">
        <v>404</v>
      </c>
      <c r="P69" s="20" t="s">
        <v>404</v>
      </c>
      <c r="Q69" s="18" t="n">
        <v>0</v>
      </c>
      <c r="R69" s="20" t="n">
        <v>0</v>
      </c>
      <c r="S69" s="18" t="n">
        <v>0</v>
      </c>
      <c r="T69" s="20" t="n">
        <v>0</v>
      </c>
      <c r="U69" s="18" t="n">
        <v>0</v>
      </c>
      <c r="V69" s="20" t="n">
        <v>0</v>
      </c>
    </row>
    <row r="70" spans="1:22">
      <c r="A70" s="15" t="s">
        <v>467</v>
      </c>
      <c r="B70" s="17" t="n">
        <v>6036</v>
      </c>
      <c r="C70" s="18">
        <f>(0.0/B70*100)</f>
        <v/>
      </c>
      <c r="D70" s="19" t="n">
        <v>6036</v>
      </c>
      <c r="E70" s="18" t="n">
        <v>27.14101718</v>
      </c>
      <c r="F70" s="20" t="n">
        <v>3.69608005</v>
      </c>
      <c r="G70" s="18" t="n">
        <v>29.23336315</v>
      </c>
      <c r="H70" s="20" t="n">
        <v>3.17699054</v>
      </c>
      <c r="I70" s="18" t="n">
        <v>32.13431637</v>
      </c>
      <c r="J70" s="20" t="n">
        <v>3.12811549</v>
      </c>
      <c r="K70" s="18" t="n">
        <v>10.27696879</v>
      </c>
      <c r="L70" s="20" t="n">
        <v>1.93565052</v>
      </c>
      <c r="M70" s="18" t="n">
        <v>0</v>
      </c>
      <c r="N70" s="20" t="n">
        <v>0</v>
      </c>
      <c r="O70" s="18" t="s">
        <v>404</v>
      </c>
      <c r="P70" s="20" t="s">
        <v>404</v>
      </c>
      <c r="Q70" s="18" t="n">
        <v>0</v>
      </c>
      <c r="R70" s="20" t="n">
        <v>0</v>
      </c>
      <c r="S70" s="18" t="n">
        <v>0</v>
      </c>
      <c r="T70" s="20" t="n">
        <v>0</v>
      </c>
      <c r="U70" s="18" t="n">
        <v>1.21433452</v>
      </c>
      <c r="V70" s="20" t="n">
        <v>0.8289437200000001</v>
      </c>
    </row>
    <row r="71" spans="1:22">
      <c r="A71" s="15" t="s">
        <v>468</v>
      </c>
      <c r="B71" s="17" t="n">
        <v>6115</v>
      </c>
      <c r="C71" s="18">
        <f>(0.0/B71*100)</f>
        <v/>
      </c>
      <c r="D71" s="19" t="n">
        <v>6115</v>
      </c>
      <c r="E71" s="18" t="n">
        <v>48.40976357</v>
      </c>
      <c r="F71" s="20" t="n">
        <v>0.75980861</v>
      </c>
      <c r="G71" s="18" t="n">
        <v>38.54240584</v>
      </c>
      <c r="H71" s="20" t="n">
        <v>0.66854113</v>
      </c>
      <c r="I71" s="18" t="n">
        <v>12.14248538</v>
      </c>
      <c r="J71" s="20" t="n">
        <v>0.11503717</v>
      </c>
      <c r="K71" s="18" t="n">
        <v>0.27872762</v>
      </c>
      <c r="L71" s="20" t="n">
        <v>0.01411832</v>
      </c>
      <c r="M71" s="18" t="n">
        <v>0</v>
      </c>
      <c r="N71" s="20" t="n">
        <v>0</v>
      </c>
      <c r="O71" s="18" t="s">
        <v>404</v>
      </c>
      <c r="P71" s="20" t="s">
        <v>404</v>
      </c>
      <c r="Q71" s="18" t="n">
        <v>0</v>
      </c>
      <c r="R71" s="20" t="n">
        <v>0</v>
      </c>
      <c r="S71" s="18" t="n">
        <v>0</v>
      </c>
      <c r="T71" s="20" t="n">
        <v>0</v>
      </c>
      <c r="U71" s="18" t="n">
        <v>0.62661758</v>
      </c>
      <c r="V71" s="20" t="n">
        <v>0.02967901</v>
      </c>
    </row>
    <row r="72" spans="1:22">
      <c r="A72" s="15" t="s">
        <v>469</v>
      </c>
      <c r="B72" s="17" t="n">
        <v>7708</v>
      </c>
      <c r="C72" s="18">
        <f>(0.0/B72*100)</f>
        <v/>
      </c>
      <c r="D72" s="19" t="n">
        <v>7708</v>
      </c>
      <c r="E72" s="18" t="n">
        <v>16.96175587</v>
      </c>
      <c r="F72" s="20" t="n">
        <v>2.59774654</v>
      </c>
      <c r="G72" s="18" t="n">
        <v>62.64213546</v>
      </c>
      <c r="H72" s="20" t="n">
        <v>3.05630738</v>
      </c>
      <c r="I72" s="18" t="n">
        <v>17.78554589</v>
      </c>
      <c r="J72" s="20" t="n">
        <v>2.44014935</v>
      </c>
      <c r="K72" s="18" t="n">
        <v>0.53855948</v>
      </c>
      <c r="L72" s="20" t="n">
        <v>0.40210017</v>
      </c>
      <c r="M72" s="18" t="n">
        <v>0</v>
      </c>
      <c r="N72" s="20" t="n">
        <v>0</v>
      </c>
      <c r="O72" s="18" t="s">
        <v>404</v>
      </c>
      <c r="P72" s="20" t="s">
        <v>404</v>
      </c>
      <c r="Q72" s="18" t="n">
        <v>0</v>
      </c>
      <c r="R72" s="20" t="n">
        <v>0</v>
      </c>
      <c r="S72" s="18" t="n">
        <v>0</v>
      </c>
      <c r="T72" s="20" t="n">
        <v>0</v>
      </c>
      <c r="U72" s="18" t="n">
        <v>2.0720033</v>
      </c>
      <c r="V72" s="20" t="n">
        <v>1.06569756</v>
      </c>
    </row>
    <row r="73" spans="1:22">
      <c r="A73" s="15" t="s">
        <v>470</v>
      </c>
      <c r="B73" s="17" t="n">
        <v>8249</v>
      </c>
      <c r="C73" s="18">
        <f>(0.0/B73*100)</f>
        <v/>
      </c>
      <c r="D73" s="19" t="n">
        <v>8249</v>
      </c>
      <c r="E73" s="18" t="n">
        <v>38.52355934</v>
      </c>
      <c r="F73" s="20" t="n">
        <v>3.682703</v>
      </c>
      <c r="G73" s="18" t="n">
        <v>29.42670815</v>
      </c>
      <c r="H73" s="20" t="n">
        <v>3.11849609</v>
      </c>
      <c r="I73" s="18" t="n">
        <v>25.82540905</v>
      </c>
      <c r="J73" s="20" t="n">
        <v>3.37259421</v>
      </c>
      <c r="K73" s="18" t="n">
        <v>2.52074325</v>
      </c>
      <c r="L73" s="20" t="n">
        <v>1.01503361</v>
      </c>
      <c r="M73" s="18" t="n">
        <v>0</v>
      </c>
      <c r="N73" s="20" t="n">
        <v>0</v>
      </c>
      <c r="O73" s="18" t="s">
        <v>404</v>
      </c>
      <c r="P73" s="20" t="s">
        <v>404</v>
      </c>
      <c r="Q73" s="18" t="n">
        <v>0</v>
      </c>
      <c r="R73" s="20" t="n">
        <v>0</v>
      </c>
      <c r="S73" s="18" t="n">
        <v>0</v>
      </c>
      <c r="T73" s="20" t="n">
        <v>0</v>
      </c>
      <c r="U73" s="18" t="n">
        <v>3.7035802</v>
      </c>
      <c r="V73" s="20" t="n">
        <v>1.48546598</v>
      </c>
    </row>
    <row r="74" spans="1:22">
      <c r="A74" s="15" t="s">
        <v>471</v>
      </c>
      <c r="B74" s="17" t="n">
        <v>4692</v>
      </c>
      <c r="C74" s="18">
        <f>(484.0/B74*100)</f>
        <v/>
      </c>
      <c r="D74" s="19" t="n">
        <v>4208</v>
      </c>
      <c r="E74" s="18" t="n">
        <v>27.06937959</v>
      </c>
      <c r="F74" s="20" t="n">
        <v>0.20685923</v>
      </c>
      <c r="G74" s="18" t="n">
        <v>29.81055543</v>
      </c>
      <c r="H74" s="20" t="n">
        <v>0.20258604</v>
      </c>
      <c r="I74" s="18" t="n">
        <v>38.92375597</v>
      </c>
      <c r="J74" s="20" t="n">
        <v>0.26240448</v>
      </c>
      <c r="K74" s="18" t="n">
        <v>2.17268896</v>
      </c>
      <c r="L74" s="20" t="n">
        <v>0.06485033</v>
      </c>
      <c r="M74" s="18" t="n">
        <v>0</v>
      </c>
      <c r="N74" s="20" t="n">
        <v>0</v>
      </c>
      <c r="O74" s="18" t="s">
        <v>404</v>
      </c>
      <c r="P74" s="20" t="s">
        <v>404</v>
      </c>
      <c r="Q74" s="18" t="n">
        <v>0</v>
      </c>
      <c r="R74" s="20" t="n">
        <v>0</v>
      </c>
      <c r="S74" s="18" t="n">
        <v>0</v>
      </c>
      <c r="T74" s="20" t="n">
        <v>0</v>
      </c>
      <c r="U74" s="18" t="n">
        <v>2.02362005</v>
      </c>
      <c r="V74" s="20" t="n">
        <v>0.08079681</v>
      </c>
    </row>
    <row r="75" spans="1:22">
      <c r="A75" s="15" t="s">
        <v>472</v>
      </c>
      <c r="B75" s="17" t="n">
        <v>5375</v>
      </c>
      <c r="C75" s="18">
        <f>(483.0/B75*100)</f>
        <v/>
      </c>
      <c r="D75" s="19" t="n">
        <v>4892</v>
      </c>
      <c r="E75" s="18" t="n">
        <v>11.5742414</v>
      </c>
      <c r="F75" s="20" t="n">
        <v>2.51582275</v>
      </c>
      <c r="G75" s="18" t="n">
        <v>28.30040514</v>
      </c>
      <c r="H75" s="20" t="n">
        <v>3.74223645</v>
      </c>
      <c r="I75" s="18" t="n">
        <v>33.67923998</v>
      </c>
      <c r="J75" s="20" t="n">
        <v>3.97912852</v>
      </c>
      <c r="K75" s="18" t="n">
        <v>18.10715556</v>
      </c>
      <c r="L75" s="20" t="n">
        <v>3.44326927</v>
      </c>
      <c r="M75" s="18" t="n">
        <v>0</v>
      </c>
      <c r="N75" s="20" t="n">
        <v>0</v>
      </c>
      <c r="O75" s="18" t="s">
        <v>404</v>
      </c>
      <c r="P75" s="20" t="s">
        <v>404</v>
      </c>
      <c r="Q75" s="18" t="n">
        <v>0</v>
      </c>
      <c r="R75" s="20" t="n">
        <v>0</v>
      </c>
      <c r="S75" s="18" t="n">
        <v>0</v>
      </c>
      <c r="T75" s="20" t="n">
        <v>0</v>
      </c>
      <c r="U75" s="18" t="n">
        <v>8.33895791</v>
      </c>
      <c r="V75" s="20" t="n">
        <v>2.48508645</v>
      </c>
    </row>
    <row r="76" spans="1:22">
      <c r="A76" s="15" t="s">
        <v>473</v>
      </c>
      <c r="B76" s="17" t="n">
        <v>14167</v>
      </c>
      <c r="C76" s="18">
        <f>(1400.0/B76*100)</f>
        <v/>
      </c>
      <c r="D76" s="19" t="n">
        <v>12767</v>
      </c>
      <c r="E76" s="18" t="n">
        <v>37.4594424</v>
      </c>
      <c r="F76" s="20" t="n">
        <v>2.75722046</v>
      </c>
      <c r="G76" s="18" t="n">
        <v>26.15333752</v>
      </c>
      <c r="H76" s="20" t="n">
        <v>2.16807677</v>
      </c>
      <c r="I76" s="18" t="n">
        <v>19.8939639</v>
      </c>
      <c r="J76" s="20" t="n">
        <v>1.94052675</v>
      </c>
      <c r="K76" s="18" t="n">
        <v>11.23858366</v>
      </c>
      <c r="L76" s="20" t="n">
        <v>1.40773513</v>
      </c>
      <c r="M76" s="18" t="n">
        <v>0</v>
      </c>
      <c r="N76" s="20" t="n">
        <v>0</v>
      </c>
      <c r="O76" s="18" t="s">
        <v>404</v>
      </c>
      <c r="P76" s="20" t="s">
        <v>404</v>
      </c>
      <c r="Q76" s="18" t="n">
        <v>0</v>
      </c>
      <c r="R76" s="20" t="n">
        <v>0</v>
      </c>
      <c r="S76" s="18" t="n">
        <v>0</v>
      </c>
      <c r="T76" s="20" t="n">
        <v>0</v>
      </c>
      <c r="U76" s="18" t="n">
        <v>5.25467252</v>
      </c>
      <c r="V76" s="20" t="n">
        <v>1.17044506</v>
      </c>
    </row>
    <row r="77" spans="1:22">
      <c r="A77" s="15" t="s">
        <v>474</v>
      </c>
      <c r="B77" s="17" t="n">
        <v>6062</v>
      </c>
      <c r="C77" s="18">
        <f>(0.0/B77*100)</f>
        <v/>
      </c>
      <c r="D77" s="19" t="n">
        <v>6062</v>
      </c>
      <c r="E77" s="18" t="n">
        <v>39.99474262</v>
      </c>
      <c r="F77" s="20" t="n">
        <v>3.00214944</v>
      </c>
      <c r="G77" s="18" t="n">
        <v>30.06961784</v>
      </c>
      <c r="H77" s="20" t="n">
        <v>3.02035832</v>
      </c>
      <c r="I77" s="18" t="n">
        <v>27.10024448</v>
      </c>
      <c r="J77" s="20" t="n">
        <v>2.49273482</v>
      </c>
      <c r="K77" s="18" t="n">
        <v>2.83539506</v>
      </c>
      <c r="L77" s="20" t="n">
        <v>0.9444148999999999</v>
      </c>
      <c r="M77" s="18" t="n">
        <v>0</v>
      </c>
      <c r="N77" s="20" t="n">
        <v>0</v>
      </c>
      <c r="O77" s="18" t="s">
        <v>404</v>
      </c>
      <c r="P77" s="20" t="s">
        <v>404</v>
      </c>
      <c r="Q77" s="18" t="n">
        <v>0</v>
      </c>
      <c r="R77" s="20" t="n">
        <v>0</v>
      </c>
      <c r="S77" s="18" t="n">
        <v>0</v>
      </c>
      <c r="T77" s="20" t="n">
        <v>0</v>
      </c>
      <c r="U77" s="18" t="n">
        <v>0</v>
      </c>
      <c r="V77" s="20" t="n">
        <v>0</v>
      </c>
    </row>
    <row r="78" spans="1:22">
      <c r="A78" s="15" t="s">
        <v>475</v>
      </c>
      <c r="B78" s="17" t="n">
        <v>5826</v>
      </c>
      <c r="C78" s="18">
        <f>(0.0/B78*100)</f>
        <v/>
      </c>
      <c r="D78" s="19" t="n">
        <v>5826</v>
      </c>
      <c r="E78" s="18" t="n">
        <v>34.16953888</v>
      </c>
      <c r="F78" s="20" t="n">
        <v>3.46343964</v>
      </c>
      <c r="G78" s="18" t="n">
        <v>44.25296211</v>
      </c>
      <c r="H78" s="20" t="n">
        <v>3.99448792</v>
      </c>
      <c r="I78" s="18" t="n">
        <v>14.89136986</v>
      </c>
      <c r="J78" s="20" t="n">
        <v>2.57313671</v>
      </c>
      <c r="K78" s="18" t="n">
        <v>6.03307856</v>
      </c>
      <c r="L78" s="20" t="n">
        <v>1.8291925</v>
      </c>
      <c r="M78" s="18" t="n">
        <v>0</v>
      </c>
      <c r="N78" s="20" t="n">
        <v>0</v>
      </c>
      <c r="O78" s="18" t="s">
        <v>404</v>
      </c>
      <c r="P78" s="20" t="s">
        <v>404</v>
      </c>
      <c r="Q78" s="18" t="n">
        <v>0</v>
      </c>
      <c r="R78" s="20" t="n">
        <v>0</v>
      </c>
      <c r="S78" s="18" t="n">
        <v>0</v>
      </c>
      <c r="T78" s="20" t="n">
        <v>0</v>
      </c>
      <c r="U78" s="18" t="n">
        <v>0.6530506</v>
      </c>
      <c r="V78" s="20" t="n">
        <v>0.65289032</v>
      </c>
    </row>
    <row customHeight="1" ht="25" r="79" spans="1:22">
      <c r="A79" s="15" t="s">
        <v>476</v>
      </c>
      <c r="B79" s="17" t="n">
        <v>1657</v>
      </c>
      <c r="C79" s="18">
        <f>(21.0/B79*100)</f>
        <v/>
      </c>
      <c r="D79" s="19" t="n">
        <v>1636</v>
      </c>
      <c r="E79" s="18" t="n">
        <v>39.15264865</v>
      </c>
      <c r="F79" s="20" t="n">
        <v>4.67788388</v>
      </c>
      <c r="G79" s="18" t="n">
        <v>37.69948309</v>
      </c>
      <c r="H79" s="20" t="n">
        <v>5.7122418</v>
      </c>
      <c r="I79" s="18" t="n">
        <v>21.05091861</v>
      </c>
      <c r="J79" s="20" t="n">
        <v>5.76883393</v>
      </c>
      <c r="K79" s="18" t="n">
        <v>2.09694966</v>
      </c>
      <c r="L79" s="20" t="n">
        <v>2.18252856</v>
      </c>
      <c r="M79" s="18" t="n">
        <v>0</v>
      </c>
      <c r="N79" s="20" t="n">
        <v>0</v>
      </c>
      <c r="O79" s="18" t="s">
        <v>404</v>
      </c>
      <c r="P79" s="20" t="s">
        <v>404</v>
      </c>
      <c r="Q79" s="18" t="n">
        <v>0</v>
      </c>
      <c r="R79" s="20" t="n">
        <v>0</v>
      </c>
      <c r="S79" s="18" t="n">
        <v>0</v>
      </c>
      <c r="T79" s="20" t="n">
        <v>0</v>
      </c>
      <c r="U79" s="18" t="n">
        <v>0</v>
      </c>
      <c r="V79" s="20" t="n">
        <v>0</v>
      </c>
    </row>
    <row r="80" spans="1:22">
      <c r="A80" s="15" t="s">
        <v>477</v>
      </c>
      <c r="B80" s="17" t="n">
        <v>7841</v>
      </c>
      <c r="C80" s="18">
        <f>(0.0/B80*100)</f>
        <v/>
      </c>
      <c r="D80" s="19" t="n">
        <v>7841</v>
      </c>
      <c r="E80" s="18" t="n">
        <v>41.60722219</v>
      </c>
      <c r="F80" s="20" t="n">
        <v>3.16137898</v>
      </c>
      <c r="G80" s="18" t="n">
        <v>30.66668778</v>
      </c>
      <c r="H80" s="20" t="n">
        <v>3.37479178</v>
      </c>
      <c r="I80" s="18" t="n">
        <v>22.63000361</v>
      </c>
      <c r="J80" s="20" t="n">
        <v>3.16593588</v>
      </c>
      <c r="K80" s="18" t="n">
        <v>5.09608642</v>
      </c>
      <c r="L80" s="20" t="n">
        <v>1.8355764</v>
      </c>
      <c r="M80" s="18" t="n">
        <v>0</v>
      </c>
      <c r="N80" s="20" t="n">
        <v>0</v>
      </c>
      <c r="O80" s="18" t="s">
        <v>404</v>
      </c>
      <c r="P80" s="20" t="s">
        <v>404</v>
      </c>
      <c r="Q80" s="18" t="n">
        <v>0</v>
      </c>
      <c r="R80" s="20" t="n">
        <v>0</v>
      </c>
      <c r="S80" s="18" t="n">
        <v>0</v>
      </c>
      <c r="T80" s="20" t="n">
        <v>0</v>
      </c>
      <c r="U80" s="18" t="n">
        <v>0</v>
      </c>
      <c r="V80" s="20" t="n">
        <v>0</v>
      </c>
    </row>
    <row r="81" spans="1:22">
      <c r="A81" s="21" t="s">
        <v>478</v>
      </c>
      <c r="B81" s="17" t="n">
        <v>8861</v>
      </c>
      <c r="C81" s="18">
        <f>(0.0/B81*100)</f>
        <v/>
      </c>
      <c r="D81" s="19" t="n">
        <v>8861</v>
      </c>
      <c r="E81" s="18" t="n">
        <v>27.56203955</v>
      </c>
      <c r="F81" s="20" t="n">
        <v>3.65826242</v>
      </c>
      <c r="G81" s="18" t="n">
        <v>55.31705553</v>
      </c>
      <c r="H81" s="20" t="n">
        <v>4.14981805</v>
      </c>
      <c r="I81" s="18" t="n">
        <v>16.31060184</v>
      </c>
      <c r="J81" s="20" t="n">
        <v>3.12718545</v>
      </c>
      <c r="K81" s="18" t="n">
        <v>0.72826384</v>
      </c>
      <c r="L81" s="20" t="n">
        <v>0.70631342</v>
      </c>
      <c r="M81" s="18" t="n">
        <v>0</v>
      </c>
      <c r="N81" s="20" t="n">
        <v>0</v>
      </c>
      <c r="O81" s="18" t="s">
        <v>404</v>
      </c>
      <c r="P81" s="20" t="s">
        <v>404</v>
      </c>
      <c r="Q81" s="18" t="n">
        <v>0</v>
      </c>
      <c r="R81" s="20" t="n">
        <v>0</v>
      </c>
      <c r="S81" s="18" t="n">
        <v>0</v>
      </c>
      <c r="T81" s="20" t="n">
        <v>0</v>
      </c>
      <c r="U81" s="18" t="n">
        <v>0.08203924</v>
      </c>
      <c r="V81" s="20" t="n">
        <v>0.06167432</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629</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45.4603405</v>
      </c>
      <c r="F7" s="20" t="n">
        <v>2.01824471</v>
      </c>
      <c r="G7" s="18" t="n">
        <v>32.53048802</v>
      </c>
      <c r="H7" s="20" t="n">
        <v>1.9115248</v>
      </c>
      <c r="I7" s="18" t="n">
        <v>15.30888107</v>
      </c>
      <c r="J7" s="20" t="n">
        <v>1.44246537</v>
      </c>
      <c r="K7" s="18" t="n">
        <v>1.97009855</v>
      </c>
      <c r="L7" s="20" t="n">
        <v>0.62044171</v>
      </c>
      <c r="M7" s="18" t="n">
        <v>0</v>
      </c>
      <c r="N7" s="20" t="n">
        <v>0</v>
      </c>
      <c r="O7" s="18" t="s">
        <v>404</v>
      </c>
      <c r="P7" s="20" t="s">
        <v>404</v>
      </c>
      <c r="Q7" s="18" t="n">
        <v>0</v>
      </c>
      <c r="R7" s="20" t="n">
        <v>0</v>
      </c>
      <c r="S7" s="18" t="n">
        <v>0</v>
      </c>
      <c r="T7" s="20" t="n">
        <v>0</v>
      </c>
      <c r="U7" s="18" t="n">
        <v>4.73019187</v>
      </c>
      <c r="V7" s="20" t="n">
        <v>0.93413023</v>
      </c>
    </row>
    <row r="8" spans="1:22">
      <c r="A8" s="15" t="s">
        <v>405</v>
      </c>
      <c r="B8" s="17" t="n">
        <v>7007</v>
      </c>
      <c r="C8" s="18">
        <f>(0.0/B8*100)</f>
        <v/>
      </c>
      <c r="D8" s="19" t="n">
        <v>7007</v>
      </c>
      <c r="E8" s="18" t="n">
        <v>17.75265239</v>
      </c>
      <c r="F8" s="20" t="n">
        <v>2.22637233</v>
      </c>
      <c r="G8" s="18" t="n">
        <v>20.10202586</v>
      </c>
      <c r="H8" s="20" t="n">
        <v>3.39491812</v>
      </c>
      <c r="I8" s="18" t="n">
        <v>33.51323508</v>
      </c>
      <c r="J8" s="20" t="n">
        <v>3.22369048</v>
      </c>
      <c r="K8" s="18" t="n">
        <v>24.9179113</v>
      </c>
      <c r="L8" s="20" t="n">
        <v>3.03678591</v>
      </c>
      <c r="M8" s="18" t="n">
        <v>0</v>
      </c>
      <c r="N8" s="20" t="n">
        <v>0</v>
      </c>
      <c r="O8" s="18" t="s">
        <v>404</v>
      </c>
      <c r="P8" s="20" t="s">
        <v>404</v>
      </c>
      <c r="Q8" s="18" t="n">
        <v>0</v>
      </c>
      <c r="R8" s="20" t="n">
        <v>0</v>
      </c>
      <c r="S8" s="18" t="n">
        <v>0</v>
      </c>
      <c r="T8" s="20" t="n">
        <v>0</v>
      </c>
      <c r="U8" s="18" t="n">
        <v>3.71417536</v>
      </c>
      <c r="V8" s="20" t="n">
        <v>1.42964358</v>
      </c>
    </row>
    <row r="9" spans="1:22">
      <c r="A9" s="15" t="s">
        <v>406</v>
      </c>
      <c r="B9" s="17" t="n">
        <v>9651</v>
      </c>
      <c r="C9" s="18">
        <f>(200.0/B9*100)</f>
        <v/>
      </c>
      <c r="D9" s="19" t="n">
        <v>9451</v>
      </c>
      <c r="E9" s="18" t="n">
        <v>26.63190451</v>
      </c>
      <c r="F9" s="20" t="n">
        <v>2.92974876</v>
      </c>
      <c r="G9" s="18" t="n">
        <v>30.9716408</v>
      </c>
      <c r="H9" s="20" t="n">
        <v>2.9067971</v>
      </c>
      <c r="I9" s="18" t="n">
        <v>27.36951779</v>
      </c>
      <c r="J9" s="20" t="n">
        <v>2.8172233</v>
      </c>
      <c r="K9" s="18" t="n">
        <v>7.07878713</v>
      </c>
      <c r="L9" s="20" t="n">
        <v>1.59445198</v>
      </c>
      <c r="M9" s="18" t="n">
        <v>0</v>
      </c>
      <c r="N9" s="20" t="n">
        <v>0</v>
      </c>
      <c r="O9" s="18" t="s">
        <v>404</v>
      </c>
      <c r="P9" s="20" t="s">
        <v>404</v>
      </c>
      <c r="Q9" s="18" t="n">
        <v>0</v>
      </c>
      <c r="R9" s="20" t="n">
        <v>0</v>
      </c>
      <c r="S9" s="18" t="n">
        <v>0</v>
      </c>
      <c r="T9" s="20" t="n">
        <v>0</v>
      </c>
      <c r="U9" s="18" t="n">
        <v>7.94814976</v>
      </c>
      <c r="V9" s="20" t="n">
        <v>2.04111572</v>
      </c>
    </row>
    <row r="10" spans="1:22">
      <c r="A10" s="15" t="s">
        <v>407</v>
      </c>
      <c r="B10" s="17" t="n">
        <v>20058</v>
      </c>
      <c r="C10" s="18">
        <f>(2951.0/B10*100)</f>
        <v/>
      </c>
      <c r="D10" s="19" t="n">
        <v>17107</v>
      </c>
      <c r="E10" s="18" t="n">
        <v>33.67924135</v>
      </c>
      <c r="F10" s="20" t="n">
        <v>2.5304855</v>
      </c>
      <c r="G10" s="18" t="n">
        <v>32.44716335</v>
      </c>
      <c r="H10" s="20" t="n">
        <v>2.5942574</v>
      </c>
      <c r="I10" s="18" t="n">
        <v>27.57083235</v>
      </c>
      <c r="J10" s="20" t="n">
        <v>2.42995543</v>
      </c>
      <c r="K10" s="18" t="n">
        <v>4.11194442</v>
      </c>
      <c r="L10" s="20" t="n">
        <v>1.24815614</v>
      </c>
      <c r="M10" s="18" t="n">
        <v>0</v>
      </c>
      <c r="N10" s="20" t="n">
        <v>0</v>
      </c>
      <c r="O10" s="18" t="s">
        <v>404</v>
      </c>
      <c r="P10" s="20" t="s">
        <v>404</v>
      </c>
      <c r="Q10" s="18" t="n">
        <v>0</v>
      </c>
      <c r="R10" s="20" t="n">
        <v>0</v>
      </c>
      <c r="S10" s="18" t="n">
        <v>0</v>
      </c>
      <c r="T10" s="20" t="n">
        <v>0</v>
      </c>
      <c r="U10" s="18" t="n">
        <v>2.19081853</v>
      </c>
      <c r="V10" s="20" t="n">
        <v>0.65422753</v>
      </c>
    </row>
    <row r="11" spans="1:22">
      <c r="A11" s="15" t="s">
        <v>408</v>
      </c>
      <c r="B11" s="17" t="n">
        <v>7053</v>
      </c>
      <c r="C11" s="18">
        <f>(137.0/B11*100)</f>
        <v/>
      </c>
      <c r="D11" s="19" t="n">
        <v>6916</v>
      </c>
      <c r="E11" s="18" t="n">
        <v>45.54123062</v>
      </c>
      <c r="F11" s="20" t="n">
        <v>4.08302813</v>
      </c>
      <c r="G11" s="18" t="n">
        <v>35.16079734</v>
      </c>
      <c r="H11" s="20" t="n">
        <v>3.56069104</v>
      </c>
      <c r="I11" s="18" t="n">
        <v>12.22282071</v>
      </c>
      <c r="J11" s="20" t="n">
        <v>2.42895081</v>
      </c>
      <c r="K11" s="18" t="n">
        <v>4.53802444</v>
      </c>
      <c r="L11" s="20" t="n">
        <v>1.80038594</v>
      </c>
      <c r="M11" s="18" t="n">
        <v>0</v>
      </c>
      <c r="N11" s="20" t="n">
        <v>0</v>
      </c>
      <c r="O11" s="18" t="s">
        <v>404</v>
      </c>
      <c r="P11" s="20" t="s">
        <v>404</v>
      </c>
      <c r="Q11" s="18" t="n">
        <v>0</v>
      </c>
      <c r="R11" s="20" t="n">
        <v>0</v>
      </c>
      <c r="S11" s="18" t="n">
        <v>0</v>
      </c>
      <c r="T11" s="20" t="n">
        <v>0</v>
      </c>
      <c r="U11" s="18" t="n">
        <v>2.53712689</v>
      </c>
      <c r="V11" s="20" t="n">
        <v>1.44524103</v>
      </c>
    </row>
    <row r="12" spans="1:22">
      <c r="A12" s="15" t="s">
        <v>409</v>
      </c>
      <c r="B12" s="17" t="n">
        <v>6894</v>
      </c>
      <c r="C12" s="18">
        <f>(106.0/B12*100)</f>
        <v/>
      </c>
      <c r="D12" s="19" t="n">
        <v>6788</v>
      </c>
      <c r="E12" s="18" t="n">
        <v>54.4401577</v>
      </c>
      <c r="F12" s="20" t="n">
        <v>3.23872253</v>
      </c>
      <c r="G12" s="18" t="n">
        <v>17.11842421</v>
      </c>
      <c r="H12" s="20" t="n">
        <v>2.29538155</v>
      </c>
      <c r="I12" s="18" t="n">
        <v>21.76959501</v>
      </c>
      <c r="J12" s="20" t="n">
        <v>2.89625922</v>
      </c>
      <c r="K12" s="18" t="n">
        <v>4.70868686</v>
      </c>
      <c r="L12" s="20" t="n">
        <v>1.28201235</v>
      </c>
      <c r="M12" s="18" t="n">
        <v>0</v>
      </c>
      <c r="N12" s="20" t="n">
        <v>0</v>
      </c>
      <c r="O12" s="18" t="s">
        <v>404</v>
      </c>
      <c r="P12" s="20" t="s">
        <v>404</v>
      </c>
      <c r="Q12" s="18" t="n">
        <v>0</v>
      </c>
      <c r="R12" s="20" t="n">
        <v>0</v>
      </c>
      <c r="S12" s="18" t="n">
        <v>0</v>
      </c>
      <c r="T12" s="20" t="n">
        <v>0</v>
      </c>
      <c r="U12" s="18" t="n">
        <v>1.96313623</v>
      </c>
      <c r="V12" s="20" t="n">
        <v>1.00073913</v>
      </c>
    </row>
    <row r="13" spans="1:22">
      <c r="A13" s="15" t="s">
        <v>410</v>
      </c>
      <c r="B13" s="17" t="n">
        <v>7161</v>
      </c>
      <c r="C13" s="18">
        <f>(1175.0/B13*100)</f>
        <v/>
      </c>
      <c r="D13" s="19" t="n">
        <v>5986</v>
      </c>
      <c r="E13" s="18" t="n">
        <v>55.44184395</v>
      </c>
      <c r="F13" s="20" t="n">
        <v>3.28270099</v>
      </c>
      <c r="G13" s="18" t="n">
        <v>17.47204239</v>
      </c>
      <c r="H13" s="20" t="n">
        <v>2.58599002</v>
      </c>
      <c r="I13" s="18" t="n">
        <v>15.4131347</v>
      </c>
      <c r="J13" s="20" t="n">
        <v>2.66476608</v>
      </c>
      <c r="K13" s="18" t="n">
        <v>4.352356</v>
      </c>
      <c r="L13" s="20" t="n">
        <v>1.31473597</v>
      </c>
      <c r="M13" s="18" t="n">
        <v>0</v>
      </c>
      <c r="N13" s="20" t="n">
        <v>0</v>
      </c>
      <c r="O13" s="18" t="s">
        <v>404</v>
      </c>
      <c r="P13" s="20" t="s">
        <v>404</v>
      </c>
      <c r="Q13" s="18" t="n">
        <v>0</v>
      </c>
      <c r="R13" s="20" t="n">
        <v>0</v>
      </c>
      <c r="S13" s="18" t="n">
        <v>0</v>
      </c>
      <c r="T13" s="20" t="n">
        <v>0</v>
      </c>
      <c r="U13" s="18" t="n">
        <v>7.32062296</v>
      </c>
      <c r="V13" s="20" t="n">
        <v>1.69340573</v>
      </c>
    </row>
    <row r="14" spans="1:22">
      <c r="A14" s="15" t="s">
        <v>411</v>
      </c>
      <c r="B14" s="17" t="n">
        <v>5587</v>
      </c>
      <c r="C14" s="18">
        <f>(0.0/B14*100)</f>
        <v/>
      </c>
      <c r="D14" s="19" t="n">
        <v>5587</v>
      </c>
      <c r="E14" s="18" t="n">
        <v>36.85004285</v>
      </c>
      <c r="F14" s="20" t="n">
        <v>2.6683568</v>
      </c>
      <c r="G14" s="18" t="n">
        <v>24.91774482</v>
      </c>
      <c r="H14" s="20" t="n">
        <v>2.43867447</v>
      </c>
      <c r="I14" s="18" t="n">
        <v>26.60451922</v>
      </c>
      <c r="J14" s="20" t="n">
        <v>2.29453601</v>
      </c>
      <c r="K14" s="18" t="n">
        <v>10.73139879</v>
      </c>
      <c r="L14" s="20" t="n">
        <v>1.46785096</v>
      </c>
      <c r="M14" s="18" t="n">
        <v>0</v>
      </c>
      <c r="N14" s="20" t="n">
        <v>0</v>
      </c>
      <c r="O14" s="18" t="s">
        <v>404</v>
      </c>
      <c r="P14" s="20" t="s">
        <v>404</v>
      </c>
      <c r="Q14" s="18" t="n">
        <v>0</v>
      </c>
      <c r="R14" s="20" t="n">
        <v>0</v>
      </c>
      <c r="S14" s="18" t="n">
        <v>0</v>
      </c>
      <c r="T14" s="20" t="n">
        <v>0</v>
      </c>
      <c r="U14" s="18" t="n">
        <v>0.89629431</v>
      </c>
      <c r="V14" s="20" t="n">
        <v>0.2573197</v>
      </c>
    </row>
    <row r="15" spans="1:22">
      <c r="A15" s="15" t="s">
        <v>412</v>
      </c>
      <c r="B15" s="17" t="n">
        <v>5882</v>
      </c>
      <c r="C15" s="18">
        <f>(0.0/B15*100)</f>
        <v/>
      </c>
      <c r="D15" s="19" t="n">
        <v>5882</v>
      </c>
      <c r="E15" s="18" t="n">
        <v>13.99966516</v>
      </c>
      <c r="F15" s="20" t="n">
        <v>2.32237273</v>
      </c>
      <c r="G15" s="18" t="n">
        <v>38.14737285</v>
      </c>
      <c r="H15" s="20" t="n">
        <v>3.8493504</v>
      </c>
      <c r="I15" s="18" t="n">
        <v>39.32061143</v>
      </c>
      <c r="J15" s="20" t="n">
        <v>3.62166825</v>
      </c>
      <c r="K15" s="18" t="n">
        <v>5.30178279</v>
      </c>
      <c r="L15" s="20" t="n">
        <v>1.61192247</v>
      </c>
      <c r="M15" s="18" t="n">
        <v>0</v>
      </c>
      <c r="N15" s="20" t="n">
        <v>0</v>
      </c>
      <c r="O15" s="18" t="s">
        <v>404</v>
      </c>
      <c r="P15" s="20" t="s">
        <v>404</v>
      </c>
      <c r="Q15" s="18" t="n">
        <v>0</v>
      </c>
      <c r="R15" s="20" t="n">
        <v>0</v>
      </c>
      <c r="S15" s="18" t="n">
        <v>0</v>
      </c>
      <c r="T15" s="20" t="n">
        <v>0</v>
      </c>
      <c r="U15" s="18" t="n">
        <v>3.23056776</v>
      </c>
      <c r="V15" s="20" t="n">
        <v>1.42005641</v>
      </c>
    </row>
    <row r="16" spans="1:22">
      <c r="A16" s="15" t="s">
        <v>413</v>
      </c>
      <c r="B16" s="17" t="n">
        <v>6108</v>
      </c>
      <c r="C16" s="18">
        <f>(440.0/B16*100)</f>
        <v/>
      </c>
      <c r="D16" s="19" t="n">
        <v>5668</v>
      </c>
      <c r="E16" s="18" t="n">
        <v>27.96043492</v>
      </c>
      <c r="F16" s="20" t="n">
        <v>3.04494903</v>
      </c>
      <c r="G16" s="18" t="n">
        <v>34.49919345</v>
      </c>
      <c r="H16" s="20" t="n">
        <v>2.88285053</v>
      </c>
      <c r="I16" s="18" t="n">
        <v>27.92948258</v>
      </c>
      <c r="J16" s="20" t="n">
        <v>2.72045987</v>
      </c>
      <c r="K16" s="18" t="n">
        <v>4.60919071</v>
      </c>
      <c r="L16" s="20" t="n">
        <v>1.32077317</v>
      </c>
      <c r="M16" s="18" t="n">
        <v>0</v>
      </c>
      <c r="N16" s="20" t="n">
        <v>0</v>
      </c>
      <c r="O16" s="18" t="s">
        <v>404</v>
      </c>
      <c r="P16" s="20" t="s">
        <v>404</v>
      </c>
      <c r="Q16" s="18" t="n">
        <v>0</v>
      </c>
      <c r="R16" s="20" t="n">
        <v>0</v>
      </c>
      <c r="S16" s="18" t="n">
        <v>0</v>
      </c>
      <c r="T16" s="20" t="n">
        <v>0</v>
      </c>
      <c r="U16" s="18" t="n">
        <v>5.00169834</v>
      </c>
      <c r="V16" s="20" t="n">
        <v>1.34516421</v>
      </c>
    </row>
    <row r="17" spans="1:22">
      <c r="A17" s="15" t="s">
        <v>414</v>
      </c>
      <c r="B17" s="17" t="n">
        <v>6504</v>
      </c>
      <c r="C17" s="18">
        <f>(1325.0/B17*100)</f>
        <v/>
      </c>
      <c r="D17" s="19" t="n">
        <v>5179</v>
      </c>
      <c r="E17" s="18" t="n">
        <v>17.64925796</v>
      </c>
      <c r="F17" s="20" t="n">
        <v>2.84529931</v>
      </c>
      <c r="G17" s="18" t="n">
        <v>26.33663571</v>
      </c>
      <c r="H17" s="20" t="n">
        <v>3.30431614</v>
      </c>
      <c r="I17" s="18" t="n">
        <v>35.0315894</v>
      </c>
      <c r="J17" s="20" t="n">
        <v>3.28497744</v>
      </c>
      <c r="K17" s="18" t="n">
        <v>15.43954985</v>
      </c>
      <c r="L17" s="20" t="n">
        <v>2.70399268</v>
      </c>
      <c r="M17" s="18" t="n">
        <v>0</v>
      </c>
      <c r="N17" s="20" t="n">
        <v>0</v>
      </c>
      <c r="O17" s="18" t="s">
        <v>404</v>
      </c>
      <c r="P17" s="20" t="s">
        <v>404</v>
      </c>
      <c r="Q17" s="18" t="n">
        <v>0</v>
      </c>
      <c r="R17" s="20" t="n">
        <v>0</v>
      </c>
      <c r="S17" s="18" t="n">
        <v>0</v>
      </c>
      <c r="T17" s="20" t="n">
        <v>0</v>
      </c>
      <c r="U17" s="18" t="n">
        <v>5.54296708</v>
      </c>
      <c r="V17" s="20" t="n">
        <v>1.60680051</v>
      </c>
    </row>
    <row r="18" spans="1:22">
      <c r="A18" s="15" t="s">
        <v>415</v>
      </c>
      <c r="B18" s="17" t="n">
        <v>5532</v>
      </c>
      <c r="C18" s="18">
        <f>(0.0/B18*100)</f>
        <v/>
      </c>
      <c r="D18" s="19" t="n">
        <v>5532</v>
      </c>
      <c r="E18" s="18" t="n">
        <v>8.783638290000001</v>
      </c>
      <c r="F18" s="20" t="n">
        <v>2.08542375</v>
      </c>
      <c r="G18" s="18" t="n">
        <v>18.07113147</v>
      </c>
      <c r="H18" s="20" t="n">
        <v>2.82709341</v>
      </c>
      <c r="I18" s="18" t="n">
        <v>32.3014713</v>
      </c>
      <c r="J18" s="20" t="n">
        <v>3.80426304</v>
      </c>
      <c r="K18" s="18" t="n">
        <v>39.53158731</v>
      </c>
      <c r="L18" s="20" t="n">
        <v>3.46887629</v>
      </c>
      <c r="M18" s="18" t="n">
        <v>0</v>
      </c>
      <c r="N18" s="20" t="n">
        <v>0</v>
      </c>
      <c r="O18" s="18" t="s">
        <v>404</v>
      </c>
      <c r="P18" s="20" t="s">
        <v>404</v>
      </c>
      <c r="Q18" s="18" t="n">
        <v>0</v>
      </c>
      <c r="R18" s="20" t="n">
        <v>0</v>
      </c>
      <c r="S18" s="18" t="n">
        <v>0</v>
      </c>
      <c r="T18" s="20" t="n">
        <v>0</v>
      </c>
      <c r="U18" s="18" t="n">
        <v>1.31217163</v>
      </c>
      <c r="V18" s="20" t="n">
        <v>0.7289730800000001</v>
      </c>
    </row>
    <row r="19" spans="1:22">
      <c r="A19" s="15" t="s">
        <v>416</v>
      </c>
      <c r="B19" s="17" t="n">
        <v>5658</v>
      </c>
      <c r="C19" s="18">
        <f>(327.0/B19*100)</f>
        <v/>
      </c>
      <c r="D19" s="19" t="n">
        <v>5331</v>
      </c>
      <c r="E19" s="18" t="n">
        <v>15.94119548</v>
      </c>
      <c r="F19" s="20" t="n">
        <v>2.76443401</v>
      </c>
      <c r="G19" s="18" t="n">
        <v>28.08997891</v>
      </c>
      <c r="H19" s="20" t="n">
        <v>3.25101014</v>
      </c>
      <c r="I19" s="18" t="n">
        <v>34.71664438</v>
      </c>
      <c r="J19" s="20" t="n">
        <v>3.59010708</v>
      </c>
      <c r="K19" s="18" t="n">
        <v>18.83032509</v>
      </c>
      <c r="L19" s="20" t="n">
        <v>2.82918566</v>
      </c>
      <c r="M19" s="18" t="n">
        <v>0</v>
      </c>
      <c r="N19" s="20" t="n">
        <v>0</v>
      </c>
      <c r="O19" s="18" t="s">
        <v>404</v>
      </c>
      <c r="P19" s="20" t="s">
        <v>404</v>
      </c>
      <c r="Q19" s="18" t="n">
        <v>0</v>
      </c>
      <c r="R19" s="20" t="n">
        <v>0</v>
      </c>
      <c r="S19" s="18" t="n">
        <v>0</v>
      </c>
      <c r="T19" s="20" t="n">
        <v>0</v>
      </c>
      <c r="U19" s="18" t="n">
        <v>2.42185615</v>
      </c>
      <c r="V19" s="20" t="n">
        <v>1.11002309</v>
      </c>
    </row>
    <row r="20" spans="1:22">
      <c r="A20" s="15" t="s">
        <v>417</v>
      </c>
      <c r="B20" s="17" t="n">
        <v>3371</v>
      </c>
      <c r="C20" s="18">
        <f>(24.0/B20*100)</f>
        <v/>
      </c>
      <c r="D20" s="19" t="n">
        <v>3347</v>
      </c>
      <c r="E20" s="18" t="n">
        <v>44.24693048</v>
      </c>
      <c r="F20" s="20" t="n">
        <v>0.30108629</v>
      </c>
      <c r="G20" s="18" t="n">
        <v>26.02912138</v>
      </c>
      <c r="H20" s="20" t="n">
        <v>0.27423192</v>
      </c>
      <c r="I20" s="18" t="n">
        <v>25.74190883</v>
      </c>
      <c r="J20" s="20" t="n">
        <v>0.21914008</v>
      </c>
      <c r="K20" s="18" t="n">
        <v>1.31276733</v>
      </c>
      <c r="L20" s="20" t="n">
        <v>0.09079956</v>
      </c>
      <c r="M20" s="18" t="n">
        <v>0</v>
      </c>
      <c r="N20" s="20" t="n">
        <v>0</v>
      </c>
      <c r="O20" s="18" t="s">
        <v>404</v>
      </c>
      <c r="P20" s="20" t="s">
        <v>404</v>
      </c>
      <c r="Q20" s="18" t="n">
        <v>0</v>
      </c>
      <c r="R20" s="20" t="n">
        <v>0</v>
      </c>
      <c r="S20" s="18" t="n">
        <v>0</v>
      </c>
      <c r="T20" s="20" t="n">
        <v>0</v>
      </c>
      <c r="U20" s="18" t="n">
        <v>2.66927198</v>
      </c>
      <c r="V20" s="20" t="n">
        <v>0.13343824</v>
      </c>
    </row>
    <row r="21" spans="1:22">
      <c r="A21" s="15" t="s">
        <v>418</v>
      </c>
      <c r="B21" s="17" t="n">
        <v>5741</v>
      </c>
      <c r="C21" s="18">
        <f>(0.0/B21*100)</f>
        <v/>
      </c>
      <c r="D21" s="19" t="n">
        <v>5741</v>
      </c>
      <c r="E21" s="18" t="n">
        <v>27.19730183</v>
      </c>
      <c r="F21" s="20" t="n">
        <v>3.15052912</v>
      </c>
      <c r="G21" s="18" t="n">
        <v>26.99273649</v>
      </c>
      <c r="H21" s="20" t="n">
        <v>3.55751058</v>
      </c>
      <c r="I21" s="18" t="n">
        <v>31.78622171</v>
      </c>
      <c r="J21" s="20" t="n">
        <v>3.47524218</v>
      </c>
      <c r="K21" s="18" t="n">
        <v>5.29065833</v>
      </c>
      <c r="L21" s="20" t="n">
        <v>1.89139819</v>
      </c>
      <c r="M21" s="18" t="n">
        <v>0</v>
      </c>
      <c r="N21" s="20" t="n">
        <v>0</v>
      </c>
      <c r="O21" s="18" t="s">
        <v>404</v>
      </c>
      <c r="P21" s="20" t="s">
        <v>404</v>
      </c>
      <c r="Q21" s="18" t="n">
        <v>0</v>
      </c>
      <c r="R21" s="20" t="n">
        <v>0</v>
      </c>
      <c r="S21" s="18" t="n">
        <v>0</v>
      </c>
      <c r="T21" s="20" t="n">
        <v>0</v>
      </c>
      <c r="U21" s="18" t="n">
        <v>8.73308164</v>
      </c>
      <c r="V21" s="20" t="n">
        <v>2.1529687</v>
      </c>
    </row>
    <row r="22" spans="1:22">
      <c r="A22" s="15" t="s">
        <v>419</v>
      </c>
      <c r="B22" s="17" t="n">
        <v>6598</v>
      </c>
      <c r="C22" s="18">
        <f>(0.0/B22*100)</f>
        <v/>
      </c>
      <c r="D22" s="19" t="n">
        <v>6598</v>
      </c>
      <c r="E22" s="18" t="n">
        <v>32.49640937</v>
      </c>
      <c r="F22" s="20" t="n">
        <v>3.46953449</v>
      </c>
      <c r="G22" s="18" t="n">
        <v>33.19773224</v>
      </c>
      <c r="H22" s="20" t="n">
        <v>3.60906834</v>
      </c>
      <c r="I22" s="18" t="n">
        <v>25.40215864</v>
      </c>
      <c r="J22" s="20" t="n">
        <v>3.45839993</v>
      </c>
      <c r="K22" s="18" t="n">
        <v>7.27915856</v>
      </c>
      <c r="L22" s="20" t="n">
        <v>2.5060888</v>
      </c>
      <c r="M22" s="18" t="n">
        <v>0</v>
      </c>
      <c r="N22" s="20" t="n">
        <v>0</v>
      </c>
      <c r="O22" s="18" t="s">
        <v>404</v>
      </c>
      <c r="P22" s="20" t="s">
        <v>404</v>
      </c>
      <c r="Q22" s="18" t="n">
        <v>0</v>
      </c>
      <c r="R22" s="20" t="n">
        <v>0</v>
      </c>
      <c r="S22" s="18" t="n">
        <v>0</v>
      </c>
      <c r="T22" s="20" t="n">
        <v>0</v>
      </c>
      <c r="U22" s="18" t="n">
        <v>1.62454119</v>
      </c>
      <c r="V22" s="20" t="n">
        <v>0.96023545</v>
      </c>
    </row>
    <row r="23" spans="1:22">
      <c r="A23" s="15" t="s">
        <v>420</v>
      </c>
      <c r="B23" s="17" t="n">
        <v>11583</v>
      </c>
      <c r="C23" s="18">
        <f>(3159.0/B23*100)</f>
        <v/>
      </c>
      <c r="D23" s="19" t="n">
        <v>8424</v>
      </c>
      <c r="E23" s="18" t="n">
        <v>20.982925</v>
      </c>
      <c r="F23" s="20" t="n">
        <v>3.30323465</v>
      </c>
      <c r="G23" s="18" t="n">
        <v>30.37178349</v>
      </c>
      <c r="H23" s="20" t="n">
        <v>3.54264008</v>
      </c>
      <c r="I23" s="18" t="n">
        <v>32.60909144</v>
      </c>
      <c r="J23" s="20" t="n">
        <v>3.29523673</v>
      </c>
      <c r="K23" s="18" t="n">
        <v>10.05351909</v>
      </c>
      <c r="L23" s="20" t="n">
        <v>2.33928653</v>
      </c>
      <c r="M23" s="18" t="n">
        <v>0</v>
      </c>
      <c r="N23" s="20" t="n">
        <v>0</v>
      </c>
      <c r="O23" s="18" t="s">
        <v>404</v>
      </c>
      <c r="P23" s="20" t="s">
        <v>404</v>
      </c>
      <c r="Q23" s="18" t="n">
        <v>0</v>
      </c>
      <c r="R23" s="20" t="n">
        <v>0</v>
      </c>
      <c r="S23" s="18" t="n">
        <v>0</v>
      </c>
      <c r="T23" s="20" t="n">
        <v>0</v>
      </c>
      <c r="U23" s="18" t="n">
        <v>5.98268098</v>
      </c>
      <c r="V23" s="20" t="n">
        <v>1.75255103</v>
      </c>
    </row>
    <row r="24" spans="1:22">
      <c r="A24" s="15" t="s">
        <v>421</v>
      </c>
      <c r="B24" s="17" t="n">
        <v>6647</v>
      </c>
      <c r="C24" s="18">
        <f>(0.0/B24*100)</f>
        <v/>
      </c>
      <c r="D24" s="19" t="n">
        <v>6647</v>
      </c>
      <c r="E24" s="18" t="n">
        <v>22.79097808</v>
      </c>
      <c r="F24" s="20" t="n">
        <v>2.88635513</v>
      </c>
      <c r="G24" s="18" t="n">
        <v>41.18936392</v>
      </c>
      <c r="H24" s="20" t="n">
        <v>3.27543222</v>
      </c>
      <c r="I24" s="18" t="n">
        <v>30.66267307</v>
      </c>
      <c r="J24" s="20" t="n">
        <v>3.45250349</v>
      </c>
      <c r="K24" s="18" t="n">
        <v>5.35698493</v>
      </c>
      <c r="L24" s="20" t="n">
        <v>1.48859711</v>
      </c>
      <c r="M24" s="18" t="n">
        <v>0</v>
      </c>
      <c r="N24" s="20" t="n">
        <v>0</v>
      </c>
      <c r="O24" s="18" t="s">
        <v>404</v>
      </c>
      <c r="P24" s="20" t="s">
        <v>404</v>
      </c>
      <c r="Q24" s="18" t="n">
        <v>0</v>
      </c>
      <c r="R24" s="20" t="n">
        <v>0</v>
      </c>
      <c r="S24" s="18" t="n">
        <v>0</v>
      </c>
      <c r="T24" s="20" t="n">
        <v>0</v>
      </c>
      <c r="U24" s="18" t="n">
        <v>0</v>
      </c>
      <c r="V24" s="20" t="n">
        <v>0</v>
      </c>
    </row>
    <row r="25" spans="1:22">
      <c r="A25" s="15" t="s">
        <v>422</v>
      </c>
      <c r="B25" s="17" t="n">
        <v>5581</v>
      </c>
      <c r="C25" s="18">
        <f>(0.0/B25*100)</f>
        <v/>
      </c>
      <c r="D25" s="19" t="n">
        <v>5581</v>
      </c>
      <c r="E25" s="18" t="n">
        <v>7.4593823</v>
      </c>
      <c r="F25" s="20" t="n">
        <v>1.95854243</v>
      </c>
      <c r="G25" s="18" t="n">
        <v>19.75309422</v>
      </c>
      <c r="H25" s="20" t="n">
        <v>2.94299235</v>
      </c>
      <c r="I25" s="18" t="n">
        <v>62.68432958</v>
      </c>
      <c r="J25" s="20" t="n">
        <v>3.34353848</v>
      </c>
      <c r="K25" s="18" t="n">
        <v>9.494646919999999</v>
      </c>
      <c r="L25" s="20" t="n">
        <v>2.28729152</v>
      </c>
      <c r="M25" s="18" t="n">
        <v>0</v>
      </c>
      <c r="N25" s="20" t="n">
        <v>0</v>
      </c>
      <c r="O25" s="18" t="s">
        <v>404</v>
      </c>
      <c r="P25" s="20" t="s">
        <v>404</v>
      </c>
      <c r="Q25" s="18" t="n">
        <v>0</v>
      </c>
      <c r="R25" s="20" t="n">
        <v>0</v>
      </c>
      <c r="S25" s="18" t="n">
        <v>0</v>
      </c>
      <c r="T25" s="20" t="n">
        <v>0</v>
      </c>
      <c r="U25" s="18" t="n">
        <v>0.60854697</v>
      </c>
      <c r="V25" s="20" t="n">
        <v>0.60835432</v>
      </c>
    </row>
    <row r="26" spans="1:22">
      <c r="A26" s="15" t="s">
        <v>423</v>
      </c>
      <c r="B26" s="17" t="n">
        <v>4869</v>
      </c>
      <c r="C26" s="18">
        <f>(11.0/B26*100)</f>
        <v/>
      </c>
      <c r="D26" s="19" t="n">
        <v>4858</v>
      </c>
      <c r="E26" s="18" t="n">
        <v>44.49518075</v>
      </c>
      <c r="F26" s="20" t="n">
        <v>2.71231286</v>
      </c>
      <c r="G26" s="18" t="n">
        <v>26.92684996</v>
      </c>
      <c r="H26" s="20" t="n">
        <v>2.37584383</v>
      </c>
      <c r="I26" s="18" t="n">
        <v>20.0027544</v>
      </c>
      <c r="J26" s="20" t="n">
        <v>2.22319468</v>
      </c>
      <c r="K26" s="18" t="n">
        <v>7.02361079</v>
      </c>
      <c r="L26" s="20" t="n">
        <v>1.48538139</v>
      </c>
      <c r="M26" s="18" t="n">
        <v>0</v>
      </c>
      <c r="N26" s="20" t="n">
        <v>0</v>
      </c>
      <c r="O26" s="18" t="s">
        <v>404</v>
      </c>
      <c r="P26" s="20" t="s">
        <v>404</v>
      </c>
      <c r="Q26" s="18" t="n">
        <v>0</v>
      </c>
      <c r="R26" s="20" t="n">
        <v>0</v>
      </c>
      <c r="S26" s="18" t="n">
        <v>0</v>
      </c>
      <c r="T26" s="20" t="n">
        <v>0</v>
      </c>
      <c r="U26" s="18" t="n">
        <v>1.5516041</v>
      </c>
      <c r="V26" s="20" t="n">
        <v>0.50533158</v>
      </c>
    </row>
    <row r="27" spans="1:22">
      <c r="A27" s="15" t="s">
        <v>424</v>
      </c>
      <c r="B27" s="17" t="n">
        <v>5299</v>
      </c>
      <c r="C27" s="18">
        <f>(0.0/B27*100)</f>
        <v/>
      </c>
      <c r="D27" s="19" t="n">
        <v>5299</v>
      </c>
      <c r="E27" s="18" t="n">
        <v>24.59915487</v>
      </c>
      <c r="F27" s="20" t="n">
        <v>0.08912922</v>
      </c>
      <c r="G27" s="18" t="n">
        <v>32.1620471</v>
      </c>
      <c r="H27" s="20" t="n">
        <v>0.10574602</v>
      </c>
      <c r="I27" s="18" t="n">
        <v>28.30670217</v>
      </c>
      <c r="J27" s="20" t="n">
        <v>0.08719485</v>
      </c>
      <c r="K27" s="18" t="n">
        <v>14.78067133</v>
      </c>
      <c r="L27" s="20" t="n">
        <v>0.06415788</v>
      </c>
      <c r="M27" s="18" t="n">
        <v>0</v>
      </c>
      <c r="N27" s="20" t="n">
        <v>0</v>
      </c>
      <c r="O27" s="18" t="s">
        <v>404</v>
      </c>
      <c r="P27" s="20" t="s">
        <v>404</v>
      </c>
      <c r="Q27" s="18" t="n">
        <v>0</v>
      </c>
      <c r="R27" s="20" t="n">
        <v>0</v>
      </c>
      <c r="S27" s="18" t="n">
        <v>0</v>
      </c>
      <c r="T27" s="20" t="n">
        <v>0</v>
      </c>
      <c r="U27" s="18" t="n">
        <v>0.15142453</v>
      </c>
      <c r="V27" s="20" t="n">
        <v>0.00743274</v>
      </c>
    </row>
    <row r="28" spans="1:22">
      <c r="A28" s="15" t="s">
        <v>425</v>
      </c>
      <c r="B28" s="17" t="n">
        <v>7568</v>
      </c>
      <c r="C28" s="18">
        <f>(0.0/B28*100)</f>
        <v/>
      </c>
      <c r="D28" s="19" t="n">
        <v>7568</v>
      </c>
      <c r="E28" s="18" t="n">
        <v>27.51557524</v>
      </c>
      <c r="F28" s="20" t="n">
        <v>2.8365753</v>
      </c>
      <c r="G28" s="18" t="n">
        <v>24.83866431</v>
      </c>
      <c r="H28" s="20" t="n">
        <v>2.80575706</v>
      </c>
      <c r="I28" s="18" t="n">
        <v>25.83666933</v>
      </c>
      <c r="J28" s="20" t="n">
        <v>2.93763481</v>
      </c>
      <c r="K28" s="18" t="n">
        <v>19.99796958</v>
      </c>
      <c r="L28" s="20" t="n">
        <v>2.59714642</v>
      </c>
      <c r="M28" s="18" t="n">
        <v>0</v>
      </c>
      <c r="N28" s="20" t="n">
        <v>0</v>
      </c>
      <c r="O28" s="18" t="s">
        <v>404</v>
      </c>
      <c r="P28" s="20" t="s">
        <v>404</v>
      </c>
      <c r="Q28" s="18" t="n">
        <v>0</v>
      </c>
      <c r="R28" s="20" t="n">
        <v>0</v>
      </c>
      <c r="S28" s="18" t="n">
        <v>0</v>
      </c>
      <c r="T28" s="20" t="n">
        <v>0</v>
      </c>
      <c r="U28" s="18" t="n">
        <v>1.81112154</v>
      </c>
      <c r="V28" s="20" t="n">
        <v>1.01854407</v>
      </c>
    </row>
    <row r="29" spans="1:22">
      <c r="A29" s="15" t="s">
        <v>426</v>
      </c>
      <c r="B29" s="17" t="n">
        <v>5385</v>
      </c>
      <c r="C29" s="18">
        <f>(1123.0/B29*100)</f>
        <v/>
      </c>
      <c r="D29" s="19" t="n">
        <v>4262</v>
      </c>
      <c r="E29" s="18" t="n">
        <v>49.58642286</v>
      </c>
      <c r="F29" s="20" t="n">
        <v>4.05653719</v>
      </c>
      <c r="G29" s="18" t="n">
        <v>23.90074316</v>
      </c>
      <c r="H29" s="20" t="n">
        <v>3.62475897</v>
      </c>
      <c r="I29" s="18" t="n">
        <v>8.13232824</v>
      </c>
      <c r="J29" s="20" t="n">
        <v>2.32707512</v>
      </c>
      <c r="K29" s="18" t="n">
        <v>0</v>
      </c>
      <c r="L29" s="20" t="n">
        <v>0</v>
      </c>
      <c r="M29" s="18" t="n">
        <v>0</v>
      </c>
      <c r="N29" s="20" t="n">
        <v>0</v>
      </c>
      <c r="O29" s="18" t="s">
        <v>404</v>
      </c>
      <c r="P29" s="20" t="s">
        <v>404</v>
      </c>
      <c r="Q29" s="18" t="n">
        <v>0</v>
      </c>
      <c r="R29" s="20" t="n">
        <v>0</v>
      </c>
      <c r="S29" s="18" t="n">
        <v>0</v>
      </c>
      <c r="T29" s="20" t="n">
        <v>0</v>
      </c>
      <c r="U29" s="18" t="n">
        <v>18.38050574</v>
      </c>
      <c r="V29" s="20" t="n">
        <v>3.49624857</v>
      </c>
    </row>
    <row r="30" spans="1:22">
      <c r="A30" s="15" t="s">
        <v>427</v>
      </c>
      <c r="B30" s="17" t="n">
        <v>4520</v>
      </c>
      <c r="C30" s="18">
        <f>(958.0/B30*100)</f>
        <v/>
      </c>
      <c r="D30" s="19" t="n">
        <v>3562</v>
      </c>
      <c r="E30" s="18" t="n">
        <v>45.88009703</v>
      </c>
      <c r="F30" s="20" t="n">
        <v>4.1831913</v>
      </c>
      <c r="G30" s="18" t="n">
        <v>32.90675711</v>
      </c>
      <c r="H30" s="20" t="n">
        <v>4.05475171</v>
      </c>
      <c r="I30" s="18" t="n">
        <v>18.02431863</v>
      </c>
      <c r="J30" s="20" t="n">
        <v>3.3679691</v>
      </c>
      <c r="K30" s="18" t="n">
        <v>0.68862093</v>
      </c>
      <c r="L30" s="20" t="n">
        <v>0.51587742</v>
      </c>
      <c r="M30" s="18" t="n">
        <v>0</v>
      </c>
      <c r="N30" s="20" t="n">
        <v>0</v>
      </c>
      <c r="O30" s="18" t="s">
        <v>404</v>
      </c>
      <c r="P30" s="20" t="s">
        <v>404</v>
      </c>
      <c r="Q30" s="18" t="n">
        <v>0</v>
      </c>
      <c r="R30" s="20" t="n">
        <v>0</v>
      </c>
      <c r="S30" s="18" t="n">
        <v>0</v>
      </c>
      <c r="T30" s="20" t="n">
        <v>0</v>
      </c>
      <c r="U30" s="18" t="n">
        <v>2.5002063</v>
      </c>
      <c r="V30" s="20" t="n">
        <v>0.94950984</v>
      </c>
    </row>
    <row r="31" spans="1:22">
      <c r="A31" s="15" t="s">
        <v>428</v>
      </c>
      <c r="B31" s="17" t="n">
        <v>5456</v>
      </c>
      <c r="C31" s="18">
        <f>(502.0/B31*100)</f>
        <v/>
      </c>
      <c r="D31" s="19" t="n">
        <v>4954</v>
      </c>
      <c r="E31" s="18" t="n">
        <v>43.79286093</v>
      </c>
      <c r="F31" s="20" t="n">
        <v>3.45689075</v>
      </c>
      <c r="G31" s="18" t="n">
        <v>36.17348885</v>
      </c>
      <c r="H31" s="20" t="n">
        <v>3.22973044</v>
      </c>
      <c r="I31" s="18" t="n">
        <v>10.84107152</v>
      </c>
      <c r="J31" s="20" t="n">
        <v>2.1851339</v>
      </c>
      <c r="K31" s="18" t="n">
        <v>0.50798137</v>
      </c>
      <c r="L31" s="20" t="n">
        <v>0.52256889</v>
      </c>
      <c r="M31" s="18" t="n">
        <v>0</v>
      </c>
      <c r="N31" s="20" t="n">
        <v>0</v>
      </c>
      <c r="O31" s="18" t="s">
        <v>404</v>
      </c>
      <c r="P31" s="20" t="s">
        <v>404</v>
      </c>
      <c r="Q31" s="18" t="n">
        <v>0</v>
      </c>
      <c r="R31" s="20" t="n">
        <v>0</v>
      </c>
      <c r="S31" s="18" t="n">
        <v>0</v>
      </c>
      <c r="T31" s="20" t="n">
        <v>0</v>
      </c>
      <c r="U31" s="18" t="n">
        <v>8.684597330000001</v>
      </c>
      <c r="V31" s="20" t="n">
        <v>1.88280546</v>
      </c>
    </row>
    <row r="32" spans="1:22">
      <c r="A32" s="15" t="s">
        <v>429</v>
      </c>
      <c r="B32" s="17" t="n">
        <v>4478</v>
      </c>
      <c r="C32" s="18">
        <f>(0.0/B32*100)</f>
        <v/>
      </c>
      <c r="D32" s="19" t="n">
        <v>4478</v>
      </c>
      <c r="E32" s="18" t="n">
        <v>72.67589207</v>
      </c>
      <c r="F32" s="20" t="n">
        <v>3.36432829</v>
      </c>
      <c r="G32" s="18" t="n">
        <v>9.26534858</v>
      </c>
      <c r="H32" s="20" t="n">
        <v>2.43696128</v>
      </c>
      <c r="I32" s="18" t="n">
        <v>13.43017475</v>
      </c>
      <c r="J32" s="20" t="n">
        <v>2.74533788</v>
      </c>
      <c r="K32" s="18" t="n">
        <v>3.31651255</v>
      </c>
      <c r="L32" s="20" t="n">
        <v>1.13568765</v>
      </c>
      <c r="M32" s="18" t="n">
        <v>0</v>
      </c>
      <c r="N32" s="20" t="n">
        <v>0</v>
      </c>
      <c r="O32" s="18" t="s">
        <v>404</v>
      </c>
      <c r="P32" s="20" t="s">
        <v>404</v>
      </c>
      <c r="Q32" s="18" t="n">
        <v>0</v>
      </c>
      <c r="R32" s="20" t="n">
        <v>0</v>
      </c>
      <c r="S32" s="18" t="n">
        <v>0</v>
      </c>
      <c r="T32" s="20" t="n">
        <v>0</v>
      </c>
      <c r="U32" s="18" t="n">
        <v>1.31207206</v>
      </c>
      <c r="V32" s="20" t="n">
        <v>0.8909647000000001</v>
      </c>
    </row>
    <row r="33" spans="1:22">
      <c r="A33" s="15" t="s">
        <v>430</v>
      </c>
      <c r="B33" s="17" t="n">
        <v>7325</v>
      </c>
      <c r="C33" s="18">
        <f>(29.0/B33*100)</f>
        <v/>
      </c>
      <c r="D33" s="19" t="n">
        <v>7296</v>
      </c>
      <c r="E33" s="18" t="n">
        <v>7.38955864</v>
      </c>
      <c r="F33" s="20" t="n">
        <v>1.51100264</v>
      </c>
      <c r="G33" s="18" t="n">
        <v>18.91913056</v>
      </c>
      <c r="H33" s="20" t="n">
        <v>2.4945869</v>
      </c>
      <c r="I33" s="18" t="n">
        <v>32.74435334</v>
      </c>
      <c r="J33" s="20" t="n">
        <v>3.40881264</v>
      </c>
      <c r="K33" s="18" t="n">
        <v>40.71226304</v>
      </c>
      <c r="L33" s="20" t="n">
        <v>3.5065474</v>
      </c>
      <c r="M33" s="18" t="n">
        <v>0</v>
      </c>
      <c r="N33" s="20" t="n">
        <v>0</v>
      </c>
      <c r="O33" s="18" t="s">
        <v>404</v>
      </c>
      <c r="P33" s="20" t="s">
        <v>404</v>
      </c>
      <c r="Q33" s="18" t="n">
        <v>0</v>
      </c>
      <c r="R33" s="20" t="n">
        <v>0</v>
      </c>
      <c r="S33" s="18" t="n">
        <v>0</v>
      </c>
      <c r="T33" s="20" t="n">
        <v>0</v>
      </c>
      <c r="U33" s="18" t="n">
        <v>0.23469441</v>
      </c>
      <c r="V33" s="20" t="n">
        <v>0.19052546</v>
      </c>
    </row>
    <row r="34" spans="1:22">
      <c r="A34" s="15" t="s">
        <v>431</v>
      </c>
      <c r="B34" s="17" t="n">
        <v>6350</v>
      </c>
      <c r="C34" s="18">
        <f>(0.0/B34*100)</f>
        <v/>
      </c>
      <c r="D34" s="19" t="n">
        <v>6350</v>
      </c>
      <c r="E34" s="18" t="n">
        <v>64.35946278999999</v>
      </c>
      <c r="F34" s="20" t="n">
        <v>3.03097726</v>
      </c>
      <c r="G34" s="18" t="n">
        <v>10.04912994</v>
      </c>
      <c r="H34" s="20" t="n">
        <v>2.01004491</v>
      </c>
      <c r="I34" s="18" t="n">
        <v>16.43996416</v>
      </c>
      <c r="J34" s="20" t="n">
        <v>2.40649191</v>
      </c>
      <c r="K34" s="18" t="n">
        <v>8.178695449999999</v>
      </c>
      <c r="L34" s="20" t="n">
        <v>1.45937867</v>
      </c>
      <c r="M34" s="18" t="n">
        <v>0</v>
      </c>
      <c r="N34" s="20" t="n">
        <v>0</v>
      </c>
      <c r="O34" s="18" t="s">
        <v>404</v>
      </c>
      <c r="P34" s="20" t="s">
        <v>404</v>
      </c>
      <c r="Q34" s="18" t="n">
        <v>0</v>
      </c>
      <c r="R34" s="20" t="n">
        <v>0</v>
      </c>
      <c r="S34" s="18" t="n">
        <v>0</v>
      </c>
      <c r="T34" s="20" t="n">
        <v>0</v>
      </c>
      <c r="U34" s="18" t="n">
        <v>0.97274766</v>
      </c>
      <c r="V34" s="20" t="n">
        <v>0.60172613</v>
      </c>
    </row>
    <row r="35" spans="1:22">
      <c r="A35" s="15" t="s">
        <v>432</v>
      </c>
      <c r="B35" s="17" t="n">
        <v>6406</v>
      </c>
      <c r="C35" s="18">
        <f>(443.0/B35*100)</f>
        <v/>
      </c>
      <c r="D35" s="19" t="n">
        <v>5963</v>
      </c>
      <c r="E35" s="18" t="n">
        <v>50.33537242</v>
      </c>
      <c r="F35" s="20" t="n">
        <v>0.59019332</v>
      </c>
      <c r="G35" s="18" t="n">
        <v>31.18918325</v>
      </c>
      <c r="H35" s="20" t="n">
        <v>0.44000022</v>
      </c>
      <c r="I35" s="18" t="n">
        <v>14.51989066</v>
      </c>
      <c r="J35" s="20" t="n">
        <v>0.58808418</v>
      </c>
      <c r="K35" s="18" t="n">
        <v>1.43999246</v>
      </c>
      <c r="L35" s="20" t="n">
        <v>0.01623259</v>
      </c>
      <c r="M35" s="18" t="n">
        <v>0</v>
      </c>
      <c r="N35" s="20" t="n">
        <v>0</v>
      </c>
      <c r="O35" s="18" t="s">
        <v>404</v>
      </c>
      <c r="P35" s="20" t="s">
        <v>404</v>
      </c>
      <c r="Q35" s="18" t="n">
        <v>0</v>
      </c>
      <c r="R35" s="20" t="n">
        <v>0</v>
      </c>
      <c r="S35" s="18" t="n">
        <v>0</v>
      </c>
      <c r="T35" s="20" t="n">
        <v>0</v>
      </c>
      <c r="U35" s="18" t="n">
        <v>2.51556121</v>
      </c>
      <c r="V35" s="20" t="n">
        <v>0.08014541999999999</v>
      </c>
    </row>
    <row r="36" spans="1:22">
      <c r="A36" s="15" t="s">
        <v>433</v>
      </c>
      <c r="B36" s="17" t="n">
        <v>6736</v>
      </c>
      <c r="C36" s="18">
        <f>(10.0/B36*100)</f>
        <v/>
      </c>
      <c r="D36" s="19" t="n">
        <v>6726</v>
      </c>
      <c r="E36" s="18" t="n">
        <v>20.95775798</v>
      </c>
      <c r="F36" s="20" t="n">
        <v>2.63372535</v>
      </c>
      <c r="G36" s="18" t="n">
        <v>18.98921054</v>
      </c>
      <c r="H36" s="20" t="n">
        <v>2.87633826</v>
      </c>
      <c r="I36" s="18" t="n">
        <v>35.35910685</v>
      </c>
      <c r="J36" s="20" t="n">
        <v>3.57634989</v>
      </c>
      <c r="K36" s="18" t="n">
        <v>24.56736504</v>
      </c>
      <c r="L36" s="20" t="n">
        <v>2.86103071</v>
      </c>
      <c r="M36" s="18" t="n">
        <v>0</v>
      </c>
      <c r="N36" s="20" t="n">
        <v>0</v>
      </c>
      <c r="O36" s="18" t="s">
        <v>404</v>
      </c>
      <c r="P36" s="20" t="s">
        <v>404</v>
      </c>
      <c r="Q36" s="18" t="n">
        <v>0</v>
      </c>
      <c r="R36" s="20" t="n">
        <v>0</v>
      </c>
      <c r="S36" s="18" t="n">
        <v>0</v>
      </c>
      <c r="T36" s="20" t="n">
        <v>0</v>
      </c>
      <c r="U36" s="18" t="n">
        <v>0.12655959</v>
      </c>
      <c r="V36" s="20" t="n">
        <v>0.12929658</v>
      </c>
    </row>
    <row r="37" spans="1:22">
      <c r="A37" s="15" t="s">
        <v>434</v>
      </c>
      <c r="B37" s="17" t="n">
        <v>5458</v>
      </c>
      <c r="C37" s="18">
        <f>(0.0/B37*100)</f>
        <v/>
      </c>
      <c r="D37" s="19" t="n">
        <v>5458</v>
      </c>
      <c r="E37" s="18" t="n">
        <v>22.82215904</v>
      </c>
      <c r="F37" s="20" t="n">
        <v>3.23465245</v>
      </c>
      <c r="G37" s="18" t="n">
        <v>33.35051847</v>
      </c>
      <c r="H37" s="20" t="n">
        <v>3.6369738</v>
      </c>
      <c r="I37" s="18" t="n">
        <v>36.75401824</v>
      </c>
      <c r="J37" s="20" t="n">
        <v>3.36076307</v>
      </c>
      <c r="K37" s="18" t="n">
        <v>5.01538178</v>
      </c>
      <c r="L37" s="20" t="n">
        <v>1.44901449</v>
      </c>
      <c r="M37" s="18" t="n">
        <v>0</v>
      </c>
      <c r="N37" s="20" t="n">
        <v>0</v>
      </c>
      <c r="O37" s="18" t="s">
        <v>404</v>
      </c>
      <c r="P37" s="20" t="s">
        <v>404</v>
      </c>
      <c r="Q37" s="18" t="n">
        <v>0</v>
      </c>
      <c r="R37" s="20" t="n">
        <v>0</v>
      </c>
      <c r="S37" s="18" t="n">
        <v>0</v>
      </c>
      <c r="T37" s="20" t="n">
        <v>0</v>
      </c>
      <c r="U37" s="18" t="n">
        <v>2.05792247</v>
      </c>
      <c r="V37" s="20" t="n">
        <v>1.21826585</v>
      </c>
    </row>
    <row r="38" spans="1:22">
      <c r="A38" s="15" t="s">
        <v>435</v>
      </c>
      <c r="B38" s="17" t="n">
        <v>5860</v>
      </c>
      <c r="C38" s="18">
        <f>(268.0/B38*100)</f>
        <v/>
      </c>
      <c r="D38" s="19" t="n">
        <v>5592</v>
      </c>
      <c r="E38" s="18" t="n">
        <v>55.7743145</v>
      </c>
      <c r="F38" s="20" t="n">
        <v>4.04821614</v>
      </c>
      <c r="G38" s="18" t="n">
        <v>25.69460045</v>
      </c>
      <c r="H38" s="20" t="n">
        <v>3.80991976</v>
      </c>
      <c r="I38" s="18" t="n">
        <v>15.64992274</v>
      </c>
      <c r="J38" s="20" t="n">
        <v>2.56812767</v>
      </c>
      <c r="K38" s="18" t="n">
        <v>0.789145</v>
      </c>
      <c r="L38" s="20" t="n">
        <v>0.79002912</v>
      </c>
      <c r="M38" s="18" t="n">
        <v>0</v>
      </c>
      <c r="N38" s="20" t="n">
        <v>0</v>
      </c>
      <c r="O38" s="18" t="s">
        <v>404</v>
      </c>
      <c r="P38" s="20" t="s">
        <v>404</v>
      </c>
      <c r="Q38" s="18" t="n">
        <v>0</v>
      </c>
      <c r="R38" s="20" t="n">
        <v>0</v>
      </c>
      <c r="S38" s="18" t="n">
        <v>0</v>
      </c>
      <c r="T38" s="20" t="n">
        <v>0</v>
      </c>
      <c r="U38" s="18" t="n">
        <v>2.09201731</v>
      </c>
      <c r="V38" s="20" t="n">
        <v>0.83362399</v>
      </c>
    </row>
    <row r="39" spans="1:22">
      <c r="A39" s="15" t="s">
        <v>436</v>
      </c>
      <c r="B39" s="17" t="n">
        <v>5895</v>
      </c>
      <c r="C39" s="18">
        <f>(0.0/B39*100)</f>
        <v/>
      </c>
      <c r="D39" s="19" t="n">
        <v>5895</v>
      </c>
      <c r="E39" s="18" t="n">
        <v>22.79328023</v>
      </c>
      <c r="F39" s="20" t="n">
        <v>3.12296751</v>
      </c>
      <c r="G39" s="18" t="n">
        <v>24.02925408</v>
      </c>
      <c r="H39" s="20" t="n">
        <v>3.3183102</v>
      </c>
      <c r="I39" s="18" t="n">
        <v>27.86099303</v>
      </c>
      <c r="J39" s="20" t="n">
        <v>3.80903076</v>
      </c>
      <c r="K39" s="18" t="n">
        <v>25.31647266</v>
      </c>
      <c r="L39" s="20" t="n">
        <v>3.42759798</v>
      </c>
      <c r="M39" s="18" t="n">
        <v>0</v>
      </c>
      <c r="N39" s="20" t="n">
        <v>0</v>
      </c>
      <c r="O39" s="18" t="s">
        <v>404</v>
      </c>
      <c r="P39" s="20" t="s">
        <v>404</v>
      </c>
      <c r="Q39" s="18" t="n">
        <v>0</v>
      </c>
      <c r="R39" s="20" t="n">
        <v>0</v>
      </c>
      <c r="S39" s="18" t="n">
        <v>0</v>
      </c>
      <c r="T39" s="20" t="n">
        <v>0</v>
      </c>
      <c r="U39" s="18" t="n">
        <v>0</v>
      </c>
      <c r="V39" s="20" t="n">
        <v>0</v>
      </c>
    </row>
    <row r="40" spans="1:22">
      <c r="A40" s="15" t="s">
        <v>437</v>
      </c>
      <c r="B40" s="17" t="n">
        <v>14157</v>
      </c>
      <c r="C40" s="18">
        <f>(2754.0/B40*100)</f>
        <v/>
      </c>
      <c r="D40" s="19" t="n">
        <v>11403</v>
      </c>
      <c r="E40" s="18" t="n">
        <v>40.93324254</v>
      </c>
      <c r="F40" s="20" t="n">
        <v>3.94617687</v>
      </c>
      <c r="G40" s="18" t="n">
        <v>36.61099304</v>
      </c>
      <c r="H40" s="20" t="n">
        <v>3.58772273</v>
      </c>
      <c r="I40" s="18" t="n">
        <v>17.21096703</v>
      </c>
      <c r="J40" s="20" t="n">
        <v>2.42502019</v>
      </c>
      <c r="K40" s="18" t="n">
        <v>1.00579263</v>
      </c>
      <c r="L40" s="20" t="n">
        <v>0.66118305</v>
      </c>
      <c r="M40" s="18" t="n">
        <v>0</v>
      </c>
      <c r="N40" s="20" t="n">
        <v>0</v>
      </c>
      <c r="O40" s="18" t="s">
        <v>404</v>
      </c>
      <c r="P40" s="20" t="s">
        <v>404</v>
      </c>
      <c r="Q40" s="18" t="n">
        <v>0</v>
      </c>
      <c r="R40" s="20" t="n">
        <v>0</v>
      </c>
      <c r="S40" s="18" t="n">
        <v>0</v>
      </c>
      <c r="T40" s="20" t="n">
        <v>0</v>
      </c>
      <c r="U40" s="18" t="n">
        <v>4.23900476</v>
      </c>
      <c r="V40" s="20" t="n">
        <v>1.3834494</v>
      </c>
    </row>
    <row r="41" spans="1:22">
      <c r="A41" s="15" t="s">
        <v>438</v>
      </c>
      <c r="B41" s="17" t="n">
        <v>5712</v>
      </c>
      <c r="C41" s="18">
        <f>(99.0/B41*100)</f>
        <v/>
      </c>
      <c r="D41" s="19" t="n">
        <v>5613</v>
      </c>
      <c r="E41" s="18" t="n">
        <v>41.30173243</v>
      </c>
      <c r="F41" s="20" t="n">
        <v>3.81423443</v>
      </c>
      <c r="G41" s="18" t="n">
        <v>33.07575399</v>
      </c>
      <c r="H41" s="20" t="n">
        <v>3.88635009</v>
      </c>
      <c r="I41" s="18" t="n">
        <v>21.75293403</v>
      </c>
      <c r="J41" s="20" t="n">
        <v>3.40794693</v>
      </c>
      <c r="K41" s="18" t="n">
        <v>1.88805583</v>
      </c>
      <c r="L41" s="20" t="n">
        <v>0.94220827</v>
      </c>
      <c r="M41" s="18" t="n">
        <v>0</v>
      </c>
      <c r="N41" s="20" t="n">
        <v>0</v>
      </c>
      <c r="O41" s="18" t="s">
        <v>404</v>
      </c>
      <c r="P41" s="20" t="s">
        <v>404</v>
      </c>
      <c r="Q41" s="18" t="n">
        <v>0</v>
      </c>
      <c r="R41" s="20" t="n">
        <v>0</v>
      </c>
      <c r="S41" s="18" t="n">
        <v>0</v>
      </c>
      <c r="T41" s="20" t="n">
        <v>0</v>
      </c>
      <c r="U41" s="18" t="n">
        <v>1.98152371</v>
      </c>
      <c r="V41" s="20" t="n">
        <v>1.03609219</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35.47075799</v>
      </c>
      <c r="F44" s="20" t="n">
        <v>3.50326656</v>
      </c>
      <c r="G44" s="18" t="n">
        <v>25.1987092</v>
      </c>
      <c r="H44" s="20" t="n">
        <v>3.25940948</v>
      </c>
      <c r="I44" s="18" t="n">
        <v>21.9135187</v>
      </c>
      <c r="J44" s="20" t="n">
        <v>2.70716445</v>
      </c>
      <c r="K44" s="18" t="n">
        <v>15.57236288</v>
      </c>
      <c r="L44" s="20" t="n">
        <v>2.96535517</v>
      </c>
      <c r="M44" s="18" t="n">
        <v>0</v>
      </c>
      <c r="N44" s="20" t="n">
        <v>0</v>
      </c>
      <c r="O44" s="18" t="s">
        <v>404</v>
      </c>
      <c r="P44" s="20" t="s">
        <v>404</v>
      </c>
      <c r="Q44" s="18" t="n">
        <v>0</v>
      </c>
      <c r="R44" s="20" t="n">
        <v>0</v>
      </c>
      <c r="S44" s="18" t="n">
        <v>0</v>
      </c>
      <c r="T44" s="20" t="n">
        <v>0</v>
      </c>
      <c r="U44" s="18" t="n">
        <v>1.84465123</v>
      </c>
      <c r="V44" s="20" t="n">
        <v>0.78074859</v>
      </c>
    </row>
    <row r="45" spans="1:22">
      <c r="A45" s="15" t="s">
        <v>442</v>
      </c>
      <c r="B45" s="17" t="n">
        <v>5519</v>
      </c>
      <c r="C45" s="18">
        <f>(0.0/B45*100)</f>
        <v/>
      </c>
      <c r="D45" s="19" t="n">
        <v>5519</v>
      </c>
      <c r="E45" s="18" t="n">
        <v>19.09279876</v>
      </c>
      <c r="F45" s="20" t="n">
        <v>3.23964024</v>
      </c>
      <c r="G45" s="18" t="n">
        <v>32.59249843</v>
      </c>
      <c r="H45" s="20" t="n">
        <v>3.97097914</v>
      </c>
      <c r="I45" s="18" t="n">
        <v>27.43248119</v>
      </c>
      <c r="J45" s="20" t="n">
        <v>3.24383269</v>
      </c>
      <c r="K45" s="18" t="n">
        <v>17.71213158</v>
      </c>
      <c r="L45" s="20" t="n">
        <v>3.24022612</v>
      </c>
      <c r="M45" s="18" t="n">
        <v>0</v>
      </c>
      <c r="N45" s="20" t="n">
        <v>0</v>
      </c>
      <c r="O45" s="18" t="s">
        <v>404</v>
      </c>
      <c r="P45" s="20" t="s">
        <v>404</v>
      </c>
      <c r="Q45" s="18" t="n">
        <v>0</v>
      </c>
      <c r="R45" s="20" t="n">
        <v>0</v>
      </c>
      <c r="S45" s="18" t="n">
        <v>0</v>
      </c>
      <c r="T45" s="20" t="n">
        <v>0</v>
      </c>
      <c r="U45" s="18" t="n">
        <v>3.17009003</v>
      </c>
      <c r="V45" s="20" t="n">
        <v>1.34550497</v>
      </c>
    </row>
    <row r="46" spans="1:22">
      <c r="A46" s="15" t="s">
        <v>443</v>
      </c>
      <c r="B46" s="17" t="n">
        <v>23141</v>
      </c>
      <c r="C46" s="18">
        <f>(4196.0/B46*100)</f>
        <v/>
      </c>
      <c r="D46" s="19" t="n">
        <v>18945</v>
      </c>
      <c r="E46" s="18" t="n">
        <v>33.62937247</v>
      </c>
      <c r="F46" s="20" t="n">
        <v>2.46348822</v>
      </c>
      <c r="G46" s="18" t="n">
        <v>25.05076735</v>
      </c>
      <c r="H46" s="20" t="n">
        <v>2.4537538</v>
      </c>
      <c r="I46" s="18" t="n">
        <v>19.55471686</v>
      </c>
      <c r="J46" s="20" t="n">
        <v>2.01550033</v>
      </c>
      <c r="K46" s="18" t="n">
        <v>15.35289344</v>
      </c>
      <c r="L46" s="20" t="n">
        <v>1.71015717</v>
      </c>
      <c r="M46" s="18" t="n">
        <v>0</v>
      </c>
      <c r="N46" s="20" t="n">
        <v>0</v>
      </c>
      <c r="O46" s="18" t="s">
        <v>404</v>
      </c>
      <c r="P46" s="20" t="s">
        <v>404</v>
      </c>
      <c r="Q46" s="18" t="n">
        <v>0</v>
      </c>
      <c r="R46" s="20" t="n">
        <v>0</v>
      </c>
      <c r="S46" s="18" t="n">
        <v>0</v>
      </c>
      <c r="T46" s="20" t="n">
        <v>0</v>
      </c>
      <c r="U46" s="18" t="n">
        <v>6.41224988</v>
      </c>
      <c r="V46" s="20" t="n">
        <v>1.05437376</v>
      </c>
    </row>
    <row r="47" spans="1:22">
      <c r="A47" s="15" t="s">
        <v>444</v>
      </c>
      <c r="B47" s="17" t="n">
        <v>5928</v>
      </c>
      <c r="C47" s="18">
        <f>(0.0/B47*100)</f>
        <v/>
      </c>
      <c r="D47" s="19" t="n">
        <v>5928</v>
      </c>
      <c r="E47" s="18" t="n">
        <v>90.12829659000001</v>
      </c>
      <c r="F47" s="20" t="n">
        <v>2.22402339</v>
      </c>
      <c r="G47" s="18" t="n">
        <v>5.49341605</v>
      </c>
      <c r="H47" s="20" t="n">
        <v>1.84401017</v>
      </c>
      <c r="I47" s="18" t="n">
        <v>1.95073339</v>
      </c>
      <c r="J47" s="20" t="n">
        <v>0.55668624</v>
      </c>
      <c r="K47" s="18" t="n">
        <v>0.65336223</v>
      </c>
      <c r="L47" s="20" t="n">
        <v>0.65434149</v>
      </c>
      <c r="M47" s="18" t="n">
        <v>0</v>
      </c>
      <c r="N47" s="20" t="n">
        <v>0</v>
      </c>
      <c r="O47" s="18" t="s">
        <v>404</v>
      </c>
      <c r="P47" s="20" t="s">
        <v>404</v>
      </c>
      <c r="Q47" s="18" t="n">
        <v>0</v>
      </c>
      <c r="R47" s="20" t="n">
        <v>0</v>
      </c>
      <c r="S47" s="18" t="n">
        <v>0</v>
      </c>
      <c r="T47" s="20" t="n">
        <v>0</v>
      </c>
      <c r="U47" s="18" t="n">
        <v>1.77419175</v>
      </c>
      <c r="V47" s="20" t="n">
        <v>1.039537</v>
      </c>
    </row>
    <row r="48" spans="1:22">
      <c r="A48" s="15" t="s">
        <v>445</v>
      </c>
      <c r="B48" s="17" t="n">
        <v>9841</v>
      </c>
      <c r="C48" s="18">
        <f>(40.0/B48*100)</f>
        <v/>
      </c>
      <c r="D48" s="19" t="n">
        <v>9801</v>
      </c>
      <c r="E48" s="18" t="n">
        <v>21.76390889</v>
      </c>
      <c r="F48" s="20" t="n">
        <v>3.65314871</v>
      </c>
      <c r="G48" s="18" t="n">
        <v>29.174429</v>
      </c>
      <c r="H48" s="20" t="n">
        <v>3.83318591</v>
      </c>
      <c r="I48" s="18" t="n">
        <v>39.92325523</v>
      </c>
      <c r="J48" s="20" t="n">
        <v>3.81853643</v>
      </c>
      <c r="K48" s="18" t="n">
        <v>8.603167600000001</v>
      </c>
      <c r="L48" s="20" t="n">
        <v>2.1187105</v>
      </c>
      <c r="M48" s="18" t="n">
        <v>0</v>
      </c>
      <c r="N48" s="20" t="n">
        <v>0</v>
      </c>
      <c r="O48" s="18" t="s">
        <v>404</v>
      </c>
      <c r="P48" s="20" t="s">
        <v>404</v>
      </c>
      <c r="Q48" s="18" t="n">
        <v>0</v>
      </c>
      <c r="R48" s="20" t="n">
        <v>0</v>
      </c>
      <c r="S48" s="18" t="n">
        <v>0</v>
      </c>
      <c r="T48" s="20" t="n">
        <v>0</v>
      </c>
      <c r="U48" s="18" t="n">
        <v>0.53523928</v>
      </c>
      <c r="V48" s="20" t="n">
        <v>0.52726012</v>
      </c>
    </row>
    <row r="49" spans="1:22">
      <c r="A49" s="15" t="s">
        <v>446</v>
      </c>
      <c r="B49" s="17" t="n">
        <v>6349</v>
      </c>
      <c r="C49" s="18">
        <f>(52.0/B49*100)</f>
        <v/>
      </c>
      <c r="D49" s="19" t="n">
        <v>6297</v>
      </c>
      <c r="E49" s="18" t="n">
        <v>32.75458454</v>
      </c>
      <c r="F49" s="20" t="n">
        <v>3.39788475</v>
      </c>
      <c r="G49" s="18" t="n">
        <v>22.22791989</v>
      </c>
      <c r="H49" s="20" t="n">
        <v>3.3441008</v>
      </c>
      <c r="I49" s="18" t="n">
        <v>29.86165708</v>
      </c>
      <c r="J49" s="20" t="n">
        <v>3.65591718</v>
      </c>
      <c r="K49" s="18" t="n">
        <v>13.99844098</v>
      </c>
      <c r="L49" s="20" t="n">
        <v>2.78717514</v>
      </c>
      <c r="M49" s="18" t="n">
        <v>0</v>
      </c>
      <c r="N49" s="20" t="n">
        <v>0</v>
      </c>
      <c r="O49" s="18" t="s">
        <v>404</v>
      </c>
      <c r="P49" s="20" t="s">
        <v>404</v>
      </c>
      <c r="Q49" s="18" t="n">
        <v>0</v>
      </c>
      <c r="R49" s="20" t="n">
        <v>0</v>
      </c>
      <c r="S49" s="18" t="n">
        <v>0</v>
      </c>
      <c r="T49" s="20" t="n">
        <v>0</v>
      </c>
      <c r="U49" s="18" t="n">
        <v>1.15739751</v>
      </c>
      <c r="V49" s="20" t="n">
        <v>0.92043281</v>
      </c>
    </row>
    <row r="50" spans="1:22">
      <c r="A50" s="15" t="s">
        <v>447</v>
      </c>
      <c r="B50" s="17" t="n">
        <v>11795</v>
      </c>
      <c r="C50" s="18">
        <f>(1031.0/B50*100)</f>
        <v/>
      </c>
      <c r="D50" s="19" t="n">
        <v>10764</v>
      </c>
      <c r="E50" s="18" t="n">
        <v>16.10826379</v>
      </c>
      <c r="F50" s="20" t="n">
        <v>2.00373798</v>
      </c>
      <c r="G50" s="18" t="n">
        <v>11.97814715</v>
      </c>
      <c r="H50" s="20" t="n">
        <v>2.49652548</v>
      </c>
      <c r="I50" s="18" t="n">
        <v>30.99321235</v>
      </c>
      <c r="J50" s="20" t="n">
        <v>3.25321434</v>
      </c>
      <c r="K50" s="18" t="n">
        <v>33.7354064</v>
      </c>
      <c r="L50" s="20" t="n">
        <v>3.27023034</v>
      </c>
      <c r="M50" s="18" t="n">
        <v>0</v>
      </c>
      <c r="N50" s="20" t="n">
        <v>0</v>
      </c>
      <c r="O50" s="18" t="s">
        <v>404</v>
      </c>
      <c r="P50" s="20" t="s">
        <v>404</v>
      </c>
      <c r="Q50" s="18" t="n">
        <v>0</v>
      </c>
      <c r="R50" s="20" t="n">
        <v>0</v>
      </c>
      <c r="S50" s="18" t="n">
        <v>0</v>
      </c>
      <c r="T50" s="20" t="n">
        <v>0</v>
      </c>
      <c r="U50" s="18" t="n">
        <v>7.18497031</v>
      </c>
      <c r="V50" s="20" t="n">
        <v>1.68154444</v>
      </c>
    </row>
    <row r="51" spans="1:22">
      <c r="A51" s="15" t="s">
        <v>448</v>
      </c>
      <c r="B51" s="17" t="n">
        <v>6866</v>
      </c>
      <c r="C51" s="18">
        <f>(0.0/B51*100)</f>
        <v/>
      </c>
      <c r="D51" s="19" t="n">
        <v>6866</v>
      </c>
      <c r="E51" s="18" t="n">
        <v>21.73357097</v>
      </c>
      <c r="F51" s="20" t="n">
        <v>3.17716227</v>
      </c>
      <c r="G51" s="18" t="n">
        <v>18.50510647</v>
      </c>
      <c r="H51" s="20" t="n">
        <v>2.72529405</v>
      </c>
      <c r="I51" s="18" t="n">
        <v>24.41906874</v>
      </c>
      <c r="J51" s="20" t="n">
        <v>2.78261118</v>
      </c>
      <c r="K51" s="18" t="n">
        <v>33.12259315</v>
      </c>
      <c r="L51" s="20" t="n">
        <v>3.27204536</v>
      </c>
      <c r="M51" s="18" t="n">
        <v>0</v>
      </c>
      <c r="N51" s="20" t="n">
        <v>0</v>
      </c>
      <c r="O51" s="18" t="s">
        <v>404</v>
      </c>
      <c r="P51" s="20" t="s">
        <v>404</v>
      </c>
      <c r="Q51" s="18" t="n">
        <v>0</v>
      </c>
      <c r="R51" s="20" t="n">
        <v>0</v>
      </c>
      <c r="S51" s="18" t="n">
        <v>0</v>
      </c>
      <c r="T51" s="20" t="n">
        <v>0</v>
      </c>
      <c r="U51" s="18" t="n">
        <v>2.21966066</v>
      </c>
      <c r="V51" s="20" t="n">
        <v>0.99956178</v>
      </c>
    </row>
    <row r="52" spans="1:22">
      <c r="A52" s="15" t="s">
        <v>449</v>
      </c>
      <c r="B52" s="17" t="n">
        <v>5809</v>
      </c>
      <c r="C52" s="18">
        <f>(0.0/B52*100)</f>
        <v/>
      </c>
      <c r="D52" s="19" t="n">
        <v>5809</v>
      </c>
      <c r="E52" s="18" t="n">
        <v>31.85614486</v>
      </c>
      <c r="F52" s="20" t="n">
        <v>3.91741249</v>
      </c>
      <c r="G52" s="18" t="n">
        <v>24.66136526</v>
      </c>
      <c r="H52" s="20" t="n">
        <v>3.45530644</v>
      </c>
      <c r="I52" s="18" t="n">
        <v>26.72216574</v>
      </c>
      <c r="J52" s="20" t="n">
        <v>3.57617403</v>
      </c>
      <c r="K52" s="18" t="n">
        <v>15.96860285</v>
      </c>
      <c r="L52" s="20" t="n">
        <v>2.91805037</v>
      </c>
      <c r="M52" s="18" t="n">
        <v>0</v>
      </c>
      <c r="N52" s="20" t="n">
        <v>0</v>
      </c>
      <c r="O52" s="18" t="s">
        <v>404</v>
      </c>
      <c r="P52" s="20" t="s">
        <v>404</v>
      </c>
      <c r="Q52" s="18" t="n">
        <v>0</v>
      </c>
      <c r="R52" s="20" t="n">
        <v>0</v>
      </c>
      <c r="S52" s="18" t="n">
        <v>0</v>
      </c>
      <c r="T52" s="20" t="n">
        <v>0</v>
      </c>
      <c r="U52" s="18" t="n">
        <v>0.79172128</v>
      </c>
      <c r="V52" s="20" t="n">
        <v>0.63972813</v>
      </c>
    </row>
    <row r="53" spans="1:22">
      <c r="A53" s="15" t="s">
        <v>450</v>
      </c>
      <c r="B53" s="17" t="n">
        <v>5571</v>
      </c>
      <c r="C53" s="18">
        <f>(0.0/B53*100)</f>
        <v/>
      </c>
      <c r="D53" s="19" t="n">
        <v>5571</v>
      </c>
      <c r="E53" s="18" t="n">
        <v>44.33175772</v>
      </c>
      <c r="F53" s="20" t="n">
        <v>0.1500686</v>
      </c>
      <c r="G53" s="18" t="n">
        <v>25.39461404</v>
      </c>
      <c r="H53" s="20" t="n">
        <v>0.12095312</v>
      </c>
      <c r="I53" s="18" t="n">
        <v>20.89033989</v>
      </c>
      <c r="J53" s="20" t="n">
        <v>0.10060357</v>
      </c>
      <c r="K53" s="18" t="n">
        <v>9.080513509999999</v>
      </c>
      <c r="L53" s="20" t="n">
        <v>0.0986243</v>
      </c>
      <c r="M53" s="18" t="n">
        <v>0</v>
      </c>
      <c r="N53" s="20" t="n">
        <v>0</v>
      </c>
      <c r="O53" s="18" t="s">
        <v>404</v>
      </c>
      <c r="P53" s="20" t="s">
        <v>404</v>
      </c>
      <c r="Q53" s="18" t="n">
        <v>0</v>
      </c>
      <c r="R53" s="20" t="n">
        <v>0</v>
      </c>
      <c r="S53" s="18" t="n">
        <v>0</v>
      </c>
      <c r="T53" s="20" t="n">
        <v>0</v>
      </c>
      <c r="U53" s="18" t="n">
        <v>0.30277485</v>
      </c>
      <c r="V53" s="20" t="n">
        <v>0.02829103</v>
      </c>
    </row>
    <row r="54" spans="1:22">
      <c r="A54" s="15" t="s">
        <v>451</v>
      </c>
      <c r="B54" s="17" t="n">
        <v>4740</v>
      </c>
      <c r="C54" s="18">
        <f>(199.0/B54*100)</f>
        <v/>
      </c>
      <c r="D54" s="19" t="n">
        <v>4541</v>
      </c>
      <c r="E54" s="18" t="n">
        <v>46.21710787</v>
      </c>
      <c r="F54" s="20" t="n">
        <v>3.77959916</v>
      </c>
      <c r="G54" s="18" t="n">
        <v>23.29075285</v>
      </c>
      <c r="H54" s="20" t="n">
        <v>3.38914857</v>
      </c>
      <c r="I54" s="18" t="n">
        <v>17.5028706</v>
      </c>
      <c r="J54" s="20" t="n">
        <v>3.605556</v>
      </c>
      <c r="K54" s="18" t="n">
        <v>11.54864272</v>
      </c>
      <c r="L54" s="20" t="n">
        <v>2.46463843</v>
      </c>
      <c r="M54" s="18" t="n">
        <v>0</v>
      </c>
      <c r="N54" s="20" t="n">
        <v>0</v>
      </c>
      <c r="O54" s="18" t="s">
        <v>404</v>
      </c>
      <c r="P54" s="20" t="s">
        <v>404</v>
      </c>
      <c r="Q54" s="18" t="n">
        <v>0</v>
      </c>
      <c r="R54" s="20" t="n">
        <v>0</v>
      </c>
      <c r="S54" s="18" t="n">
        <v>0</v>
      </c>
      <c r="T54" s="20" t="n">
        <v>0</v>
      </c>
      <c r="U54" s="18" t="n">
        <v>1.44062597</v>
      </c>
      <c r="V54" s="20" t="n">
        <v>0.93318769</v>
      </c>
    </row>
    <row r="55" spans="1:22">
      <c r="A55" s="15" t="s">
        <v>452</v>
      </c>
      <c r="B55" s="17" t="n">
        <v>5316</v>
      </c>
      <c r="C55" s="18">
        <f>(43.0/B55*100)</f>
        <v/>
      </c>
      <c r="D55" s="19" t="n">
        <v>5273</v>
      </c>
      <c r="E55" s="18" t="n">
        <v>43.40131128</v>
      </c>
      <c r="F55" s="20" t="n">
        <v>2.94062051</v>
      </c>
      <c r="G55" s="18" t="n">
        <v>26.7018904</v>
      </c>
      <c r="H55" s="20" t="n">
        <v>2.86899256</v>
      </c>
      <c r="I55" s="18" t="n">
        <v>22.55553002</v>
      </c>
      <c r="J55" s="20" t="n">
        <v>2.80491288</v>
      </c>
      <c r="K55" s="18" t="n">
        <v>4.36542453</v>
      </c>
      <c r="L55" s="20" t="n">
        <v>1.49475019</v>
      </c>
      <c r="M55" s="18" t="n">
        <v>0</v>
      </c>
      <c r="N55" s="20" t="n">
        <v>0</v>
      </c>
      <c r="O55" s="18" t="s">
        <v>404</v>
      </c>
      <c r="P55" s="20" t="s">
        <v>404</v>
      </c>
      <c r="Q55" s="18" t="n">
        <v>0</v>
      </c>
      <c r="R55" s="20" t="n">
        <v>0</v>
      </c>
      <c r="S55" s="18" t="n">
        <v>0.38265871</v>
      </c>
      <c r="T55" s="20" t="n">
        <v>0.37384275</v>
      </c>
      <c r="U55" s="18" t="n">
        <v>2.59318507</v>
      </c>
      <c r="V55" s="20" t="n">
        <v>1.11888044</v>
      </c>
    </row>
    <row r="56" spans="1:22">
      <c r="A56" s="15" t="s">
        <v>453</v>
      </c>
      <c r="B56" s="17" t="n">
        <v>5359</v>
      </c>
      <c r="C56" s="18">
        <f>(0.0/B56*100)</f>
        <v/>
      </c>
      <c r="D56" s="19" t="n">
        <v>5359</v>
      </c>
      <c r="E56" s="18" t="n">
        <v>34.4358576</v>
      </c>
      <c r="F56" s="20" t="n">
        <v>3.74044454</v>
      </c>
      <c r="G56" s="18" t="n">
        <v>35.08283317</v>
      </c>
      <c r="H56" s="20" t="n">
        <v>3.98173802</v>
      </c>
      <c r="I56" s="18" t="n">
        <v>19.97442895</v>
      </c>
      <c r="J56" s="20" t="n">
        <v>3.12686503</v>
      </c>
      <c r="K56" s="18" t="n">
        <v>3.06607787</v>
      </c>
      <c r="L56" s="20" t="n">
        <v>1.38497508</v>
      </c>
      <c r="M56" s="18" t="n">
        <v>0</v>
      </c>
      <c r="N56" s="20" t="n">
        <v>0</v>
      </c>
      <c r="O56" s="18" t="s">
        <v>404</v>
      </c>
      <c r="P56" s="20" t="s">
        <v>404</v>
      </c>
      <c r="Q56" s="18" t="n">
        <v>0</v>
      </c>
      <c r="R56" s="20" t="n">
        <v>0</v>
      </c>
      <c r="S56" s="18" t="n">
        <v>0</v>
      </c>
      <c r="T56" s="20" t="n">
        <v>0</v>
      </c>
      <c r="U56" s="18" t="n">
        <v>7.44080241</v>
      </c>
      <c r="V56" s="20" t="n">
        <v>2.27554513</v>
      </c>
    </row>
    <row r="57" spans="1:22">
      <c r="A57" s="15" t="s">
        <v>454</v>
      </c>
      <c r="B57" s="17" t="n">
        <v>6513</v>
      </c>
      <c r="C57" s="18">
        <f>(0.0/B57*100)</f>
        <v/>
      </c>
      <c r="D57" s="19" t="n">
        <v>6513</v>
      </c>
      <c r="E57" s="18" t="n">
        <v>38.33083321</v>
      </c>
      <c r="F57" s="20" t="n">
        <v>3.12231979</v>
      </c>
      <c r="G57" s="18" t="n">
        <v>30.66903497</v>
      </c>
      <c r="H57" s="20" t="n">
        <v>3.33574224</v>
      </c>
      <c r="I57" s="18" t="n">
        <v>23.63663219</v>
      </c>
      <c r="J57" s="20" t="n">
        <v>2.84325511</v>
      </c>
      <c r="K57" s="18" t="n">
        <v>7.08244447</v>
      </c>
      <c r="L57" s="20" t="n">
        <v>1.86245846</v>
      </c>
      <c r="M57" s="18" t="n">
        <v>0</v>
      </c>
      <c r="N57" s="20" t="n">
        <v>0</v>
      </c>
      <c r="O57" s="18" t="s">
        <v>404</v>
      </c>
      <c r="P57" s="20" t="s">
        <v>404</v>
      </c>
      <c r="Q57" s="18" t="n">
        <v>0</v>
      </c>
      <c r="R57" s="20" t="n">
        <v>0</v>
      </c>
      <c r="S57" s="18" t="n">
        <v>0</v>
      </c>
      <c r="T57" s="20" t="n">
        <v>0</v>
      </c>
      <c r="U57" s="18" t="n">
        <v>0.28105516</v>
      </c>
      <c r="V57" s="20" t="n">
        <v>0.28575779</v>
      </c>
    </row>
    <row r="58" spans="1:22">
      <c r="A58" s="15" t="s">
        <v>455</v>
      </c>
      <c r="B58" s="17" t="n">
        <v>7267</v>
      </c>
      <c r="C58" s="18">
        <f>(0.0/B58*100)</f>
        <v/>
      </c>
      <c r="D58" s="19" t="n">
        <v>7267</v>
      </c>
      <c r="E58" s="18" t="n">
        <v>26.58857928</v>
      </c>
      <c r="F58" s="20" t="n">
        <v>2.91474972</v>
      </c>
      <c r="G58" s="18" t="n">
        <v>23.84349644</v>
      </c>
      <c r="H58" s="20" t="n">
        <v>3.17485342</v>
      </c>
      <c r="I58" s="18" t="n">
        <v>28.14448036</v>
      </c>
      <c r="J58" s="20" t="n">
        <v>3.17830468</v>
      </c>
      <c r="K58" s="18" t="n">
        <v>19.35903243</v>
      </c>
      <c r="L58" s="20" t="n">
        <v>2.64158185</v>
      </c>
      <c r="M58" s="18" t="n">
        <v>0</v>
      </c>
      <c r="N58" s="20" t="n">
        <v>0</v>
      </c>
      <c r="O58" s="18" t="s">
        <v>404</v>
      </c>
      <c r="P58" s="20" t="s">
        <v>404</v>
      </c>
      <c r="Q58" s="18" t="n">
        <v>0</v>
      </c>
      <c r="R58" s="20" t="n">
        <v>0</v>
      </c>
      <c r="S58" s="18" t="n">
        <v>0.16611074</v>
      </c>
      <c r="T58" s="20" t="n">
        <v>0.00724465</v>
      </c>
      <c r="U58" s="18" t="n">
        <v>1.89830075</v>
      </c>
      <c r="V58" s="20" t="n">
        <v>0.9233592</v>
      </c>
    </row>
    <row r="59" spans="1:22">
      <c r="A59" s="15" t="s">
        <v>456</v>
      </c>
      <c r="B59" s="17" t="n">
        <v>4826</v>
      </c>
      <c r="C59" s="18">
        <f>(0.0/B59*100)</f>
        <v/>
      </c>
      <c r="D59" s="19" t="n">
        <v>4826</v>
      </c>
      <c r="E59" s="18" t="n">
        <v>47.69259803</v>
      </c>
      <c r="F59" s="20" t="n">
        <v>1.22141231</v>
      </c>
      <c r="G59" s="18" t="n">
        <v>19.08160645</v>
      </c>
      <c r="H59" s="20" t="n">
        <v>0.98908394</v>
      </c>
      <c r="I59" s="18" t="n">
        <v>23.5810485</v>
      </c>
      <c r="J59" s="20" t="n">
        <v>1.12306117</v>
      </c>
      <c r="K59" s="18" t="n">
        <v>9.594387210000001</v>
      </c>
      <c r="L59" s="20" t="n">
        <v>0.86559894</v>
      </c>
      <c r="M59" s="18" t="n">
        <v>0</v>
      </c>
      <c r="N59" s="20" t="n">
        <v>0</v>
      </c>
      <c r="O59" s="18" t="s">
        <v>404</v>
      </c>
      <c r="P59" s="20" t="s">
        <v>404</v>
      </c>
      <c r="Q59" s="18" t="n">
        <v>0</v>
      </c>
      <c r="R59" s="20" t="n">
        <v>0</v>
      </c>
      <c r="S59" s="18" t="n">
        <v>0</v>
      </c>
      <c r="T59" s="20" t="n">
        <v>0</v>
      </c>
      <c r="U59" s="18" t="n">
        <v>0.05035982</v>
      </c>
      <c r="V59" s="20" t="n">
        <v>0.03558743</v>
      </c>
    </row>
    <row r="60" spans="1:22">
      <c r="A60" s="15" t="s">
        <v>457</v>
      </c>
      <c r="B60" s="17" t="n">
        <v>4546</v>
      </c>
      <c r="C60" s="18">
        <f>(0.0/B60*100)</f>
        <v/>
      </c>
      <c r="D60" s="19" t="n">
        <v>4546</v>
      </c>
      <c r="E60" s="18" t="n">
        <v>39.78993329</v>
      </c>
      <c r="F60" s="20" t="n">
        <v>3.17425708</v>
      </c>
      <c r="G60" s="18" t="n">
        <v>28.5161762</v>
      </c>
      <c r="H60" s="20" t="n">
        <v>3.01325173</v>
      </c>
      <c r="I60" s="18" t="n">
        <v>19.36989882</v>
      </c>
      <c r="J60" s="20" t="n">
        <v>2.82149371</v>
      </c>
      <c r="K60" s="18" t="n">
        <v>10.33867899</v>
      </c>
      <c r="L60" s="20" t="n">
        <v>2.39316503</v>
      </c>
      <c r="M60" s="18" t="n">
        <v>0</v>
      </c>
      <c r="N60" s="20" t="n">
        <v>0</v>
      </c>
      <c r="O60" s="18" t="s">
        <v>404</v>
      </c>
      <c r="P60" s="20" t="s">
        <v>404</v>
      </c>
      <c r="Q60" s="18" t="n">
        <v>0</v>
      </c>
      <c r="R60" s="20" t="n">
        <v>0</v>
      </c>
      <c r="S60" s="18" t="n">
        <v>0</v>
      </c>
      <c r="T60" s="20" t="n">
        <v>0</v>
      </c>
      <c r="U60" s="18" t="n">
        <v>1.98531269</v>
      </c>
      <c r="V60" s="20" t="n">
        <v>0.83982877</v>
      </c>
    </row>
    <row r="61" spans="1:22">
      <c r="A61" s="15" t="s">
        <v>458</v>
      </c>
      <c r="B61" s="17" t="n">
        <v>6525</v>
      </c>
      <c r="C61" s="18">
        <f>(0.0/B61*100)</f>
        <v/>
      </c>
      <c r="D61" s="19" t="n">
        <v>6525</v>
      </c>
      <c r="E61" s="18" t="n">
        <v>58.37143222</v>
      </c>
      <c r="F61" s="20" t="n">
        <v>2.86300507</v>
      </c>
      <c r="G61" s="18" t="n">
        <v>20.42909347</v>
      </c>
      <c r="H61" s="20" t="n">
        <v>2.33605844</v>
      </c>
      <c r="I61" s="18" t="n">
        <v>17.93146696</v>
      </c>
      <c r="J61" s="20" t="n">
        <v>2.35803237</v>
      </c>
      <c r="K61" s="18" t="n">
        <v>3.22763134</v>
      </c>
      <c r="L61" s="20" t="n">
        <v>0.93597904</v>
      </c>
      <c r="M61" s="18" t="n">
        <v>0</v>
      </c>
      <c r="N61" s="20" t="n">
        <v>0</v>
      </c>
      <c r="O61" s="18" t="s">
        <v>404</v>
      </c>
      <c r="P61" s="20" t="s">
        <v>404</v>
      </c>
      <c r="Q61" s="18" t="n">
        <v>0</v>
      </c>
      <c r="R61" s="20" t="n">
        <v>0</v>
      </c>
      <c r="S61" s="18" t="n">
        <v>0</v>
      </c>
      <c r="T61" s="20" t="n">
        <v>0</v>
      </c>
      <c r="U61" s="18" t="n">
        <v>0.04037601</v>
      </c>
      <c r="V61" s="20" t="n">
        <v>0.0015804</v>
      </c>
    </row>
    <row r="62" spans="1:22">
      <c r="A62" s="15" t="s">
        <v>459</v>
      </c>
      <c r="B62" s="17" t="n">
        <v>4476</v>
      </c>
      <c r="C62" s="18">
        <f>(0.0/B62*100)</f>
        <v/>
      </c>
      <c r="D62" s="19" t="n">
        <v>4476</v>
      </c>
      <c r="E62" s="18" t="n">
        <v>34.95746801</v>
      </c>
      <c r="F62" s="20" t="n">
        <v>0.06071295</v>
      </c>
      <c r="G62" s="18" t="n">
        <v>38.77995395</v>
      </c>
      <c r="H62" s="20" t="n">
        <v>0.05672941</v>
      </c>
      <c r="I62" s="18" t="n">
        <v>24.39881066</v>
      </c>
      <c r="J62" s="20" t="n">
        <v>0.05772292</v>
      </c>
      <c r="K62" s="18" t="n">
        <v>1.86376738</v>
      </c>
      <c r="L62" s="20" t="n">
        <v>0.00210902</v>
      </c>
      <c r="M62" s="18" t="n">
        <v>0</v>
      </c>
      <c r="N62" s="20" t="n">
        <v>0</v>
      </c>
      <c r="O62" s="18" t="s">
        <v>404</v>
      </c>
      <c r="P62" s="20" t="s">
        <v>404</v>
      </c>
      <c r="Q62" s="18" t="n">
        <v>0</v>
      </c>
      <c r="R62" s="20" t="n">
        <v>0</v>
      </c>
      <c r="S62" s="18" t="n">
        <v>0</v>
      </c>
      <c r="T62" s="20" t="n">
        <v>0</v>
      </c>
      <c r="U62" s="18" t="n">
        <v>0</v>
      </c>
      <c r="V62" s="20" t="n">
        <v>0</v>
      </c>
    </row>
    <row r="63" spans="1:22">
      <c r="A63" s="15" t="s">
        <v>460</v>
      </c>
      <c r="B63" s="17" t="n">
        <v>5324</v>
      </c>
      <c r="C63" s="18">
        <f>(0.0/B63*100)</f>
        <v/>
      </c>
      <c r="D63" s="19" t="n">
        <v>5324</v>
      </c>
      <c r="E63" s="18" t="n">
        <v>60.3922924</v>
      </c>
      <c r="F63" s="20" t="n">
        <v>0.17516707</v>
      </c>
      <c r="G63" s="18" t="n">
        <v>11.1942088</v>
      </c>
      <c r="H63" s="20" t="n">
        <v>0.09087189</v>
      </c>
      <c r="I63" s="18" t="n">
        <v>15.46116427</v>
      </c>
      <c r="J63" s="20" t="n">
        <v>0.15799951</v>
      </c>
      <c r="K63" s="18" t="n">
        <v>6.15595694</v>
      </c>
      <c r="L63" s="20" t="n">
        <v>0.06778867</v>
      </c>
      <c r="M63" s="18" t="n">
        <v>0</v>
      </c>
      <c r="N63" s="20" t="n">
        <v>0</v>
      </c>
      <c r="O63" s="18" t="s">
        <v>404</v>
      </c>
      <c r="P63" s="20" t="s">
        <v>404</v>
      </c>
      <c r="Q63" s="18" t="n">
        <v>0</v>
      </c>
      <c r="R63" s="20" t="n">
        <v>0</v>
      </c>
      <c r="S63" s="18" t="n">
        <v>0</v>
      </c>
      <c r="T63" s="20" t="n">
        <v>0</v>
      </c>
      <c r="U63" s="18" t="n">
        <v>6.79637759</v>
      </c>
      <c r="V63" s="20" t="n">
        <v>0.18144689</v>
      </c>
    </row>
    <row r="64" spans="1:22">
      <c r="A64" s="15" t="s">
        <v>461</v>
      </c>
      <c r="B64" s="17" t="n">
        <v>3634</v>
      </c>
      <c r="C64" s="18">
        <f>(27.0/B64*100)</f>
        <v/>
      </c>
      <c r="D64" s="19" t="n">
        <v>3607</v>
      </c>
      <c r="E64" s="18" t="n">
        <v>34.94350197</v>
      </c>
      <c r="F64" s="20" t="n">
        <v>0.13817229</v>
      </c>
      <c r="G64" s="18" t="n">
        <v>15.19982268</v>
      </c>
      <c r="H64" s="20" t="n">
        <v>0.06662019</v>
      </c>
      <c r="I64" s="18" t="n">
        <v>36.45495979</v>
      </c>
      <c r="J64" s="20" t="n">
        <v>0.12208785</v>
      </c>
      <c r="K64" s="18" t="n">
        <v>10.81856702</v>
      </c>
      <c r="L64" s="20" t="n">
        <v>0.09212001</v>
      </c>
      <c r="M64" s="18" t="n">
        <v>0</v>
      </c>
      <c r="N64" s="20" t="n">
        <v>0</v>
      </c>
      <c r="O64" s="18" t="s">
        <v>404</v>
      </c>
      <c r="P64" s="20" t="s">
        <v>404</v>
      </c>
      <c r="Q64" s="18" t="n">
        <v>0</v>
      </c>
      <c r="R64" s="20" t="n">
        <v>0</v>
      </c>
      <c r="S64" s="18" t="n">
        <v>0</v>
      </c>
      <c r="T64" s="20" t="n">
        <v>0</v>
      </c>
      <c r="U64" s="18" t="n">
        <v>2.58314855</v>
      </c>
      <c r="V64" s="20" t="n">
        <v>0.0148476</v>
      </c>
    </row>
    <row r="65" spans="1:22">
      <c r="A65" s="15" t="s">
        <v>462</v>
      </c>
      <c r="B65" s="17" t="n">
        <v>5325</v>
      </c>
      <c r="C65" s="18">
        <f>(0.0/B65*100)</f>
        <v/>
      </c>
      <c r="D65" s="19" t="n">
        <v>5325</v>
      </c>
      <c r="E65" s="18" t="n">
        <v>75.28244883000001</v>
      </c>
      <c r="F65" s="20" t="n">
        <v>3.2375998</v>
      </c>
      <c r="G65" s="18" t="n">
        <v>11.84985123</v>
      </c>
      <c r="H65" s="20" t="n">
        <v>2.40095628</v>
      </c>
      <c r="I65" s="18" t="n">
        <v>10.8162376</v>
      </c>
      <c r="J65" s="20" t="n">
        <v>2.1148808</v>
      </c>
      <c r="K65" s="18" t="n">
        <v>1.76975704</v>
      </c>
      <c r="L65" s="20" t="n">
        <v>0.99959211</v>
      </c>
      <c r="M65" s="18" t="n">
        <v>0</v>
      </c>
      <c r="N65" s="20" t="n">
        <v>0</v>
      </c>
      <c r="O65" s="18" t="s">
        <v>404</v>
      </c>
      <c r="P65" s="20" t="s">
        <v>404</v>
      </c>
      <c r="Q65" s="18" t="n">
        <v>0</v>
      </c>
      <c r="R65" s="20" t="n">
        <v>0</v>
      </c>
      <c r="S65" s="18" t="n">
        <v>0</v>
      </c>
      <c r="T65" s="20" t="n">
        <v>0</v>
      </c>
      <c r="U65" s="18" t="n">
        <v>0.2817053</v>
      </c>
      <c r="V65" s="20" t="n">
        <v>0.28144334</v>
      </c>
    </row>
    <row r="66" spans="1:22">
      <c r="A66" s="15" t="s">
        <v>463</v>
      </c>
      <c r="B66" s="17" t="n">
        <v>5665</v>
      </c>
      <c r="C66" s="18">
        <f>(0.0/B66*100)</f>
        <v/>
      </c>
      <c r="D66" s="19" t="n">
        <v>5665</v>
      </c>
      <c r="E66" s="18" t="n">
        <v>79.14690978</v>
      </c>
      <c r="F66" s="20" t="n">
        <v>0.39648811</v>
      </c>
      <c r="G66" s="18" t="n">
        <v>18.38316963</v>
      </c>
      <c r="H66" s="20" t="n">
        <v>0.22678171</v>
      </c>
      <c r="I66" s="18" t="n">
        <v>1.8224741</v>
      </c>
      <c r="J66" s="20" t="n">
        <v>0.32367434</v>
      </c>
      <c r="K66" s="18" t="n">
        <v>0.64744649</v>
      </c>
      <c r="L66" s="20" t="n">
        <v>0.19839843</v>
      </c>
      <c r="M66" s="18" t="n">
        <v>0</v>
      </c>
      <c r="N66" s="20" t="n">
        <v>0</v>
      </c>
      <c r="O66" s="18" t="s">
        <v>404</v>
      </c>
      <c r="P66" s="20" t="s">
        <v>404</v>
      </c>
      <c r="Q66" s="18" t="n">
        <v>0</v>
      </c>
      <c r="R66" s="20" t="n">
        <v>0</v>
      </c>
      <c r="S66" s="18" t="n">
        <v>0</v>
      </c>
      <c r="T66" s="20" t="n">
        <v>0</v>
      </c>
      <c r="U66" s="18" t="n">
        <v>0</v>
      </c>
      <c r="V66" s="20" t="n">
        <v>0</v>
      </c>
    </row>
    <row r="67" spans="1:22">
      <c r="A67" s="15" t="s">
        <v>464</v>
      </c>
      <c r="B67" s="17" t="n">
        <v>6971</v>
      </c>
      <c r="C67" s="18">
        <f>(0.0/B67*100)</f>
        <v/>
      </c>
      <c r="D67" s="19" t="n">
        <v>6971</v>
      </c>
      <c r="E67" s="18" t="n">
        <v>28.43145719</v>
      </c>
      <c r="F67" s="20" t="n">
        <v>2.83333508</v>
      </c>
      <c r="G67" s="18" t="n">
        <v>28.9586458</v>
      </c>
      <c r="H67" s="20" t="n">
        <v>3.05308719</v>
      </c>
      <c r="I67" s="18" t="n">
        <v>18.99383397</v>
      </c>
      <c r="J67" s="20" t="n">
        <v>2.63334334</v>
      </c>
      <c r="K67" s="18" t="n">
        <v>22.27301038</v>
      </c>
      <c r="L67" s="20" t="n">
        <v>2.42334252</v>
      </c>
      <c r="M67" s="18" t="n">
        <v>0</v>
      </c>
      <c r="N67" s="20" t="n">
        <v>0</v>
      </c>
      <c r="O67" s="18" t="s">
        <v>404</v>
      </c>
      <c r="P67" s="20" t="s">
        <v>404</v>
      </c>
      <c r="Q67" s="18" t="n">
        <v>0</v>
      </c>
      <c r="R67" s="20" t="n">
        <v>0</v>
      </c>
      <c r="S67" s="18" t="n">
        <v>0</v>
      </c>
      <c r="T67" s="20" t="n">
        <v>0</v>
      </c>
      <c r="U67" s="18" t="n">
        <v>1.34305266</v>
      </c>
      <c r="V67" s="20" t="n">
        <v>0.70390254</v>
      </c>
    </row>
    <row r="68" spans="1:22">
      <c r="A68" s="15" t="s">
        <v>465</v>
      </c>
      <c r="B68" s="17" t="n">
        <v>12083</v>
      </c>
      <c r="C68" s="18">
        <f>(0.0/B68*100)</f>
        <v/>
      </c>
      <c r="D68" s="19" t="n">
        <v>12083</v>
      </c>
      <c r="E68" s="18" t="n">
        <v>58.96794519</v>
      </c>
      <c r="F68" s="20" t="n">
        <v>0.10002068</v>
      </c>
      <c r="G68" s="18" t="n">
        <v>29.14642149</v>
      </c>
      <c r="H68" s="20" t="n">
        <v>0.07368796</v>
      </c>
      <c r="I68" s="18" t="n">
        <v>7.94171714</v>
      </c>
      <c r="J68" s="20" t="n">
        <v>0.07073409</v>
      </c>
      <c r="K68" s="18" t="n">
        <v>3.21311065</v>
      </c>
      <c r="L68" s="20" t="n">
        <v>0.03321385</v>
      </c>
      <c r="M68" s="18" t="n">
        <v>0</v>
      </c>
      <c r="N68" s="20" t="n">
        <v>0</v>
      </c>
      <c r="O68" s="18" t="s">
        <v>404</v>
      </c>
      <c r="P68" s="20" t="s">
        <v>404</v>
      </c>
      <c r="Q68" s="18" t="n">
        <v>0</v>
      </c>
      <c r="R68" s="20" t="n">
        <v>0</v>
      </c>
      <c r="S68" s="18" t="n">
        <v>0</v>
      </c>
      <c r="T68" s="20" t="n">
        <v>0</v>
      </c>
      <c r="U68" s="18" t="n">
        <v>0.73080554</v>
      </c>
      <c r="V68" s="20" t="n">
        <v>0.02197892</v>
      </c>
    </row>
    <row r="69" spans="1:22">
      <c r="A69" s="15" t="s">
        <v>466</v>
      </c>
      <c r="B69" s="17" t="n">
        <v>4876</v>
      </c>
      <c r="C69" s="18">
        <f>(0.0/B69*100)</f>
        <v/>
      </c>
      <c r="D69" s="19" t="n">
        <v>4876</v>
      </c>
      <c r="E69" s="18" t="n">
        <v>45.74589547</v>
      </c>
      <c r="F69" s="20" t="n">
        <v>3.68033729</v>
      </c>
      <c r="G69" s="18" t="n">
        <v>24.48070423</v>
      </c>
      <c r="H69" s="20" t="n">
        <v>3.28708399</v>
      </c>
      <c r="I69" s="18" t="n">
        <v>25.56799068</v>
      </c>
      <c r="J69" s="20" t="n">
        <v>3.41560451</v>
      </c>
      <c r="K69" s="18" t="n">
        <v>4.20540961</v>
      </c>
      <c r="L69" s="20" t="n">
        <v>1.65057998</v>
      </c>
      <c r="M69" s="18" t="n">
        <v>0</v>
      </c>
      <c r="N69" s="20" t="n">
        <v>0</v>
      </c>
      <c r="O69" s="18" t="s">
        <v>404</v>
      </c>
      <c r="P69" s="20" t="s">
        <v>404</v>
      </c>
      <c r="Q69" s="18" t="n">
        <v>0</v>
      </c>
      <c r="R69" s="20" t="n">
        <v>0</v>
      </c>
      <c r="S69" s="18" t="n">
        <v>0</v>
      </c>
      <c r="T69" s="20" t="n">
        <v>0</v>
      </c>
      <c r="U69" s="18" t="n">
        <v>0</v>
      </c>
      <c r="V69" s="20" t="n">
        <v>0</v>
      </c>
    </row>
    <row r="70" spans="1:22">
      <c r="A70" s="15" t="s">
        <v>467</v>
      </c>
      <c r="B70" s="17" t="n">
        <v>6036</v>
      </c>
      <c r="C70" s="18">
        <f>(0.0/B70*100)</f>
        <v/>
      </c>
      <c r="D70" s="19" t="n">
        <v>6036</v>
      </c>
      <c r="E70" s="18" t="n">
        <v>41.45059889</v>
      </c>
      <c r="F70" s="20" t="n">
        <v>4.92492623</v>
      </c>
      <c r="G70" s="18" t="n">
        <v>28.66630371</v>
      </c>
      <c r="H70" s="20" t="n">
        <v>3.47990434</v>
      </c>
      <c r="I70" s="18" t="n">
        <v>22.71838382</v>
      </c>
      <c r="J70" s="20" t="n">
        <v>3.55799812</v>
      </c>
      <c r="K70" s="18" t="n">
        <v>6.29351672</v>
      </c>
      <c r="L70" s="20" t="n">
        <v>1.82312139</v>
      </c>
      <c r="M70" s="18" t="n">
        <v>0</v>
      </c>
      <c r="N70" s="20" t="n">
        <v>0</v>
      </c>
      <c r="O70" s="18" t="s">
        <v>404</v>
      </c>
      <c r="P70" s="20" t="s">
        <v>404</v>
      </c>
      <c r="Q70" s="18" t="n">
        <v>0</v>
      </c>
      <c r="R70" s="20" t="n">
        <v>0</v>
      </c>
      <c r="S70" s="18" t="n">
        <v>0</v>
      </c>
      <c r="T70" s="20" t="n">
        <v>0</v>
      </c>
      <c r="U70" s="18" t="n">
        <v>0.87119685</v>
      </c>
      <c r="V70" s="20" t="n">
        <v>0.63799138</v>
      </c>
    </row>
    <row r="71" spans="1:22">
      <c r="A71" s="15" t="s">
        <v>468</v>
      </c>
      <c r="B71" s="17" t="n">
        <v>6115</v>
      </c>
      <c r="C71" s="18">
        <f>(0.0/B71*100)</f>
        <v/>
      </c>
      <c r="D71" s="19" t="n">
        <v>6115</v>
      </c>
      <c r="E71" s="18" t="n">
        <v>46.5452842</v>
      </c>
      <c r="F71" s="20" t="n">
        <v>1.18618391</v>
      </c>
      <c r="G71" s="18" t="n">
        <v>39.40035307</v>
      </c>
      <c r="H71" s="20" t="n">
        <v>0.97644951</v>
      </c>
      <c r="I71" s="18" t="n">
        <v>12.54574765</v>
      </c>
      <c r="J71" s="20" t="n">
        <v>0.67953536</v>
      </c>
      <c r="K71" s="18" t="n">
        <v>0</v>
      </c>
      <c r="L71" s="20" t="n">
        <v>0</v>
      </c>
      <c r="M71" s="18" t="n">
        <v>0</v>
      </c>
      <c r="N71" s="20" t="n">
        <v>0</v>
      </c>
      <c r="O71" s="18" t="s">
        <v>404</v>
      </c>
      <c r="P71" s="20" t="s">
        <v>404</v>
      </c>
      <c r="Q71" s="18" t="n">
        <v>0</v>
      </c>
      <c r="R71" s="20" t="n">
        <v>0</v>
      </c>
      <c r="S71" s="18" t="n">
        <v>0</v>
      </c>
      <c r="T71" s="20" t="n">
        <v>0</v>
      </c>
      <c r="U71" s="18" t="n">
        <v>1.50861508</v>
      </c>
      <c r="V71" s="20" t="n">
        <v>0.03899252</v>
      </c>
    </row>
    <row r="72" spans="1:22">
      <c r="A72" s="15" t="s">
        <v>469</v>
      </c>
      <c r="B72" s="17" t="n">
        <v>7708</v>
      </c>
      <c r="C72" s="18">
        <f>(0.0/B72*100)</f>
        <v/>
      </c>
      <c r="D72" s="19" t="n">
        <v>7708</v>
      </c>
      <c r="E72" s="18" t="n">
        <v>32.43955129</v>
      </c>
      <c r="F72" s="20" t="n">
        <v>3.06613657</v>
      </c>
      <c r="G72" s="18" t="n">
        <v>33.96210305</v>
      </c>
      <c r="H72" s="20" t="n">
        <v>3.50829581</v>
      </c>
      <c r="I72" s="18" t="n">
        <v>28.29780584</v>
      </c>
      <c r="J72" s="20" t="n">
        <v>3.42993366</v>
      </c>
      <c r="K72" s="18" t="n">
        <v>3.83616896</v>
      </c>
      <c r="L72" s="20" t="n">
        <v>1.29750577</v>
      </c>
      <c r="M72" s="18" t="n">
        <v>0</v>
      </c>
      <c r="N72" s="20" t="n">
        <v>0</v>
      </c>
      <c r="O72" s="18" t="s">
        <v>404</v>
      </c>
      <c r="P72" s="20" t="s">
        <v>404</v>
      </c>
      <c r="Q72" s="18" t="n">
        <v>0</v>
      </c>
      <c r="R72" s="20" t="n">
        <v>0</v>
      </c>
      <c r="S72" s="18" t="n">
        <v>0</v>
      </c>
      <c r="T72" s="20" t="n">
        <v>0</v>
      </c>
      <c r="U72" s="18" t="n">
        <v>1.46437086</v>
      </c>
      <c r="V72" s="20" t="n">
        <v>0.8728973799999999</v>
      </c>
    </row>
    <row r="73" spans="1:22">
      <c r="A73" s="15" t="s">
        <v>470</v>
      </c>
      <c r="B73" s="17" t="n">
        <v>8249</v>
      </c>
      <c r="C73" s="18">
        <f>(0.0/B73*100)</f>
        <v/>
      </c>
      <c r="D73" s="19" t="n">
        <v>8249</v>
      </c>
      <c r="E73" s="18" t="n">
        <v>32.75050762</v>
      </c>
      <c r="F73" s="20" t="n">
        <v>3.81691126</v>
      </c>
      <c r="G73" s="18" t="n">
        <v>17.34393645</v>
      </c>
      <c r="H73" s="20" t="n">
        <v>3.00854208</v>
      </c>
      <c r="I73" s="18" t="n">
        <v>24.49046327</v>
      </c>
      <c r="J73" s="20" t="n">
        <v>3.51311689</v>
      </c>
      <c r="K73" s="18" t="n">
        <v>21.53258283</v>
      </c>
      <c r="L73" s="20" t="n">
        <v>3.59184606</v>
      </c>
      <c r="M73" s="18" t="n">
        <v>0</v>
      </c>
      <c r="N73" s="20" t="n">
        <v>0</v>
      </c>
      <c r="O73" s="18" t="s">
        <v>404</v>
      </c>
      <c r="P73" s="20" t="s">
        <v>404</v>
      </c>
      <c r="Q73" s="18" t="n">
        <v>0</v>
      </c>
      <c r="R73" s="20" t="n">
        <v>0</v>
      </c>
      <c r="S73" s="18" t="n">
        <v>0</v>
      </c>
      <c r="T73" s="20" t="n">
        <v>0</v>
      </c>
      <c r="U73" s="18" t="n">
        <v>3.88250983</v>
      </c>
      <c r="V73" s="20" t="n">
        <v>1.46704176</v>
      </c>
    </row>
    <row r="74" spans="1:22">
      <c r="A74" s="15" t="s">
        <v>471</v>
      </c>
      <c r="B74" s="17" t="n">
        <v>4692</v>
      </c>
      <c r="C74" s="18">
        <f>(484.0/B74*100)</f>
        <v/>
      </c>
      <c r="D74" s="19" t="n">
        <v>4208</v>
      </c>
      <c r="E74" s="18" t="n">
        <v>8.18793425</v>
      </c>
      <c r="F74" s="20" t="n">
        <v>0.18706507</v>
      </c>
      <c r="G74" s="18" t="n">
        <v>29.39624485</v>
      </c>
      <c r="H74" s="20" t="n">
        <v>0.27384189</v>
      </c>
      <c r="I74" s="18" t="n">
        <v>43.77366472</v>
      </c>
      <c r="J74" s="20" t="n">
        <v>0.26443087</v>
      </c>
      <c r="K74" s="18" t="n">
        <v>16.42760744</v>
      </c>
      <c r="L74" s="20" t="n">
        <v>0.20943014</v>
      </c>
      <c r="M74" s="18" t="n">
        <v>0</v>
      </c>
      <c r="N74" s="20" t="n">
        <v>0</v>
      </c>
      <c r="O74" s="18" t="s">
        <v>404</v>
      </c>
      <c r="P74" s="20" t="s">
        <v>404</v>
      </c>
      <c r="Q74" s="18" t="n">
        <v>0</v>
      </c>
      <c r="R74" s="20" t="n">
        <v>0</v>
      </c>
      <c r="S74" s="18" t="n">
        <v>0</v>
      </c>
      <c r="T74" s="20" t="n">
        <v>0</v>
      </c>
      <c r="U74" s="18" t="n">
        <v>2.21454874</v>
      </c>
      <c r="V74" s="20" t="n">
        <v>0.10250444</v>
      </c>
    </row>
    <row r="75" spans="1:22">
      <c r="A75" s="15" t="s">
        <v>472</v>
      </c>
      <c r="B75" s="17" t="n">
        <v>5375</v>
      </c>
      <c r="C75" s="18">
        <f>(483.0/B75*100)</f>
        <v/>
      </c>
      <c r="D75" s="19" t="n">
        <v>4892</v>
      </c>
      <c r="E75" s="18" t="n">
        <v>3.60475237</v>
      </c>
      <c r="F75" s="20" t="n">
        <v>1.54386203</v>
      </c>
      <c r="G75" s="18" t="n">
        <v>13.58221872</v>
      </c>
      <c r="H75" s="20" t="n">
        <v>2.91569216</v>
      </c>
      <c r="I75" s="18" t="n">
        <v>42.12684039</v>
      </c>
      <c r="J75" s="20" t="n">
        <v>4.53506231</v>
      </c>
      <c r="K75" s="18" t="n">
        <v>33.13243934</v>
      </c>
      <c r="L75" s="20" t="n">
        <v>4.17382781</v>
      </c>
      <c r="M75" s="18" t="n">
        <v>0</v>
      </c>
      <c r="N75" s="20" t="n">
        <v>0</v>
      </c>
      <c r="O75" s="18" t="s">
        <v>404</v>
      </c>
      <c r="P75" s="20" t="s">
        <v>404</v>
      </c>
      <c r="Q75" s="18" t="n">
        <v>0</v>
      </c>
      <c r="R75" s="20" t="n">
        <v>0</v>
      </c>
      <c r="S75" s="18" t="n">
        <v>0</v>
      </c>
      <c r="T75" s="20" t="n">
        <v>0</v>
      </c>
      <c r="U75" s="18" t="n">
        <v>7.55374918</v>
      </c>
      <c r="V75" s="20" t="n">
        <v>2.35834845</v>
      </c>
    </row>
    <row r="76" spans="1:22">
      <c r="A76" s="15" t="s">
        <v>473</v>
      </c>
      <c r="B76" s="17" t="n">
        <v>14167</v>
      </c>
      <c r="C76" s="18">
        <f>(1400.0/B76*100)</f>
        <v/>
      </c>
      <c r="D76" s="19" t="n">
        <v>12767</v>
      </c>
      <c r="E76" s="18" t="n">
        <v>37.0188351</v>
      </c>
      <c r="F76" s="20" t="n">
        <v>2.41979016</v>
      </c>
      <c r="G76" s="18" t="n">
        <v>23.11555846</v>
      </c>
      <c r="H76" s="20" t="n">
        <v>2.36189178</v>
      </c>
      <c r="I76" s="18" t="n">
        <v>24.58399187</v>
      </c>
      <c r="J76" s="20" t="n">
        <v>2.05995158</v>
      </c>
      <c r="K76" s="18" t="n">
        <v>10.13095727</v>
      </c>
      <c r="L76" s="20" t="n">
        <v>1.23028874</v>
      </c>
      <c r="M76" s="18" t="n">
        <v>0</v>
      </c>
      <c r="N76" s="20" t="n">
        <v>0</v>
      </c>
      <c r="O76" s="18" t="s">
        <v>404</v>
      </c>
      <c r="P76" s="20" t="s">
        <v>404</v>
      </c>
      <c r="Q76" s="18" t="n">
        <v>0</v>
      </c>
      <c r="R76" s="20" t="n">
        <v>0</v>
      </c>
      <c r="S76" s="18" t="n">
        <v>0</v>
      </c>
      <c r="T76" s="20" t="n">
        <v>0</v>
      </c>
      <c r="U76" s="18" t="n">
        <v>5.15065731</v>
      </c>
      <c r="V76" s="20" t="n">
        <v>1.17189454</v>
      </c>
    </row>
    <row r="77" spans="1:22">
      <c r="A77" s="15" t="s">
        <v>474</v>
      </c>
      <c r="B77" s="17" t="n">
        <v>6062</v>
      </c>
      <c r="C77" s="18">
        <f>(0.0/B77*100)</f>
        <v/>
      </c>
      <c r="D77" s="19" t="n">
        <v>6062</v>
      </c>
      <c r="E77" s="18" t="n">
        <v>28.48764682</v>
      </c>
      <c r="F77" s="20" t="n">
        <v>2.58973697</v>
      </c>
      <c r="G77" s="18" t="n">
        <v>16.39463597</v>
      </c>
      <c r="H77" s="20" t="n">
        <v>2.25838617</v>
      </c>
      <c r="I77" s="18" t="n">
        <v>36.59430793</v>
      </c>
      <c r="J77" s="20" t="n">
        <v>3.05363535</v>
      </c>
      <c r="K77" s="18" t="n">
        <v>18.52340927</v>
      </c>
      <c r="L77" s="20" t="n">
        <v>2.53948775</v>
      </c>
      <c r="M77" s="18" t="n">
        <v>0</v>
      </c>
      <c r="N77" s="20" t="n">
        <v>0</v>
      </c>
      <c r="O77" s="18" t="s">
        <v>404</v>
      </c>
      <c r="P77" s="20" t="s">
        <v>404</v>
      </c>
      <c r="Q77" s="18" t="n">
        <v>0</v>
      </c>
      <c r="R77" s="20" t="n">
        <v>0</v>
      </c>
      <c r="S77" s="18" t="n">
        <v>0</v>
      </c>
      <c r="T77" s="20" t="n">
        <v>0</v>
      </c>
      <c r="U77" s="18" t="n">
        <v>0</v>
      </c>
      <c r="V77" s="20" t="n">
        <v>0</v>
      </c>
    </row>
    <row r="78" spans="1:22">
      <c r="A78" s="15" t="s">
        <v>475</v>
      </c>
      <c r="B78" s="17" t="n">
        <v>5826</v>
      </c>
      <c r="C78" s="18">
        <f>(0.0/B78*100)</f>
        <v/>
      </c>
      <c r="D78" s="19" t="n">
        <v>5826</v>
      </c>
      <c r="E78" s="18" t="n">
        <v>43.46881493</v>
      </c>
      <c r="F78" s="20" t="n">
        <v>3.95604256</v>
      </c>
      <c r="G78" s="18" t="n">
        <v>21.26291123</v>
      </c>
      <c r="H78" s="20" t="n">
        <v>3.20729776</v>
      </c>
      <c r="I78" s="18" t="n">
        <v>25.62890594</v>
      </c>
      <c r="J78" s="20" t="n">
        <v>3.36642561</v>
      </c>
      <c r="K78" s="18" t="n">
        <v>8.98631731</v>
      </c>
      <c r="L78" s="20" t="n">
        <v>1.76520259</v>
      </c>
      <c r="M78" s="18" t="n">
        <v>0</v>
      </c>
      <c r="N78" s="20" t="n">
        <v>0</v>
      </c>
      <c r="O78" s="18" t="s">
        <v>404</v>
      </c>
      <c r="P78" s="20" t="s">
        <v>404</v>
      </c>
      <c r="Q78" s="18" t="n">
        <v>0</v>
      </c>
      <c r="R78" s="20" t="n">
        <v>0</v>
      </c>
      <c r="S78" s="18" t="n">
        <v>0</v>
      </c>
      <c r="T78" s="20" t="n">
        <v>0</v>
      </c>
      <c r="U78" s="18" t="n">
        <v>0.6530506</v>
      </c>
      <c r="V78" s="20" t="n">
        <v>0.65289032</v>
      </c>
    </row>
    <row customHeight="1" ht="25" r="79" spans="1:22">
      <c r="A79" s="15" t="s">
        <v>476</v>
      </c>
      <c r="B79" s="17" t="n">
        <v>1657</v>
      </c>
      <c r="C79" s="18">
        <f>(21.0/B79*100)</f>
        <v/>
      </c>
      <c r="D79" s="19" t="n">
        <v>1636</v>
      </c>
      <c r="E79" s="18" t="n">
        <v>44.11061944</v>
      </c>
      <c r="F79" s="20" t="n">
        <v>7.77517157</v>
      </c>
      <c r="G79" s="18" t="n">
        <v>31.19707717</v>
      </c>
      <c r="H79" s="20" t="n">
        <v>6.55918474</v>
      </c>
      <c r="I79" s="18" t="n">
        <v>21.19471463</v>
      </c>
      <c r="J79" s="20" t="n">
        <v>6.28307009</v>
      </c>
      <c r="K79" s="18" t="n">
        <v>3.49758876</v>
      </c>
      <c r="L79" s="20" t="n">
        <v>2.04775753</v>
      </c>
      <c r="M79" s="18" t="n">
        <v>0</v>
      </c>
      <c r="N79" s="20" t="n">
        <v>0</v>
      </c>
      <c r="O79" s="18" t="s">
        <v>404</v>
      </c>
      <c r="P79" s="20" t="s">
        <v>404</v>
      </c>
      <c r="Q79" s="18" t="n">
        <v>0</v>
      </c>
      <c r="R79" s="20" t="n">
        <v>0</v>
      </c>
      <c r="S79" s="18" t="n">
        <v>0</v>
      </c>
      <c r="T79" s="20" t="n">
        <v>0</v>
      </c>
      <c r="U79" s="18" t="n">
        <v>0</v>
      </c>
      <c r="V79" s="20" t="n">
        <v>0</v>
      </c>
    </row>
    <row r="80" spans="1:22">
      <c r="A80" s="15" t="s">
        <v>477</v>
      </c>
      <c r="B80" s="17" t="n">
        <v>7841</v>
      </c>
      <c r="C80" s="18">
        <f>(0.0/B80*100)</f>
        <v/>
      </c>
      <c r="D80" s="19" t="n">
        <v>7841</v>
      </c>
      <c r="E80" s="18" t="n">
        <v>55.69797268</v>
      </c>
      <c r="F80" s="20" t="n">
        <v>3.45833141</v>
      </c>
      <c r="G80" s="18" t="n">
        <v>18.025318</v>
      </c>
      <c r="H80" s="20" t="n">
        <v>2.66405721</v>
      </c>
      <c r="I80" s="18" t="n">
        <v>24.00812078</v>
      </c>
      <c r="J80" s="20" t="n">
        <v>3.07272524</v>
      </c>
      <c r="K80" s="18" t="n">
        <v>2.26858855</v>
      </c>
      <c r="L80" s="20" t="n">
        <v>1.28805256</v>
      </c>
      <c r="M80" s="18" t="n">
        <v>0</v>
      </c>
      <c r="N80" s="20" t="n">
        <v>0</v>
      </c>
      <c r="O80" s="18" t="s">
        <v>404</v>
      </c>
      <c r="P80" s="20" t="s">
        <v>404</v>
      </c>
      <c r="Q80" s="18" t="n">
        <v>0</v>
      </c>
      <c r="R80" s="20" t="n">
        <v>0</v>
      </c>
      <c r="S80" s="18" t="n">
        <v>0</v>
      </c>
      <c r="T80" s="20" t="n">
        <v>0</v>
      </c>
      <c r="U80" s="18" t="n">
        <v>0</v>
      </c>
      <c r="V80" s="20" t="n">
        <v>0</v>
      </c>
    </row>
    <row r="81" spans="1:22">
      <c r="A81" s="21" t="s">
        <v>478</v>
      </c>
      <c r="B81" s="17" t="n">
        <v>8861</v>
      </c>
      <c r="C81" s="18">
        <f>(0.0/B81*100)</f>
        <v/>
      </c>
      <c r="D81" s="19" t="n">
        <v>8861</v>
      </c>
      <c r="E81" s="18" t="n">
        <v>32.93782979</v>
      </c>
      <c r="F81" s="20" t="n">
        <v>3.46285653</v>
      </c>
      <c r="G81" s="18" t="n">
        <v>48.99977466</v>
      </c>
      <c r="H81" s="20" t="n">
        <v>4.11829561</v>
      </c>
      <c r="I81" s="18" t="n">
        <v>16.01069325</v>
      </c>
      <c r="J81" s="20" t="n">
        <v>2.8518452</v>
      </c>
      <c r="K81" s="18" t="n">
        <v>2.03172287</v>
      </c>
      <c r="L81" s="20" t="n">
        <v>1.15271813</v>
      </c>
      <c r="M81" s="18" t="n">
        <v>0</v>
      </c>
      <c r="N81" s="20" t="n">
        <v>0</v>
      </c>
      <c r="O81" s="18" t="s">
        <v>404</v>
      </c>
      <c r="P81" s="20" t="s">
        <v>404</v>
      </c>
      <c r="Q81" s="18" t="n">
        <v>0</v>
      </c>
      <c r="R81" s="20" t="n">
        <v>0</v>
      </c>
      <c r="S81" s="18" t="n">
        <v>0</v>
      </c>
      <c r="T81" s="20" t="n">
        <v>0</v>
      </c>
      <c r="U81" s="18" t="n">
        <v>0.01997943</v>
      </c>
      <c r="V81" s="20" t="n">
        <v>0.00074735</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630</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53.57188986</v>
      </c>
      <c r="F7" s="20" t="n">
        <v>1.76259556</v>
      </c>
      <c r="G7" s="18" t="n">
        <v>29.32122617</v>
      </c>
      <c r="H7" s="20" t="n">
        <v>1.72547001</v>
      </c>
      <c r="I7" s="18" t="n">
        <v>11.15709087</v>
      </c>
      <c r="J7" s="20" t="n">
        <v>1.31054013</v>
      </c>
      <c r="K7" s="18" t="n">
        <v>1.03644339</v>
      </c>
      <c r="L7" s="20" t="n">
        <v>0.44469287</v>
      </c>
      <c r="M7" s="18" t="n">
        <v>0</v>
      </c>
      <c r="N7" s="20" t="n">
        <v>0</v>
      </c>
      <c r="O7" s="18" t="s">
        <v>404</v>
      </c>
      <c r="P7" s="20" t="s">
        <v>404</v>
      </c>
      <c r="Q7" s="18" t="n">
        <v>0</v>
      </c>
      <c r="R7" s="20" t="n">
        <v>0</v>
      </c>
      <c r="S7" s="18" t="n">
        <v>0</v>
      </c>
      <c r="T7" s="20" t="n">
        <v>0</v>
      </c>
      <c r="U7" s="18" t="n">
        <v>4.9133497</v>
      </c>
      <c r="V7" s="20" t="n">
        <v>0.91910926</v>
      </c>
    </row>
    <row r="8" spans="1:22">
      <c r="A8" s="15" t="s">
        <v>405</v>
      </c>
      <c r="B8" s="17" t="n">
        <v>7007</v>
      </c>
      <c r="C8" s="18">
        <f>(0.0/B8*100)</f>
        <v/>
      </c>
      <c r="D8" s="19" t="n">
        <v>7007</v>
      </c>
      <c r="E8" s="18" t="n">
        <v>48.85677986</v>
      </c>
      <c r="F8" s="20" t="n">
        <v>3.3374</v>
      </c>
      <c r="G8" s="18" t="n">
        <v>14.53907425</v>
      </c>
      <c r="H8" s="20" t="n">
        <v>2.6648447</v>
      </c>
      <c r="I8" s="18" t="n">
        <v>14.06573735</v>
      </c>
      <c r="J8" s="20" t="n">
        <v>2.48287218</v>
      </c>
      <c r="K8" s="18" t="n">
        <v>10.16507459</v>
      </c>
      <c r="L8" s="20" t="n">
        <v>2.27833787</v>
      </c>
      <c r="M8" s="18" t="n">
        <v>0</v>
      </c>
      <c r="N8" s="20" t="n">
        <v>0</v>
      </c>
      <c r="O8" s="18" t="s">
        <v>404</v>
      </c>
      <c r="P8" s="20" t="s">
        <v>404</v>
      </c>
      <c r="Q8" s="18" t="n">
        <v>0</v>
      </c>
      <c r="R8" s="20" t="n">
        <v>0</v>
      </c>
      <c r="S8" s="18" t="n">
        <v>0</v>
      </c>
      <c r="T8" s="20" t="n">
        <v>0</v>
      </c>
      <c r="U8" s="18" t="n">
        <v>12.37333395</v>
      </c>
      <c r="V8" s="20" t="n">
        <v>2.39741289</v>
      </c>
    </row>
    <row r="9" spans="1:22">
      <c r="A9" s="15" t="s">
        <v>406</v>
      </c>
      <c r="B9" s="17" t="n">
        <v>9651</v>
      </c>
      <c r="C9" s="18">
        <f>(200.0/B9*100)</f>
        <v/>
      </c>
      <c r="D9" s="19" t="n">
        <v>9451</v>
      </c>
      <c r="E9" s="18" t="n">
        <v>31.46926971</v>
      </c>
      <c r="F9" s="20" t="n">
        <v>3.23789335</v>
      </c>
      <c r="G9" s="18" t="n">
        <v>41.606943</v>
      </c>
      <c r="H9" s="20" t="n">
        <v>3.16462298</v>
      </c>
      <c r="I9" s="18" t="n">
        <v>16.7863569</v>
      </c>
      <c r="J9" s="20" t="n">
        <v>2.25561175</v>
      </c>
      <c r="K9" s="18" t="n">
        <v>0.90620843</v>
      </c>
      <c r="L9" s="20" t="n">
        <v>0.68509835</v>
      </c>
      <c r="M9" s="18" t="n">
        <v>0</v>
      </c>
      <c r="N9" s="20" t="n">
        <v>0</v>
      </c>
      <c r="O9" s="18" t="s">
        <v>404</v>
      </c>
      <c r="P9" s="20" t="s">
        <v>404</v>
      </c>
      <c r="Q9" s="18" t="n">
        <v>0</v>
      </c>
      <c r="R9" s="20" t="n">
        <v>0</v>
      </c>
      <c r="S9" s="18" t="n">
        <v>0</v>
      </c>
      <c r="T9" s="20" t="n">
        <v>0</v>
      </c>
      <c r="U9" s="18" t="n">
        <v>9.231221959999999</v>
      </c>
      <c r="V9" s="20" t="n">
        <v>1.90793686</v>
      </c>
    </row>
    <row r="10" spans="1:22">
      <c r="A10" s="15" t="s">
        <v>407</v>
      </c>
      <c r="B10" s="17" t="n">
        <v>20058</v>
      </c>
      <c r="C10" s="18">
        <f>(2951.0/B10*100)</f>
        <v/>
      </c>
      <c r="D10" s="19" t="n">
        <v>17107</v>
      </c>
      <c r="E10" s="18" t="n">
        <v>45.80619484</v>
      </c>
      <c r="F10" s="20" t="n">
        <v>2.77929003</v>
      </c>
      <c r="G10" s="18" t="n">
        <v>36.69056232</v>
      </c>
      <c r="H10" s="20" t="n">
        <v>2.82323243</v>
      </c>
      <c r="I10" s="18" t="n">
        <v>12.33593951</v>
      </c>
      <c r="J10" s="20" t="n">
        <v>2.02035388</v>
      </c>
      <c r="K10" s="18" t="n">
        <v>2.33785074</v>
      </c>
      <c r="L10" s="20" t="n">
        <v>0.93356736</v>
      </c>
      <c r="M10" s="18" t="n">
        <v>0</v>
      </c>
      <c r="N10" s="20" t="n">
        <v>0</v>
      </c>
      <c r="O10" s="18" t="s">
        <v>404</v>
      </c>
      <c r="P10" s="20" t="s">
        <v>404</v>
      </c>
      <c r="Q10" s="18" t="n">
        <v>0</v>
      </c>
      <c r="R10" s="20" t="n">
        <v>0</v>
      </c>
      <c r="S10" s="18" t="n">
        <v>0</v>
      </c>
      <c r="T10" s="20" t="n">
        <v>0</v>
      </c>
      <c r="U10" s="18" t="n">
        <v>2.8294526</v>
      </c>
      <c r="V10" s="20" t="n">
        <v>0.92601163</v>
      </c>
    </row>
    <row r="11" spans="1:22">
      <c r="A11" s="15" t="s">
        <v>408</v>
      </c>
      <c r="B11" s="17" t="n">
        <v>7053</v>
      </c>
      <c r="C11" s="18">
        <f>(137.0/B11*100)</f>
        <v/>
      </c>
      <c r="D11" s="19" t="n">
        <v>6916</v>
      </c>
      <c r="E11" s="18" t="n">
        <v>48.07234507</v>
      </c>
      <c r="F11" s="20" t="n">
        <v>4.0838134</v>
      </c>
      <c r="G11" s="18" t="n">
        <v>35.58174331</v>
      </c>
      <c r="H11" s="20" t="n">
        <v>4.2846757</v>
      </c>
      <c r="I11" s="18" t="n">
        <v>12.4833024</v>
      </c>
      <c r="J11" s="20" t="n">
        <v>2.68261338</v>
      </c>
      <c r="K11" s="18" t="n">
        <v>1.47473115</v>
      </c>
      <c r="L11" s="20" t="n">
        <v>0.8321460000000001</v>
      </c>
      <c r="M11" s="18" t="n">
        <v>0</v>
      </c>
      <c r="N11" s="20" t="n">
        <v>0</v>
      </c>
      <c r="O11" s="18" t="s">
        <v>404</v>
      </c>
      <c r="P11" s="20" t="s">
        <v>404</v>
      </c>
      <c r="Q11" s="18" t="n">
        <v>0</v>
      </c>
      <c r="R11" s="20" t="n">
        <v>0</v>
      </c>
      <c r="S11" s="18" t="n">
        <v>0</v>
      </c>
      <c r="T11" s="20" t="n">
        <v>0</v>
      </c>
      <c r="U11" s="18" t="n">
        <v>2.38787807</v>
      </c>
      <c r="V11" s="20" t="n">
        <v>1.43920973</v>
      </c>
    </row>
    <row r="12" spans="1:22">
      <c r="A12" s="15" t="s">
        <v>409</v>
      </c>
      <c r="B12" s="17" t="n">
        <v>6894</v>
      </c>
      <c r="C12" s="18">
        <f>(106.0/B12*100)</f>
        <v/>
      </c>
      <c r="D12" s="19" t="n">
        <v>6788</v>
      </c>
      <c r="E12" s="18" t="n">
        <v>69.33931348</v>
      </c>
      <c r="F12" s="20" t="n">
        <v>3.1777144</v>
      </c>
      <c r="G12" s="18" t="n">
        <v>18.68500397</v>
      </c>
      <c r="H12" s="20" t="n">
        <v>2.3505443</v>
      </c>
      <c r="I12" s="18" t="n">
        <v>7.26704536</v>
      </c>
      <c r="J12" s="20" t="n">
        <v>1.73112996</v>
      </c>
      <c r="K12" s="18" t="n">
        <v>1.90347356</v>
      </c>
      <c r="L12" s="20" t="n">
        <v>0.84814543</v>
      </c>
      <c r="M12" s="18" t="n">
        <v>0</v>
      </c>
      <c r="N12" s="20" t="n">
        <v>0</v>
      </c>
      <c r="O12" s="18" t="s">
        <v>404</v>
      </c>
      <c r="P12" s="20" t="s">
        <v>404</v>
      </c>
      <c r="Q12" s="18" t="n">
        <v>0</v>
      </c>
      <c r="R12" s="20" t="n">
        <v>0</v>
      </c>
      <c r="S12" s="18" t="n">
        <v>0</v>
      </c>
      <c r="T12" s="20" t="n">
        <v>0</v>
      </c>
      <c r="U12" s="18" t="n">
        <v>2.80516363</v>
      </c>
      <c r="V12" s="20" t="n">
        <v>1.35521006</v>
      </c>
    </row>
    <row r="13" spans="1:22">
      <c r="A13" s="15" t="s">
        <v>410</v>
      </c>
      <c r="B13" s="17" t="n">
        <v>7161</v>
      </c>
      <c r="C13" s="18">
        <f>(1175.0/B13*100)</f>
        <v/>
      </c>
      <c r="D13" s="19" t="n">
        <v>5986</v>
      </c>
      <c r="E13" s="18" t="n">
        <v>69.77033683000001</v>
      </c>
      <c r="F13" s="20" t="n">
        <v>3.04979737</v>
      </c>
      <c r="G13" s="18" t="n">
        <v>14.19484112</v>
      </c>
      <c r="H13" s="20" t="n">
        <v>2.51316929</v>
      </c>
      <c r="I13" s="18" t="n">
        <v>5.64338418</v>
      </c>
      <c r="J13" s="20" t="n">
        <v>1.54762802</v>
      </c>
      <c r="K13" s="18" t="n">
        <v>1.94483219</v>
      </c>
      <c r="L13" s="20" t="n">
        <v>0.89885589</v>
      </c>
      <c r="M13" s="18" t="n">
        <v>0</v>
      </c>
      <c r="N13" s="20" t="n">
        <v>0</v>
      </c>
      <c r="O13" s="18" t="s">
        <v>404</v>
      </c>
      <c r="P13" s="20" t="s">
        <v>404</v>
      </c>
      <c r="Q13" s="18" t="n">
        <v>0</v>
      </c>
      <c r="R13" s="20" t="n">
        <v>0</v>
      </c>
      <c r="S13" s="18" t="n">
        <v>0</v>
      </c>
      <c r="T13" s="20" t="n">
        <v>0</v>
      </c>
      <c r="U13" s="18" t="n">
        <v>8.44660569</v>
      </c>
      <c r="V13" s="20" t="n">
        <v>1.82977001</v>
      </c>
    </row>
    <row r="14" spans="1:22">
      <c r="A14" s="15" t="s">
        <v>411</v>
      </c>
      <c r="B14" s="17" t="n">
        <v>5587</v>
      </c>
      <c r="C14" s="18">
        <f>(0.0/B14*100)</f>
        <v/>
      </c>
      <c r="D14" s="19" t="n">
        <v>5587</v>
      </c>
      <c r="E14" s="18" t="n">
        <v>52.0353721</v>
      </c>
      <c r="F14" s="20" t="n">
        <v>2.7083228</v>
      </c>
      <c r="G14" s="18" t="n">
        <v>30.85943016</v>
      </c>
      <c r="H14" s="20" t="n">
        <v>2.55937167</v>
      </c>
      <c r="I14" s="18" t="n">
        <v>14.17682182</v>
      </c>
      <c r="J14" s="20" t="n">
        <v>1.94113625</v>
      </c>
      <c r="K14" s="18" t="n">
        <v>1.71102043</v>
      </c>
      <c r="L14" s="20" t="n">
        <v>0.73931439</v>
      </c>
      <c r="M14" s="18" t="n">
        <v>0</v>
      </c>
      <c r="N14" s="20" t="n">
        <v>0</v>
      </c>
      <c r="O14" s="18" t="s">
        <v>404</v>
      </c>
      <c r="P14" s="20" t="s">
        <v>404</v>
      </c>
      <c r="Q14" s="18" t="n">
        <v>0</v>
      </c>
      <c r="R14" s="20" t="n">
        <v>0</v>
      </c>
      <c r="S14" s="18" t="n">
        <v>0</v>
      </c>
      <c r="T14" s="20" t="n">
        <v>0</v>
      </c>
      <c r="U14" s="18" t="n">
        <v>1.21735549</v>
      </c>
      <c r="V14" s="20" t="n">
        <v>0.5391502500000001</v>
      </c>
    </row>
    <row r="15" spans="1:22">
      <c r="A15" s="15" t="s">
        <v>412</v>
      </c>
      <c r="B15" s="17" t="n">
        <v>5882</v>
      </c>
      <c r="C15" s="18">
        <f>(0.0/B15*100)</f>
        <v/>
      </c>
      <c r="D15" s="19" t="n">
        <v>5882</v>
      </c>
      <c r="E15" s="18" t="n">
        <v>33.84842082</v>
      </c>
      <c r="F15" s="20" t="n">
        <v>3.81520286</v>
      </c>
      <c r="G15" s="18" t="n">
        <v>39.99189561</v>
      </c>
      <c r="H15" s="20" t="n">
        <v>4.2195432</v>
      </c>
      <c r="I15" s="18" t="n">
        <v>22.89464905</v>
      </c>
      <c r="J15" s="20" t="n">
        <v>3.44579437</v>
      </c>
      <c r="K15" s="18" t="n">
        <v>1.37570608</v>
      </c>
      <c r="L15" s="20" t="n">
        <v>0.98230346</v>
      </c>
      <c r="M15" s="18" t="n">
        <v>0</v>
      </c>
      <c r="N15" s="20" t="n">
        <v>0</v>
      </c>
      <c r="O15" s="18" t="s">
        <v>404</v>
      </c>
      <c r="P15" s="20" t="s">
        <v>404</v>
      </c>
      <c r="Q15" s="18" t="n">
        <v>0</v>
      </c>
      <c r="R15" s="20" t="n">
        <v>0</v>
      </c>
      <c r="S15" s="18" t="n">
        <v>0</v>
      </c>
      <c r="T15" s="20" t="n">
        <v>0</v>
      </c>
      <c r="U15" s="18" t="n">
        <v>1.88932844</v>
      </c>
      <c r="V15" s="20" t="n">
        <v>1.08172292</v>
      </c>
    </row>
    <row r="16" spans="1:22">
      <c r="A16" s="15" t="s">
        <v>413</v>
      </c>
      <c r="B16" s="17" t="n">
        <v>6108</v>
      </c>
      <c r="C16" s="18">
        <f>(440.0/B16*100)</f>
        <v/>
      </c>
      <c r="D16" s="19" t="n">
        <v>5668</v>
      </c>
      <c r="E16" s="18" t="n">
        <v>35.76297586</v>
      </c>
      <c r="F16" s="20" t="n">
        <v>3.27289512</v>
      </c>
      <c r="G16" s="18" t="n">
        <v>42.24081896</v>
      </c>
      <c r="H16" s="20" t="n">
        <v>3.05455042</v>
      </c>
      <c r="I16" s="18" t="n">
        <v>15.02328501</v>
      </c>
      <c r="J16" s="20" t="n">
        <v>2.28178139</v>
      </c>
      <c r="K16" s="18" t="n">
        <v>1.66537758</v>
      </c>
      <c r="L16" s="20" t="n">
        <v>0.78680721</v>
      </c>
      <c r="M16" s="18" t="n">
        <v>0</v>
      </c>
      <c r="N16" s="20" t="n">
        <v>0</v>
      </c>
      <c r="O16" s="18" t="s">
        <v>404</v>
      </c>
      <c r="P16" s="20" t="s">
        <v>404</v>
      </c>
      <c r="Q16" s="18" t="n">
        <v>0</v>
      </c>
      <c r="R16" s="20" t="n">
        <v>0</v>
      </c>
      <c r="S16" s="18" t="n">
        <v>0</v>
      </c>
      <c r="T16" s="20" t="n">
        <v>0</v>
      </c>
      <c r="U16" s="18" t="n">
        <v>5.30754259</v>
      </c>
      <c r="V16" s="20" t="n">
        <v>1.40869658</v>
      </c>
    </row>
    <row r="17" spans="1:22">
      <c r="A17" s="15" t="s">
        <v>414</v>
      </c>
      <c r="B17" s="17" t="n">
        <v>6504</v>
      </c>
      <c r="C17" s="18">
        <f>(1325.0/B17*100)</f>
        <v/>
      </c>
      <c r="D17" s="19" t="n">
        <v>5179</v>
      </c>
      <c r="E17" s="18" t="n">
        <v>40.46824638</v>
      </c>
      <c r="F17" s="20" t="n">
        <v>2.9537569</v>
      </c>
      <c r="G17" s="18" t="n">
        <v>31.26959669</v>
      </c>
      <c r="H17" s="20" t="n">
        <v>2.95712628</v>
      </c>
      <c r="I17" s="18" t="n">
        <v>13.22139892</v>
      </c>
      <c r="J17" s="20" t="n">
        <v>2.13290685</v>
      </c>
      <c r="K17" s="18" t="n">
        <v>2.25952745</v>
      </c>
      <c r="L17" s="20" t="n">
        <v>0.99044633</v>
      </c>
      <c r="M17" s="18" t="n">
        <v>0</v>
      </c>
      <c r="N17" s="20" t="n">
        <v>0</v>
      </c>
      <c r="O17" s="18" t="s">
        <v>404</v>
      </c>
      <c r="P17" s="20" t="s">
        <v>404</v>
      </c>
      <c r="Q17" s="18" t="n">
        <v>0</v>
      </c>
      <c r="R17" s="20" t="n">
        <v>0</v>
      </c>
      <c r="S17" s="18" t="n">
        <v>0</v>
      </c>
      <c r="T17" s="20" t="n">
        <v>0</v>
      </c>
      <c r="U17" s="18" t="n">
        <v>12.78123056</v>
      </c>
      <c r="V17" s="20" t="n">
        <v>2.51862545</v>
      </c>
    </row>
    <row r="18" spans="1:22">
      <c r="A18" s="15" t="s">
        <v>415</v>
      </c>
      <c r="B18" s="17" t="n">
        <v>5532</v>
      </c>
      <c r="C18" s="18">
        <f>(0.0/B18*100)</f>
        <v/>
      </c>
      <c r="D18" s="19" t="n">
        <v>5532</v>
      </c>
      <c r="E18" s="18" t="n">
        <v>40.16900889</v>
      </c>
      <c r="F18" s="20" t="n">
        <v>3.42826983</v>
      </c>
      <c r="G18" s="18" t="n">
        <v>23.0964245</v>
      </c>
      <c r="H18" s="20" t="n">
        <v>3.04230178</v>
      </c>
      <c r="I18" s="18" t="n">
        <v>16.68379927</v>
      </c>
      <c r="J18" s="20" t="n">
        <v>2.53145642</v>
      </c>
      <c r="K18" s="18" t="n">
        <v>14.14542746</v>
      </c>
      <c r="L18" s="20" t="n">
        <v>2.66193488</v>
      </c>
      <c r="M18" s="18" t="n">
        <v>0</v>
      </c>
      <c r="N18" s="20" t="n">
        <v>0</v>
      </c>
      <c r="O18" s="18" t="s">
        <v>404</v>
      </c>
      <c r="P18" s="20" t="s">
        <v>404</v>
      </c>
      <c r="Q18" s="18" t="n">
        <v>0</v>
      </c>
      <c r="R18" s="20" t="n">
        <v>0</v>
      </c>
      <c r="S18" s="18" t="n">
        <v>0</v>
      </c>
      <c r="T18" s="20" t="n">
        <v>0</v>
      </c>
      <c r="U18" s="18" t="n">
        <v>5.90533988</v>
      </c>
      <c r="V18" s="20" t="n">
        <v>1.70980307</v>
      </c>
    </row>
    <row r="19" spans="1:22">
      <c r="A19" s="15" t="s">
        <v>416</v>
      </c>
      <c r="B19" s="17" t="n">
        <v>5658</v>
      </c>
      <c r="C19" s="18">
        <f>(327.0/B19*100)</f>
        <v/>
      </c>
      <c r="D19" s="19" t="n">
        <v>5331</v>
      </c>
      <c r="E19" s="18" t="n">
        <v>70.57561366</v>
      </c>
      <c r="F19" s="20" t="n">
        <v>3.10196786</v>
      </c>
      <c r="G19" s="18" t="n">
        <v>20.71300623</v>
      </c>
      <c r="H19" s="20" t="n">
        <v>2.82404667</v>
      </c>
      <c r="I19" s="18" t="n">
        <v>4.27929192</v>
      </c>
      <c r="J19" s="20" t="n">
        <v>1.05633336</v>
      </c>
      <c r="K19" s="18" t="n">
        <v>2.51443082</v>
      </c>
      <c r="L19" s="20" t="n">
        <v>1.1506218</v>
      </c>
      <c r="M19" s="18" t="n">
        <v>0</v>
      </c>
      <c r="N19" s="20" t="n">
        <v>0</v>
      </c>
      <c r="O19" s="18" t="s">
        <v>404</v>
      </c>
      <c r="P19" s="20" t="s">
        <v>404</v>
      </c>
      <c r="Q19" s="18" t="n">
        <v>0</v>
      </c>
      <c r="R19" s="20" t="n">
        <v>0</v>
      </c>
      <c r="S19" s="18" t="n">
        <v>0</v>
      </c>
      <c r="T19" s="20" t="n">
        <v>0</v>
      </c>
      <c r="U19" s="18" t="n">
        <v>1.91765737</v>
      </c>
      <c r="V19" s="20" t="n">
        <v>0.99434911</v>
      </c>
    </row>
    <row r="20" spans="1:22">
      <c r="A20" s="15" t="s">
        <v>417</v>
      </c>
      <c r="B20" s="17" t="n">
        <v>3371</v>
      </c>
      <c r="C20" s="18">
        <f>(24.0/B20*100)</f>
        <v/>
      </c>
      <c r="D20" s="19" t="n">
        <v>3347</v>
      </c>
      <c r="E20" s="18" t="n">
        <v>44.21798713</v>
      </c>
      <c r="F20" s="20" t="n">
        <v>0.28915026</v>
      </c>
      <c r="G20" s="18" t="n">
        <v>42.57949959</v>
      </c>
      <c r="H20" s="20" t="n">
        <v>0.26056868</v>
      </c>
      <c r="I20" s="18" t="n">
        <v>10.59909005</v>
      </c>
      <c r="J20" s="20" t="n">
        <v>0.12901445</v>
      </c>
      <c r="K20" s="18" t="n">
        <v>0</v>
      </c>
      <c r="L20" s="20" t="n">
        <v>0</v>
      </c>
      <c r="M20" s="18" t="n">
        <v>0</v>
      </c>
      <c r="N20" s="20" t="n">
        <v>0</v>
      </c>
      <c r="O20" s="18" t="s">
        <v>404</v>
      </c>
      <c r="P20" s="20" t="s">
        <v>404</v>
      </c>
      <c r="Q20" s="18" t="n">
        <v>0</v>
      </c>
      <c r="R20" s="20" t="n">
        <v>0</v>
      </c>
      <c r="S20" s="18" t="n">
        <v>0</v>
      </c>
      <c r="T20" s="20" t="n">
        <v>0</v>
      </c>
      <c r="U20" s="18" t="n">
        <v>2.60342322</v>
      </c>
      <c r="V20" s="20" t="n">
        <v>0.13097278</v>
      </c>
    </row>
    <row r="21" spans="1:22">
      <c r="A21" s="15" t="s">
        <v>418</v>
      </c>
      <c r="B21" s="17" t="n">
        <v>5741</v>
      </c>
      <c r="C21" s="18">
        <f>(0.0/B21*100)</f>
        <v/>
      </c>
      <c r="D21" s="19" t="n">
        <v>5741</v>
      </c>
      <c r="E21" s="18" t="n">
        <v>47.21629479</v>
      </c>
      <c r="F21" s="20" t="n">
        <v>3.91944785</v>
      </c>
      <c r="G21" s="18" t="n">
        <v>20.86350529</v>
      </c>
      <c r="H21" s="20" t="n">
        <v>3.42225374</v>
      </c>
      <c r="I21" s="18" t="n">
        <v>16.04889998</v>
      </c>
      <c r="J21" s="20" t="n">
        <v>2.95367682</v>
      </c>
      <c r="K21" s="18" t="n">
        <v>5.325651</v>
      </c>
      <c r="L21" s="20" t="n">
        <v>1.89913977</v>
      </c>
      <c r="M21" s="18" t="n">
        <v>0</v>
      </c>
      <c r="N21" s="20" t="n">
        <v>0</v>
      </c>
      <c r="O21" s="18" t="s">
        <v>404</v>
      </c>
      <c r="P21" s="20" t="s">
        <v>404</v>
      </c>
      <c r="Q21" s="18" t="n">
        <v>0</v>
      </c>
      <c r="R21" s="20" t="n">
        <v>0</v>
      </c>
      <c r="S21" s="18" t="n">
        <v>0</v>
      </c>
      <c r="T21" s="20" t="n">
        <v>0</v>
      </c>
      <c r="U21" s="18" t="n">
        <v>10.54564894</v>
      </c>
      <c r="V21" s="20" t="n">
        <v>2.19435089</v>
      </c>
    </row>
    <row r="22" spans="1:22">
      <c r="A22" s="15" t="s">
        <v>419</v>
      </c>
      <c r="B22" s="17" t="n">
        <v>6598</v>
      </c>
      <c r="C22" s="18">
        <f>(0.0/B22*100)</f>
        <v/>
      </c>
      <c r="D22" s="19" t="n">
        <v>6598</v>
      </c>
      <c r="E22" s="18" t="n">
        <v>35.58216932</v>
      </c>
      <c r="F22" s="20" t="n">
        <v>3.4451046</v>
      </c>
      <c r="G22" s="18" t="n">
        <v>35.2346863</v>
      </c>
      <c r="H22" s="20" t="n">
        <v>3.57379258</v>
      </c>
      <c r="I22" s="18" t="n">
        <v>20.2473227</v>
      </c>
      <c r="J22" s="20" t="n">
        <v>3.25601834</v>
      </c>
      <c r="K22" s="18" t="n">
        <v>5.40000394</v>
      </c>
      <c r="L22" s="20" t="n">
        <v>2.10680543</v>
      </c>
      <c r="M22" s="18" t="n">
        <v>0</v>
      </c>
      <c r="N22" s="20" t="n">
        <v>0</v>
      </c>
      <c r="O22" s="18" t="s">
        <v>404</v>
      </c>
      <c r="P22" s="20" t="s">
        <v>404</v>
      </c>
      <c r="Q22" s="18" t="n">
        <v>0</v>
      </c>
      <c r="R22" s="20" t="n">
        <v>0</v>
      </c>
      <c r="S22" s="18" t="n">
        <v>0</v>
      </c>
      <c r="T22" s="20" t="n">
        <v>0</v>
      </c>
      <c r="U22" s="18" t="n">
        <v>3.53581774</v>
      </c>
      <c r="V22" s="20" t="n">
        <v>1.37242357</v>
      </c>
    </row>
    <row r="23" spans="1:22">
      <c r="A23" s="15" t="s">
        <v>420</v>
      </c>
      <c r="B23" s="17" t="n">
        <v>11583</v>
      </c>
      <c r="C23" s="18">
        <f>(3159.0/B23*100)</f>
        <v/>
      </c>
      <c r="D23" s="19" t="n">
        <v>8424</v>
      </c>
      <c r="E23" s="18" t="n">
        <v>29.40466762</v>
      </c>
      <c r="F23" s="20" t="n">
        <v>4.05417978</v>
      </c>
      <c r="G23" s="18" t="n">
        <v>35.24125348</v>
      </c>
      <c r="H23" s="20" t="n">
        <v>3.60875464</v>
      </c>
      <c r="I23" s="18" t="n">
        <v>24.46640659</v>
      </c>
      <c r="J23" s="20" t="n">
        <v>3.25874797</v>
      </c>
      <c r="K23" s="18" t="n">
        <v>6.12554121</v>
      </c>
      <c r="L23" s="20" t="n">
        <v>1.89513382</v>
      </c>
      <c r="M23" s="18" t="n">
        <v>0</v>
      </c>
      <c r="N23" s="20" t="n">
        <v>0</v>
      </c>
      <c r="O23" s="18" t="s">
        <v>404</v>
      </c>
      <c r="P23" s="20" t="s">
        <v>404</v>
      </c>
      <c r="Q23" s="18" t="n">
        <v>0</v>
      </c>
      <c r="R23" s="20" t="n">
        <v>0</v>
      </c>
      <c r="S23" s="18" t="n">
        <v>0</v>
      </c>
      <c r="T23" s="20" t="n">
        <v>0</v>
      </c>
      <c r="U23" s="18" t="n">
        <v>4.7621311</v>
      </c>
      <c r="V23" s="20" t="n">
        <v>1.46788697</v>
      </c>
    </row>
    <row r="24" spans="1:22">
      <c r="A24" s="15" t="s">
        <v>421</v>
      </c>
      <c r="B24" s="17" t="n">
        <v>6647</v>
      </c>
      <c r="C24" s="18">
        <f>(0.0/B24*100)</f>
        <v/>
      </c>
      <c r="D24" s="19" t="n">
        <v>6647</v>
      </c>
      <c r="E24" s="18" t="n">
        <v>25.74559204</v>
      </c>
      <c r="F24" s="20" t="n">
        <v>3.02143879</v>
      </c>
      <c r="G24" s="18" t="n">
        <v>56.12200433</v>
      </c>
      <c r="H24" s="20" t="n">
        <v>3.45423263</v>
      </c>
      <c r="I24" s="18" t="n">
        <v>18.13240363</v>
      </c>
      <c r="J24" s="20" t="n">
        <v>2.80906728</v>
      </c>
      <c r="K24" s="18" t="n">
        <v>0</v>
      </c>
      <c r="L24" s="20" t="n">
        <v>0</v>
      </c>
      <c r="M24" s="18" t="n">
        <v>0</v>
      </c>
      <c r="N24" s="20" t="n">
        <v>0</v>
      </c>
      <c r="O24" s="18" t="s">
        <v>404</v>
      </c>
      <c r="P24" s="20" t="s">
        <v>404</v>
      </c>
      <c r="Q24" s="18" t="n">
        <v>0</v>
      </c>
      <c r="R24" s="20" t="n">
        <v>0</v>
      </c>
      <c r="S24" s="18" t="n">
        <v>0</v>
      </c>
      <c r="T24" s="20" t="n">
        <v>0</v>
      </c>
      <c r="U24" s="18" t="n">
        <v>0</v>
      </c>
      <c r="V24" s="20" t="n">
        <v>0</v>
      </c>
    </row>
    <row r="25" spans="1:22">
      <c r="A25" s="15" t="s">
        <v>422</v>
      </c>
      <c r="B25" s="17" t="n">
        <v>5581</v>
      </c>
      <c r="C25" s="18">
        <f>(0.0/B25*100)</f>
        <v/>
      </c>
      <c r="D25" s="19" t="n">
        <v>5581</v>
      </c>
      <c r="E25" s="18" t="n">
        <v>50.9562609</v>
      </c>
      <c r="F25" s="20" t="n">
        <v>3.99741604</v>
      </c>
      <c r="G25" s="18" t="n">
        <v>35.83997159</v>
      </c>
      <c r="H25" s="20" t="n">
        <v>3.87143207</v>
      </c>
      <c r="I25" s="18" t="n">
        <v>11.90971583</v>
      </c>
      <c r="J25" s="20" t="n">
        <v>2.44609263</v>
      </c>
      <c r="K25" s="18" t="n">
        <v>1.29405168</v>
      </c>
      <c r="L25" s="20" t="n">
        <v>0.92704301</v>
      </c>
      <c r="M25" s="18" t="n">
        <v>0</v>
      </c>
      <c r="N25" s="20" t="n">
        <v>0</v>
      </c>
      <c r="O25" s="18" t="s">
        <v>404</v>
      </c>
      <c r="P25" s="20" t="s">
        <v>404</v>
      </c>
      <c r="Q25" s="18" t="n">
        <v>0</v>
      </c>
      <c r="R25" s="20" t="n">
        <v>0</v>
      </c>
      <c r="S25" s="18" t="n">
        <v>0</v>
      </c>
      <c r="T25" s="20" t="n">
        <v>0</v>
      </c>
      <c r="U25" s="18" t="n">
        <v>0</v>
      </c>
      <c r="V25" s="20" t="n">
        <v>0</v>
      </c>
    </row>
    <row r="26" spans="1:22">
      <c r="A26" s="15" t="s">
        <v>423</v>
      </c>
      <c r="B26" s="17" t="n">
        <v>4869</v>
      </c>
      <c r="C26" s="18">
        <f>(11.0/B26*100)</f>
        <v/>
      </c>
      <c r="D26" s="19" t="n">
        <v>4858</v>
      </c>
      <c r="E26" s="18" t="n">
        <v>61.72053967</v>
      </c>
      <c r="F26" s="20" t="n">
        <v>3.08352285</v>
      </c>
      <c r="G26" s="18" t="n">
        <v>21.24021848</v>
      </c>
      <c r="H26" s="20" t="n">
        <v>2.27751887</v>
      </c>
      <c r="I26" s="18" t="n">
        <v>9.87139507</v>
      </c>
      <c r="J26" s="20" t="n">
        <v>1.700653</v>
      </c>
      <c r="K26" s="18" t="n">
        <v>4.02087862</v>
      </c>
      <c r="L26" s="20" t="n">
        <v>1.05064638</v>
      </c>
      <c r="M26" s="18" t="n">
        <v>0</v>
      </c>
      <c r="N26" s="20" t="n">
        <v>0</v>
      </c>
      <c r="O26" s="18" t="s">
        <v>404</v>
      </c>
      <c r="P26" s="20" t="s">
        <v>404</v>
      </c>
      <c r="Q26" s="18" t="n">
        <v>0</v>
      </c>
      <c r="R26" s="20" t="n">
        <v>0</v>
      </c>
      <c r="S26" s="18" t="n">
        <v>0</v>
      </c>
      <c r="T26" s="20" t="n">
        <v>0</v>
      </c>
      <c r="U26" s="18" t="n">
        <v>3.14696816</v>
      </c>
      <c r="V26" s="20" t="n">
        <v>1.0301965</v>
      </c>
    </row>
    <row r="27" spans="1:22">
      <c r="A27" s="15" t="s">
        <v>424</v>
      </c>
      <c r="B27" s="17" t="n">
        <v>5299</v>
      </c>
      <c r="C27" s="18">
        <f>(0.0/B27*100)</f>
        <v/>
      </c>
      <c r="D27" s="19" t="n">
        <v>5299</v>
      </c>
      <c r="E27" s="18" t="n">
        <v>36.60180246</v>
      </c>
      <c r="F27" s="20" t="n">
        <v>0.07761899999999999</v>
      </c>
      <c r="G27" s="18" t="n">
        <v>45.17144189</v>
      </c>
      <c r="H27" s="20" t="n">
        <v>0.09446493</v>
      </c>
      <c r="I27" s="18" t="n">
        <v>17.85270732</v>
      </c>
      <c r="J27" s="20" t="n">
        <v>0.08283272999999999</v>
      </c>
      <c r="K27" s="18" t="n">
        <v>0</v>
      </c>
      <c r="L27" s="20" t="n">
        <v>0</v>
      </c>
      <c r="M27" s="18" t="n">
        <v>0</v>
      </c>
      <c r="N27" s="20" t="n">
        <v>0</v>
      </c>
      <c r="O27" s="18" t="s">
        <v>404</v>
      </c>
      <c r="P27" s="20" t="s">
        <v>404</v>
      </c>
      <c r="Q27" s="18" t="n">
        <v>0</v>
      </c>
      <c r="R27" s="20" t="n">
        <v>0</v>
      </c>
      <c r="S27" s="18" t="n">
        <v>0</v>
      </c>
      <c r="T27" s="20" t="n">
        <v>0</v>
      </c>
      <c r="U27" s="18" t="n">
        <v>0.37404834</v>
      </c>
      <c r="V27" s="20" t="n">
        <v>0.01373342</v>
      </c>
    </row>
    <row r="28" spans="1:22">
      <c r="A28" s="15" t="s">
        <v>425</v>
      </c>
      <c r="B28" s="17" t="n">
        <v>7568</v>
      </c>
      <c r="C28" s="18">
        <f>(0.0/B28*100)</f>
        <v/>
      </c>
      <c r="D28" s="19" t="n">
        <v>7568</v>
      </c>
      <c r="E28" s="18" t="n">
        <v>46.17450875</v>
      </c>
      <c r="F28" s="20" t="n">
        <v>2.9555706</v>
      </c>
      <c r="G28" s="18" t="n">
        <v>33.11576879</v>
      </c>
      <c r="H28" s="20" t="n">
        <v>2.66147287</v>
      </c>
      <c r="I28" s="18" t="n">
        <v>16.45943214</v>
      </c>
      <c r="J28" s="20" t="n">
        <v>2.18047178</v>
      </c>
      <c r="K28" s="18" t="n">
        <v>2.94943911</v>
      </c>
      <c r="L28" s="20" t="n">
        <v>0.99824972</v>
      </c>
      <c r="M28" s="18" t="n">
        <v>0</v>
      </c>
      <c r="N28" s="20" t="n">
        <v>0</v>
      </c>
      <c r="O28" s="18" t="s">
        <v>404</v>
      </c>
      <c r="P28" s="20" t="s">
        <v>404</v>
      </c>
      <c r="Q28" s="18" t="n">
        <v>0</v>
      </c>
      <c r="R28" s="20" t="n">
        <v>0</v>
      </c>
      <c r="S28" s="18" t="n">
        <v>0</v>
      </c>
      <c r="T28" s="20" t="n">
        <v>0</v>
      </c>
      <c r="U28" s="18" t="n">
        <v>1.30085121</v>
      </c>
      <c r="V28" s="20" t="n">
        <v>0.66397672</v>
      </c>
    </row>
    <row r="29" spans="1:22">
      <c r="A29" s="15" t="s">
        <v>426</v>
      </c>
      <c r="B29" s="17" t="n">
        <v>5385</v>
      </c>
      <c r="C29" s="18">
        <f>(1123.0/B29*100)</f>
        <v/>
      </c>
      <c r="D29" s="19" t="n">
        <v>4262</v>
      </c>
      <c r="E29" s="18" t="n">
        <v>37.98664615</v>
      </c>
      <c r="F29" s="20" t="n">
        <v>4.19694704</v>
      </c>
      <c r="G29" s="18" t="n">
        <v>28.77767861</v>
      </c>
      <c r="H29" s="20" t="n">
        <v>3.72792694</v>
      </c>
      <c r="I29" s="18" t="n">
        <v>8.494777320000001</v>
      </c>
      <c r="J29" s="20" t="n">
        <v>2.23285713</v>
      </c>
      <c r="K29" s="18" t="n">
        <v>3.18742585</v>
      </c>
      <c r="L29" s="20" t="n">
        <v>1.78171481</v>
      </c>
      <c r="M29" s="18" t="n">
        <v>0</v>
      </c>
      <c r="N29" s="20" t="n">
        <v>0</v>
      </c>
      <c r="O29" s="18" t="s">
        <v>404</v>
      </c>
      <c r="P29" s="20" t="s">
        <v>404</v>
      </c>
      <c r="Q29" s="18" t="n">
        <v>0</v>
      </c>
      <c r="R29" s="20" t="n">
        <v>0</v>
      </c>
      <c r="S29" s="18" t="n">
        <v>0</v>
      </c>
      <c r="T29" s="20" t="n">
        <v>0</v>
      </c>
      <c r="U29" s="18" t="n">
        <v>21.55347207</v>
      </c>
      <c r="V29" s="20" t="n">
        <v>3.7639309</v>
      </c>
    </row>
    <row r="30" spans="1:22">
      <c r="A30" s="15" t="s">
        <v>427</v>
      </c>
      <c r="B30" s="17" t="n">
        <v>4520</v>
      </c>
      <c r="C30" s="18">
        <f>(958.0/B30*100)</f>
        <v/>
      </c>
      <c r="D30" s="19" t="n">
        <v>3562</v>
      </c>
      <c r="E30" s="18" t="n">
        <v>64.71770298</v>
      </c>
      <c r="F30" s="20" t="n">
        <v>3.51995869</v>
      </c>
      <c r="G30" s="18" t="n">
        <v>25.12721454</v>
      </c>
      <c r="H30" s="20" t="n">
        <v>3.26149991</v>
      </c>
      <c r="I30" s="18" t="n">
        <v>7.65487617</v>
      </c>
      <c r="J30" s="20" t="n">
        <v>2.3129827</v>
      </c>
      <c r="K30" s="18" t="n">
        <v>0</v>
      </c>
      <c r="L30" s="20" t="n">
        <v>0</v>
      </c>
      <c r="M30" s="18" t="n">
        <v>0</v>
      </c>
      <c r="N30" s="20" t="n">
        <v>0</v>
      </c>
      <c r="O30" s="18" t="s">
        <v>404</v>
      </c>
      <c r="P30" s="20" t="s">
        <v>404</v>
      </c>
      <c r="Q30" s="18" t="n">
        <v>0</v>
      </c>
      <c r="R30" s="20" t="n">
        <v>0</v>
      </c>
      <c r="S30" s="18" t="n">
        <v>0</v>
      </c>
      <c r="T30" s="20" t="n">
        <v>0</v>
      </c>
      <c r="U30" s="18" t="n">
        <v>2.5002063</v>
      </c>
      <c r="V30" s="20" t="n">
        <v>0.94950984</v>
      </c>
    </row>
    <row r="31" spans="1:22">
      <c r="A31" s="15" t="s">
        <v>428</v>
      </c>
      <c r="B31" s="17" t="n">
        <v>5456</v>
      </c>
      <c r="C31" s="18">
        <f>(502.0/B31*100)</f>
        <v/>
      </c>
      <c r="D31" s="19" t="n">
        <v>4954</v>
      </c>
      <c r="E31" s="18" t="n">
        <v>34.27439856</v>
      </c>
      <c r="F31" s="20" t="n">
        <v>3.17754522</v>
      </c>
      <c r="G31" s="18" t="n">
        <v>39.62785322</v>
      </c>
      <c r="H31" s="20" t="n">
        <v>3.13061881</v>
      </c>
      <c r="I31" s="18" t="n">
        <v>16.13120568</v>
      </c>
      <c r="J31" s="20" t="n">
        <v>2.34546906</v>
      </c>
      <c r="K31" s="18" t="n">
        <v>1.80853607</v>
      </c>
      <c r="L31" s="20" t="n">
        <v>0.9514697</v>
      </c>
      <c r="M31" s="18" t="n">
        <v>0</v>
      </c>
      <c r="N31" s="20" t="n">
        <v>0</v>
      </c>
      <c r="O31" s="18" t="s">
        <v>404</v>
      </c>
      <c r="P31" s="20" t="s">
        <v>404</v>
      </c>
      <c r="Q31" s="18" t="n">
        <v>0</v>
      </c>
      <c r="R31" s="20" t="n">
        <v>0</v>
      </c>
      <c r="S31" s="18" t="n">
        <v>0</v>
      </c>
      <c r="T31" s="20" t="n">
        <v>0</v>
      </c>
      <c r="U31" s="18" t="n">
        <v>8.158006459999999</v>
      </c>
      <c r="V31" s="20" t="n">
        <v>1.81062455</v>
      </c>
    </row>
    <row r="32" spans="1:22">
      <c r="A32" s="15" t="s">
        <v>429</v>
      </c>
      <c r="B32" s="17" t="n">
        <v>4478</v>
      </c>
      <c r="C32" s="18">
        <f>(0.0/B32*100)</f>
        <v/>
      </c>
      <c r="D32" s="19" t="n">
        <v>4478</v>
      </c>
      <c r="E32" s="18" t="n">
        <v>76.48672619</v>
      </c>
      <c r="F32" s="20" t="n">
        <v>3.23557668</v>
      </c>
      <c r="G32" s="18" t="n">
        <v>8.747047780000001</v>
      </c>
      <c r="H32" s="20" t="n">
        <v>2.33734301</v>
      </c>
      <c r="I32" s="18" t="n">
        <v>10.04383131</v>
      </c>
      <c r="J32" s="20" t="n">
        <v>2.19883596</v>
      </c>
      <c r="K32" s="18" t="n">
        <v>2.02521805</v>
      </c>
      <c r="L32" s="20" t="n">
        <v>1.13217748</v>
      </c>
      <c r="M32" s="18" t="n">
        <v>0</v>
      </c>
      <c r="N32" s="20" t="n">
        <v>0</v>
      </c>
      <c r="O32" s="18" t="s">
        <v>404</v>
      </c>
      <c r="P32" s="20" t="s">
        <v>404</v>
      </c>
      <c r="Q32" s="18" t="n">
        <v>0</v>
      </c>
      <c r="R32" s="20" t="n">
        <v>0</v>
      </c>
      <c r="S32" s="18" t="n">
        <v>0</v>
      </c>
      <c r="T32" s="20" t="n">
        <v>0</v>
      </c>
      <c r="U32" s="18" t="n">
        <v>2.69717667</v>
      </c>
      <c r="V32" s="20" t="n">
        <v>1.23649488</v>
      </c>
    </row>
    <row r="33" spans="1:22">
      <c r="A33" s="15" t="s">
        <v>430</v>
      </c>
      <c r="B33" s="17" t="n">
        <v>7325</v>
      </c>
      <c r="C33" s="18">
        <f>(29.0/B33*100)</f>
        <v/>
      </c>
      <c r="D33" s="19" t="n">
        <v>7296</v>
      </c>
      <c r="E33" s="18" t="n">
        <v>7.32350621</v>
      </c>
      <c r="F33" s="20" t="n">
        <v>1.66812898</v>
      </c>
      <c r="G33" s="18" t="n">
        <v>24.38996895</v>
      </c>
      <c r="H33" s="20" t="n">
        <v>2.87005356</v>
      </c>
      <c r="I33" s="18" t="n">
        <v>52.73948729</v>
      </c>
      <c r="J33" s="20" t="n">
        <v>3.63448659</v>
      </c>
      <c r="K33" s="18" t="n">
        <v>14.58586342</v>
      </c>
      <c r="L33" s="20" t="n">
        <v>2.78940953</v>
      </c>
      <c r="M33" s="18" t="n">
        <v>0</v>
      </c>
      <c r="N33" s="20" t="n">
        <v>0</v>
      </c>
      <c r="O33" s="18" t="s">
        <v>404</v>
      </c>
      <c r="P33" s="20" t="s">
        <v>404</v>
      </c>
      <c r="Q33" s="18" t="n">
        <v>0</v>
      </c>
      <c r="R33" s="20" t="n">
        <v>0</v>
      </c>
      <c r="S33" s="18" t="n">
        <v>0</v>
      </c>
      <c r="T33" s="20" t="n">
        <v>0</v>
      </c>
      <c r="U33" s="18" t="n">
        <v>0.96117413</v>
      </c>
      <c r="V33" s="20" t="n">
        <v>0.6081317000000001</v>
      </c>
    </row>
    <row r="34" spans="1:22">
      <c r="A34" s="15" t="s">
        <v>431</v>
      </c>
      <c r="B34" s="17" t="n">
        <v>6350</v>
      </c>
      <c r="C34" s="18">
        <f>(0.0/B34*100)</f>
        <v/>
      </c>
      <c r="D34" s="19" t="n">
        <v>6350</v>
      </c>
      <c r="E34" s="18" t="n">
        <v>80.55100999</v>
      </c>
      <c r="F34" s="20" t="n">
        <v>2.67070223</v>
      </c>
      <c r="G34" s="18" t="n">
        <v>8.483179720000001</v>
      </c>
      <c r="H34" s="20" t="n">
        <v>1.77432624</v>
      </c>
      <c r="I34" s="18" t="n">
        <v>5.95890826</v>
      </c>
      <c r="J34" s="20" t="n">
        <v>1.35681804</v>
      </c>
      <c r="K34" s="18" t="n">
        <v>2.4339566</v>
      </c>
      <c r="L34" s="20" t="n">
        <v>1.07941813</v>
      </c>
      <c r="M34" s="18" t="n">
        <v>0</v>
      </c>
      <c r="N34" s="20" t="n">
        <v>0</v>
      </c>
      <c r="O34" s="18" t="s">
        <v>404</v>
      </c>
      <c r="P34" s="20" t="s">
        <v>404</v>
      </c>
      <c r="Q34" s="18" t="n">
        <v>0</v>
      </c>
      <c r="R34" s="20" t="n">
        <v>0</v>
      </c>
      <c r="S34" s="18" t="n">
        <v>0</v>
      </c>
      <c r="T34" s="20" t="n">
        <v>0</v>
      </c>
      <c r="U34" s="18" t="n">
        <v>2.57294543</v>
      </c>
      <c r="V34" s="20" t="n">
        <v>1.09206632</v>
      </c>
    </row>
    <row r="35" spans="1:22">
      <c r="A35" s="15" t="s">
        <v>432</v>
      </c>
      <c r="B35" s="17" t="n">
        <v>6406</v>
      </c>
      <c r="C35" s="18">
        <f>(443.0/B35*100)</f>
        <v/>
      </c>
      <c r="D35" s="19" t="n">
        <v>5963</v>
      </c>
      <c r="E35" s="18" t="n">
        <v>65.6321617</v>
      </c>
      <c r="F35" s="20" t="n">
        <v>0.61554131</v>
      </c>
      <c r="G35" s="18" t="n">
        <v>25.51736102</v>
      </c>
      <c r="H35" s="20" t="n">
        <v>0.56485929</v>
      </c>
      <c r="I35" s="18" t="n">
        <v>7.67694684</v>
      </c>
      <c r="J35" s="20" t="n">
        <v>0.41834387</v>
      </c>
      <c r="K35" s="18" t="n">
        <v>0</v>
      </c>
      <c r="L35" s="20" t="n">
        <v>0</v>
      </c>
      <c r="M35" s="18" t="n">
        <v>0</v>
      </c>
      <c r="N35" s="20" t="n">
        <v>0</v>
      </c>
      <c r="O35" s="18" t="s">
        <v>404</v>
      </c>
      <c r="P35" s="20" t="s">
        <v>404</v>
      </c>
      <c r="Q35" s="18" t="n">
        <v>0</v>
      </c>
      <c r="R35" s="20" t="n">
        <v>0</v>
      </c>
      <c r="S35" s="18" t="n">
        <v>0</v>
      </c>
      <c r="T35" s="20" t="n">
        <v>0</v>
      </c>
      <c r="U35" s="18" t="n">
        <v>1.17353044</v>
      </c>
      <c r="V35" s="20" t="n">
        <v>0.07959229</v>
      </c>
    </row>
    <row r="36" spans="1:22">
      <c r="A36" s="15" t="s">
        <v>433</v>
      </c>
      <c r="B36" s="17" t="n">
        <v>6736</v>
      </c>
      <c r="C36" s="18">
        <f>(10.0/B36*100)</f>
        <v/>
      </c>
      <c r="D36" s="19" t="n">
        <v>6726</v>
      </c>
      <c r="E36" s="18" t="n">
        <v>56.81509672</v>
      </c>
      <c r="F36" s="20" t="n">
        <v>3.56304137</v>
      </c>
      <c r="G36" s="18" t="n">
        <v>29.52454614</v>
      </c>
      <c r="H36" s="20" t="n">
        <v>3.1317367</v>
      </c>
      <c r="I36" s="18" t="n">
        <v>7.58082332</v>
      </c>
      <c r="J36" s="20" t="n">
        <v>1.57376239</v>
      </c>
      <c r="K36" s="18" t="n">
        <v>4.21250768</v>
      </c>
      <c r="L36" s="20" t="n">
        <v>1.45944281</v>
      </c>
      <c r="M36" s="18" t="n">
        <v>0</v>
      </c>
      <c r="N36" s="20" t="n">
        <v>0</v>
      </c>
      <c r="O36" s="18" t="s">
        <v>404</v>
      </c>
      <c r="P36" s="20" t="s">
        <v>404</v>
      </c>
      <c r="Q36" s="18" t="n">
        <v>0</v>
      </c>
      <c r="R36" s="20" t="n">
        <v>0</v>
      </c>
      <c r="S36" s="18" t="n">
        <v>0</v>
      </c>
      <c r="T36" s="20" t="n">
        <v>0</v>
      </c>
      <c r="U36" s="18" t="n">
        <v>1.86702614</v>
      </c>
      <c r="V36" s="20" t="n">
        <v>1.01821481</v>
      </c>
    </row>
    <row r="37" spans="1:22">
      <c r="A37" s="15" t="s">
        <v>434</v>
      </c>
      <c r="B37" s="17" t="n">
        <v>5458</v>
      </c>
      <c r="C37" s="18">
        <f>(0.0/B37*100)</f>
        <v/>
      </c>
      <c r="D37" s="19" t="n">
        <v>5458</v>
      </c>
      <c r="E37" s="18" t="n">
        <v>32.1274107</v>
      </c>
      <c r="F37" s="20" t="n">
        <v>3.46149585</v>
      </c>
      <c r="G37" s="18" t="n">
        <v>32.04158215</v>
      </c>
      <c r="H37" s="20" t="n">
        <v>3.47427886</v>
      </c>
      <c r="I37" s="18" t="n">
        <v>29.91169855</v>
      </c>
      <c r="J37" s="20" t="n">
        <v>3.66705227</v>
      </c>
      <c r="K37" s="18" t="n">
        <v>5.3113599</v>
      </c>
      <c r="L37" s="20" t="n">
        <v>1.48081029</v>
      </c>
      <c r="M37" s="18" t="n">
        <v>0</v>
      </c>
      <c r="N37" s="20" t="n">
        <v>0</v>
      </c>
      <c r="O37" s="18" t="s">
        <v>404</v>
      </c>
      <c r="P37" s="20" t="s">
        <v>404</v>
      </c>
      <c r="Q37" s="18" t="n">
        <v>0</v>
      </c>
      <c r="R37" s="20" t="n">
        <v>0</v>
      </c>
      <c r="S37" s="18" t="n">
        <v>0</v>
      </c>
      <c r="T37" s="20" t="n">
        <v>0</v>
      </c>
      <c r="U37" s="18" t="n">
        <v>0.6079487</v>
      </c>
      <c r="V37" s="20" t="n">
        <v>0.5467771</v>
      </c>
    </row>
    <row r="38" spans="1:22">
      <c r="A38" s="15" t="s">
        <v>435</v>
      </c>
      <c r="B38" s="17" t="n">
        <v>5860</v>
      </c>
      <c r="C38" s="18">
        <f>(268.0/B38*100)</f>
        <v/>
      </c>
      <c r="D38" s="19" t="n">
        <v>5592</v>
      </c>
      <c r="E38" s="18" t="n">
        <v>74.1687297</v>
      </c>
      <c r="F38" s="20" t="n">
        <v>3.10133451</v>
      </c>
      <c r="G38" s="18" t="n">
        <v>18.46463642</v>
      </c>
      <c r="H38" s="20" t="n">
        <v>2.75995945</v>
      </c>
      <c r="I38" s="18" t="n">
        <v>4.7041985</v>
      </c>
      <c r="J38" s="20" t="n">
        <v>1.64145788</v>
      </c>
      <c r="K38" s="18" t="n">
        <v>0</v>
      </c>
      <c r="L38" s="20" t="n">
        <v>0</v>
      </c>
      <c r="M38" s="18" t="n">
        <v>0</v>
      </c>
      <c r="N38" s="20" t="n">
        <v>0</v>
      </c>
      <c r="O38" s="18" t="s">
        <v>404</v>
      </c>
      <c r="P38" s="20" t="s">
        <v>404</v>
      </c>
      <c r="Q38" s="18" t="n">
        <v>0</v>
      </c>
      <c r="R38" s="20" t="n">
        <v>0</v>
      </c>
      <c r="S38" s="18" t="n">
        <v>0</v>
      </c>
      <c r="T38" s="20" t="n">
        <v>0</v>
      </c>
      <c r="U38" s="18" t="n">
        <v>2.66243538</v>
      </c>
      <c r="V38" s="20" t="n">
        <v>1.13856406</v>
      </c>
    </row>
    <row r="39" spans="1:22">
      <c r="A39" s="15" t="s">
        <v>436</v>
      </c>
      <c r="B39" s="17" t="n">
        <v>5895</v>
      </c>
      <c r="C39" s="18">
        <f>(0.0/B39*100)</f>
        <v/>
      </c>
      <c r="D39" s="19" t="n">
        <v>5895</v>
      </c>
      <c r="E39" s="18" t="n">
        <v>24.12046751</v>
      </c>
      <c r="F39" s="20" t="n">
        <v>3.37365608</v>
      </c>
      <c r="G39" s="18" t="n">
        <v>24.94847309</v>
      </c>
      <c r="H39" s="20" t="n">
        <v>3.68974506</v>
      </c>
      <c r="I39" s="18" t="n">
        <v>34.13182563</v>
      </c>
      <c r="J39" s="20" t="n">
        <v>3.52173275</v>
      </c>
      <c r="K39" s="18" t="n">
        <v>16.79923377</v>
      </c>
      <c r="L39" s="20" t="n">
        <v>2.30587203</v>
      </c>
      <c r="M39" s="18" t="n">
        <v>0</v>
      </c>
      <c r="N39" s="20" t="n">
        <v>0</v>
      </c>
      <c r="O39" s="18" t="s">
        <v>404</v>
      </c>
      <c r="P39" s="20" t="s">
        <v>404</v>
      </c>
      <c r="Q39" s="18" t="n">
        <v>0</v>
      </c>
      <c r="R39" s="20" t="n">
        <v>0</v>
      </c>
      <c r="S39" s="18" t="n">
        <v>0</v>
      </c>
      <c r="T39" s="20" t="n">
        <v>0</v>
      </c>
      <c r="U39" s="18" t="n">
        <v>0</v>
      </c>
      <c r="V39" s="20" t="n">
        <v>0</v>
      </c>
    </row>
    <row r="40" spans="1:22">
      <c r="A40" s="15" t="s">
        <v>437</v>
      </c>
      <c r="B40" s="17" t="n">
        <v>14157</v>
      </c>
      <c r="C40" s="18">
        <f>(2754.0/B40*100)</f>
        <v/>
      </c>
      <c r="D40" s="19" t="n">
        <v>11403</v>
      </c>
      <c r="E40" s="18" t="n">
        <v>50.52798878</v>
      </c>
      <c r="F40" s="20" t="n">
        <v>3.99298314</v>
      </c>
      <c r="G40" s="18" t="n">
        <v>33.61412403</v>
      </c>
      <c r="H40" s="20" t="n">
        <v>3.40517937</v>
      </c>
      <c r="I40" s="18" t="n">
        <v>11.49596671</v>
      </c>
      <c r="J40" s="20" t="n">
        <v>2.3956533</v>
      </c>
      <c r="K40" s="18" t="n">
        <v>0</v>
      </c>
      <c r="L40" s="20" t="n">
        <v>0</v>
      </c>
      <c r="M40" s="18" t="n">
        <v>0</v>
      </c>
      <c r="N40" s="20" t="n">
        <v>0</v>
      </c>
      <c r="O40" s="18" t="s">
        <v>404</v>
      </c>
      <c r="P40" s="20" t="s">
        <v>404</v>
      </c>
      <c r="Q40" s="18" t="n">
        <v>0</v>
      </c>
      <c r="R40" s="20" t="n">
        <v>0</v>
      </c>
      <c r="S40" s="18" t="n">
        <v>0</v>
      </c>
      <c r="T40" s="20" t="n">
        <v>0</v>
      </c>
      <c r="U40" s="18" t="n">
        <v>4.36192048</v>
      </c>
      <c r="V40" s="20" t="n">
        <v>1.38854553</v>
      </c>
    </row>
    <row r="41" spans="1:22">
      <c r="A41" s="15" t="s">
        <v>438</v>
      </c>
      <c r="B41" s="17" t="n">
        <v>5712</v>
      </c>
      <c r="C41" s="18">
        <f>(99.0/B41*100)</f>
        <v/>
      </c>
      <c r="D41" s="19" t="n">
        <v>5613</v>
      </c>
      <c r="E41" s="18" t="n">
        <v>54.37725255</v>
      </c>
      <c r="F41" s="20" t="n">
        <v>3.96713719</v>
      </c>
      <c r="G41" s="18" t="n">
        <v>33.78317613</v>
      </c>
      <c r="H41" s="20" t="n">
        <v>3.6123881</v>
      </c>
      <c r="I41" s="18" t="n">
        <v>10.14785521</v>
      </c>
      <c r="J41" s="20" t="n">
        <v>2.17524903</v>
      </c>
      <c r="K41" s="18" t="n">
        <v>1.57085054</v>
      </c>
      <c r="L41" s="20" t="n">
        <v>0.85118908</v>
      </c>
      <c r="M41" s="18" t="n">
        <v>0</v>
      </c>
      <c r="N41" s="20" t="n">
        <v>0</v>
      </c>
      <c r="O41" s="18" t="s">
        <v>404</v>
      </c>
      <c r="P41" s="20" t="s">
        <v>404</v>
      </c>
      <c r="Q41" s="18" t="n">
        <v>0</v>
      </c>
      <c r="R41" s="20" t="n">
        <v>0</v>
      </c>
      <c r="S41" s="18" t="n">
        <v>0</v>
      </c>
      <c r="T41" s="20" t="n">
        <v>0</v>
      </c>
      <c r="U41" s="18" t="n">
        <v>0.12086557</v>
      </c>
      <c r="V41" s="20" t="n">
        <v>0.11382154</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44.14691186</v>
      </c>
      <c r="F44" s="20" t="n">
        <v>3.89909787</v>
      </c>
      <c r="G44" s="18" t="n">
        <v>22.18190862</v>
      </c>
      <c r="H44" s="20" t="n">
        <v>3.37882532</v>
      </c>
      <c r="I44" s="18" t="n">
        <v>19.81956079</v>
      </c>
      <c r="J44" s="20" t="n">
        <v>2.79882698</v>
      </c>
      <c r="K44" s="18" t="n">
        <v>9.643505149999999</v>
      </c>
      <c r="L44" s="20" t="n">
        <v>2.20695484</v>
      </c>
      <c r="M44" s="18" t="n">
        <v>0</v>
      </c>
      <c r="N44" s="20" t="n">
        <v>0</v>
      </c>
      <c r="O44" s="18" t="s">
        <v>404</v>
      </c>
      <c r="P44" s="20" t="s">
        <v>404</v>
      </c>
      <c r="Q44" s="18" t="n">
        <v>0</v>
      </c>
      <c r="R44" s="20" t="n">
        <v>0</v>
      </c>
      <c r="S44" s="18" t="n">
        <v>0</v>
      </c>
      <c r="T44" s="20" t="n">
        <v>0</v>
      </c>
      <c r="U44" s="18" t="n">
        <v>4.20811359</v>
      </c>
      <c r="V44" s="20" t="n">
        <v>1.54905289</v>
      </c>
    </row>
    <row r="45" spans="1:22">
      <c r="A45" s="15" t="s">
        <v>442</v>
      </c>
      <c r="B45" s="17" t="n">
        <v>5519</v>
      </c>
      <c r="C45" s="18">
        <f>(0.0/B45*100)</f>
        <v/>
      </c>
      <c r="D45" s="19" t="n">
        <v>5519</v>
      </c>
      <c r="E45" s="18" t="n">
        <v>32.26054449</v>
      </c>
      <c r="F45" s="20" t="n">
        <v>4.13420368</v>
      </c>
      <c r="G45" s="18" t="n">
        <v>28.47746505</v>
      </c>
      <c r="H45" s="20" t="n">
        <v>3.36090337</v>
      </c>
      <c r="I45" s="18" t="n">
        <v>25.74969796</v>
      </c>
      <c r="J45" s="20" t="n">
        <v>3.36750733</v>
      </c>
      <c r="K45" s="18" t="n">
        <v>11.19916941</v>
      </c>
      <c r="L45" s="20" t="n">
        <v>2.54359141</v>
      </c>
      <c r="M45" s="18" t="n">
        <v>0</v>
      </c>
      <c r="N45" s="20" t="n">
        <v>0</v>
      </c>
      <c r="O45" s="18" t="s">
        <v>404</v>
      </c>
      <c r="P45" s="20" t="s">
        <v>404</v>
      </c>
      <c r="Q45" s="18" t="n">
        <v>0</v>
      </c>
      <c r="R45" s="20" t="n">
        <v>0</v>
      </c>
      <c r="S45" s="18" t="n">
        <v>0</v>
      </c>
      <c r="T45" s="20" t="n">
        <v>0</v>
      </c>
      <c r="U45" s="18" t="n">
        <v>2.31312309</v>
      </c>
      <c r="V45" s="20" t="n">
        <v>1.00356817</v>
      </c>
    </row>
    <row r="46" spans="1:22">
      <c r="A46" s="15" t="s">
        <v>443</v>
      </c>
      <c r="B46" s="17" t="n">
        <v>23141</v>
      </c>
      <c r="C46" s="18">
        <f>(4196.0/B46*100)</f>
        <v/>
      </c>
      <c r="D46" s="19" t="n">
        <v>18945</v>
      </c>
      <c r="E46" s="18" t="n">
        <v>48.17403238</v>
      </c>
      <c r="F46" s="20" t="n">
        <v>2.59614336</v>
      </c>
      <c r="G46" s="18" t="n">
        <v>20.18370202</v>
      </c>
      <c r="H46" s="20" t="n">
        <v>2.10384661</v>
      </c>
      <c r="I46" s="18" t="n">
        <v>16.2510529</v>
      </c>
      <c r="J46" s="20" t="n">
        <v>2.28973759</v>
      </c>
      <c r="K46" s="18" t="n">
        <v>7.31188475</v>
      </c>
      <c r="L46" s="20" t="n">
        <v>1.27452597</v>
      </c>
      <c r="M46" s="18" t="n">
        <v>0</v>
      </c>
      <c r="N46" s="20" t="n">
        <v>0</v>
      </c>
      <c r="O46" s="18" t="s">
        <v>404</v>
      </c>
      <c r="P46" s="20" t="s">
        <v>404</v>
      </c>
      <c r="Q46" s="18" t="n">
        <v>0</v>
      </c>
      <c r="R46" s="20" t="n">
        <v>0</v>
      </c>
      <c r="S46" s="18" t="n">
        <v>0</v>
      </c>
      <c r="T46" s="20" t="n">
        <v>0</v>
      </c>
      <c r="U46" s="18" t="n">
        <v>8.079327940000001</v>
      </c>
      <c r="V46" s="20" t="n">
        <v>1.28758489</v>
      </c>
    </row>
    <row r="47" spans="1:22">
      <c r="A47" s="15" t="s">
        <v>444</v>
      </c>
      <c r="B47" s="17" t="n">
        <v>5928</v>
      </c>
      <c r="C47" s="18">
        <f>(0.0/B47*100)</f>
        <v/>
      </c>
      <c r="D47" s="19" t="n">
        <v>5928</v>
      </c>
      <c r="E47" s="18" t="n">
        <v>88.86752272</v>
      </c>
      <c r="F47" s="20" t="n">
        <v>2.34540173</v>
      </c>
      <c r="G47" s="18" t="n">
        <v>6.62356079</v>
      </c>
      <c r="H47" s="20" t="n">
        <v>1.99725532</v>
      </c>
      <c r="I47" s="18" t="n">
        <v>2.0576224</v>
      </c>
      <c r="J47" s="20" t="n">
        <v>1.13380403</v>
      </c>
      <c r="K47" s="18" t="n">
        <v>1.17301117</v>
      </c>
      <c r="L47" s="20" t="n">
        <v>0.81368283</v>
      </c>
      <c r="M47" s="18" t="n">
        <v>0</v>
      </c>
      <c r="N47" s="20" t="n">
        <v>0</v>
      </c>
      <c r="O47" s="18" t="s">
        <v>404</v>
      </c>
      <c r="P47" s="20" t="s">
        <v>404</v>
      </c>
      <c r="Q47" s="18" t="n">
        <v>0</v>
      </c>
      <c r="R47" s="20" t="n">
        <v>0</v>
      </c>
      <c r="S47" s="18" t="n">
        <v>0</v>
      </c>
      <c r="T47" s="20" t="n">
        <v>0</v>
      </c>
      <c r="U47" s="18" t="n">
        <v>1.27828292</v>
      </c>
      <c r="V47" s="20" t="n">
        <v>0.90404016</v>
      </c>
    </row>
    <row r="48" spans="1:22">
      <c r="A48" s="15" t="s">
        <v>445</v>
      </c>
      <c r="B48" s="17" t="n">
        <v>9841</v>
      </c>
      <c r="C48" s="18">
        <f>(40.0/B48*100)</f>
        <v/>
      </c>
      <c r="D48" s="19" t="n">
        <v>9801</v>
      </c>
      <c r="E48" s="18" t="n">
        <v>19.68072265</v>
      </c>
      <c r="F48" s="20" t="n">
        <v>3.13456715</v>
      </c>
      <c r="G48" s="18" t="n">
        <v>31.36446953</v>
      </c>
      <c r="H48" s="20" t="n">
        <v>3.97344134</v>
      </c>
      <c r="I48" s="18" t="n">
        <v>37.14804516</v>
      </c>
      <c r="J48" s="20" t="n">
        <v>3.24816017</v>
      </c>
      <c r="K48" s="18" t="n">
        <v>11.27152338</v>
      </c>
      <c r="L48" s="20" t="n">
        <v>3.07671845</v>
      </c>
      <c r="M48" s="18" t="n">
        <v>0</v>
      </c>
      <c r="N48" s="20" t="n">
        <v>0</v>
      </c>
      <c r="O48" s="18" t="s">
        <v>404</v>
      </c>
      <c r="P48" s="20" t="s">
        <v>404</v>
      </c>
      <c r="Q48" s="18" t="n">
        <v>0</v>
      </c>
      <c r="R48" s="20" t="n">
        <v>0</v>
      </c>
      <c r="S48" s="18" t="n">
        <v>0</v>
      </c>
      <c r="T48" s="20" t="n">
        <v>0</v>
      </c>
      <c r="U48" s="18" t="n">
        <v>0.53523928</v>
      </c>
      <c r="V48" s="20" t="n">
        <v>0.52726012</v>
      </c>
    </row>
    <row r="49" spans="1:22">
      <c r="A49" s="15" t="s">
        <v>446</v>
      </c>
      <c r="B49" s="17" t="n">
        <v>6349</v>
      </c>
      <c r="C49" s="18">
        <f>(52.0/B49*100)</f>
        <v/>
      </c>
      <c r="D49" s="19" t="n">
        <v>6297</v>
      </c>
      <c r="E49" s="18" t="n">
        <v>56.75331841</v>
      </c>
      <c r="F49" s="20" t="n">
        <v>4.16819686</v>
      </c>
      <c r="G49" s="18" t="n">
        <v>21.49997992</v>
      </c>
      <c r="H49" s="20" t="n">
        <v>3.27039323</v>
      </c>
      <c r="I49" s="18" t="n">
        <v>15.75405883</v>
      </c>
      <c r="J49" s="20" t="n">
        <v>2.87039931</v>
      </c>
      <c r="K49" s="18" t="n">
        <v>5.99264284</v>
      </c>
      <c r="L49" s="20" t="n">
        <v>1.82070049</v>
      </c>
      <c r="M49" s="18" t="n">
        <v>0</v>
      </c>
      <c r="N49" s="20" t="n">
        <v>0</v>
      </c>
      <c r="O49" s="18" t="s">
        <v>404</v>
      </c>
      <c r="P49" s="20" t="s">
        <v>404</v>
      </c>
      <c r="Q49" s="18" t="n">
        <v>0</v>
      </c>
      <c r="R49" s="20" t="n">
        <v>0</v>
      </c>
      <c r="S49" s="18" t="n">
        <v>0</v>
      </c>
      <c r="T49" s="20" t="n">
        <v>0</v>
      </c>
      <c r="U49" s="18" t="n">
        <v>0</v>
      </c>
      <c r="V49" s="20" t="n">
        <v>0</v>
      </c>
    </row>
    <row r="50" spans="1:22">
      <c r="A50" s="15" t="s">
        <v>447</v>
      </c>
      <c r="B50" s="17" t="n">
        <v>11795</v>
      </c>
      <c r="C50" s="18">
        <f>(1031.0/B50*100)</f>
        <v/>
      </c>
      <c r="D50" s="19" t="n">
        <v>10764</v>
      </c>
      <c r="E50" s="18" t="n">
        <v>45.76352986</v>
      </c>
      <c r="F50" s="20" t="n">
        <v>3.32112697</v>
      </c>
      <c r="G50" s="18" t="n">
        <v>17.32792316</v>
      </c>
      <c r="H50" s="20" t="n">
        <v>2.8044731</v>
      </c>
      <c r="I50" s="18" t="n">
        <v>13.7680114</v>
      </c>
      <c r="J50" s="20" t="n">
        <v>2.35842835</v>
      </c>
      <c r="K50" s="18" t="n">
        <v>15.14683599</v>
      </c>
      <c r="L50" s="20" t="n">
        <v>2.51329829</v>
      </c>
      <c r="M50" s="18" t="n">
        <v>0</v>
      </c>
      <c r="N50" s="20" t="n">
        <v>0</v>
      </c>
      <c r="O50" s="18" t="s">
        <v>404</v>
      </c>
      <c r="P50" s="20" t="s">
        <v>404</v>
      </c>
      <c r="Q50" s="18" t="n">
        <v>0</v>
      </c>
      <c r="R50" s="20" t="n">
        <v>0</v>
      </c>
      <c r="S50" s="18" t="n">
        <v>0</v>
      </c>
      <c r="T50" s="20" t="n">
        <v>0</v>
      </c>
      <c r="U50" s="18" t="n">
        <v>7.99369959</v>
      </c>
      <c r="V50" s="20" t="n">
        <v>1.63823284</v>
      </c>
    </row>
    <row r="51" spans="1:22">
      <c r="A51" s="15" t="s">
        <v>448</v>
      </c>
      <c r="B51" s="17" t="n">
        <v>6866</v>
      </c>
      <c r="C51" s="18">
        <f>(0.0/B51*100)</f>
        <v/>
      </c>
      <c r="D51" s="19" t="n">
        <v>6866</v>
      </c>
      <c r="E51" s="18" t="n">
        <v>28.81067901</v>
      </c>
      <c r="F51" s="20" t="n">
        <v>3.3756794</v>
      </c>
      <c r="G51" s="18" t="n">
        <v>19.26729941</v>
      </c>
      <c r="H51" s="20" t="n">
        <v>3.22168598</v>
      </c>
      <c r="I51" s="18" t="n">
        <v>20.26073145</v>
      </c>
      <c r="J51" s="20" t="n">
        <v>2.85046268</v>
      </c>
      <c r="K51" s="18" t="n">
        <v>28.17032501</v>
      </c>
      <c r="L51" s="20" t="n">
        <v>3.41001912</v>
      </c>
      <c r="M51" s="18" t="n">
        <v>0</v>
      </c>
      <c r="N51" s="20" t="n">
        <v>0</v>
      </c>
      <c r="O51" s="18" t="s">
        <v>404</v>
      </c>
      <c r="P51" s="20" t="s">
        <v>404</v>
      </c>
      <c r="Q51" s="18" t="n">
        <v>0</v>
      </c>
      <c r="R51" s="20" t="n">
        <v>0</v>
      </c>
      <c r="S51" s="18" t="n">
        <v>0</v>
      </c>
      <c r="T51" s="20" t="n">
        <v>0</v>
      </c>
      <c r="U51" s="18" t="n">
        <v>3.49096511</v>
      </c>
      <c r="V51" s="20" t="n">
        <v>1.32218234</v>
      </c>
    </row>
    <row r="52" spans="1:22">
      <c r="A52" s="15" t="s">
        <v>449</v>
      </c>
      <c r="B52" s="17" t="n">
        <v>5809</v>
      </c>
      <c r="C52" s="18">
        <f>(0.0/B52*100)</f>
        <v/>
      </c>
      <c r="D52" s="19" t="n">
        <v>5809</v>
      </c>
      <c r="E52" s="18" t="n">
        <v>53.76640065</v>
      </c>
      <c r="F52" s="20" t="n">
        <v>4.03308727</v>
      </c>
      <c r="G52" s="18" t="n">
        <v>26.81030962</v>
      </c>
      <c r="H52" s="20" t="n">
        <v>3.52844618</v>
      </c>
      <c r="I52" s="18" t="n">
        <v>15.69184587</v>
      </c>
      <c r="J52" s="20" t="n">
        <v>2.93357815</v>
      </c>
      <c r="K52" s="18" t="n">
        <v>3.0970439</v>
      </c>
      <c r="L52" s="20" t="n">
        <v>1.38993418</v>
      </c>
      <c r="M52" s="18" t="n">
        <v>0</v>
      </c>
      <c r="N52" s="20" t="n">
        <v>0</v>
      </c>
      <c r="O52" s="18" t="s">
        <v>404</v>
      </c>
      <c r="P52" s="20" t="s">
        <v>404</v>
      </c>
      <c r="Q52" s="18" t="n">
        <v>0</v>
      </c>
      <c r="R52" s="20" t="n">
        <v>0</v>
      </c>
      <c r="S52" s="18" t="n">
        <v>0</v>
      </c>
      <c r="T52" s="20" t="n">
        <v>0</v>
      </c>
      <c r="U52" s="18" t="n">
        <v>0.63439996</v>
      </c>
      <c r="V52" s="20" t="n">
        <v>0.54097787</v>
      </c>
    </row>
    <row r="53" spans="1:22">
      <c r="A53" s="15" t="s">
        <v>450</v>
      </c>
      <c r="B53" s="17" t="n">
        <v>5571</v>
      </c>
      <c r="C53" s="18">
        <f>(0.0/B53*100)</f>
        <v/>
      </c>
      <c r="D53" s="19" t="n">
        <v>5571</v>
      </c>
      <c r="E53" s="18" t="n">
        <v>46.9426144</v>
      </c>
      <c r="F53" s="20" t="n">
        <v>0.14156443</v>
      </c>
      <c r="G53" s="18" t="n">
        <v>32.38543351</v>
      </c>
      <c r="H53" s="20" t="n">
        <v>0.13349016</v>
      </c>
      <c r="I53" s="18" t="n">
        <v>16.39780327</v>
      </c>
      <c r="J53" s="20" t="n">
        <v>0.0963102</v>
      </c>
      <c r="K53" s="18" t="n">
        <v>4.16487684</v>
      </c>
      <c r="L53" s="20" t="n">
        <v>0.06766535999999999</v>
      </c>
      <c r="M53" s="18" t="n">
        <v>0</v>
      </c>
      <c r="N53" s="20" t="n">
        <v>0</v>
      </c>
      <c r="O53" s="18" t="s">
        <v>404</v>
      </c>
      <c r="P53" s="20" t="s">
        <v>404</v>
      </c>
      <c r="Q53" s="18" t="n">
        <v>0</v>
      </c>
      <c r="R53" s="20" t="n">
        <v>0</v>
      </c>
      <c r="S53" s="18" t="n">
        <v>0</v>
      </c>
      <c r="T53" s="20" t="n">
        <v>0</v>
      </c>
      <c r="U53" s="18" t="n">
        <v>0.10927198</v>
      </c>
      <c r="V53" s="20" t="n">
        <v>0.02578596</v>
      </c>
    </row>
    <row r="54" spans="1:22">
      <c r="A54" s="15" t="s">
        <v>451</v>
      </c>
      <c r="B54" s="17" t="n">
        <v>4740</v>
      </c>
      <c r="C54" s="18">
        <f>(199.0/B54*100)</f>
        <v/>
      </c>
      <c r="D54" s="19" t="n">
        <v>4541</v>
      </c>
      <c r="E54" s="18" t="n">
        <v>59.99247834</v>
      </c>
      <c r="F54" s="20" t="n">
        <v>3.561561</v>
      </c>
      <c r="G54" s="18" t="n">
        <v>24.55702918</v>
      </c>
      <c r="H54" s="20" t="n">
        <v>2.95019923</v>
      </c>
      <c r="I54" s="18" t="n">
        <v>12.17926177</v>
      </c>
      <c r="J54" s="20" t="n">
        <v>2.56264469</v>
      </c>
      <c r="K54" s="18" t="n">
        <v>2.49918028</v>
      </c>
      <c r="L54" s="20" t="n">
        <v>1.4472537</v>
      </c>
      <c r="M54" s="18" t="n">
        <v>0</v>
      </c>
      <c r="N54" s="20" t="n">
        <v>0</v>
      </c>
      <c r="O54" s="18" t="s">
        <v>404</v>
      </c>
      <c r="P54" s="20" t="s">
        <v>404</v>
      </c>
      <c r="Q54" s="18" t="n">
        <v>0</v>
      </c>
      <c r="R54" s="20" t="n">
        <v>0</v>
      </c>
      <c r="S54" s="18" t="n">
        <v>0</v>
      </c>
      <c r="T54" s="20" t="n">
        <v>0</v>
      </c>
      <c r="U54" s="18" t="n">
        <v>0.77205043</v>
      </c>
      <c r="V54" s="20" t="n">
        <v>0.61749367</v>
      </c>
    </row>
    <row r="55" spans="1:22">
      <c r="A55" s="15" t="s">
        <v>452</v>
      </c>
      <c r="B55" s="17" t="n">
        <v>5316</v>
      </c>
      <c r="C55" s="18">
        <f>(43.0/B55*100)</f>
        <v/>
      </c>
      <c r="D55" s="19" t="n">
        <v>5273</v>
      </c>
      <c r="E55" s="18" t="n">
        <v>56.14631613</v>
      </c>
      <c r="F55" s="20" t="n">
        <v>3.20398871</v>
      </c>
      <c r="G55" s="18" t="n">
        <v>23.74893828</v>
      </c>
      <c r="H55" s="20" t="n">
        <v>2.98924753</v>
      </c>
      <c r="I55" s="18" t="n">
        <v>13.86921916</v>
      </c>
      <c r="J55" s="20" t="n">
        <v>2.16047716</v>
      </c>
      <c r="K55" s="18" t="n">
        <v>3.23982704</v>
      </c>
      <c r="L55" s="20" t="n">
        <v>1.27541064</v>
      </c>
      <c r="M55" s="18" t="n">
        <v>0</v>
      </c>
      <c r="N55" s="20" t="n">
        <v>0</v>
      </c>
      <c r="O55" s="18" t="s">
        <v>404</v>
      </c>
      <c r="P55" s="20" t="s">
        <v>404</v>
      </c>
      <c r="Q55" s="18" t="n">
        <v>0</v>
      </c>
      <c r="R55" s="20" t="n">
        <v>0</v>
      </c>
      <c r="S55" s="18" t="n">
        <v>0.38265871</v>
      </c>
      <c r="T55" s="20" t="n">
        <v>0.37384275</v>
      </c>
      <c r="U55" s="18" t="n">
        <v>2.61304067</v>
      </c>
      <c r="V55" s="20" t="n">
        <v>1.12637329</v>
      </c>
    </row>
    <row r="56" spans="1:22">
      <c r="A56" s="15" t="s">
        <v>453</v>
      </c>
      <c r="B56" s="17" t="n">
        <v>5359</v>
      </c>
      <c r="C56" s="18">
        <f>(0.0/B56*100)</f>
        <v/>
      </c>
      <c r="D56" s="19" t="n">
        <v>5359</v>
      </c>
      <c r="E56" s="18" t="n">
        <v>42.10510702</v>
      </c>
      <c r="F56" s="20" t="n">
        <v>4.24742546</v>
      </c>
      <c r="G56" s="18" t="n">
        <v>42.77210054</v>
      </c>
      <c r="H56" s="20" t="n">
        <v>4.56361885</v>
      </c>
      <c r="I56" s="18" t="n">
        <v>6.7985815</v>
      </c>
      <c r="J56" s="20" t="n">
        <v>2.26365172</v>
      </c>
      <c r="K56" s="18" t="n">
        <v>0</v>
      </c>
      <c r="L56" s="20" t="n">
        <v>0</v>
      </c>
      <c r="M56" s="18" t="n">
        <v>0</v>
      </c>
      <c r="N56" s="20" t="n">
        <v>0</v>
      </c>
      <c r="O56" s="18" t="s">
        <v>404</v>
      </c>
      <c r="P56" s="20" t="s">
        <v>404</v>
      </c>
      <c r="Q56" s="18" t="n">
        <v>0</v>
      </c>
      <c r="R56" s="20" t="n">
        <v>0</v>
      </c>
      <c r="S56" s="18" t="n">
        <v>0</v>
      </c>
      <c r="T56" s="20" t="n">
        <v>0</v>
      </c>
      <c r="U56" s="18" t="n">
        <v>8.32421093</v>
      </c>
      <c r="V56" s="20" t="n">
        <v>2.42895302</v>
      </c>
    </row>
    <row r="57" spans="1:22">
      <c r="A57" s="15" t="s">
        <v>454</v>
      </c>
      <c r="B57" s="17" t="n">
        <v>6513</v>
      </c>
      <c r="C57" s="18">
        <f>(0.0/B57*100)</f>
        <v/>
      </c>
      <c r="D57" s="19" t="n">
        <v>6513</v>
      </c>
      <c r="E57" s="18" t="n">
        <v>47.02007764</v>
      </c>
      <c r="F57" s="20" t="n">
        <v>3.02697265</v>
      </c>
      <c r="G57" s="18" t="n">
        <v>32.07364858</v>
      </c>
      <c r="H57" s="20" t="n">
        <v>3.45768282</v>
      </c>
      <c r="I57" s="18" t="n">
        <v>18.33336485</v>
      </c>
      <c r="J57" s="20" t="n">
        <v>2.84085305</v>
      </c>
      <c r="K57" s="18" t="n">
        <v>2.57290893</v>
      </c>
      <c r="L57" s="20" t="n">
        <v>1.13339815</v>
      </c>
      <c r="M57" s="18" t="n">
        <v>0</v>
      </c>
      <c r="N57" s="20" t="n">
        <v>0</v>
      </c>
      <c r="O57" s="18" t="s">
        <v>404</v>
      </c>
      <c r="P57" s="20" t="s">
        <v>404</v>
      </c>
      <c r="Q57" s="18" t="n">
        <v>0</v>
      </c>
      <c r="R57" s="20" t="n">
        <v>0</v>
      </c>
      <c r="S57" s="18" t="n">
        <v>0</v>
      </c>
      <c r="T57" s="20" t="n">
        <v>0</v>
      </c>
      <c r="U57" s="18" t="n">
        <v>0</v>
      </c>
      <c r="V57" s="20" t="n">
        <v>0</v>
      </c>
    </row>
    <row r="58" spans="1:22">
      <c r="A58" s="15" t="s">
        <v>455</v>
      </c>
      <c r="B58" s="17" t="n">
        <v>7267</v>
      </c>
      <c r="C58" s="18">
        <f>(0.0/B58*100)</f>
        <v/>
      </c>
      <c r="D58" s="19" t="n">
        <v>7267</v>
      </c>
      <c r="E58" s="18" t="n">
        <v>25.2343564</v>
      </c>
      <c r="F58" s="20" t="n">
        <v>3.33277646</v>
      </c>
      <c r="G58" s="18" t="n">
        <v>30.89520812</v>
      </c>
      <c r="H58" s="20" t="n">
        <v>3.56278854</v>
      </c>
      <c r="I58" s="18" t="n">
        <v>26.27790448</v>
      </c>
      <c r="J58" s="20" t="n">
        <v>3.34729696</v>
      </c>
      <c r="K58" s="18" t="n">
        <v>16.71268085</v>
      </c>
      <c r="L58" s="20" t="n">
        <v>2.54324422</v>
      </c>
      <c r="M58" s="18" t="n">
        <v>0</v>
      </c>
      <c r="N58" s="20" t="n">
        <v>0</v>
      </c>
      <c r="O58" s="18" t="s">
        <v>404</v>
      </c>
      <c r="P58" s="20" t="s">
        <v>404</v>
      </c>
      <c r="Q58" s="18" t="n">
        <v>0</v>
      </c>
      <c r="R58" s="20" t="n">
        <v>0</v>
      </c>
      <c r="S58" s="18" t="n">
        <v>0</v>
      </c>
      <c r="T58" s="20" t="n">
        <v>0</v>
      </c>
      <c r="U58" s="18" t="n">
        <v>0.87985016</v>
      </c>
      <c r="V58" s="20" t="n">
        <v>0.56053455</v>
      </c>
    </row>
    <row r="59" spans="1:22">
      <c r="A59" s="15" t="s">
        <v>456</v>
      </c>
      <c r="B59" s="17" t="n">
        <v>4826</v>
      </c>
      <c r="C59" s="18">
        <f>(0.0/B59*100)</f>
        <v/>
      </c>
      <c r="D59" s="19" t="n">
        <v>4826</v>
      </c>
      <c r="E59" s="18" t="n">
        <v>57.26655686</v>
      </c>
      <c r="F59" s="20" t="n">
        <v>1.20442281</v>
      </c>
      <c r="G59" s="18" t="n">
        <v>19.79193236</v>
      </c>
      <c r="H59" s="20" t="n">
        <v>0.96298954</v>
      </c>
      <c r="I59" s="18" t="n">
        <v>13.35580082</v>
      </c>
      <c r="J59" s="20" t="n">
        <v>0.92722553</v>
      </c>
      <c r="K59" s="18" t="n">
        <v>5.90390556</v>
      </c>
      <c r="L59" s="20" t="n">
        <v>0.71812037</v>
      </c>
      <c r="M59" s="18" t="n">
        <v>0</v>
      </c>
      <c r="N59" s="20" t="n">
        <v>0</v>
      </c>
      <c r="O59" s="18" t="s">
        <v>404</v>
      </c>
      <c r="P59" s="20" t="s">
        <v>404</v>
      </c>
      <c r="Q59" s="18" t="n">
        <v>0</v>
      </c>
      <c r="R59" s="20" t="n">
        <v>0</v>
      </c>
      <c r="S59" s="18" t="n">
        <v>0</v>
      </c>
      <c r="T59" s="20" t="n">
        <v>0</v>
      </c>
      <c r="U59" s="18" t="n">
        <v>3.6818044</v>
      </c>
      <c r="V59" s="20" t="n">
        <v>0.36931285</v>
      </c>
    </row>
    <row r="60" spans="1:22">
      <c r="A60" s="15" t="s">
        <v>457</v>
      </c>
      <c r="B60" s="17" t="n">
        <v>4546</v>
      </c>
      <c r="C60" s="18">
        <f>(0.0/B60*100)</f>
        <v/>
      </c>
      <c r="D60" s="19" t="n">
        <v>4546</v>
      </c>
      <c r="E60" s="18" t="n">
        <v>50.54601701</v>
      </c>
      <c r="F60" s="20" t="n">
        <v>3.4091262</v>
      </c>
      <c r="G60" s="18" t="n">
        <v>29.90759464</v>
      </c>
      <c r="H60" s="20" t="n">
        <v>3.72334112</v>
      </c>
      <c r="I60" s="18" t="n">
        <v>8.47787454</v>
      </c>
      <c r="J60" s="20" t="n">
        <v>1.68329603</v>
      </c>
      <c r="K60" s="18" t="n">
        <v>6.72725628</v>
      </c>
      <c r="L60" s="20" t="n">
        <v>1.81703093</v>
      </c>
      <c r="M60" s="18" t="n">
        <v>0</v>
      </c>
      <c r="N60" s="20" t="n">
        <v>0</v>
      </c>
      <c r="O60" s="18" t="s">
        <v>404</v>
      </c>
      <c r="P60" s="20" t="s">
        <v>404</v>
      </c>
      <c r="Q60" s="18" t="n">
        <v>0</v>
      </c>
      <c r="R60" s="20" t="n">
        <v>0</v>
      </c>
      <c r="S60" s="18" t="n">
        <v>0</v>
      </c>
      <c r="T60" s="20" t="n">
        <v>0</v>
      </c>
      <c r="U60" s="18" t="n">
        <v>4.34125752</v>
      </c>
      <c r="V60" s="20" t="n">
        <v>1.20707867</v>
      </c>
    </row>
    <row r="61" spans="1:22">
      <c r="A61" s="15" t="s">
        <v>458</v>
      </c>
      <c r="B61" s="17" t="n">
        <v>6525</v>
      </c>
      <c r="C61" s="18">
        <f>(0.0/B61*100)</f>
        <v/>
      </c>
      <c r="D61" s="19" t="n">
        <v>6525</v>
      </c>
      <c r="E61" s="18" t="n">
        <v>63.02925023</v>
      </c>
      <c r="F61" s="20" t="n">
        <v>3.05033996</v>
      </c>
      <c r="G61" s="18" t="n">
        <v>24.1551458</v>
      </c>
      <c r="H61" s="20" t="n">
        <v>2.55498114</v>
      </c>
      <c r="I61" s="18" t="n">
        <v>11.66299227</v>
      </c>
      <c r="J61" s="20" t="n">
        <v>2.12965927</v>
      </c>
      <c r="K61" s="18" t="n">
        <v>0.51739571</v>
      </c>
      <c r="L61" s="20" t="n">
        <v>0.47687442</v>
      </c>
      <c r="M61" s="18" t="n">
        <v>0</v>
      </c>
      <c r="N61" s="20" t="n">
        <v>0</v>
      </c>
      <c r="O61" s="18" t="s">
        <v>404</v>
      </c>
      <c r="P61" s="20" t="s">
        <v>404</v>
      </c>
      <c r="Q61" s="18" t="n">
        <v>0</v>
      </c>
      <c r="R61" s="20" t="n">
        <v>0</v>
      </c>
      <c r="S61" s="18" t="n">
        <v>0</v>
      </c>
      <c r="T61" s="20" t="n">
        <v>0</v>
      </c>
      <c r="U61" s="18" t="n">
        <v>0.63521599</v>
      </c>
      <c r="V61" s="20" t="n">
        <v>0.49920367</v>
      </c>
    </row>
    <row r="62" spans="1:22">
      <c r="A62" s="15" t="s">
        <v>459</v>
      </c>
      <c r="B62" s="17" t="n">
        <v>4476</v>
      </c>
      <c r="C62" s="18">
        <f>(0.0/B62*100)</f>
        <v/>
      </c>
      <c r="D62" s="19" t="n">
        <v>4476</v>
      </c>
      <c r="E62" s="18" t="n">
        <v>26.49044601</v>
      </c>
      <c r="F62" s="20" t="n">
        <v>0.05166305</v>
      </c>
      <c r="G62" s="18" t="n">
        <v>49.84293633</v>
      </c>
      <c r="H62" s="20" t="n">
        <v>0.05995096</v>
      </c>
      <c r="I62" s="18" t="n">
        <v>17.96437498</v>
      </c>
      <c r="J62" s="20" t="n">
        <v>0.06358546</v>
      </c>
      <c r="K62" s="18" t="n">
        <v>4.26004372</v>
      </c>
      <c r="L62" s="20" t="n">
        <v>0.00482062</v>
      </c>
      <c r="M62" s="18" t="n">
        <v>0</v>
      </c>
      <c r="N62" s="20" t="n">
        <v>0</v>
      </c>
      <c r="O62" s="18" t="s">
        <v>404</v>
      </c>
      <c r="P62" s="20" t="s">
        <v>404</v>
      </c>
      <c r="Q62" s="18" t="n">
        <v>0</v>
      </c>
      <c r="R62" s="20" t="n">
        <v>0</v>
      </c>
      <c r="S62" s="18" t="n">
        <v>0</v>
      </c>
      <c r="T62" s="20" t="n">
        <v>0</v>
      </c>
      <c r="U62" s="18" t="n">
        <v>1.44219895</v>
      </c>
      <c r="V62" s="20" t="n">
        <v>0.00163179</v>
      </c>
    </row>
    <row r="63" spans="1:22">
      <c r="A63" s="15" t="s">
        <v>460</v>
      </c>
      <c r="B63" s="17" t="n">
        <v>5324</v>
      </c>
      <c r="C63" s="18">
        <f>(0.0/B63*100)</f>
        <v/>
      </c>
      <c r="D63" s="19" t="n">
        <v>5324</v>
      </c>
      <c r="E63" s="18" t="n">
        <v>68.80290991</v>
      </c>
      <c r="F63" s="20" t="n">
        <v>0.18870465</v>
      </c>
      <c r="G63" s="18" t="n">
        <v>8.83716431</v>
      </c>
      <c r="H63" s="20" t="n">
        <v>0.1122821</v>
      </c>
      <c r="I63" s="18" t="n">
        <v>10.6160015</v>
      </c>
      <c r="J63" s="20" t="n">
        <v>0.10305291</v>
      </c>
      <c r="K63" s="18" t="n">
        <v>3.48267015</v>
      </c>
      <c r="L63" s="20" t="n">
        <v>0.06294257</v>
      </c>
      <c r="M63" s="18" t="n">
        <v>0</v>
      </c>
      <c r="N63" s="20" t="n">
        <v>0</v>
      </c>
      <c r="O63" s="18" t="s">
        <v>404</v>
      </c>
      <c r="P63" s="20" t="s">
        <v>404</v>
      </c>
      <c r="Q63" s="18" t="n">
        <v>0</v>
      </c>
      <c r="R63" s="20" t="n">
        <v>0</v>
      </c>
      <c r="S63" s="18" t="n">
        <v>0</v>
      </c>
      <c r="T63" s="20" t="n">
        <v>0</v>
      </c>
      <c r="U63" s="18" t="n">
        <v>8.26125412</v>
      </c>
      <c r="V63" s="20" t="n">
        <v>0.1829303</v>
      </c>
    </row>
    <row r="64" spans="1:22">
      <c r="A64" s="15" t="s">
        <v>461</v>
      </c>
      <c r="B64" s="17" t="n">
        <v>3634</v>
      </c>
      <c r="C64" s="18">
        <f>(27.0/B64*100)</f>
        <v/>
      </c>
      <c r="D64" s="19" t="n">
        <v>3607</v>
      </c>
      <c r="E64" s="18" t="n">
        <v>43.54882995</v>
      </c>
      <c r="F64" s="20" t="n">
        <v>0.14651209</v>
      </c>
      <c r="G64" s="18" t="n">
        <v>28.31146451</v>
      </c>
      <c r="H64" s="20" t="n">
        <v>0.11846694</v>
      </c>
      <c r="I64" s="18" t="n">
        <v>17.23076664</v>
      </c>
      <c r="J64" s="20" t="n">
        <v>0.10270206</v>
      </c>
      <c r="K64" s="18" t="n">
        <v>5.57278387</v>
      </c>
      <c r="L64" s="20" t="n">
        <v>0.07478849</v>
      </c>
      <c r="M64" s="18" t="n">
        <v>0</v>
      </c>
      <c r="N64" s="20" t="n">
        <v>0</v>
      </c>
      <c r="O64" s="18" t="s">
        <v>404</v>
      </c>
      <c r="P64" s="20" t="s">
        <v>404</v>
      </c>
      <c r="Q64" s="18" t="n">
        <v>0</v>
      </c>
      <c r="R64" s="20" t="n">
        <v>0</v>
      </c>
      <c r="S64" s="18" t="n">
        <v>0</v>
      </c>
      <c r="T64" s="20" t="n">
        <v>0</v>
      </c>
      <c r="U64" s="18" t="n">
        <v>5.33615503</v>
      </c>
      <c r="V64" s="20" t="n">
        <v>0.04322011</v>
      </c>
    </row>
    <row r="65" spans="1:22">
      <c r="A65" s="15" t="s">
        <v>462</v>
      </c>
      <c r="B65" s="17" t="n">
        <v>5325</v>
      </c>
      <c r="C65" s="18">
        <f>(0.0/B65*100)</f>
        <v/>
      </c>
      <c r="D65" s="19" t="n">
        <v>5325</v>
      </c>
      <c r="E65" s="18" t="n">
        <v>62.86088076</v>
      </c>
      <c r="F65" s="20" t="n">
        <v>3.74889969</v>
      </c>
      <c r="G65" s="18" t="n">
        <v>21.78977734</v>
      </c>
      <c r="H65" s="20" t="n">
        <v>2.82021526</v>
      </c>
      <c r="I65" s="18" t="n">
        <v>12.94536474</v>
      </c>
      <c r="J65" s="20" t="n">
        <v>2.68150093</v>
      </c>
      <c r="K65" s="18" t="n">
        <v>2.40397717</v>
      </c>
      <c r="L65" s="20" t="n">
        <v>1.15223896</v>
      </c>
      <c r="M65" s="18" t="n">
        <v>0</v>
      </c>
      <c r="N65" s="20" t="n">
        <v>0</v>
      </c>
      <c r="O65" s="18" t="s">
        <v>404</v>
      </c>
      <c r="P65" s="20" t="s">
        <v>404</v>
      </c>
      <c r="Q65" s="18" t="n">
        <v>0</v>
      </c>
      <c r="R65" s="20" t="n">
        <v>0</v>
      </c>
      <c r="S65" s="18" t="n">
        <v>0</v>
      </c>
      <c r="T65" s="20" t="n">
        <v>0</v>
      </c>
      <c r="U65" s="18" t="n">
        <v>0</v>
      </c>
      <c r="V65" s="20" t="n">
        <v>0</v>
      </c>
    </row>
    <row r="66" spans="1:22">
      <c r="A66" s="15" t="s">
        <v>463</v>
      </c>
      <c r="B66" s="17" t="n">
        <v>5665</v>
      </c>
      <c r="C66" s="18">
        <f>(0.0/B66*100)</f>
        <v/>
      </c>
      <c r="D66" s="19" t="n">
        <v>5665</v>
      </c>
      <c r="E66" s="18" t="n">
        <v>85.5473362</v>
      </c>
      <c r="F66" s="20" t="n">
        <v>0.2687685</v>
      </c>
      <c r="G66" s="18" t="n">
        <v>8.738799800000001</v>
      </c>
      <c r="H66" s="20" t="n">
        <v>0.23593679</v>
      </c>
      <c r="I66" s="18" t="n">
        <v>2.92427688</v>
      </c>
      <c r="J66" s="20" t="n">
        <v>0.21526368</v>
      </c>
      <c r="K66" s="18" t="n">
        <v>2.78958713</v>
      </c>
      <c r="L66" s="20" t="n">
        <v>0.04718342</v>
      </c>
      <c r="M66" s="18" t="n">
        <v>0</v>
      </c>
      <c r="N66" s="20" t="n">
        <v>0</v>
      </c>
      <c r="O66" s="18" t="s">
        <v>404</v>
      </c>
      <c r="P66" s="20" t="s">
        <v>404</v>
      </c>
      <c r="Q66" s="18" t="n">
        <v>0</v>
      </c>
      <c r="R66" s="20" t="n">
        <v>0</v>
      </c>
      <c r="S66" s="18" t="n">
        <v>0</v>
      </c>
      <c r="T66" s="20" t="n">
        <v>0</v>
      </c>
      <c r="U66" s="18" t="n">
        <v>0</v>
      </c>
      <c r="V66" s="20" t="n">
        <v>0</v>
      </c>
    </row>
    <row r="67" spans="1:22">
      <c r="A67" s="15" t="s">
        <v>464</v>
      </c>
      <c r="B67" s="17" t="n">
        <v>6971</v>
      </c>
      <c r="C67" s="18">
        <f>(0.0/B67*100)</f>
        <v/>
      </c>
      <c r="D67" s="19" t="n">
        <v>6971</v>
      </c>
      <c r="E67" s="18" t="n">
        <v>34.01682557</v>
      </c>
      <c r="F67" s="20" t="n">
        <v>3.06327297</v>
      </c>
      <c r="G67" s="18" t="n">
        <v>33.79163626</v>
      </c>
      <c r="H67" s="20" t="n">
        <v>3.18961234</v>
      </c>
      <c r="I67" s="18" t="n">
        <v>17.71315113</v>
      </c>
      <c r="J67" s="20" t="n">
        <v>2.60553916</v>
      </c>
      <c r="K67" s="18" t="n">
        <v>13.14157549</v>
      </c>
      <c r="L67" s="20" t="n">
        <v>2.03536204</v>
      </c>
      <c r="M67" s="18" t="n">
        <v>0</v>
      </c>
      <c r="N67" s="20" t="n">
        <v>0</v>
      </c>
      <c r="O67" s="18" t="s">
        <v>404</v>
      </c>
      <c r="P67" s="20" t="s">
        <v>404</v>
      </c>
      <c r="Q67" s="18" t="n">
        <v>0</v>
      </c>
      <c r="R67" s="20" t="n">
        <v>0</v>
      </c>
      <c r="S67" s="18" t="n">
        <v>0</v>
      </c>
      <c r="T67" s="20" t="n">
        <v>0</v>
      </c>
      <c r="U67" s="18" t="n">
        <v>1.33681155</v>
      </c>
      <c r="V67" s="20" t="n">
        <v>0.66025909</v>
      </c>
    </row>
    <row r="68" spans="1:22">
      <c r="A68" s="15" t="s">
        <v>465</v>
      </c>
      <c r="B68" s="17" t="n">
        <v>12083</v>
      </c>
      <c r="C68" s="18">
        <f>(0.0/B68*100)</f>
        <v/>
      </c>
      <c r="D68" s="19" t="n">
        <v>12083</v>
      </c>
      <c r="E68" s="18" t="n">
        <v>68.50997067</v>
      </c>
      <c r="F68" s="20" t="n">
        <v>0.09043866</v>
      </c>
      <c r="G68" s="18" t="n">
        <v>20.67144348</v>
      </c>
      <c r="H68" s="20" t="n">
        <v>0.06378013</v>
      </c>
      <c r="I68" s="18" t="n">
        <v>8.20774771</v>
      </c>
      <c r="J68" s="20" t="n">
        <v>0.05170537</v>
      </c>
      <c r="K68" s="18" t="n">
        <v>1.20340498</v>
      </c>
      <c r="L68" s="20" t="n">
        <v>0.02486237</v>
      </c>
      <c r="M68" s="18" t="n">
        <v>0</v>
      </c>
      <c r="N68" s="20" t="n">
        <v>0</v>
      </c>
      <c r="O68" s="18" t="s">
        <v>404</v>
      </c>
      <c r="P68" s="20" t="s">
        <v>404</v>
      </c>
      <c r="Q68" s="18" t="n">
        <v>0</v>
      </c>
      <c r="R68" s="20" t="n">
        <v>0</v>
      </c>
      <c r="S68" s="18" t="n">
        <v>0</v>
      </c>
      <c r="T68" s="20" t="n">
        <v>0</v>
      </c>
      <c r="U68" s="18" t="n">
        <v>1.40743316</v>
      </c>
      <c r="V68" s="20" t="n">
        <v>0.03790977</v>
      </c>
    </row>
    <row r="69" spans="1:22">
      <c r="A69" s="15" t="s">
        <v>466</v>
      </c>
      <c r="B69" s="17" t="n">
        <v>4876</v>
      </c>
      <c r="C69" s="18">
        <f>(0.0/B69*100)</f>
        <v/>
      </c>
      <c r="D69" s="19" t="n">
        <v>4876</v>
      </c>
      <c r="E69" s="18" t="n">
        <v>41.62830643</v>
      </c>
      <c r="F69" s="20" t="n">
        <v>3.88871477</v>
      </c>
      <c r="G69" s="18" t="n">
        <v>28.39021696</v>
      </c>
      <c r="H69" s="20" t="n">
        <v>3.90497263</v>
      </c>
      <c r="I69" s="18" t="n">
        <v>25.30611777</v>
      </c>
      <c r="J69" s="20" t="n">
        <v>3.5892855</v>
      </c>
      <c r="K69" s="18" t="n">
        <v>4.67535883</v>
      </c>
      <c r="L69" s="20" t="n">
        <v>1.72228158</v>
      </c>
      <c r="M69" s="18" t="n">
        <v>0</v>
      </c>
      <c r="N69" s="20" t="n">
        <v>0</v>
      </c>
      <c r="O69" s="18" t="s">
        <v>404</v>
      </c>
      <c r="P69" s="20" t="s">
        <v>404</v>
      </c>
      <c r="Q69" s="18" t="n">
        <v>0</v>
      </c>
      <c r="R69" s="20" t="n">
        <v>0</v>
      </c>
      <c r="S69" s="18" t="n">
        <v>0</v>
      </c>
      <c r="T69" s="20" t="n">
        <v>0</v>
      </c>
      <c r="U69" s="18" t="n">
        <v>0</v>
      </c>
      <c r="V69" s="20" t="n">
        <v>0</v>
      </c>
    </row>
    <row r="70" spans="1:22">
      <c r="A70" s="15" t="s">
        <v>467</v>
      </c>
      <c r="B70" s="17" t="n">
        <v>6036</v>
      </c>
      <c r="C70" s="18">
        <f>(0.0/B70*100)</f>
        <v/>
      </c>
      <c r="D70" s="19" t="n">
        <v>6036</v>
      </c>
      <c r="E70" s="18" t="n">
        <v>56.13851696</v>
      </c>
      <c r="F70" s="20" t="n">
        <v>3.94180957</v>
      </c>
      <c r="G70" s="18" t="n">
        <v>23.214373</v>
      </c>
      <c r="H70" s="20" t="n">
        <v>3.20342096</v>
      </c>
      <c r="I70" s="18" t="n">
        <v>16.51076258</v>
      </c>
      <c r="J70" s="20" t="n">
        <v>3.42266848</v>
      </c>
      <c r="K70" s="18" t="n">
        <v>2.86832176</v>
      </c>
      <c r="L70" s="20" t="n">
        <v>0.96629265</v>
      </c>
      <c r="M70" s="18" t="n">
        <v>0</v>
      </c>
      <c r="N70" s="20" t="n">
        <v>0</v>
      </c>
      <c r="O70" s="18" t="s">
        <v>404</v>
      </c>
      <c r="P70" s="20" t="s">
        <v>404</v>
      </c>
      <c r="Q70" s="18" t="n">
        <v>0</v>
      </c>
      <c r="R70" s="20" t="n">
        <v>0</v>
      </c>
      <c r="S70" s="18" t="n">
        <v>0</v>
      </c>
      <c r="T70" s="20" t="n">
        <v>0</v>
      </c>
      <c r="U70" s="18" t="n">
        <v>1.26802569</v>
      </c>
      <c r="V70" s="20" t="n">
        <v>0.69824323</v>
      </c>
    </row>
    <row r="71" spans="1:22">
      <c r="A71" s="15" t="s">
        <v>468</v>
      </c>
      <c r="B71" s="17" t="n">
        <v>6115</v>
      </c>
      <c r="C71" s="18">
        <f>(0.0/B71*100)</f>
        <v/>
      </c>
      <c r="D71" s="19" t="n">
        <v>6115</v>
      </c>
      <c r="E71" s="18" t="n">
        <v>57.19838476</v>
      </c>
      <c r="F71" s="20" t="n">
        <v>0.67602361</v>
      </c>
      <c r="G71" s="18" t="n">
        <v>34.41992597</v>
      </c>
      <c r="H71" s="20" t="n">
        <v>0.29590175</v>
      </c>
      <c r="I71" s="18" t="n">
        <v>7.75507169</v>
      </c>
      <c r="J71" s="20" t="n">
        <v>0.68546032</v>
      </c>
      <c r="K71" s="18" t="n">
        <v>0</v>
      </c>
      <c r="L71" s="20" t="n">
        <v>0</v>
      </c>
      <c r="M71" s="18" t="n">
        <v>0</v>
      </c>
      <c r="N71" s="20" t="n">
        <v>0</v>
      </c>
      <c r="O71" s="18" t="s">
        <v>404</v>
      </c>
      <c r="P71" s="20" t="s">
        <v>404</v>
      </c>
      <c r="Q71" s="18" t="n">
        <v>0</v>
      </c>
      <c r="R71" s="20" t="n">
        <v>0</v>
      </c>
      <c r="S71" s="18" t="n">
        <v>0</v>
      </c>
      <c r="T71" s="20" t="n">
        <v>0</v>
      </c>
      <c r="U71" s="18" t="n">
        <v>0.62661758</v>
      </c>
      <c r="V71" s="20" t="n">
        <v>0.02967901</v>
      </c>
    </row>
    <row r="72" spans="1:22">
      <c r="A72" s="15" t="s">
        <v>469</v>
      </c>
      <c r="B72" s="17" t="n">
        <v>7708</v>
      </c>
      <c r="C72" s="18">
        <f>(0.0/B72*100)</f>
        <v/>
      </c>
      <c r="D72" s="19" t="n">
        <v>7708</v>
      </c>
      <c r="E72" s="18" t="n">
        <v>24.40870813</v>
      </c>
      <c r="F72" s="20" t="n">
        <v>2.59201991</v>
      </c>
      <c r="G72" s="18" t="n">
        <v>61.31680314</v>
      </c>
      <c r="H72" s="20" t="n">
        <v>3.3914047</v>
      </c>
      <c r="I72" s="18" t="n">
        <v>10.83468633</v>
      </c>
      <c r="J72" s="20" t="n">
        <v>2.3990102</v>
      </c>
      <c r="K72" s="18" t="n">
        <v>0.34998236</v>
      </c>
      <c r="L72" s="20" t="n">
        <v>0.35171135</v>
      </c>
      <c r="M72" s="18" t="n">
        <v>0</v>
      </c>
      <c r="N72" s="20" t="n">
        <v>0</v>
      </c>
      <c r="O72" s="18" t="s">
        <v>404</v>
      </c>
      <c r="P72" s="20" t="s">
        <v>404</v>
      </c>
      <c r="Q72" s="18" t="n">
        <v>0</v>
      </c>
      <c r="R72" s="20" t="n">
        <v>0</v>
      </c>
      <c r="S72" s="18" t="n">
        <v>0</v>
      </c>
      <c r="T72" s="20" t="n">
        <v>0</v>
      </c>
      <c r="U72" s="18" t="n">
        <v>3.08982004</v>
      </c>
      <c r="V72" s="20" t="n">
        <v>1.52117587</v>
      </c>
    </row>
    <row r="73" spans="1:22">
      <c r="A73" s="15" t="s">
        <v>470</v>
      </c>
      <c r="B73" s="17" t="n">
        <v>8249</v>
      </c>
      <c r="C73" s="18">
        <f>(0.0/B73*100)</f>
        <v/>
      </c>
      <c r="D73" s="19" t="n">
        <v>8249</v>
      </c>
      <c r="E73" s="18" t="n">
        <v>50.87377734</v>
      </c>
      <c r="F73" s="20" t="n">
        <v>3.93342654</v>
      </c>
      <c r="G73" s="18" t="n">
        <v>20.8400576</v>
      </c>
      <c r="H73" s="20" t="n">
        <v>2.91427067</v>
      </c>
      <c r="I73" s="18" t="n">
        <v>13.77256477</v>
      </c>
      <c r="J73" s="20" t="n">
        <v>2.84796249</v>
      </c>
      <c r="K73" s="18" t="n">
        <v>10.81002009</v>
      </c>
      <c r="L73" s="20" t="n">
        <v>2.35886793</v>
      </c>
      <c r="M73" s="18" t="n">
        <v>0</v>
      </c>
      <c r="N73" s="20" t="n">
        <v>0</v>
      </c>
      <c r="O73" s="18" t="s">
        <v>404</v>
      </c>
      <c r="P73" s="20" t="s">
        <v>404</v>
      </c>
      <c r="Q73" s="18" t="n">
        <v>0</v>
      </c>
      <c r="R73" s="20" t="n">
        <v>0</v>
      </c>
      <c r="S73" s="18" t="n">
        <v>0</v>
      </c>
      <c r="T73" s="20" t="n">
        <v>0</v>
      </c>
      <c r="U73" s="18" t="n">
        <v>3.7035802</v>
      </c>
      <c r="V73" s="20" t="n">
        <v>1.48546598</v>
      </c>
    </row>
    <row r="74" spans="1:22">
      <c r="A74" s="15" t="s">
        <v>471</v>
      </c>
      <c r="B74" s="17" t="n">
        <v>4692</v>
      </c>
      <c r="C74" s="18">
        <f>(484.0/B74*100)</f>
        <v/>
      </c>
      <c r="D74" s="19" t="n">
        <v>4208</v>
      </c>
      <c r="E74" s="18" t="n">
        <v>21.39861726</v>
      </c>
      <c r="F74" s="20" t="n">
        <v>0.21134668</v>
      </c>
      <c r="G74" s="18" t="n">
        <v>42.68237013</v>
      </c>
      <c r="H74" s="20" t="n">
        <v>0.28847983</v>
      </c>
      <c r="I74" s="18" t="n">
        <v>26.77661893</v>
      </c>
      <c r="J74" s="20" t="n">
        <v>0.27166985</v>
      </c>
      <c r="K74" s="18" t="n">
        <v>6.32762653</v>
      </c>
      <c r="L74" s="20" t="n">
        <v>0.1324672</v>
      </c>
      <c r="M74" s="18" t="n">
        <v>0</v>
      </c>
      <c r="N74" s="20" t="n">
        <v>0</v>
      </c>
      <c r="O74" s="18" t="s">
        <v>404</v>
      </c>
      <c r="P74" s="20" t="s">
        <v>404</v>
      </c>
      <c r="Q74" s="18" t="n">
        <v>0</v>
      </c>
      <c r="R74" s="20" t="n">
        <v>0</v>
      </c>
      <c r="S74" s="18" t="n">
        <v>0</v>
      </c>
      <c r="T74" s="20" t="n">
        <v>0</v>
      </c>
      <c r="U74" s="18" t="n">
        <v>2.81476715</v>
      </c>
      <c r="V74" s="20" t="n">
        <v>0.10240176</v>
      </c>
    </row>
    <row r="75" spans="1:22">
      <c r="A75" s="15" t="s">
        <v>472</v>
      </c>
      <c r="B75" s="17" t="n">
        <v>5375</v>
      </c>
      <c r="C75" s="18">
        <f>(483.0/B75*100)</f>
        <v/>
      </c>
      <c r="D75" s="19" t="n">
        <v>4892</v>
      </c>
      <c r="E75" s="18" t="n">
        <v>8.156687720000001</v>
      </c>
      <c r="F75" s="20" t="n">
        <v>2.34141559</v>
      </c>
      <c r="G75" s="18" t="n">
        <v>22.02485908</v>
      </c>
      <c r="H75" s="20" t="n">
        <v>3.30170985</v>
      </c>
      <c r="I75" s="18" t="n">
        <v>38.04637916</v>
      </c>
      <c r="J75" s="20" t="n">
        <v>4.49162866</v>
      </c>
      <c r="K75" s="18" t="n">
        <v>23.40770958</v>
      </c>
      <c r="L75" s="20" t="n">
        <v>4.08158503</v>
      </c>
      <c r="M75" s="18" t="n">
        <v>0</v>
      </c>
      <c r="N75" s="20" t="n">
        <v>0</v>
      </c>
      <c r="O75" s="18" t="s">
        <v>404</v>
      </c>
      <c r="P75" s="20" t="s">
        <v>404</v>
      </c>
      <c r="Q75" s="18" t="n">
        <v>0</v>
      </c>
      <c r="R75" s="20" t="n">
        <v>0</v>
      </c>
      <c r="S75" s="18" t="n">
        <v>0</v>
      </c>
      <c r="T75" s="20" t="n">
        <v>0</v>
      </c>
      <c r="U75" s="18" t="n">
        <v>8.36436447</v>
      </c>
      <c r="V75" s="20" t="n">
        <v>2.42918874</v>
      </c>
    </row>
    <row r="76" spans="1:22">
      <c r="A76" s="15" t="s">
        <v>473</v>
      </c>
      <c r="B76" s="17" t="n">
        <v>14167</v>
      </c>
      <c r="C76" s="18">
        <f>(1400.0/B76*100)</f>
        <v/>
      </c>
      <c r="D76" s="19" t="n">
        <v>12767</v>
      </c>
      <c r="E76" s="18" t="n">
        <v>42.62039664</v>
      </c>
      <c r="F76" s="20" t="n">
        <v>2.51401802</v>
      </c>
      <c r="G76" s="18" t="n">
        <v>24.73519117</v>
      </c>
      <c r="H76" s="20" t="n">
        <v>2.05883327</v>
      </c>
      <c r="I76" s="18" t="n">
        <v>18.97275341</v>
      </c>
      <c r="J76" s="20" t="n">
        <v>1.7695048</v>
      </c>
      <c r="K76" s="18" t="n">
        <v>7.1184058</v>
      </c>
      <c r="L76" s="20" t="n">
        <v>1.1165359</v>
      </c>
      <c r="M76" s="18" t="n">
        <v>0</v>
      </c>
      <c r="N76" s="20" t="n">
        <v>0</v>
      </c>
      <c r="O76" s="18" t="s">
        <v>404</v>
      </c>
      <c r="P76" s="20" t="s">
        <v>404</v>
      </c>
      <c r="Q76" s="18" t="n">
        <v>0</v>
      </c>
      <c r="R76" s="20" t="n">
        <v>0</v>
      </c>
      <c r="S76" s="18" t="n">
        <v>0</v>
      </c>
      <c r="T76" s="20" t="n">
        <v>0</v>
      </c>
      <c r="U76" s="18" t="n">
        <v>6.55325298</v>
      </c>
      <c r="V76" s="20" t="n">
        <v>1.24194402</v>
      </c>
    </row>
    <row r="77" spans="1:22">
      <c r="A77" s="15" t="s">
        <v>474</v>
      </c>
      <c r="B77" s="17" t="n">
        <v>6062</v>
      </c>
      <c r="C77" s="18">
        <f>(0.0/B77*100)</f>
        <v/>
      </c>
      <c r="D77" s="19" t="n">
        <v>6062</v>
      </c>
      <c r="E77" s="18" t="n">
        <v>37.76178218</v>
      </c>
      <c r="F77" s="20" t="n">
        <v>3.29384656</v>
      </c>
      <c r="G77" s="18" t="n">
        <v>22.83927931</v>
      </c>
      <c r="H77" s="20" t="n">
        <v>2.61403233</v>
      </c>
      <c r="I77" s="18" t="n">
        <v>27.6876799</v>
      </c>
      <c r="J77" s="20" t="n">
        <v>2.41022999</v>
      </c>
      <c r="K77" s="18" t="n">
        <v>11.71125861</v>
      </c>
      <c r="L77" s="20" t="n">
        <v>2.00156136</v>
      </c>
      <c r="M77" s="18" t="n">
        <v>0</v>
      </c>
      <c r="N77" s="20" t="n">
        <v>0</v>
      </c>
      <c r="O77" s="18" t="s">
        <v>404</v>
      </c>
      <c r="P77" s="20" t="s">
        <v>404</v>
      </c>
      <c r="Q77" s="18" t="n">
        <v>0</v>
      </c>
      <c r="R77" s="20" t="n">
        <v>0</v>
      </c>
      <c r="S77" s="18" t="n">
        <v>0</v>
      </c>
      <c r="T77" s="20" t="n">
        <v>0</v>
      </c>
      <c r="U77" s="18" t="n">
        <v>0</v>
      </c>
      <c r="V77" s="20" t="n">
        <v>0</v>
      </c>
    </row>
    <row r="78" spans="1:22">
      <c r="A78" s="15" t="s">
        <v>475</v>
      </c>
      <c r="B78" s="17" t="n">
        <v>5826</v>
      </c>
      <c r="C78" s="18">
        <f>(0.0/B78*100)</f>
        <v/>
      </c>
      <c r="D78" s="19" t="n">
        <v>5826</v>
      </c>
      <c r="E78" s="18" t="n">
        <v>46.23109902</v>
      </c>
      <c r="F78" s="20" t="n">
        <v>4.61743082</v>
      </c>
      <c r="G78" s="18" t="n">
        <v>24.79712678</v>
      </c>
      <c r="H78" s="20" t="n">
        <v>3.83361134</v>
      </c>
      <c r="I78" s="18" t="n">
        <v>20.3381204</v>
      </c>
      <c r="J78" s="20" t="n">
        <v>3.33535801</v>
      </c>
      <c r="K78" s="18" t="n">
        <v>6.67861889</v>
      </c>
      <c r="L78" s="20" t="n">
        <v>1.83944259</v>
      </c>
      <c r="M78" s="18" t="n">
        <v>0</v>
      </c>
      <c r="N78" s="20" t="n">
        <v>0</v>
      </c>
      <c r="O78" s="18" t="s">
        <v>404</v>
      </c>
      <c r="P78" s="20" t="s">
        <v>404</v>
      </c>
      <c r="Q78" s="18" t="n">
        <v>0</v>
      </c>
      <c r="R78" s="20" t="n">
        <v>0</v>
      </c>
      <c r="S78" s="18" t="n">
        <v>0</v>
      </c>
      <c r="T78" s="20" t="n">
        <v>0</v>
      </c>
      <c r="U78" s="18" t="n">
        <v>1.95503492</v>
      </c>
      <c r="V78" s="20" t="n">
        <v>0.71643496</v>
      </c>
    </row>
    <row customHeight="1" ht="25" r="79" spans="1:22">
      <c r="A79" s="15" t="s">
        <v>476</v>
      </c>
      <c r="B79" s="17" t="n">
        <v>1657</v>
      </c>
      <c r="C79" s="18">
        <f>(21.0/B79*100)</f>
        <v/>
      </c>
      <c r="D79" s="19" t="n">
        <v>1636</v>
      </c>
      <c r="E79" s="18" t="n">
        <v>59.37453</v>
      </c>
      <c r="F79" s="20" t="n">
        <v>7.19856907</v>
      </c>
      <c r="G79" s="18" t="n">
        <v>21.80434917</v>
      </c>
      <c r="H79" s="20" t="n">
        <v>6.03182789</v>
      </c>
      <c r="I79" s="18" t="n">
        <v>17.28327336</v>
      </c>
      <c r="J79" s="20" t="n">
        <v>4.44820751</v>
      </c>
      <c r="K79" s="18" t="n">
        <v>1.53784746</v>
      </c>
      <c r="L79" s="20" t="n">
        <v>1.49352873</v>
      </c>
      <c r="M79" s="18" t="n">
        <v>0</v>
      </c>
      <c r="N79" s="20" t="n">
        <v>0</v>
      </c>
      <c r="O79" s="18" t="s">
        <v>404</v>
      </c>
      <c r="P79" s="20" t="s">
        <v>404</v>
      </c>
      <c r="Q79" s="18" t="n">
        <v>0</v>
      </c>
      <c r="R79" s="20" t="n">
        <v>0</v>
      </c>
      <c r="S79" s="18" t="n">
        <v>0</v>
      </c>
      <c r="T79" s="20" t="n">
        <v>0</v>
      </c>
      <c r="U79" s="18" t="n">
        <v>0</v>
      </c>
      <c r="V79" s="20" t="n">
        <v>0</v>
      </c>
    </row>
    <row r="80" spans="1:22">
      <c r="A80" s="15" t="s">
        <v>477</v>
      </c>
      <c r="B80" s="17" t="n">
        <v>7841</v>
      </c>
      <c r="C80" s="18">
        <f>(0.0/B80*100)</f>
        <v/>
      </c>
      <c r="D80" s="19" t="n">
        <v>7841</v>
      </c>
      <c r="E80" s="18" t="n">
        <v>59.15098591</v>
      </c>
      <c r="F80" s="20" t="n">
        <v>3.29476007</v>
      </c>
      <c r="G80" s="18" t="n">
        <v>20.95911562</v>
      </c>
      <c r="H80" s="20" t="n">
        <v>2.08629518</v>
      </c>
      <c r="I80" s="18" t="n">
        <v>15.96296176</v>
      </c>
      <c r="J80" s="20" t="n">
        <v>2.70707419</v>
      </c>
      <c r="K80" s="18" t="n">
        <v>3.92693671</v>
      </c>
      <c r="L80" s="20" t="n">
        <v>1.49694816</v>
      </c>
      <c r="M80" s="18" t="n">
        <v>0</v>
      </c>
      <c r="N80" s="20" t="n">
        <v>0</v>
      </c>
      <c r="O80" s="18" t="s">
        <v>404</v>
      </c>
      <c r="P80" s="20" t="s">
        <v>404</v>
      </c>
      <c r="Q80" s="18" t="n">
        <v>0</v>
      </c>
      <c r="R80" s="20" t="n">
        <v>0</v>
      </c>
      <c r="S80" s="18" t="n">
        <v>0</v>
      </c>
      <c r="T80" s="20" t="n">
        <v>0</v>
      </c>
      <c r="U80" s="18" t="n">
        <v>0</v>
      </c>
      <c r="V80" s="20" t="n">
        <v>0</v>
      </c>
    </row>
    <row r="81" spans="1:22">
      <c r="A81" s="21" t="s">
        <v>478</v>
      </c>
      <c r="B81" s="17" t="n">
        <v>8861</v>
      </c>
      <c r="C81" s="18">
        <f>(0.0/B81*100)</f>
        <v/>
      </c>
      <c r="D81" s="19" t="n">
        <v>8861</v>
      </c>
      <c r="E81" s="18" t="n">
        <v>31.90727494</v>
      </c>
      <c r="F81" s="20" t="n">
        <v>3.52234612</v>
      </c>
      <c r="G81" s="18" t="n">
        <v>54.77720509</v>
      </c>
      <c r="H81" s="20" t="n">
        <v>4.05847332</v>
      </c>
      <c r="I81" s="18" t="n">
        <v>12.56727671</v>
      </c>
      <c r="J81" s="20" t="n">
        <v>2.76032389</v>
      </c>
      <c r="K81" s="18" t="n">
        <v>0.72826384</v>
      </c>
      <c r="L81" s="20" t="n">
        <v>0.70631342</v>
      </c>
      <c r="M81" s="18" t="n">
        <v>0</v>
      </c>
      <c r="N81" s="20" t="n">
        <v>0</v>
      </c>
      <c r="O81" s="18" t="s">
        <v>404</v>
      </c>
      <c r="P81" s="20" t="s">
        <v>404</v>
      </c>
      <c r="Q81" s="18" t="n">
        <v>0</v>
      </c>
      <c r="R81" s="20" t="n">
        <v>0</v>
      </c>
      <c r="S81" s="18" t="n">
        <v>0</v>
      </c>
      <c r="T81" s="20" t="n">
        <v>0</v>
      </c>
      <c r="U81" s="18" t="n">
        <v>0.01997943</v>
      </c>
      <c r="V81" s="20" t="n">
        <v>0.00074735</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631</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58.56121827</v>
      </c>
      <c r="F7" s="20" t="n">
        <v>2.02242979</v>
      </c>
      <c r="G7" s="18" t="n">
        <v>26.93711327</v>
      </c>
      <c r="H7" s="20" t="n">
        <v>1.93877998</v>
      </c>
      <c r="I7" s="18" t="n">
        <v>9.705470200000001</v>
      </c>
      <c r="J7" s="20" t="n">
        <v>1.17790427</v>
      </c>
      <c r="K7" s="18" t="n">
        <v>0.78005594</v>
      </c>
      <c r="L7" s="20" t="n">
        <v>0.36487597</v>
      </c>
      <c r="M7" s="18" t="n">
        <v>0</v>
      </c>
      <c r="N7" s="20" t="n">
        <v>0</v>
      </c>
      <c r="O7" s="18" t="s">
        <v>404</v>
      </c>
      <c r="P7" s="20" t="s">
        <v>404</v>
      </c>
      <c r="Q7" s="18" t="n">
        <v>0</v>
      </c>
      <c r="R7" s="20" t="n">
        <v>0</v>
      </c>
      <c r="S7" s="18" t="n">
        <v>0</v>
      </c>
      <c r="T7" s="20" t="n">
        <v>0</v>
      </c>
      <c r="U7" s="18" t="n">
        <v>4.01614231</v>
      </c>
      <c r="V7" s="20" t="n">
        <v>0.80615065</v>
      </c>
    </row>
    <row r="8" spans="1:22">
      <c r="A8" s="15" t="s">
        <v>405</v>
      </c>
      <c r="B8" s="17" t="n">
        <v>7007</v>
      </c>
      <c r="C8" s="18">
        <f>(0.0/B8*100)</f>
        <v/>
      </c>
      <c r="D8" s="19" t="n">
        <v>7007</v>
      </c>
      <c r="E8" s="18" t="n">
        <v>37.2470676</v>
      </c>
      <c r="F8" s="20" t="n">
        <v>3.38337286</v>
      </c>
      <c r="G8" s="18" t="n">
        <v>35.28548876</v>
      </c>
      <c r="H8" s="20" t="n">
        <v>3.20187377</v>
      </c>
      <c r="I8" s="18" t="n">
        <v>19.8571191</v>
      </c>
      <c r="J8" s="20" t="n">
        <v>2.91661644</v>
      </c>
      <c r="K8" s="18" t="n">
        <v>5.25737834</v>
      </c>
      <c r="L8" s="20" t="n">
        <v>1.80542018</v>
      </c>
      <c r="M8" s="18" t="n">
        <v>0</v>
      </c>
      <c r="N8" s="20" t="n">
        <v>0</v>
      </c>
      <c r="O8" s="18" t="s">
        <v>404</v>
      </c>
      <c r="P8" s="20" t="s">
        <v>404</v>
      </c>
      <c r="Q8" s="18" t="n">
        <v>0</v>
      </c>
      <c r="R8" s="20" t="n">
        <v>0</v>
      </c>
      <c r="S8" s="18" t="n">
        <v>0</v>
      </c>
      <c r="T8" s="20" t="n">
        <v>0</v>
      </c>
      <c r="U8" s="18" t="n">
        <v>2.3529462</v>
      </c>
      <c r="V8" s="20" t="n">
        <v>1.03510223</v>
      </c>
    </row>
    <row r="9" spans="1:22">
      <c r="A9" s="15" t="s">
        <v>406</v>
      </c>
      <c r="B9" s="17" t="n">
        <v>9651</v>
      </c>
      <c r="C9" s="18">
        <f>(200.0/B9*100)</f>
        <v/>
      </c>
      <c r="D9" s="19" t="n">
        <v>9451</v>
      </c>
      <c r="E9" s="18" t="n">
        <v>28.8574827</v>
      </c>
      <c r="F9" s="20" t="n">
        <v>2.66044034</v>
      </c>
      <c r="G9" s="18" t="n">
        <v>34.60260625</v>
      </c>
      <c r="H9" s="20" t="n">
        <v>2.90608468</v>
      </c>
      <c r="I9" s="18" t="n">
        <v>25.17277394</v>
      </c>
      <c r="J9" s="20" t="n">
        <v>2.62145887</v>
      </c>
      <c r="K9" s="18" t="n">
        <v>4.64605743</v>
      </c>
      <c r="L9" s="20" t="n">
        <v>1.40965483</v>
      </c>
      <c r="M9" s="18" t="n">
        <v>0</v>
      </c>
      <c r="N9" s="20" t="n">
        <v>0</v>
      </c>
      <c r="O9" s="18" t="s">
        <v>404</v>
      </c>
      <c r="P9" s="20" t="s">
        <v>404</v>
      </c>
      <c r="Q9" s="18" t="n">
        <v>0</v>
      </c>
      <c r="R9" s="20" t="n">
        <v>0</v>
      </c>
      <c r="S9" s="18" t="n">
        <v>0</v>
      </c>
      <c r="T9" s="20" t="n">
        <v>0</v>
      </c>
      <c r="U9" s="18" t="n">
        <v>6.72107969</v>
      </c>
      <c r="V9" s="20" t="n">
        <v>1.78361965</v>
      </c>
    </row>
    <row r="10" spans="1:22">
      <c r="A10" s="15" t="s">
        <v>407</v>
      </c>
      <c r="B10" s="17" t="n">
        <v>20058</v>
      </c>
      <c r="C10" s="18">
        <f>(2951.0/B10*100)</f>
        <v/>
      </c>
      <c r="D10" s="19" t="n">
        <v>17107</v>
      </c>
      <c r="E10" s="18" t="n">
        <v>43.58889188</v>
      </c>
      <c r="F10" s="20" t="n">
        <v>2.88336175</v>
      </c>
      <c r="G10" s="18" t="n">
        <v>38.18418335</v>
      </c>
      <c r="H10" s="20" t="n">
        <v>2.52602196</v>
      </c>
      <c r="I10" s="18" t="n">
        <v>14.4809557</v>
      </c>
      <c r="J10" s="20" t="n">
        <v>1.88340807</v>
      </c>
      <c r="K10" s="18" t="n">
        <v>1.75941611</v>
      </c>
      <c r="L10" s="20" t="n">
        <v>0.79164765</v>
      </c>
      <c r="M10" s="18" t="n">
        <v>0</v>
      </c>
      <c r="N10" s="20" t="n">
        <v>0</v>
      </c>
      <c r="O10" s="18" t="s">
        <v>404</v>
      </c>
      <c r="P10" s="20" t="s">
        <v>404</v>
      </c>
      <c r="Q10" s="18" t="n">
        <v>0</v>
      </c>
      <c r="R10" s="20" t="n">
        <v>0</v>
      </c>
      <c r="S10" s="18" t="n">
        <v>0</v>
      </c>
      <c r="T10" s="20" t="n">
        <v>0</v>
      </c>
      <c r="U10" s="18" t="n">
        <v>1.98655296</v>
      </c>
      <c r="V10" s="20" t="n">
        <v>0.66163873</v>
      </c>
    </row>
    <row r="11" spans="1:22">
      <c r="A11" s="15" t="s">
        <v>408</v>
      </c>
      <c r="B11" s="17" t="n">
        <v>7053</v>
      </c>
      <c r="C11" s="18">
        <f>(137.0/B11*100)</f>
        <v/>
      </c>
      <c r="D11" s="19" t="n">
        <v>6916</v>
      </c>
      <c r="E11" s="18" t="n">
        <v>45.20058528</v>
      </c>
      <c r="F11" s="20" t="n">
        <v>3.75517736</v>
      </c>
      <c r="G11" s="18" t="n">
        <v>36.98281554</v>
      </c>
      <c r="H11" s="20" t="n">
        <v>4.16130417</v>
      </c>
      <c r="I11" s="18" t="n">
        <v>14.8200399</v>
      </c>
      <c r="J11" s="20" t="n">
        <v>2.95304061</v>
      </c>
      <c r="K11" s="18" t="n">
        <v>1.34175614</v>
      </c>
      <c r="L11" s="20" t="n">
        <v>0.88527975</v>
      </c>
      <c r="M11" s="18" t="n">
        <v>0</v>
      </c>
      <c r="N11" s="20" t="n">
        <v>0</v>
      </c>
      <c r="O11" s="18" t="s">
        <v>404</v>
      </c>
      <c r="P11" s="20" t="s">
        <v>404</v>
      </c>
      <c r="Q11" s="18" t="n">
        <v>0</v>
      </c>
      <c r="R11" s="20" t="n">
        <v>0</v>
      </c>
      <c r="S11" s="18" t="n">
        <v>0</v>
      </c>
      <c r="T11" s="20" t="n">
        <v>0</v>
      </c>
      <c r="U11" s="18" t="n">
        <v>1.65480314</v>
      </c>
      <c r="V11" s="20" t="n">
        <v>1.24967638</v>
      </c>
    </row>
    <row r="12" spans="1:22">
      <c r="A12" s="15" t="s">
        <v>409</v>
      </c>
      <c r="B12" s="17" t="n">
        <v>6894</v>
      </c>
      <c r="C12" s="18">
        <f>(106.0/B12*100)</f>
        <v/>
      </c>
      <c r="D12" s="19" t="n">
        <v>6788</v>
      </c>
      <c r="E12" s="18" t="n">
        <v>24.86615067</v>
      </c>
      <c r="F12" s="20" t="n">
        <v>2.60980024</v>
      </c>
      <c r="G12" s="18" t="n">
        <v>46.09066005</v>
      </c>
      <c r="H12" s="20" t="n">
        <v>3.10811143</v>
      </c>
      <c r="I12" s="18" t="n">
        <v>25.71195027</v>
      </c>
      <c r="J12" s="20" t="n">
        <v>2.57876278</v>
      </c>
      <c r="K12" s="18" t="n">
        <v>2.66158414</v>
      </c>
      <c r="L12" s="20" t="n">
        <v>1.0073739</v>
      </c>
      <c r="M12" s="18" t="n">
        <v>0</v>
      </c>
      <c r="N12" s="20" t="n">
        <v>0</v>
      </c>
      <c r="O12" s="18" t="s">
        <v>404</v>
      </c>
      <c r="P12" s="20" t="s">
        <v>404</v>
      </c>
      <c r="Q12" s="18" t="n">
        <v>0</v>
      </c>
      <c r="R12" s="20" t="n">
        <v>0</v>
      </c>
      <c r="S12" s="18" t="n">
        <v>0</v>
      </c>
      <c r="T12" s="20" t="n">
        <v>0</v>
      </c>
      <c r="U12" s="18" t="n">
        <v>0.66965487</v>
      </c>
      <c r="V12" s="20" t="n">
        <v>0.43892366</v>
      </c>
    </row>
    <row r="13" spans="1:22">
      <c r="A13" s="15" t="s">
        <v>410</v>
      </c>
      <c r="B13" s="17" t="n">
        <v>7161</v>
      </c>
      <c r="C13" s="18">
        <f>(1175.0/B13*100)</f>
        <v/>
      </c>
      <c r="D13" s="19" t="n">
        <v>5986</v>
      </c>
      <c r="E13" s="18" t="n">
        <v>41.45566822</v>
      </c>
      <c r="F13" s="20" t="n">
        <v>3.22790115</v>
      </c>
      <c r="G13" s="18" t="n">
        <v>34.69820575</v>
      </c>
      <c r="H13" s="20" t="n">
        <v>3.57582445</v>
      </c>
      <c r="I13" s="18" t="n">
        <v>15.57493284</v>
      </c>
      <c r="J13" s="20" t="n">
        <v>2.35023131</v>
      </c>
      <c r="K13" s="18" t="n">
        <v>2.35677793</v>
      </c>
      <c r="L13" s="20" t="n">
        <v>1.20226163</v>
      </c>
      <c r="M13" s="18" t="n">
        <v>0</v>
      </c>
      <c r="N13" s="20" t="n">
        <v>0</v>
      </c>
      <c r="O13" s="18" t="s">
        <v>404</v>
      </c>
      <c r="P13" s="20" t="s">
        <v>404</v>
      </c>
      <c r="Q13" s="18" t="n">
        <v>0</v>
      </c>
      <c r="R13" s="20" t="n">
        <v>0</v>
      </c>
      <c r="S13" s="18" t="n">
        <v>0</v>
      </c>
      <c r="T13" s="20" t="n">
        <v>0</v>
      </c>
      <c r="U13" s="18" t="n">
        <v>5.91441526</v>
      </c>
      <c r="V13" s="20" t="n">
        <v>1.53759635</v>
      </c>
    </row>
    <row r="14" spans="1:22">
      <c r="A14" s="15" t="s">
        <v>411</v>
      </c>
      <c r="B14" s="17" t="n">
        <v>5587</v>
      </c>
      <c r="C14" s="18">
        <f>(0.0/B14*100)</f>
        <v/>
      </c>
      <c r="D14" s="19" t="n">
        <v>5587</v>
      </c>
      <c r="E14" s="18" t="n">
        <v>16.53208347</v>
      </c>
      <c r="F14" s="20" t="n">
        <v>1.84251892</v>
      </c>
      <c r="G14" s="18" t="n">
        <v>34.70238402</v>
      </c>
      <c r="H14" s="20" t="n">
        <v>2.8645061</v>
      </c>
      <c r="I14" s="18" t="n">
        <v>41.52249402</v>
      </c>
      <c r="J14" s="20" t="n">
        <v>2.85847389</v>
      </c>
      <c r="K14" s="18" t="n">
        <v>6.60140488</v>
      </c>
      <c r="L14" s="20" t="n">
        <v>1.53617779</v>
      </c>
      <c r="M14" s="18" t="n">
        <v>0</v>
      </c>
      <c r="N14" s="20" t="n">
        <v>0</v>
      </c>
      <c r="O14" s="18" t="s">
        <v>404</v>
      </c>
      <c r="P14" s="20" t="s">
        <v>404</v>
      </c>
      <c r="Q14" s="18" t="n">
        <v>0</v>
      </c>
      <c r="R14" s="20" t="n">
        <v>0</v>
      </c>
      <c r="S14" s="18" t="n">
        <v>0</v>
      </c>
      <c r="T14" s="20" t="n">
        <v>0</v>
      </c>
      <c r="U14" s="18" t="n">
        <v>0.64163362</v>
      </c>
      <c r="V14" s="20" t="n">
        <v>0.02265727</v>
      </c>
    </row>
    <row r="15" spans="1:22">
      <c r="A15" s="15" t="s">
        <v>412</v>
      </c>
      <c r="B15" s="17" t="n">
        <v>5882</v>
      </c>
      <c r="C15" s="18">
        <f>(0.0/B15*100)</f>
        <v/>
      </c>
      <c r="D15" s="19" t="n">
        <v>5882</v>
      </c>
      <c r="E15" s="18" t="n">
        <v>18.12120001</v>
      </c>
      <c r="F15" s="20" t="n">
        <v>2.85998889</v>
      </c>
      <c r="G15" s="18" t="n">
        <v>39.54422186</v>
      </c>
      <c r="H15" s="20" t="n">
        <v>3.61159407</v>
      </c>
      <c r="I15" s="18" t="n">
        <v>37.94486568</v>
      </c>
      <c r="J15" s="20" t="n">
        <v>3.98953466</v>
      </c>
      <c r="K15" s="18" t="n">
        <v>2.50038401</v>
      </c>
      <c r="L15" s="20" t="n">
        <v>1.25594974</v>
      </c>
      <c r="M15" s="18" t="n">
        <v>0</v>
      </c>
      <c r="N15" s="20" t="n">
        <v>0</v>
      </c>
      <c r="O15" s="18" t="s">
        <v>404</v>
      </c>
      <c r="P15" s="20" t="s">
        <v>404</v>
      </c>
      <c r="Q15" s="18" t="n">
        <v>0</v>
      </c>
      <c r="R15" s="20" t="n">
        <v>0</v>
      </c>
      <c r="S15" s="18" t="n">
        <v>0</v>
      </c>
      <c r="T15" s="20" t="n">
        <v>0</v>
      </c>
      <c r="U15" s="18" t="n">
        <v>1.88932844</v>
      </c>
      <c r="V15" s="20" t="n">
        <v>1.08172292</v>
      </c>
    </row>
    <row r="16" spans="1:22">
      <c r="A16" s="15" t="s">
        <v>413</v>
      </c>
      <c r="B16" s="17" t="n">
        <v>6108</v>
      </c>
      <c r="C16" s="18">
        <f>(440.0/B16*100)</f>
        <v/>
      </c>
      <c r="D16" s="19" t="n">
        <v>5668</v>
      </c>
      <c r="E16" s="18" t="n">
        <v>42.24649102</v>
      </c>
      <c r="F16" s="20" t="n">
        <v>3.30098451</v>
      </c>
      <c r="G16" s="18" t="n">
        <v>27.56917269</v>
      </c>
      <c r="H16" s="20" t="n">
        <v>2.83905142</v>
      </c>
      <c r="I16" s="18" t="n">
        <v>23.4658111</v>
      </c>
      <c r="J16" s="20" t="n">
        <v>2.70409839</v>
      </c>
      <c r="K16" s="18" t="n">
        <v>2.73596735</v>
      </c>
      <c r="L16" s="20" t="n">
        <v>1.04109052</v>
      </c>
      <c r="M16" s="18" t="n">
        <v>0</v>
      </c>
      <c r="N16" s="20" t="n">
        <v>0</v>
      </c>
      <c r="O16" s="18" t="s">
        <v>404</v>
      </c>
      <c r="P16" s="20" t="s">
        <v>404</v>
      </c>
      <c r="Q16" s="18" t="n">
        <v>0</v>
      </c>
      <c r="R16" s="20" t="n">
        <v>0</v>
      </c>
      <c r="S16" s="18" t="n">
        <v>0</v>
      </c>
      <c r="T16" s="20" t="n">
        <v>0</v>
      </c>
      <c r="U16" s="18" t="n">
        <v>3.98255784</v>
      </c>
      <c r="V16" s="20" t="n">
        <v>1.33754772</v>
      </c>
    </row>
    <row r="17" spans="1:22">
      <c r="A17" s="15" t="s">
        <v>414</v>
      </c>
      <c r="B17" s="17" t="n">
        <v>6504</v>
      </c>
      <c r="C17" s="18">
        <f>(1325.0/B17*100)</f>
        <v/>
      </c>
      <c r="D17" s="19" t="n">
        <v>5179</v>
      </c>
      <c r="E17" s="18" t="n">
        <v>27.37074326</v>
      </c>
      <c r="F17" s="20" t="n">
        <v>3.57796855</v>
      </c>
      <c r="G17" s="18" t="n">
        <v>33.86972921</v>
      </c>
      <c r="H17" s="20" t="n">
        <v>3.59924736</v>
      </c>
      <c r="I17" s="18" t="n">
        <v>26.4198318</v>
      </c>
      <c r="J17" s="20" t="n">
        <v>3.14953672</v>
      </c>
      <c r="K17" s="18" t="n">
        <v>7.97626432</v>
      </c>
      <c r="L17" s="20" t="n">
        <v>2.15033421</v>
      </c>
      <c r="M17" s="18" t="n">
        <v>0</v>
      </c>
      <c r="N17" s="20" t="n">
        <v>0</v>
      </c>
      <c r="O17" s="18" t="s">
        <v>404</v>
      </c>
      <c r="P17" s="20" t="s">
        <v>404</v>
      </c>
      <c r="Q17" s="18" t="n">
        <v>0</v>
      </c>
      <c r="R17" s="20" t="n">
        <v>0</v>
      </c>
      <c r="S17" s="18" t="n">
        <v>0</v>
      </c>
      <c r="T17" s="20" t="n">
        <v>0</v>
      </c>
      <c r="U17" s="18" t="n">
        <v>4.36343141</v>
      </c>
      <c r="V17" s="20" t="n">
        <v>1.30995917</v>
      </c>
    </row>
    <row r="18" spans="1:22">
      <c r="A18" s="15" t="s">
        <v>415</v>
      </c>
      <c r="B18" s="17" t="n">
        <v>5532</v>
      </c>
      <c r="C18" s="18">
        <f>(0.0/B18*100)</f>
        <v/>
      </c>
      <c r="D18" s="19" t="n">
        <v>5532</v>
      </c>
      <c r="E18" s="18" t="n">
        <v>13.20035163</v>
      </c>
      <c r="F18" s="20" t="n">
        <v>2.36771204</v>
      </c>
      <c r="G18" s="18" t="n">
        <v>32.29385032</v>
      </c>
      <c r="H18" s="20" t="n">
        <v>3.60110862</v>
      </c>
      <c r="I18" s="18" t="n">
        <v>36.80130852</v>
      </c>
      <c r="J18" s="20" t="n">
        <v>3.67582339</v>
      </c>
      <c r="K18" s="18" t="n">
        <v>16.39534804</v>
      </c>
      <c r="L18" s="20" t="n">
        <v>3.01479115</v>
      </c>
      <c r="M18" s="18" t="n">
        <v>0</v>
      </c>
      <c r="N18" s="20" t="n">
        <v>0</v>
      </c>
      <c r="O18" s="18" t="s">
        <v>404</v>
      </c>
      <c r="P18" s="20" t="s">
        <v>404</v>
      </c>
      <c r="Q18" s="18" t="n">
        <v>0</v>
      </c>
      <c r="R18" s="20" t="n">
        <v>0</v>
      </c>
      <c r="S18" s="18" t="n">
        <v>0</v>
      </c>
      <c r="T18" s="20" t="n">
        <v>0</v>
      </c>
      <c r="U18" s="18" t="n">
        <v>1.30914148</v>
      </c>
      <c r="V18" s="20" t="n">
        <v>0.74042986</v>
      </c>
    </row>
    <row r="19" spans="1:22">
      <c r="A19" s="15" t="s">
        <v>416</v>
      </c>
      <c r="B19" s="17" t="n">
        <v>5658</v>
      </c>
      <c r="C19" s="18">
        <f>(327.0/B19*100)</f>
        <v/>
      </c>
      <c r="D19" s="19" t="n">
        <v>5331</v>
      </c>
      <c r="E19" s="18" t="n">
        <v>6.72129574</v>
      </c>
      <c r="F19" s="20" t="n">
        <v>1.28398821</v>
      </c>
      <c r="G19" s="18" t="n">
        <v>21.69639564</v>
      </c>
      <c r="H19" s="20" t="n">
        <v>2.60002053</v>
      </c>
      <c r="I19" s="18" t="n">
        <v>48.86279508</v>
      </c>
      <c r="J19" s="20" t="n">
        <v>3.35445892</v>
      </c>
      <c r="K19" s="18" t="n">
        <v>20.80185616</v>
      </c>
      <c r="L19" s="20" t="n">
        <v>2.60163905</v>
      </c>
      <c r="M19" s="18" t="n">
        <v>0</v>
      </c>
      <c r="N19" s="20" t="n">
        <v>0</v>
      </c>
      <c r="O19" s="18" t="s">
        <v>404</v>
      </c>
      <c r="P19" s="20" t="s">
        <v>404</v>
      </c>
      <c r="Q19" s="18" t="n">
        <v>0</v>
      </c>
      <c r="R19" s="20" t="n">
        <v>0</v>
      </c>
      <c r="S19" s="18" t="n">
        <v>0</v>
      </c>
      <c r="T19" s="20" t="n">
        <v>0</v>
      </c>
      <c r="U19" s="18" t="n">
        <v>1.91765737</v>
      </c>
      <c r="V19" s="20" t="n">
        <v>0.99434911</v>
      </c>
    </row>
    <row r="20" spans="1:22">
      <c r="A20" s="15" t="s">
        <v>417</v>
      </c>
      <c r="B20" s="17" t="n">
        <v>3371</v>
      </c>
      <c r="C20" s="18">
        <f>(24.0/B20*100)</f>
        <v/>
      </c>
      <c r="D20" s="19" t="n">
        <v>3347</v>
      </c>
      <c r="E20" s="18" t="n">
        <v>30.61432989</v>
      </c>
      <c r="F20" s="20" t="n">
        <v>0.21430983</v>
      </c>
      <c r="G20" s="18" t="n">
        <v>31.11663293</v>
      </c>
      <c r="H20" s="20" t="n">
        <v>0.24765941</v>
      </c>
      <c r="I20" s="18" t="n">
        <v>29.81866924</v>
      </c>
      <c r="J20" s="20" t="n">
        <v>0.25283805</v>
      </c>
      <c r="K20" s="18" t="n">
        <v>7.22148116</v>
      </c>
      <c r="L20" s="20" t="n">
        <v>0.10254799</v>
      </c>
      <c r="M20" s="18" t="n">
        <v>0</v>
      </c>
      <c r="N20" s="20" t="n">
        <v>0</v>
      </c>
      <c r="O20" s="18" t="s">
        <v>404</v>
      </c>
      <c r="P20" s="20" t="s">
        <v>404</v>
      </c>
      <c r="Q20" s="18" t="n">
        <v>0</v>
      </c>
      <c r="R20" s="20" t="n">
        <v>0</v>
      </c>
      <c r="S20" s="18" t="n">
        <v>0</v>
      </c>
      <c r="T20" s="20" t="n">
        <v>0</v>
      </c>
      <c r="U20" s="18" t="n">
        <v>1.22888678</v>
      </c>
      <c r="V20" s="20" t="n">
        <v>0.11311178</v>
      </c>
    </row>
    <row r="21" spans="1:22">
      <c r="A21" s="15" t="s">
        <v>418</v>
      </c>
      <c r="B21" s="17" t="n">
        <v>5741</v>
      </c>
      <c r="C21" s="18">
        <f>(0.0/B21*100)</f>
        <v/>
      </c>
      <c r="D21" s="19" t="n">
        <v>5741</v>
      </c>
      <c r="E21" s="18" t="n">
        <v>36.44737639</v>
      </c>
      <c r="F21" s="20" t="n">
        <v>4.04150445</v>
      </c>
      <c r="G21" s="18" t="n">
        <v>23.15857212</v>
      </c>
      <c r="H21" s="20" t="n">
        <v>3.37347786</v>
      </c>
      <c r="I21" s="18" t="n">
        <v>23.62107227</v>
      </c>
      <c r="J21" s="20" t="n">
        <v>3.57612533</v>
      </c>
      <c r="K21" s="18" t="n">
        <v>9.442579650000001</v>
      </c>
      <c r="L21" s="20" t="n">
        <v>2.23360197</v>
      </c>
      <c r="M21" s="18" t="n">
        <v>0</v>
      </c>
      <c r="N21" s="20" t="n">
        <v>0</v>
      </c>
      <c r="O21" s="18" t="s">
        <v>404</v>
      </c>
      <c r="P21" s="20" t="s">
        <v>404</v>
      </c>
      <c r="Q21" s="18" t="n">
        <v>0</v>
      </c>
      <c r="R21" s="20" t="n">
        <v>0</v>
      </c>
      <c r="S21" s="18" t="n">
        <v>0</v>
      </c>
      <c r="T21" s="20" t="n">
        <v>0</v>
      </c>
      <c r="U21" s="18" t="n">
        <v>7.33039957</v>
      </c>
      <c r="V21" s="20" t="n">
        <v>2.12080165</v>
      </c>
    </row>
    <row r="22" spans="1:22">
      <c r="A22" s="15" t="s">
        <v>419</v>
      </c>
      <c r="B22" s="17" t="n">
        <v>6598</v>
      </c>
      <c r="C22" s="18">
        <f>(0.0/B22*100)</f>
        <v/>
      </c>
      <c r="D22" s="19" t="n">
        <v>6598</v>
      </c>
      <c r="E22" s="18" t="n">
        <v>25.64083791</v>
      </c>
      <c r="F22" s="20" t="n">
        <v>3.15590928</v>
      </c>
      <c r="G22" s="18" t="n">
        <v>35.23344902</v>
      </c>
      <c r="H22" s="20" t="n">
        <v>3.82956675</v>
      </c>
      <c r="I22" s="18" t="n">
        <v>22.76599333</v>
      </c>
      <c r="J22" s="20" t="n">
        <v>3.65177002</v>
      </c>
      <c r="K22" s="18" t="n">
        <v>13.57114361</v>
      </c>
      <c r="L22" s="20" t="n">
        <v>2.89282854</v>
      </c>
      <c r="M22" s="18" t="n">
        <v>0</v>
      </c>
      <c r="N22" s="20" t="n">
        <v>0</v>
      </c>
      <c r="O22" s="18" t="s">
        <v>404</v>
      </c>
      <c r="P22" s="20" t="s">
        <v>404</v>
      </c>
      <c r="Q22" s="18" t="n">
        <v>0</v>
      </c>
      <c r="R22" s="20" t="n">
        <v>0</v>
      </c>
      <c r="S22" s="18" t="n">
        <v>0</v>
      </c>
      <c r="T22" s="20" t="n">
        <v>0</v>
      </c>
      <c r="U22" s="18" t="n">
        <v>2.78857614</v>
      </c>
      <c r="V22" s="20" t="n">
        <v>1.41700625</v>
      </c>
    </row>
    <row r="23" spans="1:22">
      <c r="A23" s="15" t="s">
        <v>420</v>
      </c>
      <c r="B23" s="17" t="n">
        <v>11583</v>
      </c>
      <c r="C23" s="18">
        <f>(3159.0/B23*100)</f>
        <v/>
      </c>
      <c r="D23" s="19" t="n">
        <v>8424</v>
      </c>
      <c r="E23" s="18" t="n">
        <v>24.23853462</v>
      </c>
      <c r="F23" s="20" t="n">
        <v>2.89038963</v>
      </c>
      <c r="G23" s="18" t="n">
        <v>30.85441059</v>
      </c>
      <c r="H23" s="20" t="n">
        <v>2.90648518</v>
      </c>
      <c r="I23" s="18" t="n">
        <v>36.01588424</v>
      </c>
      <c r="J23" s="20" t="n">
        <v>3.17403736</v>
      </c>
      <c r="K23" s="18" t="n">
        <v>4.04926097</v>
      </c>
      <c r="L23" s="20" t="n">
        <v>1.43560804</v>
      </c>
      <c r="M23" s="18" t="n">
        <v>0</v>
      </c>
      <c r="N23" s="20" t="n">
        <v>0</v>
      </c>
      <c r="O23" s="18" t="s">
        <v>404</v>
      </c>
      <c r="P23" s="20" t="s">
        <v>404</v>
      </c>
      <c r="Q23" s="18" t="n">
        <v>0</v>
      </c>
      <c r="R23" s="20" t="n">
        <v>0</v>
      </c>
      <c r="S23" s="18" t="n">
        <v>0</v>
      </c>
      <c r="T23" s="20" t="n">
        <v>0</v>
      </c>
      <c r="U23" s="18" t="n">
        <v>4.84190959</v>
      </c>
      <c r="V23" s="20" t="n">
        <v>1.59329567</v>
      </c>
    </row>
    <row r="24" spans="1:22">
      <c r="A24" s="15" t="s">
        <v>421</v>
      </c>
      <c r="B24" s="17" t="n">
        <v>6647</v>
      </c>
      <c r="C24" s="18">
        <f>(0.0/B24*100)</f>
        <v/>
      </c>
      <c r="D24" s="19" t="n">
        <v>6647</v>
      </c>
      <c r="E24" s="18" t="n">
        <v>5.65725247</v>
      </c>
      <c r="F24" s="20" t="n">
        <v>1.5930521</v>
      </c>
      <c r="G24" s="18" t="n">
        <v>29.02633758</v>
      </c>
      <c r="H24" s="20" t="n">
        <v>3.47016404</v>
      </c>
      <c r="I24" s="18" t="n">
        <v>50.38422582</v>
      </c>
      <c r="J24" s="20" t="n">
        <v>3.85516781</v>
      </c>
      <c r="K24" s="18" t="n">
        <v>14.93218412</v>
      </c>
      <c r="L24" s="20" t="n">
        <v>2.4595899</v>
      </c>
      <c r="M24" s="18" t="n">
        <v>0</v>
      </c>
      <c r="N24" s="20" t="n">
        <v>0</v>
      </c>
      <c r="O24" s="18" t="s">
        <v>404</v>
      </c>
      <c r="P24" s="20" t="s">
        <v>404</v>
      </c>
      <c r="Q24" s="18" t="n">
        <v>0</v>
      </c>
      <c r="R24" s="20" t="n">
        <v>0</v>
      </c>
      <c r="S24" s="18" t="n">
        <v>0</v>
      </c>
      <c r="T24" s="20" t="n">
        <v>0</v>
      </c>
      <c r="U24" s="18" t="n">
        <v>0</v>
      </c>
      <c r="V24" s="20" t="n">
        <v>0</v>
      </c>
    </row>
    <row r="25" spans="1:22">
      <c r="A25" s="15" t="s">
        <v>422</v>
      </c>
      <c r="B25" s="17" t="n">
        <v>5581</v>
      </c>
      <c r="C25" s="18">
        <f>(0.0/B25*100)</f>
        <v/>
      </c>
      <c r="D25" s="19" t="n">
        <v>5581</v>
      </c>
      <c r="E25" s="18" t="n">
        <v>14.66009265</v>
      </c>
      <c r="F25" s="20" t="n">
        <v>2.9448327</v>
      </c>
      <c r="G25" s="18" t="n">
        <v>35.01343587</v>
      </c>
      <c r="H25" s="20" t="n">
        <v>3.91557034</v>
      </c>
      <c r="I25" s="18" t="n">
        <v>44.51776208</v>
      </c>
      <c r="J25" s="20" t="n">
        <v>3.85639852</v>
      </c>
      <c r="K25" s="18" t="n">
        <v>5.8087094</v>
      </c>
      <c r="L25" s="20" t="n">
        <v>1.8742518</v>
      </c>
      <c r="M25" s="18" t="n">
        <v>0</v>
      </c>
      <c r="N25" s="20" t="n">
        <v>0</v>
      </c>
      <c r="O25" s="18" t="s">
        <v>404</v>
      </c>
      <c r="P25" s="20" t="s">
        <v>404</v>
      </c>
      <c r="Q25" s="18" t="n">
        <v>0</v>
      </c>
      <c r="R25" s="20" t="n">
        <v>0</v>
      </c>
      <c r="S25" s="18" t="n">
        <v>0</v>
      </c>
      <c r="T25" s="20" t="n">
        <v>0</v>
      </c>
      <c r="U25" s="18" t="n">
        <v>0</v>
      </c>
      <c r="V25" s="20" t="n">
        <v>0</v>
      </c>
    </row>
    <row r="26" spans="1:22">
      <c r="A26" s="15" t="s">
        <v>423</v>
      </c>
      <c r="B26" s="17" t="n">
        <v>4869</v>
      </c>
      <c r="C26" s="18">
        <f>(11.0/B26*100)</f>
        <v/>
      </c>
      <c r="D26" s="19" t="n">
        <v>4858</v>
      </c>
      <c r="E26" s="18" t="n">
        <v>22.24245924</v>
      </c>
      <c r="F26" s="20" t="n">
        <v>2.72617812</v>
      </c>
      <c r="G26" s="18" t="n">
        <v>40.58744882</v>
      </c>
      <c r="H26" s="20" t="n">
        <v>2.93601275</v>
      </c>
      <c r="I26" s="18" t="n">
        <v>31.76854005</v>
      </c>
      <c r="J26" s="20" t="n">
        <v>2.66181074</v>
      </c>
      <c r="K26" s="18" t="n">
        <v>3.69274572</v>
      </c>
      <c r="L26" s="20" t="n">
        <v>1.04663377</v>
      </c>
      <c r="M26" s="18" t="n">
        <v>0</v>
      </c>
      <c r="N26" s="20" t="n">
        <v>0</v>
      </c>
      <c r="O26" s="18" t="s">
        <v>404</v>
      </c>
      <c r="P26" s="20" t="s">
        <v>404</v>
      </c>
      <c r="Q26" s="18" t="n">
        <v>0</v>
      </c>
      <c r="R26" s="20" t="n">
        <v>0</v>
      </c>
      <c r="S26" s="18" t="n">
        <v>0</v>
      </c>
      <c r="T26" s="20" t="n">
        <v>0</v>
      </c>
      <c r="U26" s="18" t="n">
        <v>1.70880616</v>
      </c>
      <c r="V26" s="20" t="n">
        <v>0.52963583</v>
      </c>
    </row>
    <row r="27" spans="1:22">
      <c r="A27" s="15" t="s">
        <v>424</v>
      </c>
      <c r="B27" s="17" t="n">
        <v>5299</v>
      </c>
      <c r="C27" s="18">
        <f>(0.0/B27*100)</f>
        <v/>
      </c>
      <c r="D27" s="19" t="n">
        <v>5299</v>
      </c>
      <c r="E27" s="18" t="n">
        <v>40.21775193</v>
      </c>
      <c r="F27" s="20" t="n">
        <v>0.09652658</v>
      </c>
      <c r="G27" s="18" t="n">
        <v>56.28819516</v>
      </c>
      <c r="H27" s="20" t="n">
        <v>0.10025504</v>
      </c>
      <c r="I27" s="18" t="n">
        <v>3.27142911</v>
      </c>
      <c r="J27" s="20" t="n">
        <v>0.03668901</v>
      </c>
      <c r="K27" s="18" t="n">
        <v>0</v>
      </c>
      <c r="L27" s="20" t="n">
        <v>0</v>
      </c>
      <c r="M27" s="18" t="n">
        <v>0</v>
      </c>
      <c r="N27" s="20" t="n">
        <v>0</v>
      </c>
      <c r="O27" s="18" t="s">
        <v>404</v>
      </c>
      <c r="P27" s="20" t="s">
        <v>404</v>
      </c>
      <c r="Q27" s="18" t="n">
        <v>0</v>
      </c>
      <c r="R27" s="20" t="n">
        <v>0</v>
      </c>
      <c r="S27" s="18" t="n">
        <v>0</v>
      </c>
      <c r="T27" s="20" t="n">
        <v>0</v>
      </c>
      <c r="U27" s="18" t="n">
        <v>0.22262381</v>
      </c>
      <c r="V27" s="20" t="n">
        <v>0.00634242</v>
      </c>
    </row>
    <row r="28" spans="1:22">
      <c r="A28" s="15" t="s">
        <v>425</v>
      </c>
      <c r="B28" s="17" t="n">
        <v>7568</v>
      </c>
      <c r="C28" s="18">
        <f>(0.0/B28*100)</f>
        <v/>
      </c>
      <c r="D28" s="19" t="n">
        <v>7568</v>
      </c>
      <c r="E28" s="18" t="n">
        <v>18.28860743</v>
      </c>
      <c r="F28" s="20" t="n">
        <v>2.35702828</v>
      </c>
      <c r="G28" s="18" t="n">
        <v>22.23460694</v>
      </c>
      <c r="H28" s="20" t="n">
        <v>2.88232994</v>
      </c>
      <c r="I28" s="18" t="n">
        <v>34.7735312</v>
      </c>
      <c r="J28" s="20" t="n">
        <v>3.52071386</v>
      </c>
      <c r="K28" s="18" t="n">
        <v>24.07499931</v>
      </c>
      <c r="L28" s="20" t="n">
        <v>2.8410595</v>
      </c>
      <c r="M28" s="18" t="n">
        <v>0</v>
      </c>
      <c r="N28" s="20" t="n">
        <v>0</v>
      </c>
      <c r="O28" s="18" t="s">
        <v>404</v>
      </c>
      <c r="P28" s="20" t="s">
        <v>404</v>
      </c>
      <c r="Q28" s="18" t="n">
        <v>0</v>
      </c>
      <c r="R28" s="20" t="n">
        <v>0</v>
      </c>
      <c r="S28" s="18" t="n">
        <v>0</v>
      </c>
      <c r="T28" s="20" t="n">
        <v>0</v>
      </c>
      <c r="U28" s="18" t="n">
        <v>0.6282551199999999</v>
      </c>
      <c r="V28" s="20" t="n">
        <v>0.46239619</v>
      </c>
    </row>
    <row r="29" spans="1:22">
      <c r="A29" s="15" t="s">
        <v>426</v>
      </c>
      <c r="B29" s="17" t="n">
        <v>5385</v>
      </c>
      <c r="C29" s="18">
        <f>(1123.0/B29*100)</f>
        <v/>
      </c>
      <c r="D29" s="19" t="n">
        <v>4262</v>
      </c>
      <c r="E29" s="18" t="n">
        <v>26.64181168</v>
      </c>
      <c r="F29" s="20" t="n">
        <v>3.08816511</v>
      </c>
      <c r="G29" s="18" t="n">
        <v>28.60645141</v>
      </c>
      <c r="H29" s="20" t="n">
        <v>3.92705171</v>
      </c>
      <c r="I29" s="18" t="n">
        <v>21.58419645</v>
      </c>
      <c r="J29" s="20" t="n">
        <v>3.58679746</v>
      </c>
      <c r="K29" s="18" t="n">
        <v>2.09448108</v>
      </c>
      <c r="L29" s="20" t="n">
        <v>1.12585819</v>
      </c>
      <c r="M29" s="18" t="n">
        <v>0</v>
      </c>
      <c r="N29" s="20" t="n">
        <v>0</v>
      </c>
      <c r="O29" s="18" t="s">
        <v>404</v>
      </c>
      <c r="P29" s="20" t="s">
        <v>404</v>
      </c>
      <c r="Q29" s="18" t="n">
        <v>0</v>
      </c>
      <c r="R29" s="20" t="n">
        <v>0</v>
      </c>
      <c r="S29" s="18" t="n">
        <v>0</v>
      </c>
      <c r="T29" s="20" t="n">
        <v>0</v>
      </c>
      <c r="U29" s="18" t="n">
        <v>21.07305938</v>
      </c>
      <c r="V29" s="20" t="n">
        <v>3.439385</v>
      </c>
    </row>
    <row r="30" spans="1:22">
      <c r="A30" s="15" t="s">
        <v>427</v>
      </c>
      <c r="B30" s="17" t="n">
        <v>4520</v>
      </c>
      <c r="C30" s="18">
        <f>(958.0/B30*100)</f>
        <v/>
      </c>
      <c r="D30" s="19" t="n">
        <v>3562</v>
      </c>
      <c r="E30" s="18" t="n">
        <v>42.33157249</v>
      </c>
      <c r="F30" s="20" t="n">
        <v>3.88011547</v>
      </c>
      <c r="G30" s="18" t="n">
        <v>40.58709645</v>
      </c>
      <c r="H30" s="20" t="n">
        <v>4.20903734</v>
      </c>
      <c r="I30" s="18" t="n">
        <v>11.87755584</v>
      </c>
      <c r="J30" s="20" t="n">
        <v>2.56374501</v>
      </c>
      <c r="K30" s="18" t="n">
        <v>0.33058323</v>
      </c>
      <c r="L30" s="20" t="n">
        <v>0.34624478</v>
      </c>
      <c r="M30" s="18" t="n">
        <v>0</v>
      </c>
      <c r="N30" s="20" t="n">
        <v>0</v>
      </c>
      <c r="O30" s="18" t="s">
        <v>404</v>
      </c>
      <c r="P30" s="20" t="s">
        <v>404</v>
      </c>
      <c r="Q30" s="18" t="n">
        <v>0</v>
      </c>
      <c r="R30" s="20" t="n">
        <v>0</v>
      </c>
      <c r="S30" s="18" t="n">
        <v>0</v>
      </c>
      <c r="T30" s="20" t="n">
        <v>0</v>
      </c>
      <c r="U30" s="18" t="n">
        <v>4.87319199</v>
      </c>
      <c r="V30" s="20" t="n">
        <v>1.22864397</v>
      </c>
    </row>
    <row r="31" spans="1:22">
      <c r="A31" s="15" t="s">
        <v>428</v>
      </c>
      <c r="B31" s="17" t="n">
        <v>5456</v>
      </c>
      <c r="C31" s="18">
        <f>(502.0/B31*100)</f>
        <v/>
      </c>
      <c r="D31" s="19" t="n">
        <v>4954</v>
      </c>
      <c r="E31" s="18" t="n">
        <v>19.23032782</v>
      </c>
      <c r="F31" s="20" t="n">
        <v>2.84677701</v>
      </c>
      <c r="G31" s="18" t="n">
        <v>40.25287402</v>
      </c>
      <c r="H31" s="20" t="n">
        <v>3.15005412</v>
      </c>
      <c r="I31" s="18" t="n">
        <v>30.18626829</v>
      </c>
      <c r="J31" s="20" t="n">
        <v>2.90683851</v>
      </c>
      <c r="K31" s="18" t="n">
        <v>2.69437444</v>
      </c>
      <c r="L31" s="20" t="n">
        <v>1.18716765</v>
      </c>
      <c r="M31" s="18" t="n">
        <v>0</v>
      </c>
      <c r="N31" s="20" t="n">
        <v>0</v>
      </c>
      <c r="O31" s="18" t="s">
        <v>404</v>
      </c>
      <c r="P31" s="20" t="s">
        <v>404</v>
      </c>
      <c r="Q31" s="18" t="n">
        <v>0</v>
      </c>
      <c r="R31" s="20" t="n">
        <v>0</v>
      </c>
      <c r="S31" s="18" t="n">
        <v>0</v>
      </c>
      <c r="T31" s="20" t="n">
        <v>0</v>
      </c>
      <c r="U31" s="18" t="n">
        <v>7.63615544</v>
      </c>
      <c r="V31" s="20" t="n">
        <v>1.73589396</v>
      </c>
    </row>
    <row r="32" spans="1:22">
      <c r="A32" s="15" t="s">
        <v>429</v>
      </c>
      <c r="B32" s="17" t="n">
        <v>4478</v>
      </c>
      <c r="C32" s="18">
        <f>(0.0/B32*100)</f>
        <v/>
      </c>
      <c r="D32" s="19" t="n">
        <v>4478</v>
      </c>
      <c r="E32" s="18" t="n">
        <v>40.3391351</v>
      </c>
      <c r="F32" s="20" t="n">
        <v>4.1627147</v>
      </c>
      <c r="G32" s="18" t="n">
        <v>25.30576217</v>
      </c>
      <c r="H32" s="20" t="n">
        <v>3.61488371</v>
      </c>
      <c r="I32" s="18" t="n">
        <v>30.03878707</v>
      </c>
      <c r="J32" s="20" t="n">
        <v>3.85709469</v>
      </c>
      <c r="K32" s="18" t="n">
        <v>2.47030571</v>
      </c>
      <c r="L32" s="20" t="n">
        <v>1.22010914</v>
      </c>
      <c r="M32" s="18" t="n">
        <v>0</v>
      </c>
      <c r="N32" s="20" t="n">
        <v>0</v>
      </c>
      <c r="O32" s="18" t="s">
        <v>404</v>
      </c>
      <c r="P32" s="20" t="s">
        <v>404</v>
      </c>
      <c r="Q32" s="18" t="n">
        <v>0</v>
      </c>
      <c r="R32" s="20" t="n">
        <v>0</v>
      </c>
      <c r="S32" s="18" t="n">
        <v>0</v>
      </c>
      <c r="T32" s="20" t="n">
        <v>0</v>
      </c>
      <c r="U32" s="18" t="n">
        <v>1.84600995</v>
      </c>
      <c r="V32" s="20" t="n">
        <v>1.04279017</v>
      </c>
    </row>
    <row r="33" spans="1:22">
      <c r="A33" s="15" t="s">
        <v>430</v>
      </c>
      <c r="B33" s="17" t="n">
        <v>7325</v>
      </c>
      <c r="C33" s="18">
        <f>(29.0/B33*100)</f>
        <v/>
      </c>
      <c r="D33" s="19" t="n">
        <v>7296</v>
      </c>
      <c r="E33" s="18" t="n">
        <v>29.99355907</v>
      </c>
      <c r="F33" s="20" t="n">
        <v>3.40553577</v>
      </c>
      <c r="G33" s="18" t="n">
        <v>45.16899332</v>
      </c>
      <c r="H33" s="20" t="n">
        <v>3.80576018</v>
      </c>
      <c r="I33" s="18" t="n">
        <v>20.43520071</v>
      </c>
      <c r="J33" s="20" t="n">
        <v>3.12170439</v>
      </c>
      <c r="K33" s="18" t="n">
        <v>4.23687102</v>
      </c>
      <c r="L33" s="20" t="n">
        <v>1.52151249</v>
      </c>
      <c r="M33" s="18" t="n">
        <v>0</v>
      </c>
      <c r="N33" s="20" t="n">
        <v>0</v>
      </c>
      <c r="O33" s="18" t="s">
        <v>404</v>
      </c>
      <c r="P33" s="20" t="s">
        <v>404</v>
      </c>
      <c r="Q33" s="18" t="n">
        <v>0</v>
      </c>
      <c r="R33" s="20" t="n">
        <v>0</v>
      </c>
      <c r="S33" s="18" t="n">
        <v>0</v>
      </c>
      <c r="T33" s="20" t="n">
        <v>0</v>
      </c>
      <c r="U33" s="18" t="n">
        <v>0.16537588</v>
      </c>
      <c r="V33" s="20" t="n">
        <v>0.18108633</v>
      </c>
    </row>
    <row r="34" spans="1:22">
      <c r="A34" s="15" t="s">
        <v>431</v>
      </c>
      <c r="B34" s="17" t="n">
        <v>6350</v>
      </c>
      <c r="C34" s="18">
        <f>(0.0/B34*100)</f>
        <v/>
      </c>
      <c r="D34" s="19" t="n">
        <v>6350</v>
      </c>
      <c r="E34" s="18" t="n">
        <v>18.79569356</v>
      </c>
      <c r="F34" s="20" t="n">
        <v>2.69963873</v>
      </c>
      <c r="G34" s="18" t="n">
        <v>27.74953496</v>
      </c>
      <c r="H34" s="20" t="n">
        <v>2.71261306</v>
      </c>
      <c r="I34" s="18" t="n">
        <v>42.8327703</v>
      </c>
      <c r="J34" s="20" t="n">
        <v>3.15059736</v>
      </c>
      <c r="K34" s="18" t="n">
        <v>10.05886558</v>
      </c>
      <c r="L34" s="20" t="n">
        <v>1.92792481</v>
      </c>
      <c r="M34" s="18" t="n">
        <v>0</v>
      </c>
      <c r="N34" s="20" t="n">
        <v>0</v>
      </c>
      <c r="O34" s="18" t="s">
        <v>404</v>
      </c>
      <c r="P34" s="20" t="s">
        <v>404</v>
      </c>
      <c r="Q34" s="18" t="n">
        <v>0</v>
      </c>
      <c r="R34" s="20" t="n">
        <v>0</v>
      </c>
      <c r="S34" s="18" t="n">
        <v>0</v>
      </c>
      <c r="T34" s="20" t="n">
        <v>0</v>
      </c>
      <c r="U34" s="18" t="n">
        <v>0.5631356</v>
      </c>
      <c r="V34" s="20" t="n">
        <v>0.60232873</v>
      </c>
    </row>
    <row r="35" spans="1:22">
      <c r="A35" s="15" t="s">
        <v>432</v>
      </c>
      <c r="B35" s="17" t="n">
        <v>6406</v>
      </c>
      <c r="C35" s="18">
        <f>(443.0/B35*100)</f>
        <v/>
      </c>
      <c r="D35" s="19" t="n">
        <v>5963</v>
      </c>
      <c r="E35" s="18" t="n">
        <v>43.11006604</v>
      </c>
      <c r="F35" s="20" t="n">
        <v>0.3480643</v>
      </c>
      <c r="G35" s="18" t="n">
        <v>32.53931851</v>
      </c>
      <c r="H35" s="20" t="n">
        <v>0.61517126</v>
      </c>
      <c r="I35" s="18" t="n">
        <v>21.2597719</v>
      </c>
      <c r="J35" s="20" t="n">
        <v>0.55143769</v>
      </c>
      <c r="K35" s="18" t="n">
        <v>2.35552707</v>
      </c>
      <c r="L35" s="20" t="n">
        <v>0.12010252</v>
      </c>
      <c r="M35" s="18" t="n">
        <v>0</v>
      </c>
      <c r="N35" s="20" t="n">
        <v>0</v>
      </c>
      <c r="O35" s="18" t="s">
        <v>404</v>
      </c>
      <c r="P35" s="20" t="s">
        <v>404</v>
      </c>
      <c r="Q35" s="18" t="n">
        <v>0</v>
      </c>
      <c r="R35" s="20" t="n">
        <v>0</v>
      </c>
      <c r="S35" s="18" t="n">
        <v>0</v>
      </c>
      <c r="T35" s="20" t="n">
        <v>0</v>
      </c>
      <c r="U35" s="18" t="n">
        <v>0.7353164800000001</v>
      </c>
      <c r="V35" s="20" t="n">
        <v>0.07773998999999999</v>
      </c>
    </row>
    <row r="36" spans="1:22">
      <c r="A36" s="15" t="s">
        <v>433</v>
      </c>
      <c r="B36" s="17" t="n">
        <v>6736</v>
      </c>
      <c r="C36" s="18">
        <f>(10.0/B36*100)</f>
        <v/>
      </c>
      <c r="D36" s="19" t="n">
        <v>6726</v>
      </c>
      <c r="E36" s="18" t="n">
        <v>26.8423584</v>
      </c>
      <c r="F36" s="20" t="n">
        <v>3.01004373</v>
      </c>
      <c r="G36" s="18" t="n">
        <v>26.71495534</v>
      </c>
      <c r="H36" s="20" t="n">
        <v>2.80476007</v>
      </c>
      <c r="I36" s="18" t="n">
        <v>33.37418333</v>
      </c>
      <c r="J36" s="20" t="n">
        <v>3.07438636</v>
      </c>
      <c r="K36" s="18" t="n">
        <v>12.94194335</v>
      </c>
      <c r="L36" s="20" t="n">
        <v>2.45825139</v>
      </c>
      <c r="M36" s="18" t="n">
        <v>0</v>
      </c>
      <c r="N36" s="20" t="n">
        <v>0</v>
      </c>
      <c r="O36" s="18" t="s">
        <v>404</v>
      </c>
      <c r="P36" s="20" t="s">
        <v>404</v>
      </c>
      <c r="Q36" s="18" t="n">
        <v>0</v>
      </c>
      <c r="R36" s="20" t="n">
        <v>0</v>
      </c>
      <c r="S36" s="18" t="n">
        <v>0</v>
      </c>
      <c r="T36" s="20" t="n">
        <v>0</v>
      </c>
      <c r="U36" s="18" t="n">
        <v>0.12655959</v>
      </c>
      <c r="V36" s="20" t="n">
        <v>0.12929658</v>
      </c>
    </row>
    <row r="37" spans="1:22">
      <c r="A37" s="15" t="s">
        <v>434</v>
      </c>
      <c r="B37" s="17" t="n">
        <v>5458</v>
      </c>
      <c r="C37" s="18">
        <f>(0.0/B37*100)</f>
        <v/>
      </c>
      <c r="D37" s="19" t="n">
        <v>5458</v>
      </c>
      <c r="E37" s="18" t="n">
        <v>40.58007178</v>
      </c>
      <c r="F37" s="20" t="n">
        <v>3.26866391</v>
      </c>
      <c r="G37" s="18" t="n">
        <v>38.58897837</v>
      </c>
      <c r="H37" s="20" t="n">
        <v>3.07384485</v>
      </c>
      <c r="I37" s="18" t="n">
        <v>18.87832842</v>
      </c>
      <c r="J37" s="20" t="n">
        <v>2.69645122</v>
      </c>
      <c r="K37" s="18" t="n">
        <v>1.38902737</v>
      </c>
      <c r="L37" s="20" t="n">
        <v>0.95404009</v>
      </c>
      <c r="M37" s="18" t="n">
        <v>0</v>
      </c>
      <c r="N37" s="20" t="n">
        <v>0</v>
      </c>
      <c r="O37" s="18" t="s">
        <v>404</v>
      </c>
      <c r="P37" s="20" t="s">
        <v>404</v>
      </c>
      <c r="Q37" s="18" t="n">
        <v>0</v>
      </c>
      <c r="R37" s="20" t="n">
        <v>0</v>
      </c>
      <c r="S37" s="18" t="n">
        <v>0</v>
      </c>
      <c r="T37" s="20" t="n">
        <v>0</v>
      </c>
      <c r="U37" s="18" t="n">
        <v>0.56359406</v>
      </c>
      <c r="V37" s="20" t="n">
        <v>0.56361426</v>
      </c>
    </row>
    <row r="38" spans="1:22">
      <c r="A38" s="15" t="s">
        <v>435</v>
      </c>
      <c r="B38" s="17" t="n">
        <v>5860</v>
      </c>
      <c r="C38" s="18">
        <f>(268.0/B38*100)</f>
        <v/>
      </c>
      <c r="D38" s="19" t="n">
        <v>5592</v>
      </c>
      <c r="E38" s="18" t="n">
        <v>54.85984888</v>
      </c>
      <c r="F38" s="20" t="n">
        <v>3.7846729</v>
      </c>
      <c r="G38" s="18" t="n">
        <v>27.95880174</v>
      </c>
      <c r="H38" s="20" t="n">
        <v>3.65990771</v>
      </c>
      <c r="I38" s="18" t="n">
        <v>15.42847456</v>
      </c>
      <c r="J38" s="20" t="n">
        <v>2.53202976</v>
      </c>
      <c r="K38" s="18" t="n">
        <v>0.74590807</v>
      </c>
      <c r="L38" s="20" t="n">
        <v>0.5671475</v>
      </c>
      <c r="M38" s="18" t="n">
        <v>0</v>
      </c>
      <c r="N38" s="20" t="n">
        <v>0</v>
      </c>
      <c r="O38" s="18" t="s">
        <v>404</v>
      </c>
      <c r="P38" s="20" t="s">
        <v>404</v>
      </c>
      <c r="Q38" s="18" t="n">
        <v>0</v>
      </c>
      <c r="R38" s="20" t="n">
        <v>0</v>
      </c>
      <c r="S38" s="18" t="n">
        <v>0</v>
      </c>
      <c r="T38" s="20" t="n">
        <v>0</v>
      </c>
      <c r="U38" s="18" t="n">
        <v>1.00696676</v>
      </c>
      <c r="V38" s="20" t="n">
        <v>0.57814025</v>
      </c>
    </row>
    <row r="39" spans="1:22">
      <c r="A39" s="15" t="s">
        <v>436</v>
      </c>
      <c r="B39" s="17" t="n">
        <v>5895</v>
      </c>
      <c r="C39" s="18">
        <f>(0.0/B39*100)</f>
        <v/>
      </c>
      <c r="D39" s="19" t="n">
        <v>5895</v>
      </c>
      <c r="E39" s="18" t="n">
        <v>26.48733047</v>
      </c>
      <c r="F39" s="20" t="n">
        <v>3.52173539</v>
      </c>
      <c r="G39" s="18" t="n">
        <v>24.41108475</v>
      </c>
      <c r="H39" s="20" t="n">
        <v>3.58329035</v>
      </c>
      <c r="I39" s="18" t="n">
        <v>33.26688099</v>
      </c>
      <c r="J39" s="20" t="n">
        <v>3.9975561</v>
      </c>
      <c r="K39" s="18" t="n">
        <v>15.83470379</v>
      </c>
      <c r="L39" s="20" t="n">
        <v>3.02895699</v>
      </c>
      <c r="M39" s="18" t="n">
        <v>0</v>
      </c>
      <c r="N39" s="20" t="n">
        <v>0</v>
      </c>
      <c r="O39" s="18" t="s">
        <v>404</v>
      </c>
      <c r="P39" s="20" t="s">
        <v>404</v>
      </c>
      <c r="Q39" s="18" t="n">
        <v>0</v>
      </c>
      <c r="R39" s="20" t="n">
        <v>0</v>
      </c>
      <c r="S39" s="18" t="n">
        <v>0</v>
      </c>
      <c r="T39" s="20" t="n">
        <v>0</v>
      </c>
      <c r="U39" s="18" t="n">
        <v>0</v>
      </c>
      <c r="V39" s="20" t="n">
        <v>0</v>
      </c>
    </row>
    <row r="40" spans="1:22">
      <c r="A40" s="15" t="s">
        <v>437</v>
      </c>
      <c r="B40" s="17" t="n">
        <v>14157</v>
      </c>
      <c r="C40" s="18">
        <f>(2754.0/B40*100)</f>
        <v/>
      </c>
      <c r="D40" s="19" t="n">
        <v>11403</v>
      </c>
      <c r="E40" s="18" t="n">
        <v>33.94251366</v>
      </c>
      <c r="F40" s="20" t="n">
        <v>3.1402803</v>
      </c>
      <c r="G40" s="18" t="n">
        <v>33.65795036</v>
      </c>
      <c r="H40" s="20" t="n">
        <v>3.18424998</v>
      </c>
      <c r="I40" s="18" t="n">
        <v>24.26234883</v>
      </c>
      <c r="J40" s="20" t="n">
        <v>3.22370617</v>
      </c>
      <c r="K40" s="18" t="n">
        <v>3.51057474</v>
      </c>
      <c r="L40" s="20" t="n">
        <v>1.36707127</v>
      </c>
      <c r="M40" s="18" t="n">
        <v>0</v>
      </c>
      <c r="N40" s="20" t="n">
        <v>0</v>
      </c>
      <c r="O40" s="18" t="s">
        <v>404</v>
      </c>
      <c r="P40" s="20" t="s">
        <v>404</v>
      </c>
      <c r="Q40" s="18" t="n">
        <v>0</v>
      </c>
      <c r="R40" s="20" t="n">
        <v>0</v>
      </c>
      <c r="S40" s="18" t="n">
        <v>0</v>
      </c>
      <c r="T40" s="20" t="n">
        <v>0</v>
      </c>
      <c r="U40" s="18" t="n">
        <v>4.62661241</v>
      </c>
      <c r="V40" s="20" t="n">
        <v>1.4586108</v>
      </c>
    </row>
    <row r="41" spans="1:22">
      <c r="A41" s="15" t="s">
        <v>438</v>
      </c>
      <c r="B41" s="17" t="n">
        <v>5712</v>
      </c>
      <c r="C41" s="18">
        <f>(99.0/B41*100)</f>
        <v/>
      </c>
      <c r="D41" s="19" t="n">
        <v>5613</v>
      </c>
      <c r="E41" s="18" t="n">
        <v>40.5203051</v>
      </c>
      <c r="F41" s="20" t="n">
        <v>3.81068745</v>
      </c>
      <c r="G41" s="18" t="n">
        <v>41.47186716</v>
      </c>
      <c r="H41" s="20" t="n">
        <v>3.85566988</v>
      </c>
      <c r="I41" s="18" t="n">
        <v>14.49578603</v>
      </c>
      <c r="J41" s="20" t="n">
        <v>2.84165339</v>
      </c>
      <c r="K41" s="18" t="n">
        <v>3.03392183</v>
      </c>
      <c r="L41" s="20" t="n">
        <v>1.27903725</v>
      </c>
      <c r="M41" s="18" t="n">
        <v>0</v>
      </c>
      <c r="N41" s="20" t="n">
        <v>0</v>
      </c>
      <c r="O41" s="18" t="s">
        <v>404</v>
      </c>
      <c r="P41" s="20" t="s">
        <v>404</v>
      </c>
      <c r="Q41" s="18" t="n">
        <v>0</v>
      </c>
      <c r="R41" s="20" t="n">
        <v>0</v>
      </c>
      <c r="S41" s="18" t="n">
        <v>0</v>
      </c>
      <c r="T41" s="20" t="n">
        <v>0</v>
      </c>
      <c r="U41" s="18" t="n">
        <v>0.47811988</v>
      </c>
      <c r="V41" s="20" t="n">
        <v>0.38689052</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15.0361004</v>
      </c>
      <c r="F44" s="20" t="n">
        <v>2.71722229</v>
      </c>
      <c r="G44" s="18" t="n">
        <v>13.16215414</v>
      </c>
      <c r="H44" s="20" t="n">
        <v>2.28203628</v>
      </c>
      <c r="I44" s="18" t="n">
        <v>53.20294564</v>
      </c>
      <c r="J44" s="20" t="n">
        <v>3.66582587</v>
      </c>
      <c r="K44" s="18" t="n">
        <v>18.13046906</v>
      </c>
      <c r="L44" s="20" t="n">
        <v>3.04412035</v>
      </c>
      <c r="M44" s="18" t="n">
        <v>0</v>
      </c>
      <c r="N44" s="20" t="n">
        <v>0</v>
      </c>
      <c r="O44" s="18" t="s">
        <v>404</v>
      </c>
      <c r="P44" s="20" t="s">
        <v>404</v>
      </c>
      <c r="Q44" s="18" t="n">
        <v>0</v>
      </c>
      <c r="R44" s="20" t="n">
        <v>0</v>
      </c>
      <c r="S44" s="18" t="n">
        <v>0.32338054</v>
      </c>
      <c r="T44" s="20" t="n">
        <v>0.31902652</v>
      </c>
      <c r="U44" s="18" t="n">
        <v>0.14495023</v>
      </c>
      <c r="V44" s="20" t="n">
        <v>0.1467335</v>
      </c>
    </row>
    <row r="45" spans="1:22">
      <c r="A45" s="15" t="s">
        <v>442</v>
      </c>
      <c r="B45" s="17" t="n">
        <v>5519</v>
      </c>
      <c r="C45" s="18">
        <f>(0.0/B45*100)</f>
        <v/>
      </c>
      <c r="D45" s="19" t="n">
        <v>5519</v>
      </c>
      <c r="E45" s="18" t="n">
        <v>48.14178194</v>
      </c>
      <c r="F45" s="20" t="n">
        <v>4.03625212</v>
      </c>
      <c r="G45" s="18" t="n">
        <v>24.28502383</v>
      </c>
      <c r="H45" s="20" t="n">
        <v>3.84445006</v>
      </c>
      <c r="I45" s="18" t="n">
        <v>15.85084161</v>
      </c>
      <c r="J45" s="20" t="n">
        <v>3.29104169</v>
      </c>
      <c r="K45" s="18" t="n">
        <v>9.67097382</v>
      </c>
      <c r="L45" s="20" t="n">
        <v>2.45282566</v>
      </c>
      <c r="M45" s="18" t="n">
        <v>0</v>
      </c>
      <c r="N45" s="20" t="n">
        <v>0</v>
      </c>
      <c r="O45" s="18" t="s">
        <v>404</v>
      </c>
      <c r="P45" s="20" t="s">
        <v>404</v>
      </c>
      <c r="Q45" s="18" t="n">
        <v>0</v>
      </c>
      <c r="R45" s="20" t="n">
        <v>0</v>
      </c>
      <c r="S45" s="18" t="n">
        <v>0</v>
      </c>
      <c r="T45" s="20" t="n">
        <v>0</v>
      </c>
      <c r="U45" s="18" t="n">
        <v>2.0513788</v>
      </c>
      <c r="V45" s="20" t="n">
        <v>1.00898136</v>
      </c>
    </row>
    <row r="46" spans="1:22">
      <c r="A46" s="15" t="s">
        <v>443</v>
      </c>
      <c r="B46" s="17" t="n">
        <v>23141</v>
      </c>
      <c r="C46" s="18">
        <f>(4196.0/B46*100)</f>
        <v/>
      </c>
      <c r="D46" s="19" t="n">
        <v>18945</v>
      </c>
      <c r="E46" s="18" t="n">
        <v>37.82470041</v>
      </c>
      <c r="F46" s="20" t="n">
        <v>2.51379899</v>
      </c>
      <c r="G46" s="18" t="n">
        <v>28.42480291</v>
      </c>
      <c r="H46" s="20" t="n">
        <v>2.08171113</v>
      </c>
      <c r="I46" s="18" t="n">
        <v>20.74184503</v>
      </c>
      <c r="J46" s="20" t="n">
        <v>2.0903582</v>
      </c>
      <c r="K46" s="18" t="n">
        <v>6.67119453</v>
      </c>
      <c r="L46" s="20" t="n">
        <v>0.9674396199999999</v>
      </c>
      <c r="M46" s="18" t="n">
        <v>0</v>
      </c>
      <c r="N46" s="20" t="n">
        <v>0</v>
      </c>
      <c r="O46" s="18" t="s">
        <v>404</v>
      </c>
      <c r="P46" s="20" t="s">
        <v>404</v>
      </c>
      <c r="Q46" s="18" t="n">
        <v>0</v>
      </c>
      <c r="R46" s="20" t="n">
        <v>0</v>
      </c>
      <c r="S46" s="18" t="n">
        <v>0</v>
      </c>
      <c r="T46" s="20" t="n">
        <v>0</v>
      </c>
      <c r="U46" s="18" t="n">
        <v>6.33745713</v>
      </c>
      <c r="V46" s="20" t="n">
        <v>1.05374117</v>
      </c>
    </row>
    <row r="47" spans="1:22">
      <c r="A47" s="15" t="s">
        <v>444</v>
      </c>
      <c r="B47" s="17" t="n">
        <v>5928</v>
      </c>
      <c r="C47" s="18">
        <f>(0.0/B47*100)</f>
        <v/>
      </c>
      <c r="D47" s="19" t="n">
        <v>5928</v>
      </c>
      <c r="E47" s="18" t="n">
        <v>39.82769397</v>
      </c>
      <c r="F47" s="20" t="n">
        <v>3.64410415</v>
      </c>
      <c r="G47" s="18" t="n">
        <v>25.13195609</v>
      </c>
      <c r="H47" s="20" t="n">
        <v>3.27913502</v>
      </c>
      <c r="I47" s="18" t="n">
        <v>26.31626858</v>
      </c>
      <c r="J47" s="20" t="n">
        <v>3.70824581</v>
      </c>
      <c r="K47" s="18" t="n">
        <v>6.09489316</v>
      </c>
      <c r="L47" s="20" t="n">
        <v>1.93297866</v>
      </c>
      <c r="M47" s="18" t="n">
        <v>0</v>
      </c>
      <c r="N47" s="20" t="n">
        <v>0</v>
      </c>
      <c r="O47" s="18" t="s">
        <v>404</v>
      </c>
      <c r="P47" s="20" t="s">
        <v>404</v>
      </c>
      <c r="Q47" s="18" t="n">
        <v>0</v>
      </c>
      <c r="R47" s="20" t="n">
        <v>0</v>
      </c>
      <c r="S47" s="18" t="n">
        <v>0</v>
      </c>
      <c r="T47" s="20" t="n">
        <v>0</v>
      </c>
      <c r="U47" s="18" t="n">
        <v>2.62918822</v>
      </c>
      <c r="V47" s="20" t="n">
        <v>1.31487786</v>
      </c>
    </row>
    <row r="48" spans="1:22">
      <c r="A48" s="15" t="s">
        <v>445</v>
      </c>
      <c r="B48" s="17" t="n">
        <v>9841</v>
      </c>
      <c r="C48" s="18">
        <f>(40.0/B48*100)</f>
        <v/>
      </c>
      <c r="D48" s="19" t="n">
        <v>9801</v>
      </c>
      <c r="E48" s="18" t="n">
        <v>27.69799734</v>
      </c>
      <c r="F48" s="20" t="n">
        <v>3.31898168</v>
      </c>
      <c r="G48" s="18" t="n">
        <v>27.18330201</v>
      </c>
      <c r="H48" s="20" t="n">
        <v>3.63457721</v>
      </c>
      <c r="I48" s="18" t="n">
        <v>26.79890431</v>
      </c>
      <c r="J48" s="20" t="n">
        <v>3.33478122</v>
      </c>
      <c r="K48" s="18" t="n">
        <v>17.78455706</v>
      </c>
      <c r="L48" s="20" t="n">
        <v>2.99948663</v>
      </c>
      <c r="M48" s="18" t="n">
        <v>0</v>
      </c>
      <c r="N48" s="20" t="n">
        <v>0</v>
      </c>
      <c r="O48" s="18" t="s">
        <v>404</v>
      </c>
      <c r="P48" s="20" t="s">
        <v>404</v>
      </c>
      <c r="Q48" s="18" t="n">
        <v>0</v>
      </c>
      <c r="R48" s="20" t="n">
        <v>0</v>
      </c>
      <c r="S48" s="18" t="n">
        <v>0</v>
      </c>
      <c r="T48" s="20" t="n">
        <v>0</v>
      </c>
      <c r="U48" s="18" t="n">
        <v>0.53523928</v>
      </c>
      <c r="V48" s="20" t="n">
        <v>0.52726012</v>
      </c>
    </row>
    <row r="49" spans="1:22">
      <c r="A49" s="15" t="s">
        <v>446</v>
      </c>
      <c r="B49" s="17" t="n">
        <v>6349</v>
      </c>
      <c r="C49" s="18">
        <f>(52.0/B49*100)</f>
        <v/>
      </c>
      <c r="D49" s="19" t="n">
        <v>6297</v>
      </c>
      <c r="E49" s="18" t="n">
        <v>36.10161141</v>
      </c>
      <c r="F49" s="20" t="n">
        <v>3.27142907</v>
      </c>
      <c r="G49" s="18" t="n">
        <v>27.9575828</v>
      </c>
      <c r="H49" s="20" t="n">
        <v>3.45403401</v>
      </c>
      <c r="I49" s="18" t="n">
        <v>23.78775743</v>
      </c>
      <c r="J49" s="20" t="n">
        <v>3.3456674</v>
      </c>
      <c r="K49" s="18" t="n">
        <v>11.62664478</v>
      </c>
      <c r="L49" s="20" t="n">
        <v>2.34002009</v>
      </c>
      <c r="M49" s="18" t="n">
        <v>0</v>
      </c>
      <c r="N49" s="20" t="n">
        <v>0</v>
      </c>
      <c r="O49" s="18" t="s">
        <v>404</v>
      </c>
      <c r="P49" s="20" t="s">
        <v>404</v>
      </c>
      <c r="Q49" s="18" t="n">
        <v>0</v>
      </c>
      <c r="R49" s="20" t="n">
        <v>0</v>
      </c>
      <c r="S49" s="18" t="n">
        <v>0</v>
      </c>
      <c r="T49" s="20" t="n">
        <v>0</v>
      </c>
      <c r="U49" s="18" t="n">
        <v>0.52640357</v>
      </c>
      <c r="V49" s="20" t="n">
        <v>0.54416161</v>
      </c>
    </row>
    <row r="50" spans="1:22">
      <c r="A50" s="15" t="s">
        <v>447</v>
      </c>
      <c r="B50" s="17" t="n">
        <v>11795</v>
      </c>
      <c r="C50" s="18">
        <f>(1031.0/B50*100)</f>
        <v/>
      </c>
      <c r="D50" s="19" t="n">
        <v>10764</v>
      </c>
      <c r="E50" s="18" t="n">
        <v>16.21252925</v>
      </c>
      <c r="F50" s="20" t="n">
        <v>2.32536138</v>
      </c>
      <c r="G50" s="18" t="n">
        <v>21.09191484</v>
      </c>
      <c r="H50" s="20" t="n">
        <v>2.99846051</v>
      </c>
      <c r="I50" s="18" t="n">
        <v>32.35898289</v>
      </c>
      <c r="J50" s="20" t="n">
        <v>3.12921606</v>
      </c>
      <c r="K50" s="18" t="n">
        <v>24.36048737</v>
      </c>
      <c r="L50" s="20" t="n">
        <v>2.74556635</v>
      </c>
      <c r="M50" s="18" t="n">
        <v>0</v>
      </c>
      <c r="N50" s="20" t="n">
        <v>0</v>
      </c>
      <c r="O50" s="18" t="s">
        <v>404</v>
      </c>
      <c r="P50" s="20" t="s">
        <v>404</v>
      </c>
      <c r="Q50" s="18" t="n">
        <v>0</v>
      </c>
      <c r="R50" s="20" t="n">
        <v>0</v>
      </c>
      <c r="S50" s="18" t="n">
        <v>0</v>
      </c>
      <c r="T50" s="20" t="n">
        <v>0</v>
      </c>
      <c r="U50" s="18" t="n">
        <v>5.97608566</v>
      </c>
      <c r="V50" s="20" t="n">
        <v>1.54224004</v>
      </c>
    </row>
    <row r="51" spans="1:22">
      <c r="A51" s="15" t="s">
        <v>448</v>
      </c>
      <c r="B51" s="17" t="n">
        <v>6866</v>
      </c>
      <c r="C51" s="18">
        <f>(0.0/B51*100)</f>
        <v/>
      </c>
      <c r="D51" s="19" t="n">
        <v>6866</v>
      </c>
      <c r="E51" s="18" t="n">
        <v>13.68599482</v>
      </c>
      <c r="F51" s="20" t="n">
        <v>1.74851679</v>
      </c>
      <c r="G51" s="18" t="n">
        <v>16.75335912</v>
      </c>
      <c r="H51" s="20" t="n">
        <v>2.52886656</v>
      </c>
      <c r="I51" s="18" t="n">
        <v>30.57246202</v>
      </c>
      <c r="J51" s="20" t="n">
        <v>3.15284925</v>
      </c>
      <c r="K51" s="18" t="n">
        <v>37.00363037</v>
      </c>
      <c r="L51" s="20" t="n">
        <v>2.82756299</v>
      </c>
      <c r="M51" s="18" t="n">
        <v>0</v>
      </c>
      <c r="N51" s="20" t="n">
        <v>0</v>
      </c>
      <c r="O51" s="18" t="s">
        <v>404</v>
      </c>
      <c r="P51" s="20" t="s">
        <v>404</v>
      </c>
      <c r="Q51" s="18" t="n">
        <v>0</v>
      </c>
      <c r="R51" s="20" t="n">
        <v>0</v>
      </c>
      <c r="S51" s="18" t="n">
        <v>0</v>
      </c>
      <c r="T51" s="20" t="n">
        <v>0</v>
      </c>
      <c r="U51" s="18" t="n">
        <v>1.98455367</v>
      </c>
      <c r="V51" s="20" t="n">
        <v>0.85629473</v>
      </c>
    </row>
    <row r="52" spans="1:22">
      <c r="A52" s="15" t="s">
        <v>449</v>
      </c>
      <c r="B52" s="17" t="n">
        <v>5809</v>
      </c>
      <c r="C52" s="18">
        <f>(0.0/B52*100)</f>
        <v/>
      </c>
      <c r="D52" s="19" t="n">
        <v>5809</v>
      </c>
      <c r="E52" s="18" t="n">
        <v>11.28949043</v>
      </c>
      <c r="F52" s="20" t="n">
        <v>2.72203399</v>
      </c>
      <c r="G52" s="18" t="n">
        <v>21.37671756</v>
      </c>
      <c r="H52" s="20" t="n">
        <v>3.18877683</v>
      </c>
      <c r="I52" s="18" t="n">
        <v>42.76330943</v>
      </c>
      <c r="J52" s="20" t="n">
        <v>3.58154118</v>
      </c>
      <c r="K52" s="18" t="n">
        <v>23.93608261</v>
      </c>
      <c r="L52" s="20" t="n">
        <v>3.42537234</v>
      </c>
      <c r="M52" s="18" t="n">
        <v>0</v>
      </c>
      <c r="N52" s="20" t="n">
        <v>0</v>
      </c>
      <c r="O52" s="18" t="s">
        <v>404</v>
      </c>
      <c r="P52" s="20" t="s">
        <v>404</v>
      </c>
      <c r="Q52" s="18" t="n">
        <v>0</v>
      </c>
      <c r="R52" s="20" t="n">
        <v>0</v>
      </c>
      <c r="S52" s="18" t="n">
        <v>0</v>
      </c>
      <c r="T52" s="20" t="n">
        <v>0</v>
      </c>
      <c r="U52" s="18" t="n">
        <v>0.63439996</v>
      </c>
      <c r="V52" s="20" t="n">
        <v>0.54097787</v>
      </c>
    </row>
    <row r="53" spans="1:22">
      <c r="A53" s="15" t="s">
        <v>450</v>
      </c>
      <c r="B53" s="17" t="n">
        <v>5571</v>
      </c>
      <c r="C53" s="18">
        <f>(0.0/B53*100)</f>
        <v/>
      </c>
      <c r="D53" s="19" t="n">
        <v>5571</v>
      </c>
      <c r="E53" s="18" t="n">
        <v>24.67730426</v>
      </c>
      <c r="F53" s="20" t="n">
        <v>0.10677001</v>
      </c>
      <c r="G53" s="18" t="n">
        <v>42.61248076</v>
      </c>
      <c r="H53" s="20" t="n">
        <v>0.13261186</v>
      </c>
      <c r="I53" s="18" t="n">
        <v>24.04255168</v>
      </c>
      <c r="J53" s="20" t="n">
        <v>0.11713343</v>
      </c>
      <c r="K53" s="18" t="n">
        <v>8.55839132</v>
      </c>
      <c r="L53" s="20" t="n">
        <v>0.09514843000000001</v>
      </c>
      <c r="M53" s="18" t="n">
        <v>0</v>
      </c>
      <c r="N53" s="20" t="n">
        <v>0</v>
      </c>
      <c r="O53" s="18" t="s">
        <v>404</v>
      </c>
      <c r="P53" s="20" t="s">
        <v>404</v>
      </c>
      <c r="Q53" s="18" t="n">
        <v>0</v>
      </c>
      <c r="R53" s="20" t="n">
        <v>0</v>
      </c>
      <c r="S53" s="18" t="n">
        <v>0</v>
      </c>
      <c r="T53" s="20" t="n">
        <v>0</v>
      </c>
      <c r="U53" s="18" t="n">
        <v>0.10927198</v>
      </c>
      <c r="V53" s="20" t="n">
        <v>0.02578596</v>
      </c>
    </row>
    <row r="54" spans="1:22">
      <c r="A54" s="15" t="s">
        <v>451</v>
      </c>
      <c r="B54" s="17" t="n">
        <v>4740</v>
      </c>
      <c r="C54" s="18">
        <f>(199.0/B54*100)</f>
        <v/>
      </c>
      <c r="D54" s="19" t="n">
        <v>4541</v>
      </c>
      <c r="E54" s="18" t="n">
        <v>18.38164524</v>
      </c>
      <c r="F54" s="20" t="n">
        <v>3.02074256</v>
      </c>
      <c r="G54" s="18" t="n">
        <v>24.69757969</v>
      </c>
      <c r="H54" s="20" t="n">
        <v>3.62501275</v>
      </c>
      <c r="I54" s="18" t="n">
        <v>32.84842237</v>
      </c>
      <c r="J54" s="20" t="n">
        <v>3.6288024</v>
      </c>
      <c r="K54" s="18" t="n">
        <v>22.72718834</v>
      </c>
      <c r="L54" s="20" t="n">
        <v>3.59367205</v>
      </c>
      <c r="M54" s="18" t="n">
        <v>0</v>
      </c>
      <c r="N54" s="20" t="n">
        <v>0</v>
      </c>
      <c r="O54" s="18" t="s">
        <v>404</v>
      </c>
      <c r="P54" s="20" t="s">
        <v>404</v>
      </c>
      <c r="Q54" s="18" t="n">
        <v>0</v>
      </c>
      <c r="R54" s="20" t="n">
        <v>0</v>
      </c>
      <c r="S54" s="18" t="n">
        <v>0</v>
      </c>
      <c r="T54" s="20" t="n">
        <v>0</v>
      </c>
      <c r="U54" s="18" t="n">
        <v>1.34516436</v>
      </c>
      <c r="V54" s="20" t="n">
        <v>0.81001597</v>
      </c>
    </row>
    <row r="55" spans="1:22">
      <c r="A55" s="15" t="s">
        <v>452</v>
      </c>
      <c r="B55" s="17" t="n">
        <v>5316</v>
      </c>
      <c r="C55" s="18">
        <f>(43.0/B55*100)</f>
        <v/>
      </c>
      <c r="D55" s="19" t="n">
        <v>5273</v>
      </c>
      <c r="E55" s="18" t="n">
        <v>35.7408055</v>
      </c>
      <c r="F55" s="20" t="n">
        <v>3.05861877</v>
      </c>
      <c r="G55" s="18" t="n">
        <v>28.47539897</v>
      </c>
      <c r="H55" s="20" t="n">
        <v>2.60685882</v>
      </c>
      <c r="I55" s="18" t="n">
        <v>25.65817184</v>
      </c>
      <c r="J55" s="20" t="n">
        <v>2.73037154</v>
      </c>
      <c r="K55" s="18" t="n">
        <v>8.41014569</v>
      </c>
      <c r="L55" s="20" t="n">
        <v>1.60031334</v>
      </c>
      <c r="M55" s="18" t="n">
        <v>0</v>
      </c>
      <c r="N55" s="20" t="n">
        <v>0</v>
      </c>
      <c r="O55" s="18" t="s">
        <v>404</v>
      </c>
      <c r="P55" s="20" t="s">
        <v>404</v>
      </c>
      <c r="Q55" s="18" t="n">
        <v>0</v>
      </c>
      <c r="R55" s="20" t="n">
        <v>0</v>
      </c>
      <c r="S55" s="18" t="n">
        <v>0.38265871</v>
      </c>
      <c r="T55" s="20" t="n">
        <v>0.37384275</v>
      </c>
      <c r="U55" s="18" t="n">
        <v>1.33281929</v>
      </c>
      <c r="V55" s="20" t="n">
        <v>0.78794865</v>
      </c>
    </row>
    <row r="56" spans="1:22">
      <c r="A56" s="15" t="s">
        <v>453</v>
      </c>
      <c r="B56" s="17" t="n">
        <v>5359</v>
      </c>
      <c r="C56" s="18">
        <f>(0.0/B56*100)</f>
        <v/>
      </c>
      <c r="D56" s="19" t="n">
        <v>5359</v>
      </c>
      <c r="E56" s="18" t="n">
        <v>37.09589399</v>
      </c>
      <c r="F56" s="20" t="n">
        <v>3.98480575</v>
      </c>
      <c r="G56" s="18" t="n">
        <v>41.72852633</v>
      </c>
      <c r="H56" s="20" t="n">
        <v>4.19335767</v>
      </c>
      <c r="I56" s="18" t="n">
        <v>13.07235646</v>
      </c>
      <c r="J56" s="20" t="n">
        <v>2.79798079</v>
      </c>
      <c r="K56" s="18" t="n">
        <v>0.66242081</v>
      </c>
      <c r="L56" s="20" t="n">
        <v>0.65779082</v>
      </c>
      <c r="M56" s="18" t="n">
        <v>0</v>
      </c>
      <c r="N56" s="20" t="n">
        <v>0</v>
      </c>
      <c r="O56" s="18" t="s">
        <v>404</v>
      </c>
      <c r="P56" s="20" t="s">
        <v>404</v>
      </c>
      <c r="Q56" s="18" t="n">
        <v>0</v>
      </c>
      <c r="R56" s="20" t="n">
        <v>0</v>
      </c>
      <c r="S56" s="18" t="n">
        <v>0</v>
      </c>
      <c r="T56" s="20" t="n">
        <v>0</v>
      </c>
      <c r="U56" s="18" t="n">
        <v>7.44080241</v>
      </c>
      <c r="V56" s="20" t="n">
        <v>2.27554513</v>
      </c>
    </row>
    <row r="57" spans="1:22">
      <c r="A57" s="15" t="s">
        <v>454</v>
      </c>
      <c r="B57" s="17" t="n">
        <v>6513</v>
      </c>
      <c r="C57" s="18">
        <f>(0.0/B57*100)</f>
        <v/>
      </c>
      <c r="D57" s="19" t="n">
        <v>6513</v>
      </c>
      <c r="E57" s="18" t="n">
        <v>11.55349572</v>
      </c>
      <c r="F57" s="20" t="n">
        <v>2.219294</v>
      </c>
      <c r="G57" s="18" t="n">
        <v>19.65260043</v>
      </c>
      <c r="H57" s="20" t="n">
        <v>2.6434324</v>
      </c>
      <c r="I57" s="18" t="n">
        <v>35.72328493</v>
      </c>
      <c r="J57" s="20" t="n">
        <v>3.91765618</v>
      </c>
      <c r="K57" s="18" t="n">
        <v>32.62149549</v>
      </c>
      <c r="L57" s="20" t="n">
        <v>2.94072428</v>
      </c>
      <c r="M57" s="18" t="n">
        <v>0</v>
      </c>
      <c r="N57" s="20" t="n">
        <v>0</v>
      </c>
      <c r="O57" s="18" t="s">
        <v>404</v>
      </c>
      <c r="P57" s="20" t="s">
        <v>404</v>
      </c>
      <c r="Q57" s="18" t="n">
        <v>0</v>
      </c>
      <c r="R57" s="20" t="n">
        <v>0</v>
      </c>
      <c r="S57" s="18" t="n">
        <v>0.44912343</v>
      </c>
      <c r="T57" s="20" t="n">
        <v>0.4483932</v>
      </c>
      <c r="U57" s="18" t="n">
        <v>0</v>
      </c>
      <c r="V57" s="20" t="n">
        <v>0</v>
      </c>
    </row>
    <row r="58" spans="1:22">
      <c r="A58" s="15" t="s">
        <v>455</v>
      </c>
      <c r="B58" s="17" t="n">
        <v>7267</v>
      </c>
      <c r="C58" s="18">
        <f>(0.0/B58*100)</f>
        <v/>
      </c>
      <c r="D58" s="19" t="n">
        <v>7267</v>
      </c>
      <c r="E58" s="18" t="n">
        <v>26.76076554</v>
      </c>
      <c r="F58" s="20" t="n">
        <v>2.99919104</v>
      </c>
      <c r="G58" s="18" t="n">
        <v>27.75389949</v>
      </c>
      <c r="H58" s="20" t="n">
        <v>3.32498823</v>
      </c>
      <c r="I58" s="18" t="n">
        <v>18.93812265</v>
      </c>
      <c r="J58" s="20" t="n">
        <v>3.05703726</v>
      </c>
      <c r="K58" s="18" t="n">
        <v>25.73749222</v>
      </c>
      <c r="L58" s="20" t="n">
        <v>3.28526789</v>
      </c>
      <c r="M58" s="18" t="n">
        <v>0</v>
      </c>
      <c r="N58" s="20" t="n">
        <v>0</v>
      </c>
      <c r="O58" s="18" t="s">
        <v>404</v>
      </c>
      <c r="P58" s="20" t="s">
        <v>404</v>
      </c>
      <c r="Q58" s="18" t="n">
        <v>0</v>
      </c>
      <c r="R58" s="20" t="n">
        <v>0</v>
      </c>
      <c r="S58" s="18" t="n">
        <v>0.8097201000000001</v>
      </c>
      <c r="T58" s="20" t="n">
        <v>0.80207561</v>
      </c>
      <c r="U58" s="18" t="n">
        <v>0</v>
      </c>
      <c r="V58" s="20" t="n">
        <v>0</v>
      </c>
    </row>
    <row r="59" spans="1:22">
      <c r="A59" s="15" t="s">
        <v>456</v>
      </c>
      <c r="B59" s="17" t="n">
        <v>4826</v>
      </c>
      <c r="C59" s="18">
        <f>(0.0/B59*100)</f>
        <v/>
      </c>
      <c r="D59" s="19" t="n">
        <v>4826</v>
      </c>
      <c r="E59" s="18" t="n">
        <v>5.2813844</v>
      </c>
      <c r="F59" s="20" t="n">
        <v>0.57873654</v>
      </c>
      <c r="G59" s="18" t="n">
        <v>8.683654000000001</v>
      </c>
      <c r="H59" s="20" t="n">
        <v>1.07961727</v>
      </c>
      <c r="I59" s="18" t="n">
        <v>41.91549728</v>
      </c>
      <c r="J59" s="20" t="n">
        <v>1.25937249</v>
      </c>
      <c r="K59" s="18" t="n">
        <v>42.2286272</v>
      </c>
      <c r="L59" s="20" t="n">
        <v>1.15100277</v>
      </c>
      <c r="M59" s="18" t="n">
        <v>0</v>
      </c>
      <c r="N59" s="20" t="n">
        <v>0</v>
      </c>
      <c r="O59" s="18" t="s">
        <v>404</v>
      </c>
      <c r="P59" s="20" t="s">
        <v>404</v>
      </c>
      <c r="Q59" s="18" t="n">
        <v>0</v>
      </c>
      <c r="R59" s="20" t="n">
        <v>0</v>
      </c>
      <c r="S59" s="18" t="n">
        <v>1.84047731</v>
      </c>
      <c r="T59" s="20" t="n">
        <v>0.07218755</v>
      </c>
      <c r="U59" s="18" t="n">
        <v>0.05035982</v>
      </c>
      <c r="V59" s="20" t="n">
        <v>0.03558743</v>
      </c>
    </row>
    <row r="60" spans="1:22">
      <c r="A60" s="15" t="s">
        <v>457</v>
      </c>
      <c r="B60" s="17" t="n">
        <v>4546</v>
      </c>
      <c r="C60" s="18">
        <f>(0.0/B60*100)</f>
        <v/>
      </c>
      <c r="D60" s="19" t="n">
        <v>4546</v>
      </c>
      <c r="E60" s="18" t="n">
        <v>36.37803648</v>
      </c>
      <c r="F60" s="20" t="n">
        <v>3.06038394</v>
      </c>
      <c r="G60" s="18" t="n">
        <v>27.23578253</v>
      </c>
      <c r="H60" s="20" t="n">
        <v>3.24399885</v>
      </c>
      <c r="I60" s="18" t="n">
        <v>22.81964005</v>
      </c>
      <c r="J60" s="20" t="n">
        <v>3.12421363</v>
      </c>
      <c r="K60" s="18" t="n">
        <v>12.50611819</v>
      </c>
      <c r="L60" s="20" t="n">
        <v>1.85199201</v>
      </c>
      <c r="M60" s="18" t="n">
        <v>0</v>
      </c>
      <c r="N60" s="20" t="n">
        <v>0</v>
      </c>
      <c r="O60" s="18" t="s">
        <v>404</v>
      </c>
      <c r="P60" s="20" t="s">
        <v>404</v>
      </c>
      <c r="Q60" s="18" t="n">
        <v>0</v>
      </c>
      <c r="R60" s="20" t="n">
        <v>0</v>
      </c>
      <c r="S60" s="18" t="n">
        <v>0</v>
      </c>
      <c r="T60" s="20" t="n">
        <v>0</v>
      </c>
      <c r="U60" s="18" t="n">
        <v>1.06042275</v>
      </c>
      <c r="V60" s="20" t="n">
        <v>0.58872912</v>
      </c>
    </row>
    <row r="61" spans="1:22">
      <c r="A61" s="15" t="s">
        <v>458</v>
      </c>
      <c r="B61" s="17" t="n">
        <v>6525</v>
      </c>
      <c r="C61" s="18">
        <f>(0.0/B61*100)</f>
        <v/>
      </c>
      <c r="D61" s="19" t="n">
        <v>6525</v>
      </c>
      <c r="E61" s="18" t="n">
        <v>17.04388122</v>
      </c>
      <c r="F61" s="20" t="n">
        <v>2.29282673</v>
      </c>
      <c r="G61" s="18" t="n">
        <v>28.03823147</v>
      </c>
      <c r="H61" s="20" t="n">
        <v>2.26639545</v>
      </c>
      <c r="I61" s="18" t="n">
        <v>42.91441972</v>
      </c>
      <c r="J61" s="20" t="n">
        <v>2.83686177</v>
      </c>
      <c r="K61" s="18" t="n">
        <v>11.96309157</v>
      </c>
      <c r="L61" s="20" t="n">
        <v>1.6067961</v>
      </c>
      <c r="M61" s="18" t="n">
        <v>0</v>
      </c>
      <c r="N61" s="20" t="n">
        <v>0</v>
      </c>
      <c r="O61" s="18" t="s">
        <v>404</v>
      </c>
      <c r="P61" s="20" t="s">
        <v>404</v>
      </c>
      <c r="Q61" s="18" t="n">
        <v>0</v>
      </c>
      <c r="R61" s="20" t="n">
        <v>0</v>
      </c>
      <c r="S61" s="18" t="n">
        <v>0</v>
      </c>
      <c r="T61" s="20" t="n">
        <v>0</v>
      </c>
      <c r="U61" s="18" t="n">
        <v>0.04037601</v>
      </c>
      <c r="V61" s="20" t="n">
        <v>0.0015804</v>
      </c>
    </row>
    <row r="62" spans="1:22">
      <c r="A62" s="15" t="s">
        <v>459</v>
      </c>
      <c r="B62" s="17" t="n">
        <v>4476</v>
      </c>
      <c r="C62" s="18">
        <f>(0.0/B62*100)</f>
        <v/>
      </c>
      <c r="D62" s="19" t="n">
        <v>4476</v>
      </c>
      <c r="E62" s="18" t="n">
        <v>42.40396576</v>
      </c>
      <c r="F62" s="20" t="n">
        <v>0.07174303999999999</v>
      </c>
      <c r="G62" s="18" t="n">
        <v>29.76310394</v>
      </c>
      <c r="H62" s="20" t="n">
        <v>0.05435348</v>
      </c>
      <c r="I62" s="18" t="n">
        <v>19.88973544</v>
      </c>
      <c r="J62" s="20" t="n">
        <v>0.0645212</v>
      </c>
      <c r="K62" s="18" t="n">
        <v>7.94319486</v>
      </c>
      <c r="L62" s="20" t="n">
        <v>0.02393869</v>
      </c>
      <c r="M62" s="18" t="n">
        <v>0</v>
      </c>
      <c r="N62" s="20" t="n">
        <v>0</v>
      </c>
      <c r="O62" s="18" t="s">
        <v>404</v>
      </c>
      <c r="P62" s="20" t="s">
        <v>404</v>
      </c>
      <c r="Q62" s="18" t="n">
        <v>0</v>
      </c>
      <c r="R62" s="20" t="n">
        <v>0</v>
      </c>
      <c r="S62" s="18" t="n">
        <v>0</v>
      </c>
      <c r="T62" s="20" t="n">
        <v>0</v>
      </c>
      <c r="U62" s="18" t="n">
        <v>0</v>
      </c>
      <c r="V62" s="20" t="n">
        <v>0</v>
      </c>
    </row>
    <row r="63" spans="1:22">
      <c r="A63" s="15" t="s">
        <v>460</v>
      </c>
      <c r="B63" s="17" t="n">
        <v>5324</v>
      </c>
      <c r="C63" s="18">
        <f>(0.0/B63*100)</f>
        <v/>
      </c>
      <c r="D63" s="19" t="n">
        <v>5324</v>
      </c>
      <c r="E63" s="18" t="n">
        <v>19.12846781</v>
      </c>
      <c r="F63" s="20" t="n">
        <v>0.18924618</v>
      </c>
      <c r="G63" s="18" t="n">
        <v>19.78400217</v>
      </c>
      <c r="H63" s="20" t="n">
        <v>0.10961068</v>
      </c>
      <c r="I63" s="18" t="n">
        <v>49.14531207</v>
      </c>
      <c r="J63" s="20" t="n">
        <v>0.18210929</v>
      </c>
      <c r="K63" s="18" t="n">
        <v>5.31517293</v>
      </c>
      <c r="L63" s="20" t="n">
        <v>0.06286271</v>
      </c>
      <c r="M63" s="18" t="n">
        <v>0</v>
      </c>
      <c r="N63" s="20" t="n">
        <v>0</v>
      </c>
      <c r="O63" s="18" t="s">
        <v>404</v>
      </c>
      <c r="P63" s="20" t="s">
        <v>404</v>
      </c>
      <c r="Q63" s="18" t="n">
        <v>0</v>
      </c>
      <c r="R63" s="20" t="n">
        <v>0</v>
      </c>
      <c r="S63" s="18" t="n">
        <v>0</v>
      </c>
      <c r="T63" s="20" t="n">
        <v>0</v>
      </c>
      <c r="U63" s="18" t="n">
        <v>6.62704503</v>
      </c>
      <c r="V63" s="20" t="n">
        <v>0.0646033</v>
      </c>
    </row>
    <row r="64" spans="1:22">
      <c r="A64" s="15" t="s">
        <v>461</v>
      </c>
      <c r="B64" s="17" t="n">
        <v>3634</v>
      </c>
      <c r="C64" s="18">
        <f>(27.0/B64*100)</f>
        <v/>
      </c>
      <c r="D64" s="19" t="n">
        <v>3607</v>
      </c>
      <c r="E64" s="18" t="n">
        <v>64.98784671999999</v>
      </c>
      <c r="F64" s="20" t="n">
        <v>0.10802206</v>
      </c>
      <c r="G64" s="18" t="n">
        <v>27.71173448</v>
      </c>
      <c r="H64" s="20" t="n">
        <v>0.10551139</v>
      </c>
      <c r="I64" s="18" t="n">
        <v>7.3004188</v>
      </c>
      <c r="J64" s="20" t="n">
        <v>0.08141652000000001</v>
      </c>
      <c r="K64" s="18" t="n">
        <v>0</v>
      </c>
      <c r="L64" s="20" t="n">
        <v>0</v>
      </c>
      <c r="M64" s="18" t="n">
        <v>0</v>
      </c>
      <c r="N64" s="20" t="n">
        <v>0</v>
      </c>
      <c r="O64" s="18" t="s">
        <v>404</v>
      </c>
      <c r="P64" s="20" t="s">
        <v>404</v>
      </c>
      <c r="Q64" s="18" t="n">
        <v>0</v>
      </c>
      <c r="R64" s="20" t="n">
        <v>0</v>
      </c>
      <c r="S64" s="18" t="n">
        <v>0</v>
      </c>
      <c r="T64" s="20" t="n">
        <v>0</v>
      </c>
      <c r="U64" s="18" t="n">
        <v>0</v>
      </c>
      <c r="V64" s="20" t="n">
        <v>0</v>
      </c>
    </row>
    <row r="65" spans="1:22">
      <c r="A65" s="15" t="s">
        <v>462</v>
      </c>
      <c r="B65" s="17" t="n">
        <v>5325</v>
      </c>
      <c r="C65" s="18">
        <f>(0.0/B65*100)</f>
        <v/>
      </c>
      <c r="D65" s="19" t="n">
        <v>5325</v>
      </c>
      <c r="E65" s="18" t="n">
        <v>7.36855101</v>
      </c>
      <c r="F65" s="20" t="n">
        <v>1.95038414</v>
      </c>
      <c r="G65" s="18" t="n">
        <v>15.29816486</v>
      </c>
      <c r="H65" s="20" t="n">
        <v>2.35541441</v>
      </c>
      <c r="I65" s="18" t="n">
        <v>64.15962119</v>
      </c>
      <c r="J65" s="20" t="n">
        <v>3.51432397</v>
      </c>
      <c r="K65" s="18" t="n">
        <v>13.17366294</v>
      </c>
      <c r="L65" s="20" t="n">
        <v>2.00563062</v>
      </c>
      <c r="M65" s="18" t="n">
        <v>0</v>
      </c>
      <c r="N65" s="20" t="n">
        <v>0</v>
      </c>
      <c r="O65" s="18" t="s">
        <v>404</v>
      </c>
      <c r="P65" s="20" t="s">
        <v>404</v>
      </c>
      <c r="Q65" s="18" t="n">
        <v>0</v>
      </c>
      <c r="R65" s="20" t="n">
        <v>0</v>
      </c>
      <c r="S65" s="18" t="n">
        <v>0</v>
      </c>
      <c r="T65" s="20" t="n">
        <v>0</v>
      </c>
      <c r="U65" s="18" t="n">
        <v>0</v>
      </c>
      <c r="V65" s="20" t="n">
        <v>0</v>
      </c>
    </row>
    <row r="66" spans="1:22">
      <c r="A66" s="15" t="s">
        <v>463</v>
      </c>
      <c r="B66" s="17" t="n">
        <v>5665</v>
      </c>
      <c r="C66" s="18">
        <f>(0.0/B66*100)</f>
        <v/>
      </c>
      <c r="D66" s="19" t="n">
        <v>5665</v>
      </c>
      <c r="E66" s="18" t="n">
        <v>8.22156756</v>
      </c>
      <c r="F66" s="20" t="n">
        <v>0.42436066</v>
      </c>
      <c r="G66" s="18" t="n">
        <v>32.22845909</v>
      </c>
      <c r="H66" s="20" t="n">
        <v>0.30768404</v>
      </c>
      <c r="I66" s="18" t="n">
        <v>45.53895578</v>
      </c>
      <c r="J66" s="20" t="n">
        <v>0.44840546</v>
      </c>
      <c r="K66" s="18" t="n">
        <v>14.01101757</v>
      </c>
      <c r="L66" s="20" t="n">
        <v>0.07584072</v>
      </c>
      <c r="M66" s="18" t="n">
        <v>0</v>
      </c>
      <c r="N66" s="20" t="n">
        <v>0</v>
      </c>
      <c r="O66" s="18" t="s">
        <v>404</v>
      </c>
      <c r="P66" s="20" t="s">
        <v>404</v>
      </c>
      <c r="Q66" s="18" t="n">
        <v>0</v>
      </c>
      <c r="R66" s="20" t="n">
        <v>0</v>
      </c>
      <c r="S66" s="18" t="n">
        <v>0</v>
      </c>
      <c r="T66" s="20" t="n">
        <v>0</v>
      </c>
      <c r="U66" s="18" t="n">
        <v>0</v>
      </c>
      <c r="V66" s="20" t="n">
        <v>0</v>
      </c>
    </row>
    <row r="67" spans="1:22">
      <c r="A67" s="15" t="s">
        <v>464</v>
      </c>
      <c r="B67" s="17" t="n">
        <v>6971</v>
      </c>
      <c r="C67" s="18">
        <f>(0.0/B67*100)</f>
        <v/>
      </c>
      <c r="D67" s="19" t="n">
        <v>6971</v>
      </c>
      <c r="E67" s="18" t="n">
        <v>14.36142211</v>
      </c>
      <c r="F67" s="20" t="n">
        <v>1.73094965</v>
      </c>
      <c r="G67" s="18" t="n">
        <v>18.28021299</v>
      </c>
      <c r="H67" s="20" t="n">
        <v>2.45371365</v>
      </c>
      <c r="I67" s="18" t="n">
        <v>33.48910431</v>
      </c>
      <c r="J67" s="20" t="n">
        <v>2.88011966</v>
      </c>
      <c r="K67" s="18" t="n">
        <v>32.55760195</v>
      </c>
      <c r="L67" s="20" t="n">
        <v>2.78077079</v>
      </c>
      <c r="M67" s="18" t="n">
        <v>0</v>
      </c>
      <c r="N67" s="20" t="n">
        <v>0</v>
      </c>
      <c r="O67" s="18" t="s">
        <v>404</v>
      </c>
      <c r="P67" s="20" t="s">
        <v>404</v>
      </c>
      <c r="Q67" s="18" t="n">
        <v>0</v>
      </c>
      <c r="R67" s="20" t="n">
        <v>0</v>
      </c>
      <c r="S67" s="18" t="n">
        <v>0</v>
      </c>
      <c r="T67" s="20" t="n">
        <v>0</v>
      </c>
      <c r="U67" s="18" t="n">
        <v>1.31165865</v>
      </c>
      <c r="V67" s="20" t="n">
        <v>0.6900573</v>
      </c>
    </row>
    <row r="68" spans="1:22">
      <c r="A68" s="15" t="s">
        <v>465</v>
      </c>
      <c r="B68" s="17" t="n">
        <v>12083</v>
      </c>
      <c r="C68" s="18">
        <f>(0.0/B68*100)</f>
        <v/>
      </c>
      <c r="D68" s="19" t="n">
        <v>12083</v>
      </c>
      <c r="E68" s="18" t="n">
        <v>80.69101932</v>
      </c>
      <c r="F68" s="20" t="n">
        <v>0.07831865</v>
      </c>
      <c r="G68" s="18" t="n">
        <v>7.2308329</v>
      </c>
      <c r="H68" s="20" t="n">
        <v>0.05495351</v>
      </c>
      <c r="I68" s="18" t="n">
        <v>9.754568409999999</v>
      </c>
      <c r="J68" s="20" t="n">
        <v>0.06524001</v>
      </c>
      <c r="K68" s="18" t="n">
        <v>1.59277382</v>
      </c>
      <c r="L68" s="20" t="n">
        <v>0.0149057</v>
      </c>
      <c r="M68" s="18" t="n">
        <v>0</v>
      </c>
      <c r="N68" s="20" t="n">
        <v>0</v>
      </c>
      <c r="O68" s="18" t="s">
        <v>404</v>
      </c>
      <c r="P68" s="20" t="s">
        <v>404</v>
      </c>
      <c r="Q68" s="18" t="n">
        <v>0</v>
      </c>
      <c r="R68" s="20" t="n">
        <v>0</v>
      </c>
      <c r="S68" s="18" t="n">
        <v>0</v>
      </c>
      <c r="T68" s="20" t="n">
        <v>0</v>
      </c>
      <c r="U68" s="18" t="n">
        <v>0.73080554</v>
      </c>
      <c r="V68" s="20" t="n">
        <v>0.02197892</v>
      </c>
    </row>
    <row r="69" spans="1:22">
      <c r="A69" s="15" t="s">
        <v>466</v>
      </c>
      <c r="B69" s="17" t="n">
        <v>4876</v>
      </c>
      <c r="C69" s="18">
        <f>(0.0/B69*100)</f>
        <v/>
      </c>
      <c r="D69" s="19" t="n">
        <v>4876</v>
      </c>
      <c r="E69" s="18" t="n">
        <v>22.84939088</v>
      </c>
      <c r="F69" s="20" t="n">
        <v>3.58269347</v>
      </c>
      <c r="G69" s="18" t="n">
        <v>31.27315888</v>
      </c>
      <c r="H69" s="20" t="n">
        <v>3.92605646</v>
      </c>
      <c r="I69" s="18" t="n">
        <v>40.91997039</v>
      </c>
      <c r="J69" s="20" t="n">
        <v>3.98910836</v>
      </c>
      <c r="K69" s="18" t="n">
        <v>4.95747986</v>
      </c>
      <c r="L69" s="20" t="n">
        <v>1.71106247</v>
      </c>
      <c r="M69" s="18" t="n">
        <v>0</v>
      </c>
      <c r="N69" s="20" t="n">
        <v>0</v>
      </c>
      <c r="O69" s="18" t="s">
        <v>404</v>
      </c>
      <c r="P69" s="20" t="s">
        <v>404</v>
      </c>
      <c r="Q69" s="18" t="n">
        <v>0</v>
      </c>
      <c r="R69" s="20" t="n">
        <v>0</v>
      </c>
      <c r="S69" s="18" t="n">
        <v>0</v>
      </c>
      <c r="T69" s="20" t="n">
        <v>0</v>
      </c>
      <c r="U69" s="18" t="n">
        <v>0</v>
      </c>
      <c r="V69" s="20" t="n">
        <v>0</v>
      </c>
    </row>
    <row r="70" spans="1:22">
      <c r="A70" s="15" t="s">
        <v>467</v>
      </c>
      <c r="B70" s="17" t="n">
        <v>6036</v>
      </c>
      <c r="C70" s="18">
        <f>(0.0/B70*100)</f>
        <v/>
      </c>
      <c r="D70" s="19" t="n">
        <v>6036</v>
      </c>
      <c r="E70" s="18" t="n">
        <v>22.43586014</v>
      </c>
      <c r="F70" s="20" t="n">
        <v>3.68641008</v>
      </c>
      <c r="G70" s="18" t="n">
        <v>26.07704103</v>
      </c>
      <c r="H70" s="20" t="n">
        <v>2.90115499</v>
      </c>
      <c r="I70" s="18" t="n">
        <v>33.2590904</v>
      </c>
      <c r="J70" s="20" t="n">
        <v>3.42146036</v>
      </c>
      <c r="K70" s="18" t="n">
        <v>17.74566437</v>
      </c>
      <c r="L70" s="20" t="n">
        <v>2.94997237</v>
      </c>
      <c r="M70" s="18" t="n">
        <v>0</v>
      </c>
      <c r="N70" s="20" t="n">
        <v>0</v>
      </c>
      <c r="O70" s="18" t="s">
        <v>404</v>
      </c>
      <c r="P70" s="20" t="s">
        <v>404</v>
      </c>
      <c r="Q70" s="18" t="n">
        <v>0</v>
      </c>
      <c r="R70" s="20" t="n">
        <v>0</v>
      </c>
      <c r="S70" s="18" t="n">
        <v>0</v>
      </c>
      <c r="T70" s="20" t="n">
        <v>0</v>
      </c>
      <c r="U70" s="18" t="n">
        <v>0.48234407</v>
      </c>
      <c r="V70" s="20" t="n">
        <v>0.35320378</v>
      </c>
    </row>
    <row r="71" spans="1:22">
      <c r="A71" s="15" t="s">
        <v>468</v>
      </c>
      <c r="B71" s="17" t="n">
        <v>6115</v>
      </c>
      <c r="C71" s="18">
        <f>(0.0/B71*100)</f>
        <v/>
      </c>
      <c r="D71" s="19" t="n">
        <v>6115</v>
      </c>
      <c r="E71" s="18" t="n">
        <v>84.81956588</v>
      </c>
      <c r="F71" s="20" t="n">
        <v>1.05450269</v>
      </c>
      <c r="G71" s="18" t="n">
        <v>14.55381653</v>
      </c>
      <c r="H71" s="20" t="n">
        <v>1.05271241</v>
      </c>
      <c r="I71" s="18" t="n">
        <v>0</v>
      </c>
      <c r="J71" s="20" t="n">
        <v>0</v>
      </c>
      <c r="K71" s="18" t="n">
        <v>0</v>
      </c>
      <c r="L71" s="20" t="n">
        <v>0</v>
      </c>
      <c r="M71" s="18" t="n">
        <v>0</v>
      </c>
      <c r="N71" s="20" t="n">
        <v>0</v>
      </c>
      <c r="O71" s="18" t="s">
        <v>404</v>
      </c>
      <c r="P71" s="20" t="s">
        <v>404</v>
      </c>
      <c r="Q71" s="18" t="n">
        <v>0</v>
      </c>
      <c r="R71" s="20" t="n">
        <v>0</v>
      </c>
      <c r="S71" s="18" t="n">
        <v>0</v>
      </c>
      <c r="T71" s="20" t="n">
        <v>0</v>
      </c>
      <c r="U71" s="18" t="n">
        <v>0.62661758</v>
      </c>
      <c r="V71" s="20" t="n">
        <v>0.02967901</v>
      </c>
    </row>
    <row r="72" spans="1:22">
      <c r="A72" s="15" t="s">
        <v>469</v>
      </c>
      <c r="B72" s="17" t="n">
        <v>7708</v>
      </c>
      <c r="C72" s="18">
        <f>(0.0/B72*100)</f>
        <v/>
      </c>
      <c r="D72" s="19" t="n">
        <v>7708</v>
      </c>
      <c r="E72" s="18" t="n">
        <v>37.26118247</v>
      </c>
      <c r="F72" s="20" t="n">
        <v>3.57036019</v>
      </c>
      <c r="G72" s="18" t="n">
        <v>46.92456565</v>
      </c>
      <c r="H72" s="20" t="n">
        <v>3.72382184</v>
      </c>
      <c r="I72" s="18" t="n">
        <v>13.69522068</v>
      </c>
      <c r="J72" s="20" t="n">
        <v>2.48648335</v>
      </c>
      <c r="K72" s="18" t="n">
        <v>0.65466034</v>
      </c>
      <c r="L72" s="20" t="n">
        <v>0.39603963</v>
      </c>
      <c r="M72" s="18" t="n">
        <v>0</v>
      </c>
      <c r="N72" s="20" t="n">
        <v>0</v>
      </c>
      <c r="O72" s="18" t="s">
        <v>404</v>
      </c>
      <c r="P72" s="20" t="s">
        <v>404</v>
      </c>
      <c r="Q72" s="18" t="n">
        <v>0</v>
      </c>
      <c r="R72" s="20" t="n">
        <v>0</v>
      </c>
      <c r="S72" s="18" t="n">
        <v>0</v>
      </c>
      <c r="T72" s="20" t="n">
        <v>0</v>
      </c>
      <c r="U72" s="18" t="n">
        <v>1.46437086</v>
      </c>
      <c r="V72" s="20" t="n">
        <v>0.8728973799999999</v>
      </c>
    </row>
    <row r="73" spans="1:22">
      <c r="A73" s="15" t="s">
        <v>470</v>
      </c>
      <c r="B73" s="17" t="n">
        <v>8249</v>
      </c>
      <c r="C73" s="18">
        <f>(0.0/B73*100)</f>
        <v/>
      </c>
      <c r="D73" s="19" t="n">
        <v>8249</v>
      </c>
      <c r="E73" s="18" t="n">
        <v>17.53336461</v>
      </c>
      <c r="F73" s="20" t="n">
        <v>2.74448613</v>
      </c>
      <c r="G73" s="18" t="n">
        <v>25.17325765</v>
      </c>
      <c r="H73" s="20" t="n">
        <v>3.7031811</v>
      </c>
      <c r="I73" s="18" t="n">
        <v>37.14490642</v>
      </c>
      <c r="J73" s="20" t="n">
        <v>3.49019353</v>
      </c>
      <c r="K73" s="18" t="n">
        <v>16.11898955</v>
      </c>
      <c r="L73" s="20" t="n">
        <v>2.44558084</v>
      </c>
      <c r="M73" s="18" t="n">
        <v>0</v>
      </c>
      <c r="N73" s="20" t="n">
        <v>0</v>
      </c>
      <c r="O73" s="18" t="s">
        <v>404</v>
      </c>
      <c r="P73" s="20" t="s">
        <v>404</v>
      </c>
      <c r="Q73" s="18" t="n">
        <v>0</v>
      </c>
      <c r="R73" s="20" t="n">
        <v>0</v>
      </c>
      <c r="S73" s="18" t="n">
        <v>0</v>
      </c>
      <c r="T73" s="20" t="n">
        <v>0</v>
      </c>
      <c r="U73" s="18" t="n">
        <v>4.02948178</v>
      </c>
      <c r="V73" s="20" t="n">
        <v>1.51783541</v>
      </c>
    </row>
    <row r="74" spans="1:22">
      <c r="A74" s="15" t="s">
        <v>471</v>
      </c>
      <c r="B74" s="17" t="n">
        <v>4692</v>
      </c>
      <c r="C74" s="18">
        <f>(484.0/B74*100)</f>
        <v/>
      </c>
      <c r="D74" s="19" t="n">
        <v>4208</v>
      </c>
      <c r="E74" s="18" t="n">
        <v>13.85566056</v>
      </c>
      <c r="F74" s="20" t="n">
        <v>0.16728794</v>
      </c>
      <c r="G74" s="18" t="n">
        <v>35.67483876</v>
      </c>
      <c r="H74" s="20" t="n">
        <v>0.25254593</v>
      </c>
      <c r="I74" s="18" t="n">
        <v>36.72357557</v>
      </c>
      <c r="J74" s="20" t="n">
        <v>0.26075059</v>
      </c>
      <c r="K74" s="18" t="n">
        <v>12.71258451</v>
      </c>
      <c r="L74" s="20" t="n">
        <v>0.1941432</v>
      </c>
      <c r="M74" s="18" t="n">
        <v>0</v>
      </c>
      <c r="N74" s="20" t="n">
        <v>0</v>
      </c>
      <c r="O74" s="18" t="s">
        <v>404</v>
      </c>
      <c r="P74" s="20" t="s">
        <v>404</v>
      </c>
      <c r="Q74" s="18" t="n">
        <v>0</v>
      </c>
      <c r="R74" s="20" t="n">
        <v>0</v>
      </c>
      <c r="S74" s="18" t="n">
        <v>0</v>
      </c>
      <c r="T74" s="20" t="n">
        <v>0</v>
      </c>
      <c r="U74" s="18" t="n">
        <v>1.0333406</v>
      </c>
      <c r="V74" s="20" t="n">
        <v>0.06237499</v>
      </c>
    </row>
    <row r="75" spans="1:22">
      <c r="A75" s="15" t="s">
        <v>472</v>
      </c>
      <c r="B75" s="17" t="n">
        <v>5375</v>
      </c>
      <c r="C75" s="18">
        <f>(483.0/B75*100)</f>
        <v/>
      </c>
      <c r="D75" s="19" t="n">
        <v>4892</v>
      </c>
      <c r="E75" s="18" t="n">
        <v>3.07124084</v>
      </c>
      <c r="F75" s="20" t="n">
        <v>1.401828</v>
      </c>
      <c r="G75" s="18" t="n">
        <v>8.102382629999999</v>
      </c>
      <c r="H75" s="20" t="n">
        <v>2.16872707</v>
      </c>
      <c r="I75" s="18" t="n">
        <v>40.30899498</v>
      </c>
      <c r="J75" s="20" t="n">
        <v>4.20345586</v>
      </c>
      <c r="K75" s="18" t="n">
        <v>40.31756227</v>
      </c>
      <c r="L75" s="20" t="n">
        <v>4.08004592</v>
      </c>
      <c r="M75" s="18" t="n">
        <v>0</v>
      </c>
      <c r="N75" s="20" t="n">
        <v>0</v>
      </c>
      <c r="O75" s="18" t="s">
        <v>404</v>
      </c>
      <c r="P75" s="20" t="s">
        <v>404</v>
      </c>
      <c r="Q75" s="18" t="n">
        <v>0</v>
      </c>
      <c r="R75" s="20" t="n">
        <v>0</v>
      </c>
      <c r="S75" s="18" t="n">
        <v>0</v>
      </c>
      <c r="T75" s="20" t="n">
        <v>0</v>
      </c>
      <c r="U75" s="18" t="n">
        <v>8.19981928</v>
      </c>
      <c r="V75" s="20" t="n">
        <v>2.42231741</v>
      </c>
    </row>
    <row r="76" spans="1:22">
      <c r="A76" s="15" t="s">
        <v>473</v>
      </c>
      <c r="B76" s="17" t="n">
        <v>14167</v>
      </c>
      <c r="C76" s="18">
        <f>(1400.0/B76*100)</f>
        <v/>
      </c>
      <c r="D76" s="19" t="n">
        <v>12767</v>
      </c>
      <c r="E76" s="18" t="n">
        <v>46.91150515</v>
      </c>
      <c r="F76" s="20" t="n">
        <v>2.75114528</v>
      </c>
      <c r="G76" s="18" t="n">
        <v>19.71696548</v>
      </c>
      <c r="H76" s="20" t="n">
        <v>2.3303717</v>
      </c>
      <c r="I76" s="18" t="n">
        <v>13.0723014</v>
      </c>
      <c r="J76" s="20" t="n">
        <v>1.59963714</v>
      </c>
      <c r="K76" s="18" t="n">
        <v>14.75220712</v>
      </c>
      <c r="L76" s="20" t="n">
        <v>1.84128743</v>
      </c>
      <c r="M76" s="18" t="n">
        <v>0</v>
      </c>
      <c r="N76" s="20" t="n">
        <v>0</v>
      </c>
      <c r="O76" s="18" t="s">
        <v>404</v>
      </c>
      <c r="P76" s="20" t="s">
        <v>404</v>
      </c>
      <c r="Q76" s="18" t="n">
        <v>0</v>
      </c>
      <c r="R76" s="20" t="n">
        <v>0</v>
      </c>
      <c r="S76" s="18" t="n">
        <v>0</v>
      </c>
      <c r="T76" s="20" t="n">
        <v>0</v>
      </c>
      <c r="U76" s="18" t="n">
        <v>5.54702085</v>
      </c>
      <c r="V76" s="20" t="n">
        <v>1.2059285</v>
      </c>
    </row>
    <row r="77" spans="1:22">
      <c r="A77" s="15" t="s">
        <v>474</v>
      </c>
      <c r="B77" s="17" t="n">
        <v>6062</v>
      </c>
      <c r="C77" s="18">
        <f>(0.0/B77*100)</f>
        <v/>
      </c>
      <c r="D77" s="19" t="n">
        <v>6062</v>
      </c>
      <c r="E77" s="18" t="n">
        <v>36.41225922</v>
      </c>
      <c r="F77" s="20" t="n">
        <v>3.01391624</v>
      </c>
      <c r="G77" s="18" t="n">
        <v>35.06933963</v>
      </c>
      <c r="H77" s="20" t="n">
        <v>2.95496966</v>
      </c>
      <c r="I77" s="18" t="n">
        <v>23.64606181</v>
      </c>
      <c r="J77" s="20" t="n">
        <v>2.34540731</v>
      </c>
      <c r="K77" s="18" t="n">
        <v>4.87233934</v>
      </c>
      <c r="L77" s="20" t="n">
        <v>1.21206036</v>
      </c>
      <c r="M77" s="18" t="n">
        <v>0</v>
      </c>
      <c r="N77" s="20" t="n">
        <v>0</v>
      </c>
      <c r="O77" s="18" t="s">
        <v>404</v>
      </c>
      <c r="P77" s="20" t="s">
        <v>404</v>
      </c>
      <c r="Q77" s="18" t="n">
        <v>0</v>
      </c>
      <c r="R77" s="20" t="n">
        <v>0</v>
      </c>
      <c r="S77" s="18" t="n">
        <v>0</v>
      </c>
      <c r="T77" s="20" t="n">
        <v>0</v>
      </c>
      <c r="U77" s="18" t="n">
        <v>0</v>
      </c>
      <c r="V77" s="20" t="n">
        <v>0</v>
      </c>
    </row>
    <row r="78" spans="1:22">
      <c r="A78" s="15" t="s">
        <v>475</v>
      </c>
      <c r="B78" s="17" t="n">
        <v>5826</v>
      </c>
      <c r="C78" s="18">
        <f>(0.0/B78*100)</f>
        <v/>
      </c>
      <c r="D78" s="19" t="n">
        <v>5826</v>
      </c>
      <c r="E78" s="18" t="n">
        <v>28.37586156</v>
      </c>
      <c r="F78" s="20" t="n">
        <v>3.88772667</v>
      </c>
      <c r="G78" s="18" t="n">
        <v>24.51460976</v>
      </c>
      <c r="H78" s="20" t="n">
        <v>3.42682926</v>
      </c>
      <c r="I78" s="18" t="n">
        <v>34.27951884</v>
      </c>
      <c r="J78" s="20" t="n">
        <v>3.97191878</v>
      </c>
      <c r="K78" s="18" t="n">
        <v>12.17695924</v>
      </c>
      <c r="L78" s="20" t="n">
        <v>2.65475867</v>
      </c>
      <c r="M78" s="18" t="n">
        <v>0</v>
      </c>
      <c r="N78" s="20" t="n">
        <v>0</v>
      </c>
      <c r="O78" s="18" t="s">
        <v>404</v>
      </c>
      <c r="P78" s="20" t="s">
        <v>404</v>
      </c>
      <c r="Q78" s="18" t="n">
        <v>0</v>
      </c>
      <c r="R78" s="20" t="n">
        <v>0</v>
      </c>
      <c r="S78" s="18" t="n">
        <v>0</v>
      </c>
      <c r="T78" s="20" t="n">
        <v>0</v>
      </c>
      <c r="U78" s="18" t="n">
        <v>0.6530506</v>
      </c>
      <c r="V78" s="20" t="n">
        <v>0.65289032</v>
      </c>
    </row>
    <row customHeight="1" ht="25" r="79" spans="1:22">
      <c r="A79" s="15" t="s">
        <v>476</v>
      </c>
      <c r="B79" s="17" t="n">
        <v>1657</v>
      </c>
      <c r="C79" s="18">
        <f>(21.0/B79*100)</f>
        <v/>
      </c>
      <c r="D79" s="19" t="n">
        <v>1636</v>
      </c>
      <c r="E79" s="18" t="n">
        <v>51.55868422</v>
      </c>
      <c r="F79" s="20" t="n">
        <v>6.33524581</v>
      </c>
      <c r="G79" s="18" t="n">
        <v>23.98708991</v>
      </c>
      <c r="H79" s="20" t="n">
        <v>4.63443116</v>
      </c>
      <c r="I79" s="18" t="n">
        <v>20.52686734</v>
      </c>
      <c r="J79" s="20" t="n">
        <v>5.67223015</v>
      </c>
      <c r="K79" s="18" t="n">
        <v>3.92735853</v>
      </c>
      <c r="L79" s="20" t="n">
        <v>2.76386778</v>
      </c>
      <c r="M79" s="18" t="n">
        <v>0</v>
      </c>
      <c r="N79" s="20" t="n">
        <v>0</v>
      </c>
      <c r="O79" s="18" t="s">
        <v>404</v>
      </c>
      <c r="P79" s="20" t="s">
        <v>404</v>
      </c>
      <c r="Q79" s="18" t="n">
        <v>0</v>
      </c>
      <c r="R79" s="20" t="n">
        <v>0</v>
      </c>
      <c r="S79" s="18" t="n">
        <v>0</v>
      </c>
      <c r="T79" s="20" t="n">
        <v>0</v>
      </c>
      <c r="U79" s="18" t="n">
        <v>0</v>
      </c>
      <c r="V79" s="20" t="n">
        <v>0</v>
      </c>
    </row>
    <row r="80" spans="1:22">
      <c r="A80" s="15" t="s">
        <v>477</v>
      </c>
      <c r="B80" s="17" t="n">
        <v>7841</v>
      </c>
      <c r="C80" s="18">
        <f>(0.0/B80*100)</f>
        <v/>
      </c>
      <c r="D80" s="19" t="n">
        <v>7841</v>
      </c>
      <c r="E80" s="18" t="n">
        <v>27.33636564</v>
      </c>
      <c r="F80" s="20" t="n">
        <v>3.23301916</v>
      </c>
      <c r="G80" s="18" t="n">
        <v>24.71602196</v>
      </c>
      <c r="H80" s="20" t="n">
        <v>3.28166267</v>
      </c>
      <c r="I80" s="18" t="n">
        <v>40.9271346</v>
      </c>
      <c r="J80" s="20" t="n">
        <v>3.99632689</v>
      </c>
      <c r="K80" s="18" t="n">
        <v>7.0204778</v>
      </c>
      <c r="L80" s="20" t="n">
        <v>1.98814125</v>
      </c>
      <c r="M80" s="18" t="n">
        <v>0</v>
      </c>
      <c r="N80" s="20" t="n">
        <v>0</v>
      </c>
      <c r="O80" s="18" t="s">
        <v>404</v>
      </c>
      <c r="P80" s="20" t="s">
        <v>404</v>
      </c>
      <c r="Q80" s="18" t="n">
        <v>0</v>
      </c>
      <c r="R80" s="20" t="n">
        <v>0</v>
      </c>
      <c r="S80" s="18" t="n">
        <v>0</v>
      </c>
      <c r="T80" s="20" t="n">
        <v>0</v>
      </c>
      <c r="U80" s="18" t="n">
        <v>0</v>
      </c>
      <c r="V80" s="20" t="n">
        <v>0</v>
      </c>
    </row>
    <row r="81" spans="1:22">
      <c r="A81" s="21" t="s">
        <v>478</v>
      </c>
      <c r="B81" s="17" t="n">
        <v>8861</v>
      </c>
      <c r="C81" s="18">
        <f>(0.0/B81*100)</f>
        <v/>
      </c>
      <c r="D81" s="19" t="n">
        <v>8861</v>
      </c>
      <c r="E81" s="18" t="n">
        <v>38.00501599</v>
      </c>
      <c r="F81" s="20" t="n">
        <v>3.57325439</v>
      </c>
      <c r="G81" s="18" t="n">
        <v>42.8034449</v>
      </c>
      <c r="H81" s="20" t="n">
        <v>3.69988634</v>
      </c>
      <c r="I81" s="18" t="n">
        <v>17.23816513</v>
      </c>
      <c r="J81" s="20" t="n">
        <v>2.95627774</v>
      </c>
      <c r="K81" s="18" t="n">
        <v>1.93339455</v>
      </c>
      <c r="L81" s="20" t="n">
        <v>1.09543702</v>
      </c>
      <c r="M81" s="18" t="n">
        <v>0</v>
      </c>
      <c r="N81" s="20" t="n">
        <v>0</v>
      </c>
      <c r="O81" s="18" t="s">
        <v>404</v>
      </c>
      <c r="P81" s="20" t="s">
        <v>404</v>
      </c>
      <c r="Q81" s="18" t="n">
        <v>0</v>
      </c>
      <c r="R81" s="20" t="n">
        <v>0</v>
      </c>
      <c r="S81" s="18" t="n">
        <v>0</v>
      </c>
      <c r="T81" s="20" t="n">
        <v>0</v>
      </c>
      <c r="U81" s="18" t="n">
        <v>0.01997943</v>
      </c>
      <c r="V81" s="20" t="n">
        <v>0.00074735</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632</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59.60043213</v>
      </c>
      <c r="F7" s="20" t="n">
        <v>2.16942306</v>
      </c>
      <c r="G7" s="18" t="n">
        <v>26.61204262</v>
      </c>
      <c r="H7" s="20" t="n">
        <v>1.83224559</v>
      </c>
      <c r="I7" s="18" t="n">
        <v>9.180726849999999</v>
      </c>
      <c r="J7" s="20" t="n">
        <v>1.0824145</v>
      </c>
      <c r="K7" s="18" t="n">
        <v>0.5959498</v>
      </c>
      <c r="L7" s="20" t="n">
        <v>0.30833291</v>
      </c>
      <c r="M7" s="18" t="n">
        <v>0</v>
      </c>
      <c r="N7" s="20" t="n">
        <v>0</v>
      </c>
      <c r="O7" s="18" t="s">
        <v>404</v>
      </c>
      <c r="P7" s="20" t="s">
        <v>404</v>
      </c>
      <c r="Q7" s="18" t="n">
        <v>0</v>
      </c>
      <c r="R7" s="20" t="n">
        <v>0</v>
      </c>
      <c r="S7" s="18" t="n">
        <v>0</v>
      </c>
      <c r="T7" s="20" t="n">
        <v>0</v>
      </c>
      <c r="U7" s="18" t="n">
        <v>4.0108486</v>
      </c>
      <c r="V7" s="20" t="n">
        <v>0.81862047</v>
      </c>
    </row>
    <row r="8" spans="1:22">
      <c r="A8" s="15" t="s">
        <v>405</v>
      </c>
      <c r="B8" s="17" t="n">
        <v>7007</v>
      </c>
      <c r="C8" s="18">
        <f>(0.0/B8*100)</f>
        <v/>
      </c>
      <c r="D8" s="19" t="n">
        <v>7007</v>
      </c>
      <c r="E8" s="18" t="n">
        <v>40.87818768</v>
      </c>
      <c r="F8" s="20" t="n">
        <v>3.46997016</v>
      </c>
      <c r="G8" s="18" t="n">
        <v>35.78641994</v>
      </c>
      <c r="H8" s="20" t="n">
        <v>3.11469533</v>
      </c>
      <c r="I8" s="18" t="n">
        <v>15.5281453</v>
      </c>
      <c r="J8" s="20" t="n">
        <v>2.64231515</v>
      </c>
      <c r="K8" s="18" t="n">
        <v>4.20863321</v>
      </c>
      <c r="L8" s="20" t="n">
        <v>1.65005865</v>
      </c>
      <c r="M8" s="18" t="n">
        <v>0</v>
      </c>
      <c r="N8" s="20" t="n">
        <v>0</v>
      </c>
      <c r="O8" s="18" t="s">
        <v>404</v>
      </c>
      <c r="P8" s="20" t="s">
        <v>404</v>
      </c>
      <c r="Q8" s="18" t="n">
        <v>0</v>
      </c>
      <c r="R8" s="20" t="n">
        <v>0</v>
      </c>
      <c r="S8" s="18" t="n">
        <v>0</v>
      </c>
      <c r="T8" s="20" t="n">
        <v>0</v>
      </c>
      <c r="U8" s="18" t="n">
        <v>3.59861389</v>
      </c>
      <c r="V8" s="20" t="n">
        <v>1.34390741</v>
      </c>
    </row>
    <row r="9" spans="1:22">
      <c r="A9" s="15" t="s">
        <v>406</v>
      </c>
      <c r="B9" s="17" t="n">
        <v>9651</v>
      </c>
      <c r="C9" s="18">
        <f>(200.0/B9*100)</f>
        <v/>
      </c>
      <c r="D9" s="19" t="n">
        <v>9451</v>
      </c>
      <c r="E9" s="18" t="n">
        <v>32.05621981</v>
      </c>
      <c r="F9" s="20" t="n">
        <v>2.93802081</v>
      </c>
      <c r="G9" s="18" t="n">
        <v>41.53219354</v>
      </c>
      <c r="H9" s="20" t="n">
        <v>2.71039613</v>
      </c>
      <c r="I9" s="18" t="n">
        <v>15.47999756</v>
      </c>
      <c r="J9" s="20" t="n">
        <v>1.91742377</v>
      </c>
      <c r="K9" s="18" t="n">
        <v>3.50742414</v>
      </c>
      <c r="L9" s="20" t="n">
        <v>1.25150005</v>
      </c>
      <c r="M9" s="18" t="n">
        <v>0</v>
      </c>
      <c r="N9" s="20" t="n">
        <v>0</v>
      </c>
      <c r="O9" s="18" t="s">
        <v>404</v>
      </c>
      <c r="P9" s="20" t="s">
        <v>404</v>
      </c>
      <c r="Q9" s="18" t="n">
        <v>0</v>
      </c>
      <c r="R9" s="20" t="n">
        <v>0</v>
      </c>
      <c r="S9" s="18" t="n">
        <v>0</v>
      </c>
      <c r="T9" s="20" t="n">
        <v>0</v>
      </c>
      <c r="U9" s="18" t="n">
        <v>7.42416495</v>
      </c>
      <c r="V9" s="20" t="n">
        <v>1.83987093</v>
      </c>
    </row>
    <row r="10" spans="1:22">
      <c r="A10" s="15" t="s">
        <v>407</v>
      </c>
      <c r="B10" s="17" t="n">
        <v>20058</v>
      </c>
      <c r="C10" s="18">
        <f>(2951.0/B10*100)</f>
        <v/>
      </c>
      <c r="D10" s="19" t="n">
        <v>17107</v>
      </c>
      <c r="E10" s="18" t="n">
        <v>45.49040694</v>
      </c>
      <c r="F10" s="20" t="n">
        <v>3.00514448</v>
      </c>
      <c r="G10" s="18" t="n">
        <v>39.52111451</v>
      </c>
      <c r="H10" s="20" t="n">
        <v>2.62843627</v>
      </c>
      <c r="I10" s="18" t="n">
        <v>11.88352304</v>
      </c>
      <c r="J10" s="20" t="n">
        <v>1.89404805</v>
      </c>
      <c r="K10" s="18" t="n">
        <v>1.02115824</v>
      </c>
      <c r="L10" s="20" t="n">
        <v>0.59561114</v>
      </c>
      <c r="M10" s="18" t="n">
        <v>0</v>
      </c>
      <c r="N10" s="20" t="n">
        <v>0</v>
      </c>
      <c r="O10" s="18" t="s">
        <v>404</v>
      </c>
      <c r="P10" s="20" t="s">
        <v>404</v>
      </c>
      <c r="Q10" s="18" t="n">
        <v>0</v>
      </c>
      <c r="R10" s="20" t="n">
        <v>0</v>
      </c>
      <c r="S10" s="18" t="n">
        <v>0</v>
      </c>
      <c r="T10" s="20" t="n">
        <v>0</v>
      </c>
      <c r="U10" s="18" t="n">
        <v>2.08379728</v>
      </c>
      <c r="V10" s="20" t="n">
        <v>0.6813498</v>
      </c>
    </row>
    <row r="11" spans="1:22">
      <c r="A11" s="15" t="s">
        <v>408</v>
      </c>
      <c r="B11" s="17" t="n">
        <v>7053</v>
      </c>
      <c r="C11" s="18">
        <f>(137.0/B11*100)</f>
        <v/>
      </c>
      <c r="D11" s="19" t="n">
        <v>6916</v>
      </c>
      <c r="E11" s="18" t="n">
        <v>48.72913258</v>
      </c>
      <c r="F11" s="20" t="n">
        <v>3.52521036</v>
      </c>
      <c r="G11" s="18" t="n">
        <v>35.98995825</v>
      </c>
      <c r="H11" s="20" t="n">
        <v>3.74439503</v>
      </c>
      <c r="I11" s="18" t="n">
        <v>11.97585004</v>
      </c>
      <c r="J11" s="20" t="n">
        <v>2.50810703</v>
      </c>
      <c r="K11" s="18" t="n">
        <v>1.65025598</v>
      </c>
      <c r="L11" s="20" t="n">
        <v>1.21490884</v>
      </c>
      <c r="M11" s="18" t="n">
        <v>0</v>
      </c>
      <c r="N11" s="20" t="n">
        <v>0</v>
      </c>
      <c r="O11" s="18" t="s">
        <v>404</v>
      </c>
      <c r="P11" s="20" t="s">
        <v>404</v>
      </c>
      <c r="Q11" s="18" t="n">
        <v>0</v>
      </c>
      <c r="R11" s="20" t="n">
        <v>0</v>
      </c>
      <c r="S11" s="18" t="n">
        <v>0</v>
      </c>
      <c r="T11" s="20" t="n">
        <v>0</v>
      </c>
      <c r="U11" s="18" t="n">
        <v>1.65480314</v>
      </c>
      <c r="V11" s="20" t="n">
        <v>1.24967638</v>
      </c>
    </row>
    <row r="12" spans="1:22">
      <c r="A12" s="15" t="s">
        <v>409</v>
      </c>
      <c r="B12" s="17" t="n">
        <v>6894</v>
      </c>
      <c r="C12" s="18">
        <f>(106.0/B12*100)</f>
        <v/>
      </c>
      <c r="D12" s="19" t="n">
        <v>6788</v>
      </c>
      <c r="E12" s="18" t="n">
        <v>28.26672931</v>
      </c>
      <c r="F12" s="20" t="n">
        <v>2.87164253</v>
      </c>
      <c r="G12" s="18" t="n">
        <v>48.44455066</v>
      </c>
      <c r="H12" s="20" t="n">
        <v>2.9481625</v>
      </c>
      <c r="I12" s="18" t="n">
        <v>20.50737064</v>
      </c>
      <c r="J12" s="20" t="n">
        <v>2.22948608</v>
      </c>
      <c r="K12" s="18" t="n">
        <v>1.82890767</v>
      </c>
      <c r="L12" s="20" t="n">
        <v>0.64066938</v>
      </c>
      <c r="M12" s="18" t="n">
        <v>0</v>
      </c>
      <c r="N12" s="20" t="n">
        <v>0</v>
      </c>
      <c r="O12" s="18" t="s">
        <v>404</v>
      </c>
      <c r="P12" s="20" t="s">
        <v>404</v>
      </c>
      <c r="Q12" s="18" t="n">
        <v>0</v>
      </c>
      <c r="R12" s="20" t="n">
        <v>0</v>
      </c>
      <c r="S12" s="18" t="n">
        <v>0</v>
      </c>
      <c r="T12" s="20" t="n">
        <v>0</v>
      </c>
      <c r="U12" s="18" t="n">
        <v>0.95244171</v>
      </c>
      <c r="V12" s="20" t="n">
        <v>0.67904799</v>
      </c>
    </row>
    <row r="13" spans="1:22">
      <c r="A13" s="15" t="s">
        <v>410</v>
      </c>
      <c r="B13" s="17" t="n">
        <v>7161</v>
      </c>
      <c r="C13" s="18">
        <f>(1175.0/B13*100)</f>
        <v/>
      </c>
      <c r="D13" s="19" t="n">
        <v>5986</v>
      </c>
      <c r="E13" s="18" t="n">
        <v>40.14035707</v>
      </c>
      <c r="F13" s="20" t="n">
        <v>3.18477421</v>
      </c>
      <c r="G13" s="18" t="n">
        <v>38.52309059</v>
      </c>
      <c r="H13" s="20" t="n">
        <v>3.35201025</v>
      </c>
      <c r="I13" s="18" t="n">
        <v>13.48703886</v>
      </c>
      <c r="J13" s="20" t="n">
        <v>1.85477234</v>
      </c>
      <c r="K13" s="18" t="n">
        <v>2.35677793</v>
      </c>
      <c r="L13" s="20" t="n">
        <v>1.20226163</v>
      </c>
      <c r="M13" s="18" t="n">
        <v>0</v>
      </c>
      <c r="N13" s="20" t="n">
        <v>0</v>
      </c>
      <c r="O13" s="18" t="s">
        <v>404</v>
      </c>
      <c r="P13" s="20" t="s">
        <v>404</v>
      </c>
      <c r="Q13" s="18" t="n">
        <v>0</v>
      </c>
      <c r="R13" s="20" t="n">
        <v>0</v>
      </c>
      <c r="S13" s="18" t="n">
        <v>0</v>
      </c>
      <c r="T13" s="20" t="n">
        <v>0</v>
      </c>
      <c r="U13" s="18" t="n">
        <v>5.49273555</v>
      </c>
      <c r="V13" s="20" t="n">
        <v>1.48060981</v>
      </c>
    </row>
    <row r="14" spans="1:22">
      <c r="A14" s="15" t="s">
        <v>411</v>
      </c>
      <c r="B14" s="17" t="n">
        <v>5587</v>
      </c>
      <c r="C14" s="18">
        <f>(0.0/B14*100)</f>
        <v/>
      </c>
      <c r="D14" s="19" t="n">
        <v>5587</v>
      </c>
      <c r="E14" s="18" t="n">
        <v>20.27831987</v>
      </c>
      <c r="F14" s="20" t="n">
        <v>1.87184296</v>
      </c>
      <c r="G14" s="18" t="n">
        <v>39.79426176</v>
      </c>
      <c r="H14" s="20" t="n">
        <v>2.73835595</v>
      </c>
      <c r="I14" s="18" t="n">
        <v>36.17517748</v>
      </c>
      <c r="J14" s="20" t="n">
        <v>2.71727605</v>
      </c>
      <c r="K14" s="18" t="n">
        <v>3.11060727</v>
      </c>
      <c r="L14" s="20" t="n">
        <v>1.23732112</v>
      </c>
      <c r="M14" s="18" t="n">
        <v>0</v>
      </c>
      <c r="N14" s="20" t="n">
        <v>0</v>
      </c>
      <c r="O14" s="18" t="s">
        <v>404</v>
      </c>
      <c r="P14" s="20" t="s">
        <v>404</v>
      </c>
      <c r="Q14" s="18" t="n">
        <v>0</v>
      </c>
      <c r="R14" s="20" t="n">
        <v>0</v>
      </c>
      <c r="S14" s="18" t="n">
        <v>0</v>
      </c>
      <c r="T14" s="20" t="n">
        <v>0</v>
      </c>
      <c r="U14" s="18" t="n">
        <v>0.64163362</v>
      </c>
      <c r="V14" s="20" t="n">
        <v>0.02265727</v>
      </c>
    </row>
    <row r="15" spans="1:22">
      <c r="A15" s="15" t="s">
        <v>412</v>
      </c>
      <c r="B15" s="17" t="n">
        <v>5882</v>
      </c>
      <c r="C15" s="18">
        <f>(0.0/B15*100)</f>
        <v/>
      </c>
      <c r="D15" s="19" t="n">
        <v>5882</v>
      </c>
      <c r="E15" s="18" t="n">
        <v>17.20743863</v>
      </c>
      <c r="F15" s="20" t="n">
        <v>2.98636039</v>
      </c>
      <c r="G15" s="18" t="n">
        <v>41.80758544</v>
      </c>
      <c r="H15" s="20" t="n">
        <v>3.57418261</v>
      </c>
      <c r="I15" s="18" t="n">
        <v>36.54586374</v>
      </c>
      <c r="J15" s="20" t="n">
        <v>3.70948615</v>
      </c>
      <c r="K15" s="18" t="n">
        <v>2.54978375</v>
      </c>
      <c r="L15" s="20" t="n">
        <v>1.2800527</v>
      </c>
      <c r="M15" s="18" t="n">
        <v>0</v>
      </c>
      <c r="N15" s="20" t="n">
        <v>0</v>
      </c>
      <c r="O15" s="18" t="s">
        <v>404</v>
      </c>
      <c r="P15" s="20" t="s">
        <v>404</v>
      </c>
      <c r="Q15" s="18" t="n">
        <v>0</v>
      </c>
      <c r="R15" s="20" t="n">
        <v>0</v>
      </c>
      <c r="S15" s="18" t="n">
        <v>0</v>
      </c>
      <c r="T15" s="20" t="n">
        <v>0</v>
      </c>
      <c r="U15" s="18" t="n">
        <v>1.88932844</v>
      </c>
      <c r="V15" s="20" t="n">
        <v>1.08172292</v>
      </c>
    </row>
    <row r="16" spans="1:22">
      <c r="A16" s="15" t="s">
        <v>413</v>
      </c>
      <c r="B16" s="17" t="n">
        <v>6108</v>
      </c>
      <c r="C16" s="18">
        <f>(440.0/B16*100)</f>
        <v/>
      </c>
      <c r="D16" s="19" t="n">
        <v>5668</v>
      </c>
      <c r="E16" s="18" t="n">
        <v>42.58845996</v>
      </c>
      <c r="F16" s="20" t="n">
        <v>3.65263084</v>
      </c>
      <c r="G16" s="18" t="n">
        <v>34.8649548</v>
      </c>
      <c r="H16" s="20" t="n">
        <v>3.25402249</v>
      </c>
      <c r="I16" s="18" t="n">
        <v>16.99546602</v>
      </c>
      <c r="J16" s="20" t="n">
        <v>2.49175065</v>
      </c>
      <c r="K16" s="18" t="n">
        <v>1.52707541</v>
      </c>
      <c r="L16" s="20" t="n">
        <v>0.73722976</v>
      </c>
      <c r="M16" s="18" t="n">
        <v>0</v>
      </c>
      <c r="N16" s="20" t="n">
        <v>0</v>
      </c>
      <c r="O16" s="18" t="s">
        <v>404</v>
      </c>
      <c r="P16" s="20" t="s">
        <v>404</v>
      </c>
      <c r="Q16" s="18" t="n">
        <v>0</v>
      </c>
      <c r="R16" s="20" t="n">
        <v>0</v>
      </c>
      <c r="S16" s="18" t="n">
        <v>0</v>
      </c>
      <c r="T16" s="20" t="n">
        <v>0</v>
      </c>
      <c r="U16" s="18" t="n">
        <v>4.02404381</v>
      </c>
      <c r="V16" s="20" t="n">
        <v>1.33619464</v>
      </c>
    </row>
    <row r="17" spans="1:22">
      <c r="A17" s="15" t="s">
        <v>414</v>
      </c>
      <c r="B17" s="17" t="n">
        <v>6504</v>
      </c>
      <c r="C17" s="18">
        <f>(1325.0/B17*100)</f>
        <v/>
      </c>
      <c r="D17" s="19" t="n">
        <v>5179</v>
      </c>
      <c r="E17" s="18" t="n">
        <v>25.26030582</v>
      </c>
      <c r="F17" s="20" t="n">
        <v>3.19609392</v>
      </c>
      <c r="G17" s="18" t="n">
        <v>37.02390947</v>
      </c>
      <c r="H17" s="20" t="n">
        <v>3.59863553</v>
      </c>
      <c r="I17" s="18" t="n">
        <v>28.22166879</v>
      </c>
      <c r="J17" s="20" t="n">
        <v>3.23952779</v>
      </c>
      <c r="K17" s="18" t="n">
        <v>4.90136849</v>
      </c>
      <c r="L17" s="20" t="n">
        <v>1.66426045</v>
      </c>
      <c r="M17" s="18" t="n">
        <v>0</v>
      </c>
      <c r="N17" s="20" t="n">
        <v>0</v>
      </c>
      <c r="O17" s="18" t="s">
        <v>404</v>
      </c>
      <c r="P17" s="20" t="s">
        <v>404</v>
      </c>
      <c r="Q17" s="18" t="n">
        <v>0</v>
      </c>
      <c r="R17" s="20" t="n">
        <v>0</v>
      </c>
      <c r="S17" s="18" t="n">
        <v>0</v>
      </c>
      <c r="T17" s="20" t="n">
        <v>0</v>
      </c>
      <c r="U17" s="18" t="n">
        <v>4.59274743</v>
      </c>
      <c r="V17" s="20" t="n">
        <v>1.36309017</v>
      </c>
    </row>
    <row r="18" spans="1:22">
      <c r="A18" s="15" t="s">
        <v>415</v>
      </c>
      <c r="B18" s="17" t="n">
        <v>5532</v>
      </c>
      <c r="C18" s="18">
        <f>(0.0/B18*100)</f>
        <v/>
      </c>
      <c r="D18" s="19" t="n">
        <v>5532</v>
      </c>
      <c r="E18" s="18" t="n">
        <v>15.04462</v>
      </c>
      <c r="F18" s="20" t="n">
        <v>2.55657279</v>
      </c>
      <c r="G18" s="18" t="n">
        <v>35.50898223</v>
      </c>
      <c r="H18" s="20" t="n">
        <v>3.5217249</v>
      </c>
      <c r="I18" s="18" t="n">
        <v>35.48754029</v>
      </c>
      <c r="J18" s="20" t="n">
        <v>3.37629268</v>
      </c>
      <c r="K18" s="18" t="n">
        <v>13.03437294</v>
      </c>
      <c r="L18" s="20" t="n">
        <v>2.42483923</v>
      </c>
      <c r="M18" s="18" t="n">
        <v>0</v>
      </c>
      <c r="N18" s="20" t="n">
        <v>0</v>
      </c>
      <c r="O18" s="18" t="s">
        <v>404</v>
      </c>
      <c r="P18" s="20" t="s">
        <v>404</v>
      </c>
      <c r="Q18" s="18" t="n">
        <v>0</v>
      </c>
      <c r="R18" s="20" t="n">
        <v>0</v>
      </c>
      <c r="S18" s="18" t="n">
        <v>0</v>
      </c>
      <c r="T18" s="20" t="n">
        <v>0</v>
      </c>
      <c r="U18" s="18" t="n">
        <v>0.92448454</v>
      </c>
      <c r="V18" s="20" t="n">
        <v>0.63607463</v>
      </c>
    </row>
    <row r="19" spans="1:22">
      <c r="A19" s="15" t="s">
        <v>416</v>
      </c>
      <c r="B19" s="17" t="n">
        <v>5658</v>
      </c>
      <c r="C19" s="18">
        <f>(327.0/B19*100)</f>
        <v/>
      </c>
      <c r="D19" s="19" t="n">
        <v>5331</v>
      </c>
      <c r="E19" s="18" t="n">
        <v>6.52382328</v>
      </c>
      <c r="F19" s="20" t="n">
        <v>1.22929516</v>
      </c>
      <c r="G19" s="18" t="n">
        <v>31.70086933</v>
      </c>
      <c r="H19" s="20" t="n">
        <v>3.07803711</v>
      </c>
      <c r="I19" s="18" t="n">
        <v>41.05083057</v>
      </c>
      <c r="J19" s="20" t="n">
        <v>3.35280623</v>
      </c>
      <c r="K19" s="18" t="n">
        <v>18.80681945</v>
      </c>
      <c r="L19" s="20" t="n">
        <v>2.55974255</v>
      </c>
      <c r="M19" s="18" t="n">
        <v>0</v>
      </c>
      <c r="N19" s="20" t="n">
        <v>0</v>
      </c>
      <c r="O19" s="18" t="s">
        <v>404</v>
      </c>
      <c r="P19" s="20" t="s">
        <v>404</v>
      </c>
      <c r="Q19" s="18" t="n">
        <v>0</v>
      </c>
      <c r="R19" s="20" t="n">
        <v>0</v>
      </c>
      <c r="S19" s="18" t="n">
        <v>0</v>
      </c>
      <c r="T19" s="20" t="n">
        <v>0</v>
      </c>
      <c r="U19" s="18" t="n">
        <v>1.91765737</v>
      </c>
      <c r="V19" s="20" t="n">
        <v>0.99434911</v>
      </c>
    </row>
    <row r="20" spans="1:22">
      <c r="A20" s="15" t="s">
        <v>417</v>
      </c>
      <c r="B20" s="17" t="n">
        <v>3371</v>
      </c>
      <c r="C20" s="18">
        <f>(24.0/B20*100)</f>
        <v/>
      </c>
      <c r="D20" s="19" t="n">
        <v>3347</v>
      </c>
      <c r="E20" s="18" t="n">
        <v>28.08450475</v>
      </c>
      <c r="F20" s="20" t="n">
        <v>0.22512502</v>
      </c>
      <c r="G20" s="18" t="n">
        <v>39.60816</v>
      </c>
      <c r="H20" s="20" t="n">
        <v>0.30855475</v>
      </c>
      <c r="I20" s="18" t="n">
        <v>27.41386522</v>
      </c>
      <c r="J20" s="20" t="n">
        <v>0.28088475</v>
      </c>
      <c r="K20" s="18" t="n">
        <v>3.66458325</v>
      </c>
      <c r="L20" s="20" t="n">
        <v>0.0622405</v>
      </c>
      <c r="M20" s="18" t="n">
        <v>0</v>
      </c>
      <c r="N20" s="20" t="n">
        <v>0</v>
      </c>
      <c r="O20" s="18" t="s">
        <v>404</v>
      </c>
      <c r="P20" s="20" t="s">
        <v>404</v>
      </c>
      <c r="Q20" s="18" t="n">
        <v>0</v>
      </c>
      <c r="R20" s="20" t="n">
        <v>0</v>
      </c>
      <c r="S20" s="18" t="n">
        <v>0</v>
      </c>
      <c r="T20" s="20" t="n">
        <v>0</v>
      </c>
      <c r="U20" s="18" t="n">
        <v>1.22888678</v>
      </c>
      <c r="V20" s="20" t="n">
        <v>0.11311178</v>
      </c>
    </row>
    <row r="21" spans="1:22">
      <c r="A21" s="15" t="s">
        <v>418</v>
      </c>
      <c r="B21" s="17" t="n">
        <v>5741</v>
      </c>
      <c r="C21" s="18">
        <f>(0.0/B21*100)</f>
        <v/>
      </c>
      <c r="D21" s="19" t="n">
        <v>5741</v>
      </c>
      <c r="E21" s="18" t="n">
        <v>32.42099366</v>
      </c>
      <c r="F21" s="20" t="n">
        <v>3.39397877</v>
      </c>
      <c r="G21" s="18" t="n">
        <v>31.30035012</v>
      </c>
      <c r="H21" s="20" t="n">
        <v>3.92509446</v>
      </c>
      <c r="I21" s="18" t="n">
        <v>22.00169109</v>
      </c>
      <c r="J21" s="20" t="n">
        <v>3.32524662</v>
      </c>
      <c r="K21" s="18" t="n">
        <v>7.05412687</v>
      </c>
      <c r="L21" s="20" t="n">
        <v>2.0675532</v>
      </c>
      <c r="M21" s="18" t="n">
        <v>0</v>
      </c>
      <c r="N21" s="20" t="n">
        <v>0</v>
      </c>
      <c r="O21" s="18" t="s">
        <v>404</v>
      </c>
      <c r="P21" s="20" t="s">
        <v>404</v>
      </c>
      <c r="Q21" s="18" t="n">
        <v>0</v>
      </c>
      <c r="R21" s="20" t="n">
        <v>0</v>
      </c>
      <c r="S21" s="18" t="n">
        <v>0</v>
      </c>
      <c r="T21" s="20" t="n">
        <v>0</v>
      </c>
      <c r="U21" s="18" t="n">
        <v>7.22283825</v>
      </c>
      <c r="V21" s="20" t="n">
        <v>2.08753128</v>
      </c>
    </row>
    <row r="22" spans="1:22">
      <c r="A22" s="15" t="s">
        <v>419</v>
      </c>
      <c r="B22" s="17" t="n">
        <v>6598</v>
      </c>
      <c r="C22" s="18">
        <f>(0.0/B22*100)</f>
        <v/>
      </c>
      <c r="D22" s="19" t="n">
        <v>6598</v>
      </c>
      <c r="E22" s="18" t="n">
        <v>32.11773969</v>
      </c>
      <c r="F22" s="20" t="n">
        <v>3.3539146</v>
      </c>
      <c r="G22" s="18" t="n">
        <v>33.69943819</v>
      </c>
      <c r="H22" s="20" t="n">
        <v>3.22850736</v>
      </c>
      <c r="I22" s="18" t="n">
        <v>23.15218421</v>
      </c>
      <c r="J22" s="20" t="n">
        <v>2.9640987</v>
      </c>
      <c r="K22" s="18" t="n">
        <v>8.55968779</v>
      </c>
      <c r="L22" s="20" t="n">
        <v>2.64717788</v>
      </c>
      <c r="M22" s="18" t="n">
        <v>0</v>
      </c>
      <c r="N22" s="20" t="n">
        <v>0</v>
      </c>
      <c r="O22" s="18" t="s">
        <v>404</v>
      </c>
      <c r="P22" s="20" t="s">
        <v>404</v>
      </c>
      <c r="Q22" s="18" t="n">
        <v>0</v>
      </c>
      <c r="R22" s="20" t="n">
        <v>0</v>
      </c>
      <c r="S22" s="18" t="n">
        <v>0</v>
      </c>
      <c r="T22" s="20" t="n">
        <v>0</v>
      </c>
      <c r="U22" s="18" t="n">
        <v>2.47095012</v>
      </c>
      <c r="V22" s="20" t="n">
        <v>1.14624346</v>
      </c>
    </row>
    <row r="23" spans="1:22">
      <c r="A23" s="15" t="s">
        <v>420</v>
      </c>
      <c r="B23" s="17" t="n">
        <v>11583</v>
      </c>
      <c r="C23" s="18">
        <f>(3159.0/B23*100)</f>
        <v/>
      </c>
      <c r="D23" s="19" t="n">
        <v>8424</v>
      </c>
      <c r="E23" s="18" t="n">
        <v>22.00444321</v>
      </c>
      <c r="F23" s="20" t="n">
        <v>2.72051644</v>
      </c>
      <c r="G23" s="18" t="n">
        <v>37.3729353</v>
      </c>
      <c r="H23" s="20" t="n">
        <v>3.17029013</v>
      </c>
      <c r="I23" s="18" t="n">
        <v>30.08232503</v>
      </c>
      <c r="J23" s="20" t="n">
        <v>3.61762483</v>
      </c>
      <c r="K23" s="18" t="n">
        <v>5.84175205</v>
      </c>
      <c r="L23" s="20" t="n">
        <v>1.71641687</v>
      </c>
      <c r="M23" s="18" t="n">
        <v>0</v>
      </c>
      <c r="N23" s="20" t="n">
        <v>0</v>
      </c>
      <c r="O23" s="18" t="s">
        <v>404</v>
      </c>
      <c r="P23" s="20" t="s">
        <v>404</v>
      </c>
      <c r="Q23" s="18" t="n">
        <v>0</v>
      </c>
      <c r="R23" s="20" t="n">
        <v>0</v>
      </c>
      <c r="S23" s="18" t="n">
        <v>0</v>
      </c>
      <c r="T23" s="20" t="n">
        <v>0</v>
      </c>
      <c r="U23" s="18" t="n">
        <v>4.69854441</v>
      </c>
      <c r="V23" s="20" t="n">
        <v>1.57664919</v>
      </c>
    </row>
    <row r="24" spans="1:22">
      <c r="A24" s="15" t="s">
        <v>421</v>
      </c>
      <c r="B24" s="17" t="n">
        <v>6647</v>
      </c>
      <c r="C24" s="18">
        <f>(0.0/B24*100)</f>
        <v/>
      </c>
      <c r="D24" s="19" t="n">
        <v>6647</v>
      </c>
      <c r="E24" s="18" t="n">
        <v>7.58229592</v>
      </c>
      <c r="F24" s="20" t="n">
        <v>1.84022548</v>
      </c>
      <c r="G24" s="18" t="n">
        <v>35.65826087</v>
      </c>
      <c r="H24" s="20" t="n">
        <v>4.02387316</v>
      </c>
      <c r="I24" s="18" t="n">
        <v>46.93174286</v>
      </c>
      <c r="J24" s="20" t="n">
        <v>3.62910072</v>
      </c>
      <c r="K24" s="18" t="n">
        <v>9.82770034</v>
      </c>
      <c r="L24" s="20" t="n">
        <v>1.98364711</v>
      </c>
      <c r="M24" s="18" t="n">
        <v>0</v>
      </c>
      <c r="N24" s="20" t="n">
        <v>0</v>
      </c>
      <c r="O24" s="18" t="s">
        <v>404</v>
      </c>
      <c r="P24" s="20" t="s">
        <v>404</v>
      </c>
      <c r="Q24" s="18" t="n">
        <v>0</v>
      </c>
      <c r="R24" s="20" t="n">
        <v>0</v>
      </c>
      <c r="S24" s="18" t="n">
        <v>0</v>
      </c>
      <c r="T24" s="20" t="n">
        <v>0</v>
      </c>
      <c r="U24" s="18" t="n">
        <v>0</v>
      </c>
      <c r="V24" s="20" t="n">
        <v>0</v>
      </c>
    </row>
    <row r="25" spans="1:22">
      <c r="A25" s="15" t="s">
        <v>422</v>
      </c>
      <c r="B25" s="17" t="n">
        <v>5581</v>
      </c>
      <c r="C25" s="18">
        <f>(0.0/B25*100)</f>
        <v/>
      </c>
      <c r="D25" s="19" t="n">
        <v>5581</v>
      </c>
      <c r="E25" s="18" t="n">
        <v>13.90341429</v>
      </c>
      <c r="F25" s="20" t="n">
        <v>2.83215974</v>
      </c>
      <c r="G25" s="18" t="n">
        <v>42.44596142</v>
      </c>
      <c r="H25" s="20" t="n">
        <v>3.97685608</v>
      </c>
      <c r="I25" s="18" t="n">
        <v>35.01902247</v>
      </c>
      <c r="J25" s="20" t="n">
        <v>3.61206984</v>
      </c>
      <c r="K25" s="18" t="n">
        <v>8.356969360000001</v>
      </c>
      <c r="L25" s="20" t="n">
        <v>2.25088797</v>
      </c>
      <c r="M25" s="18" t="n">
        <v>0</v>
      </c>
      <c r="N25" s="20" t="n">
        <v>0</v>
      </c>
      <c r="O25" s="18" t="s">
        <v>404</v>
      </c>
      <c r="P25" s="20" t="s">
        <v>404</v>
      </c>
      <c r="Q25" s="18" t="n">
        <v>0</v>
      </c>
      <c r="R25" s="20" t="n">
        <v>0</v>
      </c>
      <c r="S25" s="18" t="n">
        <v>0</v>
      </c>
      <c r="T25" s="20" t="n">
        <v>0</v>
      </c>
      <c r="U25" s="18" t="n">
        <v>0.27463246</v>
      </c>
      <c r="V25" s="20" t="n">
        <v>0.27626351</v>
      </c>
    </row>
    <row r="26" spans="1:22">
      <c r="A26" s="15" t="s">
        <v>423</v>
      </c>
      <c r="B26" s="17" t="n">
        <v>4869</v>
      </c>
      <c r="C26" s="18">
        <f>(11.0/B26*100)</f>
        <v/>
      </c>
      <c r="D26" s="19" t="n">
        <v>4858</v>
      </c>
      <c r="E26" s="18" t="n">
        <v>25.21547236</v>
      </c>
      <c r="F26" s="20" t="n">
        <v>2.58061987</v>
      </c>
      <c r="G26" s="18" t="n">
        <v>47.99944434</v>
      </c>
      <c r="H26" s="20" t="n">
        <v>3.08494062</v>
      </c>
      <c r="I26" s="18" t="n">
        <v>22.56881596</v>
      </c>
      <c r="J26" s="20" t="n">
        <v>2.6216554</v>
      </c>
      <c r="K26" s="18" t="n">
        <v>2.18850943</v>
      </c>
      <c r="L26" s="20" t="n">
        <v>0.78220505</v>
      </c>
      <c r="M26" s="18" t="n">
        <v>0</v>
      </c>
      <c r="N26" s="20" t="n">
        <v>0</v>
      </c>
      <c r="O26" s="18" t="s">
        <v>404</v>
      </c>
      <c r="P26" s="20" t="s">
        <v>404</v>
      </c>
      <c r="Q26" s="18" t="n">
        <v>0</v>
      </c>
      <c r="R26" s="20" t="n">
        <v>0</v>
      </c>
      <c r="S26" s="18" t="n">
        <v>0</v>
      </c>
      <c r="T26" s="20" t="n">
        <v>0</v>
      </c>
      <c r="U26" s="18" t="n">
        <v>2.02775791</v>
      </c>
      <c r="V26" s="20" t="n">
        <v>0.50626297</v>
      </c>
    </row>
    <row r="27" spans="1:22">
      <c r="A27" s="15" t="s">
        <v>424</v>
      </c>
      <c r="B27" s="17" t="n">
        <v>5299</v>
      </c>
      <c r="C27" s="18">
        <f>(0.0/B27*100)</f>
        <v/>
      </c>
      <c r="D27" s="19" t="n">
        <v>5299</v>
      </c>
      <c r="E27" s="18" t="n">
        <v>47.44746135</v>
      </c>
      <c r="F27" s="20" t="n">
        <v>0.0965958</v>
      </c>
      <c r="G27" s="18" t="n">
        <v>45.88587485</v>
      </c>
      <c r="H27" s="20" t="n">
        <v>0.09529967</v>
      </c>
      <c r="I27" s="18" t="n">
        <v>6.44404</v>
      </c>
      <c r="J27" s="20" t="n">
        <v>0.03937031</v>
      </c>
      <c r="K27" s="18" t="n">
        <v>0</v>
      </c>
      <c r="L27" s="20" t="n">
        <v>0</v>
      </c>
      <c r="M27" s="18" t="n">
        <v>0</v>
      </c>
      <c r="N27" s="20" t="n">
        <v>0</v>
      </c>
      <c r="O27" s="18" t="s">
        <v>404</v>
      </c>
      <c r="P27" s="20" t="s">
        <v>404</v>
      </c>
      <c r="Q27" s="18" t="n">
        <v>0</v>
      </c>
      <c r="R27" s="20" t="n">
        <v>0</v>
      </c>
      <c r="S27" s="18" t="n">
        <v>0</v>
      </c>
      <c r="T27" s="20" t="n">
        <v>0</v>
      </c>
      <c r="U27" s="18" t="n">
        <v>0.22262381</v>
      </c>
      <c r="V27" s="20" t="n">
        <v>0.00634242</v>
      </c>
    </row>
    <row r="28" spans="1:22">
      <c r="A28" s="15" t="s">
        <v>425</v>
      </c>
      <c r="B28" s="17" t="n">
        <v>7568</v>
      </c>
      <c r="C28" s="18">
        <f>(0.0/B28*100)</f>
        <v/>
      </c>
      <c r="D28" s="19" t="n">
        <v>7568</v>
      </c>
      <c r="E28" s="18" t="n">
        <v>23.59257223</v>
      </c>
      <c r="F28" s="20" t="n">
        <v>2.40616109</v>
      </c>
      <c r="G28" s="18" t="n">
        <v>30.71845451</v>
      </c>
      <c r="H28" s="20" t="n">
        <v>3.52189789</v>
      </c>
      <c r="I28" s="18" t="n">
        <v>29.99354594</v>
      </c>
      <c r="J28" s="20" t="n">
        <v>2.88838206</v>
      </c>
      <c r="K28" s="18" t="n">
        <v>15.52096643</v>
      </c>
      <c r="L28" s="20" t="n">
        <v>2.25636078</v>
      </c>
      <c r="M28" s="18" t="n">
        <v>0</v>
      </c>
      <c r="N28" s="20" t="n">
        <v>0</v>
      </c>
      <c r="O28" s="18" t="s">
        <v>404</v>
      </c>
      <c r="P28" s="20" t="s">
        <v>404</v>
      </c>
      <c r="Q28" s="18" t="n">
        <v>0</v>
      </c>
      <c r="R28" s="20" t="n">
        <v>0</v>
      </c>
      <c r="S28" s="18" t="n">
        <v>0</v>
      </c>
      <c r="T28" s="20" t="n">
        <v>0</v>
      </c>
      <c r="U28" s="18" t="n">
        <v>0.17446089</v>
      </c>
      <c r="V28" s="20" t="n">
        <v>0.1746053</v>
      </c>
    </row>
    <row r="29" spans="1:22">
      <c r="A29" s="15" t="s">
        <v>426</v>
      </c>
      <c r="B29" s="17" t="n">
        <v>5385</v>
      </c>
      <c r="C29" s="18">
        <f>(1123.0/B29*100)</f>
        <v/>
      </c>
      <c r="D29" s="19" t="n">
        <v>4262</v>
      </c>
      <c r="E29" s="18" t="n">
        <v>28.45355399</v>
      </c>
      <c r="F29" s="20" t="n">
        <v>3.44172604</v>
      </c>
      <c r="G29" s="18" t="n">
        <v>33.19924248</v>
      </c>
      <c r="H29" s="20" t="n">
        <v>3.91056353</v>
      </c>
      <c r="I29" s="18" t="n">
        <v>16.14286444</v>
      </c>
      <c r="J29" s="20" t="n">
        <v>2.99326201</v>
      </c>
      <c r="K29" s="18" t="n">
        <v>1.5026355</v>
      </c>
      <c r="L29" s="20" t="n">
        <v>0.96690532</v>
      </c>
      <c r="M29" s="18" t="n">
        <v>0</v>
      </c>
      <c r="N29" s="20" t="n">
        <v>0</v>
      </c>
      <c r="O29" s="18" t="s">
        <v>404</v>
      </c>
      <c r="P29" s="20" t="s">
        <v>404</v>
      </c>
      <c r="Q29" s="18" t="n">
        <v>0</v>
      </c>
      <c r="R29" s="20" t="n">
        <v>0</v>
      </c>
      <c r="S29" s="18" t="n">
        <v>0</v>
      </c>
      <c r="T29" s="20" t="n">
        <v>0</v>
      </c>
      <c r="U29" s="18" t="n">
        <v>20.70170359</v>
      </c>
      <c r="V29" s="20" t="n">
        <v>3.67990221</v>
      </c>
    </row>
    <row r="30" spans="1:22">
      <c r="A30" s="15" t="s">
        <v>427</v>
      </c>
      <c r="B30" s="17" t="n">
        <v>4520</v>
      </c>
      <c r="C30" s="18">
        <f>(958.0/B30*100)</f>
        <v/>
      </c>
      <c r="D30" s="19" t="n">
        <v>3562</v>
      </c>
      <c r="E30" s="18" t="n">
        <v>47.43819641</v>
      </c>
      <c r="F30" s="20" t="n">
        <v>3.67340749</v>
      </c>
      <c r="G30" s="18" t="n">
        <v>39.07094279</v>
      </c>
      <c r="H30" s="20" t="n">
        <v>3.78346942</v>
      </c>
      <c r="I30" s="18" t="n">
        <v>9.89048931</v>
      </c>
      <c r="J30" s="20" t="n">
        <v>2.31790775</v>
      </c>
      <c r="K30" s="18" t="n">
        <v>0.8791943</v>
      </c>
      <c r="L30" s="20" t="n">
        <v>0.69766717</v>
      </c>
      <c r="M30" s="18" t="n">
        <v>0</v>
      </c>
      <c r="N30" s="20" t="n">
        <v>0</v>
      </c>
      <c r="O30" s="18" t="s">
        <v>404</v>
      </c>
      <c r="P30" s="20" t="s">
        <v>404</v>
      </c>
      <c r="Q30" s="18" t="n">
        <v>0</v>
      </c>
      <c r="R30" s="20" t="n">
        <v>0</v>
      </c>
      <c r="S30" s="18" t="n">
        <v>0</v>
      </c>
      <c r="T30" s="20" t="n">
        <v>0</v>
      </c>
      <c r="U30" s="18" t="n">
        <v>2.72117719</v>
      </c>
      <c r="V30" s="20" t="n">
        <v>0.98089385</v>
      </c>
    </row>
    <row r="31" spans="1:22">
      <c r="A31" s="15" t="s">
        <v>428</v>
      </c>
      <c r="B31" s="17" t="n">
        <v>5456</v>
      </c>
      <c r="C31" s="18">
        <f>(502.0/B31*100)</f>
        <v/>
      </c>
      <c r="D31" s="19" t="n">
        <v>4954</v>
      </c>
      <c r="E31" s="18" t="n">
        <v>12.66727205</v>
      </c>
      <c r="F31" s="20" t="n">
        <v>2.13719595</v>
      </c>
      <c r="G31" s="18" t="n">
        <v>45.10122344</v>
      </c>
      <c r="H31" s="20" t="n">
        <v>3.30227808</v>
      </c>
      <c r="I31" s="18" t="n">
        <v>29.59967944</v>
      </c>
      <c r="J31" s="20" t="n">
        <v>3.23693227</v>
      </c>
      <c r="K31" s="18" t="n">
        <v>4.01092983</v>
      </c>
      <c r="L31" s="20" t="n">
        <v>1.41797146</v>
      </c>
      <c r="M31" s="18" t="n">
        <v>0</v>
      </c>
      <c r="N31" s="20" t="n">
        <v>0</v>
      </c>
      <c r="O31" s="18" t="s">
        <v>404</v>
      </c>
      <c r="P31" s="20" t="s">
        <v>404</v>
      </c>
      <c r="Q31" s="18" t="n">
        <v>0</v>
      </c>
      <c r="R31" s="20" t="n">
        <v>0</v>
      </c>
      <c r="S31" s="18" t="n">
        <v>0</v>
      </c>
      <c r="T31" s="20" t="n">
        <v>0</v>
      </c>
      <c r="U31" s="18" t="n">
        <v>8.620895239999999</v>
      </c>
      <c r="V31" s="20" t="n">
        <v>1.88210702</v>
      </c>
    </row>
    <row r="32" spans="1:22">
      <c r="A32" s="15" t="s">
        <v>429</v>
      </c>
      <c r="B32" s="17" t="n">
        <v>4478</v>
      </c>
      <c r="C32" s="18">
        <f>(0.0/B32*100)</f>
        <v/>
      </c>
      <c r="D32" s="19" t="n">
        <v>4478</v>
      </c>
      <c r="E32" s="18" t="n">
        <v>30.12245992</v>
      </c>
      <c r="F32" s="20" t="n">
        <v>4.10040965</v>
      </c>
      <c r="G32" s="18" t="n">
        <v>34.00425977</v>
      </c>
      <c r="H32" s="20" t="n">
        <v>4.3096845</v>
      </c>
      <c r="I32" s="18" t="n">
        <v>29.70600146</v>
      </c>
      <c r="J32" s="20" t="n">
        <v>3.93896668</v>
      </c>
      <c r="K32" s="18" t="n">
        <v>4.85520678</v>
      </c>
      <c r="L32" s="20" t="n">
        <v>1.72984755</v>
      </c>
      <c r="M32" s="18" t="n">
        <v>0</v>
      </c>
      <c r="N32" s="20" t="n">
        <v>0</v>
      </c>
      <c r="O32" s="18" t="s">
        <v>404</v>
      </c>
      <c r="P32" s="20" t="s">
        <v>404</v>
      </c>
      <c r="Q32" s="18" t="n">
        <v>0</v>
      </c>
      <c r="R32" s="20" t="n">
        <v>0</v>
      </c>
      <c r="S32" s="18" t="n">
        <v>0</v>
      </c>
      <c r="T32" s="20" t="n">
        <v>0</v>
      </c>
      <c r="U32" s="18" t="n">
        <v>1.31207206</v>
      </c>
      <c r="V32" s="20" t="n">
        <v>0.8909647000000001</v>
      </c>
    </row>
    <row r="33" spans="1:22">
      <c r="A33" s="15" t="s">
        <v>430</v>
      </c>
      <c r="B33" s="17" t="n">
        <v>7325</v>
      </c>
      <c r="C33" s="18">
        <f>(29.0/B33*100)</f>
        <v/>
      </c>
      <c r="D33" s="19" t="n">
        <v>7296</v>
      </c>
      <c r="E33" s="18" t="n">
        <v>27.05123637</v>
      </c>
      <c r="F33" s="20" t="n">
        <v>3.17004953</v>
      </c>
      <c r="G33" s="18" t="n">
        <v>53.57726293</v>
      </c>
      <c r="H33" s="20" t="n">
        <v>3.69525821</v>
      </c>
      <c r="I33" s="18" t="n">
        <v>15.20413557</v>
      </c>
      <c r="J33" s="20" t="n">
        <v>2.70691323</v>
      </c>
      <c r="K33" s="18" t="n">
        <v>3.90861358</v>
      </c>
      <c r="L33" s="20" t="n">
        <v>1.47926151</v>
      </c>
      <c r="M33" s="18" t="n">
        <v>0</v>
      </c>
      <c r="N33" s="20" t="n">
        <v>0</v>
      </c>
      <c r="O33" s="18" t="s">
        <v>404</v>
      </c>
      <c r="P33" s="20" t="s">
        <v>404</v>
      </c>
      <c r="Q33" s="18" t="n">
        <v>0</v>
      </c>
      <c r="R33" s="20" t="n">
        <v>0</v>
      </c>
      <c r="S33" s="18" t="n">
        <v>0</v>
      </c>
      <c r="T33" s="20" t="n">
        <v>0</v>
      </c>
      <c r="U33" s="18" t="n">
        <v>0.25875156</v>
      </c>
      <c r="V33" s="20" t="n">
        <v>0.18118441</v>
      </c>
    </row>
    <row r="34" spans="1:22">
      <c r="A34" s="15" t="s">
        <v>431</v>
      </c>
      <c r="B34" s="17" t="n">
        <v>6350</v>
      </c>
      <c r="C34" s="18">
        <f>(0.0/B34*100)</f>
        <v/>
      </c>
      <c r="D34" s="19" t="n">
        <v>6350</v>
      </c>
      <c r="E34" s="18" t="n">
        <v>14.62984244</v>
      </c>
      <c r="F34" s="20" t="n">
        <v>2.22071595</v>
      </c>
      <c r="G34" s="18" t="n">
        <v>31.88896109</v>
      </c>
      <c r="H34" s="20" t="n">
        <v>3.06951847</v>
      </c>
      <c r="I34" s="18" t="n">
        <v>45.99150373</v>
      </c>
      <c r="J34" s="20" t="n">
        <v>3.39288733</v>
      </c>
      <c r="K34" s="18" t="n">
        <v>6.6956783</v>
      </c>
      <c r="L34" s="20" t="n">
        <v>1.45005205</v>
      </c>
      <c r="M34" s="18" t="n">
        <v>0</v>
      </c>
      <c r="N34" s="20" t="n">
        <v>0</v>
      </c>
      <c r="O34" s="18" t="s">
        <v>404</v>
      </c>
      <c r="P34" s="20" t="s">
        <v>404</v>
      </c>
      <c r="Q34" s="18" t="n">
        <v>0</v>
      </c>
      <c r="R34" s="20" t="n">
        <v>0</v>
      </c>
      <c r="S34" s="18" t="n">
        <v>0</v>
      </c>
      <c r="T34" s="20" t="n">
        <v>0</v>
      </c>
      <c r="U34" s="18" t="n">
        <v>0.79401444</v>
      </c>
      <c r="V34" s="20" t="n">
        <v>0.5732081</v>
      </c>
    </row>
    <row r="35" spans="1:22">
      <c r="A35" s="15" t="s">
        <v>432</v>
      </c>
      <c r="B35" s="17" t="n">
        <v>6406</v>
      </c>
      <c r="C35" s="18">
        <f>(443.0/B35*100)</f>
        <v/>
      </c>
      <c r="D35" s="19" t="n">
        <v>5963</v>
      </c>
      <c r="E35" s="18" t="n">
        <v>40.85171151</v>
      </c>
      <c r="F35" s="20" t="n">
        <v>0.52378803</v>
      </c>
      <c r="G35" s="18" t="n">
        <v>32.59439937</v>
      </c>
      <c r="H35" s="20" t="n">
        <v>0.37127379</v>
      </c>
      <c r="I35" s="18" t="n">
        <v>23.72000332</v>
      </c>
      <c r="J35" s="20" t="n">
        <v>0.49397424</v>
      </c>
      <c r="K35" s="18" t="n">
        <v>1.7321975</v>
      </c>
      <c r="L35" s="20" t="n">
        <v>0.12497352</v>
      </c>
      <c r="M35" s="18" t="n">
        <v>0</v>
      </c>
      <c r="N35" s="20" t="n">
        <v>0</v>
      </c>
      <c r="O35" s="18" t="s">
        <v>404</v>
      </c>
      <c r="P35" s="20" t="s">
        <v>404</v>
      </c>
      <c r="Q35" s="18" t="n">
        <v>0</v>
      </c>
      <c r="R35" s="20" t="n">
        <v>0</v>
      </c>
      <c r="S35" s="18" t="n">
        <v>0</v>
      </c>
      <c r="T35" s="20" t="n">
        <v>0</v>
      </c>
      <c r="U35" s="18" t="n">
        <v>1.1016883</v>
      </c>
      <c r="V35" s="20" t="n">
        <v>0.07743878999999999</v>
      </c>
    </row>
    <row r="36" spans="1:22">
      <c r="A36" s="15" t="s">
        <v>433</v>
      </c>
      <c r="B36" s="17" t="n">
        <v>6736</v>
      </c>
      <c r="C36" s="18">
        <f>(10.0/B36*100)</f>
        <v/>
      </c>
      <c r="D36" s="19" t="n">
        <v>6726</v>
      </c>
      <c r="E36" s="18" t="n">
        <v>27.57200921</v>
      </c>
      <c r="F36" s="20" t="n">
        <v>2.88417539</v>
      </c>
      <c r="G36" s="18" t="n">
        <v>29.31780763</v>
      </c>
      <c r="H36" s="20" t="n">
        <v>3.31010171</v>
      </c>
      <c r="I36" s="18" t="n">
        <v>32.7653747</v>
      </c>
      <c r="J36" s="20" t="n">
        <v>3.39078403</v>
      </c>
      <c r="K36" s="18" t="n">
        <v>10.21824887</v>
      </c>
      <c r="L36" s="20" t="n">
        <v>2.20677091</v>
      </c>
      <c r="M36" s="18" t="n">
        <v>0</v>
      </c>
      <c r="N36" s="20" t="n">
        <v>0</v>
      </c>
      <c r="O36" s="18" t="s">
        <v>404</v>
      </c>
      <c r="P36" s="20" t="s">
        <v>404</v>
      </c>
      <c r="Q36" s="18" t="n">
        <v>0</v>
      </c>
      <c r="R36" s="20" t="n">
        <v>0</v>
      </c>
      <c r="S36" s="18" t="n">
        <v>0</v>
      </c>
      <c r="T36" s="20" t="n">
        <v>0</v>
      </c>
      <c r="U36" s="18" t="n">
        <v>0.12655959</v>
      </c>
      <c r="V36" s="20" t="n">
        <v>0.12929658</v>
      </c>
    </row>
    <row r="37" spans="1:22">
      <c r="A37" s="15" t="s">
        <v>434</v>
      </c>
      <c r="B37" s="17" t="n">
        <v>5458</v>
      </c>
      <c r="C37" s="18">
        <f>(0.0/B37*100)</f>
        <v/>
      </c>
      <c r="D37" s="19" t="n">
        <v>5458</v>
      </c>
      <c r="E37" s="18" t="n">
        <v>38.10948025</v>
      </c>
      <c r="F37" s="20" t="n">
        <v>3.46960873</v>
      </c>
      <c r="G37" s="18" t="n">
        <v>37.7460386</v>
      </c>
      <c r="H37" s="20" t="n">
        <v>3.19215645</v>
      </c>
      <c r="I37" s="18" t="n">
        <v>21.15123336</v>
      </c>
      <c r="J37" s="20" t="n">
        <v>3.02652506</v>
      </c>
      <c r="K37" s="18" t="n">
        <v>2.45527898</v>
      </c>
      <c r="L37" s="20" t="n">
        <v>1.21956807</v>
      </c>
      <c r="M37" s="18" t="n">
        <v>0</v>
      </c>
      <c r="N37" s="20" t="n">
        <v>0</v>
      </c>
      <c r="O37" s="18" t="s">
        <v>404</v>
      </c>
      <c r="P37" s="20" t="s">
        <v>404</v>
      </c>
      <c r="Q37" s="18" t="n">
        <v>0</v>
      </c>
      <c r="R37" s="20" t="n">
        <v>0</v>
      </c>
      <c r="S37" s="18" t="n">
        <v>0</v>
      </c>
      <c r="T37" s="20" t="n">
        <v>0</v>
      </c>
      <c r="U37" s="18" t="n">
        <v>0.5379688</v>
      </c>
      <c r="V37" s="20" t="n">
        <v>0.50595612</v>
      </c>
    </row>
    <row r="38" spans="1:22">
      <c r="A38" s="15" t="s">
        <v>435</v>
      </c>
      <c r="B38" s="17" t="n">
        <v>5860</v>
      </c>
      <c r="C38" s="18">
        <f>(268.0/B38*100)</f>
        <v/>
      </c>
      <c r="D38" s="19" t="n">
        <v>5592</v>
      </c>
      <c r="E38" s="18" t="n">
        <v>51.80296199</v>
      </c>
      <c r="F38" s="20" t="n">
        <v>4.00862106</v>
      </c>
      <c r="G38" s="18" t="n">
        <v>31.32355581</v>
      </c>
      <c r="H38" s="20" t="n">
        <v>3.76046684</v>
      </c>
      <c r="I38" s="18" t="n">
        <v>14.68251028</v>
      </c>
      <c r="J38" s="20" t="n">
        <v>2.47895292</v>
      </c>
      <c r="K38" s="18" t="n">
        <v>0.51328494</v>
      </c>
      <c r="L38" s="20" t="n">
        <v>0.51436583</v>
      </c>
      <c r="M38" s="18" t="n">
        <v>0</v>
      </c>
      <c r="N38" s="20" t="n">
        <v>0</v>
      </c>
      <c r="O38" s="18" t="s">
        <v>404</v>
      </c>
      <c r="P38" s="20" t="s">
        <v>404</v>
      </c>
      <c r="Q38" s="18" t="n">
        <v>0</v>
      </c>
      <c r="R38" s="20" t="n">
        <v>0</v>
      </c>
      <c r="S38" s="18" t="n">
        <v>0</v>
      </c>
      <c r="T38" s="20" t="n">
        <v>0</v>
      </c>
      <c r="U38" s="18" t="n">
        <v>1.67768698</v>
      </c>
      <c r="V38" s="20" t="n">
        <v>0.89859708</v>
      </c>
    </row>
    <row r="39" spans="1:22">
      <c r="A39" s="15" t="s">
        <v>436</v>
      </c>
      <c r="B39" s="17" t="n">
        <v>5895</v>
      </c>
      <c r="C39" s="18">
        <f>(0.0/B39*100)</f>
        <v/>
      </c>
      <c r="D39" s="19" t="n">
        <v>5895</v>
      </c>
      <c r="E39" s="18" t="n">
        <v>27.31681283</v>
      </c>
      <c r="F39" s="20" t="n">
        <v>4.00838013</v>
      </c>
      <c r="G39" s="18" t="n">
        <v>26.90587422</v>
      </c>
      <c r="H39" s="20" t="n">
        <v>3.46028635</v>
      </c>
      <c r="I39" s="18" t="n">
        <v>29.84979082</v>
      </c>
      <c r="J39" s="20" t="n">
        <v>3.42985841</v>
      </c>
      <c r="K39" s="18" t="n">
        <v>15.52683801</v>
      </c>
      <c r="L39" s="20" t="n">
        <v>2.94720785</v>
      </c>
      <c r="M39" s="18" t="n">
        <v>0</v>
      </c>
      <c r="N39" s="20" t="n">
        <v>0</v>
      </c>
      <c r="O39" s="18" t="s">
        <v>404</v>
      </c>
      <c r="P39" s="20" t="s">
        <v>404</v>
      </c>
      <c r="Q39" s="18" t="n">
        <v>0</v>
      </c>
      <c r="R39" s="20" t="n">
        <v>0</v>
      </c>
      <c r="S39" s="18" t="n">
        <v>0</v>
      </c>
      <c r="T39" s="20" t="n">
        <v>0</v>
      </c>
      <c r="U39" s="18" t="n">
        <v>0.40068412</v>
      </c>
      <c r="V39" s="20" t="n">
        <v>0.37638201</v>
      </c>
    </row>
    <row r="40" spans="1:22">
      <c r="A40" s="15" t="s">
        <v>437</v>
      </c>
      <c r="B40" s="17" t="n">
        <v>14157</v>
      </c>
      <c r="C40" s="18">
        <f>(2754.0/B40*100)</f>
        <v/>
      </c>
      <c r="D40" s="19" t="n">
        <v>11403</v>
      </c>
      <c r="E40" s="18" t="n">
        <v>35.93871787</v>
      </c>
      <c r="F40" s="20" t="n">
        <v>3.11966464</v>
      </c>
      <c r="G40" s="18" t="n">
        <v>35.14048273</v>
      </c>
      <c r="H40" s="20" t="n">
        <v>3.19831164</v>
      </c>
      <c r="I40" s="18" t="n">
        <v>21.07293801</v>
      </c>
      <c r="J40" s="20" t="n">
        <v>2.9140027</v>
      </c>
      <c r="K40" s="18" t="n">
        <v>3.47116029</v>
      </c>
      <c r="L40" s="20" t="n">
        <v>1.21668219</v>
      </c>
      <c r="M40" s="18" t="n">
        <v>0</v>
      </c>
      <c r="N40" s="20" t="n">
        <v>0</v>
      </c>
      <c r="O40" s="18" t="s">
        <v>404</v>
      </c>
      <c r="P40" s="20" t="s">
        <v>404</v>
      </c>
      <c r="Q40" s="18" t="n">
        <v>0</v>
      </c>
      <c r="R40" s="20" t="n">
        <v>0</v>
      </c>
      <c r="S40" s="18" t="n">
        <v>0</v>
      </c>
      <c r="T40" s="20" t="n">
        <v>0</v>
      </c>
      <c r="U40" s="18" t="n">
        <v>4.37670111</v>
      </c>
      <c r="V40" s="20" t="n">
        <v>1.38978338</v>
      </c>
    </row>
    <row r="41" spans="1:22">
      <c r="A41" s="15" t="s">
        <v>438</v>
      </c>
      <c r="B41" s="17" t="n">
        <v>5712</v>
      </c>
      <c r="C41" s="18">
        <f>(99.0/B41*100)</f>
        <v/>
      </c>
      <c r="D41" s="19" t="n">
        <v>5613</v>
      </c>
      <c r="E41" s="18" t="n">
        <v>43.04620698</v>
      </c>
      <c r="F41" s="20" t="n">
        <v>3.87770357</v>
      </c>
      <c r="G41" s="18" t="n">
        <v>39.96799592</v>
      </c>
      <c r="H41" s="20" t="n">
        <v>3.66470123</v>
      </c>
      <c r="I41" s="18" t="n">
        <v>13.95798333</v>
      </c>
      <c r="J41" s="20" t="n">
        <v>2.70559667</v>
      </c>
      <c r="K41" s="18" t="n">
        <v>2.90694819</v>
      </c>
      <c r="L41" s="20" t="n">
        <v>1.2606265</v>
      </c>
      <c r="M41" s="18" t="n">
        <v>0</v>
      </c>
      <c r="N41" s="20" t="n">
        <v>0</v>
      </c>
      <c r="O41" s="18" t="s">
        <v>404</v>
      </c>
      <c r="P41" s="20" t="s">
        <v>404</v>
      </c>
      <c r="Q41" s="18" t="n">
        <v>0</v>
      </c>
      <c r="R41" s="20" t="n">
        <v>0</v>
      </c>
      <c r="S41" s="18" t="n">
        <v>0</v>
      </c>
      <c r="T41" s="20" t="n">
        <v>0</v>
      </c>
      <c r="U41" s="18" t="n">
        <v>0.12086557</v>
      </c>
      <c r="V41" s="20" t="n">
        <v>0.11382154</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16.90861868</v>
      </c>
      <c r="F44" s="20" t="n">
        <v>2.78862878</v>
      </c>
      <c r="G44" s="18" t="n">
        <v>23.07992749</v>
      </c>
      <c r="H44" s="20" t="n">
        <v>3.06117697</v>
      </c>
      <c r="I44" s="18" t="n">
        <v>48.24040166</v>
      </c>
      <c r="J44" s="20" t="n">
        <v>3.90476736</v>
      </c>
      <c r="K44" s="18" t="n">
        <v>10.91037505</v>
      </c>
      <c r="L44" s="20" t="n">
        <v>2.56197327</v>
      </c>
      <c r="M44" s="18" t="n">
        <v>0</v>
      </c>
      <c r="N44" s="20" t="n">
        <v>0</v>
      </c>
      <c r="O44" s="18" t="s">
        <v>404</v>
      </c>
      <c r="P44" s="20" t="s">
        <v>404</v>
      </c>
      <c r="Q44" s="18" t="n">
        <v>0</v>
      </c>
      <c r="R44" s="20" t="n">
        <v>0</v>
      </c>
      <c r="S44" s="18" t="n">
        <v>0</v>
      </c>
      <c r="T44" s="20" t="n">
        <v>0</v>
      </c>
      <c r="U44" s="18" t="n">
        <v>0.86067712</v>
      </c>
      <c r="V44" s="20" t="n">
        <v>0.50875665</v>
      </c>
    </row>
    <row r="45" spans="1:22">
      <c r="A45" s="15" t="s">
        <v>442</v>
      </c>
      <c r="B45" s="17" t="n">
        <v>5519</v>
      </c>
      <c r="C45" s="18">
        <f>(0.0/B45*100)</f>
        <v/>
      </c>
      <c r="D45" s="19" t="n">
        <v>5519</v>
      </c>
      <c r="E45" s="18" t="n">
        <v>51.17150059</v>
      </c>
      <c r="F45" s="20" t="n">
        <v>4.28161224</v>
      </c>
      <c r="G45" s="18" t="n">
        <v>25.58197253</v>
      </c>
      <c r="H45" s="20" t="n">
        <v>3.83575959</v>
      </c>
      <c r="I45" s="18" t="n">
        <v>11.9623</v>
      </c>
      <c r="J45" s="20" t="n">
        <v>2.89197261</v>
      </c>
      <c r="K45" s="18" t="n">
        <v>9.232848069999999</v>
      </c>
      <c r="L45" s="20" t="n">
        <v>2.53493835</v>
      </c>
      <c r="M45" s="18" t="n">
        <v>0</v>
      </c>
      <c r="N45" s="20" t="n">
        <v>0</v>
      </c>
      <c r="O45" s="18" t="s">
        <v>404</v>
      </c>
      <c r="P45" s="20" t="s">
        <v>404</v>
      </c>
      <c r="Q45" s="18" t="n">
        <v>0</v>
      </c>
      <c r="R45" s="20" t="n">
        <v>0</v>
      </c>
      <c r="S45" s="18" t="n">
        <v>0</v>
      </c>
      <c r="T45" s="20" t="n">
        <v>0</v>
      </c>
      <c r="U45" s="18" t="n">
        <v>2.0513788</v>
      </c>
      <c r="V45" s="20" t="n">
        <v>1.00898136</v>
      </c>
    </row>
    <row r="46" spans="1:22">
      <c r="A46" s="15" t="s">
        <v>443</v>
      </c>
      <c r="B46" s="17" t="n">
        <v>23141</v>
      </c>
      <c r="C46" s="18">
        <f>(4196.0/B46*100)</f>
        <v/>
      </c>
      <c r="D46" s="19" t="n">
        <v>18945</v>
      </c>
      <c r="E46" s="18" t="n">
        <v>44.57173639</v>
      </c>
      <c r="F46" s="20" t="n">
        <v>2.53378044</v>
      </c>
      <c r="G46" s="18" t="n">
        <v>27.62021739</v>
      </c>
      <c r="H46" s="20" t="n">
        <v>2.17905106</v>
      </c>
      <c r="I46" s="18" t="n">
        <v>16.68937833</v>
      </c>
      <c r="J46" s="20" t="n">
        <v>1.99497597</v>
      </c>
      <c r="K46" s="18" t="n">
        <v>4.77816355</v>
      </c>
      <c r="L46" s="20" t="n">
        <v>0.96583414</v>
      </c>
      <c r="M46" s="18" t="n">
        <v>0</v>
      </c>
      <c r="N46" s="20" t="n">
        <v>0</v>
      </c>
      <c r="O46" s="18" t="s">
        <v>404</v>
      </c>
      <c r="P46" s="20" t="s">
        <v>404</v>
      </c>
      <c r="Q46" s="18" t="n">
        <v>0</v>
      </c>
      <c r="R46" s="20" t="n">
        <v>0</v>
      </c>
      <c r="S46" s="18" t="n">
        <v>0</v>
      </c>
      <c r="T46" s="20" t="n">
        <v>0</v>
      </c>
      <c r="U46" s="18" t="n">
        <v>6.34050433</v>
      </c>
      <c r="V46" s="20" t="n">
        <v>1.06164667</v>
      </c>
    </row>
    <row r="47" spans="1:22">
      <c r="A47" s="15" t="s">
        <v>444</v>
      </c>
      <c r="B47" s="17" t="n">
        <v>5928</v>
      </c>
      <c r="C47" s="18">
        <f>(0.0/B47*100)</f>
        <v/>
      </c>
      <c r="D47" s="19" t="n">
        <v>5928</v>
      </c>
      <c r="E47" s="18" t="n">
        <v>42.96571079</v>
      </c>
      <c r="F47" s="20" t="n">
        <v>3.43682549</v>
      </c>
      <c r="G47" s="18" t="n">
        <v>34.18623138</v>
      </c>
      <c r="H47" s="20" t="n">
        <v>3.66081183</v>
      </c>
      <c r="I47" s="18" t="n">
        <v>15.73506108</v>
      </c>
      <c r="J47" s="20" t="n">
        <v>3.02010468</v>
      </c>
      <c r="K47" s="18" t="n">
        <v>4.48937975</v>
      </c>
      <c r="L47" s="20" t="n">
        <v>1.4427929</v>
      </c>
      <c r="M47" s="18" t="n">
        <v>0</v>
      </c>
      <c r="N47" s="20" t="n">
        <v>0</v>
      </c>
      <c r="O47" s="18" t="s">
        <v>404</v>
      </c>
      <c r="P47" s="20" t="s">
        <v>404</v>
      </c>
      <c r="Q47" s="18" t="n">
        <v>0</v>
      </c>
      <c r="R47" s="20" t="n">
        <v>0</v>
      </c>
      <c r="S47" s="18" t="n">
        <v>0</v>
      </c>
      <c r="T47" s="20" t="n">
        <v>0</v>
      </c>
      <c r="U47" s="18" t="n">
        <v>2.62361701</v>
      </c>
      <c r="V47" s="20" t="n">
        <v>1.30493283</v>
      </c>
    </row>
    <row r="48" spans="1:22">
      <c r="A48" s="15" t="s">
        <v>445</v>
      </c>
      <c r="B48" s="17" t="n">
        <v>9841</v>
      </c>
      <c r="C48" s="18">
        <f>(40.0/B48*100)</f>
        <v/>
      </c>
      <c r="D48" s="19" t="n">
        <v>9801</v>
      </c>
      <c r="E48" s="18" t="n">
        <v>27.62236605</v>
      </c>
      <c r="F48" s="20" t="n">
        <v>3.22877363</v>
      </c>
      <c r="G48" s="18" t="n">
        <v>29.16401844</v>
      </c>
      <c r="H48" s="20" t="n">
        <v>4.18042154</v>
      </c>
      <c r="I48" s="18" t="n">
        <v>26.61254548</v>
      </c>
      <c r="J48" s="20" t="n">
        <v>3.41311673</v>
      </c>
      <c r="K48" s="18" t="n">
        <v>16.06583076</v>
      </c>
      <c r="L48" s="20" t="n">
        <v>3.31828047</v>
      </c>
      <c r="M48" s="18" t="n">
        <v>0</v>
      </c>
      <c r="N48" s="20" t="n">
        <v>0</v>
      </c>
      <c r="O48" s="18" t="s">
        <v>404</v>
      </c>
      <c r="P48" s="20" t="s">
        <v>404</v>
      </c>
      <c r="Q48" s="18" t="n">
        <v>0</v>
      </c>
      <c r="R48" s="20" t="n">
        <v>0</v>
      </c>
      <c r="S48" s="18" t="n">
        <v>0</v>
      </c>
      <c r="T48" s="20" t="n">
        <v>0</v>
      </c>
      <c r="U48" s="18" t="n">
        <v>0.53523928</v>
      </c>
      <c r="V48" s="20" t="n">
        <v>0.52726012</v>
      </c>
    </row>
    <row r="49" spans="1:22">
      <c r="A49" s="15" t="s">
        <v>446</v>
      </c>
      <c r="B49" s="17" t="n">
        <v>6349</v>
      </c>
      <c r="C49" s="18">
        <f>(52.0/B49*100)</f>
        <v/>
      </c>
      <c r="D49" s="19" t="n">
        <v>6297</v>
      </c>
      <c r="E49" s="18" t="n">
        <v>49.17300332</v>
      </c>
      <c r="F49" s="20" t="n">
        <v>3.85348884</v>
      </c>
      <c r="G49" s="18" t="n">
        <v>20.41623386</v>
      </c>
      <c r="H49" s="20" t="n">
        <v>2.88292849</v>
      </c>
      <c r="I49" s="18" t="n">
        <v>22.60680008</v>
      </c>
      <c r="J49" s="20" t="n">
        <v>2.99981556</v>
      </c>
      <c r="K49" s="18" t="n">
        <v>7.4891507</v>
      </c>
      <c r="L49" s="20" t="n">
        <v>2.05506204</v>
      </c>
      <c r="M49" s="18" t="n">
        <v>0</v>
      </c>
      <c r="N49" s="20" t="n">
        <v>0</v>
      </c>
      <c r="O49" s="18" t="s">
        <v>404</v>
      </c>
      <c r="P49" s="20" t="s">
        <v>404</v>
      </c>
      <c r="Q49" s="18" t="n">
        <v>0</v>
      </c>
      <c r="R49" s="20" t="n">
        <v>0</v>
      </c>
      <c r="S49" s="18" t="n">
        <v>0</v>
      </c>
      <c r="T49" s="20" t="n">
        <v>0</v>
      </c>
      <c r="U49" s="18" t="n">
        <v>0.31481204</v>
      </c>
      <c r="V49" s="20" t="n">
        <v>0.32697968</v>
      </c>
    </row>
    <row r="50" spans="1:22">
      <c r="A50" s="15" t="s">
        <v>447</v>
      </c>
      <c r="B50" s="17" t="n">
        <v>11795</v>
      </c>
      <c r="C50" s="18">
        <f>(1031.0/B50*100)</f>
        <v/>
      </c>
      <c r="D50" s="19" t="n">
        <v>10764</v>
      </c>
      <c r="E50" s="18" t="n">
        <v>28.61130168</v>
      </c>
      <c r="F50" s="20" t="n">
        <v>2.82183835</v>
      </c>
      <c r="G50" s="18" t="n">
        <v>22.32689118</v>
      </c>
      <c r="H50" s="20" t="n">
        <v>2.60412135</v>
      </c>
      <c r="I50" s="18" t="n">
        <v>27.28133069</v>
      </c>
      <c r="J50" s="20" t="n">
        <v>2.79146264</v>
      </c>
      <c r="K50" s="18" t="n">
        <v>15.08152378</v>
      </c>
      <c r="L50" s="20" t="n">
        <v>2.69614467</v>
      </c>
      <c r="M50" s="18" t="n">
        <v>0</v>
      </c>
      <c r="N50" s="20" t="n">
        <v>0</v>
      </c>
      <c r="O50" s="18" t="s">
        <v>404</v>
      </c>
      <c r="P50" s="20" t="s">
        <v>404</v>
      </c>
      <c r="Q50" s="18" t="n">
        <v>0</v>
      </c>
      <c r="R50" s="20" t="n">
        <v>0</v>
      </c>
      <c r="S50" s="18" t="n">
        <v>0</v>
      </c>
      <c r="T50" s="20" t="n">
        <v>0</v>
      </c>
      <c r="U50" s="18" t="n">
        <v>6.69895267</v>
      </c>
      <c r="V50" s="20" t="n">
        <v>1.64081971</v>
      </c>
    </row>
    <row r="51" spans="1:22">
      <c r="A51" s="15" t="s">
        <v>448</v>
      </c>
      <c r="B51" s="17" t="n">
        <v>6866</v>
      </c>
      <c r="C51" s="18">
        <f>(0.0/B51*100)</f>
        <v/>
      </c>
      <c r="D51" s="19" t="n">
        <v>6866</v>
      </c>
      <c r="E51" s="18" t="n">
        <v>18.02383986</v>
      </c>
      <c r="F51" s="20" t="n">
        <v>2.18193987</v>
      </c>
      <c r="G51" s="18" t="n">
        <v>21.46382712</v>
      </c>
      <c r="H51" s="20" t="n">
        <v>2.70339086</v>
      </c>
      <c r="I51" s="18" t="n">
        <v>29.93452707</v>
      </c>
      <c r="J51" s="20" t="n">
        <v>3.46112339</v>
      </c>
      <c r="K51" s="18" t="n">
        <v>27.95587224</v>
      </c>
      <c r="L51" s="20" t="n">
        <v>3.17873982</v>
      </c>
      <c r="M51" s="18" t="n">
        <v>0</v>
      </c>
      <c r="N51" s="20" t="n">
        <v>0</v>
      </c>
      <c r="O51" s="18" t="s">
        <v>404</v>
      </c>
      <c r="P51" s="20" t="s">
        <v>404</v>
      </c>
      <c r="Q51" s="18" t="n">
        <v>0</v>
      </c>
      <c r="R51" s="20" t="n">
        <v>0</v>
      </c>
      <c r="S51" s="18" t="n">
        <v>0</v>
      </c>
      <c r="T51" s="20" t="n">
        <v>0</v>
      </c>
      <c r="U51" s="18" t="n">
        <v>2.62193372</v>
      </c>
      <c r="V51" s="20" t="n">
        <v>1.14286427</v>
      </c>
    </row>
    <row r="52" spans="1:22">
      <c r="A52" s="15" t="s">
        <v>449</v>
      </c>
      <c r="B52" s="17" t="n">
        <v>5809</v>
      </c>
      <c r="C52" s="18">
        <f>(0.0/B52*100)</f>
        <v/>
      </c>
      <c r="D52" s="19" t="n">
        <v>5809</v>
      </c>
      <c r="E52" s="18" t="n">
        <v>11.38656368</v>
      </c>
      <c r="F52" s="20" t="n">
        <v>2.69943533</v>
      </c>
      <c r="G52" s="18" t="n">
        <v>23.72549086</v>
      </c>
      <c r="H52" s="20" t="n">
        <v>3.42075545</v>
      </c>
      <c r="I52" s="18" t="n">
        <v>49.12335393</v>
      </c>
      <c r="J52" s="20" t="n">
        <v>4.08240169</v>
      </c>
      <c r="K52" s="18" t="n">
        <v>15.68891662</v>
      </c>
      <c r="L52" s="20" t="n">
        <v>3.2731159</v>
      </c>
      <c r="M52" s="18" t="n">
        <v>0</v>
      </c>
      <c r="N52" s="20" t="n">
        <v>0</v>
      </c>
      <c r="O52" s="18" t="s">
        <v>404</v>
      </c>
      <c r="P52" s="20" t="s">
        <v>404</v>
      </c>
      <c r="Q52" s="18" t="n">
        <v>0</v>
      </c>
      <c r="R52" s="20" t="n">
        <v>0</v>
      </c>
      <c r="S52" s="18" t="n">
        <v>0</v>
      </c>
      <c r="T52" s="20" t="n">
        <v>0</v>
      </c>
      <c r="U52" s="18" t="n">
        <v>0.07567491</v>
      </c>
      <c r="V52" s="20" t="n">
        <v>0.07594953</v>
      </c>
    </row>
    <row r="53" spans="1:22">
      <c r="A53" s="15" t="s">
        <v>450</v>
      </c>
      <c r="B53" s="17" t="n">
        <v>5571</v>
      </c>
      <c r="C53" s="18">
        <f>(0.0/B53*100)</f>
        <v/>
      </c>
      <c r="D53" s="19" t="n">
        <v>5571</v>
      </c>
      <c r="E53" s="18" t="n">
        <v>26.50324444</v>
      </c>
      <c r="F53" s="20" t="n">
        <v>0.12067217</v>
      </c>
      <c r="G53" s="18" t="n">
        <v>50.82918688</v>
      </c>
      <c r="H53" s="20" t="n">
        <v>0.12969013</v>
      </c>
      <c r="I53" s="18" t="n">
        <v>14.09576829</v>
      </c>
      <c r="J53" s="20" t="n">
        <v>0.09636488</v>
      </c>
      <c r="K53" s="18" t="n">
        <v>8.462528409999999</v>
      </c>
      <c r="L53" s="20" t="n">
        <v>0.09214703</v>
      </c>
      <c r="M53" s="18" t="n">
        <v>0</v>
      </c>
      <c r="N53" s="20" t="n">
        <v>0</v>
      </c>
      <c r="O53" s="18" t="s">
        <v>404</v>
      </c>
      <c r="P53" s="20" t="s">
        <v>404</v>
      </c>
      <c r="Q53" s="18" t="n">
        <v>0</v>
      </c>
      <c r="R53" s="20" t="n">
        <v>0</v>
      </c>
      <c r="S53" s="18" t="n">
        <v>0</v>
      </c>
      <c r="T53" s="20" t="n">
        <v>0</v>
      </c>
      <c r="U53" s="18" t="n">
        <v>0.10927198</v>
      </c>
      <c r="V53" s="20" t="n">
        <v>0.02578596</v>
      </c>
    </row>
    <row r="54" spans="1:22">
      <c r="A54" s="15" t="s">
        <v>451</v>
      </c>
      <c r="B54" s="17" t="n">
        <v>4740</v>
      </c>
      <c r="C54" s="18">
        <f>(199.0/B54*100)</f>
        <v/>
      </c>
      <c r="D54" s="19" t="n">
        <v>4541</v>
      </c>
      <c r="E54" s="18" t="n">
        <v>23.09887847</v>
      </c>
      <c r="F54" s="20" t="n">
        <v>3.35788476</v>
      </c>
      <c r="G54" s="18" t="n">
        <v>26.46277037</v>
      </c>
      <c r="H54" s="20" t="n">
        <v>3.82296183</v>
      </c>
      <c r="I54" s="18" t="n">
        <v>33.70586383</v>
      </c>
      <c r="J54" s="20" t="n">
        <v>4.37094233</v>
      </c>
      <c r="K54" s="18" t="n">
        <v>14.39084059</v>
      </c>
      <c r="L54" s="20" t="n">
        <v>3.15267013</v>
      </c>
      <c r="M54" s="18" t="n">
        <v>0</v>
      </c>
      <c r="N54" s="20" t="n">
        <v>0</v>
      </c>
      <c r="O54" s="18" t="s">
        <v>404</v>
      </c>
      <c r="P54" s="20" t="s">
        <v>404</v>
      </c>
      <c r="Q54" s="18" t="n">
        <v>0</v>
      </c>
      <c r="R54" s="20" t="n">
        <v>0</v>
      </c>
      <c r="S54" s="18" t="n">
        <v>0</v>
      </c>
      <c r="T54" s="20" t="n">
        <v>0</v>
      </c>
      <c r="U54" s="18" t="n">
        <v>2.34164674</v>
      </c>
      <c r="V54" s="20" t="n">
        <v>1.2792478</v>
      </c>
    </row>
    <row r="55" spans="1:22">
      <c r="A55" s="15" t="s">
        <v>452</v>
      </c>
      <c r="B55" s="17" t="n">
        <v>5316</v>
      </c>
      <c r="C55" s="18">
        <f>(43.0/B55*100)</f>
        <v/>
      </c>
      <c r="D55" s="19" t="n">
        <v>5273</v>
      </c>
      <c r="E55" s="18" t="n">
        <v>27.79111335</v>
      </c>
      <c r="F55" s="20" t="n">
        <v>2.87620661</v>
      </c>
      <c r="G55" s="18" t="n">
        <v>31.59199113</v>
      </c>
      <c r="H55" s="20" t="n">
        <v>2.92352285</v>
      </c>
      <c r="I55" s="18" t="n">
        <v>33.88973805</v>
      </c>
      <c r="J55" s="20" t="n">
        <v>3.38634445</v>
      </c>
      <c r="K55" s="18" t="n">
        <v>5.01167947</v>
      </c>
      <c r="L55" s="20" t="n">
        <v>1.22827696</v>
      </c>
      <c r="M55" s="18" t="n">
        <v>0</v>
      </c>
      <c r="N55" s="20" t="n">
        <v>0</v>
      </c>
      <c r="O55" s="18" t="s">
        <v>404</v>
      </c>
      <c r="P55" s="20" t="s">
        <v>404</v>
      </c>
      <c r="Q55" s="18" t="n">
        <v>0</v>
      </c>
      <c r="R55" s="20" t="n">
        <v>0</v>
      </c>
      <c r="S55" s="18" t="n">
        <v>0.38265871</v>
      </c>
      <c r="T55" s="20" t="n">
        <v>0.37384275</v>
      </c>
      <c r="U55" s="18" t="n">
        <v>1.33281929</v>
      </c>
      <c r="V55" s="20" t="n">
        <v>0.78794865</v>
      </c>
    </row>
    <row r="56" spans="1:22">
      <c r="A56" s="15" t="s">
        <v>453</v>
      </c>
      <c r="B56" s="17" t="n">
        <v>5359</v>
      </c>
      <c r="C56" s="18">
        <f>(0.0/B56*100)</f>
        <v/>
      </c>
      <c r="D56" s="19" t="n">
        <v>5359</v>
      </c>
      <c r="E56" s="18" t="n">
        <v>34.6219275</v>
      </c>
      <c r="F56" s="20" t="n">
        <v>3.86795565</v>
      </c>
      <c r="G56" s="18" t="n">
        <v>38.93722844</v>
      </c>
      <c r="H56" s="20" t="n">
        <v>3.91989254</v>
      </c>
      <c r="I56" s="18" t="n">
        <v>18.35755515</v>
      </c>
      <c r="J56" s="20" t="n">
        <v>3.30724822</v>
      </c>
      <c r="K56" s="18" t="n">
        <v>0</v>
      </c>
      <c r="L56" s="20" t="n">
        <v>0</v>
      </c>
      <c r="M56" s="18" t="n">
        <v>0</v>
      </c>
      <c r="N56" s="20" t="n">
        <v>0</v>
      </c>
      <c r="O56" s="18" t="s">
        <v>404</v>
      </c>
      <c r="P56" s="20" t="s">
        <v>404</v>
      </c>
      <c r="Q56" s="18" t="n">
        <v>0</v>
      </c>
      <c r="R56" s="20" t="n">
        <v>0</v>
      </c>
      <c r="S56" s="18" t="n">
        <v>0</v>
      </c>
      <c r="T56" s="20" t="n">
        <v>0</v>
      </c>
      <c r="U56" s="18" t="n">
        <v>8.08328891</v>
      </c>
      <c r="V56" s="20" t="n">
        <v>2.36527745</v>
      </c>
    </row>
    <row r="57" spans="1:22">
      <c r="A57" s="15" t="s">
        <v>454</v>
      </c>
      <c r="B57" s="17" t="n">
        <v>6513</v>
      </c>
      <c r="C57" s="18">
        <f>(0.0/B57*100)</f>
        <v/>
      </c>
      <c r="D57" s="19" t="n">
        <v>6513</v>
      </c>
      <c r="E57" s="18" t="n">
        <v>9.195108230000001</v>
      </c>
      <c r="F57" s="20" t="n">
        <v>1.8946966</v>
      </c>
      <c r="G57" s="18" t="n">
        <v>28.14689153</v>
      </c>
      <c r="H57" s="20" t="n">
        <v>3.01388187</v>
      </c>
      <c r="I57" s="18" t="n">
        <v>37.46297891</v>
      </c>
      <c r="J57" s="20" t="n">
        <v>3.79245474</v>
      </c>
      <c r="K57" s="18" t="n">
        <v>24.88909964</v>
      </c>
      <c r="L57" s="20" t="n">
        <v>3.04339349</v>
      </c>
      <c r="M57" s="18" t="n">
        <v>0</v>
      </c>
      <c r="N57" s="20" t="n">
        <v>0</v>
      </c>
      <c r="O57" s="18" t="s">
        <v>404</v>
      </c>
      <c r="P57" s="20" t="s">
        <v>404</v>
      </c>
      <c r="Q57" s="18" t="n">
        <v>0</v>
      </c>
      <c r="R57" s="20" t="n">
        <v>0</v>
      </c>
      <c r="S57" s="18" t="n">
        <v>0.30592169</v>
      </c>
      <c r="T57" s="20" t="n">
        <v>0.29468735</v>
      </c>
      <c r="U57" s="18" t="n">
        <v>0</v>
      </c>
      <c r="V57" s="20" t="n">
        <v>0</v>
      </c>
    </row>
    <row r="58" spans="1:22">
      <c r="A58" s="15" t="s">
        <v>455</v>
      </c>
      <c r="B58" s="17" t="n">
        <v>7267</v>
      </c>
      <c r="C58" s="18">
        <f>(0.0/B58*100)</f>
        <v/>
      </c>
      <c r="D58" s="19" t="n">
        <v>7267</v>
      </c>
      <c r="E58" s="18" t="n">
        <v>23.24054758</v>
      </c>
      <c r="F58" s="20" t="n">
        <v>2.95131698</v>
      </c>
      <c r="G58" s="18" t="n">
        <v>30.31161972</v>
      </c>
      <c r="H58" s="20" t="n">
        <v>3.08896017</v>
      </c>
      <c r="I58" s="18" t="n">
        <v>27.15174678</v>
      </c>
      <c r="J58" s="20" t="n">
        <v>3.17810444</v>
      </c>
      <c r="K58" s="18" t="n">
        <v>18.46273461</v>
      </c>
      <c r="L58" s="20" t="n">
        <v>2.78412883</v>
      </c>
      <c r="M58" s="18" t="n">
        <v>0</v>
      </c>
      <c r="N58" s="20" t="n">
        <v>0</v>
      </c>
      <c r="O58" s="18" t="s">
        <v>404</v>
      </c>
      <c r="P58" s="20" t="s">
        <v>404</v>
      </c>
      <c r="Q58" s="18" t="n">
        <v>0</v>
      </c>
      <c r="R58" s="20" t="n">
        <v>0</v>
      </c>
      <c r="S58" s="18" t="n">
        <v>0</v>
      </c>
      <c r="T58" s="20" t="n">
        <v>0</v>
      </c>
      <c r="U58" s="18" t="n">
        <v>0.83335131</v>
      </c>
      <c r="V58" s="20" t="n">
        <v>0.48792195</v>
      </c>
    </row>
    <row r="59" spans="1:22">
      <c r="A59" s="15" t="s">
        <v>456</v>
      </c>
      <c r="B59" s="17" t="n">
        <v>4826</v>
      </c>
      <c r="C59" s="18">
        <f>(0.0/B59*100)</f>
        <v/>
      </c>
      <c r="D59" s="19" t="n">
        <v>4826</v>
      </c>
      <c r="E59" s="18" t="n">
        <v>6.44952294</v>
      </c>
      <c r="F59" s="20" t="n">
        <v>0.8764258</v>
      </c>
      <c r="G59" s="18" t="n">
        <v>21.40395565</v>
      </c>
      <c r="H59" s="20" t="n">
        <v>1.45930606</v>
      </c>
      <c r="I59" s="18" t="n">
        <v>48.547316</v>
      </c>
      <c r="J59" s="20" t="n">
        <v>1.44696285</v>
      </c>
      <c r="K59" s="18" t="n">
        <v>23.38808619</v>
      </c>
      <c r="L59" s="20" t="n">
        <v>1.01032794</v>
      </c>
      <c r="M59" s="18" t="n">
        <v>0</v>
      </c>
      <c r="N59" s="20" t="n">
        <v>0</v>
      </c>
      <c r="O59" s="18" t="s">
        <v>404</v>
      </c>
      <c r="P59" s="20" t="s">
        <v>404</v>
      </c>
      <c r="Q59" s="18" t="n">
        <v>0</v>
      </c>
      <c r="R59" s="20" t="n">
        <v>0</v>
      </c>
      <c r="S59" s="18" t="n">
        <v>0</v>
      </c>
      <c r="T59" s="20" t="n">
        <v>0</v>
      </c>
      <c r="U59" s="18" t="n">
        <v>0.21111922</v>
      </c>
      <c r="V59" s="20" t="n">
        <v>0.16474254</v>
      </c>
    </row>
    <row r="60" spans="1:22">
      <c r="A60" s="15" t="s">
        <v>457</v>
      </c>
      <c r="B60" s="17" t="n">
        <v>4546</v>
      </c>
      <c r="C60" s="18">
        <f>(0.0/B60*100)</f>
        <v/>
      </c>
      <c r="D60" s="19" t="n">
        <v>4546</v>
      </c>
      <c r="E60" s="18" t="n">
        <v>39.65719414</v>
      </c>
      <c r="F60" s="20" t="n">
        <v>3.13643437</v>
      </c>
      <c r="G60" s="18" t="n">
        <v>22.59082026</v>
      </c>
      <c r="H60" s="20" t="n">
        <v>2.30775028</v>
      </c>
      <c r="I60" s="18" t="n">
        <v>27.10589812</v>
      </c>
      <c r="J60" s="20" t="n">
        <v>2.82916311</v>
      </c>
      <c r="K60" s="18" t="n">
        <v>8.858081739999999</v>
      </c>
      <c r="L60" s="20" t="n">
        <v>2.18353843</v>
      </c>
      <c r="M60" s="18" t="n">
        <v>0</v>
      </c>
      <c r="N60" s="20" t="n">
        <v>0</v>
      </c>
      <c r="O60" s="18" t="s">
        <v>404</v>
      </c>
      <c r="P60" s="20" t="s">
        <v>404</v>
      </c>
      <c r="Q60" s="18" t="n">
        <v>0</v>
      </c>
      <c r="R60" s="20" t="n">
        <v>0</v>
      </c>
      <c r="S60" s="18" t="n">
        <v>0</v>
      </c>
      <c r="T60" s="20" t="n">
        <v>0</v>
      </c>
      <c r="U60" s="18" t="n">
        <v>1.78800574</v>
      </c>
      <c r="V60" s="20" t="n">
        <v>0.85929079</v>
      </c>
    </row>
    <row r="61" spans="1:22">
      <c r="A61" s="15" t="s">
        <v>458</v>
      </c>
      <c r="B61" s="17" t="n">
        <v>6525</v>
      </c>
      <c r="C61" s="18">
        <f>(0.0/B61*100)</f>
        <v/>
      </c>
      <c r="D61" s="19" t="n">
        <v>6525</v>
      </c>
      <c r="E61" s="18" t="n">
        <v>17.2030929</v>
      </c>
      <c r="F61" s="20" t="n">
        <v>1.99502808</v>
      </c>
      <c r="G61" s="18" t="n">
        <v>29.98782819</v>
      </c>
      <c r="H61" s="20" t="n">
        <v>2.65180379</v>
      </c>
      <c r="I61" s="18" t="n">
        <v>45.16679614</v>
      </c>
      <c r="J61" s="20" t="n">
        <v>3.00235971</v>
      </c>
      <c r="K61" s="18" t="n">
        <v>7.60190676</v>
      </c>
      <c r="L61" s="20" t="n">
        <v>1.57637751</v>
      </c>
      <c r="M61" s="18" t="n">
        <v>0</v>
      </c>
      <c r="N61" s="20" t="n">
        <v>0</v>
      </c>
      <c r="O61" s="18" t="s">
        <v>404</v>
      </c>
      <c r="P61" s="20" t="s">
        <v>404</v>
      </c>
      <c r="Q61" s="18" t="n">
        <v>0</v>
      </c>
      <c r="R61" s="20" t="n">
        <v>0</v>
      </c>
      <c r="S61" s="18" t="n">
        <v>0</v>
      </c>
      <c r="T61" s="20" t="n">
        <v>0</v>
      </c>
      <c r="U61" s="18" t="n">
        <v>0.04037601</v>
      </c>
      <c r="V61" s="20" t="n">
        <v>0.0015804</v>
      </c>
    </row>
    <row r="62" spans="1:22">
      <c r="A62" s="15" t="s">
        <v>459</v>
      </c>
      <c r="B62" s="17" t="n">
        <v>4476</v>
      </c>
      <c r="C62" s="18">
        <f>(0.0/B62*100)</f>
        <v/>
      </c>
      <c r="D62" s="19" t="n">
        <v>4476</v>
      </c>
      <c r="E62" s="18" t="n">
        <v>34.03919625</v>
      </c>
      <c r="F62" s="20" t="n">
        <v>0.07156595</v>
      </c>
      <c r="G62" s="18" t="n">
        <v>34.58006754</v>
      </c>
      <c r="H62" s="20" t="n">
        <v>0.05234296</v>
      </c>
      <c r="I62" s="18" t="n">
        <v>20.72484878</v>
      </c>
      <c r="J62" s="20" t="n">
        <v>0.06287489</v>
      </c>
      <c r="K62" s="18" t="n">
        <v>10.65588743</v>
      </c>
      <c r="L62" s="20" t="n">
        <v>0.02860246</v>
      </c>
      <c r="M62" s="18" t="n">
        <v>0</v>
      </c>
      <c r="N62" s="20" t="n">
        <v>0</v>
      </c>
      <c r="O62" s="18" t="s">
        <v>404</v>
      </c>
      <c r="P62" s="20" t="s">
        <v>404</v>
      </c>
      <c r="Q62" s="18" t="n">
        <v>0</v>
      </c>
      <c r="R62" s="20" t="n">
        <v>0</v>
      </c>
      <c r="S62" s="18" t="n">
        <v>0</v>
      </c>
      <c r="T62" s="20" t="n">
        <v>0</v>
      </c>
      <c r="U62" s="18" t="n">
        <v>0</v>
      </c>
      <c r="V62" s="20" t="n">
        <v>0</v>
      </c>
    </row>
    <row r="63" spans="1:22">
      <c r="A63" s="15" t="s">
        <v>460</v>
      </c>
      <c r="B63" s="17" t="n">
        <v>5324</v>
      </c>
      <c r="C63" s="18">
        <f>(0.0/B63*100)</f>
        <v/>
      </c>
      <c r="D63" s="19" t="n">
        <v>5324</v>
      </c>
      <c r="E63" s="18" t="n">
        <v>17.39976082</v>
      </c>
      <c r="F63" s="20" t="n">
        <v>0.17412027</v>
      </c>
      <c r="G63" s="18" t="n">
        <v>36.84105721</v>
      </c>
      <c r="H63" s="20" t="n">
        <v>0.15179324</v>
      </c>
      <c r="I63" s="18" t="n">
        <v>31.28717117</v>
      </c>
      <c r="J63" s="20" t="n">
        <v>0.16243487</v>
      </c>
      <c r="K63" s="18" t="n">
        <v>7.84496578</v>
      </c>
      <c r="L63" s="20" t="n">
        <v>0.08156423</v>
      </c>
      <c r="M63" s="18" t="n">
        <v>0</v>
      </c>
      <c r="N63" s="20" t="n">
        <v>0</v>
      </c>
      <c r="O63" s="18" t="s">
        <v>404</v>
      </c>
      <c r="P63" s="20" t="s">
        <v>404</v>
      </c>
      <c r="Q63" s="18" t="n">
        <v>0</v>
      </c>
      <c r="R63" s="20" t="n">
        <v>0</v>
      </c>
      <c r="S63" s="18" t="n">
        <v>0</v>
      </c>
      <c r="T63" s="20" t="n">
        <v>0</v>
      </c>
      <c r="U63" s="18" t="n">
        <v>6.62704503</v>
      </c>
      <c r="V63" s="20" t="n">
        <v>0.0646033</v>
      </c>
    </row>
    <row r="64" spans="1:22">
      <c r="A64" s="15" t="s">
        <v>461</v>
      </c>
      <c r="B64" s="17" t="n">
        <v>3634</v>
      </c>
      <c r="C64" s="18">
        <f>(27.0/B64*100)</f>
        <v/>
      </c>
      <c r="D64" s="19" t="n">
        <v>3607</v>
      </c>
      <c r="E64" s="18" t="n">
        <v>68.89516304999999</v>
      </c>
      <c r="F64" s="20" t="n">
        <v>0.11924138</v>
      </c>
      <c r="G64" s="18" t="n">
        <v>17.49052202</v>
      </c>
      <c r="H64" s="20" t="n">
        <v>0.07845112999999999</v>
      </c>
      <c r="I64" s="18" t="n">
        <v>8.217335889999999</v>
      </c>
      <c r="J64" s="20" t="n">
        <v>0.08993123</v>
      </c>
      <c r="K64" s="18" t="n">
        <v>5.39697905</v>
      </c>
      <c r="L64" s="20" t="n">
        <v>0.06592777</v>
      </c>
      <c r="M64" s="18" t="n">
        <v>0</v>
      </c>
      <c r="N64" s="20" t="n">
        <v>0</v>
      </c>
      <c r="O64" s="18" t="s">
        <v>404</v>
      </c>
      <c r="P64" s="20" t="s">
        <v>404</v>
      </c>
      <c r="Q64" s="18" t="n">
        <v>0</v>
      </c>
      <c r="R64" s="20" t="n">
        <v>0</v>
      </c>
      <c r="S64" s="18" t="n">
        <v>0</v>
      </c>
      <c r="T64" s="20" t="n">
        <v>0</v>
      </c>
      <c r="U64" s="18" t="n">
        <v>0</v>
      </c>
      <c r="V64" s="20" t="n">
        <v>0</v>
      </c>
    </row>
    <row r="65" spans="1:22">
      <c r="A65" s="15" t="s">
        <v>462</v>
      </c>
      <c r="B65" s="17" t="n">
        <v>5325</v>
      </c>
      <c r="C65" s="18">
        <f>(0.0/B65*100)</f>
        <v/>
      </c>
      <c r="D65" s="19" t="n">
        <v>5325</v>
      </c>
      <c r="E65" s="18" t="n">
        <v>9.909530630000001</v>
      </c>
      <c r="F65" s="20" t="n">
        <v>2.09662326</v>
      </c>
      <c r="G65" s="18" t="n">
        <v>22.74504524</v>
      </c>
      <c r="H65" s="20" t="n">
        <v>2.81437456</v>
      </c>
      <c r="I65" s="18" t="n">
        <v>56.53736627</v>
      </c>
      <c r="J65" s="20" t="n">
        <v>3.44342945</v>
      </c>
      <c r="K65" s="18" t="n">
        <v>10.32336176</v>
      </c>
      <c r="L65" s="20" t="n">
        <v>2.29011152</v>
      </c>
      <c r="M65" s="18" t="n">
        <v>0</v>
      </c>
      <c r="N65" s="20" t="n">
        <v>0</v>
      </c>
      <c r="O65" s="18" t="s">
        <v>404</v>
      </c>
      <c r="P65" s="20" t="s">
        <v>404</v>
      </c>
      <c r="Q65" s="18" t="n">
        <v>0</v>
      </c>
      <c r="R65" s="20" t="n">
        <v>0</v>
      </c>
      <c r="S65" s="18" t="n">
        <v>0</v>
      </c>
      <c r="T65" s="20" t="n">
        <v>0</v>
      </c>
      <c r="U65" s="18" t="n">
        <v>0.4846961</v>
      </c>
      <c r="V65" s="20" t="n">
        <v>0.34042393</v>
      </c>
    </row>
    <row r="66" spans="1:22">
      <c r="A66" s="15" t="s">
        <v>463</v>
      </c>
      <c r="B66" s="17" t="n">
        <v>5665</v>
      </c>
      <c r="C66" s="18">
        <f>(0.0/B66*100)</f>
        <v/>
      </c>
      <c r="D66" s="19" t="n">
        <v>5665</v>
      </c>
      <c r="E66" s="18" t="n">
        <v>8.448946980000001</v>
      </c>
      <c r="F66" s="20" t="n">
        <v>0.44014613</v>
      </c>
      <c r="G66" s="18" t="n">
        <v>34.2221547</v>
      </c>
      <c r="H66" s="20" t="n">
        <v>0.47547946</v>
      </c>
      <c r="I66" s="18" t="n">
        <v>44.33412183</v>
      </c>
      <c r="J66" s="20" t="n">
        <v>0.32445004</v>
      </c>
      <c r="K66" s="18" t="n">
        <v>12.99477649</v>
      </c>
      <c r="L66" s="20" t="n">
        <v>0.07330338</v>
      </c>
      <c r="M66" s="18" t="n">
        <v>0</v>
      </c>
      <c r="N66" s="20" t="n">
        <v>0</v>
      </c>
      <c r="O66" s="18" t="s">
        <v>404</v>
      </c>
      <c r="P66" s="20" t="s">
        <v>404</v>
      </c>
      <c r="Q66" s="18" t="n">
        <v>0</v>
      </c>
      <c r="R66" s="20" t="n">
        <v>0</v>
      </c>
      <c r="S66" s="18" t="n">
        <v>0</v>
      </c>
      <c r="T66" s="20" t="n">
        <v>0</v>
      </c>
      <c r="U66" s="18" t="n">
        <v>0</v>
      </c>
      <c r="V66" s="20" t="n">
        <v>0</v>
      </c>
    </row>
    <row r="67" spans="1:22">
      <c r="A67" s="15" t="s">
        <v>464</v>
      </c>
      <c r="B67" s="17" t="n">
        <v>6971</v>
      </c>
      <c r="C67" s="18">
        <f>(0.0/B67*100)</f>
        <v/>
      </c>
      <c r="D67" s="19" t="n">
        <v>6971</v>
      </c>
      <c r="E67" s="18" t="n">
        <v>16.09910628</v>
      </c>
      <c r="F67" s="20" t="n">
        <v>2.29282491</v>
      </c>
      <c r="G67" s="18" t="n">
        <v>25.99496805</v>
      </c>
      <c r="H67" s="20" t="n">
        <v>3.0956679</v>
      </c>
      <c r="I67" s="18" t="n">
        <v>30.86282297</v>
      </c>
      <c r="J67" s="20" t="n">
        <v>3.02374423</v>
      </c>
      <c r="K67" s="18" t="n">
        <v>26.1103673</v>
      </c>
      <c r="L67" s="20" t="n">
        <v>2.70727499</v>
      </c>
      <c r="M67" s="18" t="n">
        <v>0</v>
      </c>
      <c r="N67" s="20" t="n">
        <v>0</v>
      </c>
      <c r="O67" s="18" t="s">
        <v>404</v>
      </c>
      <c r="P67" s="20" t="s">
        <v>404</v>
      </c>
      <c r="Q67" s="18" t="n">
        <v>0</v>
      </c>
      <c r="R67" s="20" t="n">
        <v>0</v>
      </c>
      <c r="S67" s="18" t="n">
        <v>0</v>
      </c>
      <c r="T67" s="20" t="n">
        <v>0</v>
      </c>
      <c r="U67" s="18" t="n">
        <v>0.9327354</v>
      </c>
      <c r="V67" s="20" t="n">
        <v>0.48806525</v>
      </c>
    </row>
    <row r="68" spans="1:22">
      <c r="A68" s="15" t="s">
        <v>465</v>
      </c>
      <c r="B68" s="17" t="n">
        <v>12083</v>
      </c>
      <c r="C68" s="18">
        <f>(0.0/B68*100)</f>
        <v/>
      </c>
      <c r="D68" s="19" t="n">
        <v>12083</v>
      </c>
      <c r="E68" s="18" t="n">
        <v>83.60644082</v>
      </c>
      <c r="F68" s="20" t="n">
        <v>0.07837520000000001</v>
      </c>
      <c r="G68" s="18" t="n">
        <v>6.83157501</v>
      </c>
      <c r="H68" s="20" t="n">
        <v>0.06072454</v>
      </c>
      <c r="I68" s="18" t="n">
        <v>6.80885685</v>
      </c>
      <c r="J68" s="20" t="n">
        <v>0.06270602</v>
      </c>
      <c r="K68" s="18" t="n">
        <v>2.02232177</v>
      </c>
      <c r="L68" s="20" t="n">
        <v>0.03495498</v>
      </c>
      <c r="M68" s="18" t="n">
        <v>0</v>
      </c>
      <c r="N68" s="20" t="n">
        <v>0</v>
      </c>
      <c r="O68" s="18" t="s">
        <v>404</v>
      </c>
      <c r="P68" s="20" t="s">
        <v>404</v>
      </c>
      <c r="Q68" s="18" t="n">
        <v>0</v>
      </c>
      <c r="R68" s="20" t="n">
        <v>0</v>
      </c>
      <c r="S68" s="18" t="n">
        <v>0</v>
      </c>
      <c r="T68" s="20" t="n">
        <v>0</v>
      </c>
      <c r="U68" s="18" t="n">
        <v>0.73080554</v>
      </c>
      <c r="V68" s="20" t="n">
        <v>0.02197892</v>
      </c>
    </row>
    <row r="69" spans="1:22">
      <c r="A69" s="15" t="s">
        <v>466</v>
      </c>
      <c r="B69" s="17" t="n">
        <v>4876</v>
      </c>
      <c r="C69" s="18">
        <f>(0.0/B69*100)</f>
        <v/>
      </c>
      <c r="D69" s="19" t="n">
        <v>4876</v>
      </c>
      <c r="E69" s="18" t="n">
        <v>14.99983</v>
      </c>
      <c r="F69" s="20" t="n">
        <v>3.11762844</v>
      </c>
      <c r="G69" s="18" t="n">
        <v>35.69600347</v>
      </c>
      <c r="H69" s="20" t="n">
        <v>4.13288965</v>
      </c>
      <c r="I69" s="18" t="n">
        <v>44.95454038</v>
      </c>
      <c r="J69" s="20" t="n">
        <v>4.1409024</v>
      </c>
      <c r="K69" s="18" t="n">
        <v>4.34962615</v>
      </c>
      <c r="L69" s="20" t="n">
        <v>1.51735028</v>
      </c>
      <c r="M69" s="18" t="n">
        <v>0</v>
      </c>
      <c r="N69" s="20" t="n">
        <v>0</v>
      </c>
      <c r="O69" s="18" t="s">
        <v>404</v>
      </c>
      <c r="P69" s="20" t="s">
        <v>404</v>
      </c>
      <c r="Q69" s="18" t="n">
        <v>0</v>
      </c>
      <c r="R69" s="20" t="n">
        <v>0</v>
      </c>
      <c r="S69" s="18" t="n">
        <v>0</v>
      </c>
      <c r="T69" s="20" t="n">
        <v>0</v>
      </c>
      <c r="U69" s="18" t="n">
        <v>0</v>
      </c>
      <c r="V69" s="20" t="n">
        <v>0</v>
      </c>
    </row>
    <row r="70" spans="1:22">
      <c r="A70" s="15" t="s">
        <v>467</v>
      </c>
      <c r="B70" s="17" t="n">
        <v>6036</v>
      </c>
      <c r="C70" s="18">
        <f>(0.0/B70*100)</f>
        <v/>
      </c>
      <c r="D70" s="19" t="n">
        <v>6036</v>
      </c>
      <c r="E70" s="18" t="n">
        <v>21.57533281</v>
      </c>
      <c r="F70" s="20" t="n">
        <v>3.75662368</v>
      </c>
      <c r="G70" s="18" t="n">
        <v>31.36197528</v>
      </c>
      <c r="H70" s="20" t="n">
        <v>3.1780231</v>
      </c>
      <c r="I70" s="18" t="n">
        <v>32.07653734</v>
      </c>
      <c r="J70" s="20" t="n">
        <v>3.92260381</v>
      </c>
      <c r="K70" s="18" t="n">
        <v>14.5038105</v>
      </c>
      <c r="L70" s="20" t="n">
        <v>2.80019955</v>
      </c>
      <c r="M70" s="18" t="n">
        <v>0</v>
      </c>
      <c r="N70" s="20" t="n">
        <v>0</v>
      </c>
      <c r="O70" s="18" t="s">
        <v>404</v>
      </c>
      <c r="P70" s="20" t="s">
        <v>404</v>
      </c>
      <c r="Q70" s="18" t="n">
        <v>0</v>
      </c>
      <c r="R70" s="20" t="n">
        <v>0</v>
      </c>
      <c r="S70" s="18" t="n">
        <v>0</v>
      </c>
      <c r="T70" s="20" t="n">
        <v>0</v>
      </c>
      <c r="U70" s="18" t="n">
        <v>0.48234407</v>
      </c>
      <c r="V70" s="20" t="n">
        <v>0.35320378</v>
      </c>
    </row>
    <row r="71" spans="1:22">
      <c r="A71" s="15" t="s">
        <v>468</v>
      </c>
      <c r="B71" s="17" t="n">
        <v>6115</v>
      </c>
      <c r="C71" s="18">
        <f>(0.0/B71*100)</f>
        <v/>
      </c>
      <c r="D71" s="19" t="n">
        <v>6115</v>
      </c>
      <c r="E71" s="18" t="n">
        <v>83.81809502</v>
      </c>
      <c r="F71" s="20" t="n">
        <v>0.83342234</v>
      </c>
      <c r="G71" s="18" t="n">
        <v>14.96958608</v>
      </c>
      <c r="H71" s="20" t="n">
        <v>0.8296957</v>
      </c>
      <c r="I71" s="18" t="n">
        <v>0</v>
      </c>
      <c r="J71" s="20" t="n">
        <v>0</v>
      </c>
      <c r="K71" s="18" t="n">
        <v>0</v>
      </c>
      <c r="L71" s="20" t="n">
        <v>0</v>
      </c>
      <c r="M71" s="18" t="n">
        <v>0</v>
      </c>
      <c r="N71" s="20" t="n">
        <v>0</v>
      </c>
      <c r="O71" s="18" t="s">
        <v>404</v>
      </c>
      <c r="P71" s="20" t="s">
        <v>404</v>
      </c>
      <c r="Q71" s="18" t="n">
        <v>0</v>
      </c>
      <c r="R71" s="20" t="n">
        <v>0</v>
      </c>
      <c r="S71" s="18" t="n">
        <v>0</v>
      </c>
      <c r="T71" s="20" t="n">
        <v>0</v>
      </c>
      <c r="U71" s="18" t="n">
        <v>1.2123189</v>
      </c>
      <c r="V71" s="20" t="n">
        <v>0.03489547</v>
      </c>
    </row>
    <row r="72" spans="1:22">
      <c r="A72" s="15" t="s">
        <v>469</v>
      </c>
      <c r="B72" s="17" t="n">
        <v>7708</v>
      </c>
      <c r="C72" s="18">
        <f>(0.0/B72*100)</f>
        <v/>
      </c>
      <c r="D72" s="19" t="n">
        <v>7708</v>
      </c>
      <c r="E72" s="18" t="n">
        <v>35.06732629</v>
      </c>
      <c r="F72" s="20" t="n">
        <v>3.54924572</v>
      </c>
      <c r="G72" s="18" t="n">
        <v>51.94508331</v>
      </c>
      <c r="H72" s="20" t="n">
        <v>3.83356044</v>
      </c>
      <c r="I72" s="18" t="n">
        <v>11.40085948</v>
      </c>
      <c r="J72" s="20" t="n">
        <v>2.27382734</v>
      </c>
      <c r="K72" s="18" t="n">
        <v>0</v>
      </c>
      <c r="L72" s="20" t="n">
        <v>0</v>
      </c>
      <c r="M72" s="18" t="n">
        <v>0</v>
      </c>
      <c r="N72" s="20" t="n">
        <v>0</v>
      </c>
      <c r="O72" s="18" t="s">
        <v>404</v>
      </c>
      <c r="P72" s="20" t="s">
        <v>404</v>
      </c>
      <c r="Q72" s="18" t="n">
        <v>0</v>
      </c>
      <c r="R72" s="20" t="n">
        <v>0</v>
      </c>
      <c r="S72" s="18" t="n">
        <v>0</v>
      </c>
      <c r="T72" s="20" t="n">
        <v>0</v>
      </c>
      <c r="U72" s="18" t="n">
        <v>1.58673092</v>
      </c>
      <c r="V72" s="20" t="n">
        <v>0.88298142</v>
      </c>
    </row>
    <row r="73" spans="1:22">
      <c r="A73" s="15" t="s">
        <v>470</v>
      </c>
      <c r="B73" s="17" t="n">
        <v>8249</v>
      </c>
      <c r="C73" s="18">
        <f>(0.0/B73*100)</f>
        <v/>
      </c>
      <c r="D73" s="19" t="n">
        <v>8249</v>
      </c>
      <c r="E73" s="18" t="n">
        <v>20.46250534</v>
      </c>
      <c r="F73" s="20" t="n">
        <v>2.47152425</v>
      </c>
      <c r="G73" s="18" t="n">
        <v>30.26242222</v>
      </c>
      <c r="H73" s="20" t="n">
        <v>3.48139997</v>
      </c>
      <c r="I73" s="18" t="n">
        <v>33.84624109</v>
      </c>
      <c r="J73" s="20" t="n">
        <v>3.78475136</v>
      </c>
      <c r="K73" s="18" t="n">
        <v>10.79855807</v>
      </c>
      <c r="L73" s="20" t="n">
        <v>1.99192229</v>
      </c>
      <c r="M73" s="18" t="n">
        <v>0</v>
      </c>
      <c r="N73" s="20" t="n">
        <v>0</v>
      </c>
      <c r="O73" s="18" t="s">
        <v>404</v>
      </c>
      <c r="P73" s="20" t="s">
        <v>404</v>
      </c>
      <c r="Q73" s="18" t="n">
        <v>0</v>
      </c>
      <c r="R73" s="20" t="n">
        <v>0</v>
      </c>
      <c r="S73" s="18" t="n">
        <v>0</v>
      </c>
      <c r="T73" s="20" t="n">
        <v>0</v>
      </c>
      <c r="U73" s="18" t="n">
        <v>4.63027327</v>
      </c>
      <c r="V73" s="20" t="n">
        <v>1.58218044</v>
      </c>
    </row>
    <row r="74" spans="1:22">
      <c r="A74" s="15" t="s">
        <v>471</v>
      </c>
      <c r="B74" s="17" t="n">
        <v>4692</v>
      </c>
      <c r="C74" s="18">
        <f>(484.0/B74*100)</f>
        <v/>
      </c>
      <c r="D74" s="19" t="n">
        <v>4208</v>
      </c>
      <c r="E74" s="18" t="n">
        <v>14.65894379</v>
      </c>
      <c r="F74" s="20" t="n">
        <v>0.19451448</v>
      </c>
      <c r="G74" s="18" t="n">
        <v>38.79235772</v>
      </c>
      <c r="H74" s="20" t="n">
        <v>0.28364513</v>
      </c>
      <c r="I74" s="18" t="n">
        <v>32.08509487</v>
      </c>
      <c r="J74" s="20" t="n">
        <v>0.25220548</v>
      </c>
      <c r="K74" s="18" t="n">
        <v>13.43026301</v>
      </c>
      <c r="L74" s="20" t="n">
        <v>0.18477816</v>
      </c>
      <c r="M74" s="18" t="n">
        <v>0</v>
      </c>
      <c r="N74" s="20" t="n">
        <v>0</v>
      </c>
      <c r="O74" s="18" t="s">
        <v>404</v>
      </c>
      <c r="P74" s="20" t="s">
        <v>404</v>
      </c>
      <c r="Q74" s="18" t="n">
        <v>0</v>
      </c>
      <c r="R74" s="20" t="n">
        <v>0</v>
      </c>
      <c r="S74" s="18" t="n">
        <v>0</v>
      </c>
      <c r="T74" s="20" t="n">
        <v>0</v>
      </c>
      <c r="U74" s="18" t="n">
        <v>1.0333406</v>
      </c>
      <c r="V74" s="20" t="n">
        <v>0.06237499</v>
      </c>
    </row>
    <row r="75" spans="1:22">
      <c r="A75" s="15" t="s">
        <v>472</v>
      </c>
      <c r="B75" s="17" t="n">
        <v>5375</v>
      </c>
      <c r="C75" s="18">
        <f>(483.0/B75*100)</f>
        <v/>
      </c>
      <c r="D75" s="19" t="n">
        <v>4892</v>
      </c>
      <c r="E75" s="18" t="n">
        <v>7.51974517</v>
      </c>
      <c r="F75" s="20" t="n">
        <v>2.25554804</v>
      </c>
      <c r="G75" s="18" t="n">
        <v>7.7985495</v>
      </c>
      <c r="H75" s="20" t="n">
        <v>2.33797709</v>
      </c>
      <c r="I75" s="18" t="n">
        <v>48.84173188</v>
      </c>
      <c r="J75" s="20" t="n">
        <v>4.03285111</v>
      </c>
      <c r="K75" s="18" t="n">
        <v>28.28622428</v>
      </c>
      <c r="L75" s="20" t="n">
        <v>3.77981459</v>
      </c>
      <c r="M75" s="18" t="n">
        <v>0</v>
      </c>
      <c r="N75" s="20" t="n">
        <v>0</v>
      </c>
      <c r="O75" s="18" t="s">
        <v>404</v>
      </c>
      <c r="P75" s="20" t="s">
        <v>404</v>
      </c>
      <c r="Q75" s="18" t="n">
        <v>0</v>
      </c>
      <c r="R75" s="20" t="n">
        <v>0</v>
      </c>
      <c r="S75" s="18" t="n">
        <v>0</v>
      </c>
      <c r="T75" s="20" t="n">
        <v>0</v>
      </c>
      <c r="U75" s="18" t="n">
        <v>7.55374918</v>
      </c>
      <c r="V75" s="20" t="n">
        <v>2.35834845</v>
      </c>
    </row>
    <row r="76" spans="1:22">
      <c r="A76" s="15" t="s">
        <v>473</v>
      </c>
      <c r="B76" s="17" t="n">
        <v>14167</v>
      </c>
      <c r="C76" s="18">
        <f>(1400.0/B76*100)</f>
        <v/>
      </c>
      <c r="D76" s="19" t="n">
        <v>12767</v>
      </c>
      <c r="E76" s="18" t="n">
        <v>48.08322182</v>
      </c>
      <c r="F76" s="20" t="n">
        <v>2.73617519</v>
      </c>
      <c r="G76" s="18" t="n">
        <v>21.55735497</v>
      </c>
      <c r="H76" s="20" t="n">
        <v>2.22948846</v>
      </c>
      <c r="I76" s="18" t="n">
        <v>13.4500305</v>
      </c>
      <c r="J76" s="20" t="n">
        <v>1.42943544</v>
      </c>
      <c r="K76" s="18" t="n">
        <v>10.72118483</v>
      </c>
      <c r="L76" s="20" t="n">
        <v>1.78182164</v>
      </c>
      <c r="M76" s="18" t="n">
        <v>0</v>
      </c>
      <c r="N76" s="20" t="n">
        <v>0</v>
      </c>
      <c r="O76" s="18" t="s">
        <v>404</v>
      </c>
      <c r="P76" s="20" t="s">
        <v>404</v>
      </c>
      <c r="Q76" s="18" t="n">
        <v>0</v>
      </c>
      <c r="R76" s="20" t="n">
        <v>0</v>
      </c>
      <c r="S76" s="18" t="n">
        <v>0</v>
      </c>
      <c r="T76" s="20" t="n">
        <v>0</v>
      </c>
      <c r="U76" s="18" t="n">
        <v>6.18820788</v>
      </c>
      <c r="V76" s="20" t="n">
        <v>1.17146296</v>
      </c>
    </row>
    <row r="77" spans="1:22">
      <c r="A77" s="15" t="s">
        <v>474</v>
      </c>
      <c r="B77" s="17" t="n">
        <v>6062</v>
      </c>
      <c r="C77" s="18">
        <f>(0.0/B77*100)</f>
        <v/>
      </c>
      <c r="D77" s="19" t="n">
        <v>6062</v>
      </c>
      <c r="E77" s="18" t="n">
        <v>38.75060676</v>
      </c>
      <c r="F77" s="20" t="n">
        <v>3.08929923</v>
      </c>
      <c r="G77" s="18" t="n">
        <v>31.59119285</v>
      </c>
      <c r="H77" s="20" t="n">
        <v>2.63535885</v>
      </c>
      <c r="I77" s="18" t="n">
        <v>23.3724874</v>
      </c>
      <c r="J77" s="20" t="n">
        <v>2.34576428</v>
      </c>
      <c r="K77" s="18" t="n">
        <v>6.28571299</v>
      </c>
      <c r="L77" s="20" t="n">
        <v>1.47789298</v>
      </c>
      <c r="M77" s="18" t="n">
        <v>0</v>
      </c>
      <c r="N77" s="20" t="n">
        <v>0</v>
      </c>
      <c r="O77" s="18" t="s">
        <v>404</v>
      </c>
      <c r="P77" s="20" t="s">
        <v>404</v>
      </c>
      <c r="Q77" s="18" t="n">
        <v>0</v>
      </c>
      <c r="R77" s="20" t="n">
        <v>0</v>
      </c>
      <c r="S77" s="18" t="n">
        <v>0</v>
      </c>
      <c r="T77" s="20" t="n">
        <v>0</v>
      </c>
      <c r="U77" s="18" t="n">
        <v>0</v>
      </c>
      <c r="V77" s="20" t="n">
        <v>0</v>
      </c>
    </row>
    <row r="78" spans="1:22">
      <c r="A78" s="15" t="s">
        <v>475</v>
      </c>
      <c r="B78" s="17" t="n">
        <v>5826</v>
      </c>
      <c r="C78" s="18">
        <f>(0.0/B78*100)</f>
        <v/>
      </c>
      <c r="D78" s="19" t="n">
        <v>5826</v>
      </c>
      <c r="E78" s="18" t="n">
        <v>25.73155504</v>
      </c>
      <c r="F78" s="20" t="n">
        <v>3.82657968</v>
      </c>
      <c r="G78" s="18" t="n">
        <v>32.54901704</v>
      </c>
      <c r="H78" s="20" t="n">
        <v>3.84513685</v>
      </c>
      <c r="I78" s="18" t="n">
        <v>30.672367</v>
      </c>
      <c r="J78" s="20" t="n">
        <v>4.03334207</v>
      </c>
      <c r="K78" s="18" t="n">
        <v>10.39401032</v>
      </c>
      <c r="L78" s="20" t="n">
        <v>2.18756207</v>
      </c>
      <c r="M78" s="18" t="n">
        <v>0</v>
      </c>
      <c r="N78" s="20" t="n">
        <v>0</v>
      </c>
      <c r="O78" s="18" t="s">
        <v>404</v>
      </c>
      <c r="P78" s="20" t="s">
        <v>404</v>
      </c>
      <c r="Q78" s="18" t="n">
        <v>0</v>
      </c>
      <c r="R78" s="20" t="n">
        <v>0</v>
      </c>
      <c r="S78" s="18" t="n">
        <v>0</v>
      </c>
      <c r="T78" s="20" t="n">
        <v>0</v>
      </c>
      <c r="U78" s="18" t="n">
        <v>0.6530506</v>
      </c>
      <c r="V78" s="20" t="n">
        <v>0.65289032</v>
      </c>
    </row>
    <row customHeight="1" ht="25" r="79" spans="1:22">
      <c r="A79" s="15" t="s">
        <v>476</v>
      </c>
      <c r="B79" s="17" t="n">
        <v>1657</v>
      </c>
      <c r="C79" s="18">
        <f>(21.0/B79*100)</f>
        <v/>
      </c>
      <c r="D79" s="19" t="n">
        <v>1636</v>
      </c>
      <c r="E79" s="18" t="n">
        <v>58.60491058</v>
      </c>
      <c r="F79" s="20" t="n">
        <v>7.03970644</v>
      </c>
      <c r="G79" s="18" t="n">
        <v>23.01994969</v>
      </c>
      <c r="H79" s="20" t="n">
        <v>4.85029993</v>
      </c>
      <c r="I79" s="18" t="n">
        <v>13.55436872</v>
      </c>
      <c r="J79" s="20" t="n">
        <v>4.92516814</v>
      </c>
      <c r="K79" s="18" t="n">
        <v>4.82077102</v>
      </c>
      <c r="L79" s="20" t="n">
        <v>2.92212343</v>
      </c>
      <c r="M79" s="18" t="n">
        <v>0</v>
      </c>
      <c r="N79" s="20" t="n">
        <v>0</v>
      </c>
      <c r="O79" s="18" t="s">
        <v>404</v>
      </c>
      <c r="P79" s="20" t="s">
        <v>404</v>
      </c>
      <c r="Q79" s="18" t="n">
        <v>0</v>
      </c>
      <c r="R79" s="20" t="n">
        <v>0</v>
      </c>
      <c r="S79" s="18" t="n">
        <v>0</v>
      </c>
      <c r="T79" s="20" t="n">
        <v>0</v>
      </c>
      <c r="U79" s="18" t="n">
        <v>0</v>
      </c>
      <c r="V79" s="20" t="n">
        <v>0</v>
      </c>
    </row>
    <row r="80" spans="1:22">
      <c r="A80" s="15" t="s">
        <v>477</v>
      </c>
      <c r="B80" s="17" t="n">
        <v>7841</v>
      </c>
      <c r="C80" s="18">
        <f>(0.0/B80*100)</f>
        <v/>
      </c>
      <c r="D80" s="19" t="n">
        <v>7841</v>
      </c>
      <c r="E80" s="18" t="n">
        <v>19.01140928</v>
      </c>
      <c r="F80" s="20" t="n">
        <v>2.96300253</v>
      </c>
      <c r="G80" s="18" t="n">
        <v>26.14987078</v>
      </c>
      <c r="H80" s="20" t="n">
        <v>3.04762196</v>
      </c>
      <c r="I80" s="18" t="n">
        <v>47.20811382</v>
      </c>
      <c r="J80" s="20" t="n">
        <v>3.69916395</v>
      </c>
      <c r="K80" s="18" t="n">
        <v>7.63060612</v>
      </c>
      <c r="L80" s="20" t="n">
        <v>1.90996452</v>
      </c>
      <c r="M80" s="18" t="n">
        <v>0</v>
      </c>
      <c r="N80" s="20" t="n">
        <v>0</v>
      </c>
      <c r="O80" s="18" t="s">
        <v>404</v>
      </c>
      <c r="P80" s="20" t="s">
        <v>404</v>
      </c>
      <c r="Q80" s="18" t="n">
        <v>0</v>
      </c>
      <c r="R80" s="20" t="n">
        <v>0</v>
      </c>
      <c r="S80" s="18" t="n">
        <v>0</v>
      </c>
      <c r="T80" s="20" t="n">
        <v>0</v>
      </c>
      <c r="U80" s="18" t="n">
        <v>0</v>
      </c>
      <c r="V80" s="20" t="n">
        <v>0</v>
      </c>
    </row>
    <row r="81" spans="1:22">
      <c r="A81" s="21" t="s">
        <v>478</v>
      </c>
      <c r="B81" s="17" t="n">
        <v>8861</v>
      </c>
      <c r="C81" s="18">
        <f>(0.0/B81*100)</f>
        <v/>
      </c>
      <c r="D81" s="19" t="n">
        <v>8861</v>
      </c>
      <c r="E81" s="18" t="n">
        <v>32.04868808</v>
      </c>
      <c r="F81" s="20" t="n">
        <v>3.84243148</v>
      </c>
      <c r="G81" s="18" t="n">
        <v>40.77092066</v>
      </c>
      <c r="H81" s="20" t="n">
        <v>3.91385478</v>
      </c>
      <c r="I81" s="18" t="n">
        <v>24.60940573</v>
      </c>
      <c r="J81" s="20" t="n">
        <v>3.63160416</v>
      </c>
      <c r="K81" s="18" t="n">
        <v>1.24168906</v>
      </c>
      <c r="L81" s="20" t="n">
        <v>0.87110992</v>
      </c>
      <c r="M81" s="18" t="n">
        <v>0</v>
      </c>
      <c r="N81" s="20" t="n">
        <v>0</v>
      </c>
      <c r="O81" s="18" t="s">
        <v>404</v>
      </c>
      <c r="P81" s="20" t="s">
        <v>404</v>
      </c>
      <c r="Q81" s="18" t="n">
        <v>0</v>
      </c>
      <c r="R81" s="20" t="n">
        <v>0</v>
      </c>
      <c r="S81" s="18" t="n">
        <v>0</v>
      </c>
      <c r="T81" s="20" t="n">
        <v>0</v>
      </c>
      <c r="U81" s="18" t="n">
        <v>1.32929648</v>
      </c>
      <c r="V81" s="20" t="n">
        <v>0.9404279</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633</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40.98127127</v>
      </c>
      <c r="F7" s="20" t="n">
        <v>1.94379721</v>
      </c>
      <c r="G7" s="18" t="n">
        <v>31.62909094</v>
      </c>
      <c r="H7" s="20" t="n">
        <v>1.82288679</v>
      </c>
      <c r="I7" s="18" t="n">
        <v>19.70174234</v>
      </c>
      <c r="J7" s="20" t="n">
        <v>1.54675866</v>
      </c>
      <c r="K7" s="18" t="n">
        <v>3.40870318</v>
      </c>
      <c r="L7" s="20" t="n">
        <v>0.75361218</v>
      </c>
      <c r="M7" s="18" t="n">
        <v>0</v>
      </c>
      <c r="N7" s="20" t="n">
        <v>0</v>
      </c>
      <c r="O7" s="18" t="s">
        <v>404</v>
      </c>
      <c r="P7" s="20" t="s">
        <v>404</v>
      </c>
      <c r="Q7" s="18" t="n">
        <v>0</v>
      </c>
      <c r="R7" s="20" t="n">
        <v>0</v>
      </c>
      <c r="S7" s="18" t="n">
        <v>0</v>
      </c>
      <c r="T7" s="20" t="n">
        <v>0</v>
      </c>
      <c r="U7" s="18" t="n">
        <v>4.27919227</v>
      </c>
      <c r="V7" s="20" t="n">
        <v>0.8452005</v>
      </c>
    </row>
    <row r="8" spans="1:22">
      <c r="A8" s="15" t="s">
        <v>405</v>
      </c>
      <c r="B8" s="17" t="n">
        <v>7007</v>
      </c>
      <c r="C8" s="18">
        <f>(0.0/B8*100)</f>
        <v/>
      </c>
      <c r="D8" s="19" t="n">
        <v>7007</v>
      </c>
      <c r="E8" s="18" t="n">
        <v>47.85526774</v>
      </c>
      <c r="F8" s="20" t="n">
        <v>3.41885526</v>
      </c>
      <c r="G8" s="18" t="n">
        <v>24.56469885</v>
      </c>
      <c r="H8" s="20" t="n">
        <v>2.9924192</v>
      </c>
      <c r="I8" s="18" t="n">
        <v>18.76111751</v>
      </c>
      <c r="J8" s="20" t="n">
        <v>2.47933899</v>
      </c>
      <c r="K8" s="18" t="n">
        <v>6.3118018</v>
      </c>
      <c r="L8" s="20" t="n">
        <v>1.73763173</v>
      </c>
      <c r="M8" s="18" t="n">
        <v>0</v>
      </c>
      <c r="N8" s="20" t="n">
        <v>0</v>
      </c>
      <c r="O8" s="18" t="s">
        <v>404</v>
      </c>
      <c r="P8" s="20" t="s">
        <v>404</v>
      </c>
      <c r="Q8" s="18" t="n">
        <v>0</v>
      </c>
      <c r="R8" s="20" t="n">
        <v>0</v>
      </c>
      <c r="S8" s="18" t="n">
        <v>0</v>
      </c>
      <c r="T8" s="20" t="n">
        <v>0</v>
      </c>
      <c r="U8" s="18" t="n">
        <v>2.50711411</v>
      </c>
      <c r="V8" s="20" t="n">
        <v>1.06421854</v>
      </c>
    </row>
    <row r="9" spans="1:22">
      <c r="A9" s="15" t="s">
        <v>406</v>
      </c>
      <c r="B9" s="17" t="n">
        <v>9651</v>
      </c>
      <c r="C9" s="18">
        <f>(200.0/B9*100)</f>
        <v/>
      </c>
      <c r="D9" s="19" t="n">
        <v>9451</v>
      </c>
      <c r="E9" s="18" t="n">
        <v>23.11170487</v>
      </c>
      <c r="F9" s="20" t="n">
        <v>2.97845015</v>
      </c>
      <c r="G9" s="18" t="n">
        <v>28.40694756</v>
      </c>
      <c r="H9" s="20" t="n">
        <v>2.61961255</v>
      </c>
      <c r="I9" s="18" t="n">
        <v>30.38824915</v>
      </c>
      <c r="J9" s="20" t="n">
        <v>2.78882398</v>
      </c>
      <c r="K9" s="18" t="n">
        <v>10.85772215</v>
      </c>
      <c r="L9" s="20" t="n">
        <v>1.85231112</v>
      </c>
      <c r="M9" s="18" t="n">
        <v>0</v>
      </c>
      <c r="N9" s="20" t="n">
        <v>0</v>
      </c>
      <c r="O9" s="18" t="s">
        <v>404</v>
      </c>
      <c r="P9" s="20" t="s">
        <v>404</v>
      </c>
      <c r="Q9" s="18" t="n">
        <v>0</v>
      </c>
      <c r="R9" s="20" t="n">
        <v>0</v>
      </c>
      <c r="S9" s="18" t="n">
        <v>0</v>
      </c>
      <c r="T9" s="20" t="n">
        <v>0</v>
      </c>
      <c r="U9" s="18" t="n">
        <v>7.23537628</v>
      </c>
      <c r="V9" s="20" t="n">
        <v>1.85693728</v>
      </c>
    </row>
    <row r="10" spans="1:22">
      <c r="A10" s="15" t="s">
        <v>407</v>
      </c>
      <c r="B10" s="17" t="n">
        <v>20058</v>
      </c>
      <c r="C10" s="18">
        <f>(2951.0/B10*100)</f>
        <v/>
      </c>
      <c r="D10" s="19" t="n">
        <v>17107</v>
      </c>
      <c r="E10" s="18" t="n">
        <v>49.72371545</v>
      </c>
      <c r="F10" s="20" t="n">
        <v>3.06370637</v>
      </c>
      <c r="G10" s="18" t="n">
        <v>31.91965336</v>
      </c>
      <c r="H10" s="20" t="n">
        <v>2.62420098</v>
      </c>
      <c r="I10" s="18" t="n">
        <v>13.75803344</v>
      </c>
      <c r="J10" s="20" t="n">
        <v>1.65572854</v>
      </c>
      <c r="K10" s="18" t="n">
        <v>2.7860082</v>
      </c>
      <c r="L10" s="20" t="n">
        <v>0.87680133</v>
      </c>
      <c r="M10" s="18" t="n">
        <v>0</v>
      </c>
      <c r="N10" s="20" t="n">
        <v>0</v>
      </c>
      <c r="O10" s="18" t="s">
        <v>404</v>
      </c>
      <c r="P10" s="20" t="s">
        <v>404</v>
      </c>
      <c r="Q10" s="18" t="n">
        <v>0</v>
      </c>
      <c r="R10" s="20" t="n">
        <v>0</v>
      </c>
      <c r="S10" s="18" t="n">
        <v>0</v>
      </c>
      <c r="T10" s="20" t="n">
        <v>0</v>
      </c>
      <c r="U10" s="18" t="n">
        <v>1.81258954</v>
      </c>
      <c r="V10" s="20" t="n">
        <v>0.66055956</v>
      </c>
    </row>
    <row r="11" spans="1:22">
      <c r="A11" s="15" t="s">
        <v>408</v>
      </c>
      <c r="B11" s="17" t="n">
        <v>7053</v>
      </c>
      <c r="C11" s="18">
        <f>(137.0/B11*100)</f>
        <v/>
      </c>
      <c r="D11" s="19" t="n">
        <v>6916</v>
      </c>
      <c r="E11" s="18" t="n">
        <v>42.27307083</v>
      </c>
      <c r="F11" s="20" t="n">
        <v>3.74620002</v>
      </c>
      <c r="G11" s="18" t="n">
        <v>33.12330008</v>
      </c>
      <c r="H11" s="20" t="n">
        <v>3.95726114</v>
      </c>
      <c r="I11" s="18" t="n">
        <v>16.127282</v>
      </c>
      <c r="J11" s="20" t="n">
        <v>2.92167329</v>
      </c>
      <c r="K11" s="18" t="n">
        <v>6.82154395</v>
      </c>
      <c r="L11" s="20" t="n">
        <v>2.09983338</v>
      </c>
      <c r="M11" s="18" t="n">
        <v>0</v>
      </c>
      <c r="N11" s="20" t="n">
        <v>0</v>
      </c>
      <c r="O11" s="18" t="s">
        <v>404</v>
      </c>
      <c r="P11" s="20" t="s">
        <v>404</v>
      </c>
      <c r="Q11" s="18" t="n">
        <v>0</v>
      </c>
      <c r="R11" s="20" t="n">
        <v>0</v>
      </c>
      <c r="S11" s="18" t="n">
        <v>0</v>
      </c>
      <c r="T11" s="20" t="n">
        <v>0</v>
      </c>
      <c r="U11" s="18" t="n">
        <v>1.65480314</v>
      </c>
      <c r="V11" s="20" t="n">
        <v>1.24967638</v>
      </c>
    </row>
    <row r="12" spans="1:22">
      <c r="A12" s="15" t="s">
        <v>409</v>
      </c>
      <c r="B12" s="17" t="n">
        <v>6894</v>
      </c>
      <c r="C12" s="18">
        <f>(106.0/B12*100)</f>
        <v/>
      </c>
      <c r="D12" s="19" t="n">
        <v>6788</v>
      </c>
      <c r="E12" s="18" t="n">
        <v>38.54328037</v>
      </c>
      <c r="F12" s="20" t="n">
        <v>3.12613097</v>
      </c>
      <c r="G12" s="18" t="n">
        <v>31.07001243</v>
      </c>
      <c r="H12" s="20" t="n">
        <v>3.12250275</v>
      </c>
      <c r="I12" s="18" t="n">
        <v>22.80191476</v>
      </c>
      <c r="J12" s="20" t="n">
        <v>2.49494422</v>
      </c>
      <c r="K12" s="18" t="n">
        <v>6.95183988</v>
      </c>
      <c r="L12" s="20" t="n">
        <v>1.64081956</v>
      </c>
      <c r="M12" s="18" t="n">
        <v>0</v>
      </c>
      <c r="N12" s="20" t="n">
        <v>0</v>
      </c>
      <c r="O12" s="18" t="s">
        <v>404</v>
      </c>
      <c r="P12" s="20" t="s">
        <v>404</v>
      </c>
      <c r="Q12" s="18" t="n">
        <v>0</v>
      </c>
      <c r="R12" s="20" t="n">
        <v>0</v>
      </c>
      <c r="S12" s="18" t="n">
        <v>0</v>
      </c>
      <c r="T12" s="20" t="n">
        <v>0</v>
      </c>
      <c r="U12" s="18" t="n">
        <v>0.63295257</v>
      </c>
      <c r="V12" s="20" t="n">
        <v>0.47001819</v>
      </c>
    </row>
    <row r="13" spans="1:22">
      <c r="A13" s="15" t="s">
        <v>410</v>
      </c>
      <c r="B13" s="17" t="n">
        <v>7161</v>
      </c>
      <c r="C13" s="18">
        <f>(1175.0/B13*100)</f>
        <v/>
      </c>
      <c r="D13" s="19" t="n">
        <v>5986</v>
      </c>
      <c r="E13" s="18" t="n">
        <v>40.35241803</v>
      </c>
      <c r="F13" s="20" t="n">
        <v>3.20386782</v>
      </c>
      <c r="G13" s="18" t="n">
        <v>28.15784572</v>
      </c>
      <c r="H13" s="20" t="n">
        <v>3.19440145</v>
      </c>
      <c r="I13" s="18" t="n">
        <v>19.5152426</v>
      </c>
      <c r="J13" s="20" t="n">
        <v>2.881412</v>
      </c>
      <c r="K13" s="18" t="n">
        <v>6.44455085</v>
      </c>
      <c r="L13" s="20" t="n">
        <v>1.73940777</v>
      </c>
      <c r="M13" s="18" t="n">
        <v>0</v>
      </c>
      <c r="N13" s="20" t="n">
        <v>0</v>
      </c>
      <c r="O13" s="18" t="s">
        <v>404</v>
      </c>
      <c r="P13" s="20" t="s">
        <v>404</v>
      </c>
      <c r="Q13" s="18" t="n">
        <v>0</v>
      </c>
      <c r="R13" s="20" t="n">
        <v>0</v>
      </c>
      <c r="S13" s="18" t="n">
        <v>0</v>
      </c>
      <c r="T13" s="20" t="n">
        <v>0</v>
      </c>
      <c r="U13" s="18" t="n">
        <v>5.5299428</v>
      </c>
      <c r="V13" s="20" t="n">
        <v>1.480617</v>
      </c>
    </row>
    <row r="14" spans="1:22">
      <c r="A14" s="15" t="s">
        <v>411</v>
      </c>
      <c r="B14" s="17" t="n">
        <v>5587</v>
      </c>
      <c r="C14" s="18">
        <f>(0.0/B14*100)</f>
        <v/>
      </c>
      <c r="D14" s="19" t="n">
        <v>5587</v>
      </c>
      <c r="E14" s="18" t="n">
        <v>33.14102795</v>
      </c>
      <c r="F14" s="20" t="n">
        <v>2.53006615</v>
      </c>
      <c r="G14" s="18" t="n">
        <v>32.46068134</v>
      </c>
      <c r="H14" s="20" t="n">
        <v>2.59491987</v>
      </c>
      <c r="I14" s="18" t="n">
        <v>27.21684841</v>
      </c>
      <c r="J14" s="20" t="n">
        <v>2.08094785</v>
      </c>
      <c r="K14" s="18" t="n">
        <v>6.53980869</v>
      </c>
      <c r="L14" s="20" t="n">
        <v>1.42550074</v>
      </c>
      <c r="M14" s="18" t="n">
        <v>0</v>
      </c>
      <c r="N14" s="20" t="n">
        <v>0</v>
      </c>
      <c r="O14" s="18" t="s">
        <v>404</v>
      </c>
      <c r="P14" s="20" t="s">
        <v>404</v>
      </c>
      <c r="Q14" s="18" t="n">
        <v>0</v>
      </c>
      <c r="R14" s="20" t="n">
        <v>0</v>
      </c>
      <c r="S14" s="18" t="n">
        <v>0</v>
      </c>
      <c r="T14" s="20" t="n">
        <v>0</v>
      </c>
      <c r="U14" s="18" t="n">
        <v>0.64163362</v>
      </c>
      <c r="V14" s="20" t="n">
        <v>0.02265727</v>
      </c>
    </row>
    <row r="15" spans="1:22">
      <c r="A15" s="15" t="s">
        <v>412</v>
      </c>
      <c r="B15" s="17" t="n">
        <v>5882</v>
      </c>
      <c r="C15" s="18">
        <f>(0.0/B15*100)</f>
        <v/>
      </c>
      <c r="D15" s="19" t="n">
        <v>5882</v>
      </c>
      <c r="E15" s="18" t="n">
        <v>29.85428581</v>
      </c>
      <c r="F15" s="20" t="n">
        <v>3.49539513</v>
      </c>
      <c r="G15" s="18" t="n">
        <v>30.7567458</v>
      </c>
      <c r="H15" s="20" t="n">
        <v>3.58991637</v>
      </c>
      <c r="I15" s="18" t="n">
        <v>29.26189078</v>
      </c>
      <c r="J15" s="20" t="n">
        <v>3.66009219</v>
      </c>
      <c r="K15" s="18" t="n">
        <v>8.23774916</v>
      </c>
      <c r="L15" s="20" t="n">
        <v>2.12466005</v>
      </c>
      <c r="M15" s="18" t="n">
        <v>0</v>
      </c>
      <c r="N15" s="20" t="n">
        <v>0</v>
      </c>
      <c r="O15" s="18" t="s">
        <v>404</v>
      </c>
      <c r="P15" s="20" t="s">
        <v>404</v>
      </c>
      <c r="Q15" s="18" t="n">
        <v>0</v>
      </c>
      <c r="R15" s="20" t="n">
        <v>0</v>
      </c>
      <c r="S15" s="18" t="n">
        <v>0</v>
      </c>
      <c r="T15" s="20" t="n">
        <v>0</v>
      </c>
      <c r="U15" s="18" t="n">
        <v>1.88932844</v>
      </c>
      <c r="V15" s="20" t="n">
        <v>1.08172292</v>
      </c>
    </row>
    <row r="16" spans="1:22">
      <c r="A16" s="15" t="s">
        <v>413</v>
      </c>
      <c r="B16" s="17" t="n">
        <v>6108</v>
      </c>
      <c r="C16" s="18">
        <f>(440.0/B16*100)</f>
        <v/>
      </c>
      <c r="D16" s="19" t="n">
        <v>5668</v>
      </c>
      <c r="E16" s="18" t="n">
        <v>35.47144061</v>
      </c>
      <c r="F16" s="20" t="n">
        <v>3.18669749</v>
      </c>
      <c r="G16" s="18" t="n">
        <v>29.64958269</v>
      </c>
      <c r="H16" s="20" t="n">
        <v>3.28575323</v>
      </c>
      <c r="I16" s="18" t="n">
        <v>23.79533766</v>
      </c>
      <c r="J16" s="20" t="n">
        <v>2.63547675</v>
      </c>
      <c r="K16" s="18" t="n">
        <v>7.60060428</v>
      </c>
      <c r="L16" s="20" t="n">
        <v>1.83009386</v>
      </c>
      <c r="M16" s="18" t="n">
        <v>0</v>
      </c>
      <c r="N16" s="20" t="n">
        <v>0</v>
      </c>
      <c r="O16" s="18" t="s">
        <v>404</v>
      </c>
      <c r="P16" s="20" t="s">
        <v>404</v>
      </c>
      <c r="Q16" s="18" t="n">
        <v>0</v>
      </c>
      <c r="R16" s="20" t="n">
        <v>0</v>
      </c>
      <c r="S16" s="18" t="n">
        <v>0</v>
      </c>
      <c r="T16" s="20" t="n">
        <v>0</v>
      </c>
      <c r="U16" s="18" t="n">
        <v>3.48303477</v>
      </c>
      <c r="V16" s="20" t="n">
        <v>1.23086776</v>
      </c>
    </row>
    <row r="17" spans="1:22">
      <c r="A17" s="15" t="s">
        <v>414</v>
      </c>
      <c r="B17" s="17" t="n">
        <v>6504</v>
      </c>
      <c r="C17" s="18">
        <f>(1325.0/B17*100)</f>
        <v/>
      </c>
      <c r="D17" s="19" t="n">
        <v>5179</v>
      </c>
      <c r="E17" s="18" t="n">
        <v>32.2481982</v>
      </c>
      <c r="F17" s="20" t="n">
        <v>3.41599964</v>
      </c>
      <c r="G17" s="18" t="n">
        <v>26.59087245</v>
      </c>
      <c r="H17" s="20" t="n">
        <v>3.36743084</v>
      </c>
      <c r="I17" s="18" t="n">
        <v>28.39273616</v>
      </c>
      <c r="J17" s="20" t="n">
        <v>2.9186556</v>
      </c>
      <c r="K17" s="18" t="n">
        <v>9.549268270000001</v>
      </c>
      <c r="L17" s="20" t="n">
        <v>2.12097561</v>
      </c>
      <c r="M17" s="18" t="n">
        <v>0</v>
      </c>
      <c r="N17" s="20" t="n">
        <v>0</v>
      </c>
      <c r="O17" s="18" t="s">
        <v>404</v>
      </c>
      <c r="P17" s="20" t="s">
        <v>404</v>
      </c>
      <c r="Q17" s="18" t="n">
        <v>0</v>
      </c>
      <c r="R17" s="20" t="n">
        <v>0</v>
      </c>
      <c r="S17" s="18" t="n">
        <v>0</v>
      </c>
      <c r="T17" s="20" t="n">
        <v>0</v>
      </c>
      <c r="U17" s="18" t="n">
        <v>3.21892493</v>
      </c>
      <c r="V17" s="20" t="n">
        <v>1.09818331</v>
      </c>
    </row>
    <row r="18" spans="1:22">
      <c r="A18" s="15" t="s">
        <v>415</v>
      </c>
      <c r="B18" s="17" t="n">
        <v>5532</v>
      </c>
      <c r="C18" s="18">
        <f>(0.0/B18*100)</f>
        <v/>
      </c>
      <c r="D18" s="19" t="n">
        <v>5532</v>
      </c>
      <c r="E18" s="18" t="n">
        <v>21.55734822</v>
      </c>
      <c r="F18" s="20" t="n">
        <v>3.17653887</v>
      </c>
      <c r="G18" s="18" t="n">
        <v>32.6533174</v>
      </c>
      <c r="H18" s="20" t="n">
        <v>3.77696389</v>
      </c>
      <c r="I18" s="18" t="n">
        <v>25.84217518</v>
      </c>
      <c r="J18" s="20" t="n">
        <v>3.74176244</v>
      </c>
      <c r="K18" s="18" t="n">
        <v>18.38437178</v>
      </c>
      <c r="L18" s="20" t="n">
        <v>3.01698137</v>
      </c>
      <c r="M18" s="18" t="n">
        <v>0</v>
      </c>
      <c r="N18" s="20" t="n">
        <v>0</v>
      </c>
      <c r="O18" s="18" t="s">
        <v>404</v>
      </c>
      <c r="P18" s="20" t="s">
        <v>404</v>
      </c>
      <c r="Q18" s="18" t="n">
        <v>0</v>
      </c>
      <c r="R18" s="20" t="n">
        <v>0</v>
      </c>
      <c r="S18" s="18" t="n">
        <v>0</v>
      </c>
      <c r="T18" s="20" t="n">
        <v>0</v>
      </c>
      <c r="U18" s="18" t="n">
        <v>1.56278742</v>
      </c>
      <c r="V18" s="20" t="n">
        <v>0.78534035</v>
      </c>
    </row>
    <row r="19" spans="1:22">
      <c r="A19" s="15" t="s">
        <v>416</v>
      </c>
      <c r="B19" s="17" t="n">
        <v>5658</v>
      </c>
      <c r="C19" s="18">
        <f>(327.0/B19*100)</f>
        <v/>
      </c>
      <c r="D19" s="19" t="n">
        <v>5331</v>
      </c>
      <c r="E19" s="18" t="n">
        <v>16.77538372</v>
      </c>
      <c r="F19" s="20" t="n">
        <v>2.59173781</v>
      </c>
      <c r="G19" s="18" t="n">
        <v>29.89930876</v>
      </c>
      <c r="H19" s="20" t="n">
        <v>3.19765512</v>
      </c>
      <c r="I19" s="18" t="n">
        <v>34.65459422</v>
      </c>
      <c r="J19" s="20" t="n">
        <v>3.16236819</v>
      </c>
      <c r="K19" s="18" t="n">
        <v>16.75305593</v>
      </c>
      <c r="L19" s="20" t="n">
        <v>2.41692446</v>
      </c>
      <c r="M19" s="18" t="n">
        <v>0</v>
      </c>
      <c r="N19" s="20" t="n">
        <v>0</v>
      </c>
      <c r="O19" s="18" t="s">
        <v>404</v>
      </c>
      <c r="P19" s="20" t="s">
        <v>404</v>
      </c>
      <c r="Q19" s="18" t="n">
        <v>0</v>
      </c>
      <c r="R19" s="20" t="n">
        <v>0</v>
      </c>
      <c r="S19" s="18" t="n">
        <v>0</v>
      </c>
      <c r="T19" s="20" t="n">
        <v>0</v>
      </c>
      <c r="U19" s="18" t="n">
        <v>1.91765737</v>
      </c>
      <c r="V19" s="20" t="n">
        <v>0.99434911</v>
      </c>
    </row>
    <row r="20" spans="1:22">
      <c r="A20" s="15" t="s">
        <v>417</v>
      </c>
      <c r="B20" s="17" t="n">
        <v>3371</v>
      </c>
      <c r="C20" s="18">
        <f>(24.0/B20*100)</f>
        <v/>
      </c>
      <c r="D20" s="19" t="n">
        <v>3347</v>
      </c>
      <c r="E20" s="18" t="n">
        <v>51.84479982</v>
      </c>
      <c r="F20" s="20" t="n">
        <v>0.27006023</v>
      </c>
      <c r="G20" s="18" t="n">
        <v>29.37016307</v>
      </c>
      <c r="H20" s="20" t="n">
        <v>0.24163764</v>
      </c>
      <c r="I20" s="18" t="n">
        <v>16.68177875</v>
      </c>
      <c r="J20" s="20" t="n">
        <v>0.21824072</v>
      </c>
      <c r="K20" s="18" t="n">
        <v>0.19388883</v>
      </c>
      <c r="L20" s="20" t="n">
        <v>0.00819391</v>
      </c>
      <c r="M20" s="18" t="n">
        <v>0</v>
      </c>
      <c r="N20" s="20" t="n">
        <v>0</v>
      </c>
      <c r="O20" s="18" t="s">
        <v>404</v>
      </c>
      <c r="P20" s="20" t="s">
        <v>404</v>
      </c>
      <c r="Q20" s="18" t="n">
        <v>0</v>
      </c>
      <c r="R20" s="20" t="n">
        <v>0</v>
      </c>
      <c r="S20" s="18" t="n">
        <v>0</v>
      </c>
      <c r="T20" s="20" t="n">
        <v>0</v>
      </c>
      <c r="U20" s="18" t="n">
        <v>1.90936954</v>
      </c>
      <c r="V20" s="20" t="n">
        <v>0.13520026</v>
      </c>
    </row>
    <row r="21" spans="1:22">
      <c r="A21" s="15" t="s">
        <v>418</v>
      </c>
      <c r="B21" s="17" t="n">
        <v>5741</v>
      </c>
      <c r="C21" s="18">
        <f>(0.0/B21*100)</f>
        <v/>
      </c>
      <c r="D21" s="19" t="n">
        <v>5741</v>
      </c>
      <c r="E21" s="18" t="n">
        <v>31.12500696</v>
      </c>
      <c r="F21" s="20" t="n">
        <v>3.53559707</v>
      </c>
      <c r="G21" s="18" t="n">
        <v>12.67459647</v>
      </c>
      <c r="H21" s="20" t="n">
        <v>2.74299562</v>
      </c>
      <c r="I21" s="18" t="n">
        <v>28.46857415</v>
      </c>
      <c r="J21" s="20" t="n">
        <v>3.32981391</v>
      </c>
      <c r="K21" s="18" t="n">
        <v>21.0908021</v>
      </c>
      <c r="L21" s="20" t="n">
        <v>2.9632551</v>
      </c>
      <c r="M21" s="18" t="n">
        <v>0</v>
      </c>
      <c r="N21" s="20" t="n">
        <v>0</v>
      </c>
      <c r="O21" s="18" t="s">
        <v>404</v>
      </c>
      <c r="P21" s="20" t="s">
        <v>404</v>
      </c>
      <c r="Q21" s="18" t="n">
        <v>0</v>
      </c>
      <c r="R21" s="20" t="n">
        <v>0</v>
      </c>
      <c r="S21" s="18" t="n">
        <v>0</v>
      </c>
      <c r="T21" s="20" t="n">
        <v>0</v>
      </c>
      <c r="U21" s="18" t="n">
        <v>6.64102032</v>
      </c>
      <c r="V21" s="20" t="n">
        <v>2.00566936</v>
      </c>
    </row>
    <row r="22" spans="1:22">
      <c r="A22" s="15" t="s">
        <v>419</v>
      </c>
      <c r="B22" s="17" t="n">
        <v>6598</v>
      </c>
      <c r="C22" s="18">
        <f>(0.0/B22*100)</f>
        <v/>
      </c>
      <c r="D22" s="19" t="n">
        <v>6598</v>
      </c>
      <c r="E22" s="18" t="n">
        <v>19.07244848</v>
      </c>
      <c r="F22" s="20" t="n">
        <v>3.17193035</v>
      </c>
      <c r="G22" s="18" t="n">
        <v>21.10288464</v>
      </c>
      <c r="H22" s="20" t="n">
        <v>2.98309444</v>
      </c>
      <c r="I22" s="18" t="n">
        <v>32.49269087</v>
      </c>
      <c r="J22" s="20" t="n">
        <v>3.99718257</v>
      </c>
      <c r="K22" s="18" t="n">
        <v>23.49958274</v>
      </c>
      <c r="L22" s="20" t="n">
        <v>3.5713563</v>
      </c>
      <c r="M22" s="18" t="n">
        <v>0</v>
      </c>
      <c r="N22" s="20" t="n">
        <v>0</v>
      </c>
      <c r="O22" s="18" t="s">
        <v>404</v>
      </c>
      <c r="P22" s="20" t="s">
        <v>404</v>
      </c>
      <c r="Q22" s="18" t="n">
        <v>0</v>
      </c>
      <c r="R22" s="20" t="n">
        <v>0</v>
      </c>
      <c r="S22" s="18" t="n">
        <v>0</v>
      </c>
      <c r="T22" s="20" t="n">
        <v>0</v>
      </c>
      <c r="U22" s="18" t="n">
        <v>3.83239326</v>
      </c>
      <c r="V22" s="20" t="n">
        <v>1.5011156</v>
      </c>
    </row>
    <row r="23" spans="1:22">
      <c r="A23" s="15" t="s">
        <v>420</v>
      </c>
      <c r="B23" s="17" t="n">
        <v>11583</v>
      </c>
      <c r="C23" s="18">
        <f>(3159.0/B23*100)</f>
        <v/>
      </c>
      <c r="D23" s="19" t="n">
        <v>8424</v>
      </c>
      <c r="E23" s="18" t="n">
        <v>16.48068866</v>
      </c>
      <c r="F23" s="20" t="n">
        <v>2.83528118</v>
      </c>
      <c r="G23" s="18" t="n">
        <v>23.5229829</v>
      </c>
      <c r="H23" s="20" t="n">
        <v>3.16812886</v>
      </c>
      <c r="I23" s="18" t="n">
        <v>26.9258238</v>
      </c>
      <c r="J23" s="20" t="n">
        <v>3.33613363</v>
      </c>
      <c r="K23" s="18" t="n">
        <v>28.53909539</v>
      </c>
      <c r="L23" s="20" t="n">
        <v>3.33126427</v>
      </c>
      <c r="M23" s="18" t="n">
        <v>0</v>
      </c>
      <c r="N23" s="20" t="n">
        <v>0</v>
      </c>
      <c r="O23" s="18" t="s">
        <v>404</v>
      </c>
      <c r="P23" s="20" t="s">
        <v>404</v>
      </c>
      <c r="Q23" s="18" t="n">
        <v>0</v>
      </c>
      <c r="R23" s="20" t="n">
        <v>0</v>
      </c>
      <c r="S23" s="18" t="n">
        <v>0</v>
      </c>
      <c r="T23" s="20" t="n">
        <v>0</v>
      </c>
      <c r="U23" s="18" t="n">
        <v>4.53140925</v>
      </c>
      <c r="V23" s="20" t="n">
        <v>1.56019522</v>
      </c>
    </row>
    <row r="24" spans="1:22">
      <c r="A24" s="15" t="s">
        <v>421</v>
      </c>
      <c r="B24" s="17" t="n">
        <v>6647</v>
      </c>
      <c r="C24" s="18">
        <f>(0.0/B24*100)</f>
        <v/>
      </c>
      <c r="D24" s="19" t="n">
        <v>6647</v>
      </c>
      <c r="E24" s="18" t="n">
        <v>3.91173676</v>
      </c>
      <c r="F24" s="20" t="n">
        <v>1.46968803</v>
      </c>
      <c r="G24" s="18" t="n">
        <v>27.00102589</v>
      </c>
      <c r="H24" s="20" t="n">
        <v>3.04271889</v>
      </c>
      <c r="I24" s="18" t="n">
        <v>53.05532285</v>
      </c>
      <c r="J24" s="20" t="n">
        <v>3.61900123</v>
      </c>
      <c r="K24" s="18" t="n">
        <v>16.0319145</v>
      </c>
      <c r="L24" s="20" t="n">
        <v>2.57120068</v>
      </c>
      <c r="M24" s="18" t="n">
        <v>0</v>
      </c>
      <c r="N24" s="20" t="n">
        <v>0</v>
      </c>
      <c r="O24" s="18" t="s">
        <v>404</v>
      </c>
      <c r="P24" s="20" t="s">
        <v>404</v>
      </c>
      <c r="Q24" s="18" t="n">
        <v>0</v>
      </c>
      <c r="R24" s="20" t="n">
        <v>0</v>
      </c>
      <c r="S24" s="18" t="n">
        <v>0</v>
      </c>
      <c r="T24" s="20" t="n">
        <v>0</v>
      </c>
      <c r="U24" s="18" t="n">
        <v>0</v>
      </c>
      <c r="V24" s="20" t="n">
        <v>0</v>
      </c>
    </row>
    <row r="25" spans="1:22">
      <c r="A25" s="15" t="s">
        <v>422</v>
      </c>
      <c r="B25" s="17" t="n">
        <v>5581</v>
      </c>
      <c r="C25" s="18">
        <f>(0.0/B25*100)</f>
        <v/>
      </c>
      <c r="D25" s="19" t="n">
        <v>5581</v>
      </c>
      <c r="E25" s="18" t="n">
        <v>16.65196098</v>
      </c>
      <c r="F25" s="20" t="n">
        <v>2.74499197</v>
      </c>
      <c r="G25" s="18" t="n">
        <v>24.77515206</v>
      </c>
      <c r="H25" s="20" t="n">
        <v>3.36558965</v>
      </c>
      <c r="I25" s="18" t="n">
        <v>45.13132139</v>
      </c>
      <c r="J25" s="20" t="n">
        <v>4.42122512</v>
      </c>
      <c r="K25" s="18" t="n">
        <v>12.20853898</v>
      </c>
      <c r="L25" s="20" t="n">
        <v>2.88322377</v>
      </c>
      <c r="M25" s="18" t="n">
        <v>0</v>
      </c>
      <c r="N25" s="20" t="n">
        <v>0</v>
      </c>
      <c r="O25" s="18" t="s">
        <v>404</v>
      </c>
      <c r="P25" s="20" t="s">
        <v>404</v>
      </c>
      <c r="Q25" s="18" t="n">
        <v>0</v>
      </c>
      <c r="R25" s="20" t="n">
        <v>0</v>
      </c>
      <c r="S25" s="18" t="n">
        <v>0</v>
      </c>
      <c r="T25" s="20" t="n">
        <v>0</v>
      </c>
      <c r="U25" s="18" t="n">
        <v>1.23302659</v>
      </c>
      <c r="V25" s="20" t="n">
        <v>0.8738105</v>
      </c>
    </row>
    <row r="26" spans="1:22">
      <c r="A26" s="15" t="s">
        <v>423</v>
      </c>
      <c r="B26" s="17" t="n">
        <v>4869</v>
      </c>
      <c r="C26" s="18">
        <f>(11.0/B26*100)</f>
        <v/>
      </c>
      <c r="D26" s="19" t="n">
        <v>4858</v>
      </c>
      <c r="E26" s="18" t="n">
        <v>41.19802414</v>
      </c>
      <c r="F26" s="20" t="n">
        <v>2.69540106</v>
      </c>
      <c r="G26" s="18" t="n">
        <v>36.31684718</v>
      </c>
      <c r="H26" s="20" t="n">
        <v>2.4654363</v>
      </c>
      <c r="I26" s="18" t="n">
        <v>16.22299292</v>
      </c>
      <c r="J26" s="20" t="n">
        <v>1.90879474</v>
      </c>
      <c r="K26" s="18" t="n">
        <v>4.71053166</v>
      </c>
      <c r="L26" s="20" t="n">
        <v>0.98446925</v>
      </c>
      <c r="M26" s="18" t="n">
        <v>0</v>
      </c>
      <c r="N26" s="20" t="n">
        <v>0</v>
      </c>
      <c r="O26" s="18" t="s">
        <v>404</v>
      </c>
      <c r="P26" s="20" t="s">
        <v>404</v>
      </c>
      <c r="Q26" s="18" t="n">
        <v>0</v>
      </c>
      <c r="R26" s="20" t="n">
        <v>0</v>
      </c>
      <c r="S26" s="18" t="n">
        <v>0</v>
      </c>
      <c r="T26" s="20" t="n">
        <v>0</v>
      </c>
      <c r="U26" s="18" t="n">
        <v>1.5516041</v>
      </c>
      <c r="V26" s="20" t="n">
        <v>0.50533158</v>
      </c>
    </row>
    <row r="27" spans="1:22">
      <c r="A27" s="15" t="s">
        <v>424</v>
      </c>
      <c r="B27" s="17" t="n">
        <v>5299</v>
      </c>
      <c r="C27" s="18">
        <f>(0.0/B27*100)</f>
        <v/>
      </c>
      <c r="D27" s="19" t="n">
        <v>5299</v>
      </c>
      <c r="E27" s="18" t="n">
        <v>26.14698956</v>
      </c>
      <c r="F27" s="20" t="n">
        <v>0.09600918</v>
      </c>
      <c r="G27" s="18" t="n">
        <v>40.10999526</v>
      </c>
      <c r="H27" s="20" t="n">
        <v>0.10160158</v>
      </c>
      <c r="I27" s="18" t="n">
        <v>18.99380143</v>
      </c>
      <c r="J27" s="20" t="n">
        <v>0.07449345</v>
      </c>
      <c r="K27" s="18" t="n">
        <v>14.52658995</v>
      </c>
      <c r="L27" s="20" t="n">
        <v>0.08567302</v>
      </c>
      <c r="M27" s="18" t="n">
        <v>0</v>
      </c>
      <c r="N27" s="20" t="n">
        <v>0</v>
      </c>
      <c r="O27" s="18" t="s">
        <v>404</v>
      </c>
      <c r="P27" s="20" t="s">
        <v>404</v>
      </c>
      <c r="Q27" s="18" t="n">
        <v>0</v>
      </c>
      <c r="R27" s="20" t="n">
        <v>0</v>
      </c>
      <c r="S27" s="18" t="n">
        <v>0</v>
      </c>
      <c r="T27" s="20" t="n">
        <v>0</v>
      </c>
      <c r="U27" s="18" t="n">
        <v>0.22262381</v>
      </c>
      <c r="V27" s="20" t="n">
        <v>0.00634242</v>
      </c>
    </row>
    <row r="28" spans="1:22">
      <c r="A28" s="15" t="s">
        <v>425</v>
      </c>
      <c r="B28" s="17" t="n">
        <v>7568</v>
      </c>
      <c r="C28" s="18">
        <f>(0.0/B28*100)</f>
        <v/>
      </c>
      <c r="D28" s="19" t="n">
        <v>7568</v>
      </c>
      <c r="E28" s="18" t="n">
        <v>19.35597287</v>
      </c>
      <c r="F28" s="20" t="n">
        <v>2.0164346</v>
      </c>
      <c r="G28" s="18" t="n">
        <v>23.31111971</v>
      </c>
      <c r="H28" s="20" t="n">
        <v>2.75422771</v>
      </c>
      <c r="I28" s="18" t="n">
        <v>31.99126716</v>
      </c>
      <c r="J28" s="20" t="n">
        <v>3.26179859</v>
      </c>
      <c r="K28" s="18" t="n">
        <v>24.77053917</v>
      </c>
      <c r="L28" s="20" t="n">
        <v>2.65017968</v>
      </c>
      <c r="M28" s="18" t="n">
        <v>0</v>
      </c>
      <c r="N28" s="20" t="n">
        <v>0</v>
      </c>
      <c r="O28" s="18" t="s">
        <v>404</v>
      </c>
      <c r="P28" s="20" t="s">
        <v>404</v>
      </c>
      <c r="Q28" s="18" t="n">
        <v>0</v>
      </c>
      <c r="R28" s="20" t="n">
        <v>0</v>
      </c>
      <c r="S28" s="18" t="n">
        <v>0</v>
      </c>
      <c r="T28" s="20" t="n">
        <v>0</v>
      </c>
      <c r="U28" s="18" t="n">
        <v>0.5711011</v>
      </c>
      <c r="V28" s="20" t="n">
        <v>0.4348239</v>
      </c>
    </row>
    <row r="29" spans="1:22">
      <c r="A29" s="15" t="s">
        <v>426</v>
      </c>
      <c r="B29" s="17" t="n">
        <v>5385</v>
      </c>
      <c r="C29" s="18">
        <f>(1123.0/B29*100)</f>
        <v/>
      </c>
      <c r="D29" s="19" t="n">
        <v>4262</v>
      </c>
      <c r="E29" s="18" t="n">
        <v>37.57461952</v>
      </c>
      <c r="F29" s="20" t="n">
        <v>4.50580601</v>
      </c>
      <c r="G29" s="18" t="n">
        <v>21.81684011</v>
      </c>
      <c r="H29" s="20" t="n">
        <v>3.25041227</v>
      </c>
      <c r="I29" s="18" t="n">
        <v>14.02936925</v>
      </c>
      <c r="J29" s="20" t="n">
        <v>2.98027072</v>
      </c>
      <c r="K29" s="18" t="n">
        <v>7.45114489</v>
      </c>
      <c r="L29" s="20" t="n">
        <v>2.36721447</v>
      </c>
      <c r="M29" s="18" t="n">
        <v>0</v>
      </c>
      <c r="N29" s="20" t="n">
        <v>0</v>
      </c>
      <c r="O29" s="18" t="s">
        <v>404</v>
      </c>
      <c r="P29" s="20" t="s">
        <v>404</v>
      </c>
      <c r="Q29" s="18" t="n">
        <v>0</v>
      </c>
      <c r="R29" s="20" t="n">
        <v>0</v>
      </c>
      <c r="S29" s="18" t="n">
        <v>0</v>
      </c>
      <c r="T29" s="20" t="n">
        <v>0</v>
      </c>
      <c r="U29" s="18" t="n">
        <v>19.12802622</v>
      </c>
      <c r="V29" s="20" t="n">
        <v>3.53269793</v>
      </c>
    </row>
    <row r="30" spans="1:22">
      <c r="A30" s="15" t="s">
        <v>427</v>
      </c>
      <c r="B30" s="17" t="n">
        <v>4520</v>
      </c>
      <c r="C30" s="18">
        <f>(958.0/B30*100)</f>
        <v/>
      </c>
      <c r="D30" s="19" t="n">
        <v>3562</v>
      </c>
      <c r="E30" s="18" t="n">
        <v>27.8046239</v>
      </c>
      <c r="F30" s="20" t="n">
        <v>3.80308753</v>
      </c>
      <c r="G30" s="18" t="n">
        <v>31.25537399</v>
      </c>
      <c r="H30" s="20" t="n">
        <v>3.64356182</v>
      </c>
      <c r="I30" s="18" t="n">
        <v>32.03449578</v>
      </c>
      <c r="J30" s="20" t="n">
        <v>3.78994339</v>
      </c>
      <c r="K30" s="18" t="n">
        <v>6.40530002</v>
      </c>
      <c r="L30" s="20" t="n">
        <v>1.55107872</v>
      </c>
      <c r="M30" s="18" t="n">
        <v>0</v>
      </c>
      <c r="N30" s="20" t="n">
        <v>0</v>
      </c>
      <c r="O30" s="18" t="s">
        <v>404</v>
      </c>
      <c r="P30" s="20" t="s">
        <v>404</v>
      </c>
      <c r="Q30" s="18" t="n">
        <v>0</v>
      </c>
      <c r="R30" s="20" t="n">
        <v>0</v>
      </c>
      <c r="S30" s="18" t="n">
        <v>0</v>
      </c>
      <c r="T30" s="20" t="n">
        <v>0</v>
      </c>
      <c r="U30" s="18" t="n">
        <v>2.5002063</v>
      </c>
      <c r="V30" s="20" t="n">
        <v>0.94950984</v>
      </c>
    </row>
    <row r="31" spans="1:22">
      <c r="A31" s="15" t="s">
        <v>428</v>
      </c>
      <c r="B31" s="17" t="n">
        <v>5456</v>
      </c>
      <c r="C31" s="18">
        <f>(502.0/B31*100)</f>
        <v/>
      </c>
      <c r="D31" s="19" t="n">
        <v>4954</v>
      </c>
      <c r="E31" s="18" t="n">
        <v>29.54453723</v>
      </c>
      <c r="F31" s="20" t="n">
        <v>3.25286587</v>
      </c>
      <c r="G31" s="18" t="n">
        <v>35.0017563</v>
      </c>
      <c r="H31" s="20" t="n">
        <v>3.16821422</v>
      </c>
      <c r="I31" s="18" t="n">
        <v>21.85329577</v>
      </c>
      <c r="J31" s="20" t="n">
        <v>2.90316531</v>
      </c>
      <c r="K31" s="18" t="n">
        <v>5.96425527</v>
      </c>
      <c r="L31" s="20" t="n">
        <v>1.6075498</v>
      </c>
      <c r="M31" s="18" t="n">
        <v>0</v>
      </c>
      <c r="N31" s="20" t="n">
        <v>0</v>
      </c>
      <c r="O31" s="18" t="s">
        <v>404</v>
      </c>
      <c r="P31" s="20" t="s">
        <v>404</v>
      </c>
      <c r="Q31" s="18" t="n">
        <v>0</v>
      </c>
      <c r="R31" s="20" t="n">
        <v>0</v>
      </c>
      <c r="S31" s="18" t="n">
        <v>0</v>
      </c>
      <c r="T31" s="20" t="n">
        <v>0</v>
      </c>
      <c r="U31" s="18" t="n">
        <v>7.63615544</v>
      </c>
      <c r="V31" s="20" t="n">
        <v>1.73589396</v>
      </c>
    </row>
    <row r="32" spans="1:22">
      <c r="A32" s="15" t="s">
        <v>429</v>
      </c>
      <c r="B32" s="17" t="n">
        <v>4478</v>
      </c>
      <c r="C32" s="18">
        <f>(0.0/B32*100)</f>
        <v/>
      </c>
      <c r="D32" s="19" t="n">
        <v>4478</v>
      </c>
      <c r="E32" s="18" t="n">
        <v>59.83378331</v>
      </c>
      <c r="F32" s="20" t="n">
        <v>3.6154052</v>
      </c>
      <c r="G32" s="18" t="n">
        <v>17.3415739</v>
      </c>
      <c r="H32" s="20" t="n">
        <v>3.00643653</v>
      </c>
      <c r="I32" s="18" t="n">
        <v>16.02528806</v>
      </c>
      <c r="J32" s="20" t="n">
        <v>2.73213871</v>
      </c>
      <c r="K32" s="18" t="n">
        <v>4.95334477</v>
      </c>
      <c r="L32" s="20" t="n">
        <v>1.72871617</v>
      </c>
      <c r="M32" s="18" t="n">
        <v>0</v>
      </c>
      <c r="N32" s="20" t="n">
        <v>0</v>
      </c>
      <c r="O32" s="18" t="s">
        <v>404</v>
      </c>
      <c r="P32" s="20" t="s">
        <v>404</v>
      </c>
      <c r="Q32" s="18" t="n">
        <v>0</v>
      </c>
      <c r="R32" s="20" t="n">
        <v>0</v>
      </c>
      <c r="S32" s="18" t="n">
        <v>0</v>
      </c>
      <c r="T32" s="20" t="n">
        <v>0</v>
      </c>
      <c r="U32" s="18" t="n">
        <v>1.84600995</v>
      </c>
      <c r="V32" s="20" t="n">
        <v>1.04279017</v>
      </c>
    </row>
    <row r="33" spans="1:22">
      <c r="A33" s="15" t="s">
        <v>430</v>
      </c>
      <c r="B33" s="17" t="n">
        <v>7325</v>
      </c>
      <c r="C33" s="18">
        <f>(29.0/B33*100)</f>
        <v/>
      </c>
      <c r="D33" s="19" t="n">
        <v>7296</v>
      </c>
      <c r="E33" s="18" t="n">
        <v>31.2470377</v>
      </c>
      <c r="F33" s="20" t="n">
        <v>3.24219789</v>
      </c>
      <c r="G33" s="18" t="n">
        <v>30.62100504</v>
      </c>
      <c r="H33" s="20" t="n">
        <v>3.06341247</v>
      </c>
      <c r="I33" s="18" t="n">
        <v>22.61768023</v>
      </c>
      <c r="J33" s="20" t="n">
        <v>2.66279679</v>
      </c>
      <c r="K33" s="18" t="n">
        <v>15.34890115</v>
      </c>
      <c r="L33" s="20" t="n">
        <v>2.62921281</v>
      </c>
      <c r="M33" s="18" t="n">
        <v>0</v>
      </c>
      <c r="N33" s="20" t="n">
        <v>0</v>
      </c>
      <c r="O33" s="18" t="s">
        <v>404</v>
      </c>
      <c r="P33" s="20" t="s">
        <v>404</v>
      </c>
      <c r="Q33" s="18" t="n">
        <v>0</v>
      </c>
      <c r="R33" s="20" t="n">
        <v>0</v>
      </c>
      <c r="S33" s="18" t="n">
        <v>0</v>
      </c>
      <c r="T33" s="20" t="n">
        <v>0</v>
      </c>
      <c r="U33" s="18" t="n">
        <v>0.16537588</v>
      </c>
      <c r="V33" s="20" t="n">
        <v>0.18108633</v>
      </c>
    </row>
    <row r="34" spans="1:22">
      <c r="A34" s="15" t="s">
        <v>431</v>
      </c>
      <c r="B34" s="17" t="n">
        <v>6350</v>
      </c>
      <c r="C34" s="18">
        <f>(0.0/B34*100)</f>
        <v/>
      </c>
      <c r="D34" s="19" t="n">
        <v>6350</v>
      </c>
      <c r="E34" s="18" t="n">
        <v>37.07383587</v>
      </c>
      <c r="F34" s="20" t="n">
        <v>3.3639893</v>
      </c>
      <c r="G34" s="18" t="n">
        <v>30.41124221</v>
      </c>
      <c r="H34" s="20" t="n">
        <v>3.08651736</v>
      </c>
      <c r="I34" s="18" t="n">
        <v>24.36788899</v>
      </c>
      <c r="J34" s="20" t="n">
        <v>2.73462951</v>
      </c>
      <c r="K34" s="18" t="n">
        <v>7.99220326</v>
      </c>
      <c r="L34" s="20" t="n">
        <v>1.72230712</v>
      </c>
      <c r="M34" s="18" t="n">
        <v>0</v>
      </c>
      <c r="N34" s="20" t="n">
        <v>0</v>
      </c>
      <c r="O34" s="18" t="s">
        <v>404</v>
      </c>
      <c r="P34" s="20" t="s">
        <v>404</v>
      </c>
      <c r="Q34" s="18" t="n">
        <v>0</v>
      </c>
      <c r="R34" s="20" t="n">
        <v>0</v>
      </c>
      <c r="S34" s="18" t="n">
        <v>0</v>
      </c>
      <c r="T34" s="20" t="n">
        <v>0</v>
      </c>
      <c r="U34" s="18" t="n">
        <v>0.15482967</v>
      </c>
      <c r="V34" s="20" t="n">
        <v>0.15558983</v>
      </c>
    </row>
    <row r="35" spans="1:22">
      <c r="A35" s="15" t="s">
        <v>432</v>
      </c>
      <c r="B35" s="17" t="n">
        <v>6406</v>
      </c>
      <c r="C35" s="18">
        <f>(443.0/B35*100)</f>
        <v/>
      </c>
      <c r="D35" s="19" t="n">
        <v>5963</v>
      </c>
      <c r="E35" s="18" t="n">
        <v>42.4723033</v>
      </c>
      <c r="F35" s="20" t="n">
        <v>0.54004624</v>
      </c>
      <c r="G35" s="18" t="n">
        <v>30.68643588</v>
      </c>
      <c r="H35" s="20" t="n">
        <v>0.51179578</v>
      </c>
      <c r="I35" s="18" t="n">
        <v>20.32502459</v>
      </c>
      <c r="J35" s="20" t="n">
        <v>0.40998318</v>
      </c>
      <c r="K35" s="18" t="n">
        <v>5.78091975</v>
      </c>
      <c r="L35" s="20" t="n">
        <v>0.37262689</v>
      </c>
      <c r="M35" s="18" t="n">
        <v>0</v>
      </c>
      <c r="N35" s="20" t="n">
        <v>0</v>
      </c>
      <c r="O35" s="18" t="s">
        <v>404</v>
      </c>
      <c r="P35" s="20" t="s">
        <v>404</v>
      </c>
      <c r="Q35" s="18" t="n">
        <v>0</v>
      </c>
      <c r="R35" s="20" t="n">
        <v>0</v>
      </c>
      <c r="S35" s="18" t="n">
        <v>0</v>
      </c>
      <c r="T35" s="20" t="n">
        <v>0</v>
      </c>
      <c r="U35" s="18" t="n">
        <v>0.7353164800000001</v>
      </c>
      <c r="V35" s="20" t="n">
        <v>0.07773998999999999</v>
      </c>
    </row>
    <row r="36" spans="1:22">
      <c r="A36" s="15" t="s">
        <v>433</v>
      </c>
      <c r="B36" s="17" t="n">
        <v>6736</v>
      </c>
      <c r="C36" s="18">
        <f>(10.0/B36*100)</f>
        <v/>
      </c>
      <c r="D36" s="19" t="n">
        <v>6726</v>
      </c>
      <c r="E36" s="18" t="n">
        <v>31.86297181</v>
      </c>
      <c r="F36" s="20" t="n">
        <v>3.23301181</v>
      </c>
      <c r="G36" s="18" t="n">
        <v>24.79146014</v>
      </c>
      <c r="H36" s="20" t="n">
        <v>3.05374492</v>
      </c>
      <c r="I36" s="18" t="n">
        <v>28.19847865</v>
      </c>
      <c r="J36" s="20" t="n">
        <v>3.5555153</v>
      </c>
      <c r="K36" s="18" t="n">
        <v>15.02052981</v>
      </c>
      <c r="L36" s="20" t="n">
        <v>2.56551069</v>
      </c>
      <c r="M36" s="18" t="n">
        <v>0</v>
      </c>
      <c r="N36" s="20" t="n">
        <v>0</v>
      </c>
      <c r="O36" s="18" t="s">
        <v>404</v>
      </c>
      <c r="P36" s="20" t="s">
        <v>404</v>
      </c>
      <c r="Q36" s="18" t="n">
        <v>0</v>
      </c>
      <c r="R36" s="20" t="n">
        <v>0</v>
      </c>
      <c r="S36" s="18" t="n">
        <v>0</v>
      </c>
      <c r="T36" s="20" t="n">
        <v>0</v>
      </c>
      <c r="U36" s="18" t="n">
        <v>0.12655959</v>
      </c>
      <c r="V36" s="20" t="n">
        <v>0.12929658</v>
      </c>
    </row>
    <row r="37" spans="1:22">
      <c r="A37" s="15" t="s">
        <v>434</v>
      </c>
      <c r="B37" s="17" t="n">
        <v>5458</v>
      </c>
      <c r="C37" s="18">
        <f>(0.0/B37*100)</f>
        <v/>
      </c>
      <c r="D37" s="19" t="n">
        <v>5458</v>
      </c>
      <c r="E37" s="18" t="n">
        <v>46.47013593</v>
      </c>
      <c r="F37" s="20" t="n">
        <v>3.31522636</v>
      </c>
      <c r="G37" s="18" t="n">
        <v>31.85031477</v>
      </c>
      <c r="H37" s="20" t="n">
        <v>3.27842436</v>
      </c>
      <c r="I37" s="18" t="n">
        <v>18.36900998</v>
      </c>
      <c r="J37" s="20" t="n">
        <v>2.7621012</v>
      </c>
      <c r="K37" s="18" t="n">
        <v>3.31053931</v>
      </c>
      <c r="L37" s="20" t="n">
        <v>1.38823689</v>
      </c>
      <c r="M37" s="18" t="n">
        <v>0</v>
      </c>
      <c r="N37" s="20" t="n">
        <v>0</v>
      </c>
      <c r="O37" s="18" t="s">
        <v>404</v>
      </c>
      <c r="P37" s="20" t="s">
        <v>404</v>
      </c>
      <c r="Q37" s="18" t="n">
        <v>0</v>
      </c>
      <c r="R37" s="20" t="n">
        <v>0</v>
      </c>
      <c r="S37" s="18" t="n">
        <v>0</v>
      </c>
      <c r="T37" s="20" t="n">
        <v>0</v>
      </c>
      <c r="U37" s="18" t="n">
        <v>0</v>
      </c>
      <c r="V37" s="20" t="n">
        <v>0</v>
      </c>
    </row>
    <row r="38" spans="1:22">
      <c r="A38" s="15" t="s">
        <v>435</v>
      </c>
      <c r="B38" s="17" t="n">
        <v>5860</v>
      </c>
      <c r="C38" s="18">
        <f>(268.0/B38*100)</f>
        <v/>
      </c>
      <c r="D38" s="19" t="n">
        <v>5592</v>
      </c>
      <c r="E38" s="18" t="n">
        <v>42.5717409</v>
      </c>
      <c r="F38" s="20" t="n">
        <v>3.87855994</v>
      </c>
      <c r="G38" s="18" t="n">
        <v>30.43432054</v>
      </c>
      <c r="H38" s="20" t="n">
        <v>3.61246282</v>
      </c>
      <c r="I38" s="18" t="n">
        <v>22.54652107</v>
      </c>
      <c r="J38" s="20" t="n">
        <v>2.76757413</v>
      </c>
      <c r="K38" s="18" t="n">
        <v>3.84700325</v>
      </c>
      <c r="L38" s="20" t="n">
        <v>1.5118101</v>
      </c>
      <c r="M38" s="18" t="n">
        <v>0</v>
      </c>
      <c r="N38" s="20" t="n">
        <v>0</v>
      </c>
      <c r="O38" s="18" t="s">
        <v>404</v>
      </c>
      <c r="P38" s="20" t="s">
        <v>404</v>
      </c>
      <c r="Q38" s="18" t="n">
        <v>0</v>
      </c>
      <c r="R38" s="20" t="n">
        <v>0</v>
      </c>
      <c r="S38" s="18" t="n">
        <v>0</v>
      </c>
      <c r="T38" s="20" t="n">
        <v>0</v>
      </c>
      <c r="U38" s="18" t="n">
        <v>0.60041425</v>
      </c>
      <c r="V38" s="20" t="n">
        <v>0.48082302</v>
      </c>
    </row>
    <row r="39" spans="1:22">
      <c r="A39" s="15" t="s">
        <v>436</v>
      </c>
      <c r="B39" s="17" t="n">
        <v>5895</v>
      </c>
      <c r="C39" s="18">
        <f>(0.0/B39*100)</f>
        <v/>
      </c>
      <c r="D39" s="19" t="n">
        <v>5895</v>
      </c>
      <c r="E39" s="18" t="n">
        <v>36.82618601</v>
      </c>
      <c r="F39" s="20" t="n">
        <v>4.22666133</v>
      </c>
      <c r="G39" s="18" t="n">
        <v>27.90097678</v>
      </c>
      <c r="H39" s="20" t="n">
        <v>3.98692235</v>
      </c>
      <c r="I39" s="18" t="n">
        <v>23.09861546</v>
      </c>
      <c r="J39" s="20" t="n">
        <v>3.31446444</v>
      </c>
      <c r="K39" s="18" t="n">
        <v>12.17422175</v>
      </c>
      <c r="L39" s="20" t="n">
        <v>2.68682251</v>
      </c>
      <c r="M39" s="18" t="n">
        <v>0</v>
      </c>
      <c r="N39" s="20" t="n">
        <v>0</v>
      </c>
      <c r="O39" s="18" t="s">
        <v>404</v>
      </c>
      <c r="P39" s="20" t="s">
        <v>404</v>
      </c>
      <c r="Q39" s="18" t="n">
        <v>0</v>
      </c>
      <c r="R39" s="20" t="n">
        <v>0</v>
      </c>
      <c r="S39" s="18" t="n">
        <v>0</v>
      </c>
      <c r="T39" s="20" t="n">
        <v>0</v>
      </c>
      <c r="U39" s="18" t="n">
        <v>0</v>
      </c>
      <c r="V39" s="20" t="n">
        <v>0</v>
      </c>
    </row>
    <row r="40" spans="1:22">
      <c r="A40" s="15" t="s">
        <v>437</v>
      </c>
      <c r="B40" s="17" t="n">
        <v>14157</v>
      </c>
      <c r="C40" s="18">
        <f>(2754.0/B40*100)</f>
        <v/>
      </c>
      <c r="D40" s="19" t="n">
        <v>11403</v>
      </c>
      <c r="E40" s="18" t="n">
        <v>35.12435539</v>
      </c>
      <c r="F40" s="20" t="n">
        <v>2.86455751</v>
      </c>
      <c r="G40" s="18" t="n">
        <v>17.0630388</v>
      </c>
      <c r="H40" s="20" t="n">
        <v>2.75887688</v>
      </c>
      <c r="I40" s="18" t="n">
        <v>30.27452948</v>
      </c>
      <c r="J40" s="20" t="n">
        <v>3.27373442</v>
      </c>
      <c r="K40" s="18" t="n">
        <v>13.29907157</v>
      </c>
      <c r="L40" s="20" t="n">
        <v>2.49143995</v>
      </c>
      <c r="M40" s="18" t="n">
        <v>0</v>
      </c>
      <c r="N40" s="20" t="n">
        <v>0</v>
      </c>
      <c r="O40" s="18" t="s">
        <v>404</v>
      </c>
      <c r="P40" s="20" t="s">
        <v>404</v>
      </c>
      <c r="Q40" s="18" t="n">
        <v>0</v>
      </c>
      <c r="R40" s="20" t="n">
        <v>0</v>
      </c>
      <c r="S40" s="18" t="n">
        <v>0</v>
      </c>
      <c r="T40" s="20" t="n">
        <v>0</v>
      </c>
      <c r="U40" s="18" t="n">
        <v>4.23900476</v>
      </c>
      <c r="V40" s="20" t="n">
        <v>1.3834494</v>
      </c>
    </row>
    <row r="41" spans="1:22">
      <c r="A41" s="15" t="s">
        <v>438</v>
      </c>
      <c r="B41" s="17" t="n">
        <v>5712</v>
      </c>
      <c r="C41" s="18">
        <f>(99.0/B41*100)</f>
        <v/>
      </c>
      <c r="D41" s="19" t="n">
        <v>5613</v>
      </c>
      <c r="E41" s="18" t="n">
        <v>43.93675325</v>
      </c>
      <c r="F41" s="20" t="n">
        <v>3.58633779</v>
      </c>
      <c r="G41" s="18" t="n">
        <v>31.11006839</v>
      </c>
      <c r="H41" s="20" t="n">
        <v>2.81321702</v>
      </c>
      <c r="I41" s="18" t="n">
        <v>22.23340958</v>
      </c>
      <c r="J41" s="20" t="n">
        <v>3.11103631</v>
      </c>
      <c r="K41" s="18" t="n">
        <v>2.01199661</v>
      </c>
      <c r="L41" s="20" t="n">
        <v>0.87677866</v>
      </c>
      <c r="M41" s="18" t="n">
        <v>0</v>
      </c>
      <c r="N41" s="20" t="n">
        <v>0</v>
      </c>
      <c r="O41" s="18" t="s">
        <v>404</v>
      </c>
      <c r="P41" s="20" t="s">
        <v>404</v>
      </c>
      <c r="Q41" s="18" t="n">
        <v>0</v>
      </c>
      <c r="R41" s="20" t="n">
        <v>0</v>
      </c>
      <c r="S41" s="18" t="n">
        <v>0</v>
      </c>
      <c r="T41" s="20" t="n">
        <v>0</v>
      </c>
      <c r="U41" s="18" t="n">
        <v>0.70777217</v>
      </c>
      <c r="V41" s="20" t="n">
        <v>0.61131706</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21.25192047</v>
      </c>
      <c r="F44" s="20" t="n">
        <v>2.88655301</v>
      </c>
      <c r="G44" s="18" t="n">
        <v>13.25491463</v>
      </c>
      <c r="H44" s="20" t="n">
        <v>2.15503214</v>
      </c>
      <c r="I44" s="18" t="n">
        <v>39.29817261</v>
      </c>
      <c r="J44" s="20" t="n">
        <v>3.49138025</v>
      </c>
      <c r="K44" s="18" t="n">
        <v>26.05004206</v>
      </c>
      <c r="L44" s="20" t="n">
        <v>3.63664503</v>
      </c>
      <c r="M44" s="18" t="n">
        <v>0</v>
      </c>
      <c r="N44" s="20" t="n">
        <v>0</v>
      </c>
      <c r="O44" s="18" t="s">
        <v>404</v>
      </c>
      <c r="P44" s="20" t="s">
        <v>404</v>
      </c>
      <c r="Q44" s="18" t="n">
        <v>0</v>
      </c>
      <c r="R44" s="20" t="n">
        <v>0</v>
      </c>
      <c r="S44" s="18" t="n">
        <v>0</v>
      </c>
      <c r="T44" s="20" t="n">
        <v>0</v>
      </c>
      <c r="U44" s="18" t="n">
        <v>0.14495023</v>
      </c>
      <c r="V44" s="20" t="n">
        <v>0.1467335</v>
      </c>
    </row>
    <row r="45" spans="1:22">
      <c r="A45" s="15" t="s">
        <v>442</v>
      </c>
      <c r="B45" s="17" t="n">
        <v>5519</v>
      </c>
      <c r="C45" s="18">
        <f>(0.0/B45*100)</f>
        <v/>
      </c>
      <c r="D45" s="19" t="n">
        <v>5519</v>
      </c>
      <c r="E45" s="18" t="n">
        <v>24.32515278</v>
      </c>
      <c r="F45" s="20" t="n">
        <v>3.27270976</v>
      </c>
      <c r="G45" s="18" t="n">
        <v>27.56704187</v>
      </c>
      <c r="H45" s="20" t="n">
        <v>3.90839127</v>
      </c>
      <c r="I45" s="18" t="n">
        <v>31.92409708</v>
      </c>
      <c r="J45" s="20" t="n">
        <v>4.03760517</v>
      </c>
      <c r="K45" s="18" t="n">
        <v>14.71981002</v>
      </c>
      <c r="L45" s="20" t="n">
        <v>3.05806592</v>
      </c>
      <c r="M45" s="18" t="n">
        <v>0</v>
      </c>
      <c r="N45" s="20" t="n">
        <v>0</v>
      </c>
      <c r="O45" s="18" t="s">
        <v>404</v>
      </c>
      <c r="P45" s="20" t="s">
        <v>404</v>
      </c>
      <c r="Q45" s="18" t="n">
        <v>0</v>
      </c>
      <c r="R45" s="20" t="n">
        <v>0</v>
      </c>
      <c r="S45" s="18" t="n">
        <v>0</v>
      </c>
      <c r="T45" s="20" t="n">
        <v>0</v>
      </c>
      <c r="U45" s="18" t="n">
        <v>1.46389825</v>
      </c>
      <c r="V45" s="20" t="n">
        <v>0.93769613</v>
      </c>
    </row>
    <row r="46" spans="1:22">
      <c r="A46" s="15" t="s">
        <v>443</v>
      </c>
      <c r="B46" s="17" t="n">
        <v>23141</v>
      </c>
      <c r="C46" s="18">
        <f>(4196.0/B46*100)</f>
        <v/>
      </c>
      <c r="D46" s="19" t="n">
        <v>18945</v>
      </c>
      <c r="E46" s="18" t="n">
        <v>38.00004608</v>
      </c>
      <c r="F46" s="20" t="n">
        <v>2.46952965</v>
      </c>
      <c r="G46" s="18" t="n">
        <v>24.80235391</v>
      </c>
      <c r="H46" s="20" t="n">
        <v>2.59431976</v>
      </c>
      <c r="I46" s="18" t="n">
        <v>15.82158339</v>
      </c>
      <c r="J46" s="20" t="n">
        <v>1.78497408</v>
      </c>
      <c r="K46" s="18" t="n">
        <v>15.24453108</v>
      </c>
      <c r="L46" s="20" t="n">
        <v>1.91352858</v>
      </c>
      <c r="M46" s="18" t="n">
        <v>0</v>
      </c>
      <c r="N46" s="20" t="n">
        <v>0</v>
      </c>
      <c r="O46" s="18" t="s">
        <v>404</v>
      </c>
      <c r="P46" s="20" t="s">
        <v>404</v>
      </c>
      <c r="Q46" s="18" t="n">
        <v>0</v>
      </c>
      <c r="R46" s="20" t="n">
        <v>0</v>
      </c>
      <c r="S46" s="18" t="n">
        <v>0</v>
      </c>
      <c r="T46" s="20" t="n">
        <v>0</v>
      </c>
      <c r="U46" s="18" t="n">
        <v>6.13148555</v>
      </c>
      <c r="V46" s="20" t="n">
        <v>1.04274981</v>
      </c>
    </row>
    <row r="47" spans="1:22">
      <c r="A47" s="15" t="s">
        <v>444</v>
      </c>
      <c r="B47" s="17" t="n">
        <v>5928</v>
      </c>
      <c r="C47" s="18">
        <f>(0.0/B47*100)</f>
        <v/>
      </c>
      <c r="D47" s="19" t="n">
        <v>5928</v>
      </c>
      <c r="E47" s="18" t="n">
        <v>45.6817633</v>
      </c>
      <c r="F47" s="20" t="n">
        <v>4.27163347</v>
      </c>
      <c r="G47" s="18" t="n">
        <v>25.35465878</v>
      </c>
      <c r="H47" s="20" t="n">
        <v>3.29754241</v>
      </c>
      <c r="I47" s="18" t="n">
        <v>19.56019497</v>
      </c>
      <c r="J47" s="20" t="n">
        <v>3.13201915</v>
      </c>
      <c r="K47" s="18" t="n">
        <v>8.12510003</v>
      </c>
      <c r="L47" s="20" t="n">
        <v>2.22905247</v>
      </c>
      <c r="M47" s="18" t="n">
        <v>0</v>
      </c>
      <c r="N47" s="20" t="n">
        <v>0</v>
      </c>
      <c r="O47" s="18" t="s">
        <v>404</v>
      </c>
      <c r="P47" s="20" t="s">
        <v>404</v>
      </c>
      <c r="Q47" s="18" t="n">
        <v>0</v>
      </c>
      <c r="R47" s="20" t="n">
        <v>0</v>
      </c>
      <c r="S47" s="18" t="n">
        <v>0</v>
      </c>
      <c r="T47" s="20" t="n">
        <v>0</v>
      </c>
      <c r="U47" s="18" t="n">
        <v>1.27828292</v>
      </c>
      <c r="V47" s="20" t="n">
        <v>0.90404016</v>
      </c>
    </row>
    <row r="48" spans="1:22">
      <c r="A48" s="15" t="s">
        <v>445</v>
      </c>
      <c r="B48" s="17" t="n">
        <v>9841</v>
      </c>
      <c r="C48" s="18">
        <f>(40.0/B48*100)</f>
        <v/>
      </c>
      <c r="D48" s="19" t="n">
        <v>9801</v>
      </c>
      <c r="E48" s="18" t="n">
        <v>23.20996701</v>
      </c>
      <c r="F48" s="20" t="n">
        <v>3.09471535</v>
      </c>
      <c r="G48" s="18" t="n">
        <v>34.9038989</v>
      </c>
      <c r="H48" s="20" t="n">
        <v>3.32207546</v>
      </c>
      <c r="I48" s="18" t="n">
        <v>28.55364892</v>
      </c>
      <c r="J48" s="20" t="n">
        <v>3.04022186</v>
      </c>
      <c r="K48" s="18" t="n">
        <v>12.79724589</v>
      </c>
      <c r="L48" s="20" t="n">
        <v>3.21273506</v>
      </c>
      <c r="M48" s="18" t="n">
        <v>0</v>
      </c>
      <c r="N48" s="20" t="n">
        <v>0</v>
      </c>
      <c r="O48" s="18" t="s">
        <v>404</v>
      </c>
      <c r="P48" s="20" t="s">
        <v>404</v>
      </c>
      <c r="Q48" s="18" t="n">
        <v>0</v>
      </c>
      <c r="R48" s="20" t="n">
        <v>0</v>
      </c>
      <c r="S48" s="18" t="n">
        <v>0</v>
      </c>
      <c r="T48" s="20" t="n">
        <v>0</v>
      </c>
      <c r="U48" s="18" t="n">
        <v>0.53523928</v>
      </c>
      <c r="V48" s="20" t="n">
        <v>0.52726012</v>
      </c>
    </row>
    <row r="49" spans="1:22">
      <c r="A49" s="15" t="s">
        <v>446</v>
      </c>
      <c r="B49" s="17" t="n">
        <v>6349</v>
      </c>
      <c r="C49" s="18">
        <f>(52.0/B49*100)</f>
        <v/>
      </c>
      <c r="D49" s="19" t="n">
        <v>6297</v>
      </c>
      <c r="E49" s="18" t="n">
        <v>25.75638077</v>
      </c>
      <c r="F49" s="20" t="n">
        <v>3.08099237</v>
      </c>
      <c r="G49" s="18" t="n">
        <v>17.36491045</v>
      </c>
      <c r="H49" s="20" t="n">
        <v>2.96936548</v>
      </c>
      <c r="I49" s="18" t="n">
        <v>27.35464339</v>
      </c>
      <c r="J49" s="20" t="n">
        <v>3.57229353</v>
      </c>
      <c r="K49" s="18" t="n">
        <v>29.52406539</v>
      </c>
      <c r="L49" s="20" t="n">
        <v>3.53034171</v>
      </c>
      <c r="M49" s="18" t="n">
        <v>0</v>
      </c>
      <c r="N49" s="20" t="n">
        <v>0</v>
      </c>
      <c r="O49" s="18" t="s">
        <v>404</v>
      </c>
      <c r="P49" s="20" t="s">
        <v>404</v>
      </c>
      <c r="Q49" s="18" t="n">
        <v>0</v>
      </c>
      <c r="R49" s="20" t="n">
        <v>0</v>
      </c>
      <c r="S49" s="18" t="n">
        <v>0</v>
      </c>
      <c r="T49" s="20" t="n">
        <v>0</v>
      </c>
      <c r="U49" s="18" t="n">
        <v>0</v>
      </c>
      <c r="V49" s="20" t="n">
        <v>0</v>
      </c>
    </row>
    <row r="50" spans="1:22">
      <c r="A50" s="15" t="s">
        <v>447</v>
      </c>
      <c r="B50" s="17" t="n">
        <v>11795</v>
      </c>
      <c r="C50" s="18">
        <f>(1031.0/B50*100)</f>
        <v/>
      </c>
      <c r="D50" s="19" t="n">
        <v>10764</v>
      </c>
      <c r="E50" s="18" t="n">
        <v>19.51749199</v>
      </c>
      <c r="F50" s="20" t="n">
        <v>2.79876507</v>
      </c>
      <c r="G50" s="18" t="n">
        <v>20.49887099</v>
      </c>
      <c r="H50" s="20" t="n">
        <v>3.27033129</v>
      </c>
      <c r="I50" s="18" t="n">
        <v>21.32136584</v>
      </c>
      <c r="J50" s="20" t="n">
        <v>2.85308022</v>
      </c>
      <c r="K50" s="18" t="n">
        <v>33.07112918</v>
      </c>
      <c r="L50" s="20" t="n">
        <v>2.99815888</v>
      </c>
      <c r="M50" s="18" t="n">
        <v>0</v>
      </c>
      <c r="N50" s="20" t="n">
        <v>0</v>
      </c>
      <c r="O50" s="18" t="s">
        <v>404</v>
      </c>
      <c r="P50" s="20" t="s">
        <v>404</v>
      </c>
      <c r="Q50" s="18" t="n">
        <v>0</v>
      </c>
      <c r="R50" s="20" t="n">
        <v>0</v>
      </c>
      <c r="S50" s="18" t="n">
        <v>0</v>
      </c>
      <c r="T50" s="20" t="n">
        <v>0</v>
      </c>
      <c r="U50" s="18" t="n">
        <v>5.591142</v>
      </c>
      <c r="V50" s="20" t="n">
        <v>1.50350816</v>
      </c>
    </row>
    <row r="51" spans="1:22">
      <c r="A51" s="15" t="s">
        <v>448</v>
      </c>
      <c r="B51" s="17" t="n">
        <v>6866</v>
      </c>
      <c r="C51" s="18">
        <f>(0.0/B51*100)</f>
        <v/>
      </c>
      <c r="D51" s="19" t="n">
        <v>6866</v>
      </c>
      <c r="E51" s="18" t="n">
        <v>17.24193106</v>
      </c>
      <c r="F51" s="20" t="n">
        <v>2.42230281</v>
      </c>
      <c r="G51" s="18" t="n">
        <v>20.1877936</v>
      </c>
      <c r="H51" s="20" t="n">
        <v>3.05166416</v>
      </c>
      <c r="I51" s="18" t="n">
        <v>22.5800453</v>
      </c>
      <c r="J51" s="20" t="n">
        <v>3.18982701</v>
      </c>
      <c r="K51" s="18" t="n">
        <v>38.49862881</v>
      </c>
      <c r="L51" s="20" t="n">
        <v>3.51842116</v>
      </c>
      <c r="M51" s="18" t="n">
        <v>0</v>
      </c>
      <c r="N51" s="20" t="n">
        <v>0</v>
      </c>
      <c r="O51" s="18" t="s">
        <v>404</v>
      </c>
      <c r="P51" s="20" t="s">
        <v>404</v>
      </c>
      <c r="Q51" s="18" t="n">
        <v>0</v>
      </c>
      <c r="R51" s="20" t="n">
        <v>0</v>
      </c>
      <c r="S51" s="18" t="n">
        <v>0</v>
      </c>
      <c r="T51" s="20" t="n">
        <v>0</v>
      </c>
      <c r="U51" s="18" t="n">
        <v>1.49160123</v>
      </c>
      <c r="V51" s="20" t="n">
        <v>0.8606478400000001</v>
      </c>
    </row>
    <row r="52" spans="1:22">
      <c r="A52" s="15" t="s">
        <v>449</v>
      </c>
      <c r="B52" s="17" t="n">
        <v>5809</v>
      </c>
      <c r="C52" s="18">
        <f>(0.0/B52*100)</f>
        <v/>
      </c>
      <c r="D52" s="19" t="n">
        <v>5809</v>
      </c>
      <c r="E52" s="18" t="n">
        <v>13.06853001</v>
      </c>
      <c r="F52" s="20" t="n">
        <v>2.50649731</v>
      </c>
      <c r="G52" s="18" t="n">
        <v>13.25945767</v>
      </c>
      <c r="H52" s="20" t="n">
        <v>2.8390996</v>
      </c>
      <c r="I52" s="18" t="n">
        <v>37.81551824</v>
      </c>
      <c r="J52" s="20" t="n">
        <v>3.78074823</v>
      </c>
      <c r="K52" s="18" t="n">
        <v>35.78081917</v>
      </c>
      <c r="L52" s="20" t="n">
        <v>3.76710436</v>
      </c>
      <c r="M52" s="18" t="n">
        <v>0</v>
      </c>
      <c r="N52" s="20" t="n">
        <v>0</v>
      </c>
      <c r="O52" s="18" t="s">
        <v>404</v>
      </c>
      <c r="P52" s="20" t="s">
        <v>404</v>
      </c>
      <c r="Q52" s="18" t="n">
        <v>0</v>
      </c>
      <c r="R52" s="20" t="n">
        <v>0</v>
      </c>
      <c r="S52" s="18" t="n">
        <v>0</v>
      </c>
      <c r="T52" s="20" t="n">
        <v>0</v>
      </c>
      <c r="U52" s="18" t="n">
        <v>0.07567491</v>
      </c>
      <c r="V52" s="20" t="n">
        <v>0.07594953</v>
      </c>
    </row>
    <row r="53" spans="1:22">
      <c r="A53" s="15" t="s">
        <v>450</v>
      </c>
      <c r="B53" s="17" t="n">
        <v>5571</v>
      </c>
      <c r="C53" s="18">
        <f>(0.0/B53*100)</f>
        <v/>
      </c>
      <c r="D53" s="19" t="n">
        <v>5571</v>
      </c>
      <c r="E53" s="18" t="n">
        <v>34.52031047</v>
      </c>
      <c r="F53" s="20" t="n">
        <v>0.15433124</v>
      </c>
      <c r="G53" s="18" t="n">
        <v>34.04303655</v>
      </c>
      <c r="H53" s="20" t="n">
        <v>0.13727959</v>
      </c>
      <c r="I53" s="18" t="n">
        <v>24.17698768</v>
      </c>
      <c r="J53" s="20" t="n">
        <v>0.14449799</v>
      </c>
      <c r="K53" s="18" t="n">
        <v>7.15039332</v>
      </c>
      <c r="L53" s="20" t="n">
        <v>0.06956527999999999</v>
      </c>
      <c r="M53" s="18" t="n">
        <v>0</v>
      </c>
      <c r="N53" s="20" t="n">
        <v>0</v>
      </c>
      <c r="O53" s="18" t="s">
        <v>404</v>
      </c>
      <c r="P53" s="20" t="s">
        <v>404</v>
      </c>
      <c r="Q53" s="18" t="n">
        <v>0</v>
      </c>
      <c r="R53" s="20" t="n">
        <v>0</v>
      </c>
      <c r="S53" s="18" t="n">
        <v>0</v>
      </c>
      <c r="T53" s="20" t="n">
        <v>0</v>
      </c>
      <c r="U53" s="18" t="n">
        <v>0.10927198</v>
      </c>
      <c r="V53" s="20" t="n">
        <v>0.02578596</v>
      </c>
    </row>
    <row r="54" spans="1:22">
      <c r="A54" s="15" t="s">
        <v>451</v>
      </c>
      <c r="B54" s="17" t="n">
        <v>4740</v>
      </c>
      <c r="C54" s="18">
        <f>(199.0/B54*100)</f>
        <v/>
      </c>
      <c r="D54" s="19" t="n">
        <v>4541</v>
      </c>
      <c r="E54" s="18" t="n">
        <v>41.53646069</v>
      </c>
      <c r="F54" s="20" t="n">
        <v>3.94709906</v>
      </c>
      <c r="G54" s="18" t="n">
        <v>19.37723507</v>
      </c>
      <c r="H54" s="20" t="n">
        <v>3.3068044</v>
      </c>
      <c r="I54" s="18" t="n">
        <v>24.31315317</v>
      </c>
      <c r="J54" s="20" t="n">
        <v>3.53346854</v>
      </c>
      <c r="K54" s="18" t="n">
        <v>14.00110065</v>
      </c>
      <c r="L54" s="20" t="n">
        <v>2.48110143</v>
      </c>
      <c r="M54" s="18" t="n">
        <v>0</v>
      </c>
      <c r="N54" s="20" t="n">
        <v>0</v>
      </c>
      <c r="O54" s="18" t="s">
        <v>404</v>
      </c>
      <c r="P54" s="20" t="s">
        <v>404</v>
      </c>
      <c r="Q54" s="18" t="n">
        <v>0</v>
      </c>
      <c r="R54" s="20" t="n">
        <v>0</v>
      </c>
      <c r="S54" s="18" t="n">
        <v>0</v>
      </c>
      <c r="T54" s="20" t="n">
        <v>0</v>
      </c>
      <c r="U54" s="18" t="n">
        <v>0.77205043</v>
      </c>
      <c r="V54" s="20" t="n">
        <v>0.61749367</v>
      </c>
    </row>
    <row r="55" spans="1:22">
      <c r="A55" s="15" t="s">
        <v>452</v>
      </c>
      <c r="B55" s="17" t="n">
        <v>5316</v>
      </c>
      <c r="C55" s="18">
        <f>(43.0/B55*100)</f>
        <v/>
      </c>
      <c r="D55" s="19" t="n">
        <v>5273</v>
      </c>
      <c r="E55" s="18" t="n">
        <v>21.4786014</v>
      </c>
      <c r="F55" s="20" t="n">
        <v>2.48002315</v>
      </c>
      <c r="G55" s="18" t="n">
        <v>19.23642032</v>
      </c>
      <c r="H55" s="20" t="n">
        <v>2.69917934</v>
      </c>
      <c r="I55" s="18" t="n">
        <v>36.85453725</v>
      </c>
      <c r="J55" s="20" t="n">
        <v>3.33180724</v>
      </c>
      <c r="K55" s="18" t="n">
        <v>20.04523917</v>
      </c>
      <c r="L55" s="20" t="n">
        <v>2.62084817</v>
      </c>
      <c r="M55" s="18" t="n">
        <v>0</v>
      </c>
      <c r="N55" s="20" t="n">
        <v>0</v>
      </c>
      <c r="O55" s="18" t="s">
        <v>404</v>
      </c>
      <c r="P55" s="20" t="s">
        <v>404</v>
      </c>
      <c r="Q55" s="18" t="n">
        <v>0</v>
      </c>
      <c r="R55" s="20" t="n">
        <v>0</v>
      </c>
      <c r="S55" s="18" t="n">
        <v>0</v>
      </c>
      <c r="T55" s="20" t="n">
        <v>0</v>
      </c>
      <c r="U55" s="18" t="n">
        <v>2.38520187</v>
      </c>
      <c r="V55" s="20" t="n">
        <v>1.09194632</v>
      </c>
    </row>
    <row r="56" spans="1:22">
      <c r="A56" s="15" t="s">
        <v>453</v>
      </c>
      <c r="B56" s="17" t="n">
        <v>5359</v>
      </c>
      <c r="C56" s="18">
        <f>(0.0/B56*100)</f>
        <v/>
      </c>
      <c r="D56" s="19" t="n">
        <v>5359</v>
      </c>
      <c r="E56" s="18" t="n">
        <v>34.62618737</v>
      </c>
      <c r="F56" s="20" t="n">
        <v>4.50640335</v>
      </c>
      <c r="G56" s="18" t="n">
        <v>38.65700991</v>
      </c>
      <c r="H56" s="20" t="n">
        <v>4.43291569</v>
      </c>
      <c r="I56" s="18" t="n">
        <v>15.81057946</v>
      </c>
      <c r="J56" s="20" t="n">
        <v>2.95462474</v>
      </c>
      <c r="K56" s="18" t="n">
        <v>4.50423813</v>
      </c>
      <c r="L56" s="20" t="n">
        <v>1.63948849</v>
      </c>
      <c r="M56" s="18" t="n">
        <v>0</v>
      </c>
      <c r="N56" s="20" t="n">
        <v>0</v>
      </c>
      <c r="O56" s="18" t="s">
        <v>404</v>
      </c>
      <c r="P56" s="20" t="s">
        <v>404</v>
      </c>
      <c r="Q56" s="18" t="n">
        <v>0</v>
      </c>
      <c r="R56" s="20" t="n">
        <v>0</v>
      </c>
      <c r="S56" s="18" t="n">
        <v>0</v>
      </c>
      <c r="T56" s="20" t="n">
        <v>0</v>
      </c>
      <c r="U56" s="18" t="n">
        <v>6.40198514</v>
      </c>
      <c r="V56" s="20" t="n">
        <v>2.04874458</v>
      </c>
    </row>
    <row r="57" spans="1:22">
      <c r="A57" s="15" t="s">
        <v>454</v>
      </c>
      <c r="B57" s="17" t="n">
        <v>6513</v>
      </c>
      <c r="C57" s="18">
        <f>(0.0/B57*100)</f>
        <v/>
      </c>
      <c r="D57" s="19" t="n">
        <v>6513</v>
      </c>
      <c r="E57" s="18" t="n">
        <v>15.26728063</v>
      </c>
      <c r="F57" s="20" t="n">
        <v>2.1780204</v>
      </c>
      <c r="G57" s="18" t="n">
        <v>22.42175444</v>
      </c>
      <c r="H57" s="20" t="n">
        <v>3.28931828</v>
      </c>
      <c r="I57" s="18" t="n">
        <v>35.60099315</v>
      </c>
      <c r="J57" s="20" t="n">
        <v>3.66515927</v>
      </c>
      <c r="K57" s="18" t="n">
        <v>26.70997178</v>
      </c>
      <c r="L57" s="20" t="n">
        <v>3.00160086</v>
      </c>
      <c r="M57" s="18" t="n">
        <v>0</v>
      </c>
      <c r="N57" s="20" t="n">
        <v>0</v>
      </c>
      <c r="O57" s="18" t="s">
        <v>404</v>
      </c>
      <c r="P57" s="20" t="s">
        <v>404</v>
      </c>
      <c r="Q57" s="18" t="n">
        <v>0</v>
      </c>
      <c r="R57" s="20" t="n">
        <v>0</v>
      </c>
      <c r="S57" s="18" t="n">
        <v>0</v>
      </c>
      <c r="T57" s="20" t="n">
        <v>0</v>
      </c>
      <c r="U57" s="18" t="n">
        <v>0</v>
      </c>
      <c r="V57" s="20" t="n">
        <v>0</v>
      </c>
    </row>
    <row r="58" spans="1:22">
      <c r="A58" s="15" t="s">
        <v>455</v>
      </c>
      <c r="B58" s="17" t="n">
        <v>7267</v>
      </c>
      <c r="C58" s="18">
        <f>(0.0/B58*100)</f>
        <v/>
      </c>
      <c r="D58" s="19" t="n">
        <v>7267</v>
      </c>
      <c r="E58" s="18" t="n">
        <v>18.14072199</v>
      </c>
      <c r="F58" s="20" t="n">
        <v>2.41564348</v>
      </c>
      <c r="G58" s="18" t="n">
        <v>21.18793235</v>
      </c>
      <c r="H58" s="20" t="n">
        <v>2.83491197</v>
      </c>
      <c r="I58" s="18" t="n">
        <v>32.12152796</v>
      </c>
      <c r="J58" s="20" t="n">
        <v>3.67802609</v>
      </c>
      <c r="K58" s="18" t="n">
        <v>28.35950183</v>
      </c>
      <c r="L58" s="20" t="n">
        <v>3.21733406</v>
      </c>
      <c r="M58" s="18" t="n">
        <v>0</v>
      </c>
      <c r="N58" s="20" t="n">
        <v>0</v>
      </c>
      <c r="O58" s="18" t="s">
        <v>404</v>
      </c>
      <c r="P58" s="20" t="s">
        <v>404</v>
      </c>
      <c r="Q58" s="18" t="n">
        <v>0</v>
      </c>
      <c r="R58" s="20" t="n">
        <v>0</v>
      </c>
      <c r="S58" s="18" t="n">
        <v>0.19031587</v>
      </c>
      <c r="T58" s="20" t="n">
        <v>0.00600438</v>
      </c>
      <c r="U58" s="18" t="n">
        <v>0</v>
      </c>
      <c r="V58" s="20" t="n">
        <v>0</v>
      </c>
    </row>
    <row r="59" spans="1:22">
      <c r="A59" s="15" t="s">
        <v>456</v>
      </c>
      <c r="B59" s="17" t="n">
        <v>4826</v>
      </c>
      <c r="C59" s="18">
        <f>(0.0/B59*100)</f>
        <v/>
      </c>
      <c r="D59" s="19" t="n">
        <v>4826</v>
      </c>
      <c r="E59" s="18" t="n">
        <v>27.39291292</v>
      </c>
      <c r="F59" s="20" t="n">
        <v>1.04722177</v>
      </c>
      <c r="G59" s="18" t="n">
        <v>21.81466909</v>
      </c>
      <c r="H59" s="20" t="n">
        <v>0.94911917</v>
      </c>
      <c r="I59" s="18" t="n">
        <v>32.33344831</v>
      </c>
      <c r="J59" s="20" t="n">
        <v>1.14023196</v>
      </c>
      <c r="K59" s="18" t="n">
        <v>18.40860986</v>
      </c>
      <c r="L59" s="20" t="n">
        <v>1.00644864</v>
      </c>
      <c r="M59" s="18" t="n">
        <v>0</v>
      </c>
      <c r="N59" s="20" t="n">
        <v>0</v>
      </c>
      <c r="O59" s="18" t="s">
        <v>404</v>
      </c>
      <c r="P59" s="20" t="s">
        <v>404</v>
      </c>
      <c r="Q59" s="18" t="n">
        <v>0</v>
      </c>
      <c r="R59" s="20" t="n">
        <v>0</v>
      </c>
      <c r="S59" s="18" t="n">
        <v>0</v>
      </c>
      <c r="T59" s="20" t="n">
        <v>0</v>
      </c>
      <c r="U59" s="18" t="n">
        <v>0.05035982</v>
      </c>
      <c r="V59" s="20" t="n">
        <v>0.03558743</v>
      </c>
    </row>
    <row r="60" spans="1:22">
      <c r="A60" s="15" t="s">
        <v>457</v>
      </c>
      <c r="B60" s="17" t="n">
        <v>4546</v>
      </c>
      <c r="C60" s="18">
        <f>(0.0/B60*100)</f>
        <v/>
      </c>
      <c r="D60" s="19" t="n">
        <v>4546</v>
      </c>
      <c r="E60" s="18" t="n">
        <v>37.56824447</v>
      </c>
      <c r="F60" s="20" t="n">
        <v>2.90656906</v>
      </c>
      <c r="G60" s="18" t="n">
        <v>19.96623734</v>
      </c>
      <c r="H60" s="20" t="n">
        <v>2.32608185</v>
      </c>
      <c r="I60" s="18" t="n">
        <v>25.22151495</v>
      </c>
      <c r="J60" s="20" t="n">
        <v>3.30509132</v>
      </c>
      <c r="K60" s="18" t="n">
        <v>15.56300963</v>
      </c>
      <c r="L60" s="20" t="n">
        <v>2.771796</v>
      </c>
      <c r="M60" s="18" t="n">
        <v>0</v>
      </c>
      <c r="N60" s="20" t="n">
        <v>0</v>
      </c>
      <c r="O60" s="18" t="s">
        <v>404</v>
      </c>
      <c r="P60" s="20" t="s">
        <v>404</v>
      </c>
      <c r="Q60" s="18" t="n">
        <v>0</v>
      </c>
      <c r="R60" s="20" t="n">
        <v>0</v>
      </c>
      <c r="S60" s="18" t="n">
        <v>0</v>
      </c>
      <c r="T60" s="20" t="n">
        <v>0</v>
      </c>
      <c r="U60" s="18" t="n">
        <v>1.68099361</v>
      </c>
      <c r="V60" s="20" t="n">
        <v>0.85294416</v>
      </c>
    </row>
    <row r="61" spans="1:22">
      <c r="A61" s="15" t="s">
        <v>458</v>
      </c>
      <c r="B61" s="17" t="n">
        <v>6525</v>
      </c>
      <c r="C61" s="18">
        <f>(0.0/B61*100)</f>
        <v/>
      </c>
      <c r="D61" s="19" t="n">
        <v>6525</v>
      </c>
      <c r="E61" s="18" t="n">
        <v>27.2258872</v>
      </c>
      <c r="F61" s="20" t="n">
        <v>2.44469348</v>
      </c>
      <c r="G61" s="18" t="n">
        <v>24.5478763</v>
      </c>
      <c r="H61" s="20" t="n">
        <v>2.60773994</v>
      </c>
      <c r="I61" s="18" t="n">
        <v>32.26085132</v>
      </c>
      <c r="J61" s="20" t="n">
        <v>2.63761093</v>
      </c>
      <c r="K61" s="18" t="n">
        <v>15.92500917</v>
      </c>
      <c r="L61" s="20" t="n">
        <v>1.88089634</v>
      </c>
      <c r="M61" s="18" t="n">
        <v>0</v>
      </c>
      <c r="N61" s="20" t="n">
        <v>0</v>
      </c>
      <c r="O61" s="18" t="s">
        <v>404</v>
      </c>
      <c r="P61" s="20" t="s">
        <v>404</v>
      </c>
      <c r="Q61" s="18" t="n">
        <v>0</v>
      </c>
      <c r="R61" s="20" t="n">
        <v>0</v>
      </c>
      <c r="S61" s="18" t="n">
        <v>0</v>
      </c>
      <c r="T61" s="20" t="n">
        <v>0</v>
      </c>
      <c r="U61" s="18" t="n">
        <v>0.04037601</v>
      </c>
      <c r="V61" s="20" t="n">
        <v>0.0015804</v>
      </c>
    </row>
    <row r="62" spans="1:22">
      <c r="A62" s="15" t="s">
        <v>459</v>
      </c>
      <c r="B62" s="17" t="n">
        <v>4476</v>
      </c>
      <c r="C62" s="18">
        <f>(0.0/B62*100)</f>
        <v/>
      </c>
      <c r="D62" s="19" t="n">
        <v>4476</v>
      </c>
      <c r="E62" s="18" t="n">
        <v>37.08291365</v>
      </c>
      <c r="F62" s="20" t="n">
        <v>0.05982649</v>
      </c>
      <c r="G62" s="18" t="n">
        <v>21.92027117</v>
      </c>
      <c r="H62" s="20" t="n">
        <v>0.05041693</v>
      </c>
      <c r="I62" s="18" t="n">
        <v>17.26316557</v>
      </c>
      <c r="J62" s="20" t="n">
        <v>0.0511242</v>
      </c>
      <c r="K62" s="18" t="n">
        <v>23.73364961</v>
      </c>
      <c r="L62" s="20" t="n">
        <v>0.04604427</v>
      </c>
      <c r="M62" s="18" t="n">
        <v>0</v>
      </c>
      <c r="N62" s="20" t="n">
        <v>0</v>
      </c>
      <c r="O62" s="18" t="s">
        <v>404</v>
      </c>
      <c r="P62" s="20" t="s">
        <v>404</v>
      </c>
      <c r="Q62" s="18" t="n">
        <v>0</v>
      </c>
      <c r="R62" s="20" t="n">
        <v>0</v>
      </c>
      <c r="S62" s="18" t="n">
        <v>0</v>
      </c>
      <c r="T62" s="20" t="n">
        <v>0</v>
      </c>
      <c r="U62" s="18" t="n">
        <v>0</v>
      </c>
      <c r="V62" s="20" t="n">
        <v>0</v>
      </c>
    </row>
    <row r="63" spans="1:22">
      <c r="A63" s="15" t="s">
        <v>460</v>
      </c>
      <c r="B63" s="17" t="n">
        <v>5324</v>
      </c>
      <c r="C63" s="18">
        <f>(0.0/B63*100)</f>
        <v/>
      </c>
      <c r="D63" s="19" t="n">
        <v>5324</v>
      </c>
      <c r="E63" s="18" t="n">
        <v>39.73980792</v>
      </c>
      <c r="F63" s="20" t="n">
        <v>0.20159608</v>
      </c>
      <c r="G63" s="18" t="n">
        <v>29.7755398</v>
      </c>
      <c r="H63" s="20" t="n">
        <v>0.13543569</v>
      </c>
      <c r="I63" s="18" t="n">
        <v>15.23393578</v>
      </c>
      <c r="J63" s="20" t="n">
        <v>0.12569234</v>
      </c>
      <c r="K63" s="18" t="n">
        <v>8.62367147</v>
      </c>
      <c r="L63" s="20" t="n">
        <v>0.09177294</v>
      </c>
      <c r="M63" s="18" t="n">
        <v>0</v>
      </c>
      <c r="N63" s="20" t="n">
        <v>0</v>
      </c>
      <c r="O63" s="18" t="s">
        <v>404</v>
      </c>
      <c r="P63" s="20" t="s">
        <v>404</v>
      </c>
      <c r="Q63" s="18" t="n">
        <v>0</v>
      </c>
      <c r="R63" s="20" t="n">
        <v>0</v>
      </c>
      <c r="S63" s="18" t="n">
        <v>0</v>
      </c>
      <c r="T63" s="20" t="n">
        <v>0</v>
      </c>
      <c r="U63" s="18" t="n">
        <v>6.62704503</v>
      </c>
      <c r="V63" s="20" t="n">
        <v>0.0646033</v>
      </c>
    </row>
    <row r="64" spans="1:22">
      <c r="A64" s="15" t="s">
        <v>461</v>
      </c>
      <c r="B64" s="17" t="n">
        <v>3634</v>
      </c>
      <c r="C64" s="18">
        <f>(27.0/B64*100)</f>
        <v/>
      </c>
      <c r="D64" s="19" t="n">
        <v>3607</v>
      </c>
      <c r="E64" s="18" t="n">
        <v>33.47198185</v>
      </c>
      <c r="F64" s="20" t="n">
        <v>0.10988372</v>
      </c>
      <c r="G64" s="18" t="n">
        <v>32.03825601</v>
      </c>
      <c r="H64" s="20" t="n">
        <v>0.08845884</v>
      </c>
      <c r="I64" s="18" t="n">
        <v>23.60434991</v>
      </c>
      <c r="J64" s="20" t="n">
        <v>0.12048043</v>
      </c>
      <c r="K64" s="18" t="n">
        <v>10.88541223</v>
      </c>
      <c r="L64" s="20" t="n">
        <v>0.08253922</v>
      </c>
      <c r="M64" s="18" t="n">
        <v>0</v>
      </c>
      <c r="N64" s="20" t="n">
        <v>0</v>
      </c>
      <c r="O64" s="18" t="s">
        <v>404</v>
      </c>
      <c r="P64" s="20" t="s">
        <v>404</v>
      </c>
      <c r="Q64" s="18" t="n">
        <v>0</v>
      </c>
      <c r="R64" s="20" t="n">
        <v>0</v>
      </c>
      <c r="S64" s="18" t="n">
        <v>0</v>
      </c>
      <c r="T64" s="20" t="n">
        <v>0</v>
      </c>
      <c r="U64" s="18" t="n">
        <v>0</v>
      </c>
      <c r="V64" s="20" t="n">
        <v>0</v>
      </c>
    </row>
    <row r="65" spans="1:22">
      <c r="A65" s="15" t="s">
        <v>462</v>
      </c>
      <c r="B65" s="17" t="n">
        <v>5325</v>
      </c>
      <c r="C65" s="18">
        <f>(0.0/B65*100)</f>
        <v/>
      </c>
      <c r="D65" s="19" t="n">
        <v>5325</v>
      </c>
      <c r="E65" s="18" t="n">
        <v>34.10126904</v>
      </c>
      <c r="F65" s="20" t="n">
        <v>3.98866422</v>
      </c>
      <c r="G65" s="18" t="n">
        <v>30.70975528</v>
      </c>
      <c r="H65" s="20" t="n">
        <v>3.7882389</v>
      </c>
      <c r="I65" s="18" t="n">
        <v>26.19515343</v>
      </c>
      <c r="J65" s="20" t="n">
        <v>3.19606669</v>
      </c>
      <c r="K65" s="18" t="n">
        <v>7.92733148</v>
      </c>
      <c r="L65" s="20" t="n">
        <v>1.82048554</v>
      </c>
      <c r="M65" s="18" t="n">
        <v>0</v>
      </c>
      <c r="N65" s="20" t="n">
        <v>0</v>
      </c>
      <c r="O65" s="18" t="s">
        <v>404</v>
      </c>
      <c r="P65" s="20" t="s">
        <v>404</v>
      </c>
      <c r="Q65" s="18" t="n">
        <v>0.58179466</v>
      </c>
      <c r="R65" s="20" t="n">
        <v>0.59323189</v>
      </c>
      <c r="S65" s="18" t="n">
        <v>0</v>
      </c>
      <c r="T65" s="20" t="n">
        <v>0</v>
      </c>
      <c r="U65" s="18" t="n">
        <v>0.4846961</v>
      </c>
      <c r="V65" s="20" t="n">
        <v>0.34042393</v>
      </c>
    </row>
    <row r="66" spans="1:22">
      <c r="A66" s="15" t="s">
        <v>463</v>
      </c>
      <c r="B66" s="17" t="n">
        <v>5665</v>
      </c>
      <c r="C66" s="18">
        <f>(0.0/B66*100)</f>
        <v/>
      </c>
      <c r="D66" s="19" t="n">
        <v>5665</v>
      </c>
      <c r="E66" s="18" t="n">
        <v>28.27965107</v>
      </c>
      <c r="F66" s="20" t="n">
        <v>0.24808842</v>
      </c>
      <c r="G66" s="18" t="n">
        <v>24.40671726</v>
      </c>
      <c r="H66" s="20" t="n">
        <v>0.4574918</v>
      </c>
      <c r="I66" s="18" t="n">
        <v>41.43279971</v>
      </c>
      <c r="J66" s="20" t="n">
        <v>0.47039364</v>
      </c>
      <c r="K66" s="18" t="n">
        <v>5.88083196</v>
      </c>
      <c r="L66" s="20" t="n">
        <v>0.37287521</v>
      </c>
      <c r="M66" s="18" t="n">
        <v>0</v>
      </c>
      <c r="N66" s="20" t="n">
        <v>0</v>
      </c>
      <c r="O66" s="18" t="s">
        <v>404</v>
      </c>
      <c r="P66" s="20" t="s">
        <v>404</v>
      </c>
      <c r="Q66" s="18" t="n">
        <v>0</v>
      </c>
      <c r="R66" s="20" t="n">
        <v>0</v>
      </c>
      <c r="S66" s="18" t="n">
        <v>0</v>
      </c>
      <c r="T66" s="20" t="n">
        <v>0</v>
      </c>
      <c r="U66" s="18" t="n">
        <v>0</v>
      </c>
      <c r="V66" s="20" t="n">
        <v>0</v>
      </c>
    </row>
    <row r="67" spans="1:22">
      <c r="A67" s="15" t="s">
        <v>464</v>
      </c>
      <c r="B67" s="17" t="n">
        <v>6971</v>
      </c>
      <c r="C67" s="18">
        <f>(0.0/B67*100)</f>
        <v/>
      </c>
      <c r="D67" s="19" t="n">
        <v>6971</v>
      </c>
      <c r="E67" s="18" t="n">
        <v>30.87872059</v>
      </c>
      <c r="F67" s="20" t="n">
        <v>2.68672761</v>
      </c>
      <c r="G67" s="18" t="n">
        <v>22.28773997</v>
      </c>
      <c r="H67" s="20" t="n">
        <v>2.2248147</v>
      </c>
      <c r="I67" s="18" t="n">
        <v>23.46015648</v>
      </c>
      <c r="J67" s="20" t="n">
        <v>2.86077804</v>
      </c>
      <c r="K67" s="18" t="n">
        <v>22.57212034</v>
      </c>
      <c r="L67" s="20" t="n">
        <v>2.62180922</v>
      </c>
      <c r="M67" s="18" t="n">
        <v>0</v>
      </c>
      <c r="N67" s="20" t="n">
        <v>0</v>
      </c>
      <c r="O67" s="18" t="s">
        <v>404</v>
      </c>
      <c r="P67" s="20" t="s">
        <v>404</v>
      </c>
      <c r="Q67" s="18" t="n">
        <v>0</v>
      </c>
      <c r="R67" s="20" t="n">
        <v>0</v>
      </c>
      <c r="S67" s="18" t="n">
        <v>0</v>
      </c>
      <c r="T67" s="20" t="n">
        <v>0</v>
      </c>
      <c r="U67" s="18" t="n">
        <v>0.80126261</v>
      </c>
      <c r="V67" s="20" t="n">
        <v>0.34534431</v>
      </c>
    </row>
    <row r="68" spans="1:22">
      <c r="A68" s="15" t="s">
        <v>465</v>
      </c>
      <c r="B68" s="17" t="n">
        <v>12083</v>
      </c>
      <c r="C68" s="18">
        <f>(0.0/B68*100)</f>
        <v/>
      </c>
      <c r="D68" s="19" t="n">
        <v>12083</v>
      </c>
      <c r="E68" s="18" t="n">
        <v>58.70450045</v>
      </c>
      <c r="F68" s="20" t="n">
        <v>0.07712632</v>
      </c>
      <c r="G68" s="18" t="n">
        <v>22.92709218</v>
      </c>
      <c r="H68" s="20" t="n">
        <v>0.08024281</v>
      </c>
      <c r="I68" s="18" t="n">
        <v>12.68133023</v>
      </c>
      <c r="J68" s="20" t="n">
        <v>0.0577563</v>
      </c>
      <c r="K68" s="18" t="n">
        <v>4.51266112</v>
      </c>
      <c r="L68" s="20" t="n">
        <v>0.05610051</v>
      </c>
      <c r="M68" s="18" t="n">
        <v>0</v>
      </c>
      <c r="N68" s="20" t="n">
        <v>0</v>
      </c>
      <c r="O68" s="18" t="s">
        <v>404</v>
      </c>
      <c r="P68" s="20" t="s">
        <v>404</v>
      </c>
      <c r="Q68" s="18" t="n">
        <v>0</v>
      </c>
      <c r="R68" s="20" t="n">
        <v>0</v>
      </c>
      <c r="S68" s="18" t="n">
        <v>0</v>
      </c>
      <c r="T68" s="20" t="n">
        <v>0</v>
      </c>
      <c r="U68" s="18" t="n">
        <v>1.17441601</v>
      </c>
      <c r="V68" s="20" t="n">
        <v>0.02622296</v>
      </c>
    </row>
    <row r="69" spans="1:22">
      <c r="A69" s="15" t="s">
        <v>466</v>
      </c>
      <c r="B69" s="17" t="n">
        <v>4876</v>
      </c>
      <c r="C69" s="18">
        <f>(0.0/B69*100)</f>
        <v/>
      </c>
      <c r="D69" s="19" t="n">
        <v>4876</v>
      </c>
      <c r="E69" s="18" t="n">
        <v>35.87608329</v>
      </c>
      <c r="F69" s="20" t="n">
        <v>4.10122827</v>
      </c>
      <c r="G69" s="18" t="n">
        <v>31.23004712</v>
      </c>
      <c r="H69" s="20" t="n">
        <v>4.11943075</v>
      </c>
      <c r="I69" s="18" t="n">
        <v>28.35117224</v>
      </c>
      <c r="J69" s="20" t="n">
        <v>3.85981387</v>
      </c>
      <c r="K69" s="18" t="n">
        <v>4.54269734</v>
      </c>
      <c r="L69" s="20" t="n">
        <v>1.67569483</v>
      </c>
      <c r="M69" s="18" t="n">
        <v>0</v>
      </c>
      <c r="N69" s="20" t="n">
        <v>0</v>
      </c>
      <c r="O69" s="18" t="s">
        <v>404</v>
      </c>
      <c r="P69" s="20" t="s">
        <v>404</v>
      </c>
      <c r="Q69" s="18" t="n">
        <v>0</v>
      </c>
      <c r="R69" s="20" t="n">
        <v>0</v>
      </c>
      <c r="S69" s="18" t="n">
        <v>0</v>
      </c>
      <c r="T69" s="20" t="n">
        <v>0</v>
      </c>
      <c r="U69" s="18" t="n">
        <v>0</v>
      </c>
      <c r="V69" s="20" t="n">
        <v>0</v>
      </c>
    </row>
    <row r="70" spans="1:22">
      <c r="A70" s="15" t="s">
        <v>467</v>
      </c>
      <c r="B70" s="17" t="n">
        <v>6036</v>
      </c>
      <c r="C70" s="18">
        <f>(0.0/B70*100)</f>
        <v/>
      </c>
      <c r="D70" s="19" t="n">
        <v>6036</v>
      </c>
      <c r="E70" s="18" t="n">
        <v>31.60948367</v>
      </c>
      <c r="F70" s="20" t="n">
        <v>3.6602126</v>
      </c>
      <c r="G70" s="18" t="n">
        <v>18.65056391</v>
      </c>
      <c r="H70" s="20" t="n">
        <v>2.50179828</v>
      </c>
      <c r="I70" s="18" t="n">
        <v>32.64045049</v>
      </c>
      <c r="J70" s="20" t="n">
        <v>3.83480099</v>
      </c>
      <c r="K70" s="18" t="n">
        <v>16.61715786</v>
      </c>
      <c r="L70" s="20" t="n">
        <v>3.31494872</v>
      </c>
      <c r="M70" s="18" t="n">
        <v>0</v>
      </c>
      <c r="N70" s="20" t="n">
        <v>0</v>
      </c>
      <c r="O70" s="18" t="s">
        <v>404</v>
      </c>
      <c r="P70" s="20" t="s">
        <v>404</v>
      </c>
      <c r="Q70" s="18" t="n">
        <v>0</v>
      </c>
      <c r="R70" s="20" t="n">
        <v>0</v>
      </c>
      <c r="S70" s="18" t="n">
        <v>0</v>
      </c>
      <c r="T70" s="20" t="n">
        <v>0</v>
      </c>
      <c r="U70" s="18" t="n">
        <v>0.48234407</v>
      </c>
      <c r="V70" s="20" t="n">
        <v>0.35320378</v>
      </c>
    </row>
    <row r="71" spans="1:22">
      <c r="A71" s="15" t="s">
        <v>468</v>
      </c>
      <c r="B71" s="17" t="n">
        <v>6115</v>
      </c>
      <c r="C71" s="18">
        <f>(0.0/B71*100)</f>
        <v/>
      </c>
      <c r="D71" s="19" t="n">
        <v>6115</v>
      </c>
      <c r="E71" s="18" t="n">
        <v>57.24844158</v>
      </c>
      <c r="F71" s="20" t="n">
        <v>1.11022456</v>
      </c>
      <c r="G71" s="18" t="n">
        <v>30.79191293</v>
      </c>
      <c r="H71" s="20" t="n">
        <v>1.18988358</v>
      </c>
      <c r="I71" s="18" t="n">
        <v>10.92988036</v>
      </c>
      <c r="J71" s="20" t="n">
        <v>0.10511495</v>
      </c>
      <c r="K71" s="18" t="n">
        <v>0.40314754</v>
      </c>
      <c r="L71" s="20" t="n">
        <v>0.0134248</v>
      </c>
      <c r="M71" s="18" t="n">
        <v>0</v>
      </c>
      <c r="N71" s="20" t="n">
        <v>0</v>
      </c>
      <c r="O71" s="18" t="s">
        <v>404</v>
      </c>
      <c r="P71" s="20" t="s">
        <v>404</v>
      </c>
      <c r="Q71" s="18" t="n">
        <v>0</v>
      </c>
      <c r="R71" s="20" t="n">
        <v>0</v>
      </c>
      <c r="S71" s="18" t="n">
        <v>0</v>
      </c>
      <c r="T71" s="20" t="n">
        <v>0</v>
      </c>
      <c r="U71" s="18" t="n">
        <v>0.62661758</v>
      </c>
      <c r="V71" s="20" t="n">
        <v>0.02967901</v>
      </c>
    </row>
    <row r="72" spans="1:22">
      <c r="A72" s="15" t="s">
        <v>469</v>
      </c>
      <c r="B72" s="17" t="n">
        <v>7708</v>
      </c>
      <c r="C72" s="18">
        <f>(0.0/B72*100)</f>
        <v/>
      </c>
      <c r="D72" s="19" t="n">
        <v>7708</v>
      </c>
      <c r="E72" s="18" t="n">
        <v>23.09299279</v>
      </c>
      <c r="F72" s="20" t="n">
        <v>2.90851955</v>
      </c>
      <c r="G72" s="18" t="n">
        <v>40.25469357</v>
      </c>
      <c r="H72" s="20" t="n">
        <v>3.87975308</v>
      </c>
      <c r="I72" s="18" t="n">
        <v>29.34626628</v>
      </c>
      <c r="J72" s="20" t="n">
        <v>3.20029806</v>
      </c>
      <c r="K72" s="18" t="n">
        <v>5.31617859</v>
      </c>
      <c r="L72" s="20" t="n">
        <v>1.83910941</v>
      </c>
      <c r="M72" s="18" t="n">
        <v>0</v>
      </c>
      <c r="N72" s="20" t="n">
        <v>0</v>
      </c>
      <c r="O72" s="18" t="s">
        <v>404</v>
      </c>
      <c r="P72" s="20" t="s">
        <v>404</v>
      </c>
      <c r="Q72" s="18" t="n">
        <v>0</v>
      </c>
      <c r="R72" s="20" t="n">
        <v>0</v>
      </c>
      <c r="S72" s="18" t="n">
        <v>0</v>
      </c>
      <c r="T72" s="20" t="n">
        <v>0</v>
      </c>
      <c r="U72" s="18" t="n">
        <v>1.98986878</v>
      </c>
      <c r="V72" s="20" t="n">
        <v>1.01988923</v>
      </c>
    </row>
    <row r="73" spans="1:22">
      <c r="A73" s="15" t="s">
        <v>470</v>
      </c>
      <c r="B73" s="17" t="n">
        <v>8249</v>
      </c>
      <c r="C73" s="18">
        <f>(0.0/B73*100)</f>
        <v/>
      </c>
      <c r="D73" s="19" t="n">
        <v>8249</v>
      </c>
      <c r="E73" s="18" t="n">
        <v>20.58116165</v>
      </c>
      <c r="F73" s="20" t="n">
        <v>2.59533438</v>
      </c>
      <c r="G73" s="18" t="n">
        <v>21.98408802</v>
      </c>
      <c r="H73" s="20" t="n">
        <v>2.65099872</v>
      </c>
      <c r="I73" s="18" t="n">
        <v>40.79795973</v>
      </c>
      <c r="J73" s="20" t="n">
        <v>3.87291362</v>
      </c>
      <c r="K73" s="18" t="n">
        <v>12.55804306</v>
      </c>
      <c r="L73" s="20" t="n">
        <v>2.72421309</v>
      </c>
      <c r="M73" s="18" t="n">
        <v>0</v>
      </c>
      <c r="N73" s="20" t="n">
        <v>0</v>
      </c>
      <c r="O73" s="18" t="s">
        <v>404</v>
      </c>
      <c r="P73" s="20" t="s">
        <v>404</v>
      </c>
      <c r="Q73" s="18" t="n">
        <v>0</v>
      </c>
      <c r="R73" s="20" t="n">
        <v>0</v>
      </c>
      <c r="S73" s="18" t="n">
        <v>0</v>
      </c>
      <c r="T73" s="20" t="n">
        <v>0</v>
      </c>
      <c r="U73" s="18" t="n">
        <v>4.07874753</v>
      </c>
      <c r="V73" s="20" t="n">
        <v>1.53560742</v>
      </c>
    </row>
    <row r="74" spans="1:22">
      <c r="A74" s="15" t="s">
        <v>471</v>
      </c>
      <c r="B74" s="17" t="n">
        <v>4692</v>
      </c>
      <c r="C74" s="18">
        <f>(484.0/B74*100)</f>
        <v/>
      </c>
      <c r="D74" s="19" t="n">
        <v>4208</v>
      </c>
      <c r="E74" s="18" t="n">
        <v>5.72374204</v>
      </c>
      <c r="F74" s="20" t="n">
        <v>0.11804928</v>
      </c>
      <c r="G74" s="18" t="n">
        <v>23.00181827</v>
      </c>
      <c r="H74" s="20" t="n">
        <v>0.23464761</v>
      </c>
      <c r="I74" s="18" t="n">
        <v>39.70417934</v>
      </c>
      <c r="J74" s="20" t="n">
        <v>0.32465723</v>
      </c>
      <c r="K74" s="18" t="n">
        <v>31.32516783</v>
      </c>
      <c r="L74" s="20" t="n">
        <v>0.30152346</v>
      </c>
      <c r="M74" s="18" t="n">
        <v>0</v>
      </c>
      <c r="N74" s="20" t="n">
        <v>0</v>
      </c>
      <c r="O74" s="18" t="s">
        <v>404</v>
      </c>
      <c r="P74" s="20" t="s">
        <v>404</v>
      </c>
      <c r="Q74" s="18" t="n">
        <v>0</v>
      </c>
      <c r="R74" s="20" t="n">
        <v>0</v>
      </c>
      <c r="S74" s="18" t="n">
        <v>0</v>
      </c>
      <c r="T74" s="20" t="n">
        <v>0</v>
      </c>
      <c r="U74" s="18" t="n">
        <v>0.24509253</v>
      </c>
      <c r="V74" s="20" t="n">
        <v>0.01889654</v>
      </c>
    </row>
    <row r="75" spans="1:22">
      <c r="A75" s="15" t="s">
        <v>472</v>
      </c>
      <c r="B75" s="17" t="n">
        <v>5375</v>
      </c>
      <c r="C75" s="18">
        <f>(483.0/B75*100)</f>
        <v/>
      </c>
      <c r="D75" s="19" t="n">
        <v>4892</v>
      </c>
      <c r="E75" s="18" t="n">
        <v>1.78425135</v>
      </c>
      <c r="F75" s="20" t="n">
        <v>1.04537112</v>
      </c>
      <c r="G75" s="18" t="n">
        <v>5.06442027</v>
      </c>
      <c r="H75" s="20" t="n">
        <v>1.83754787</v>
      </c>
      <c r="I75" s="18" t="n">
        <v>35.3280415</v>
      </c>
      <c r="J75" s="20" t="n">
        <v>4.26999954</v>
      </c>
      <c r="K75" s="18" t="n">
        <v>50.26953769</v>
      </c>
      <c r="L75" s="20" t="n">
        <v>4.54455768</v>
      </c>
      <c r="M75" s="18" t="n">
        <v>0</v>
      </c>
      <c r="N75" s="20" t="n">
        <v>0</v>
      </c>
      <c r="O75" s="18" t="s">
        <v>404</v>
      </c>
      <c r="P75" s="20" t="s">
        <v>404</v>
      </c>
      <c r="Q75" s="18" t="n">
        <v>0</v>
      </c>
      <c r="R75" s="20" t="n">
        <v>0</v>
      </c>
      <c r="S75" s="18" t="n">
        <v>0</v>
      </c>
      <c r="T75" s="20" t="n">
        <v>0</v>
      </c>
      <c r="U75" s="18" t="n">
        <v>7.55374918</v>
      </c>
      <c r="V75" s="20" t="n">
        <v>2.35834845</v>
      </c>
    </row>
    <row r="76" spans="1:22">
      <c r="A76" s="15" t="s">
        <v>473</v>
      </c>
      <c r="B76" s="17" t="n">
        <v>14167</v>
      </c>
      <c r="C76" s="18">
        <f>(1400.0/B76*100)</f>
        <v/>
      </c>
      <c r="D76" s="19" t="n">
        <v>12767</v>
      </c>
      <c r="E76" s="18" t="n">
        <v>42.78213451</v>
      </c>
      <c r="F76" s="20" t="n">
        <v>2.41619948</v>
      </c>
      <c r="G76" s="18" t="n">
        <v>18.48151151</v>
      </c>
      <c r="H76" s="20" t="n">
        <v>1.86591369</v>
      </c>
      <c r="I76" s="18" t="n">
        <v>20.13414569</v>
      </c>
      <c r="J76" s="20" t="n">
        <v>2.0180943</v>
      </c>
      <c r="K76" s="18" t="n">
        <v>13.65790076</v>
      </c>
      <c r="L76" s="20" t="n">
        <v>1.58343543</v>
      </c>
      <c r="M76" s="18" t="n">
        <v>0</v>
      </c>
      <c r="N76" s="20" t="n">
        <v>0</v>
      </c>
      <c r="O76" s="18" t="s">
        <v>404</v>
      </c>
      <c r="P76" s="20" t="s">
        <v>404</v>
      </c>
      <c r="Q76" s="18" t="n">
        <v>0</v>
      </c>
      <c r="R76" s="20" t="n">
        <v>0</v>
      </c>
      <c r="S76" s="18" t="n">
        <v>0</v>
      </c>
      <c r="T76" s="20" t="n">
        <v>0</v>
      </c>
      <c r="U76" s="18" t="n">
        <v>4.94430753</v>
      </c>
      <c r="V76" s="20" t="n">
        <v>1.16971455</v>
      </c>
    </row>
    <row r="77" spans="1:22">
      <c r="A77" s="15" t="s">
        <v>474</v>
      </c>
      <c r="B77" s="17" t="n">
        <v>6062</v>
      </c>
      <c r="C77" s="18">
        <f>(0.0/B77*100)</f>
        <v/>
      </c>
      <c r="D77" s="19" t="n">
        <v>6062</v>
      </c>
      <c r="E77" s="18" t="n">
        <v>31.10992166</v>
      </c>
      <c r="F77" s="20" t="n">
        <v>2.94289688</v>
      </c>
      <c r="G77" s="18" t="n">
        <v>15.4764871</v>
      </c>
      <c r="H77" s="20" t="n">
        <v>2.18626864</v>
      </c>
      <c r="I77" s="18" t="n">
        <v>31.60606052</v>
      </c>
      <c r="J77" s="20" t="n">
        <v>2.82330818</v>
      </c>
      <c r="K77" s="18" t="n">
        <v>21.80753073</v>
      </c>
      <c r="L77" s="20" t="n">
        <v>2.41671538</v>
      </c>
      <c r="M77" s="18" t="n">
        <v>0</v>
      </c>
      <c r="N77" s="20" t="n">
        <v>0</v>
      </c>
      <c r="O77" s="18" t="s">
        <v>404</v>
      </c>
      <c r="P77" s="20" t="s">
        <v>404</v>
      </c>
      <c r="Q77" s="18" t="n">
        <v>0</v>
      </c>
      <c r="R77" s="20" t="n">
        <v>0</v>
      </c>
      <c r="S77" s="18" t="n">
        <v>0</v>
      </c>
      <c r="T77" s="20" t="n">
        <v>0</v>
      </c>
      <c r="U77" s="18" t="n">
        <v>0</v>
      </c>
      <c r="V77" s="20" t="n">
        <v>0</v>
      </c>
    </row>
    <row r="78" spans="1:22">
      <c r="A78" s="15" t="s">
        <v>475</v>
      </c>
      <c r="B78" s="17" t="n">
        <v>5826</v>
      </c>
      <c r="C78" s="18">
        <f>(0.0/B78*100)</f>
        <v/>
      </c>
      <c r="D78" s="19" t="n">
        <v>5826</v>
      </c>
      <c r="E78" s="18" t="n">
        <v>18.2670594</v>
      </c>
      <c r="F78" s="20" t="n">
        <v>2.86246978</v>
      </c>
      <c r="G78" s="18" t="n">
        <v>20.2249551</v>
      </c>
      <c r="H78" s="20" t="n">
        <v>3.29912617</v>
      </c>
      <c r="I78" s="18" t="n">
        <v>44.84878313</v>
      </c>
      <c r="J78" s="20" t="n">
        <v>4.41240183</v>
      </c>
      <c r="K78" s="18" t="n">
        <v>16.00615176</v>
      </c>
      <c r="L78" s="20" t="n">
        <v>3.06905894</v>
      </c>
      <c r="M78" s="18" t="n">
        <v>0</v>
      </c>
      <c r="N78" s="20" t="n">
        <v>0</v>
      </c>
      <c r="O78" s="18" t="s">
        <v>404</v>
      </c>
      <c r="P78" s="20" t="s">
        <v>404</v>
      </c>
      <c r="Q78" s="18" t="n">
        <v>0</v>
      </c>
      <c r="R78" s="20" t="n">
        <v>0</v>
      </c>
      <c r="S78" s="18" t="n">
        <v>0</v>
      </c>
      <c r="T78" s="20" t="n">
        <v>0</v>
      </c>
      <c r="U78" s="18" t="n">
        <v>0.6530506</v>
      </c>
      <c r="V78" s="20" t="n">
        <v>0.65289032</v>
      </c>
    </row>
    <row customHeight="1" ht="25" r="79" spans="1:22">
      <c r="A79" s="15" t="s">
        <v>476</v>
      </c>
      <c r="B79" s="17" t="n">
        <v>1657</v>
      </c>
      <c r="C79" s="18">
        <f>(21.0/B79*100)</f>
        <v/>
      </c>
      <c r="D79" s="19" t="n">
        <v>1636</v>
      </c>
      <c r="E79" s="18" t="n">
        <v>49.64958901</v>
      </c>
      <c r="F79" s="20" t="n">
        <v>6.12294052</v>
      </c>
      <c r="G79" s="18" t="n">
        <v>10.85476387</v>
      </c>
      <c r="H79" s="20" t="n">
        <v>4.52441668</v>
      </c>
      <c r="I79" s="18" t="n">
        <v>19.12717901</v>
      </c>
      <c r="J79" s="20" t="n">
        <v>5.06857606</v>
      </c>
      <c r="K79" s="18" t="n">
        <v>20.36846811</v>
      </c>
      <c r="L79" s="20" t="n">
        <v>4.27790959</v>
      </c>
      <c r="M79" s="18" t="n">
        <v>0</v>
      </c>
      <c r="N79" s="20" t="n">
        <v>0</v>
      </c>
      <c r="O79" s="18" t="s">
        <v>404</v>
      </c>
      <c r="P79" s="20" t="s">
        <v>404</v>
      </c>
      <c r="Q79" s="18" t="n">
        <v>0</v>
      </c>
      <c r="R79" s="20" t="n">
        <v>0</v>
      </c>
      <c r="S79" s="18" t="n">
        <v>0</v>
      </c>
      <c r="T79" s="20" t="n">
        <v>0</v>
      </c>
      <c r="U79" s="18" t="n">
        <v>0</v>
      </c>
      <c r="V79" s="20" t="n">
        <v>0</v>
      </c>
    </row>
    <row r="80" spans="1:22">
      <c r="A80" s="15" t="s">
        <v>477</v>
      </c>
      <c r="B80" s="17" t="n">
        <v>7841</v>
      </c>
      <c r="C80" s="18">
        <f>(0.0/B80*100)</f>
        <v/>
      </c>
      <c r="D80" s="19" t="n">
        <v>7841</v>
      </c>
      <c r="E80" s="18" t="n">
        <v>31.28139395</v>
      </c>
      <c r="F80" s="20" t="n">
        <v>3.69127117</v>
      </c>
      <c r="G80" s="18" t="n">
        <v>19.60747674</v>
      </c>
      <c r="H80" s="20" t="n">
        <v>3.1634763</v>
      </c>
      <c r="I80" s="18" t="n">
        <v>36.62791444</v>
      </c>
      <c r="J80" s="20" t="n">
        <v>3.65280076</v>
      </c>
      <c r="K80" s="18" t="n">
        <v>12.48321487</v>
      </c>
      <c r="L80" s="20" t="n">
        <v>2.34992066</v>
      </c>
      <c r="M80" s="18" t="n">
        <v>0</v>
      </c>
      <c r="N80" s="20" t="n">
        <v>0</v>
      </c>
      <c r="O80" s="18" t="s">
        <v>404</v>
      </c>
      <c r="P80" s="20" t="s">
        <v>404</v>
      </c>
      <c r="Q80" s="18" t="n">
        <v>0</v>
      </c>
      <c r="R80" s="20" t="n">
        <v>0</v>
      </c>
      <c r="S80" s="18" t="n">
        <v>0</v>
      </c>
      <c r="T80" s="20" t="n">
        <v>0</v>
      </c>
      <c r="U80" s="18" t="n">
        <v>0</v>
      </c>
      <c r="V80" s="20" t="n">
        <v>0</v>
      </c>
    </row>
    <row r="81" spans="1:22">
      <c r="A81" s="21" t="s">
        <v>478</v>
      </c>
      <c r="B81" s="17" t="n">
        <v>8861</v>
      </c>
      <c r="C81" s="18">
        <f>(0.0/B81*100)</f>
        <v/>
      </c>
      <c r="D81" s="19" t="n">
        <v>8861</v>
      </c>
      <c r="E81" s="18" t="n">
        <v>27.0935372</v>
      </c>
      <c r="F81" s="20" t="n">
        <v>3.46777612</v>
      </c>
      <c r="G81" s="18" t="n">
        <v>44.21462635</v>
      </c>
      <c r="H81" s="20" t="n">
        <v>4.05001093</v>
      </c>
      <c r="I81" s="18" t="n">
        <v>20.03955664</v>
      </c>
      <c r="J81" s="20" t="n">
        <v>3.45835719</v>
      </c>
      <c r="K81" s="18" t="n">
        <v>8.63230038</v>
      </c>
      <c r="L81" s="20" t="n">
        <v>2.12978764</v>
      </c>
      <c r="M81" s="18" t="n">
        <v>0</v>
      </c>
      <c r="N81" s="20" t="n">
        <v>0</v>
      </c>
      <c r="O81" s="18" t="s">
        <v>404</v>
      </c>
      <c r="P81" s="20" t="s">
        <v>404</v>
      </c>
      <c r="Q81" s="18" t="n">
        <v>0</v>
      </c>
      <c r="R81" s="20" t="n">
        <v>0</v>
      </c>
      <c r="S81" s="18" t="n">
        <v>0</v>
      </c>
      <c r="T81" s="20" t="n">
        <v>0</v>
      </c>
      <c r="U81" s="18" t="n">
        <v>0.01997943</v>
      </c>
      <c r="V81" s="20" t="n">
        <v>0.00074735</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634</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42.2072585</v>
      </c>
      <c r="F7" s="20" t="n">
        <v>2.05916702</v>
      </c>
      <c r="G7" s="18" t="n">
        <v>29.48800294</v>
      </c>
      <c r="H7" s="20" t="n">
        <v>1.88466427</v>
      </c>
      <c r="I7" s="18" t="n">
        <v>19.86060234</v>
      </c>
      <c r="J7" s="20" t="n">
        <v>1.64089387</v>
      </c>
      <c r="K7" s="18" t="n">
        <v>4.46806952</v>
      </c>
      <c r="L7" s="20" t="n">
        <v>0.83354004</v>
      </c>
      <c r="M7" s="18" t="n">
        <v>0</v>
      </c>
      <c r="N7" s="20" t="n">
        <v>0</v>
      </c>
      <c r="O7" s="18" t="s">
        <v>404</v>
      </c>
      <c r="P7" s="20" t="s">
        <v>404</v>
      </c>
      <c r="Q7" s="18" t="n">
        <v>0</v>
      </c>
      <c r="R7" s="20" t="n">
        <v>0</v>
      </c>
      <c r="S7" s="18" t="n">
        <v>0</v>
      </c>
      <c r="T7" s="20" t="n">
        <v>0</v>
      </c>
      <c r="U7" s="18" t="n">
        <v>3.9760667</v>
      </c>
      <c r="V7" s="20" t="n">
        <v>0.80372873</v>
      </c>
    </row>
    <row r="8" spans="1:22">
      <c r="A8" s="15" t="s">
        <v>405</v>
      </c>
      <c r="B8" s="17" t="n">
        <v>7007</v>
      </c>
      <c r="C8" s="18">
        <f>(0.0/B8*100)</f>
        <v/>
      </c>
      <c r="D8" s="19" t="n">
        <v>7007</v>
      </c>
      <c r="E8" s="18" t="n">
        <v>44.68528883</v>
      </c>
      <c r="F8" s="20" t="n">
        <v>3.13953877</v>
      </c>
      <c r="G8" s="18" t="n">
        <v>27.77538975</v>
      </c>
      <c r="H8" s="20" t="n">
        <v>2.96522131</v>
      </c>
      <c r="I8" s="18" t="n">
        <v>20.00391946</v>
      </c>
      <c r="J8" s="20" t="n">
        <v>2.54671284</v>
      </c>
      <c r="K8" s="18" t="n">
        <v>5.25633066</v>
      </c>
      <c r="L8" s="20" t="n">
        <v>1.47093806</v>
      </c>
      <c r="M8" s="18" t="n">
        <v>0</v>
      </c>
      <c r="N8" s="20" t="n">
        <v>0</v>
      </c>
      <c r="O8" s="18" t="s">
        <v>404</v>
      </c>
      <c r="P8" s="20" t="s">
        <v>404</v>
      </c>
      <c r="Q8" s="18" t="n">
        <v>0</v>
      </c>
      <c r="R8" s="20" t="n">
        <v>0</v>
      </c>
      <c r="S8" s="18" t="n">
        <v>0</v>
      </c>
      <c r="T8" s="20" t="n">
        <v>0</v>
      </c>
      <c r="U8" s="18" t="n">
        <v>2.2790713</v>
      </c>
      <c r="V8" s="20" t="n">
        <v>1.03329713</v>
      </c>
    </row>
    <row r="9" spans="1:22">
      <c r="A9" s="15" t="s">
        <v>406</v>
      </c>
      <c r="B9" s="17" t="n">
        <v>9651</v>
      </c>
      <c r="C9" s="18">
        <f>(200.0/B9*100)</f>
        <v/>
      </c>
      <c r="D9" s="19" t="n">
        <v>9451</v>
      </c>
      <c r="E9" s="18" t="n">
        <v>23.30466802</v>
      </c>
      <c r="F9" s="20" t="n">
        <v>2.87526869</v>
      </c>
      <c r="G9" s="18" t="n">
        <v>30.39527921</v>
      </c>
      <c r="H9" s="20" t="n">
        <v>2.8328309</v>
      </c>
      <c r="I9" s="18" t="n">
        <v>28.28168659</v>
      </c>
      <c r="J9" s="20" t="n">
        <v>2.6430866</v>
      </c>
      <c r="K9" s="18" t="n">
        <v>11.06319082</v>
      </c>
      <c r="L9" s="20" t="n">
        <v>2.06191095</v>
      </c>
      <c r="M9" s="18" t="n">
        <v>0</v>
      </c>
      <c r="N9" s="20" t="n">
        <v>0</v>
      </c>
      <c r="O9" s="18" t="s">
        <v>404</v>
      </c>
      <c r="P9" s="20" t="s">
        <v>404</v>
      </c>
      <c r="Q9" s="18" t="n">
        <v>0</v>
      </c>
      <c r="R9" s="20" t="n">
        <v>0</v>
      </c>
      <c r="S9" s="18" t="n">
        <v>0</v>
      </c>
      <c r="T9" s="20" t="n">
        <v>0</v>
      </c>
      <c r="U9" s="18" t="n">
        <v>6.95517537</v>
      </c>
      <c r="V9" s="20" t="n">
        <v>1.79744996</v>
      </c>
    </row>
    <row r="10" spans="1:22">
      <c r="A10" s="15" t="s">
        <v>407</v>
      </c>
      <c r="B10" s="17" t="n">
        <v>20058</v>
      </c>
      <c r="C10" s="18">
        <f>(2951.0/B10*100)</f>
        <v/>
      </c>
      <c r="D10" s="19" t="n">
        <v>17107</v>
      </c>
      <c r="E10" s="18" t="n">
        <v>50.21406414</v>
      </c>
      <c r="F10" s="20" t="n">
        <v>3.04310386</v>
      </c>
      <c r="G10" s="18" t="n">
        <v>30.71263094</v>
      </c>
      <c r="H10" s="20" t="n">
        <v>2.73484805</v>
      </c>
      <c r="I10" s="18" t="n">
        <v>14.79911001</v>
      </c>
      <c r="J10" s="20" t="n">
        <v>1.88851293</v>
      </c>
      <c r="K10" s="18" t="n">
        <v>2.46160537</v>
      </c>
      <c r="L10" s="20" t="n">
        <v>0.96139481</v>
      </c>
      <c r="M10" s="18" t="n">
        <v>0</v>
      </c>
      <c r="N10" s="20" t="n">
        <v>0</v>
      </c>
      <c r="O10" s="18" t="s">
        <v>404</v>
      </c>
      <c r="P10" s="20" t="s">
        <v>404</v>
      </c>
      <c r="Q10" s="18" t="n">
        <v>0</v>
      </c>
      <c r="R10" s="20" t="n">
        <v>0</v>
      </c>
      <c r="S10" s="18" t="n">
        <v>0</v>
      </c>
      <c r="T10" s="20" t="n">
        <v>0</v>
      </c>
      <c r="U10" s="18" t="n">
        <v>1.81258954</v>
      </c>
      <c r="V10" s="20" t="n">
        <v>0.66055956</v>
      </c>
    </row>
    <row r="11" spans="1:22">
      <c r="A11" s="15" t="s">
        <v>408</v>
      </c>
      <c r="B11" s="17" t="n">
        <v>7053</v>
      </c>
      <c r="C11" s="18">
        <f>(137.0/B11*100)</f>
        <v/>
      </c>
      <c r="D11" s="19" t="n">
        <v>6916</v>
      </c>
      <c r="E11" s="18" t="n">
        <v>42.09290829</v>
      </c>
      <c r="F11" s="20" t="n">
        <v>3.90413106</v>
      </c>
      <c r="G11" s="18" t="n">
        <v>33.4831589</v>
      </c>
      <c r="H11" s="20" t="n">
        <v>4.22567175</v>
      </c>
      <c r="I11" s="18" t="n">
        <v>16.14148714</v>
      </c>
      <c r="J11" s="20" t="n">
        <v>3.13188839</v>
      </c>
      <c r="K11" s="18" t="n">
        <v>5.85361463</v>
      </c>
      <c r="L11" s="20" t="n">
        <v>2.09846756</v>
      </c>
      <c r="M11" s="18" t="n">
        <v>0</v>
      </c>
      <c r="N11" s="20" t="n">
        <v>0</v>
      </c>
      <c r="O11" s="18" t="s">
        <v>404</v>
      </c>
      <c r="P11" s="20" t="s">
        <v>404</v>
      </c>
      <c r="Q11" s="18" t="n">
        <v>0</v>
      </c>
      <c r="R11" s="20" t="n">
        <v>0</v>
      </c>
      <c r="S11" s="18" t="n">
        <v>0</v>
      </c>
      <c r="T11" s="20" t="n">
        <v>0</v>
      </c>
      <c r="U11" s="18" t="n">
        <v>2.42883104</v>
      </c>
      <c r="V11" s="20" t="n">
        <v>1.46154487</v>
      </c>
    </row>
    <row r="12" spans="1:22">
      <c r="A12" s="15" t="s">
        <v>409</v>
      </c>
      <c r="B12" s="17" t="n">
        <v>6894</v>
      </c>
      <c r="C12" s="18">
        <f>(106.0/B12*100)</f>
        <v/>
      </c>
      <c r="D12" s="19" t="n">
        <v>6788</v>
      </c>
      <c r="E12" s="18" t="n">
        <v>32.84071337</v>
      </c>
      <c r="F12" s="20" t="n">
        <v>2.93664282</v>
      </c>
      <c r="G12" s="18" t="n">
        <v>38.34006657</v>
      </c>
      <c r="H12" s="20" t="n">
        <v>2.8372934</v>
      </c>
      <c r="I12" s="18" t="n">
        <v>23.54519587</v>
      </c>
      <c r="J12" s="20" t="n">
        <v>2.4489657</v>
      </c>
      <c r="K12" s="18" t="n">
        <v>4.60022782</v>
      </c>
      <c r="L12" s="20" t="n">
        <v>1.27860744</v>
      </c>
      <c r="M12" s="18" t="n">
        <v>0</v>
      </c>
      <c r="N12" s="20" t="n">
        <v>0</v>
      </c>
      <c r="O12" s="18" t="s">
        <v>404</v>
      </c>
      <c r="P12" s="20" t="s">
        <v>404</v>
      </c>
      <c r="Q12" s="18" t="n">
        <v>0</v>
      </c>
      <c r="R12" s="20" t="n">
        <v>0</v>
      </c>
      <c r="S12" s="18" t="n">
        <v>0</v>
      </c>
      <c r="T12" s="20" t="n">
        <v>0</v>
      </c>
      <c r="U12" s="18" t="n">
        <v>0.67379637</v>
      </c>
      <c r="V12" s="20" t="n">
        <v>0.4854338</v>
      </c>
    </row>
    <row r="13" spans="1:22">
      <c r="A13" s="15" t="s">
        <v>410</v>
      </c>
      <c r="B13" s="17" t="n">
        <v>7161</v>
      </c>
      <c r="C13" s="18">
        <f>(1175.0/B13*100)</f>
        <v/>
      </c>
      <c r="D13" s="19" t="n">
        <v>5986</v>
      </c>
      <c r="E13" s="18" t="n">
        <v>36.86572157</v>
      </c>
      <c r="F13" s="20" t="n">
        <v>3.47697187</v>
      </c>
      <c r="G13" s="18" t="n">
        <v>31.72749745</v>
      </c>
      <c r="H13" s="20" t="n">
        <v>3.29135409</v>
      </c>
      <c r="I13" s="18" t="n">
        <v>18.82354101</v>
      </c>
      <c r="J13" s="20" t="n">
        <v>2.73783591</v>
      </c>
      <c r="K13" s="18" t="n">
        <v>6.58076118</v>
      </c>
      <c r="L13" s="20" t="n">
        <v>1.80898944</v>
      </c>
      <c r="M13" s="18" t="n">
        <v>0</v>
      </c>
      <c r="N13" s="20" t="n">
        <v>0</v>
      </c>
      <c r="O13" s="18" t="s">
        <v>404</v>
      </c>
      <c r="P13" s="20" t="s">
        <v>404</v>
      </c>
      <c r="Q13" s="18" t="n">
        <v>0</v>
      </c>
      <c r="R13" s="20" t="n">
        <v>0</v>
      </c>
      <c r="S13" s="18" t="n">
        <v>0</v>
      </c>
      <c r="T13" s="20" t="n">
        <v>0</v>
      </c>
      <c r="U13" s="18" t="n">
        <v>6.0024788</v>
      </c>
      <c r="V13" s="20" t="n">
        <v>1.55835902</v>
      </c>
    </row>
    <row r="14" spans="1:22">
      <c r="A14" s="15" t="s">
        <v>411</v>
      </c>
      <c r="B14" s="17" t="n">
        <v>5587</v>
      </c>
      <c r="C14" s="18">
        <f>(0.0/B14*100)</f>
        <v/>
      </c>
      <c r="D14" s="19" t="n">
        <v>5587</v>
      </c>
      <c r="E14" s="18" t="n">
        <v>28.35954271</v>
      </c>
      <c r="F14" s="20" t="n">
        <v>2.4248035</v>
      </c>
      <c r="G14" s="18" t="n">
        <v>34.42484059</v>
      </c>
      <c r="H14" s="20" t="n">
        <v>2.6926427</v>
      </c>
      <c r="I14" s="18" t="n">
        <v>28.68692654</v>
      </c>
      <c r="J14" s="20" t="n">
        <v>2.32748524</v>
      </c>
      <c r="K14" s="18" t="n">
        <v>7.88705654</v>
      </c>
      <c r="L14" s="20" t="n">
        <v>1.61055477</v>
      </c>
      <c r="M14" s="18" t="n">
        <v>0</v>
      </c>
      <c r="N14" s="20" t="n">
        <v>0</v>
      </c>
      <c r="O14" s="18" t="s">
        <v>404</v>
      </c>
      <c r="P14" s="20" t="s">
        <v>404</v>
      </c>
      <c r="Q14" s="18" t="n">
        <v>0</v>
      </c>
      <c r="R14" s="20" t="n">
        <v>0</v>
      </c>
      <c r="S14" s="18" t="n">
        <v>0</v>
      </c>
      <c r="T14" s="20" t="n">
        <v>0</v>
      </c>
      <c r="U14" s="18" t="n">
        <v>0.64163362</v>
      </c>
      <c r="V14" s="20" t="n">
        <v>0.02265727</v>
      </c>
    </row>
    <row r="15" spans="1:22">
      <c r="A15" s="15" t="s">
        <v>412</v>
      </c>
      <c r="B15" s="17" t="n">
        <v>5882</v>
      </c>
      <c r="C15" s="18">
        <f>(0.0/B15*100)</f>
        <v/>
      </c>
      <c r="D15" s="19" t="n">
        <v>5882</v>
      </c>
      <c r="E15" s="18" t="n">
        <v>25.67290054</v>
      </c>
      <c r="F15" s="20" t="n">
        <v>3.0694888</v>
      </c>
      <c r="G15" s="18" t="n">
        <v>31.73143477</v>
      </c>
      <c r="H15" s="20" t="n">
        <v>3.44674104</v>
      </c>
      <c r="I15" s="18" t="n">
        <v>30.59194555</v>
      </c>
      <c r="J15" s="20" t="n">
        <v>3.69610062</v>
      </c>
      <c r="K15" s="18" t="n">
        <v>9.83907928</v>
      </c>
      <c r="L15" s="20" t="n">
        <v>2.365849</v>
      </c>
      <c r="M15" s="18" t="n">
        <v>0</v>
      </c>
      <c r="N15" s="20" t="n">
        <v>0</v>
      </c>
      <c r="O15" s="18" t="s">
        <v>404</v>
      </c>
      <c r="P15" s="20" t="s">
        <v>404</v>
      </c>
      <c r="Q15" s="18" t="n">
        <v>0</v>
      </c>
      <c r="R15" s="20" t="n">
        <v>0</v>
      </c>
      <c r="S15" s="18" t="n">
        <v>0</v>
      </c>
      <c r="T15" s="20" t="n">
        <v>0</v>
      </c>
      <c r="U15" s="18" t="n">
        <v>2.16463986</v>
      </c>
      <c r="V15" s="20" t="n">
        <v>1.11614869</v>
      </c>
    </row>
    <row r="16" spans="1:22">
      <c r="A16" s="15" t="s">
        <v>413</v>
      </c>
      <c r="B16" s="17" t="n">
        <v>6108</v>
      </c>
      <c r="C16" s="18">
        <f>(440.0/B16*100)</f>
        <v/>
      </c>
      <c r="D16" s="19" t="n">
        <v>5668</v>
      </c>
      <c r="E16" s="18" t="n">
        <v>36.31064876</v>
      </c>
      <c r="F16" s="20" t="n">
        <v>3.48224491</v>
      </c>
      <c r="G16" s="18" t="n">
        <v>31.94982986</v>
      </c>
      <c r="H16" s="20" t="n">
        <v>2.91883156</v>
      </c>
      <c r="I16" s="18" t="n">
        <v>18.23264036</v>
      </c>
      <c r="J16" s="20" t="n">
        <v>2.67314946</v>
      </c>
      <c r="K16" s="18" t="n">
        <v>9.56445946</v>
      </c>
      <c r="L16" s="20" t="n">
        <v>2.18257951</v>
      </c>
      <c r="M16" s="18" t="n">
        <v>0</v>
      </c>
      <c r="N16" s="20" t="n">
        <v>0</v>
      </c>
      <c r="O16" s="18" t="s">
        <v>404</v>
      </c>
      <c r="P16" s="20" t="s">
        <v>404</v>
      </c>
      <c r="Q16" s="18" t="n">
        <v>0</v>
      </c>
      <c r="R16" s="20" t="n">
        <v>0</v>
      </c>
      <c r="S16" s="18" t="n">
        <v>0</v>
      </c>
      <c r="T16" s="20" t="n">
        <v>0</v>
      </c>
      <c r="U16" s="18" t="n">
        <v>3.94242156</v>
      </c>
      <c r="V16" s="20" t="n">
        <v>1.312235</v>
      </c>
    </row>
    <row r="17" spans="1:22">
      <c r="A17" s="15" t="s">
        <v>414</v>
      </c>
      <c r="B17" s="17" t="n">
        <v>6504</v>
      </c>
      <c r="C17" s="18">
        <f>(1325.0/B17*100)</f>
        <v/>
      </c>
      <c r="D17" s="19" t="n">
        <v>5179</v>
      </c>
      <c r="E17" s="18" t="n">
        <v>28.78722982</v>
      </c>
      <c r="F17" s="20" t="n">
        <v>3.17359256</v>
      </c>
      <c r="G17" s="18" t="n">
        <v>29.44574355</v>
      </c>
      <c r="H17" s="20" t="n">
        <v>2.9120323</v>
      </c>
      <c r="I17" s="18" t="n">
        <v>29.4423891</v>
      </c>
      <c r="J17" s="20" t="n">
        <v>3.59175848</v>
      </c>
      <c r="K17" s="18" t="n">
        <v>9.105712609999999</v>
      </c>
      <c r="L17" s="20" t="n">
        <v>1.98518758</v>
      </c>
      <c r="M17" s="18" t="n">
        <v>0</v>
      </c>
      <c r="N17" s="20" t="n">
        <v>0</v>
      </c>
      <c r="O17" s="18" t="s">
        <v>404</v>
      </c>
      <c r="P17" s="20" t="s">
        <v>404</v>
      </c>
      <c r="Q17" s="18" t="n">
        <v>0</v>
      </c>
      <c r="R17" s="20" t="n">
        <v>0</v>
      </c>
      <c r="S17" s="18" t="n">
        <v>0</v>
      </c>
      <c r="T17" s="20" t="n">
        <v>0</v>
      </c>
      <c r="U17" s="18" t="n">
        <v>3.21892493</v>
      </c>
      <c r="V17" s="20" t="n">
        <v>1.09818331</v>
      </c>
    </row>
    <row r="18" spans="1:22">
      <c r="A18" s="15" t="s">
        <v>415</v>
      </c>
      <c r="B18" s="17" t="n">
        <v>5532</v>
      </c>
      <c r="C18" s="18">
        <f>(0.0/B18*100)</f>
        <v/>
      </c>
      <c r="D18" s="19" t="n">
        <v>5532</v>
      </c>
      <c r="E18" s="18" t="n">
        <v>24.79626273</v>
      </c>
      <c r="F18" s="20" t="n">
        <v>3.10243651</v>
      </c>
      <c r="G18" s="18" t="n">
        <v>35.67202816</v>
      </c>
      <c r="H18" s="20" t="n">
        <v>3.54787227</v>
      </c>
      <c r="I18" s="18" t="n">
        <v>21.59009493</v>
      </c>
      <c r="J18" s="20" t="n">
        <v>3.07930522</v>
      </c>
      <c r="K18" s="18" t="n">
        <v>16.35312698</v>
      </c>
      <c r="L18" s="20" t="n">
        <v>2.58128429</v>
      </c>
      <c r="M18" s="18" t="n">
        <v>0</v>
      </c>
      <c r="N18" s="20" t="n">
        <v>0</v>
      </c>
      <c r="O18" s="18" t="s">
        <v>404</v>
      </c>
      <c r="P18" s="20" t="s">
        <v>404</v>
      </c>
      <c r="Q18" s="18" t="n">
        <v>0</v>
      </c>
      <c r="R18" s="20" t="n">
        <v>0</v>
      </c>
      <c r="S18" s="18" t="n">
        <v>0</v>
      </c>
      <c r="T18" s="20" t="n">
        <v>0</v>
      </c>
      <c r="U18" s="18" t="n">
        <v>1.5884872</v>
      </c>
      <c r="V18" s="20" t="n">
        <v>0.83039048</v>
      </c>
    </row>
    <row r="19" spans="1:22">
      <c r="A19" s="15" t="s">
        <v>416</v>
      </c>
      <c r="B19" s="17" t="n">
        <v>5658</v>
      </c>
      <c r="C19" s="18">
        <f>(327.0/B19*100)</f>
        <v/>
      </c>
      <c r="D19" s="19" t="n">
        <v>5331</v>
      </c>
      <c r="E19" s="18" t="n">
        <v>22.49887355</v>
      </c>
      <c r="F19" s="20" t="n">
        <v>2.65067614</v>
      </c>
      <c r="G19" s="18" t="n">
        <v>32.583353</v>
      </c>
      <c r="H19" s="20" t="n">
        <v>2.98954526</v>
      </c>
      <c r="I19" s="18" t="n">
        <v>28.19484039</v>
      </c>
      <c r="J19" s="20" t="n">
        <v>2.92432647</v>
      </c>
      <c r="K19" s="18" t="n">
        <v>14.80527568</v>
      </c>
      <c r="L19" s="20" t="n">
        <v>2.39174867</v>
      </c>
      <c r="M19" s="18" t="n">
        <v>0</v>
      </c>
      <c r="N19" s="20" t="n">
        <v>0</v>
      </c>
      <c r="O19" s="18" t="s">
        <v>404</v>
      </c>
      <c r="P19" s="20" t="s">
        <v>404</v>
      </c>
      <c r="Q19" s="18" t="n">
        <v>0</v>
      </c>
      <c r="R19" s="20" t="n">
        <v>0</v>
      </c>
      <c r="S19" s="18" t="n">
        <v>0</v>
      </c>
      <c r="T19" s="20" t="n">
        <v>0</v>
      </c>
      <c r="U19" s="18" t="n">
        <v>1.91765737</v>
      </c>
      <c r="V19" s="20" t="n">
        <v>0.99434911</v>
      </c>
    </row>
    <row r="20" spans="1:22">
      <c r="A20" s="15" t="s">
        <v>417</v>
      </c>
      <c r="B20" s="17" t="n">
        <v>3371</v>
      </c>
      <c r="C20" s="18">
        <f>(24.0/B20*100)</f>
        <v/>
      </c>
      <c r="D20" s="19" t="n">
        <v>3347</v>
      </c>
      <c r="E20" s="18" t="n">
        <v>55.58267424</v>
      </c>
      <c r="F20" s="20" t="n">
        <v>0.28457079</v>
      </c>
      <c r="G20" s="18" t="n">
        <v>25.13328984</v>
      </c>
      <c r="H20" s="20" t="n">
        <v>0.24752794</v>
      </c>
      <c r="I20" s="18" t="n">
        <v>16.55882431</v>
      </c>
      <c r="J20" s="20" t="n">
        <v>0.18228967</v>
      </c>
      <c r="K20" s="18" t="n">
        <v>1.49632483</v>
      </c>
      <c r="L20" s="20" t="n">
        <v>0.06514581</v>
      </c>
      <c r="M20" s="18" t="n">
        <v>0</v>
      </c>
      <c r="N20" s="20" t="n">
        <v>0</v>
      </c>
      <c r="O20" s="18" t="s">
        <v>404</v>
      </c>
      <c r="P20" s="20" t="s">
        <v>404</v>
      </c>
      <c r="Q20" s="18" t="n">
        <v>0</v>
      </c>
      <c r="R20" s="20" t="n">
        <v>0</v>
      </c>
      <c r="S20" s="18" t="n">
        <v>0</v>
      </c>
      <c r="T20" s="20" t="n">
        <v>0</v>
      </c>
      <c r="U20" s="18" t="n">
        <v>1.22888678</v>
      </c>
      <c r="V20" s="20" t="n">
        <v>0.11311178</v>
      </c>
    </row>
    <row r="21" spans="1:22">
      <c r="A21" s="15" t="s">
        <v>418</v>
      </c>
      <c r="B21" s="17" t="n">
        <v>5741</v>
      </c>
      <c r="C21" s="18">
        <f>(0.0/B21*100)</f>
        <v/>
      </c>
      <c r="D21" s="19" t="n">
        <v>5741</v>
      </c>
      <c r="E21" s="18" t="n">
        <v>29.66443463</v>
      </c>
      <c r="F21" s="20" t="n">
        <v>3.41850361</v>
      </c>
      <c r="G21" s="18" t="n">
        <v>21.37469528</v>
      </c>
      <c r="H21" s="20" t="n">
        <v>3.24706327</v>
      </c>
      <c r="I21" s="18" t="n">
        <v>22.8765554</v>
      </c>
      <c r="J21" s="20" t="n">
        <v>2.96892632</v>
      </c>
      <c r="K21" s="18" t="n">
        <v>19.44329436</v>
      </c>
      <c r="L21" s="20" t="n">
        <v>2.82397225</v>
      </c>
      <c r="M21" s="18" t="n">
        <v>0</v>
      </c>
      <c r="N21" s="20" t="n">
        <v>0</v>
      </c>
      <c r="O21" s="18" t="s">
        <v>404</v>
      </c>
      <c r="P21" s="20" t="s">
        <v>404</v>
      </c>
      <c r="Q21" s="18" t="n">
        <v>0</v>
      </c>
      <c r="R21" s="20" t="n">
        <v>0</v>
      </c>
      <c r="S21" s="18" t="n">
        <v>0</v>
      </c>
      <c r="T21" s="20" t="n">
        <v>0</v>
      </c>
      <c r="U21" s="18" t="n">
        <v>6.64102032</v>
      </c>
      <c r="V21" s="20" t="n">
        <v>2.00566936</v>
      </c>
    </row>
    <row r="22" spans="1:22">
      <c r="A22" s="15" t="s">
        <v>419</v>
      </c>
      <c r="B22" s="17" t="n">
        <v>6598</v>
      </c>
      <c r="C22" s="18">
        <f>(0.0/B22*100)</f>
        <v/>
      </c>
      <c r="D22" s="19" t="n">
        <v>6598</v>
      </c>
      <c r="E22" s="18" t="n">
        <v>21.9203048</v>
      </c>
      <c r="F22" s="20" t="n">
        <v>3.27835943</v>
      </c>
      <c r="G22" s="18" t="n">
        <v>20.39814012</v>
      </c>
      <c r="H22" s="20" t="n">
        <v>2.96858966</v>
      </c>
      <c r="I22" s="18" t="n">
        <v>38.50253467</v>
      </c>
      <c r="J22" s="20" t="n">
        <v>3.7159973</v>
      </c>
      <c r="K22" s="18" t="n">
        <v>16.69463738</v>
      </c>
      <c r="L22" s="20" t="n">
        <v>3.21911995</v>
      </c>
      <c r="M22" s="18" t="n">
        <v>0</v>
      </c>
      <c r="N22" s="20" t="n">
        <v>0</v>
      </c>
      <c r="O22" s="18" t="s">
        <v>404</v>
      </c>
      <c r="P22" s="20" t="s">
        <v>404</v>
      </c>
      <c r="Q22" s="18" t="n">
        <v>0</v>
      </c>
      <c r="R22" s="20" t="n">
        <v>0</v>
      </c>
      <c r="S22" s="18" t="n">
        <v>0</v>
      </c>
      <c r="T22" s="20" t="n">
        <v>0</v>
      </c>
      <c r="U22" s="18" t="n">
        <v>2.48438303</v>
      </c>
      <c r="V22" s="20" t="n">
        <v>1.14791451</v>
      </c>
    </row>
    <row r="23" spans="1:22">
      <c r="A23" s="15" t="s">
        <v>420</v>
      </c>
      <c r="B23" s="17" t="n">
        <v>11583</v>
      </c>
      <c r="C23" s="18">
        <f>(3159.0/B23*100)</f>
        <v/>
      </c>
      <c r="D23" s="19" t="n">
        <v>8424</v>
      </c>
      <c r="E23" s="18" t="n">
        <v>14.18845402</v>
      </c>
      <c r="F23" s="20" t="n">
        <v>2.3970559</v>
      </c>
      <c r="G23" s="18" t="n">
        <v>24.10866727</v>
      </c>
      <c r="H23" s="20" t="n">
        <v>2.79116526</v>
      </c>
      <c r="I23" s="18" t="n">
        <v>31.22930518</v>
      </c>
      <c r="J23" s="20" t="n">
        <v>3.71298988</v>
      </c>
      <c r="K23" s="18" t="n">
        <v>25.94216427</v>
      </c>
      <c r="L23" s="20" t="n">
        <v>3.40061194</v>
      </c>
      <c r="M23" s="18" t="n">
        <v>0</v>
      </c>
      <c r="N23" s="20" t="n">
        <v>0</v>
      </c>
      <c r="O23" s="18" t="s">
        <v>404</v>
      </c>
      <c r="P23" s="20" t="s">
        <v>404</v>
      </c>
      <c r="Q23" s="18" t="n">
        <v>0</v>
      </c>
      <c r="R23" s="20" t="n">
        <v>0</v>
      </c>
      <c r="S23" s="18" t="n">
        <v>0</v>
      </c>
      <c r="T23" s="20" t="n">
        <v>0</v>
      </c>
      <c r="U23" s="18" t="n">
        <v>4.53140925</v>
      </c>
      <c r="V23" s="20" t="n">
        <v>1.56019522</v>
      </c>
    </row>
    <row r="24" spans="1:22">
      <c r="A24" s="15" t="s">
        <v>421</v>
      </c>
      <c r="B24" s="17" t="n">
        <v>6647</v>
      </c>
      <c r="C24" s="18">
        <f>(0.0/B24*100)</f>
        <v/>
      </c>
      <c r="D24" s="19" t="n">
        <v>6647</v>
      </c>
      <c r="E24" s="18" t="n">
        <v>6.25254927</v>
      </c>
      <c r="F24" s="20" t="n">
        <v>1.65124435</v>
      </c>
      <c r="G24" s="18" t="n">
        <v>36.21426925</v>
      </c>
      <c r="H24" s="20" t="n">
        <v>3.46010458</v>
      </c>
      <c r="I24" s="18" t="n">
        <v>43.30883434</v>
      </c>
      <c r="J24" s="20" t="n">
        <v>3.56271859</v>
      </c>
      <c r="K24" s="18" t="n">
        <v>14.22434714</v>
      </c>
      <c r="L24" s="20" t="n">
        <v>2.51392518</v>
      </c>
      <c r="M24" s="18" t="n">
        <v>0</v>
      </c>
      <c r="N24" s="20" t="n">
        <v>0</v>
      </c>
      <c r="O24" s="18" t="s">
        <v>404</v>
      </c>
      <c r="P24" s="20" t="s">
        <v>404</v>
      </c>
      <c r="Q24" s="18" t="n">
        <v>0</v>
      </c>
      <c r="R24" s="20" t="n">
        <v>0</v>
      </c>
      <c r="S24" s="18" t="n">
        <v>0</v>
      </c>
      <c r="T24" s="20" t="n">
        <v>0</v>
      </c>
      <c r="U24" s="18" t="n">
        <v>0</v>
      </c>
      <c r="V24" s="20" t="n">
        <v>0</v>
      </c>
    </row>
    <row r="25" spans="1:22">
      <c r="A25" s="15" t="s">
        <v>422</v>
      </c>
      <c r="B25" s="17" t="n">
        <v>5581</v>
      </c>
      <c r="C25" s="18">
        <f>(0.0/B25*100)</f>
        <v/>
      </c>
      <c r="D25" s="19" t="n">
        <v>5581</v>
      </c>
      <c r="E25" s="18" t="n">
        <v>14.46632826</v>
      </c>
      <c r="F25" s="20" t="n">
        <v>3.12730495</v>
      </c>
      <c r="G25" s="18" t="n">
        <v>32.8469993</v>
      </c>
      <c r="H25" s="20" t="n">
        <v>3.824898</v>
      </c>
      <c r="I25" s="18" t="n">
        <v>39.46013791</v>
      </c>
      <c r="J25" s="20" t="n">
        <v>4.23921</v>
      </c>
      <c r="K25" s="18" t="n">
        <v>13.22653453</v>
      </c>
      <c r="L25" s="20" t="n">
        <v>2.85513278</v>
      </c>
      <c r="M25" s="18" t="n">
        <v>0</v>
      </c>
      <c r="N25" s="20" t="n">
        <v>0</v>
      </c>
      <c r="O25" s="18" t="s">
        <v>404</v>
      </c>
      <c r="P25" s="20" t="s">
        <v>404</v>
      </c>
      <c r="Q25" s="18" t="n">
        <v>0</v>
      </c>
      <c r="R25" s="20" t="n">
        <v>0</v>
      </c>
      <c r="S25" s="18" t="n">
        <v>0</v>
      </c>
      <c r="T25" s="20" t="n">
        <v>0</v>
      </c>
      <c r="U25" s="18" t="n">
        <v>0</v>
      </c>
      <c r="V25" s="20" t="n">
        <v>0</v>
      </c>
    </row>
    <row r="26" spans="1:22">
      <c r="A26" s="15" t="s">
        <v>423</v>
      </c>
      <c r="B26" s="17" t="n">
        <v>4869</v>
      </c>
      <c r="C26" s="18">
        <f>(11.0/B26*100)</f>
        <v/>
      </c>
      <c r="D26" s="19" t="n">
        <v>4858</v>
      </c>
      <c r="E26" s="18" t="n">
        <v>35.26209875</v>
      </c>
      <c r="F26" s="20" t="n">
        <v>2.57834345</v>
      </c>
      <c r="G26" s="18" t="n">
        <v>39.75072825</v>
      </c>
      <c r="H26" s="20" t="n">
        <v>2.65529008</v>
      </c>
      <c r="I26" s="18" t="n">
        <v>18.94284142</v>
      </c>
      <c r="J26" s="20" t="n">
        <v>2.18589498</v>
      </c>
      <c r="K26" s="18" t="n">
        <v>4.49272748</v>
      </c>
      <c r="L26" s="20" t="n">
        <v>0.95896015</v>
      </c>
      <c r="M26" s="18" t="n">
        <v>0</v>
      </c>
      <c r="N26" s="20" t="n">
        <v>0</v>
      </c>
      <c r="O26" s="18" t="s">
        <v>404</v>
      </c>
      <c r="P26" s="20" t="s">
        <v>404</v>
      </c>
      <c r="Q26" s="18" t="n">
        <v>0</v>
      </c>
      <c r="R26" s="20" t="n">
        <v>0</v>
      </c>
      <c r="S26" s="18" t="n">
        <v>0</v>
      </c>
      <c r="T26" s="20" t="n">
        <v>0</v>
      </c>
      <c r="U26" s="18" t="n">
        <v>1.5516041</v>
      </c>
      <c r="V26" s="20" t="n">
        <v>0.50533158</v>
      </c>
    </row>
    <row r="27" spans="1:22">
      <c r="A27" s="15" t="s">
        <v>424</v>
      </c>
      <c r="B27" s="17" t="n">
        <v>5299</v>
      </c>
      <c r="C27" s="18">
        <f>(0.0/B27*100)</f>
        <v/>
      </c>
      <c r="D27" s="19" t="n">
        <v>5299</v>
      </c>
      <c r="E27" s="18" t="n">
        <v>30.80403027</v>
      </c>
      <c r="F27" s="20" t="n">
        <v>0.09834035000000001</v>
      </c>
      <c r="G27" s="18" t="n">
        <v>49.48613841</v>
      </c>
      <c r="H27" s="20" t="n">
        <v>0.09763912</v>
      </c>
      <c r="I27" s="18" t="n">
        <v>11.94207756</v>
      </c>
      <c r="J27" s="20" t="n">
        <v>0.08946952</v>
      </c>
      <c r="K27" s="18" t="n">
        <v>7.54512996</v>
      </c>
      <c r="L27" s="20" t="n">
        <v>0.05805062</v>
      </c>
      <c r="M27" s="18" t="n">
        <v>0</v>
      </c>
      <c r="N27" s="20" t="n">
        <v>0</v>
      </c>
      <c r="O27" s="18" t="s">
        <v>404</v>
      </c>
      <c r="P27" s="20" t="s">
        <v>404</v>
      </c>
      <c r="Q27" s="18" t="n">
        <v>0</v>
      </c>
      <c r="R27" s="20" t="n">
        <v>0</v>
      </c>
      <c r="S27" s="18" t="n">
        <v>0</v>
      </c>
      <c r="T27" s="20" t="n">
        <v>0</v>
      </c>
      <c r="U27" s="18" t="n">
        <v>0.22262381</v>
      </c>
      <c r="V27" s="20" t="n">
        <v>0.00634242</v>
      </c>
    </row>
    <row r="28" spans="1:22">
      <c r="A28" s="15" t="s">
        <v>425</v>
      </c>
      <c r="B28" s="17" t="n">
        <v>7568</v>
      </c>
      <c r="C28" s="18">
        <f>(0.0/B28*100)</f>
        <v/>
      </c>
      <c r="D28" s="19" t="n">
        <v>7568</v>
      </c>
      <c r="E28" s="18" t="n">
        <v>23.49727649</v>
      </c>
      <c r="F28" s="20" t="n">
        <v>2.54820207</v>
      </c>
      <c r="G28" s="18" t="n">
        <v>31.7848837</v>
      </c>
      <c r="H28" s="20" t="n">
        <v>3.18595809</v>
      </c>
      <c r="I28" s="18" t="n">
        <v>28.82568507</v>
      </c>
      <c r="J28" s="20" t="n">
        <v>2.76270014</v>
      </c>
      <c r="K28" s="18" t="n">
        <v>14.7243766</v>
      </c>
      <c r="L28" s="20" t="n">
        <v>2.37139097</v>
      </c>
      <c r="M28" s="18" t="n">
        <v>0</v>
      </c>
      <c r="N28" s="20" t="n">
        <v>0</v>
      </c>
      <c r="O28" s="18" t="s">
        <v>404</v>
      </c>
      <c r="P28" s="20" t="s">
        <v>404</v>
      </c>
      <c r="Q28" s="18" t="n">
        <v>0</v>
      </c>
      <c r="R28" s="20" t="n">
        <v>0</v>
      </c>
      <c r="S28" s="18" t="n">
        <v>0</v>
      </c>
      <c r="T28" s="20" t="n">
        <v>0</v>
      </c>
      <c r="U28" s="18" t="n">
        <v>1.16777815</v>
      </c>
      <c r="V28" s="20" t="n">
        <v>0.75085524</v>
      </c>
    </row>
    <row r="29" spans="1:22">
      <c r="A29" s="15" t="s">
        <v>426</v>
      </c>
      <c r="B29" s="17" t="n">
        <v>5385</v>
      </c>
      <c r="C29" s="18">
        <f>(1123.0/B29*100)</f>
        <v/>
      </c>
      <c r="D29" s="19" t="n">
        <v>4262</v>
      </c>
      <c r="E29" s="18" t="n">
        <v>34.1184003</v>
      </c>
      <c r="F29" s="20" t="n">
        <v>4.28404302</v>
      </c>
      <c r="G29" s="18" t="n">
        <v>25.09480915</v>
      </c>
      <c r="H29" s="20" t="n">
        <v>3.72274618</v>
      </c>
      <c r="I29" s="18" t="n">
        <v>14.6668444</v>
      </c>
      <c r="J29" s="20" t="n">
        <v>3.12614331</v>
      </c>
      <c r="K29" s="18" t="n">
        <v>6.35251965</v>
      </c>
      <c r="L29" s="20" t="n">
        <v>1.99141988</v>
      </c>
      <c r="M29" s="18" t="n">
        <v>0</v>
      </c>
      <c r="N29" s="20" t="n">
        <v>0</v>
      </c>
      <c r="O29" s="18" t="s">
        <v>404</v>
      </c>
      <c r="P29" s="20" t="s">
        <v>404</v>
      </c>
      <c r="Q29" s="18" t="n">
        <v>0</v>
      </c>
      <c r="R29" s="20" t="n">
        <v>0</v>
      </c>
      <c r="S29" s="18" t="n">
        <v>0</v>
      </c>
      <c r="T29" s="20" t="n">
        <v>0</v>
      </c>
      <c r="U29" s="18" t="n">
        <v>19.76742649</v>
      </c>
      <c r="V29" s="20" t="n">
        <v>3.56473854</v>
      </c>
    </row>
    <row r="30" spans="1:22">
      <c r="A30" s="15" t="s">
        <v>427</v>
      </c>
      <c r="B30" s="17" t="n">
        <v>4520</v>
      </c>
      <c r="C30" s="18">
        <f>(958.0/B30*100)</f>
        <v/>
      </c>
      <c r="D30" s="19" t="n">
        <v>3562</v>
      </c>
      <c r="E30" s="18" t="n">
        <v>29.88095425</v>
      </c>
      <c r="F30" s="20" t="n">
        <v>3.98569399</v>
      </c>
      <c r="G30" s="18" t="n">
        <v>31.68453126</v>
      </c>
      <c r="H30" s="20" t="n">
        <v>3.94925431</v>
      </c>
      <c r="I30" s="18" t="n">
        <v>27.57858876</v>
      </c>
      <c r="J30" s="20" t="n">
        <v>3.577115</v>
      </c>
      <c r="K30" s="18" t="n">
        <v>7.59049365</v>
      </c>
      <c r="L30" s="20" t="n">
        <v>1.72499144</v>
      </c>
      <c r="M30" s="18" t="n">
        <v>0</v>
      </c>
      <c r="N30" s="20" t="n">
        <v>0</v>
      </c>
      <c r="O30" s="18" t="s">
        <v>404</v>
      </c>
      <c r="P30" s="20" t="s">
        <v>404</v>
      </c>
      <c r="Q30" s="18" t="n">
        <v>0</v>
      </c>
      <c r="R30" s="20" t="n">
        <v>0</v>
      </c>
      <c r="S30" s="18" t="n">
        <v>0</v>
      </c>
      <c r="T30" s="20" t="n">
        <v>0</v>
      </c>
      <c r="U30" s="18" t="n">
        <v>3.26543209</v>
      </c>
      <c r="V30" s="20" t="n">
        <v>1.10706513</v>
      </c>
    </row>
    <row r="31" spans="1:22">
      <c r="A31" s="15" t="s">
        <v>428</v>
      </c>
      <c r="B31" s="17" t="n">
        <v>5456</v>
      </c>
      <c r="C31" s="18">
        <f>(502.0/B31*100)</f>
        <v/>
      </c>
      <c r="D31" s="19" t="n">
        <v>4954</v>
      </c>
      <c r="E31" s="18" t="n">
        <v>25.76391738</v>
      </c>
      <c r="F31" s="20" t="n">
        <v>3.34632147</v>
      </c>
      <c r="G31" s="18" t="n">
        <v>32.75979719</v>
      </c>
      <c r="H31" s="20" t="n">
        <v>3.74350989</v>
      </c>
      <c r="I31" s="18" t="n">
        <v>27.26981381</v>
      </c>
      <c r="J31" s="20" t="n">
        <v>2.92655064</v>
      </c>
      <c r="K31" s="18" t="n">
        <v>6.57031618</v>
      </c>
      <c r="L31" s="20" t="n">
        <v>1.72785177</v>
      </c>
      <c r="M31" s="18" t="n">
        <v>0</v>
      </c>
      <c r="N31" s="20" t="n">
        <v>0</v>
      </c>
      <c r="O31" s="18" t="s">
        <v>404</v>
      </c>
      <c r="P31" s="20" t="s">
        <v>404</v>
      </c>
      <c r="Q31" s="18" t="n">
        <v>0</v>
      </c>
      <c r="R31" s="20" t="n">
        <v>0</v>
      </c>
      <c r="S31" s="18" t="n">
        <v>0</v>
      </c>
      <c r="T31" s="20" t="n">
        <v>0</v>
      </c>
      <c r="U31" s="18" t="n">
        <v>7.63615544</v>
      </c>
      <c r="V31" s="20" t="n">
        <v>1.73589396</v>
      </c>
    </row>
    <row r="32" spans="1:22">
      <c r="A32" s="15" t="s">
        <v>429</v>
      </c>
      <c r="B32" s="17" t="n">
        <v>4478</v>
      </c>
      <c r="C32" s="18">
        <f>(0.0/B32*100)</f>
        <v/>
      </c>
      <c r="D32" s="19" t="n">
        <v>4478</v>
      </c>
      <c r="E32" s="18" t="n">
        <v>53.28264059</v>
      </c>
      <c r="F32" s="20" t="n">
        <v>3.95817091</v>
      </c>
      <c r="G32" s="18" t="n">
        <v>21.12629287</v>
      </c>
      <c r="H32" s="20" t="n">
        <v>3.30481141</v>
      </c>
      <c r="I32" s="18" t="n">
        <v>18.70301206</v>
      </c>
      <c r="J32" s="20" t="n">
        <v>2.85619413</v>
      </c>
      <c r="K32" s="18" t="n">
        <v>4.78859866</v>
      </c>
      <c r="L32" s="20" t="n">
        <v>1.61940484</v>
      </c>
      <c r="M32" s="18" t="n">
        <v>0</v>
      </c>
      <c r="N32" s="20" t="n">
        <v>0</v>
      </c>
      <c r="O32" s="18" t="s">
        <v>404</v>
      </c>
      <c r="P32" s="20" t="s">
        <v>404</v>
      </c>
      <c r="Q32" s="18" t="n">
        <v>0</v>
      </c>
      <c r="R32" s="20" t="n">
        <v>0</v>
      </c>
      <c r="S32" s="18" t="n">
        <v>0</v>
      </c>
      <c r="T32" s="20" t="n">
        <v>0</v>
      </c>
      <c r="U32" s="18" t="n">
        <v>2.09945583</v>
      </c>
      <c r="V32" s="20" t="n">
        <v>1.10687595</v>
      </c>
    </row>
    <row r="33" spans="1:22">
      <c r="A33" s="15" t="s">
        <v>430</v>
      </c>
      <c r="B33" s="17" t="n">
        <v>7325</v>
      </c>
      <c r="C33" s="18">
        <f>(29.0/B33*100)</f>
        <v/>
      </c>
      <c r="D33" s="19" t="n">
        <v>7296</v>
      </c>
      <c r="E33" s="18" t="n">
        <v>25.95296343</v>
      </c>
      <c r="F33" s="20" t="n">
        <v>3.18394591</v>
      </c>
      <c r="G33" s="18" t="n">
        <v>29.54198275</v>
      </c>
      <c r="H33" s="20" t="n">
        <v>3.11852311</v>
      </c>
      <c r="I33" s="18" t="n">
        <v>29.97930288</v>
      </c>
      <c r="J33" s="20" t="n">
        <v>2.82599941</v>
      </c>
      <c r="K33" s="18" t="n">
        <v>14.36037506</v>
      </c>
      <c r="L33" s="20" t="n">
        <v>2.50486599</v>
      </c>
      <c r="M33" s="18" t="n">
        <v>0</v>
      </c>
      <c r="N33" s="20" t="n">
        <v>0</v>
      </c>
      <c r="O33" s="18" t="s">
        <v>404</v>
      </c>
      <c r="P33" s="20" t="s">
        <v>404</v>
      </c>
      <c r="Q33" s="18" t="n">
        <v>0</v>
      </c>
      <c r="R33" s="20" t="n">
        <v>0</v>
      </c>
      <c r="S33" s="18" t="n">
        <v>0</v>
      </c>
      <c r="T33" s="20" t="n">
        <v>0</v>
      </c>
      <c r="U33" s="18" t="n">
        <v>0.16537588</v>
      </c>
      <c r="V33" s="20" t="n">
        <v>0.18108633</v>
      </c>
    </row>
    <row r="34" spans="1:22">
      <c r="A34" s="15" t="s">
        <v>431</v>
      </c>
      <c r="B34" s="17" t="n">
        <v>6350</v>
      </c>
      <c r="C34" s="18">
        <f>(0.0/B34*100)</f>
        <v/>
      </c>
      <c r="D34" s="19" t="n">
        <v>6350</v>
      </c>
      <c r="E34" s="18" t="n">
        <v>36.5083083</v>
      </c>
      <c r="F34" s="20" t="n">
        <v>3.27174245</v>
      </c>
      <c r="G34" s="18" t="n">
        <v>29.88872447</v>
      </c>
      <c r="H34" s="20" t="n">
        <v>3.0256531</v>
      </c>
      <c r="I34" s="18" t="n">
        <v>23.03310554</v>
      </c>
      <c r="J34" s="20" t="n">
        <v>2.43827762</v>
      </c>
      <c r="K34" s="18" t="n">
        <v>10.0274519</v>
      </c>
      <c r="L34" s="20" t="n">
        <v>2.04872107</v>
      </c>
      <c r="M34" s="18" t="n">
        <v>0</v>
      </c>
      <c r="N34" s="20" t="n">
        <v>0</v>
      </c>
      <c r="O34" s="18" t="s">
        <v>404</v>
      </c>
      <c r="P34" s="20" t="s">
        <v>404</v>
      </c>
      <c r="Q34" s="18" t="n">
        <v>0</v>
      </c>
      <c r="R34" s="20" t="n">
        <v>0</v>
      </c>
      <c r="S34" s="18" t="n">
        <v>0</v>
      </c>
      <c r="T34" s="20" t="n">
        <v>0</v>
      </c>
      <c r="U34" s="18" t="n">
        <v>0.54240979</v>
      </c>
      <c r="V34" s="20" t="n">
        <v>0.2272399</v>
      </c>
    </row>
    <row r="35" spans="1:22">
      <c r="A35" s="15" t="s">
        <v>432</v>
      </c>
      <c r="B35" s="17" t="n">
        <v>6406</v>
      </c>
      <c r="C35" s="18">
        <f>(443.0/B35*100)</f>
        <v/>
      </c>
      <c r="D35" s="19" t="n">
        <v>5963</v>
      </c>
      <c r="E35" s="18" t="n">
        <v>48.05825829</v>
      </c>
      <c r="F35" s="20" t="n">
        <v>0.53652494</v>
      </c>
      <c r="G35" s="18" t="n">
        <v>32.80212724</v>
      </c>
      <c r="H35" s="20" t="n">
        <v>0.43296985</v>
      </c>
      <c r="I35" s="18" t="n">
        <v>14.81060603</v>
      </c>
      <c r="J35" s="20" t="n">
        <v>0.31596898</v>
      </c>
      <c r="K35" s="18" t="n">
        <v>2.93835565</v>
      </c>
      <c r="L35" s="20" t="n">
        <v>0.13387086</v>
      </c>
      <c r="M35" s="18" t="n">
        <v>0</v>
      </c>
      <c r="N35" s="20" t="n">
        <v>0</v>
      </c>
      <c r="O35" s="18" t="s">
        <v>404</v>
      </c>
      <c r="P35" s="20" t="s">
        <v>404</v>
      </c>
      <c r="Q35" s="18" t="n">
        <v>0</v>
      </c>
      <c r="R35" s="20" t="n">
        <v>0</v>
      </c>
      <c r="S35" s="18" t="n">
        <v>0</v>
      </c>
      <c r="T35" s="20" t="n">
        <v>0</v>
      </c>
      <c r="U35" s="18" t="n">
        <v>1.39065278</v>
      </c>
      <c r="V35" s="20" t="n">
        <v>0.08313114000000001</v>
      </c>
    </row>
    <row r="36" spans="1:22">
      <c r="A36" s="15" t="s">
        <v>433</v>
      </c>
      <c r="B36" s="17" t="n">
        <v>6736</v>
      </c>
      <c r="C36" s="18">
        <f>(10.0/B36*100)</f>
        <v/>
      </c>
      <c r="D36" s="19" t="n">
        <v>6726</v>
      </c>
      <c r="E36" s="18" t="n">
        <v>31.62624677</v>
      </c>
      <c r="F36" s="20" t="n">
        <v>3.33949323</v>
      </c>
      <c r="G36" s="18" t="n">
        <v>19.60849422</v>
      </c>
      <c r="H36" s="20" t="n">
        <v>2.96546572</v>
      </c>
      <c r="I36" s="18" t="n">
        <v>34.39974485</v>
      </c>
      <c r="J36" s="20" t="n">
        <v>3.63190979</v>
      </c>
      <c r="K36" s="18" t="n">
        <v>13.26275535</v>
      </c>
      <c r="L36" s="20" t="n">
        <v>2.19238833</v>
      </c>
      <c r="M36" s="18" t="n">
        <v>0</v>
      </c>
      <c r="N36" s="20" t="n">
        <v>0</v>
      </c>
      <c r="O36" s="18" t="s">
        <v>404</v>
      </c>
      <c r="P36" s="20" t="s">
        <v>404</v>
      </c>
      <c r="Q36" s="18" t="n">
        <v>0</v>
      </c>
      <c r="R36" s="20" t="n">
        <v>0</v>
      </c>
      <c r="S36" s="18" t="n">
        <v>0</v>
      </c>
      <c r="T36" s="20" t="n">
        <v>0</v>
      </c>
      <c r="U36" s="18" t="n">
        <v>1.10275881</v>
      </c>
      <c r="V36" s="20" t="n">
        <v>0.73922706</v>
      </c>
    </row>
    <row r="37" spans="1:22">
      <c r="A37" s="15" t="s">
        <v>434</v>
      </c>
      <c r="B37" s="17" t="n">
        <v>5458</v>
      </c>
      <c r="C37" s="18">
        <f>(0.0/B37*100)</f>
        <v/>
      </c>
      <c r="D37" s="19" t="n">
        <v>5458</v>
      </c>
      <c r="E37" s="18" t="n">
        <v>42.19483122</v>
      </c>
      <c r="F37" s="20" t="n">
        <v>3.38037096</v>
      </c>
      <c r="G37" s="18" t="n">
        <v>30.05369049</v>
      </c>
      <c r="H37" s="20" t="n">
        <v>3.73288334</v>
      </c>
      <c r="I37" s="18" t="n">
        <v>22.44985538</v>
      </c>
      <c r="J37" s="20" t="n">
        <v>3.4622143</v>
      </c>
      <c r="K37" s="18" t="n">
        <v>5.30162291</v>
      </c>
      <c r="L37" s="20" t="n">
        <v>1.71635159</v>
      </c>
      <c r="M37" s="18" t="n">
        <v>0</v>
      </c>
      <c r="N37" s="20" t="n">
        <v>0</v>
      </c>
      <c r="O37" s="18" t="s">
        <v>404</v>
      </c>
      <c r="P37" s="20" t="s">
        <v>404</v>
      </c>
      <c r="Q37" s="18" t="n">
        <v>0</v>
      </c>
      <c r="R37" s="20" t="n">
        <v>0</v>
      </c>
      <c r="S37" s="18" t="n">
        <v>0</v>
      </c>
      <c r="T37" s="20" t="n">
        <v>0</v>
      </c>
      <c r="U37" s="18" t="n">
        <v>0</v>
      </c>
      <c r="V37" s="20" t="n">
        <v>0</v>
      </c>
    </row>
    <row r="38" spans="1:22">
      <c r="A38" s="15" t="s">
        <v>435</v>
      </c>
      <c r="B38" s="17" t="n">
        <v>5860</v>
      </c>
      <c r="C38" s="18">
        <f>(268.0/B38*100)</f>
        <v/>
      </c>
      <c r="D38" s="19" t="n">
        <v>5592</v>
      </c>
      <c r="E38" s="18" t="n">
        <v>47.89133059</v>
      </c>
      <c r="F38" s="20" t="n">
        <v>3.99454832</v>
      </c>
      <c r="G38" s="18" t="n">
        <v>30.59308073</v>
      </c>
      <c r="H38" s="20" t="n">
        <v>4.02805034</v>
      </c>
      <c r="I38" s="18" t="n">
        <v>16.97443381</v>
      </c>
      <c r="J38" s="20" t="n">
        <v>2.79618707</v>
      </c>
      <c r="K38" s="18" t="n">
        <v>3.01077485</v>
      </c>
      <c r="L38" s="20" t="n">
        <v>1.20399788</v>
      </c>
      <c r="M38" s="18" t="n">
        <v>0</v>
      </c>
      <c r="N38" s="20" t="n">
        <v>0</v>
      </c>
      <c r="O38" s="18" t="s">
        <v>404</v>
      </c>
      <c r="P38" s="20" t="s">
        <v>404</v>
      </c>
      <c r="Q38" s="18" t="n">
        <v>0</v>
      </c>
      <c r="R38" s="20" t="n">
        <v>0</v>
      </c>
      <c r="S38" s="18" t="n">
        <v>0</v>
      </c>
      <c r="T38" s="20" t="n">
        <v>0</v>
      </c>
      <c r="U38" s="18" t="n">
        <v>1.53038001</v>
      </c>
      <c r="V38" s="20" t="n">
        <v>0.98749988</v>
      </c>
    </row>
    <row r="39" spans="1:22">
      <c r="A39" s="15" t="s">
        <v>436</v>
      </c>
      <c r="B39" s="17" t="n">
        <v>5895</v>
      </c>
      <c r="C39" s="18">
        <f>(0.0/B39*100)</f>
        <v/>
      </c>
      <c r="D39" s="19" t="n">
        <v>5895</v>
      </c>
      <c r="E39" s="18" t="n">
        <v>36.64917237</v>
      </c>
      <c r="F39" s="20" t="n">
        <v>4.23135722</v>
      </c>
      <c r="G39" s="18" t="n">
        <v>28.01613386</v>
      </c>
      <c r="H39" s="20" t="n">
        <v>4.10635431</v>
      </c>
      <c r="I39" s="18" t="n">
        <v>24.25586494</v>
      </c>
      <c r="J39" s="20" t="n">
        <v>4.03476417</v>
      </c>
      <c r="K39" s="18" t="n">
        <v>11.07882884</v>
      </c>
      <c r="L39" s="20" t="n">
        <v>2.51505294</v>
      </c>
      <c r="M39" s="18" t="n">
        <v>0</v>
      </c>
      <c r="N39" s="20" t="n">
        <v>0</v>
      </c>
      <c r="O39" s="18" t="s">
        <v>404</v>
      </c>
      <c r="P39" s="20" t="s">
        <v>404</v>
      </c>
      <c r="Q39" s="18" t="n">
        <v>0</v>
      </c>
      <c r="R39" s="20" t="n">
        <v>0</v>
      </c>
      <c r="S39" s="18" t="n">
        <v>0</v>
      </c>
      <c r="T39" s="20" t="n">
        <v>0</v>
      </c>
      <c r="U39" s="18" t="n">
        <v>0</v>
      </c>
      <c r="V39" s="20" t="n">
        <v>0</v>
      </c>
    </row>
    <row r="40" spans="1:22">
      <c r="A40" s="15" t="s">
        <v>437</v>
      </c>
      <c r="B40" s="17" t="n">
        <v>14157</v>
      </c>
      <c r="C40" s="18">
        <f>(2754.0/B40*100)</f>
        <v/>
      </c>
      <c r="D40" s="19" t="n">
        <v>11403</v>
      </c>
      <c r="E40" s="18" t="n">
        <v>38.33313987</v>
      </c>
      <c r="F40" s="20" t="n">
        <v>2.77718345</v>
      </c>
      <c r="G40" s="18" t="n">
        <v>15.30216137</v>
      </c>
      <c r="H40" s="20" t="n">
        <v>2.54053713</v>
      </c>
      <c r="I40" s="18" t="n">
        <v>26.92662358</v>
      </c>
      <c r="J40" s="20" t="n">
        <v>2.6077856</v>
      </c>
      <c r="K40" s="18" t="n">
        <v>15.06311933</v>
      </c>
      <c r="L40" s="20" t="n">
        <v>2.64895088</v>
      </c>
      <c r="M40" s="18" t="n">
        <v>0</v>
      </c>
      <c r="N40" s="20" t="n">
        <v>0</v>
      </c>
      <c r="O40" s="18" t="s">
        <v>404</v>
      </c>
      <c r="P40" s="20" t="s">
        <v>404</v>
      </c>
      <c r="Q40" s="18" t="n">
        <v>0</v>
      </c>
      <c r="R40" s="20" t="n">
        <v>0</v>
      </c>
      <c r="S40" s="18" t="n">
        <v>0</v>
      </c>
      <c r="T40" s="20" t="n">
        <v>0</v>
      </c>
      <c r="U40" s="18" t="n">
        <v>4.37495585</v>
      </c>
      <c r="V40" s="20" t="n">
        <v>1.38554554</v>
      </c>
    </row>
    <row r="41" spans="1:22">
      <c r="A41" s="15" t="s">
        <v>438</v>
      </c>
      <c r="B41" s="17" t="n">
        <v>5712</v>
      </c>
      <c r="C41" s="18">
        <f>(99.0/B41*100)</f>
        <v/>
      </c>
      <c r="D41" s="19" t="n">
        <v>5613</v>
      </c>
      <c r="E41" s="18" t="n">
        <v>41.42049905</v>
      </c>
      <c r="F41" s="20" t="n">
        <v>3.45180218</v>
      </c>
      <c r="G41" s="18" t="n">
        <v>36.55865852</v>
      </c>
      <c r="H41" s="20" t="n">
        <v>3.71750113</v>
      </c>
      <c r="I41" s="18" t="n">
        <v>17.69104226</v>
      </c>
      <c r="J41" s="20" t="n">
        <v>3.19854712</v>
      </c>
      <c r="K41" s="18" t="n">
        <v>3.17285305</v>
      </c>
      <c r="L41" s="20" t="n">
        <v>1.23478379</v>
      </c>
      <c r="M41" s="18" t="n">
        <v>0</v>
      </c>
      <c r="N41" s="20" t="n">
        <v>0</v>
      </c>
      <c r="O41" s="18" t="s">
        <v>404</v>
      </c>
      <c r="P41" s="20" t="s">
        <v>404</v>
      </c>
      <c r="Q41" s="18" t="n">
        <v>0</v>
      </c>
      <c r="R41" s="20" t="n">
        <v>0</v>
      </c>
      <c r="S41" s="18" t="n">
        <v>0</v>
      </c>
      <c r="T41" s="20" t="n">
        <v>0</v>
      </c>
      <c r="U41" s="18" t="n">
        <v>1.15694712</v>
      </c>
      <c r="V41" s="20" t="n">
        <v>0.7749629</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18.41165714</v>
      </c>
      <c r="F44" s="20" t="n">
        <v>2.45008266</v>
      </c>
      <c r="G44" s="18" t="n">
        <v>17.55193065</v>
      </c>
      <c r="H44" s="20" t="n">
        <v>2.77025627</v>
      </c>
      <c r="I44" s="18" t="n">
        <v>40.16113981</v>
      </c>
      <c r="J44" s="20" t="n">
        <v>3.76481389</v>
      </c>
      <c r="K44" s="18" t="n">
        <v>23.35181021</v>
      </c>
      <c r="L44" s="20" t="n">
        <v>3.38784453</v>
      </c>
      <c r="M44" s="18" t="n">
        <v>0</v>
      </c>
      <c r="N44" s="20" t="n">
        <v>0</v>
      </c>
      <c r="O44" s="18" t="s">
        <v>404</v>
      </c>
      <c r="P44" s="20" t="s">
        <v>404</v>
      </c>
      <c r="Q44" s="18" t="n">
        <v>0</v>
      </c>
      <c r="R44" s="20" t="n">
        <v>0</v>
      </c>
      <c r="S44" s="18" t="n">
        <v>0</v>
      </c>
      <c r="T44" s="20" t="n">
        <v>0</v>
      </c>
      <c r="U44" s="18" t="n">
        <v>0.52346218</v>
      </c>
      <c r="V44" s="20" t="n">
        <v>0.41479967</v>
      </c>
    </row>
    <row r="45" spans="1:22">
      <c r="A45" s="15" t="s">
        <v>442</v>
      </c>
      <c r="B45" s="17" t="n">
        <v>5519</v>
      </c>
      <c r="C45" s="18">
        <f>(0.0/B45*100)</f>
        <v/>
      </c>
      <c r="D45" s="19" t="n">
        <v>5519</v>
      </c>
      <c r="E45" s="18" t="n">
        <v>23.42493837</v>
      </c>
      <c r="F45" s="20" t="n">
        <v>3.48143084</v>
      </c>
      <c r="G45" s="18" t="n">
        <v>29.65442007</v>
      </c>
      <c r="H45" s="20" t="n">
        <v>4.12787253</v>
      </c>
      <c r="I45" s="18" t="n">
        <v>28.9412618</v>
      </c>
      <c r="J45" s="20" t="n">
        <v>3.91280958</v>
      </c>
      <c r="K45" s="18" t="n">
        <v>16.21504871</v>
      </c>
      <c r="L45" s="20" t="n">
        <v>3.0941275</v>
      </c>
      <c r="M45" s="18" t="n">
        <v>0</v>
      </c>
      <c r="N45" s="20" t="n">
        <v>0</v>
      </c>
      <c r="O45" s="18" t="s">
        <v>404</v>
      </c>
      <c r="P45" s="20" t="s">
        <v>404</v>
      </c>
      <c r="Q45" s="18" t="n">
        <v>0</v>
      </c>
      <c r="R45" s="20" t="n">
        <v>0</v>
      </c>
      <c r="S45" s="18" t="n">
        <v>0</v>
      </c>
      <c r="T45" s="20" t="n">
        <v>0</v>
      </c>
      <c r="U45" s="18" t="n">
        <v>1.76433105</v>
      </c>
      <c r="V45" s="20" t="n">
        <v>0.99647587</v>
      </c>
    </row>
    <row r="46" spans="1:22">
      <c r="A46" s="15" t="s">
        <v>443</v>
      </c>
      <c r="B46" s="17" t="n">
        <v>23141</v>
      </c>
      <c r="C46" s="18">
        <f>(4196.0/B46*100)</f>
        <v/>
      </c>
      <c r="D46" s="19" t="n">
        <v>18945</v>
      </c>
      <c r="E46" s="18" t="n">
        <v>35.38978364</v>
      </c>
      <c r="F46" s="20" t="n">
        <v>2.62319489</v>
      </c>
      <c r="G46" s="18" t="n">
        <v>27.37163178</v>
      </c>
      <c r="H46" s="20" t="n">
        <v>2.53130102</v>
      </c>
      <c r="I46" s="18" t="n">
        <v>15.16245244</v>
      </c>
      <c r="J46" s="20" t="n">
        <v>1.67692852</v>
      </c>
      <c r="K46" s="18" t="n">
        <v>15.80725583</v>
      </c>
      <c r="L46" s="20" t="n">
        <v>2.02251836</v>
      </c>
      <c r="M46" s="18" t="n">
        <v>0</v>
      </c>
      <c r="N46" s="20" t="n">
        <v>0</v>
      </c>
      <c r="O46" s="18" t="s">
        <v>404</v>
      </c>
      <c r="P46" s="20" t="s">
        <v>404</v>
      </c>
      <c r="Q46" s="18" t="n">
        <v>0</v>
      </c>
      <c r="R46" s="20" t="n">
        <v>0</v>
      </c>
      <c r="S46" s="18" t="n">
        <v>0</v>
      </c>
      <c r="T46" s="20" t="n">
        <v>0</v>
      </c>
      <c r="U46" s="18" t="n">
        <v>6.26887632</v>
      </c>
      <c r="V46" s="20" t="n">
        <v>1.04576375</v>
      </c>
    </row>
    <row r="47" spans="1:22">
      <c r="A47" s="15" t="s">
        <v>444</v>
      </c>
      <c r="B47" s="17" t="n">
        <v>5928</v>
      </c>
      <c r="C47" s="18">
        <f>(0.0/B47*100)</f>
        <v/>
      </c>
      <c r="D47" s="19" t="n">
        <v>5928</v>
      </c>
      <c r="E47" s="18" t="n">
        <v>42.43780477</v>
      </c>
      <c r="F47" s="20" t="n">
        <v>4.20239336</v>
      </c>
      <c r="G47" s="18" t="n">
        <v>33.84468638</v>
      </c>
      <c r="H47" s="20" t="n">
        <v>3.47791986</v>
      </c>
      <c r="I47" s="18" t="n">
        <v>19.68426421</v>
      </c>
      <c r="J47" s="20" t="n">
        <v>2.98112949</v>
      </c>
      <c r="K47" s="18" t="n">
        <v>2.75496172</v>
      </c>
      <c r="L47" s="20" t="n">
        <v>0.83468971</v>
      </c>
      <c r="M47" s="18" t="n">
        <v>0</v>
      </c>
      <c r="N47" s="20" t="n">
        <v>0</v>
      </c>
      <c r="O47" s="18" t="s">
        <v>404</v>
      </c>
      <c r="P47" s="20" t="s">
        <v>404</v>
      </c>
      <c r="Q47" s="18" t="n">
        <v>0</v>
      </c>
      <c r="R47" s="20" t="n">
        <v>0</v>
      </c>
      <c r="S47" s="18" t="n">
        <v>0</v>
      </c>
      <c r="T47" s="20" t="n">
        <v>0</v>
      </c>
      <c r="U47" s="18" t="n">
        <v>1.27828292</v>
      </c>
      <c r="V47" s="20" t="n">
        <v>0.90404016</v>
      </c>
    </row>
    <row r="48" spans="1:22">
      <c r="A48" s="15" t="s">
        <v>445</v>
      </c>
      <c r="B48" s="17" t="n">
        <v>9841</v>
      </c>
      <c r="C48" s="18">
        <f>(40.0/B48*100)</f>
        <v/>
      </c>
      <c r="D48" s="19" t="n">
        <v>9801</v>
      </c>
      <c r="E48" s="18" t="n">
        <v>25.82549559</v>
      </c>
      <c r="F48" s="20" t="n">
        <v>3.07193671</v>
      </c>
      <c r="G48" s="18" t="n">
        <v>34.08158437</v>
      </c>
      <c r="H48" s="20" t="n">
        <v>4.20898044</v>
      </c>
      <c r="I48" s="18" t="n">
        <v>25.44871296</v>
      </c>
      <c r="J48" s="20" t="n">
        <v>3.60297186</v>
      </c>
      <c r="K48" s="18" t="n">
        <v>14.1089678</v>
      </c>
      <c r="L48" s="20" t="n">
        <v>3.16445686</v>
      </c>
      <c r="M48" s="18" t="n">
        <v>0</v>
      </c>
      <c r="N48" s="20" t="n">
        <v>0</v>
      </c>
      <c r="O48" s="18" t="s">
        <v>404</v>
      </c>
      <c r="P48" s="20" t="s">
        <v>404</v>
      </c>
      <c r="Q48" s="18" t="n">
        <v>0</v>
      </c>
      <c r="R48" s="20" t="n">
        <v>0</v>
      </c>
      <c r="S48" s="18" t="n">
        <v>0</v>
      </c>
      <c r="T48" s="20" t="n">
        <v>0</v>
      </c>
      <c r="U48" s="18" t="n">
        <v>0.53523928</v>
      </c>
      <c r="V48" s="20" t="n">
        <v>0.52726012</v>
      </c>
    </row>
    <row r="49" spans="1:22">
      <c r="A49" s="15" t="s">
        <v>446</v>
      </c>
      <c r="B49" s="17" t="n">
        <v>6349</v>
      </c>
      <c r="C49" s="18">
        <f>(52.0/B49*100)</f>
        <v/>
      </c>
      <c r="D49" s="19" t="n">
        <v>6297</v>
      </c>
      <c r="E49" s="18" t="n">
        <v>31.90445315</v>
      </c>
      <c r="F49" s="20" t="n">
        <v>3.3466006</v>
      </c>
      <c r="G49" s="18" t="n">
        <v>16.66551979</v>
      </c>
      <c r="H49" s="20" t="n">
        <v>2.6710273</v>
      </c>
      <c r="I49" s="18" t="n">
        <v>24.2552193</v>
      </c>
      <c r="J49" s="20" t="n">
        <v>3.37366294</v>
      </c>
      <c r="K49" s="18" t="n">
        <v>26.61104719</v>
      </c>
      <c r="L49" s="20" t="n">
        <v>3.12958733</v>
      </c>
      <c r="M49" s="18" t="n">
        <v>0</v>
      </c>
      <c r="N49" s="20" t="n">
        <v>0</v>
      </c>
      <c r="O49" s="18" t="s">
        <v>404</v>
      </c>
      <c r="P49" s="20" t="s">
        <v>404</v>
      </c>
      <c r="Q49" s="18" t="n">
        <v>0</v>
      </c>
      <c r="R49" s="20" t="n">
        <v>0</v>
      </c>
      <c r="S49" s="18" t="n">
        <v>0</v>
      </c>
      <c r="T49" s="20" t="n">
        <v>0</v>
      </c>
      <c r="U49" s="18" t="n">
        <v>0.56376056</v>
      </c>
      <c r="V49" s="20" t="n">
        <v>0.5695903</v>
      </c>
    </row>
    <row r="50" spans="1:22">
      <c r="A50" s="15" t="s">
        <v>447</v>
      </c>
      <c r="B50" s="17" t="n">
        <v>11795</v>
      </c>
      <c r="C50" s="18">
        <f>(1031.0/B50*100)</f>
        <v/>
      </c>
      <c r="D50" s="19" t="n">
        <v>10764</v>
      </c>
      <c r="E50" s="18" t="n">
        <v>24.29989582</v>
      </c>
      <c r="F50" s="20" t="n">
        <v>2.60936203</v>
      </c>
      <c r="G50" s="18" t="n">
        <v>21.61244373</v>
      </c>
      <c r="H50" s="20" t="n">
        <v>2.86163711</v>
      </c>
      <c r="I50" s="18" t="n">
        <v>23.29169051</v>
      </c>
      <c r="J50" s="20" t="n">
        <v>2.87460375</v>
      </c>
      <c r="K50" s="18" t="n">
        <v>25.19730535</v>
      </c>
      <c r="L50" s="20" t="n">
        <v>3.07057059</v>
      </c>
      <c r="M50" s="18" t="n">
        <v>0</v>
      </c>
      <c r="N50" s="20" t="n">
        <v>0</v>
      </c>
      <c r="O50" s="18" t="s">
        <v>404</v>
      </c>
      <c r="P50" s="20" t="s">
        <v>404</v>
      </c>
      <c r="Q50" s="18" t="n">
        <v>0</v>
      </c>
      <c r="R50" s="20" t="n">
        <v>0</v>
      </c>
      <c r="S50" s="18" t="n">
        <v>0</v>
      </c>
      <c r="T50" s="20" t="n">
        <v>0</v>
      </c>
      <c r="U50" s="18" t="n">
        <v>5.59866459</v>
      </c>
      <c r="V50" s="20" t="n">
        <v>1.50523966</v>
      </c>
    </row>
    <row r="51" spans="1:22">
      <c r="A51" s="15" t="s">
        <v>448</v>
      </c>
      <c r="B51" s="17" t="n">
        <v>6866</v>
      </c>
      <c r="C51" s="18">
        <f>(0.0/B51*100)</f>
        <v/>
      </c>
      <c r="D51" s="19" t="n">
        <v>6866</v>
      </c>
      <c r="E51" s="18" t="n">
        <v>17.70051055</v>
      </c>
      <c r="F51" s="20" t="n">
        <v>2.75297399</v>
      </c>
      <c r="G51" s="18" t="n">
        <v>20.66194266</v>
      </c>
      <c r="H51" s="20" t="n">
        <v>2.82473281</v>
      </c>
      <c r="I51" s="18" t="n">
        <v>22.00012175</v>
      </c>
      <c r="J51" s="20" t="n">
        <v>3.17738851</v>
      </c>
      <c r="K51" s="18" t="n">
        <v>38.66944495</v>
      </c>
      <c r="L51" s="20" t="n">
        <v>3.63550421</v>
      </c>
      <c r="M51" s="18" t="n">
        <v>0</v>
      </c>
      <c r="N51" s="20" t="n">
        <v>0</v>
      </c>
      <c r="O51" s="18" t="s">
        <v>404</v>
      </c>
      <c r="P51" s="20" t="s">
        <v>404</v>
      </c>
      <c r="Q51" s="18" t="n">
        <v>0</v>
      </c>
      <c r="R51" s="20" t="n">
        <v>0</v>
      </c>
      <c r="S51" s="18" t="n">
        <v>0</v>
      </c>
      <c r="T51" s="20" t="n">
        <v>0</v>
      </c>
      <c r="U51" s="18" t="n">
        <v>0.96798008</v>
      </c>
      <c r="V51" s="20" t="n">
        <v>0.68189086</v>
      </c>
    </row>
    <row r="52" spans="1:22">
      <c r="A52" s="15" t="s">
        <v>449</v>
      </c>
      <c r="B52" s="17" t="n">
        <v>5809</v>
      </c>
      <c r="C52" s="18">
        <f>(0.0/B52*100)</f>
        <v/>
      </c>
      <c r="D52" s="19" t="n">
        <v>5809</v>
      </c>
      <c r="E52" s="18" t="n">
        <v>8.62981583</v>
      </c>
      <c r="F52" s="20" t="n">
        <v>2.25689777</v>
      </c>
      <c r="G52" s="18" t="n">
        <v>23.82392939</v>
      </c>
      <c r="H52" s="20" t="n">
        <v>3.77016131</v>
      </c>
      <c r="I52" s="18" t="n">
        <v>42.65011585</v>
      </c>
      <c r="J52" s="20" t="n">
        <v>4.02742451</v>
      </c>
      <c r="K52" s="18" t="n">
        <v>24.82046402</v>
      </c>
      <c r="L52" s="20" t="n">
        <v>3.69083458</v>
      </c>
      <c r="M52" s="18" t="n">
        <v>0</v>
      </c>
      <c r="N52" s="20" t="n">
        <v>0</v>
      </c>
      <c r="O52" s="18" t="s">
        <v>404</v>
      </c>
      <c r="P52" s="20" t="s">
        <v>404</v>
      </c>
      <c r="Q52" s="18" t="n">
        <v>0</v>
      </c>
      <c r="R52" s="20" t="n">
        <v>0</v>
      </c>
      <c r="S52" s="18" t="n">
        <v>0</v>
      </c>
      <c r="T52" s="20" t="n">
        <v>0</v>
      </c>
      <c r="U52" s="18" t="n">
        <v>0.07567491</v>
      </c>
      <c r="V52" s="20" t="n">
        <v>0.07594953</v>
      </c>
    </row>
    <row r="53" spans="1:22">
      <c r="A53" s="15" t="s">
        <v>450</v>
      </c>
      <c r="B53" s="17" t="n">
        <v>5571</v>
      </c>
      <c r="C53" s="18">
        <f>(0.0/B53*100)</f>
        <v/>
      </c>
      <c r="D53" s="19" t="n">
        <v>5571</v>
      </c>
      <c r="E53" s="18" t="n">
        <v>30.84251472</v>
      </c>
      <c r="F53" s="20" t="n">
        <v>0.12916364</v>
      </c>
      <c r="G53" s="18" t="n">
        <v>46.13108545</v>
      </c>
      <c r="H53" s="20" t="n">
        <v>0.1317828</v>
      </c>
      <c r="I53" s="18" t="n">
        <v>15.76673453</v>
      </c>
      <c r="J53" s="20" t="n">
        <v>0.11428337</v>
      </c>
      <c r="K53" s="18" t="n">
        <v>7.10781677</v>
      </c>
      <c r="L53" s="20" t="n">
        <v>0.06909376</v>
      </c>
      <c r="M53" s="18" t="n">
        <v>0</v>
      </c>
      <c r="N53" s="20" t="n">
        <v>0</v>
      </c>
      <c r="O53" s="18" t="s">
        <v>404</v>
      </c>
      <c r="P53" s="20" t="s">
        <v>404</v>
      </c>
      <c r="Q53" s="18" t="n">
        <v>0</v>
      </c>
      <c r="R53" s="20" t="n">
        <v>0</v>
      </c>
      <c r="S53" s="18" t="n">
        <v>0</v>
      </c>
      <c r="T53" s="20" t="n">
        <v>0</v>
      </c>
      <c r="U53" s="18" t="n">
        <v>0.15184853</v>
      </c>
      <c r="V53" s="20" t="n">
        <v>0.02747586</v>
      </c>
    </row>
    <row r="54" spans="1:22">
      <c r="A54" s="15" t="s">
        <v>451</v>
      </c>
      <c r="B54" s="17" t="n">
        <v>4740</v>
      </c>
      <c r="C54" s="18">
        <f>(199.0/B54*100)</f>
        <v/>
      </c>
      <c r="D54" s="19" t="n">
        <v>4541</v>
      </c>
      <c r="E54" s="18" t="n">
        <v>43.9411263</v>
      </c>
      <c r="F54" s="20" t="n">
        <v>3.87779612</v>
      </c>
      <c r="G54" s="18" t="n">
        <v>20.56858573</v>
      </c>
      <c r="H54" s="20" t="n">
        <v>2.94839517</v>
      </c>
      <c r="I54" s="18" t="n">
        <v>22.97118404</v>
      </c>
      <c r="J54" s="20" t="n">
        <v>3.13207006</v>
      </c>
      <c r="K54" s="18" t="n">
        <v>11.74705351</v>
      </c>
      <c r="L54" s="20" t="n">
        <v>2.44797285</v>
      </c>
      <c r="M54" s="18" t="n">
        <v>0</v>
      </c>
      <c r="N54" s="20" t="n">
        <v>0</v>
      </c>
      <c r="O54" s="18" t="s">
        <v>404</v>
      </c>
      <c r="P54" s="20" t="s">
        <v>404</v>
      </c>
      <c r="Q54" s="18" t="n">
        <v>0</v>
      </c>
      <c r="R54" s="20" t="n">
        <v>0</v>
      </c>
      <c r="S54" s="18" t="n">
        <v>0</v>
      </c>
      <c r="T54" s="20" t="n">
        <v>0</v>
      </c>
      <c r="U54" s="18" t="n">
        <v>0.77205043</v>
      </c>
      <c r="V54" s="20" t="n">
        <v>0.61749367</v>
      </c>
    </row>
    <row r="55" spans="1:22">
      <c r="A55" s="15" t="s">
        <v>452</v>
      </c>
      <c r="B55" s="17" t="n">
        <v>5316</v>
      </c>
      <c r="C55" s="18">
        <f>(43.0/B55*100)</f>
        <v/>
      </c>
      <c r="D55" s="19" t="n">
        <v>5273</v>
      </c>
      <c r="E55" s="18" t="n">
        <v>21.97693514</v>
      </c>
      <c r="F55" s="20" t="n">
        <v>2.60026913</v>
      </c>
      <c r="G55" s="18" t="n">
        <v>23.11336077</v>
      </c>
      <c r="H55" s="20" t="n">
        <v>3.10814932</v>
      </c>
      <c r="I55" s="18" t="n">
        <v>32.36176879</v>
      </c>
      <c r="J55" s="20" t="n">
        <v>3.1551115</v>
      </c>
      <c r="K55" s="18" t="n">
        <v>19.78007471</v>
      </c>
      <c r="L55" s="20" t="n">
        <v>2.63659257</v>
      </c>
      <c r="M55" s="18" t="n">
        <v>0</v>
      </c>
      <c r="N55" s="20" t="n">
        <v>0</v>
      </c>
      <c r="O55" s="18" t="s">
        <v>404</v>
      </c>
      <c r="P55" s="20" t="s">
        <v>404</v>
      </c>
      <c r="Q55" s="18" t="n">
        <v>0</v>
      </c>
      <c r="R55" s="20" t="n">
        <v>0</v>
      </c>
      <c r="S55" s="18" t="n">
        <v>0.38265871</v>
      </c>
      <c r="T55" s="20" t="n">
        <v>0.37384275</v>
      </c>
      <c r="U55" s="18" t="n">
        <v>2.38520187</v>
      </c>
      <c r="V55" s="20" t="n">
        <v>1.09194632</v>
      </c>
    </row>
    <row r="56" spans="1:22">
      <c r="A56" s="15" t="s">
        <v>453</v>
      </c>
      <c r="B56" s="17" t="n">
        <v>5359</v>
      </c>
      <c r="C56" s="18">
        <f>(0.0/B56*100)</f>
        <v/>
      </c>
      <c r="D56" s="19" t="n">
        <v>5359</v>
      </c>
      <c r="E56" s="18" t="n">
        <v>30.06812751</v>
      </c>
      <c r="F56" s="20" t="n">
        <v>3.69676311</v>
      </c>
      <c r="G56" s="18" t="n">
        <v>42.15290347</v>
      </c>
      <c r="H56" s="20" t="n">
        <v>4.21843722</v>
      </c>
      <c r="I56" s="18" t="n">
        <v>16.03084384</v>
      </c>
      <c r="J56" s="20" t="n">
        <v>2.85552217</v>
      </c>
      <c r="K56" s="18" t="n">
        <v>4.60860549</v>
      </c>
      <c r="L56" s="20" t="n">
        <v>1.92290587</v>
      </c>
      <c r="M56" s="18" t="n">
        <v>0</v>
      </c>
      <c r="N56" s="20" t="n">
        <v>0</v>
      </c>
      <c r="O56" s="18" t="s">
        <v>404</v>
      </c>
      <c r="P56" s="20" t="s">
        <v>404</v>
      </c>
      <c r="Q56" s="18" t="n">
        <v>0</v>
      </c>
      <c r="R56" s="20" t="n">
        <v>0</v>
      </c>
      <c r="S56" s="18" t="n">
        <v>0</v>
      </c>
      <c r="T56" s="20" t="n">
        <v>0</v>
      </c>
      <c r="U56" s="18" t="n">
        <v>7.13951969</v>
      </c>
      <c r="V56" s="20" t="n">
        <v>2.17270967</v>
      </c>
    </row>
    <row r="57" spans="1:22">
      <c r="A57" s="15" t="s">
        <v>454</v>
      </c>
      <c r="B57" s="17" t="n">
        <v>6513</v>
      </c>
      <c r="C57" s="18">
        <f>(0.0/B57*100)</f>
        <v/>
      </c>
      <c r="D57" s="19" t="n">
        <v>6513</v>
      </c>
      <c r="E57" s="18" t="n">
        <v>15.67229145</v>
      </c>
      <c r="F57" s="20" t="n">
        <v>1.97568199</v>
      </c>
      <c r="G57" s="18" t="n">
        <v>25.19587691</v>
      </c>
      <c r="H57" s="20" t="n">
        <v>3.14543709</v>
      </c>
      <c r="I57" s="18" t="n">
        <v>35.79147402</v>
      </c>
      <c r="J57" s="20" t="n">
        <v>3.71299851</v>
      </c>
      <c r="K57" s="18" t="n">
        <v>23.34035762</v>
      </c>
      <c r="L57" s="20" t="n">
        <v>3.03795656</v>
      </c>
      <c r="M57" s="18" t="n">
        <v>0</v>
      </c>
      <c r="N57" s="20" t="n">
        <v>0</v>
      </c>
      <c r="O57" s="18" t="s">
        <v>404</v>
      </c>
      <c r="P57" s="20" t="s">
        <v>404</v>
      </c>
      <c r="Q57" s="18" t="n">
        <v>0</v>
      </c>
      <c r="R57" s="20" t="n">
        <v>0</v>
      </c>
      <c r="S57" s="18" t="n">
        <v>0</v>
      </c>
      <c r="T57" s="20" t="n">
        <v>0</v>
      </c>
      <c r="U57" s="18" t="n">
        <v>0</v>
      </c>
      <c r="V57" s="20" t="n">
        <v>0</v>
      </c>
    </row>
    <row r="58" spans="1:22">
      <c r="A58" s="15" t="s">
        <v>455</v>
      </c>
      <c r="B58" s="17" t="n">
        <v>7267</v>
      </c>
      <c r="C58" s="18">
        <f>(0.0/B58*100)</f>
        <v/>
      </c>
      <c r="D58" s="19" t="n">
        <v>7267</v>
      </c>
      <c r="E58" s="18" t="n">
        <v>16.18946268</v>
      </c>
      <c r="F58" s="20" t="n">
        <v>2.2850585</v>
      </c>
      <c r="G58" s="18" t="n">
        <v>18.61312548</v>
      </c>
      <c r="H58" s="20" t="n">
        <v>2.7663334</v>
      </c>
      <c r="I58" s="18" t="n">
        <v>42.58092314</v>
      </c>
      <c r="J58" s="20" t="n">
        <v>3.0673953</v>
      </c>
      <c r="K58" s="18" t="n">
        <v>22.49842607</v>
      </c>
      <c r="L58" s="20" t="n">
        <v>2.69023388</v>
      </c>
      <c r="M58" s="18" t="n">
        <v>0</v>
      </c>
      <c r="N58" s="20" t="n">
        <v>0</v>
      </c>
      <c r="O58" s="18" t="s">
        <v>404</v>
      </c>
      <c r="P58" s="20" t="s">
        <v>404</v>
      </c>
      <c r="Q58" s="18" t="n">
        <v>0</v>
      </c>
      <c r="R58" s="20" t="n">
        <v>0</v>
      </c>
      <c r="S58" s="18" t="n">
        <v>0.11806262</v>
      </c>
      <c r="T58" s="20" t="n">
        <v>0.00222079</v>
      </c>
      <c r="U58" s="18" t="n">
        <v>0</v>
      </c>
      <c r="V58" s="20" t="n">
        <v>0</v>
      </c>
    </row>
    <row r="59" spans="1:22">
      <c r="A59" s="15" t="s">
        <v>456</v>
      </c>
      <c r="B59" s="17" t="n">
        <v>4826</v>
      </c>
      <c r="C59" s="18">
        <f>(0.0/B59*100)</f>
        <v/>
      </c>
      <c r="D59" s="19" t="n">
        <v>4826</v>
      </c>
      <c r="E59" s="18" t="n">
        <v>22.69261625</v>
      </c>
      <c r="F59" s="20" t="n">
        <v>0.97092512</v>
      </c>
      <c r="G59" s="18" t="n">
        <v>26.56883795</v>
      </c>
      <c r="H59" s="20" t="n">
        <v>1.25430412</v>
      </c>
      <c r="I59" s="18" t="n">
        <v>32.74449087</v>
      </c>
      <c r="J59" s="20" t="n">
        <v>1.17416084</v>
      </c>
      <c r="K59" s="18" t="n">
        <v>16.91883484</v>
      </c>
      <c r="L59" s="20" t="n">
        <v>1.01564231</v>
      </c>
      <c r="M59" s="18" t="n">
        <v>0</v>
      </c>
      <c r="N59" s="20" t="n">
        <v>0</v>
      </c>
      <c r="O59" s="18" t="s">
        <v>404</v>
      </c>
      <c r="P59" s="20" t="s">
        <v>404</v>
      </c>
      <c r="Q59" s="18" t="n">
        <v>0</v>
      </c>
      <c r="R59" s="20" t="n">
        <v>0</v>
      </c>
      <c r="S59" s="18" t="n">
        <v>0</v>
      </c>
      <c r="T59" s="20" t="n">
        <v>0</v>
      </c>
      <c r="U59" s="18" t="n">
        <v>1.07522009</v>
      </c>
      <c r="V59" s="20" t="n">
        <v>0.24222749</v>
      </c>
    </row>
    <row r="60" spans="1:22">
      <c r="A60" s="15" t="s">
        <v>457</v>
      </c>
      <c r="B60" s="17" t="n">
        <v>4546</v>
      </c>
      <c r="C60" s="18">
        <f>(0.0/B60*100)</f>
        <v/>
      </c>
      <c r="D60" s="19" t="n">
        <v>4546</v>
      </c>
      <c r="E60" s="18" t="n">
        <v>42.44120931</v>
      </c>
      <c r="F60" s="20" t="n">
        <v>2.93337094</v>
      </c>
      <c r="G60" s="18" t="n">
        <v>19.75510126</v>
      </c>
      <c r="H60" s="20" t="n">
        <v>2.81315321</v>
      </c>
      <c r="I60" s="18" t="n">
        <v>26.05580974</v>
      </c>
      <c r="J60" s="20" t="n">
        <v>3.31823453</v>
      </c>
      <c r="K60" s="18" t="n">
        <v>10.0853243</v>
      </c>
      <c r="L60" s="20" t="n">
        <v>2.24081761</v>
      </c>
      <c r="M60" s="18" t="n">
        <v>0</v>
      </c>
      <c r="N60" s="20" t="n">
        <v>0</v>
      </c>
      <c r="O60" s="18" t="s">
        <v>404</v>
      </c>
      <c r="P60" s="20" t="s">
        <v>404</v>
      </c>
      <c r="Q60" s="18" t="n">
        <v>0</v>
      </c>
      <c r="R60" s="20" t="n">
        <v>0</v>
      </c>
      <c r="S60" s="18" t="n">
        <v>0</v>
      </c>
      <c r="T60" s="20" t="n">
        <v>0</v>
      </c>
      <c r="U60" s="18" t="n">
        <v>1.66255539</v>
      </c>
      <c r="V60" s="20" t="n">
        <v>0.78389664</v>
      </c>
    </row>
    <row r="61" spans="1:22">
      <c r="A61" s="15" t="s">
        <v>458</v>
      </c>
      <c r="B61" s="17" t="n">
        <v>6525</v>
      </c>
      <c r="C61" s="18">
        <f>(0.0/B61*100)</f>
        <v/>
      </c>
      <c r="D61" s="19" t="n">
        <v>6525</v>
      </c>
      <c r="E61" s="18" t="n">
        <v>28.40567586</v>
      </c>
      <c r="F61" s="20" t="n">
        <v>2.32173769</v>
      </c>
      <c r="G61" s="18" t="n">
        <v>26.59217987</v>
      </c>
      <c r="H61" s="20" t="n">
        <v>2.55860479</v>
      </c>
      <c r="I61" s="18" t="n">
        <v>30.55505389</v>
      </c>
      <c r="J61" s="20" t="n">
        <v>2.72116294</v>
      </c>
      <c r="K61" s="18" t="n">
        <v>14.40671437</v>
      </c>
      <c r="L61" s="20" t="n">
        <v>2.02730792</v>
      </c>
      <c r="M61" s="18" t="n">
        <v>0</v>
      </c>
      <c r="N61" s="20" t="n">
        <v>0</v>
      </c>
      <c r="O61" s="18" t="s">
        <v>404</v>
      </c>
      <c r="P61" s="20" t="s">
        <v>404</v>
      </c>
      <c r="Q61" s="18" t="n">
        <v>0</v>
      </c>
      <c r="R61" s="20" t="n">
        <v>0</v>
      </c>
      <c r="S61" s="18" t="n">
        <v>0</v>
      </c>
      <c r="T61" s="20" t="n">
        <v>0</v>
      </c>
      <c r="U61" s="18" t="n">
        <v>0.04037601</v>
      </c>
      <c r="V61" s="20" t="n">
        <v>0.0015804</v>
      </c>
    </row>
    <row r="62" spans="1:22">
      <c r="A62" s="15" t="s">
        <v>459</v>
      </c>
      <c r="B62" s="17" t="n">
        <v>4476</v>
      </c>
      <c r="C62" s="18">
        <f>(0.0/B62*100)</f>
        <v/>
      </c>
      <c r="D62" s="19" t="n">
        <v>4476</v>
      </c>
      <c r="E62" s="18" t="n">
        <v>34.02100966</v>
      </c>
      <c r="F62" s="20" t="n">
        <v>0.06015409</v>
      </c>
      <c r="G62" s="18" t="n">
        <v>21.79497808</v>
      </c>
      <c r="H62" s="20" t="n">
        <v>0.04451902</v>
      </c>
      <c r="I62" s="18" t="n">
        <v>20.45036266</v>
      </c>
      <c r="J62" s="20" t="n">
        <v>0.05577782</v>
      </c>
      <c r="K62" s="18" t="n">
        <v>23.73364961</v>
      </c>
      <c r="L62" s="20" t="n">
        <v>0.04604427</v>
      </c>
      <c r="M62" s="18" t="n">
        <v>0</v>
      </c>
      <c r="N62" s="20" t="n">
        <v>0</v>
      </c>
      <c r="O62" s="18" t="s">
        <v>404</v>
      </c>
      <c r="P62" s="20" t="s">
        <v>404</v>
      </c>
      <c r="Q62" s="18" t="n">
        <v>0</v>
      </c>
      <c r="R62" s="20" t="n">
        <v>0</v>
      </c>
      <c r="S62" s="18" t="n">
        <v>0</v>
      </c>
      <c r="T62" s="20" t="n">
        <v>0</v>
      </c>
      <c r="U62" s="18" t="n">
        <v>0</v>
      </c>
      <c r="V62" s="20" t="n">
        <v>0</v>
      </c>
    </row>
    <row r="63" spans="1:22">
      <c r="A63" s="15" t="s">
        <v>460</v>
      </c>
      <c r="B63" s="17" t="n">
        <v>5324</v>
      </c>
      <c r="C63" s="18">
        <f>(0.0/B63*100)</f>
        <v/>
      </c>
      <c r="D63" s="19" t="n">
        <v>5324</v>
      </c>
      <c r="E63" s="18" t="n">
        <v>35.8832664</v>
      </c>
      <c r="F63" s="20" t="n">
        <v>0.18134397</v>
      </c>
      <c r="G63" s="18" t="n">
        <v>38.06219271</v>
      </c>
      <c r="H63" s="20" t="n">
        <v>0.15058513</v>
      </c>
      <c r="I63" s="18" t="n">
        <v>12.49211984</v>
      </c>
      <c r="J63" s="20" t="n">
        <v>0.11055219</v>
      </c>
      <c r="K63" s="18" t="n">
        <v>6.93537602</v>
      </c>
      <c r="L63" s="20" t="n">
        <v>0.08134379999999999</v>
      </c>
      <c r="M63" s="18" t="n">
        <v>0</v>
      </c>
      <c r="N63" s="20" t="n">
        <v>0</v>
      </c>
      <c r="O63" s="18" t="s">
        <v>404</v>
      </c>
      <c r="P63" s="20" t="s">
        <v>404</v>
      </c>
      <c r="Q63" s="18" t="n">
        <v>0</v>
      </c>
      <c r="R63" s="20" t="n">
        <v>0</v>
      </c>
      <c r="S63" s="18" t="n">
        <v>0</v>
      </c>
      <c r="T63" s="20" t="n">
        <v>0</v>
      </c>
      <c r="U63" s="18" t="n">
        <v>6.62704503</v>
      </c>
      <c r="V63" s="20" t="n">
        <v>0.0646033</v>
      </c>
    </row>
    <row r="64" spans="1:22">
      <c r="A64" s="15" t="s">
        <v>461</v>
      </c>
      <c r="B64" s="17" t="n">
        <v>3634</v>
      </c>
      <c r="C64" s="18">
        <f>(27.0/B64*100)</f>
        <v/>
      </c>
      <c r="D64" s="19" t="n">
        <v>3607</v>
      </c>
      <c r="E64" s="18" t="n">
        <v>40.96065995</v>
      </c>
      <c r="F64" s="20" t="n">
        <v>0.11459811</v>
      </c>
      <c r="G64" s="18" t="n">
        <v>27.64521205</v>
      </c>
      <c r="H64" s="20" t="n">
        <v>0.09246242</v>
      </c>
      <c r="I64" s="18" t="n">
        <v>24.45680969</v>
      </c>
      <c r="J64" s="20" t="n">
        <v>0.11714814</v>
      </c>
      <c r="K64" s="18" t="n">
        <v>6.93731832</v>
      </c>
      <c r="L64" s="20" t="n">
        <v>0.05524061</v>
      </c>
      <c r="M64" s="18" t="n">
        <v>0</v>
      </c>
      <c r="N64" s="20" t="n">
        <v>0</v>
      </c>
      <c r="O64" s="18" t="s">
        <v>404</v>
      </c>
      <c r="P64" s="20" t="s">
        <v>404</v>
      </c>
      <c r="Q64" s="18" t="n">
        <v>0</v>
      </c>
      <c r="R64" s="20" t="n">
        <v>0</v>
      </c>
      <c r="S64" s="18" t="n">
        <v>0</v>
      </c>
      <c r="T64" s="20" t="n">
        <v>0</v>
      </c>
      <c r="U64" s="18" t="n">
        <v>0</v>
      </c>
      <c r="V64" s="20" t="n">
        <v>0</v>
      </c>
    </row>
    <row r="65" spans="1:22">
      <c r="A65" s="15" t="s">
        <v>462</v>
      </c>
      <c r="B65" s="17" t="n">
        <v>5325</v>
      </c>
      <c r="C65" s="18">
        <f>(0.0/B65*100)</f>
        <v/>
      </c>
      <c r="D65" s="19" t="n">
        <v>5325</v>
      </c>
      <c r="E65" s="18" t="n">
        <v>26.67302177</v>
      </c>
      <c r="F65" s="20" t="n">
        <v>3.83007294</v>
      </c>
      <c r="G65" s="18" t="n">
        <v>35.30101266</v>
      </c>
      <c r="H65" s="20" t="n">
        <v>3.84954175</v>
      </c>
      <c r="I65" s="18" t="n">
        <v>30.41459488</v>
      </c>
      <c r="J65" s="20" t="n">
        <v>3.53180702</v>
      </c>
      <c r="K65" s="18" t="n">
        <v>7.1266746</v>
      </c>
      <c r="L65" s="20" t="n">
        <v>1.7004493</v>
      </c>
      <c r="M65" s="18" t="n">
        <v>0</v>
      </c>
      <c r="N65" s="20" t="n">
        <v>0</v>
      </c>
      <c r="O65" s="18" t="s">
        <v>404</v>
      </c>
      <c r="P65" s="20" t="s">
        <v>404</v>
      </c>
      <c r="Q65" s="18" t="n">
        <v>0</v>
      </c>
      <c r="R65" s="20" t="n">
        <v>0</v>
      </c>
      <c r="S65" s="18" t="n">
        <v>0</v>
      </c>
      <c r="T65" s="20" t="n">
        <v>0</v>
      </c>
      <c r="U65" s="18" t="n">
        <v>0.4846961</v>
      </c>
      <c r="V65" s="20" t="n">
        <v>0.34042393</v>
      </c>
    </row>
    <row r="66" spans="1:22">
      <c r="A66" s="15" t="s">
        <v>463</v>
      </c>
      <c r="B66" s="17" t="n">
        <v>5665</v>
      </c>
      <c r="C66" s="18">
        <f>(0.0/B66*100)</f>
        <v/>
      </c>
      <c r="D66" s="19" t="n">
        <v>5665</v>
      </c>
      <c r="E66" s="18" t="n">
        <v>22.49423371</v>
      </c>
      <c r="F66" s="20" t="n">
        <v>0.49092134</v>
      </c>
      <c r="G66" s="18" t="n">
        <v>21.03298177</v>
      </c>
      <c r="H66" s="20" t="n">
        <v>0.14155236</v>
      </c>
      <c r="I66" s="18" t="n">
        <v>48.23296362</v>
      </c>
      <c r="J66" s="20" t="n">
        <v>0.45579828</v>
      </c>
      <c r="K66" s="18" t="n">
        <v>7.87969884</v>
      </c>
      <c r="L66" s="20" t="n">
        <v>0.15487383</v>
      </c>
      <c r="M66" s="18" t="n">
        <v>0</v>
      </c>
      <c r="N66" s="20" t="n">
        <v>0</v>
      </c>
      <c r="O66" s="18" t="s">
        <v>404</v>
      </c>
      <c r="P66" s="20" t="s">
        <v>404</v>
      </c>
      <c r="Q66" s="18" t="n">
        <v>0</v>
      </c>
      <c r="R66" s="20" t="n">
        <v>0</v>
      </c>
      <c r="S66" s="18" t="n">
        <v>0</v>
      </c>
      <c r="T66" s="20" t="n">
        <v>0</v>
      </c>
      <c r="U66" s="18" t="n">
        <v>0.36012206</v>
      </c>
      <c r="V66" s="20" t="n">
        <v>0.341653</v>
      </c>
    </row>
    <row r="67" spans="1:22">
      <c r="A67" s="15" t="s">
        <v>464</v>
      </c>
      <c r="B67" s="17" t="n">
        <v>6971</v>
      </c>
      <c r="C67" s="18">
        <f>(0.0/B67*100)</f>
        <v/>
      </c>
      <c r="D67" s="19" t="n">
        <v>6971</v>
      </c>
      <c r="E67" s="18" t="n">
        <v>30.13528196</v>
      </c>
      <c r="F67" s="20" t="n">
        <v>2.53268085</v>
      </c>
      <c r="G67" s="18" t="n">
        <v>21.96247713</v>
      </c>
      <c r="H67" s="20" t="n">
        <v>2.52544427</v>
      </c>
      <c r="I67" s="18" t="n">
        <v>23.62627007</v>
      </c>
      <c r="J67" s="20" t="n">
        <v>2.8473878</v>
      </c>
      <c r="K67" s="18" t="n">
        <v>23.27136951</v>
      </c>
      <c r="L67" s="20" t="n">
        <v>2.57587663</v>
      </c>
      <c r="M67" s="18" t="n">
        <v>0</v>
      </c>
      <c r="N67" s="20" t="n">
        <v>0</v>
      </c>
      <c r="O67" s="18" t="s">
        <v>404</v>
      </c>
      <c r="P67" s="20" t="s">
        <v>404</v>
      </c>
      <c r="Q67" s="18" t="n">
        <v>0</v>
      </c>
      <c r="R67" s="20" t="n">
        <v>0</v>
      </c>
      <c r="S67" s="18" t="n">
        <v>0</v>
      </c>
      <c r="T67" s="20" t="n">
        <v>0</v>
      </c>
      <c r="U67" s="18" t="n">
        <v>1.00460134</v>
      </c>
      <c r="V67" s="20" t="n">
        <v>0.61546419</v>
      </c>
    </row>
    <row r="68" spans="1:22">
      <c r="A68" s="15" t="s">
        <v>465</v>
      </c>
      <c r="B68" s="17" t="n">
        <v>12083</v>
      </c>
      <c r="C68" s="18">
        <f>(0.0/B68*100)</f>
        <v/>
      </c>
      <c r="D68" s="19" t="n">
        <v>12083</v>
      </c>
      <c r="E68" s="18" t="n">
        <v>61.75236857</v>
      </c>
      <c r="F68" s="20" t="n">
        <v>0.08099724</v>
      </c>
      <c r="G68" s="18" t="n">
        <v>21.96326987</v>
      </c>
      <c r="H68" s="20" t="n">
        <v>0.07980188000000001</v>
      </c>
      <c r="I68" s="18" t="n">
        <v>11.50356784</v>
      </c>
      <c r="J68" s="20" t="n">
        <v>0.05617519</v>
      </c>
      <c r="K68" s="18" t="n">
        <v>4.04998818</v>
      </c>
      <c r="L68" s="20" t="n">
        <v>0.05317415</v>
      </c>
      <c r="M68" s="18" t="n">
        <v>0</v>
      </c>
      <c r="N68" s="20" t="n">
        <v>0</v>
      </c>
      <c r="O68" s="18" t="s">
        <v>404</v>
      </c>
      <c r="P68" s="20" t="s">
        <v>404</v>
      </c>
      <c r="Q68" s="18" t="n">
        <v>0</v>
      </c>
      <c r="R68" s="20" t="n">
        <v>0</v>
      </c>
      <c r="S68" s="18" t="n">
        <v>0</v>
      </c>
      <c r="T68" s="20" t="n">
        <v>0</v>
      </c>
      <c r="U68" s="18" t="n">
        <v>0.73080554</v>
      </c>
      <c r="V68" s="20" t="n">
        <v>0.02197892</v>
      </c>
    </row>
    <row r="69" spans="1:22">
      <c r="A69" s="15" t="s">
        <v>466</v>
      </c>
      <c r="B69" s="17" t="n">
        <v>4876</v>
      </c>
      <c r="C69" s="18">
        <f>(0.0/B69*100)</f>
        <v/>
      </c>
      <c r="D69" s="19" t="n">
        <v>4876</v>
      </c>
      <c r="E69" s="18" t="n">
        <v>36.86909276</v>
      </c>
      <c r="F69" s="20" t="n">
        <v>4.3248345</v>
      </c>
      <c r="G69" s="18" t="n">
        <v>33.96845398</v>
      </c>
      <c r="H69" s="20" t="n">
        <v>4.16172702</v>
      </c>
      <c r="I69" s="18" t="n">
        <v>23.37239004</v>
      </c>
      <c r="J69" s="20" t="n">
        <v>3.5181999</v>
      </c>
      <c r="K69" s="18" t="n">
        <v>5.79006322</v>
      </c>
      <c r="L69" s="20" t="n">
        <v>1.80770781</v>
      </c>
      <c r="M69" s="18" t="n">
        <v>0</v>
      </c>
      <c r="N69" s="20" t="n">
        <v>0</v>
      </c>
      <c r="O69" s="18" t="s">
        <v>404</v>
      </c>
      <c r="P69" s="20" t="s">
        <v>404</v>
      </c>
      <c r="Q69" s="18" t="n">
        <v>0</v>
      </c>
      <c r="R69" s="20" t="n">
        <v>0</v>
      </c>
      <c r="S69" s="18" t="n">
        <v>0</v>
      </c>
      <c r="T69" s="20" t="n">
        <v>0</v>
      </c>
      <c r="U69" s="18" t="n">
        <v>0</v>
      </c>
      <c r="V69" s="20" t="n">
        <v>0</v>
      </c>
    </row>
    <row r="70" spans="1:22">
      <c r="A70" s="15" t="s">
        <v>467</v>
      </c>
      <c r="B70" s="17" t="n">
        <v>6036</v>
      </c>
      <c r="C70" s="18">
        <f>(0.0/B70*100)</f>
        <v/>
      </c>
      <c r="D70" s="19" t="n">
        <v>6036</v>
      </c>
      <c r="E70" s="18" t="n">
        <v>29.72490395</v>
      </c>
      <c r="F70" s="20" t="n">
        <v>3.60861014</v>
      </c>
      <c r="G70" s="18" t="n">
        <v>19.8114556</v>
      </c>
      <c r="H70" s="20" t="n">
        <v>3.45548677</v>
      </c>
      <c r="I70" s="18" t="n">
        <v>40.6408559</v>
      </c>
      <c r="J70" s="20" t="n">
        <v>3.51106598</v>
      </c>
      <c r="K70" s="18" t="n">
        <v>9.34044048</v>
      </c>
      <c r="L70" s="20" t="n">
        <v>2.28197117</v>
      </c>
      <c r="M70" s="18" t="n">
        <v>0</v>
      </c>
      <c r="N70" s="20" t="n">
        <v>0</v>
      </c>
      <c r="O70" s="18" t="s">
        <v>404</v>
      </c>
      <c r="P70" s="20" t="s">
        <v>404</v>
      </c>
      <c r="Q70" s="18" t="n">
        <v>0</v>
      </c>
      <c r="R70" s="20" t="n">
        <v>0</v>
      </c>
      <c r="S70" s="18" t="n">
        <v>0</v>
      </c>
      <c r="T70" s="20" t="n">
        <v>0</v>
      </c>
      <c r="U70" s="18" t="n">
        <v>0.48234407</v>
      </c>
      <c r="V70" s="20" t="n">
        <v>0.35320378</v>
      </c>
    </row>
    <row r="71" spans="1:22">
      <c r="A71" s="15" t="s">
        <v>468</v>
      </c>
      <c r="B71" s="17" t="n">
        <v>6115</v>
      </c>
      <c r="C71" s="18">
        <f>(0.0/B71*100)</f>
        <v/>
      </c>
      <c r="D71" s="19" t="n">
        <v>6115</v>
      </c>
      <c r="E71" s="18" t="n">
        <v>57.85953376</v>
      </c>
      <c r="F71" s="20" t="n">
        <v>0.84634035</v>
      </c>
      <c r="G71" s="18" t="n">
        <v>30.59968644</v>
      </c>
      <c r="H71" s="20" t="n">
        <v>0.92158975</v>
      </c>
      <c r="I71" s="18" t="n">
        <v>9.73924291</v>
      </c>
      <c r="J71" s="20" t="n">
        <v>0.10141525</v>
      </c>
      <c r="K71" s="18" t="n">
        <v>0.68187516</v>
      </c>
      <c r="L71" s="20" t="n">
        <v>0.01961471</v>
      </c>
      <c r="M71" s="18" t="n">
        <v>0</v>
      </c>
      <c r="N71" s="20" t="n">
        <v>0</v>
      </c>
      <c r="O71" s="18" t="s">
        <v>404</v>
      </c>
      <c r="P71" s="20" t="s">
        <v>404</v>
      </c>
      <c r="Q71" s="18" t="n">
        <v>0</v>
      </c>
      <c r="R71" s="20" t="n">
        <v>0</v>
      </c>
      <c r="S71" s="18" t="n">
        <v>0</v>
      </c>
      <c r="T71" s="20" t="n">
        <v>0</v>
      </c>
      <c r="U71" s="18" t="n">
        <v>1.11966173</v>
      </c>
      <c r="V71" s="20" t="n">
        <v>0.03971839</v>
      </c>
    </row>
    <row r="72" spans="1:22">
      <c r="A72" s="15" t="s">
        <v>469</v>
      </c>
      <c r="B72" s="17" t="n">
        <v>7708</v>
      </c>
      <c r="C72" s="18">
        <f>(0.0/B72*100)</f>
        <v/>
      </c>
      <c r="D72" s="19" t="n">
        <v>7708</v>
      </c>
      <c r="E72" s="18" t="n">
        <v>22.25854529</v>
      </c>
      <c r="F72" s="20" t="n">
        <v>2.76747725</v>
      </c>
      <c r="G72" s="18" t="n">
        <v>51.16800459</v>
      </c>
      <c r="H72" s="20" t="n">
        <v>3.68463409</v>
      </c>
      <c r="I72" s="18" t="n">
        <v>22.37846906</v>
      </c>
      <c r="J72" s="20" t="n">
        <v>3.12585199</v>
      </c>
      <c r="K72" s="18" t="n">
        <v>2.7306102</v>
      </c>
      <c r="L72" s="20" t="n">
        <v>1.18454661</v>
      </c>
      <c r="M72" s="18" t="n">
        <v>0</v>
      </c>
      <c r="N72" s="20" t="n">
        <v>0</v>
      </c>
      <c r="O72" s="18" t="s">
        <v>404</v>
      </c>
      <c r="P72" s="20" t="s">
        <v>404</v>
      </c>
      <c r="Q72" s="18" t="n">
        <v>0</v>
      </c>
      <c r="R72" s="20" t="n">
        <v>0</v>
      </c>
      <c r="S72" s="18" t="n">
        <v>0</v>
      </c>
      <c r="T72" s="20" t="n">
        <v>0</v>
      </c>
      <c r="U72" s="18" t="n">
        <v>1.46437086</v>
      </c>
      <c r="V72" s="20" t="n">
        <v>0.8728973799999999</v>
      </c>
    </row>
    <row r="73" spans="1:22">
      <c r="A73" s="15" t="s">
        <v>470</v>
      </c>
      <c r="B73" s="17" t="n">
        <v>8249</v>
      </c>
      <c r="C73" s="18">
        <f>(0.0/B73*100)</f>
        <v/>
      </c>
      <c r="D73" s="19" t="n">
        <v>8249</v>
      </c>
      <c r="E73" s="18" t="n">
        <v>22.37363919</v>
      </c>
      <c r="F73" s="20" t="n">
        <v>2.87610358</v>
      </c>
      <c r="G73" s="18" t="n">
        <v>31.21559646</v>
      </c>
      <c r="H73" s="20" t="n">
        <v>3.48082848</v>
      </c>
      <c r="I73" s="18" t="n">
        <v>34.70743735</v>
      </c>
      <c r="J73" s="20" t="n">
        <v>3.49086057</v>
      </c>
      <c r="K73" s="18" t="n">
        <v>7.9997468</v>
      </c>
      <c r="L73" s="20" t="n">
        <v>2.33501044</v>
      </c>
      <c r="M73" s="18" t="n">
        <v>0</v>
      </c>
      <c r="N73" s="20" t="n">
        <v>0</v>
      </c>
      <c r="O73" s="18" t="s">
        <v>404</v>
      </c>
      <c r="P73" s="20" t="s">
        <v>404</v>
      </c>
      <c r="Q73" s="18" t="n">
        <v>0</v>
      </c>
      <c r="R73" s="20" t="n">
        <v>0</v>
      </c>
      <c r="S73" s="18" t="n">
        <v>0</v>
      </c>
      <c r="T73" s="20" t="n">
        <v>0</v>
      </c>
      <c r="U73" s="18" t="n">
        <v>3.7035802</v>
      </c>
      <c r="V73" s="20" t="n">
        <v>1.48546598</v>
      </c>
    </row>
    <row r="74" spans="1:22">
      <c r="A74" s="15" t="s">
        <v>471</v>
      </c>
      <c r="B74" s="17" t="n">
        <v>4692</v>
      </c>
      <c r="C74" s="18">
        <f>(484.0/B74*100)</f>
        <v/>
      </c>
      <c r="D74" s="19" t="n">
        <v>4208</v>
      </c>
      <c r="E74" s="18" t="n">
        <v>9.0566244</v>
      </c>
      <c r="F74" s="20" t="n">
        <v>0.15059866</v>
      </c>
      <c r="G74" s="18" t="n">
        <v>21.45020416</v>
      </c>
      <c r="H74" s="20" t="n">
        <v>0.22700308</v>
      </c>
      <c r="I74" s="18" t="n">
        <v>38.79158686</v>
      </c>
      <c r="J74" s="20" t="n">
        <v>0.25061075</v>
      </c>
      <c r="K74" s="18" t="n">
        <v>30.45649205</v>
      </c>
      <c r="L74" s="20" t="n">
        <v>0.25046774</v>
      </c>
      <c r="M74" s="18" t="n">
        <v>0</v>
      </c>
      <c r="N74" s="20" t="n">
        <v>0</v>
      </c>
      <c r="O74" s="18" t="s">
        <v>404</v>
      </c>
      <c r="P74" s="20" t="s">
        <v>404</v>
      </c>
      <c r="Q74" s="18" t="n">
        <v>0</v>
      </c>
      <c r="R74" s="20" t="n">
        <v>0</v>
      </c>
      <c r="S74" s="18" t="n">
        <v>0</v>
      </c>
      <c r="T74" s="20" t="n">
        <v>0</v>
      </c>
      <c r="U74" s="18" t="n">
        <v>0.24509253</v>
      </c>
      <c r="V74" s="20" t="n">
        <v>0.01889654</v>
      </c>
    </row>
    <row r="75" spans="1:22">
      <c r="A75" s="15" t="s">
        <v>472</v>
      </c>
      <c r="B75" s="17" t="n">
        <v>5375</v>
      </c>
      <c r="C75" s="18">
        <f>(483.0/B75*100)</f>
        <v/>
      </c>
      <c r="D75" s="19" t="n">
        <v>4892</v>
      </c>
      <c r="E75" s="18" t="n">
        <v>3.53034241</v>
      </c>
      <c r="F75" s="20" t="n">
        <v>1.5182703</v>
      </c>
      <c r="G75" s="18" t="n">
        <v>8.34747084</v>
      </c>
      <c r="H75" s="20" t="n">
        <v>2.34147564</v>
      </c>
      <c r="I75" s="18" t="n">
        <v>34.90893786</v>
      </c>
      <c r="J75" s="20" t="n">
        <v>4.095503</v>
      </c>
      <c r="K75" s="18" t="n">
        <v>45.65949971</v>
      </c>
      <c r="L75" s="20" t="n">
        <v>4.24301989</v>
      </c>
      <c r="M75" s="18" t="n">
        <v>0</v>
      </c>
      <c r="N75" s="20" t="n">
        <v>0</v>
      </c>
      <c r="O75" s="18" t="s">
        <v>404</v>
      </c>
      <c r="P75" s="20" t="s">
        <v>404</v>
      </c>
      <c r="Q75" s="18" t="n">
        <v>0</v>
      </c>
      <c r="R75" s="20" t="n">
        <v>0</v>
      </c>
      <c r="S75" s="18" t="n">
        <v>0</v>
      </c>
      <c r="T75" s="20" t="n">
        <v>0</v>
      </c>
      <c r="U75" s="18" t="n">
        <v>7.55374918</v>
      </c>
      <c r="V75" s="20" t="n">
        <v>2.35834845</v>
      </c>
    </row>
    <row r="76" spans="1:22">
      <c r="A76" s="15" t="s">
        <v>473</v>
      </c>
      <c r="B76" s="17" t="n">
        <v>14167</v>
      </c>
      <c r="C76" s="18">
        <f>(1400.0/B76*100)</f>
        <v/>
      </c>
      <c r="D76" s="19" t="n">
        <v>12767</v>
      </c>
      <c r="E76" s="18" t="n">
        <v>45.43514777</v>
      </c>
      <c r="F76" s="20" t="n">
        <v>2.56506371</v>
      </c>
      <c r="G76" s="18" t="n">
        <v>16.90143652</v>
      </c>
      <c r="H76" s="20" t="n">
        <v>1.90676075</v>
      </c>
      <c r="I76" s="18" t="n">
        <v>19.52802513</v>
      </c>
      <c r="J76" s="20" t="n">
        <v>1.92374411</v>
      </c>
      <c r="K76" s="18" t="n">
        <v>12.40966667</v>
      </c>
      <c r="L76" s="20" t="n">
        <v>1.74094656</v>
      </c>
      <c r="M76" s="18" t="n">
        <v>0</v>
      </c>
      <c r="N76" s="20" t="n">
        <v>0</v>
      </c>
      <c r="O76" s="18" t="s">
        <v>404</v>
      </c>
      <c r="P76" s="20" t="s">
        <v>404</v>
      </c>
      <c r="Q76" s="18" t="n">
        <v>0</v>
      </c>
      <c r="R76" s="20" t="n">
        <v>0</v>
      </c>
      <c r="S76" s="18" t="n">
        <v>0</v>
      </c>
      <c r="T76" s="20" t="n">
        <v>0</v>
      </c>
      <c r="U76" s="18" t="n">
        <v>5.72572391</v>
      </c>
      <c r="V76" s="20" t="n">
        <v>1.17171058</v>
      </c>
    </row>
    <row r="77" spans="1:22">
      <c r="A77" s="15" t="s">
        <v>474</v>
      </c>
      <c r="B77" s="17" t="n">
        <v>6062</v>
      </c>
      <c r="C77" s="18">
        <f>(0.0/B77*100)</f>
        <v/>
      </c>
      <c r="D77" s="19" t="n">
        <v>6062</v>
      </c>
      <c r="E77" s="18" t="n">
        <v>30.12931701</v>
      </c>
      <c r="F77" s="20" t="n">
        <v>2.99519278</v>
      </c>
      <c r="G77" s="18" t="n">
        <v>20.90489159</v>
      </c>
      <c r="H77" s="20" t="n">
        <v>2.53592419</v>
      </c>
      <c r="I77" s="18" t="n">
        <v>26.87168681</v>
      </c>
      <c r="J77" s="20" t="n">
        <v>2.70460144</v>
      </c>
      <c r="K77" s="18" t="n">
        <v>22.09410459</v>
      </c>
      <c r="L77" s="20" t="n">
        <v>2.24283745</v>
      </c>
      <c r="M77" s="18" t="n">
        <v>0</v>
      </c>
      <c r="N77" s="20" t="n">
        <v>0</v>
      </c>
      <c r="O77" s="18" t="s">
        <v>404</v>
      </c>
      <c r="P77" s="20" t="s">
        <v>404</v>
      </c>
      <c r="Q77" s="18" t="n">
        <v>0</v>
      </c>
      <c r="R77" s="20" t="n">
        <v>0</v>
      </c>
      <c r="S77" s="18" t="n">
        <v>0</v>
      </c>
      <c r="T77" s="20" t="n">
        <v>0</v>
      </c>
      <c r="U77" s="18" t="n">
        <v>0</v>
      </c>
      <c r="V77" s="20" t="n">
        <v>0</v>
      </c>
    </row>
    <row r="78" spans="1:22">
      <c r="A78" s="15" t="s">
        <v>475</v>
      </c>
      <c r="B78" s="17" t="n">
        <v>5826</v>
      </c>
      <c r="C78" s="18">
        <f>(0.0/B78*100)</f>
        <v/>
      </c>
      <c r="D78" s="19" t="n">
        <v>5826</v>
      </c>
      <c r="E78" s="18" t="n">
        <v>22.5996273</v>
      </c>
      <c r="F78" s="20" t="n">
        <v>3.27906168</v>
      </c>
      <c r="G78" s="18" t="n">
        <v>24.18386619</v>
      </c>
      <c r="H78" s="20" t="n">
        <v>3.53919717</v>
      </c>
      <c r="I78" s="18" t="n">
        <v>41.34318051</v>
      </c>
      <c r="J78" s="20" t="n">
        <v>3.88517201</v>
      </c>
      <c r="K78" s="18" t="n">
        <v>10.61685562</v>
      </c>
      <c r="L78" s="20" t="n">
        <v>2.34070387</v>
      </c>
      <c r="M78" s="18" t="n">
        <v>0</v>
      </c>
      <c r="N78" s="20" t="n">
        <v>0</v>
      </c>
      <c r="O78" s="18" t="s">
        <v>404</v>
      </c>
      <c r="P78" s="20" t="s">
        <v>404</v>
      </c>
      <c r="Q78" s="18" t="n">
        <v>0</v>
      </c>
      <c r="R78" s="20" t="n">
        <v>0</v>
      </c>
      <c r="S78" s="18" t="n">
        <v>0</v>
      </c>
      <c r="T78" s="20" t="n">
        <v>0</v>
      </c>
      <c r="U78" s="18" t="n">
        <v>1.25647038</v>
      </c>
      <c r="V78" s="20" t="n">
        <v>0.89338185</v>
      </c>
    </row>
    <row customHeight="1" ht="25" r="79" spans="1:22">
      <c r="A79" s="15" t="s">
        <v>476</v>
      </c>
      <c r="B79" s="17" t="n">
        <v>1657</v>
      </c>
      <c r="C79" s="18">
        <f>(21.0/B79*100)</f>
        <v/>
      </c>
      <c r="D79" s="19" t="n">
        <v>1636</v>
      </c>
      <c r="E79" s="18" t="n">
        <v>50.00734881</v>
      </c>
      <c r="F79" s="20" t="n">
        <v>6.3469469</v>
      </c>
      <c r="G79" s="18" t="n">
        <v>15.35282768</v>
      </c>
      <c r="H79" s="20" t="n">
        <v>4.46558435</v>
      </c>
      <c r="I79" s="18" t="n">
        <v>19.97370627</v>
      </c>
      <c r="J79" s="20" t="n">
        <v>5.42275691</v>
      </c>
      <c r="K79" s="18" t="n">
        <v>14.66611724</v>
      </c>
      <c r="L79" s="20" t="n">
        <v>4.3990811</v>
      </c>
      <c r="M79" s="18" t="n">
        <v>0</v>
      </c>
      <c r="N79" s="20" t="n">
        <v>0</v>
      </c>
      <c r="O79" s="18" t="s">
        <v>404</v>
      </c>
      <c r="P79" s="20" t="s">
        <v>404</v>
      </c>
      <c r="Q79" s="18" t="n">
        <v>0</v>
      </c>
      <c r="R79" s="20" t="n">
        <v>0</v>
      </c>
      <c r="S79" s="18" t="n">
        <v>0</v>
      </c>
      <c r="T79" s="20" t="n">
        <v>0</v>
      </c>
      <c r="U79" s="18" t="n">
        <v>0</v>
      </c>
      <c r="V79" s="20" t="n">
        <v>0</v>
      </c>
    </row>
    <row r="80" spans="1:22">
      <c r="A80" s="15" t="s">
        <v>477</v>
      </c>
      <c r="B80" s="17" t="n">
        <v>7841</v>
      </c>
      <c r="C80" s="18">
        <f>(0.0/B80*100)</f>
        <v/>
      </c>
      <c r="D80" s="19" t="n">
        <v>7841</v>
      </c>
      <c r="E80" s="18" t="n">
        <v>36.06218835</v>
      </c>
      <c r="F80" s="20" t="n">
        <v>3.51853334</v>
      </c>
      <c r="G80" s="18" t="n">
        <v>21.54887296</v>
      </c>
      <c r="H80" s="20" t="n">
        <v>2.89050519</v>
      </c>
      <c r="I80" s="18" t="n">
        <v>31.61810832</v>
      </c>
      <c r="J80" s="20" t="n">
        <v>3.48723914</v>
      </c>
      <c r="K80" s="18" t="n">
        <v>10.77083037</v>
      </c>
      <c r="L80" s="20" t="n">
        <v>2.39848948</v>
      </c>
      <c r="M80" s="18" t="n">
        <v>0</v>
      </c>
      <c r="N80" s="20" t="n">
        <v>0</v>
      </c>
      <c r="O80" s="18" t="s">
        <v>404</v>
      </c>
      <c r="P80" s="20" t="s">
        <v>404</v>
      </c>
      <c r="Q80" s="18" t="n">
        <v>0</v>
      </c>
      <c r="R80" s="20" t="n">
        <v>0</v>
      </c>
      <c r="S80" s="18" t="n">
        <v>0</v>
      </c>
      <c r="T80" s="20" t="n">
        <v>0</v>
      </c>
      <c r="U80" s="18" t="n">
        <v>0</v>
      </c>
      <c r="V80" s="20" t="n">
        <v>0</v>
      </c>
    </row>
    <row r="81" spans="1:22">
      <c r="A81" s="21" t="s">
        <v>478</v>
      </c>
      <c r="B81" s="17" t="n">
        <v>8861</v>
      </c>
      <c r="C81" s="18">
        <f>(0.0/B81*100)</f>
        <v/>
      </c>
      <c r="D81" s="19" t="n">
        <v>8861</v>
      </c>
      <c r="E81" s="18" t="n">
        <v>20.85184273</v>
      </c>
      <c r="F81" s="20" t="n">
        <v>3.29349748</v>
      </c>
      <c r="G81" s="18" t="n">
        <v>44.27650438</v>
      </c>
      <c r="H81" s="20" t="n">
        <v>4.0616895</v>
      </c>
      <c r="I81" s="18" t="n">
        <v>27.20276388</v>
      </c>
      <c r="J81" s="20" t="n">
        <v>4.15258192</v>
      </c>
      <c r="K81" s="18" t="n">
        <v>7.64890958</v>
      </c>
      <c r="L81" s="20" t="n">
        <v>1.7070966</v>
      </c>
      <c r="M81" s="18" t="n">
        <v>0</v>
      </c>
      <c r="N81" s="20" t="n">
        <v>0</v>
      </c>
      <c r="O81" s="18" t="s">
        <v>404</v>
      </c>
      <c r="P81" s="20" t="s">
        <v>404</v>
      </c>
      <c r="Q81" s="18" t="n">
        <v>0</v>
      </c>
      <c r="R81" s="20" t="n">
        <v>0</v>
      </c>
      <c r="S81" s="18" t="n">
        <v>0</v>
      </c>
      <c r="T81" s="20" t="n">
        <v>0</v>
      </c>
      <c r="U81" s="18" t="n">
        <v>0.01997943</v>
      </c>
      <c r="V81" s="20" t="n">
        <v>0.00074735</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635</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95.84129983</v>
      </c>
      <c r="F7" s="20" t="n">
        <v>0.85007207</v>
      </c>
      <c r="G7" s="18" t="n">
        <v>0.57845853</v>
      </c>
      <c r="H7" s="20" t="n">
        <v>0.31768462</v>
      </c>
      <c r="I7" s="18" t="n">
        <v>0</v>
      </c>
      <c r="J7" s="20" t="n">
        <v>0</v>
      </c>
      <c r="K7" s="18" t="s">
        <v>404</v>
      </c>
      <c r="L7" s="20" t="s">
        <v>404</v>
      </c>
      <c r="M7" s="18" t="n">
        <v>0</v>
      </c>
      <c r="N7" s="20" t="n">
        <v>0</v>
      </c>
      <c r="O7" s="18" t="n">
        <v>0</v>
      </c>
      <c r="P7" s="20" t="n">
        <v>0</v>
      </c>
      <c r="Q7" s="18" t="n">
        <v>3.58024164</v>
      </c>
      <c r="R7" s="20" t="n">
        <v>0.75326109</v>
      </c>
    </row>
    <row r="8" spans="1:18">
      <c r="A8" s="15" t="s">
        <v>405</v>
      </c>
      <c r="B8" s="17" t="n">
        <v>7007</v>
      </c>
      <c r="C8" s="18">
        <f>(0.0/B8*100)</f>
        <v/>
      </c>
      <c r="D8" s="19" t="n">
        <v>7007</v>
      </c>
      <c r="E8" s="18" t="n">
        <v>97.64854629</v>
      </c>
      <c r="F8" s="20" t="n">
        <v>1.09493201</v>
      </c>
      <c r="G8" s="18" t="n">
        <v>0.60843333</v>
      </c>
      <c r="H8" s="20" t="n">
        <v>0.39010206</v>
      </c>
      <c r="I8" s="18" t="n">
        <v>0</v>
      </c>
      <c r="J8" s="20" t="n">
        <v>0</v>
      </c>
      <c r="K8" s="18" t="s">
        <v>404</v>
      </c>
      <c r="L8" s="20" t="s">
        <v>404</v>
      </c>
      <c r="M8" s="18" t="n">
        <v>0</v>
      </c>
      <c r="N8" s="20" t="n">
        <v>0</v>
      </c>
      <c r="O8" s="18" t="n">
        <v>0</v>
      </c>
      <c r="P8" s="20" t="n">
        <v>0</v>
      </c>
      <c r="Q8" s="18" t="n">
        <v>1.74302038</v>
      </c>
      <c r="R8" s="20" t="n">
        <v>1.01841646</v>
      </c>
    </row>
    <row r="9" spans="1:18">
      <c r="A9" s="15" t="s">
        <v>406</v>
      </c>
      <c r="B9" s="17" t="n">
        <v>9651</v>
      </c>
      <c r="C9" s="18">
        <f>(200.0/B9*100)</f>
        <v/>
      </c>
      <c r="D9" s="19" t="n">
        <v>9451</v>
      </c>
      <c r="E9" s="18" t="n">
        <v>91.19970475</v>
      </c>
      <c r="F9" s="20" t="n">
        <v>1.91717246</v>
      </c>
      <c r="G9" s="18" t="n">
        <v>3.29619406</v>
      </c>
      <c r="H9" s="20" t="n">
        <v>0.95279652</v>
      </c>
      <c r="I9" s="18" t="n">
        <v>0</v>
      </c>
      <c r="J9" s="20" t="n">
        <v>0</v>
      </c>
      <c r="K9" s="18" t="s">
        <v>404</v>
      </c>
      <c r="L9" s="20" t="s">
        <v>404</v>
      </c>
      <c r="M9" s="18" t="n">
        <v>0</v>
      </c>
      <c r="N9" s="20" t="n">
        <v>0</v>
      </c>
      <c r="O9" s="18" t="n">
        <v>0</v>
      </c>
      <c r="P9" s="20" t="n">
        <v>0</v>
      </c>
      <c r="Q9" s="18" t="n">
        <v>5.50410119</v>
      </c>
      <c r="R9" s="20" t="n">
        <v>1.66689594</v>
      </c>
    </row>
    <row r="10" spans="1:18">
      <c r="A10" s="15" t="s">
        <v>407</v>
      </c>
      <c r="B10" s="17" t="n">
        <v>20058</v>
      </c>
      <c r="C10" s="18">
        <f>(3074.0/B10*100)</f>
        <v/>
      </c>
      <c r="D10" s="19" t="n">
        <v>16984</v>
      </c>
      <c r="E10" s="18" t="n">
        <v>98.38798568</v>
      </c>
      <c r="F10" s="20" t="n">
        <v>0.57058563</v>
      </c>
      <c r="G10" s="18" t="n">
        <v>0.2037426</v>
      </c>
      <c r="H10" s="20" t="n">
        <v>0.06121535</v>
      </c>
      <c r="I10" s="18" t="n">
        <v>0</v>
      </c>
      <c r="J10" s="20" t="n">
        <v>0</v>
      </c>
      <c r="K10" s="18" t="s">
        <v>404</v>
      </c>
      <c r="L10" s="20" t="s">
        <v>404</v>
      </c>
      <c r="M10" s="18" t="n">
        <v>0</v>
      </c>
      <c r="N10" s="20" t="n">
        <v>0</v>
      </c>
      <c r="O10" s="18" t="n">
        <v>0</v>
      </c>
      <c r="P10" s="20" t="n">
        <v>0</v>
      </c>
      <c r="Q10" s="18" t="n">
        <v>1.40827173</v>
      </c>
      <c r="R10" s="20" t="n">
        <v>0.56562194</v>
      </c>
    </row>
    <row r="11" spans="1:18">
      <c r="A11" s="15" t="s">
        <v>408</v>
      </c>
      <c r="B11" s="17" t="n">
        <v>7053</v>
      </c>
      <c r="C11" s="18">
        <f>(137.0/B11*100)</f>
        <v/>
      </c>
      <c r="D11" s="19" t="n">
        <v>6916</v>
      </c>
      <c r="E11" s="18" t="n">
        <v>87.43203328</v>
      </c>
      <c r="F11" s="20" t="n">
        <v>2.73169468</v>
      </c>
      <c r="G11" s="18" t="n">
        <v>10.42137918</v>
      </c>
      <c r="H11" s="20" t="n">
        <v>2.33545226</v>
      </c>
      <c r="I11" s="18" t="n">
        <v>0</v>
      </c>
      <c r="J11" s="20" t="n">
        <v>0</v>
      </c>
      <c r="K11" s="18" t="s">
        <v>404</v>
      </c>
      <c r="L11" s="20" t="s">
        <v>404</v>
      </c>
      <c r="M11" s="18" t="n">
        <v>0</v>
      </c>
      <c r="N11" s="20" t="n">
        <v>0</v>
      </c>
      <c r="O11" s="18" t="n">
        <v>0</v>
      </c>
      <c r="P11" s="20" t="n">
        <v>0</v>
      </c>
      <c r="Q11" s="18" t="n">
        <v>2.14658755</v>
      </c>
      <c r="R11" s="20" t="n">
        <v>1.43336718</v>
      </c>
    </row>
    <row r="12" spans="1:18">
      <c r="A12" s="15" t="s">
        <v>409</v>
      </c>
      <c r="B12" s="17" t="n">
        <v>6894</v>
      </c>
      <c r="C12" s="18">
        <f>(106.0/B12*100)</f>
        <v/>
      </c>
      <c r="D12" s="19" t="n">
        <v>6788</v>
      </c>
      <c r="E12" s="18" t="n">
        <v>96.87893085</v>
      </c>
      <c r="F12" s="20" t="n">
        <v>1.17665073</v>
      </c>
      <c r="G12" s="18" t="n">
        <v>2.04756107</v>
      </c>
      <c r="H12" s="20" t="n">
        <v>0.87923535</v>
      </c>
      <c r="I12" s="18" t="n">
        <v>0</v>
      </c>
      <c r="J12" s="20" t="n">
        <v>0</v>
      </c>
      <c r="K12" s="18" t="s">
        <v>404</v>
      </c>
      <c r="L12" s="20" t="s">
        <v>404</v>
      </c>
      <c r="M12" s="18" t="n">
        <v>0</v>
      </c>
      <c r="N12" s="20" t="n">
        <v>0</v>
      </c>
      <c r="O12" s="18" t="n">
        <v>0</v>
      </c>
      <c r="P12" s="20" t="n">
        <v>0</v>
      </c>
      <c r="Q12" s="18" t="n">
        <v>1.07350808</v>
      </c>
      <c r="R12" s="20" t="n">
        <v>0.63678399</v>
      </c>
    </row>
    <row r="13" spans="1:18">
      <c r="A13" s="15" t="s">
        <v>410</v>
      </c>
      <c r="B13" s="17" t="n">
        <v>7161</v>
      </c>
      <c r="C13" s="18">
        <f>(1175.0/B13*100)</f>
        <v/>
      </c>
      <c r="D13" s="19" t="n">
        <v>5986</v>
      </c>
      <c r="E13" s="18" t="n">
        <v>94.01277534</v>
      </c>
      <c r="F13" s="20" t="n">
        <v>1.55242455</v>
      </c>
      <c r="G13" s="18" t="n">
        <v>1.05990387</v>
      </c>
      <c r="H13" s="20" t="n">
        <v>0.74746503</v>
      </c>
      <c r="I13" s="18" t="n">
        <v>0</v>
      </c>
      <c r="J13" s="20" t="n">
        <v>0</v>
      </c>
      <c r="K13" s="18" t="s">
        <v>404</v>
      </c>
      <c r="L13" s="20" t="s">
        <v>404</v>
      </c>
      <c r="M13" s="18" t="n">
        <v>0</v>
      </c>
      <c r="N13" s="20" t="n">
        <v>0</v>
      </c>
      <c r="O13" s="18" t="n">
        <v>0</v>
      </c>
      <c r="P13" s="20" t="n">
        <v>0</v>
      </c>
      <c r="Q13" s="18" t="n">
        <v>4.92732079</v>
      </c>
      <c r="R13" s="20" t="n">
        <v>1.36739374</v>
      </c>
    </row>
    <row r="14" spans="1:18">
      <c r="A14" s="15" t="s">
        <v>411</v>
      </c>
      <c r="B14" s="17" t="n">
        <v>5587</v>
      </c>
      <c r="C14" s="18">
        <f>(0.0/B14*100)</f>
        <v/>
      </c>
      <c r="D14" s="19" t="n">
        <v>5587</v>
      </c>
      <c r="E14" s="18" t="n">
        <v>95.07756155</v>
      </c>
      <c r="F14" s="20" t="n">
        <v>1.29911557</v>
      </c>
      <c r="G14" s="18" t="n">
        <v>2.70904195</v>
      </c>
      <c r="H14" s="20" t="n">
        <v>1.12201454</v>
      </c>
      <c r="I14" s="18" t="n">
        <v>0</v>
      </c>
      <c r="J14" s="20" t="n">
        <v>0</v>
      </c>
      <c r="K14" s="18" t="s">
        <v>404</v>
      </c>
      <c r="L14" s="20" t="s">
        <v>404</v>
      </c>
      <c r="M14" s="18" t="n">
        <v>0</v>
      </c>
      <c r="N14" s="20" t="n">
        <v>0</v>
      </c>
      <c r="O14" s="18" t="n">
        <v>0</v>
      </c>
      <c r="P14" s="20" t="n">
        <v>0</v>
      </c>
      <c r="Q14" s="18" t="n">
        <v>2.2133965</v>
      </c>
      <c r="R14" s="20" t="n">
        <v>0.66211153</v>
      </c>
    </row>
    <row r="15" spans="1:18">
      <c r="A15" s="15" t="s">
        <v>412</v>
      </c>
      <c r="B15" s="17" t="n">
        <v>5882</v>
      </c>
      <c r="C15" s="18">
        <f>(0.0/B15*100)</f>
        <v/>
      </c>
      <c r="D15" s="19" t="n">
        <v>5882</v>
      </c>
      <c r="E15" s="18" t="n">
        <v>97.18940372</v>
      </c>
      <c r="F15" s="20" t="n">
        <v>1.40758563</v>
      </c>
      <c r="G15" s="18" t="n">
        <v>0</v>
      </c>
      <c r="H15" s="20" t="n">
        <v>0</v>
      </c>
      <c r="I15" s="18" t="n">
        <v>0</v>
      </c>
      <c r="J15" s="20" t="n">
        <v>0</v>
      </c>
      <c r="K15" s="18" t="s">
        <v>404</v>
      </c>
      <c r="L15" s="20" t="s">
        <v>404</v>
      </c>
      <c r="M15" s="18" t="n">
        <v>0</v>
      </c>
      <c r="N15" s="20" t="n">
        <v>0</v>
      </c>
      <c r="O15" s="18" t="n">
        <v>0</v>
      </c>
      <c r="P15" s="20" t="n">
        <v>0</v>
      </c>
      <c r="Q15" s="18" t="n">
        <v>2.81059628</v>
      </c>
      <c r="R15" s="20" t="n">
        <v>1.40758563</v>
      </c>
    </row>
    <row r="16" spans="1:18">
      <c r="A16" s="15" t="s">
        <v>413</v>
      </c>
      <c r="B16" s="17" t="n">
        <v>6108</v>
      </c>
      <c r="C16" s="18">
        <f>(466.0/B16*100)</f>
        <v/>
      </c>
      <c r="D16" s="19" t="n">
        <v>5642</v>
      </c>
      <c r="E16" s="18" t="n">
        <v>89.45805959</v>
      </c>
      <c r="F16" s="20" t="n">
        <v>2.05084979</v>
      </c>
      <c r="G16" s="18" t="n">
        <v>6.8707077</v>
      </c>
      <c r="H16" s="20" t="n">
        <v>1.72228662</v>
      </c>
      <c r="I16" s="18" t="n">
        <v>0</v>
      </c>
      <c r="J16" s="20" t="n">
        <v>0</v>
      </c>
      <c r="K16" s="18" t="s">
        <v>404</v>
      </c>
      <c r="L16" s="20" t="s">
        <v>404</v>
      </c>
      <c r="M16" s="18" t="n">
        <v>0</v>
      </c>
      <c r="N16" s="20" t="n">
        <v>0</v>
      </c>
      <c r="O16" s="18" t="n">
        <v>0</v>
      </c>
      <c r="P16" s="20" t="n">
        <v>0</v>
      </c>
      <c r="Q16" s="18" t="n">
        <v>3.67123271</v>
      </c>
      <c r="R16" s="20" t="n">
        <v>1.25834625</v>
      </c>
    </row>
    <row r="17" spans="1:18">
      <c r="A17" s="15" t="s">
        <v>414</v>
      </c>
      <c r="B17" s="17" t="n">
        <v>6504</v>
      </c>
      <c r="C17" s="18">
        <f>(1325.0/B17*100)</f>
        <v/>
      </c>
      <c r="D17" s="19" t="n">
        <v>5179</v>
      </c>
      <c r="E17" s="18" t="n">
        <v>93.48640091999999</v>
      </c>
      <c r="F17" s="20" t="n">
        <v>1.71500976</v>
      </c>
      <c r="G17" s="18" t="n">
        <v>1.67236584</v>
      </c>
      <c r="H17" s="20" t="n">
        <v>0.92118331</v>
      </c>
      <c r="I17" s="18" t="n">
        <v>0</v>
      </c>
      <c r="J17" s="20" t="n">
        <v>0</v>
      </c>
      <c r="K17" s="18" t="s">
        <v>404</v>
      </c>
      <c r="L17" s="20" t="s">
        <v>404</v>
      </c>
      <c r="M17" s="18" t="n">
        <v>0</v>
      </c>
      <c r="N17" s="20" t="n">
        <v>0</v>
      </c>
      <c r="O17" s="18" t="n">
        <v>0</v>
      </c>
      <c r="P17" s="20" t="n">
        <v>0</v>
      </c>
      <c r="Q17" s="18" t="n">
        <v>4.84123324</v>
      </c>
      <c r="R17" s="20" t="n">
        <v>1.44339671</v>
      </c>
    </row>
    <row r="18" spans="1:18">
      <c r="A18" s="15" t="s">
        <v>415</v>
      </c>
      <c r="B18" s="17" t="n">
        <v>5532</v>
      </c>
      <c r="C18" s="18">
        <f>(0.0/B18*100)</f>
        <v/>
      </c>
      <c r="D18" s="19" t="n">
        <v>5532</v>
      </c>
      <c r="E18" s="18" t="n">
        <v>96.19276991</v>
      </c>
      <c r="F18" s="20" t="n">
        <v>1.41571216</v>
      </c>
      <c r="G18" s="18" t="n">
        <v>2.92466906</v>
      </c>
      <c r="H18" s="20" t="n">
        <v>1.32768221</v>
      </c>
      <c r="I18" s="18" t="n">
        <v>0</v>
      </c>
      <c r="J18" s="20" t="n">
        <v>0</v>
      </c>
      <c r="K18" s="18" t="s">
        <v>404</v>
      </c>
      <c r="L18" s="20" t="s">
        <v>404</v>
      </c>
      <c r="M18" s="18" t="n">
        <v>0</v>
      </c>
      <c r="N18" s="20" t="n">
        <v>0</v>
      </c>
      <c r="O18" s="18" t="n">
        <v>0</v>
      </c>
      <c r="P18" s="20" t="n">
        <v>0</v>
      </c>
      <c r="Q18" s="18" t="n">
        <v>0.88256103</v>
      </c>
      <c r="R18" s="20" t="n">
        <v>0.50295516</v>
      </c>
    </row>
    <row r="19" spans="1:18">
      <c r="A19" s="15" t="s">
        <v>416</v>
      </c>
      <c r="B19" s="17" t="n">
        <v>5658</v>
      </c>
      <c r="C19" s="18">
        <f>(327.0/B19*100)</f>
        <v/>
      </c>
      <c r="D19" s="19" t="n">
        <v>5331</v>
      </c>
      <c r="E19" s="18" t="n">
        <v>98.23659873</v>
      </c>
      <c r="F19" s="20" t="n">
        <v>0.8016030200000001</v>
      </c>
      <c r="G19" s="18" t="n">
        <v>0.82857196</v>
      </c>
      <c r="H19" s="20" t="n">
        <v>0.50802652</v>
      </c>
      <c r="I19" s="18" t="n">
        <v>0</v>
      </c>
      <c r="J19" s="20" t="n">
        <v>0</v>
      </c>
      <c r="K19" s="18" t="s">
        <v>404</v>
      </c>
      <c r="L19" s="20" t="s">
        <v>404</v>
      </c>
      <c r="M19" s="18" t="n">
        <v>0</v>
      </c>
      <c r="N19" s="20" t="n">
        <v>0</v>
      </c>
      <c r="O19" s="18" t="n">
        <v>0</v>
      </c>
      <c r="P19" s="20" t="n">
        <v>0</v>
      </c>
      <c r="Q19" s="18" t="n">
        <v>0.9348293</v>
      </c>
      <c r="R19" s="20" t="n">
        <v>0.62505408</v>
      </c>
    </row>
    <row r="20" spans="1:18">
      <c r="A20" s="15" t="s">
        <v>417</v>
      </c>
      <c r="B20" s="17" t="n">
        <v>3371</v>
      </c>
      <c r="C20" s="18">
        <f>(24.0/B20*100)</f>
        <v/>
      </c>
      <c r="D20" s="19" t="n">
        <v>3347</v>
      </c>
      <c r="E20" s="18" t="n">
        <v>96.35114952000001</v>
      </c>
      <c r="F20" s="20" t="n">
        <v>0.11717099</v>
      </c>
      <c r="G20" s="18" t="n">
        <v>2.02067161</v>
      </c>
      <c r="H20" s="20" t="n">
        <v>0.08965933</v>
      </c>
      <c r="I20" s="18" t="n">
        <v>0</v>
      </c>
      <c r="J20" s="20" t="n">
        <v>0</v>
      </c>
      <c r="K20" s="18" t="s">
        <v>404</v>
      </c>
      <c r="L20" s="20" t="s">
        <v>404</v>
      </c>
      <c r="M20" s="18" t="n">
        <v>0</v>
      </c>
      <c r="N20" s="20" t="n">
        <v>0</v>
      </c>
      <c r="O20" s="18" t="n">
        <v>0</v>
      </c>
      <c r="P20" s="20" t="n">
        <v>0</v>
      </c>
      <c r="Q20" s="18" t="n">
        <v>1.62817886</v>
      </c>
      <c r="R20" s="20" t="n">
        <v>0.07745434</v>
      </c>
    </row>
    <row r="21" spans="1:18">
      <c r="A21" s="15" t="s">
        <v>418</v>
      </c>
      <c r="B21" s="17" t="n">
        <v>5741</v>
      </c>
      <c r="C21" s="18">
        <f>(0.0/B21*100)</f>
        <v/>
      </c>
      <c r="D21" s="19" t="n">
        <v>5741</v>
      </c>
      <c r="E21" s="18" t="n">
        <v>92.15316892</v>
      </c>
      <c r="F21" s="20" t="n">
        <v>2.29042347</v>
      </c>
      <c r="G21" s="18" t="n">
        <v>0</v>
      </c>
      <c r="H21" s="20" t="n">
        <v>0</v>
      </c>
      <c r="I21" s="18" t="n">
        <v>0</v>
      </c>
      <c r="J21" s="20" t="n">
        <v>0</v>
      </c>
      <c r="K21" s="18" t="s">
        <v>404</v>
      </c>
      <c r="L21" s="20" t="s">
        <v>404</v>
      </c>
      <c r="M21" s="18" t="n">
        <v>0</v>
      </c>
      <c r="N21" s="20" t="n">
        <v>0</v>
      </c>
      <c r="O21" s="18" t="n">
        <v>0</v>
      </c>
      <c r="P21" s="20" t="n">
        <v>0</v>
      </c>
      <c r="Q21" s="18" t="n">
        <v>7.84683108</v>
      </c>
      <c r="R21" s="20" t="n">
        <v>2.29042347</v>
      </c>
    </row>
    <row r="22" spans="1:18">
      <c r="A22" s="15" t="s">
        <v>419</v>
      </c>
      <c r="B22" s="17" t="n">
        <v>6598</v>
      </c>
      <c r="C22" s="18">
        <f>(0.0/B22*100)</f>
        <v/>
      </c>
      <c r="D22" s="19" t="n">
        <v>6598</v>
      </c>
      <c r="E22" s="18" t="n">
        <v>94.29808797</v>
      </c>
      <c r="F22" s="20" t="n">
        <v>1.9938166</v>
      </c>
      <c r="G22" s="18" t="n">
        <v>3.54914876</v>
      </c>
      <c r="H22" s="20" t="n">
        <v>1.6414848</v>
      </c>
      <c r="I22" s="18" t="n">
        <v>0</v>
      </c>
      <c r="J22" s="20" t="n">
        <v>0</v>
      </c>
      <c r="K22" s="18" t="s">
        <v>404</v>
      </c>
      <c r="L22" s="20" t="s">
        <v>404</v>
      </c>
      <c r="M22" s="18" t="n">
        <v>0</v>
      </c>
      <c r="N22" s="20" t="n">
        <v>0</v>
      </c>
      <c r="O22" s="18" t="n">
        <v>0</v>
      </c>
      <c r="P22" s="20" t="n">
        <v>0</v>
      </c>
      <c r="Q22" s="18" t="n">
        <v>2.15276327</v>
      </c>
      <c r="R22" s="20" t="n">
        <v>1.09874239</v>
      </c>
    </row>
    <row r="23" spans="1:18">
      <c r="A23" s="15" t="s">
        <v>420</v>
      </c>
      <c r="B23" s="17" t="n">
        <v>11583</v>
      </c>
      <c r="C23" s="18">
        <f>(3185.0/B23*100)</f>
        <v/>
      </c>
      <c r="D23" s="19" t="n">
        <v>8398</v>
      </c>
      <c r="E23" s="18" t="n">
        <v>87.03827683999999</v>
      </c>
      <c r="F23" s="20" t="n">
        <v>2.52907471</v>
      </c>
      <c r="G23" s="18" t="n">
        <v>6.74950663</v>
      </c>
      <c r="H23" s="20" t="n">
        <v>1.87496073</v>
      </c>
      <c r="I23" s="18" t="n">
        <v>0</v>
      </c>
      <c r="J23" s="20" t="n">
        <v>0</v>
      </c>
      <c r="K23" s="18" t="s">
        <v>404</v>
      </c>
      <c r="L23" s="20" t="s">
        <v>404</v>
      </c>
      <c r="M23" s="18" t="n">
        <v>0</v>
      </c>
      <c r="N23" s="20" t="n">
        <v>0</v>
      </c>
      <c r="O23" s="18" t="n">
        <v>0</v>
      </c>
      <c r="P23" s="20" t="n">
        <v>0</v>
      </c>
      <c r="Q23" s="18" t="n">
        <v>6.21221653</v>
      </c>
      <c r="R23" s="20" t="n">
        <v>1.86780043</v>
      </c>
    </row>
    <row r="24" spans="1:18">
      <c r="A24" s="15" t="s">
        <v>421</v>
      </c>
      <c r="B24" s="17" t="n">
        <v>6647</v>
      </c>
      <c r="C24" s="18">
        <f>(0.0/B24*100)</f>
        <v/>
      </c>
      <c r="D24" s="19" t="n">
        <v>6647</v>
      </c>
      <c r="E24" s="18" t="n">
        <v>70.84591761999999</v>
      </c>
      <c r="F24" s="20" t="n">
        <v>3.35871943</v>
      </c>
      <c r="G24" s="18" t="n">
        <v>29.15408238</v>
      </c>
      <c r="H24" s="20" t="n">
        <v>3.35871943</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94.58796347000001</v>
      </c>
      <c r="F25" s="20" t="n">
        <v>1.81010372</v>
      </c>
      <c r="G25" s="18" t="n">
        <v>5.41203653</v>
      </c>
      <c r="H25" s="20" t="n">
        <v>1.81010372</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96.44328511000001</v>
      </c>
      <c r="F26" s="20" t="n">
        <v>1.00309995</v>
      </c>
      <c r="G26" s="18" t="n">
        <v>2.58112683</v>
      </c>
      <c r="H26" s="20" t="n">
        <v>0.9319555</v>
      </c>
      <c r="I26" s="18" t="n">
        <v>0</v>
      </c>
      <c r="J26" s="20" t="n">
        <v>0</v>
      </c>
      <c r="K26" s="18" t="s">
        <v>404</v>
      </c>
      <c r="L26" s="20" t="s">
        <v>404</v>
      </c>
      <c r="M26" s="18" t="n">
        <v>0</v>
      </c>
      <c r="N26" s="20" t="n">
        <v>0</v>
      </c>
      <c r="O26" s="18" t="n">
        <v>0</v>
      </c>
      <c r="P26" s="20" t="n">
        <v>0</v>
      </c>
      <c r="Q26" s="18" t="n">
        <v>0.97558806</v>
      </c>
      <c r="R26" s="20" t="n">
        <v>0.37817783</v>
      </c>
    </row>
    <row r="27" spans="1:18">
      <c r="A27" s="15" t="s">
        <v>424</v>
      </c>
      <c r="B27" s="17" t="n">
        <v>5299</v>
      </c>
      <c r="C27" s="18">
        <f>(0.0/B27*100)</f>
        <v/>
      </c>
      <c r="D27" s="19" t="n">
        <v>5299</v>
      </c>
      <c r="E27" s="18" t="n">
        <v>96.33574313</v>
      </c>
      <c r="F27" s="20" t="n">
        <v>0.01855574</v>
      </c>
      <c r="G27" s="18" t="n">
        <v>3.66425687</v>
      </c>
      <c r="H27" s="20" t="n">
        <v>0.01855574</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93.77159482</v>
      </c>
      <c r="F28" s="20" t="n">
        <v>1.58423066</v>
      </c>
      <c r="G28" s="18" t="n">
        <v>6.05394429</v>
      </c>
      <c r="H28" s="20" t="n">
        <v>1.57247767</v>
      </c>
      <c r="I28" s="18" t="n">
        <v>0</v>
      </c>
      <c r="J28" s="20" t="n">
        <v>0</v>
      </c>
      <c r="K28" s="18" t="s">
        <v>404</v>
      </c>
      <c r="L28" s="20" t="s">
        <v>404</v>
      </c>
      <c r="M28" s="18" t="n">
        <v>0</v>
      </c>
      <c r="N28" s="20" t="n">
        <v>0</v>
      </c>
      <c r="O28" s="18" t="n">
        <v>0</v>
      </c>
      <c r="P28" s="20" t="n">
        <v>0</v>
      </c>
      <c r="Q28" s="18" t="n">
        <v>0.17446089</v>
      </c>
      <c r="R28" s="20" t="n">
        <v>0.1746053</v>
      </c>
    </row>
    <row r="29" spans="1:18">
      <c r="A29" s="15" t="s">
        <v>426</v>
      </c>
      <c r="B29" s="17" t="n">
        <v>5385</v>
      </c>
      <c r="C29" s="18">
        <f>(1123.0/B29*100)</f>
        <v/>
      </c>
      <c r="D29" s="19" t="n">
        <v>4262</v>
      </c>
      <c r="E29" s="18" t="n">
        <v>67.8645856</v>
      </c>
      <c r="F29" s="20" t="n">
        <v>4.19204065</v>
      </c>
      <c r="G29" s="18" t="n">
        <v>3.98423176</v>
      </c>
      <c r="H29" s="20" t="n">
        <v>1.63418119</v>
      </c>
      <c r="I29" s="18" t="n">
        <v>0</v>
      </c>
      <c r="J29" s="20" t="n">
        <v>0</v>
      </c>
      <c r="K29" s="18" t="s">
        <v>404</v>
      </c>
      <c r="L29" s="20" t="s">
        <v>404</v>
      </c>
      <c r="M29" s="18" t="n">
        <v>0</v>
      </c>
      <c r="N29" s="20" t="n">
        <v>0</v>
      </c>
      <c r="O29" s="18" t="n">
        <v>0</v>
      </c>
      <c r="P29" s="20" t="n">
        <v>0</v>
      </c>
      <c r="Q29" s="18" t="n">
        <v>28.15118264</v>
      </c>
      <c r="R29" s="20" t="n">
        <v>4.15024063</v>
      </c>
    </row>
    <row r="30" spans="1:18">
      <c r="A30" s="15" t="s">
        <v>427</v>
      </c>
      <c r="B30" s="17" t="n">
        <v>4520</v>
      </c>
      <c r="C30" s="18">
        <f>(1053.0/B30*100)</f>
        <v/>
      </c>
      <c r="D30" s="19" t="n">
        <v>3467</v>
      </c>
      <c r="E30" s="18" t="n">
        <v>98.26523432</v>
      </c>
      <c r="F30" s="20" t="n">
        <v>0.78740614</v>
      </c>
      <c r="G30" s="18" t="n">
        <v>0</v>
      </c>
      <c r="H30" s="20" t="n">
        <v>0</v>
      </c>
      <c r="I30" s="18" t="n">
        <v>0</v>
      </c>
      <c r="J30" s="20" t="n">
        <v>0</v>
      </c>
      <c r="K30" s="18" t="s">
        <v>404</v>
      </c>
      <c r="L30" s="20" t="s">
        <v>404</v>
      </c>
      <c r="M30" s="18" t="n">
        <v>0</v>
      </c>
      <c r="N30" s="20" t="n">
        <v>0</v>
      </c>
      <c r="O30" s="18" t="n">
        <v>0</v>
      </c>
      <c r="P30" s="20" t="n">
        <v>0</v>
      </c>
      <c r="Q30" s="18" t="n">
        <v>1.73476568</v>
      </c>
      <c r="R30" s="20" t="n">
        <v>0.78740614</v>
      </c>
    </row>
    <row r="31" spans="1:18">
      <c r="A31" s="15" t="s">
        <v>428</v>
      </c>
      <c r="B31" s="17" t="n">
        <v>5456</v>
      </c>
      <c r="C31" s="18">
        <f>(502.0/B31*100)</f>
        <v/>
      </c>
      <c r="D31" s="19" t="n">
        <v>4954</v>
      </c>
      <c r="E31" s="18" t="n">
        <v>88.68148514000001</v>
      </c>
      <c r="F31" s="20" t="n">
        <v>2.16187522</v>
      </c>
      <c r="G31" s="18" t="n">
        <v>1.71721321</v>
      </c>
      <c r="H31" s="20" t="n">
        <v>0.88104707</v>
      </c>
      <c r="I31" s="18" t="n">
        <v>0</v>
      </c>
      <c r="J31" s="20" t="n">
        <v>0</v>
      </c>
      <c r="K31" s="18" t="s">
        <v>404</v>
      </c>
      <c r="L31" s="20" t="s">
        <v>404</v>
      </c>
      <c r="M31" s="18" t="n">
        <v>0</v>
      </c>
      <c r="N31" s="20" t="n">
        <v>0</v>
      </c>
      <c r="O31" s="18" t="n">
        <v>0</v>
      </c>
      <c r="P31" s="20" t="n">
        <v>0</v>
      </c>
      <c r="Q31" s="18" t="n">
        <v>9.60130165</v>
      </c>
      <c r="R31" s="20" t="n">
        <v>1.86478762</v>
      </c>
    </row>
    <row r="32" spans="1:18">
      <c r="A32" s="15" t="s">
        <v>429</v>
      </c>
      <c r="B32" s="17" t="n">
        <v>4478</v>
      </c>
      <c r="C32" s="18">
        <f>(0.0/B32*100)</f>
        <v/>
      </c>
      <c r="D32" s="19" t="n">
        <v>4478</v>
      </c>
      <c r="E32" s="18" t="n">
        <v>98.78293162</v>
      </c>
      <c r="F32" s="20" t="n">
        <v>0.88177919</v>
      </c>
      <c r="G32" s="18" t="n">
        <v>0</v>
      </c>
      <c r="H32" s="20" t="n">
        <v>0</v>
      </c>
      <c r="I32" s="18" t="n">
        <v>0</v>
      </c>
      <c r="J32" s="20" t="n">
        <v>0</v>
      </c>
      <c r="K32" s="18" t="s">
        <v>404</v>
      </c>
      <c r="L32" s="20" t="s">
        <v>404</v>
      </c>
      <c r="M32" s="18" t="n">
        <v>0</v>
      </c>
      <c r="N32" s="20" t="n">
        <v>0</v>
      </c>
      <c r="O32" s="18" t="n">
        <v>0</v>
      </c>
      <c r="P32" s="20" t="n">
        <v>0</v>
      </c>
      <c r="Q32" s="18" t="n">
        <v>1.21706838</v>
      </c>
      <c r="R32" s="20" t="n">
        <v>0.88177919</v>
      </c>
    </row>
    <row r="33" spans="1:18">
      <c r="A33" s="15" t="s">
        <v>430</v>
      </c>
      <c r="B33" s="17" t="n">
        <v>7325</v>
      </c>
      <c r="C33" s="18">
        <f>(29.0/B33*100)</f>
        <v/>
      </c>
      <c r="D33" s="19" t="n">
        <v>7296</v>
      </c>
      <c r="E33" s="18" t="n">
        <v>97.85553624000001</v>
      </c>
      <c r="F33" s="20" t="n">
        <v>1.0578945</v>
      </c>
      <c r="G33" s="18" t="n">
        <v>1.97908788</v>
      </c>
      <c r="H33" s="20" t="n">
        <v>1.04279193</v>
      </c>
      <c r="I33" s="18" t="n">
        <v>0</v>
      </c>
      <c r="J33" s="20" t="n">
        <v>0</v>
      </c>
      <c r="K33" s="18" t="s">
        <v>404</v>
      </c>
      <c r="L33" s="20" t="s">
        <v>404</v>
      </c>
      <c r="M33" s="18" t="n">
        <v>0</v>
      </c>
      <c r="N33" s="20" t="n">
        <v>0</v>
      </c>
      <c r="O33" s="18" t="n">
        <v>0</v>
      </c>
      <c r="P33" s="20" t="n">
        <v>0</v>
      </c>
      <c r="Q33" s="18" t="n">
        <v>0.16537588</v>
      </c>
      <c r="R33" s="20" t="n">
        <v>0.18108633</v>
      </c>
    </row>
    <row r="34" spans="1:18">
      <c r="A34" s="15" t="s">
        <v>431</v>
      </c>
      <c r="B34" s="17" t="n">
        <v>6350</v>
      </c>
      <c r="C34" s="18">
        <f>(0.0/B34*100)</f>
        <v/>
      </c>
      <c r="D34" s="19" t="n">
        <v>6350</v>
      </c>
      <c r="E34" s="18" t="n">
        <v>96.85873291</v>
      </c>
      <c r="F34" s="20" t="n">
        <v>1.33497386</v>
      </c>
      <c r="G34" s="18" t="n">
        <v>2.28088169</v>
      </c>
      <c r="H34" s="20" t="n">
        <v>1.18224595</v>
      </c>
      <c r="I34" s="18" t="n">
        <v>0</v>
      </c>
      <c r="J34" s="20" t="n">
        <v>0</v>
      </c>
      <c r="K34" s="18" t="s">
        <v>404</v>
      </c>
      <c r="L34" s="20" t="s">
        <v>404</v>
      </c>
      <c r="M34" s="18" t="n">
        <v>0</v>
      </c>
      <c r="N34" s="20" t="n">
        <v>0</v>
      </c>
      <c r="O34" s="18" t="n">
        <v>0</v>
      </c>
      <c r="P34" s="20" t="n">
        <v>0</v>
      </c>
      <c r="Q34" s="18" t="n">
        <v>0.86038539</v>
      </c>
      <c r="R34" s="20" t="n">
        <v>0.62544876</v>
      </c>
    </row>
    <row r="35" spans="1:18">
      <c r="A35" s="15" t="s">
        <v>432</v>
      </c>
      <c r="B35" s="17" t="n">
        <v>6406</v>
      </c>
      <c r="C35" s="18">
        <f>(443.0/B35*100)</f>
        <v/>
      </c>
      <c r="D35" s="19" t="n">
        <v>5963</v>
      </c>
      <c r="E35" s="18" t="n">
        <v>97.70721432000001</v>
      </c>
      <c r="F35" s="20" t="n">
        <v>0.53619236</v>
      </c>
      <c r="G35" s="18" t="n">
        <v>1.27800414</v>
      </c>
      <c r="H35" s="20" t="n">
        <v>0.52940273</v>
      </c>
      <c r="I35" s="18" t="n">
        <v>0</v>
      </c>
      <c r="J35" s="20" t="n">
        <v>0</v>
      </c>
      <c r="K35" s="18" t="s">
        <v>404</v>
      </c>
      <c r="L35" s="20" t="s">
        <v>404</v>
      </c>
      <c r="M35" s="18" t="n">
        <v>0</v>
      </c>
      <c r="N35" s="20" t="n">
        <v>0</v>
      </c>
      <c r="O35" s="18" t="n">
        <v>0</v>
      </c>
      <c r="P35" s="20" t="n">
        <v>0</v>
      </c>
      <c r="Q35" s="18" t="n">
        <v>1.01478154</v>
      </c>
      <c r="R35" s="20" t="n">
        <v>0.07800214</v>
      </c>
    </row>
    <row r="36" spans="1:18">
      <c r="A36" s="15" t="s">
        <v>433</v>
      </c>
      <c r="B36" s="17" t="n">
        <v>6736</v>
      </c>
      <c r="C36" s="18">
        <f>(10.0/B36*100)</f>
        <v/>
      </c>
      <c r="D36" s="19" t="n">
        <v>6726</v>
      </c>
      <c r="E36" s="18" t="n">
        <v>92.30902127</v>
      </c>
      <c r="F36" s="20" t="n">
        <v>1.88789338</v>
      </c>
      <c r="G36" s="18" t="n">
        <v>7.56441915</v>
      </c>
      <c r="H36" s="20" t="n">
        <v>1.88265506</v>
      </c>
      <c r="I36" s="18" t="n">
        <v>0</v>
      </c>
      <c r="J36" s="20" t="n">
        <v>0</v>
      </c>
      <c r="K36" s="18" t="s">
        <v>404</v>
      </c>
      <c r="L36" s="20" t="s">
        <v>404</v>
      </c>
      <c r="M36" s="18" t="n">
        <v>0</v>
      </c>
      <c r="N36" s="20" t="n">
        <v>0</v>
      </c>
      <c r="O36" s="18" t="n">
        <v>0</v>
      </c>
      <c r="P36" s="20" t="n">
        <v>0</v>
      </c>
      <c r="Q36" s="18" t="n">
        <v>0.12655959</v>
      </c>
      <c r="R36" s="20" t="n">
        <v>0.12929658</v>
      </c>
    </row>
    <row r="37" spans="1:18">
      <c r="A37" s="15" t="s">
        <v>434</v>
      </c>
      <c r="B37" s="17" t="n">
        <v>5458</v>
      </c>
      <c r="C37" s="18">
        <f>(0.0/B37*100)</f>
        <v/>
      </c>
      <c r="D37" s="19" t="n">
        <v>5458</v>
      </c>
      <c r="E37" s="18" t="n">
        <v>98.7048027</v>
      </c>
      <c r="F37" s="20" t="n">
        <v>0.77955421</v>
      </c>
      <c r="G37" s="18" t="n">
        <v>1.2951973</v>
      </c>
      <c r="H37" s="20" t="n">
        <v>0.77955421</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(268.0/B38*100)</f>
        <v/>
      </c>
      <c r="D38" s="19" t="n">
        <v>5592</v>
      </c>
      <c r="E38" s="18" t="n">
        <v>96.98207716</v>
      </c>
      <c r="F38" s="20" t="n">
        <v>1.34331471</v>
      </c>
      <c r="G38" s="18" t="n">
        <v>2.3599932</v>
      </c>
      <c r="H38" s="20" t="n">
        <v>1.25589646</v>
      </c>
      <c r="I38" s="18" t="n">
        <v>0</v>
      </c>
      <c r="J38" s="20" t="n">
        <v>0</v>
      </c>
      <c r="K38" s="18" t="s">
        <v>404</v>
      </c>
      <c r="L38" s="20" t="s">
        <v>404</v>
      </c>
      <c r="M38" s="18" t="n">
        <v>0</v>
      </c>
      <c r="N38" s="20" t="n">
        <v>0</v>
      </c>
      <c r="O38" s="18" t="n">
        <v>0</v>
      </c>
      <c r="P38" s="20" t="n">
        <v>0</v>
      </c>
      <c r="Q38" s="18" t="n">
        <v>0.65792964</v>
      </c>
      <c r="R38" s="20" t="n">
        <v>0.48116027</v>
      </c>
    </row>
    <row r="39" spans="1:18">
      <c r="A39" s="15" t="s">
        <v>436</v>
      </c>
      <c r="B39" s="17" t="n">
        <v>5895</v>
      </c>
      <c r="C39" s="18">
        <f>(0.0/B39*100)</f>
        <v/>
      </c>
      <c r="D39" s="19" t="n">
        <v>5895</v>
      </c>
      <c r="E39" s="18" t="n">
        <v>94.32955151</v>
      </c>
      <c r="F39" s="20" t="n">
        <v>1.9560146</v>
      </c>
      <c r="G39" s="18" t="n">
        <v>5.64919252</v>
      </c>
      <c r="H39" s="20" t="n">
        <v>1.9560606</v>
      </c>
      <c r="I39" s="18" t="n">
        <v>0</v>
      </c>
      <c r="J39" s="20" t="n">
        <v>0</v>
      </c>
      <c r="K39" s="18" t="s">
        <v>404</v>
      </c>
      <c r="L39" s="20" t="s">
        <v>404</v>
      </c>
      <c r="M39" s="18" t="n">
        <v>0</v>
      </c>
      <c r="N39" s="20" t="n">
        <v>0</v>
      </c>
      <c r="O39" s="18" t="n">
        <v>0</v>
      </c>
      <c r="P39" s="20" t="n">
        <v>0</v>
      </c>
      <c r="Q39" s="18" t="n">
        <v>0.02125597</v>
      </c>
      <c r="R39" s="20" t="n">
        <v>0.02172353</v>
      </c>
    </row>
    <row r="40" spans="1:18">
      <c r="A40" s="15" t="s">
        <v>437</v>
      </c>
      <c r="B40" s="17" t="n">
        <v>14157</v>
      </c>
      <c r="C40" s="18">
        <f>(2928.0/B40*100)</f>
        <v/>
      </c>
      <c r="D40" s="19" t="n">
        <v>11229</v>
      </c>
      <c r="E40" s="18" t="n">
        <v>97.04348797999999</v>
      </c>
      <c r="F40" s="20" t="n">
        <v>0.94596526</v>
      </c>
      <c r="G40" s="18" t="n">
        <v>0</v>
      </c>
      <c r="H40" s="20" t="n">
        <v>0</v>
      </c>
      <c r="I40" s="18" t="n">
        <v>0</v>
      </c>
      <c r="J40" s="20" t="n">
        <v>0</v>
      </c>
      <c r="K40" s="18" t="s">
        <v>404</v>
      </c>
      <c r="L40" s="20" t="s">
        <v>404</v>
      </c>
      <c r="M40" s="18" t="n">
        <v>0</v>
      </c>
      <c r="N40" s="20" t="n">
        <v>0</v>
      </c>
      <c r="O40" s="18" t="n">
        <v>0</v>
      </c>
      <c r="P40" s="20" t="n">
        <v>0</v>
      </c>
      <c r="Q40" s="18" t="n">
        <v>2.95651202</v>
      </c>
      <c r="R40" s="20" t="n">
        <v>0.94596526</v>
      </c>
    </row>
    <row r="41" spans="1:18">
      <c r="A41" s="15" t="s">
        <v>438</v>
      </c>
      <c r="B41" s="17" t="n">
        <v>5712</v>
      </c>
      <c r="C41" s="18">
        <f>(99.0/B41*100)</f>
        <v/>
      </c>
      <c r="D41" s="19" t="n">
        <v>5613</v>
      </c>
      <c r="E41" s="18" t="n">
        <v>99.20483711999999</v>
      </c>
      <c r="F41" s="20" t="n">
        <v>0.68351624</v>
      </c>
      <c r="G41" s="18" t="n">
        <v>0.67429731</v>
      </c>
      <c r="H41" s="20" t="n">
        <v>0.67337904</v>
      </c>
      <c r="I41" s="18" t="n">
        <v>0</v>
      </c>
      <c r="J41" s="20" t="n">
        <v>0</v>
      </c>
      <c r="K41" s="18" t="s">
        <v>404</v>
      </c>
      <c r="L41" s="20" t="s">
        <v>404</v>
      </c>
      <c r="M41" s="18" t="n">
        <v>0</v>
      </c>
      <c r="N41" s="20" t="n">
        <v>0</v>
      </c>
      <c r="O41" s="18" t="n">
        <v>0</v>
      </c>
      <c r="P41" s="20" t="n">
        <v>0</v>
      </c>
      <c r="Q41" s="18" t="n">
        <v>0.12086557</v>
      </c>
      <c r="R41" s="20" t="n">
        <v>0.11382154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99.45111599000001</v>
      </c>
      <c r="F44" s="20" t="n">
        <v>0.42376974</v>
      </c>
      <c r="G44" s="18" t="n">
        <v>0</v>
      </c>
      <c r="H44" s="20" t="n">
        <v>0</v>
      </c>
      <c r="I44" s="18" t="n">
        <v>0</v>
      </c>
      <c r="J44" s="20" t="n">
        <v>0</v>
      </c>
      <c r="K44" s="18" t="s">
        <v>404</v>
      </c>
      <c r="L44" s="20" t="s">
        <v>404</v>
      </c>
      <c r="M44" s="18" t="n">
        <v>0</v>
      </c>
      <c r="N44" s="20" t="n">
        <v>0</v>
      </c>
      <c r="O44" s="18" t="n">
        <v>0.40393378</v>
      </c>
      <c r="P44" s="20" t="n">
        <v>0.39636281</v>
      </c>
      <c r="Q44" s="18" t="n">
        <v>0.14495023</v>
      </c>
      <c r="R44" s="20" t="n">
        <v>0.1467335</v>
      </c>
    </row>
    <row r="45" spans="1:18">
      <c r="A45" s="15" t="s">
        <v>442</v>
      </c>
      <c r="B45" s="17" t="n">
        <v>5519</v>
      </c>
      <c r="C45" s="18">
        <f>(0.0/B45*100)</f>
        <v/>
      </c>
      <c r="D45" s="19" t="n">
        <v>5519</v>
      </c>
      <c r="E45" s="18" t="n">
        <v>92.67712311</v>
      </c>
      <c r="F45" s="20" t="n">
        <v>2.12461851</v>
      </c>
      <c r="G45" s="18" t="n">
        <v>6.89311756</v>
      </c>
      <c r="H45" s="20" t="n">
        <v>2.07505227</v>
      </c>
      <c r="I45" s="18" t="n">
        <v>0</v>
      </c>
      <c r="J45" s="20" t="n">
        <v>0</v>
      </c>
      <c r="K45" s="18" t="s">
        <v>404</v>
      </c>
      <c r="L45" s="20" t="s">
        <v>404</v>
      </c>
      <c r="M45" s="18" t="n">
        <v>0</v>
      </c>
      <c r="N45" s="20" t="n">
        <v>0</v>
      </c>
      <c r="O45" s="18" t="n">
        <v>0</v>
      </c>
      <c r="P45" s="20" t="n">
        <v>0</v>
      </c>
      <c r="Q45" s="18" t="n">
        <v>0.42975933</v>
      </c>
      <c r="R45" s="20" t="n">
        <v>0.43700447</v>
      </c>
    </row>
    <row r="46" spans="1:18">
      <c r="A46" s="15" t="s">
        <v>443</v>
      </c>
      <c r="B46" s="17" t="n">
        <v>23141</v>
      </c>
      <c r="C46" s="18">
        <f>(4196.0/B46*100)</f>
        <v/>
      </c>
      <c r="D46" s="19" t="n">
        <v>18945</v>
      </c>
      <c r="E46" s="18" t="n">
        <v>90.47263416</v>
      </c>
      <c r="F46" s="20" t="n">
        <v>1.25757543</v>
      </c>
      <c r="G46" s="18" t="n">
        <v>2.51024164</v>
      </c>
      <c r="H46" s="20" t="n">
        <v>0.87617631</v>
      </c>
      <c r="I46" s="18" t="n">
        <v>0</v>
      </c>
      <c r="J46" s="20" t="n">
        <v>0</v>
      </c>
      <c r="K46" s="18" t="s">
        <v>404</v>
      </c>
      <c r="L46" s="20" t="s">
        <v>404</v>
      </c>
      <c r="M46" s="18" t="n">
        <v>0</v>
      </c>
      <c r="N46" s="20" t="n">
        <v>0</v>
      </c>
      <c r="O46" s="18" t="n">
        <v>0</v>
      </c>
      <c r="P46" s="20" t="n">
        <v>0</v>
      </c>
      <c r="Q46" s="18" t="n">
        <v>7.0171242</v>
      </c>
      <c r="R46" s="20" t="n">
        <v>1.08209577</v>
      </c>
    </row>
    <row r="47" spans="1:18">
      <c r="A47" s="15" t="s">
        <v>444</v>
      </c>
      <c r="B47" s="17" t="n">
        <v>5928</v>
      </c>
      <c r="C47" s="18">
        <f>(0.0/B47*100)</f>
        <v/>
      </c>
      <c r="D47" s="19" t="n">
        <v>5928</v>
      </c>
      <c r="E47" s="18" t="n">
        <v>97.25548576</v>
      </c>
      <c r="F47" s="20" t="n">
        <v>1.25225226</v>
      </c>
      <c r="G47" s="18" t="n">
        <v>1.46623132</v>
      </c>
      <c r="H47" s="20" t="n">
        <v>0.87022201</v>
      </c>
      <c r="I47" s="18" t="n">
        <v>0</v>
      </c>
      <c r="J47" s="20" t="n">
        <v>0</v>
      </c>
      <c r="K47" s="18" t="s">
        <v>404</v>
      </c>
      <c r="L47" s="20" t="s">
        <v>404</v>
      </c>
      <c r="M47" s="18" t="n">
        <v>0</v>
      </c>
      <c r="N47" s="20" t="n">
        <v>0</v>
      </c>
      <c r="O47" s="18" t="n">
        <v>0</v>
      </c>
      <c r="P47" s="20" t="n">
        <v>0</v>
      </c>
      <c r="Q47" s="18" t="n">
        <v>1.27828292</v>
      </c>
      <c r="R47" s="20" t="n">
        <v>0.90404016</v>
      </c>
    </row>
    <row r="48" spans="1:18">
      <c r="A48" s="15" t="s">
        <v>445</v>
      </c>
      <c r="B48" s="17" t="n">
        <v>9841</v>
      </c>
      <c r="C48" s="18">
        <f>(40.0/B48*100)</f>
        <v/>
      </c>
      <c r="D48" s="19" t="n">
        <v>9801</v>
      </c>
      <c r="E48" s="18" t="n">
        <v>99.00631669000001</v>
      </c>
      <c r="F48" s="20" t="n">
        <v>0.70997095</v>
      </c>
      <c r="G48" s="18" t="n">
        <v>0.45844403</v>
      </c>
      <c r="H48" s="20" t="n">
        <v>0.47091794</v>
      </c>
      <c r="I48" s="18" t="n">
        <v>0</v>
      </c>
      <c r="J48" s="20" t="n">
        <v>0</v>
      </c>
      <c r="K48" s="18" t="s">
        <v>404</v>
      </c>
      <c r="L48" s="20" t="s">
        <v>404</v>
      </c>
      <c r="M48" s="18" t="n">
        <v>0</v>
      </c>
      <c r="N48" s="20" t="n">
        <v>0</v>
      </c>
      <c r="O48" s="18" t="n">
        <v>0</v>
      </c>
      <c r="P48" s="20" t="n">
        <v>0</v>
      </c>
      <c r="Q48" s="18" t="n">
        <v>0.53523928</v>
      </c>
      <c r="R48" s="20" t="n">
        <v>0.52726012</v>
      </c>
    </row>
    <row r="49" spans="1:18">
      <c r="A49" s="15" t="s">
        <v>446</v>
      </c>
      <c r="B49" s="17" t="n">
        <v>6349</v>
      </c>
      <c r="C49" s="18">
        <f>(52.0/B49*100)</f>
        <v/>
      </c>
      <c r="D49" s="19" t="n">
        <v>6297</v>
      </c>
      <c r="E49" s="18" t="n">
        <v>92.72466824999999</v>
      </c>
      <c r="F49" s="20" t="n">
        <v>1.76091164</v>
      </c>
      <c r="G49" s="18" t="n">
        <v>6.72830726</v>
      </c>
      <c r="H49" s="20" t="n">
        <v>1.71132042</v>
      </c>
      <c r="I49" s="18" t="n">
        <v>0</v>
      </c>
      <c r="J49" s="20" t="n">
        <v>0</v>
      </c>
      <c r="K49" s="18" t="s">
        <v>404</v>
      </c>
      <c r="L49" s="20" t="s">
        <v>404</v>
      </c>
      <c r="M49" s="18" t="n">
        <v>0</v>
      </c>
      <c r="N49" s="20" t="n">
        <v>0</v>
      </c>
      <c r="O49" s="18" t="n">
        <v>0</v>
      </c>
      <c r="P49" s="20" t="n">
        <v>0</v>
      </c>
      <c r="Q49" s="18" t="n">
        <v>0.54702448</v>
      </c>
      <c r="R49" s="20" t="n">
        <v>0.35078755</v>
      </c>
    </row>
    <row r="50" spans="1:18">
      <c r="A50" s="15" t="s">
        <v>447</v>
      </c>
      <c r="B50" s="17" t="n">
        <v>11795</v>
      </c>
      <c r="C50" s="18">
        <f>(1031.0/B50*100)</f>
        <v/>
      </c>
      <c r="D50" s="19" t="n">
        <v>10764</v>
      </c>
      <c r="E50" s="18" t="n">
        <v>83.04193840000001</v>
      </c>
      <c r="F50" s="20" t="n">
        <v>2.74417648</v>
      </c>
      <c r="G50" s="18" t="n">
        <v>10.13673851</v>
      </c>
      <c r="H50" s="20" t="n">
        <v>2.16964225</v>
      </c>
      <c r="I50" s="18" t="n">
        <v>0</v>
      </c>
      <c r="J50" s="20" t="n">
        <v>0</v>
      </c>
      <c r="K50" s="18" t="s">
        <v>404</v>
      </c>
      <c r="L50" s="20" t="s">
        <v>404</v>
      </c>
      <c r="M50" s="18" t="n">
        <v>0</v>
      </c>
      <c r="N50" s="20" t="n">
        <v>0</v>
      </c>
      <c r="O50" s="18" t="n">
        <v>0</v>
      </c>
      <c r="P50" s="20" t="n">
        <v>0</v>
      </c>
      <c r="Q50" s="18" t="n">
        <v>6.82132309</v>
      </c>
      <c r="R50" s="20" t="n">
        <v>1.64851434</v>
      </c>
    </row>
    <row r="51" spans="1:18">
      <c r="A51" s="15" t="s">
        <v>448</v>
      </c>
      <c r="B51" s="17" t="n">
        <v>6866</v>
      </c>
      <c r="C51" s="18">
        <f>(0.0/B51*100)</f>
        <v/>
      </c>
      <c r="D51" s="19" t="n">
        <v>6866</v>
      </c>
      <c r="E51" s="18" t="n">
        <v>93.73146607</v>
      </c>
      <c r="F51" s="20" t="n">
        <v>1.74800989</v>
      </c>
      <c r="G51" s="18" t="n">
        <v>6.26853393</v>
      </c>
      <c r="H51" s="20" t="n">
        <v>1.74800989</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96.12374686</v>
      </c>
      <c r="F52" s="20" t="n">
        <v>1.47233322</v>
      </c>
      <c r="G52" s="18" t="n">
        <v>3.16898211</v>
      </c>
      <c r="H52" s="20" t="n">
        <v>1.47338748</v>
      </c>
      <c r="I52" s="18" t="n">
        <v>0</v>
      </c>
      <c r="J52" s="20" t="n">
        <v>0</v>
      </c>
      <c r="K52" s="18" t="s">
        <v>404</v>
      </c>
      <c r="L52" s="20" t="s">
        <v>404</v>
      </c>
      <c r="M52" s="18" t="n">
        <v>0</v>
      </c>
      <c r="N52" s="20" t="n">
        <v>0</v>
      </c>
      <c r="O52" s="18" t="n">
        <v>0</v>
      </c>
      <c r="P52" s="20" t="n">
        <v>0</v>
      </c>
      <c r="Q52" s="18" t="n">
        <v>0.70727103</v>
      </c>
      <c r="R52" s="20" t="n">
        <v>0.01650758</v>
      </c>
    </row>
    <row r="53" spans="1:18">
      <c r="A53" s="15" t="s">
        <v>450</v>
      </c>
      <c r="B53" s="17" t="n">
        <v>5571</v>
      </c>
      <c r="C53" s="18">
        <f>(0.0/B53*100)</f>
        <v/>
      </c>
      <c r="D53" s="19" t="n">
        <v>5571</v>
      </c>
      <c r="E53" s="18" t="n">
        <v>99.89072802</v>
      </c>
      <c r="F53" s="20" t="n">
        <v>0.02578596</v>
      </c>
      <c r="G53" s="18" t="n">
        <v>0</v>
      </c>
      <c r="H53" s="20" t="n">
        <v>0</v>
      </c>
      <c r="I53" s="18" t="n">
        <v>0</v>
      </c>
      <c r="J53" s="20" t="n">
        <v>0</v>
      </c>
      <c r="K53" s="18" t="s">
        <v>404</v>
      </c>
      <c r="L53" s="20" t="s">
        <v>404</v>
      </c>
      <c r="M53" s="18" t="n">
        <v>0</v>
      </c>
      <c r="N53" s="20" t="n">
        <v>0</v>
      </c>
      <c r="O53" s="18" t="n">
        <v>0</v>
      </c>
      <c r="P53" s="20" t="n">
        <v>0</v>
      </c>
      <c r="Q53" s="18" t="n">
        <v>0.10927198</v>
      </c>
      <c r="R53" s="20" t="n">
        <v>0.02578596</v>
      </c>
    </row>
    <row r="54" spans="1:18">
      <c r="A54" s="15" t="s">
        <v>451</v>
      </c>
      <c r="B54" s="17" t="n">
        <v>4740</v>
      </c>
      <c r="C54" s="18">
        <f>(199.0/B54*100)</f>
        <v/>
      </c>
      <c r="D54" s="19" t="n">
        <v>4541</v>
      </c>
      <c r="E54" s="18" t="n">
        <v>92.67940603</v>
      </c>
      <c r="F54" s="20" t="n">
        <v>1.57023134</v>
      </c>
      <c r="G54" s="18" t="n">
        <v>5.26463904</v>
      </c>
      <c r="H54" s="20" t="n">
        <v>1.24154451</v>
      </c>
      <c r="I54" s="18" t="n">
        <v>0</v>
      </c>
      <c r="J54" s="20" t="n">
        <v>0</v>
      </c>
      <c r="K54" s="18" t="s">
        <v>404</v>
      </c>
      <c r="L54" s="20" t="s">
        <v>404</v>
      </c>
      <c r="M54" s="18" t="n">
        <v>0</v>
      </c>
      <c r="N54" s="20" t="n">
        <v>0</v>
      </c>
      <c r="O54" s="18" t="n">
        <v>0</v>
      </c>
      <c r="P54" s="20" t="n">
        <v>0</v>
      </c>
      <c r="Q54" s="18" t="n">
        <v>2.05595493</v>
      </c>
      <c r="R54" s="20" t="n">
        <v>0.96387315</v>
      </c>
    </row>
    <row r="55" spans="1:18">
      <c r="A55" s="15" t="s">
        <v>452</v>
      </c>
      <c r="B55" s="17" t="n">
        <v>5316</v>
      </c>
      <c r="C55" s="18">
        <f>(43.0/B55*100)</f>
        <v/>
      </c>
      <c r="D55" s="19" t="n">
        <v>5273</v>
      </c>
      <c r="E55" s="18" t="n">
        <v>99.44672396</v>
      </c>
      <c r="F55" s="20" t="n">
        <v>0.57508169</v>
      </c>
      <c r="G55" s="18" t="n">
        <v>0</v>
      </c>
      <c r="H55" s="20" t="n">
        <v>0</v>
      </c>
      <c r="I55" s="18" t="n">
        <v>0</v>
      </c>
      <c r="J55" s="20" t="n">
        <v>0</v>
      </c>
      <c r="K55" s="18" t="s">
        <v>404</v>
      </c>
      <c r="L55" s="20" t="s">
        <v>404</v>
      </c>
      <c r="M55" s="18" t="n">
        <v>0</v>
      </c>
      <c r="N55" s="20" t="n">
        <v>0</v>
      </c>
      <c r="O55" s="18" t="n">
        <v>0</v>
      </c>
      <c r="P55" s="20" t="n">
        <v>0</v>
      </c>
      <c r="Q55" s="18" t="n">
        <v>0.55327604</v>
      </c>
      <c r="R55" s="20" t="n">
        <v>0.57508169</v>
      </c>
    </row>
    <row r="56" spans="1:18">
      <c r="A56" s="15" t="s">
        <v>453</v>
      </c>
      <c r="B56" s="17" t="n">
        <v>5359</v>
      </c>
      <c r="C56" s="18">
        <f>(0.0/B56*100)</f>
        <v/>
      </c>
      <c r="D56" s="19" t="n">
        <v>5359</v>
      </c>
      <c r="E56" s="18" t="n">
        <v>95.48681532000001</v>
      </c>
      <c r="F56" s="20" t="n">
        <v>1.66762452</v>
      </c>
      <c r="G56" s="18" t="n">
        <v>0.74427334</v>
      </c>
      <c r="H56" s="20" t="n">
        <v>0.73008354</v>
      </c>
      <c r="I56" s="18" t="n">
        <v>0</v>
      </c>
      <c r="J56" s="20" t="n">
        <v>0</v>
      </c>
      <c r="K56" s="18" t="s">
        <v>404</v>
      </c>
      <c r="L56" s="20" t="s">
        <v>404</v>
      </c>
      <c r="M56" s="18" t="n">
        <v>0</v>
      </c>
      <c r="N56" s="20" t="n">
        <v>0</v>
      </c>
      <c r="O56" s="18" t="n">
        <v>0</v>
      </c>
      <c r="P56" s="20" t="n">
        <v>0</v>
      </c>
      <c r="Q56" s="18" t="n">
        <v>3.76891134</v>
      </c>
      <c r="R56" s="20" t="n">
        <v>1.52029226</v>
      </c>
    </row>
    <row r="57" spans="1:18">
      <c r="A57" s="15" t="s">
        <v>454</v>
      </c>
      <c r="B57" s="17" t="n">
        <v>6513</v>
      </c>
      <c r="C57" s="18">
        <f>(0.0/B57*100)</f>
        <v/>
      </c>
      <c r="D57" s="19" t="n">
        <v>6513</v>
      </c>
      <c r="E57" s="18" t="n">
        <v>95.42504107000001</v>
      </c>
      <c r="F57" s="20" t="n">
        <v>1.44917886</v>
      </c>
      <c r="G57" s="18" t="n">
        <v>4.1800509</v>
      </c>
      <c r="H57" s="20" t="n">
        <v>1.39233035</v>
      </c>
      <c r="I57" s="18" t="n">
        <v>0</v>
      </c>
      <c r="J57" s="20" t="n">
        <v>0</v>
      </c>
      <c r="K57" s="18" t="s">
        <v>404</v>
      </c>
      <c r="L57" s="20" t="s">
        <v>404</v>
      </c>
      <c r="M57" s="18" t="n">
        <v>0</v>
      </c>
      <c r="N57" s="20" t="n">
        <v>0</v>
      </c>
      <c r="O57" s="18" t="n">
        <v>0</v>
      </c>
      <c r="P57" s="20" t="n">
        <v>0</v>
      </c>
      <c r="Q57" s="18" t="n">
        <v>0.39490803</v>
      </c>
      <c r="R57" s="20" t="n">
        <v>0.39475406</v>
      </c>
    </row>
    <row r="58" spans="1:18">
      <c r="A58" s="15" t="s">
        <v>455</v>
      </c>
      <c r="B58" s="17" t="n">
        <v>7267</v>
      </c>
      <c r="C58" s="18">
        <f>(0.0/B58*100)</f>
        <v/>
      </c>
      <c r="D58" s="19" t="n">
        <v>7267</v>
      </c>
      <c r="E58" s="18" t="n">
        <v>93.94654163</v>
      </c>
      <c r="F58" s="20" t="n">
        <v>1.72791644</v>
      </c>
      <c r="G58" s="18" t="n">
        <v>6.05345837</v>
      </c>
      <c r="H58" s="20" t="n">
        <v>1.72791644</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98.76027055</v>
      </c>
      <c r="F59" s="20" t="n">
        <v>0.41096567</v>
      </c>
      <c r="G59" s="18" t="n">
        <v>1.18936963</v>
      </c>
      <c r="H59" s="20" t="n">
        <v>0.40957564</v>
      </c>
      <c r="I59" s="18" t="n">
        <v>0</v>
      </c>
      <c r="J59" s="20" t="n">
        <v>0</v>
      </c>
      <c r="K59" s="18" t="s">
        <v>404</v>
      </c>
      <c r="L59" s="20" t="s">
        <v>404</v>
      </c>
      <c r="M59" s="18" t="n">
        <v>0</v>
      </c>
      <c r="N59" s="20" t="n">
        <v>0</v>
      </c>
      <c r="O59" s="18" t="n">
        <v>0</v>
      </c>
      <c r="P59" s="20" t="n">
        <v>0</v>
      </c>
      <c r="Q59" s="18" t="n">
        <v>0.05035982</v>
      </c>
      <c r="R59" s="20" t="n">
        <v>0.03558743</v>
      </c>
    </row>
    <row r="60" spans="1:18">
      <c r="A60" s="15" t="s">
        <v>457</v>
      </c>
      <c r="B60" s="17" t="n">
        <v>4546</v>
      </c>
      <c r="C60" s="18">
        <f>(0.0/B60*100)</f>
        <v/>
      </c>
      <c r="D60" s="19" t="n">
        <v>4546</v>
      </c>
      <c r="E60" s="18" t="n">
        <v>89.91529781</v>
      </c>
      <c r="F60" s="20" t="n">
        <v>2.05880106</v>
      </c>
      <c r="G60" s="18" t="n">
        <v>5.08042237</v>
      </c>
      <c r="H60" s="20" t="n">
        <v>1.42585328</v>
      </c>
      <c r="I60" s="18" t="n">
        <v>0</v>
      </c>
      <c r="J60" s="20" t="n">
        <v>0</v>
      </c>
      <c r="K60" s="18" t="s">
        <v>404</v>
      </c>
      <c r="L60" s="20" t="s">
        <v>404</v>
      </c>
      <c r="M60" s="18" t="n">
        <v>0</v>
      </c>
      <c r="N60" s="20" t="n">
        <v>0</v>
      </c>
      <c r="O60" s="18" t="n">
        <v>0</v>
      </c>
      <c r="P60" s="20" t="n">
        <v>0</v>
      </c>
      <c r="Q60" s="18" t="n">
        <v>5.00427983</v>
      </c>
      <c r="R60" s="20" t="n">
        <v>1.39853805</v>
      </c>
    </row>
    <row r="61" spans="1:18">
      <c r="A61" s="15" t="s">
        <v>458</v>
      </c>
      <c r="B61" s="17" t="n">
        <v>6525</v>
      </c>
      <c r="C61" s="18">
        <f>(0.0/B61*100)</f>
        <v/>
      </c>
      <c r="D61" s="19" t="n">
        <v>6525</v>
      </c>
      <c r="E61" s="18" t="n">
        <v>96.28587355000001</v>
      </c>
      <c r="F61" s="20" t="n">
        <v>1.084659</v>
      </c>
      <c r="G61" s="18" t="n">
        <v>3.71412645</v>
      </c>
      <c r="H61" s="20" t="n">
        <v>1.084659</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100</v>
      </c>
      <c r="F62" s="20" t="n">
        <v>0</v>
      </c>
      <c r="G62" s="18" t="n">
        <v>0</v>
      </c>
      <c r="H62" s="20" t="n">
        <v>0</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89.07416834999999</v>
      </c>
      <c r="F63" s="20" t="n">
        <v>0.09493567999999999</v>
      </c>
      <c r="G63" s="18" t="n">
        <v>4.29878662</v>
      </c>
      <c r="H63" s="20" t="n">
        <v>0.06835437</v>
      </c>
      <c r="I63" s="18" t="n">
        <v>0</v>
      </c>
      <c r="J63" s="20" t="n">
        <v>0</v>
      </c>
      <c r="K63" s="18" t="s">
        <v>404</v>
      </c>
      <c r="L63" s="20" t="s">
        <v>404</v>
      </c>
      <c r="M63" s="18" t="n">
        <v>0</v>
      </c>
      <c r="N63" s="20" t="n">
        <v>0</v>
      </c>
      <c r="O63" s="18" t="n">
        <v>0</v>
      </c>
      <c r="P63" s="20" t="n">
        <v>0</v>
      </c>
      <c r="Q63" s="18" t="n">
        <v>6.62704503</v>
      </c>
      <c r="R63" s="20" t="n">
        <v>0.0646033</v>
      </c>
    </row>
    <row r="64" spans="1:18">
      <c r="A64" s="15" t="s">
        <v>461</v>
      </c>
      <c r="B64" s="17" t="n">
        <v>3634</v>
      </c>
      <c r="C64" s="18">
        <f>(27.0/B64*100)</f>
        <v/>
      </c>
      <c r="D64" s="19" t="n">
        <v>3607</v>
      </c>
      <c r="E64" s="18" t="n">
        <v>100</v>
      </c>
      <c r="F64" s="20" t="n">
        <v>0</v>
      </c>
      <c r="G64" s="18" t="n">
        <v>0</v>
      </c>
      <c r="H64" s="20" t="n">
        <v>0</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98.59356696</v>
      </c>
      <c r="F65" s="20" t="n">
        <v>0.73569311</v>
      </c>
      <c r="G65" s="18" t="n">
        <v>1.40643304</v>
      </c>
      <c r="H65" s="20" t="n">
        <v>0.73569311</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98.79790043</v>
      </c>
      <c r="F66" s="20" t="n">
        <v>0.02505876</v>
      </c>
      <c r="G66" s="18" t="n">
        <v>1.20209957</v>
      </c>
      <c r="H66" s="20" t="n">
        <v>0.02505876</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89.42497769000001</v>
      </c>
      <c r="F67" s="20" t="n">
        <v>1.93576853</v>
      </c>
      <c r="G67" s="18" t="n">
        <v>9.42106252</v>
      </c>
      <c r="H67" s="20" t="n">
        <v>1.86657091</v>
      </c>
      <c r="I67" s="18" t="n">
        <v>0</v>
      </c>
      <c r="J67" s="20" t="n">
        <v>0</v>
      </c>
      <c r="K67" s="18" t="s">
        <v>404</v>
      </c>
      <c r="L67" s="20" t="s">
        <v>404</v>
      </c>
      <c r="M67" s="18" t="n">
        <v>0</v>
      </c>
      <c r="N67" s="20" t="n">
        <v>0</v>
      </c>
      <c r="O67" s="18" t="n">
        <v>0</v>
      </c>
      <c r="P67" s="20" t="n">
        <v>0</v>
      </c>
      <c r="Q67" s="18" t="n">
        <v>1.15395978</v>
      </c>
      <c r="R67" s="20" t="n">
        <v>0.70825152</v>
      </c>
    </row>
    <row r="68" spans="1:18">
      <c r="A68" s="15" t="s">
        <v>465</v>
      </c>
      <c r="B68" s="17" t="n">
        <v>12083</v>
      </c>
      <c r="C68" s="18">
        <f>(0.0/B68*100)</f>
        <v/>
      </c>
      <c r="D68" s="19" t="n">
        <v>12083</v>
      </c>
      <c r="E68" s="18" t="n">
        <v>99.20591066</v>
      </c>
      <c r="F68" s="20" t="n">
        <v>0.02449884</v>
      </c>
      <c r="G68" s="18" t="n">
        <v>0</v>
      </c>
      <c r="H68" s="20" t="n">
        <v>0</v>
      </c>
      <c r="I68" s="18" t="n">
        <v>0</v>
      </c>
      <c r="J68" s="20" t="n">
        <v>0</v>
      </c>
      <c r="K68" s="18" t="s">
        <v>404</v>
      </c>
      <c r="L68" s="20" t="s">
        <v>404</v>
      </c>
      <c r="M68" s="18" t="n">
        <v>0</v>
      </c>
      <c r="N68" s="20" t="n">
        <v>0</v>
      </c>
      <c r="O68" s="18" t="n">
        <v>0</v>
      </c>
      <c r="P68" s="20" t="n">
        <v>0</v>
      </c>
      <c r="Q68" s="18" t="n">
        <v>0.79408934</v>
      </c>
      <c r="R68" s="20" t="n">
        <v>0.02449884</v>
      </c>
    </row>
    <row r="69" spans="1:18">
      <c r="A69" s="15" t="s">
        <v>466</v>
      </c>
      <c r="B69" s="17" t="n">
        <v>4876</v>
      </c>
      <c r="C69" s="18">
        <f>(0.0/B69*100)</f>
        <v/>
      </c>
      <c r="D69" s="19" t="n">
        <v>4876</v>
      </c>
      <c r="E69" s="18" t="n">
        <v>98.51530356000001</v>
      </c>
      <c r="F69" s="20" t="n">
        <v>0.95387447</v>
      </c>
      <c r="G69" s="18" t="n">
        <v>0.8406216399999999</v>
      </c>
      <c r="H69" s="20" t="n">
        <v>0.70361252</v>
      </c>
      <c r="I69" s="18" t="n">
        <v>0</v>
      </c>
      <c r="J69" s="20" t="n">
        <v>0</v>
      </c>
      <c r="K69" s="18" t="s">
        <v>404</v>
      </c>
      <c r="L69" s="20" t="s">
        <v>404</v>
      </c>
      <c r="M69" s="18" t="n">
        <v>0</v>
      </c>
      <c r="N69" s="20" t="n">
        <v>0</v>
      </c>
      <c r="O69" s="18" t="n">
        <v>0</v>
      </c>
      <c r="P69" s="20" t="n">
        <v>0</v>
      </c>
      <c r="Q69" s="18" t="n">
        <v>0.6440747999999999</v>
      </c>
      <c r="R69" s="20" t="n">
        <v>0.6434744999999999</v>
      </c>
    </row>
    <row r="70" spans="1:18">
      <c r="A70" s="15" t="s">
        <v>467</v>
      </c>
      <c r="B70" s="17" t="n">
        <v>6036</v>
      </c>
      <c r="C70" s="18">
        <f>(0.0/B70*100)</f>
        <v/>
      </c>
      <c r="D70" s="19" t="n">
        <v>6036</v>
      </c>
      <c r="E70" s="18" t="n">
        <v>98.6384298</v>
      </c>
      <c r="F70" s="20" t="n">
        <v>0.53671963</v>
      </c>
      <c r="G70" s="18" t="n">
        <v>1.3615702</v>
      </c>
      <c r="H70" s="20" t="n">
        <v>0.53671963</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99.08663816000001</v>
      </c>
      <c r="F71" s="20" t="n">
        <v>0.03317758</v>
      </c>
      <c r="G71" s="18" t="n">
        <v>0</v>
      </c>
      <c r="H71" s="20" t="n">
        <v>0</v>
      </c>
      <c r="I71" s="18" t="n">
        <v>0</v>
      </c>
      <c r="J71" s="20" t="n">
        <v>0</v>
      </c>
      <c r="K71" s="18" t="s">
        <v>404</v>
      </c>
      <c r="L71" s="20" t="s">
        <v>404</v>
      </c>
      <c r="M71" s="18" t="n">
        <v>0</v>
      </c>
      <c r="N71" s="20" t="n">
        <v>0</v>
      </c>
      <c r="O71" s="18" t="n">
        <v>0</v>
      </c>
      <c r="P71" s="20" t="n">
        <v>0</v>
      </c>
      <c r="Q71" s="18" t="n">
        <v>0.91336184</v>
      </c>
      <c r="R71" s="20" t="n">
        <v>0.03317758</v>
      </c>
    </row>
    <row r="72" spans="1:18">
      <c r="A72" s="15" t="s">
        <v>469</v>
      </c>
      <c r="B72" s="17" t="n">
        <v>7708</v>
      </c>
      <c r="C72" s="18">
        <f>(0.0/B72*100)</f>
        <v/>
      </c>
      <c r="D72" s="19" t="n">
        <v>7708</v>
      </c>
      <c r="E72" s="18" t="n">
        <v>93.4109409</v>
      </c>
      <c r="F72" s="20" t="n">
        <v>1.68322479</v>
      </c>
      <c r="G72" s="18" t="n">
        <v>5.65648872</v>
      </c>
      <c r="H72" s="20" t="n">
        <v>1.53081057</v>
      </c>
      <c r="I72" s="18" t="n">
        <v>0</v>
      </c>
      <c r="J72" s="20" t="n">
        <v>0</v>
      </c>
      <c r="K72" s="18" t="s">
        <v>404</v>
      </c>
      <c r="L72" s="20" t="s">
        <v>404</v>
      </c>
      <c r="M72" s="18" t="n">
        <v>0</v>
      </c>
      <c r="N72" s="20" t="n">
        <v>0</v>
      </c>
      <c r="O72" s="18" t="n">
        <v>0</v>
      </c>
      <c r="P72" s="20" t="n">
        <v>0</v>
      </c>
      <c r="Q72" s="18" t="n">
        <v>0.93257038</v>
      </c>
      <c r="R72" s="20" t="n">
        <v>0.69235351</v>
      </c>
    </row>
    <row r="73" spans="1:18">
      <c r="A73" s="15" t="s">
        <v>470</v>
      </c>
      <c r="B73" s="17" t="n">
        <v>8249</v>
      </c>
      <c r="C73" s="18">
        <f>(0.0/B73*100)</f>
        <v/>
      </c>
      <c r="D73" s="19" t="n">
        <v>8249</v>
      </c>
      <c r="E73" s="18" t="n">
        <v>88.25594141000001</v>
      </c>
      <c r="F73" s="20" t="n">
        <v>2.32592057</v>
      </c>
      <c r="G73" s="18" t="n">
        <v>9.428284440000001</v>
      </c>
      <c r="H73" s="20" t="n">
        <v>2.11954557</v>
      </c>
      <c r="I73" s="18" t="n">
        <v>0</v>
      </c>
      <c r="J73" s="20" t="n">
        <v>0</v>
      </c>
      <c r="K73" s="18" t="s">
        <v>404</v>
      </c>
      <c r="L73" s="20" t="s">
        <v>404</v>
      </c>
      <c r="M73" s="18" t="n">
        <v>0</v>
      </c>
      <c r="N73" s="20" t="n">
        <v>0</v>
      </c>
      <c r="O73" s="18" t="n">
        <v>0</v>
      </c>
      <c r="P73" s="20" t="n">
        <v>0</v>
      </c>
      <c r="Q73" s="18" t="n">
        <v>2.31577415</v>
      </c>
      <c r="R73" s="20" t="n">
        <v>1.11523698</v>
      </c>
    </row>
    <row r="74" spans="1:18">
      <c r="A74" s="15" t="s">
        <v>471</v>
      </c>
      <c r="B74" s="17" t="n">
        <v>4692</v>
      </c>
      <c r="C74" s="18">
        <f>(484.0/B74*100)</f>
        <v/>
      </c>
      <c r="D74" s="19" t="n">
        <v>4208</v>
      </c>
      <c r="E74" s="18" t="n">
        <v>93.67471098</v>
      </c>
      <c r="F74" s="20" t="n">
        <v>0.15831841</v>
      </c>
      <c r="G74" s="18" t="n">
        <v>5.78839178</v>
      </c>
      <c r="H74" s="20" t="n">
        <v>0.15628664</v>
      </c>
      <c r="I74" s="18" t="n">
        <v>0</v>
      </c>
      <c r="J74" s="20" t="n">
        <v>0</v>
      </c>
      <c r="K74" s="18" t="s">
        <v>404</v>
      </c>
      <c r="L74" s="20" t="s">
        <v>404</v>
      </c>
      <c r="M74" s="18" t="n">
        <v>0</v>
      </c>
      <c r="N74" s="20" t="n">
        <v>0</v>
      </c>
      <c r="O74" s="18" t="n">
        <v>0</v>
      </c>
      <c r="P74" s="20" t="n">
        <v>0</v>
      </c>
      <c r="Q74" s="18" t="n">
        <v>0.5368972400000001</v>
      </c>
      <c r="R74" s="20" t="n">
        <v>0.02306072</v>
      </c>
    </row>
    <row r="75" spans="1:18">
      <c r="A75" s="15" t="s">
        <v>472</v>
      </c>
      <c r="B75" s="17" t="n">
        <v>5375</v>
      </c>
      <c r="C75" s="18">
        <f>(483.0/B75*100)</f>
        <v/>
      </c>
      <c r="D75" s="19" t="n">
        <v>4892</v>
      </c>
      <c r="E75" s="18" t="n">
        <v>66.11567107</v>
      </c>
      <c r="F75" s="20" t="n">
        <v>4.48922952</v>
      </c>
      <c r="G75" s="18" t="n">
        <v>25.35740492</v>
      </c>
      <c r="H75" s="20" t="n">
        <v>4.00504114</v>
      </c>
      <c r="I75" s="18" t="n">
        <v>0</v>
      </c>
      <c r="J75" s="20" t="n">
        <v>0</v>
      </c>
      <c r="K75" s="18" t="s">
        <v>404</v>
      </c>
      <c r="L75" s="20" t="s">
        <v>404</v>
      </c>
      <c r="M75" s="18" t="n">
        <v>0</v>
      </c>
      <c r="N75" s="20" t="n">
        <v>0</v>
      </c>
      <c r="O75" s="18" t="n">
        <v>0</v>
      </c>
      <c r="P75" s="20" t="n">
        <v>0</v>
      </c>
      <c r="Q75" s="18" t="n">
        <v>8.52692401</v>
      </c>
      <c r="R75" s="20" t="n">
        <v>2.73426885</v>
      </c>
    </row>
    <row r="76" spans="1:18">
      <c r="A76" s="15" t="s">
        <v>473</v>
      </c>
      <c r="B76" s="17" t="n">
        <v>14167</v>
      </c>
      <c r="C76" s="18">
        <f>(1400.0/B76*100)</f>
        <v/>
      </c>
      <c r="D76" s="19" t="n">
        <v>12767</v>
      </c>
      <c r="E76" s="18" t="n">
        <v>95.6362381</v>
      </c>
      <c r="F76" s="20" t="n">
        <v>1.1670615</v>
      </c>
      <c r="G76" s="18" t="n">
        <v>0.00254916</v>
      </c>
      <c r="H76" s="20" t="n">
        <v>0.00253602</v>
      </c>
      <c r="I76" s="18" t="n">
        <v>0</v>
      </c>
      <c r="J76" s="20" t="n">
        <v>0</v>
      </c>
      <c r="K76" s="18" t="s">
        <v>404</v>
      </c>
      <c r="L76" s="20" t="s">
        <v>404</v>
      </c>
      <c r="M76" s="18" t="n">
        <v>0</v>
      </c>
      <c r="N76" s="20" t="n">
        <v>0</v>
      </c>
      <c r="O76" s="18" t="n">
        <v>0</v>
      </c>
      <c r="P76" s="20" t="n">
        <v>0</v>
      </c>
      <c r="Q76" s="18" t="n">
        <v>4.36121274</v>
      </c>
      <c r="R76" s="20" t="n">
        <v>1.16741757</v>
      </c>
    </row>
    <row r="77" spans="1:18">
      <c r="A77" s="15" t="s">
        <v>474</v>
      </c>
      <c r="B77" s="17" t="n">
        <v>6062</v>
      </c>
      <c r="C77" s="18">
        <f>(0.0/B77*100)</f>
        <v/>
      </c>
      <c r="D77" s="19" t="n">
        <v>6062</v>
      </c>
      <c r="E77" s="18" t="n">
        <v>93.87062727</v>
      </c>
      <c r="F77" s="20" t="n">
        <v>1.86224924</v>
      </c>
      <c r="G77" s="18" t="n">
        <v>6.12937273</v>
      </c>
      <c r="H77" s="20" t="n">
        <v>1.86224924</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99.85282248999999</v>
      </c>
      <c r="F78" s="20" t="n">
        <v>0.14801008</v>
      </c>
      <c r="G78" s="18" t="n">
        <v>0.14717751</v>
      </c>
      <c r="H78" s="20" t="n">
        <v>0.14801008</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93.70692911</v>
      </c>
      <c r="F79" s="20" t="n">
        <v>3.93409767</v>
      </c>
      <c r="G79" s="18" t="n">
        <v>3.50912556</v>
      </c>
      <c r="H79" s="20" t="n">
        <v>3.339835</v>
      </c>
      <c r="I79" s="18" t="n">
        <v>0</v>
      </c>
      <c r="J79" s="20" t="n">
        <v>0</v>
      </c>
      <c r="K79" s="18" t="s">
        <v>404</v>
      </c>
      <c r="L79" s="20" t="s">
        <v>404</v>
      </c>
      <c r="M79" s="18" t="n">
        <v>0</v>
      </c>
      <c r="N79" s="20" t="n">
        <v>0</v>
      </c>
      <c r="O79" s="18" t="n">
        <v>0</v>
      </c>
      <c r="P79" s="20" t="n">
        <v>0</v>
      </c>
      <c r="Q79" s="18" t="n">
        <v>2.78394533</v>
      </c>
      <c r="R79" s="20" t="n">
        <v>2.16990893</v>
      </c>
    </row>
    <row r="80" spans="1:18">
      <c r="A80" s="15" t="s">
        <v>477</v>
      </c>
      <c r="B80" s="17" t="n">
        <v>7841</v>
      </c>
      <c r="C80" s="18">
        <f>(0.0/B80*100)</f>
        <v/>
      </c>
      <c r="D80" s="19" t="n">
        <v>7841</v>
      </c>
      <c r="E80" s="18" t="n">
        <v>99.6640823</v>
      </c>
      <c r="F80" s="20" t="n">
        <v>0.33093376</v>
      </c>
      <c r="G80" s="18" t="n">
        <v>0.3359177</v>
      </c>
      <c r="H80" s="20" t="n">
        <v>0.33093376</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98.12839898999999</v>
      </c>
      <c r="F81" s="20" t="n">
        <v>1.05939408</v>
      </c>
      <c r="G81" s="18" t="n">
        <v>1.85162159</v>
      </c>
      <c r="H81" s="20" t="n">
        <v>1.05942299</v>
      </c>
      <c r="I81" s="18" t="n">
        <v>0</v>
      </c>
      <c r="J81" s="20" t="n">
        <v>0</v>
      </c>
      <c r="K81" s="18" t="s">
        <v>404</v>
      </c>
      <c r="L81" s="20" t="s">
        <v>404</v>
      </c>
      <c r="M81" s="18" t="n">
        <v>0</v>
      </c>
      <c r="N81" s="20" t="n">
        <v>0</v>
      </c>
      <c r="O81" s="18" t="n">
        <v>0</v>
      </c>
      <c r="P81" s="20" t="n">
        <v>0</v>
      </c>
      <c r="Q81" s="18" t="n">
        <v>0.01997943</v>
      </c>
      <c r="R81" s="20" t="n">
        <v>0.00074735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636</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88.27040184000001</v>
      </c>
      <c r="F7" s="20" t="n">
        <v>1.35300886</v>
      </c>
      <c r="G7" s="18" t="n">
        <v>8.083525440000001</v>
      </c>
      <c r="H7" s="20" t="n">
        <v>1.14865504</v>
      </c>
      <c r="I7" s="18" t="n">
        <v>0</v>
      </c>
      <c r="J7" s="20" t="n">
        <v>0</v>
      </c>
      <c r="K7" s="18" t="s">
        <v>404</v>
      </c>
      <c r="L7" s="20" t="s">
        <v>404</v>
      </c>
      <c r="M7" s="18" t="n">
        <v>0</v>
      </c>
      <c r="N7" s="20" t="n">
        <v>0</v>
      </c>
      <c r="O7" s="18" t="n">
        <v>0</v>
      </c>
      <c r="P7" s="20" t="n">
        <v>0</v>
      </c>
      <c r="Q7" s="18" t="n">
        <v>3.64607272</v>
      </c>
      <c r="R7" s="20" t="n">
        <v>0.77798237</v>
      </c>
    </row>
    <row r="8" spans="1:18">
      <c r="A8" s="15" t="s">
        <v>405</v>
      </c>
      <c r="B8" s="17" t="n">
        <v>7007</v>
      </c>
      <c r="C8" s="18">
        <f>(0.0/B8*100)</f>
        <v/>
      </c>
      <c r="D8" s="19" t="n">
        <v>7007</v>
      </c>
      <c r="E8" s="18" t="n">
        <v>92.04642812</v>
      </c>
      <c r="F8" s="20" t="n">
        <v>1.69936117</v>
      </c>
      <c r="G8" s="18" t="n">
        <v>6.66409206</v>
      </c>
      <c r="H8" s="20" t="n">
        <v>1.43579042</v>
      </c>
      <c r="I8" s="18" t="n">
        <v>0</v>
      </c>
      <c r="J8" s="20" t="n">
        <v>0</v>
      </c>
      <c r="K8" s="18" t="s">
        <v>404</v>
      </c>
      <c r="L8" s="20" t="s">
        <v>404</v>
      </c>
      <c r="M8" s="18" t="n">
        <v>0</v>
      </c>
      <c r="N8" s="20" t="n">
        <v>0</v>
      </c>
      <c r="O8" s="18" t="n">
        <v>0</v>
      </c>
      <c r="P8" s="20" t="n">
        <v>0</v>
      </c>
      <c r="Q8" s="18" t="n">
        <v>1.28947982</v>
      </c>
      <c r="R8" s="20" t="n">
        <v>0.91220259</v>
      </c>
    </row>
    <row r="9" spans="1:18">
      <c r="A9" s="15" t="s">
        <v>406</v>
      </c>
      <c r="B9" s="17" t="n">
        <v>9651</v>
      </c>
      <c r="C9" s="18">
        <f>(200.0/B9*100)</f>
        <v/>
      </c>
      <c r="D9" s="19" t="n">
        <v>9451</v>
      </c>
      <c r="E9" s="18" t="n">
        <v>72.09720797999999</v>
      </c>
      <c r="F9" s="20" t="n">
        <v>2.94254068</v>
      </c>
      <c r="G9" s="18" t="n">
        <v>22.39869083</v>
      </c>
      <c r="H9" s="20" t="n">
        <v>2.68392557</v>
      </c>
      <c r="I9" s="18" t="n">
        <v>0</v>
      </c>
      <c r="J9" s="20" t="n">
        <v>0</v>
      </c>
      <c r="K9" s="18" t="s">
        <v>404</v>
      </c>
      <c r="L9" s="20" t="s">
        <v>404</v>
      </c>
      <c r="M9" s="18" t="n">
        <v>0</v>
      </c>
      <c r="N9" s="20" t="n">
        <v>0</v>
      </c>
      <c r="O9" s="18" t="n">
        <v>0</v>
      </c>
      <c r="P9" s="20" t="n">
        <v>0</v>
      </c>
      <c r="Q9" s="18" t="n">
        <v>5.50410119</v>
      </c>
      <c r="R9" s="20" t="n">
        <v>1.66689594</v>
      </c>
    </row>
    <row r="10" spans="1:18">
      <c r="A10" s="15" t="s">
        <v>407</v>
      </c>
      <c r="B10" s="17" t="n">
        <v>20058</v>
      </c>
      <c r="C10" s="18">
        <f>(3074.0/B10*100)</f>
        <v/>
      </c>
      <c r="D10" s="19" t="n">
        <v>16984</v>
      </c>
      <c r="E10" s="18" t="n">
        <v>87.25955146</v>
      </c>
      <c r="F10" s="20" t="n">
        <v>2.11620225</v>
      </c>
      <c r="G10" s="18" t="n">
        <v>10.91234961</v>
      </c>
      <c r="H10" s="20" t="n">
        <v>1.88076338</v>
      </c>
      <c r="I10" s="18" t="n">
        <v>0</v>
      </c>
      <c r="J10" s="20" t="n">
        <v>0</v>
      </c>
      <c r="K10" s="18" t="s">
        <v>404</v>
      </c>
      <c r="L10" s="20" t="s">
        <v>404</v>
      </c>
      <c r="M10" s="18" t="n">
        <v>0</v>
      </c>
      <c r="N10" s="20" t="n">
        <v>0</v>
      </c>
      <c r="O10" s="18" t="n">
        <v>0</v>
      </c>
      <c r="P10" s="20" t="n">
        <v>0</v>
      </c>
      <c r="Q10" s="18" t="n">
        <v>1.82809893</v>
      </c>
      <c r="R10" s="20" t="n">
        <v>0.81251012</v>
      </c>
    </row>
    <row r="11" spans="1:18">
      <c r="A11" s="15" t="s">
        <v>408</v>
      </c>
      <c r="B11" s="17" t="n">
        <v>7053</v>
      </c>
      <c r="C11" s="18">
        <f>(137.0/B11*100)</f>
        <v/>
      </c>
      <c r="D11" s="19" t="n">
        <v>6916</v>
      </c>
      <c r="E11" s="18" t="n">
        <v>70.83448222</v>
      </c>
      <c r="F11" s="20" t="n">
        <v>3.68113081</v>
      </c>
      <c r="G11" s="18" t="n">
        <v>26.19716655</v>
      </c>
      <c r="H11" s="20" t="n">
        <v>3.42344638</v>
      </c>
      <c r="I11" s="18" t="n">
        <v>0</v>
      </c>
      <c r="J11" s="20" t="n">
        <v>0</v>
      </c>
      <c r="K11" s="18" t="s">
        <v>404</v>
      </c>
      <c r="L11" s="20" t="s">
        <v>404</v>
      </c>
      <c r="M11" s="18" t="n">
        <v>0</v>
      </c>
      <c r="N11" s="20" t="n">
        <v>0</v>
      </c>
      <c r="O11" s="18" t="n">
        <v>0</v>
      </c>
      <c r="P11" s="20" t="n">
        <v>0</v>
      </c>
      <c r="Q11" s="18" t="n">
        <v>2.96835123</v>
      </c>
      <c r="R11" s="20" t="n">
        <v>1.64589013</v>
      </c>
    </row>
    <row r="12" spans="1:18">
      <c r="A12" s="15" t="s">
        <v>409</v>
      </c>
      <c r="B12" s="17" t="n">
        <v>6894</v>
      </c>
      <c r="C12" s="18">
        <f>(106.0/B12*100)</f>
        <v/>
      </c>
      <c r="D12" s="19" t="n">
        <v>6788</v>
      </c>
      <c r="E12" s="18" t="n">
        <v>80.58830224</v>
      </c>
      <c r="F12" s="20" t="n">
        <v>2.65881144</v>
      </c>
      <c r="G12" s="18" t="n">
        <v>18.33818968</v>
      </c>
      <c r="H12" s="20" t="n">
        <v>2.71002446</v>
      </c>
      <c r="I12" s="18" t="n">
        <v>0</v>
      </c>
      <c r="J12" s="20" t="n">
        <v>0</v>
      </c>
      <c r="K12" s="18" t="s">
        <v>404</v>
      </c>
      <c r="L12" s="20" t="s">
        <v>404</v>
      </c>
      <c r="M12" s="18" t="n">
        <v>0</v>
      </c>
      <c r="N12" s="20" t="n">
        <v>0</v>
      </c>
      <c r="O12" s="18" t="n">
        <v>0</v>
      </c>
      <c r="P12" s="20" t="n">
        <v>0</v>
      </c>
      <c r="Q12" s="18" t="n">
        <v>1.07350808</v>
      </c>
      <c r="R12" s="20" t="n">
        <v>0.63678399</v>
      </c>
    </row>
    <row r="13" spans="1:18">
      <c r="A13" s="15" t="s">
        <v>410</v>
      </c>
      <c r="B13" s="17" t="n">
        <v>7161</v>
      </c>
      <c r="C13" s="18">
        <f>(1175.0/B13*100)</f>
        <v/>
      </c>
      <c r="D13" s="19" t="n">
        <v>5986</v>
      </c>
      <c r="E13" s="18" t="n">
        <v>73.06507793999999</v>
      </c>
      <c r="F13" s="20" t="n">
        <v>3.2363436</v>
      </c>
      <c r="G13" s="18" t="n">
        <v>21.48660772</v>
      </c>
      <c r="H13" s="20" t="n">
        <v>2.86154041</v>
      </c>
      <c r="I13" s="18" t="n">
        <v>0</v>
      </c>
      <c r="J13" s="20" t="n">
        <v>0</v>
      </c>
      <c r="K13" s="18" t="s">
        <v>404</v>
      </c>
      <c r="L13" s="20" t="s">
        <v>404</v>
      </c>
      <c r="M13" s="18" t="n">
        <v>0</v>
      </c>
      <c r="N13" s="20" t="n">
        <v>0</v>
      </c>
      <c r="O13" s="18" t="n">
        <v>0</v>
      </c>
      <c r="P13" s="20" t="n">
        <v>0</v>
      </c>
      <c r="Q13" s="18" t="n">
        <v>5.44831434</v>
      </c>
      <c r="R13" s="20" t="n">
        <v>1.44819729</v>
      </c>
    </row>
    <row r="14" spans="1:18">
      <c r="A14" s="15" t="s">
        <v>411</v>
      </c>
      <c r="B14" s="17" t="n">
        <v>5587</v>
      </c>
      <c r="C14" s="18">
        <f>(0.0/B14*100)</f>
        <v/>
      </c>
      <c r="D14" s="19" t="n">
        <v>5587</v>
      </c>
      <c r="E14" s="18" t="n">
        <v>95.37262953</v>
      </c>
      <c r="F14" s="20" t="n">
        <v>0.92934945</v>
      </c>
      <c r="G14" s="18" t="n">
        <v>2.95146245</v>
      </c>
      <c r="H14" s="20" t="n">
        <v>1.01884556</v>
      </c>
      <c r="I14" s="18" t="n">
        <v>0</v>
      </c>
      <c r="J14" s="20" t="n">
        <v>0</v>
      </c>
      <c r="K14" s="18" t="s">
        <v>404</v>
      </c>
      <c r="L14" s="20" t="s">
        <v>404</v>
      </c>
      <c r="M14" s="18" t="n">
        <v>0</v>
      </c>
      <c r="N14" s="20" t="n">
        <v>0</v>
      </c>
      <c r="O14" s="18" t="n">
        <v>0</v>
      </c>
      <c r="P14" s="20" t="n">
        <v>0</v>
      </c>
      <c r="Q14" s="18" t="n">
        <v>1.67590802</v>
      </c>
      <c r="R14" s="20" t="n">
        <v>0.50053566</v>
      </c>
    </row>
    <row r="15" spans="1:18">
      <c r="A15" s="15" t="s">
        <v>412</v>
      </c>
      <c r="B15" s="17" t="n">
        <v>5882</v>
      </c>
      <c r="C15" s="18">
        <f>(0.0/B15*100)</f>
        <v/>
      </c>
      <c r="D15" s="19" t="n">
        <v>5882</v>
      </c>
      <c r="E15" s="18" t="n">
        <v>68.66877451000001</v>
      </c>
      <c r="F15" s="20" t="n">
        <v>3.68965572</v>
      </c>
      <c r="G15" s="18" t="n">
        <v>26.72512192</v>
      </c>
      <c r="H15" s="20" t="n">
        <v>3.37792789</v>
      </c>
      <c r="I15" s="18" t="n">
        <v>0</v>
      </c>
      <c r="J15" s="20" t="n">
        <v>0</v>
      </c>
      <c r="K15" s="18" t="s">
        <v>404</v>
      </c>
      <c r="L15" s="20" t="s">
        <v>404</v>
      </c>
      <c r="M15" s="18" t="n">
        <v>0</v>
      </c>
      <c r="N15" s="20" t="n">
        <v>0</v>
      </c>
      <c r="O15" s="18" t="n">
        <v>0</v>
      </c>
      <c r="P15" s="20" t="n">
        <v>0</v>
      </c>
      <c r="Q15" s="18" t="n">
        <v>4.60610357</v>
      </c>
      <c r="R15" s="20" t="n">
        <v>1.74301072</v>
      </c>
    </row>
    <row r="16" spans="1:18">
      <c r="A16" s="15" t="s">
        <v>413</v>
      </c>
      <c r="B16" s="17" t="n">
        <v>6108</v>
      </c>
      <c r="C16" s="18">
        <f>(466.0/B16*100)</f>
        <v/>
      </c>
      <c r="D16" s="19" t="n">
        <v>5642</v>
      </c>
      <c r="E16" s="18" t="n">
        <v>55.54189186</v>
      </c>
      <c r="F16" s="20" t="n">
        <v>3.34560508</v>
      </c>
      <c r="G16" s="18" t="n">
        <v>39.72937586</v>
      </c>
      <c r="H16" s="20" t="n">
        <v>3.47784818</v>
      </c>
      <c r="I16" s="18" t="n">
        <v>0</v>
      </c>
      <c r="J16" s="20" t="n">
        <v>0</v>
      </c>
      <c r="K16" s="18" t="s">
        <v>404</v>
      </c>
      <c r="L16" s="20" t="s">
        <v>404</v>
      </c>
      <c r="M16" s="18" t="n">
        <v>0</v>
      </c>
      <c r="N16" s="20" t="n">
        <v>0</v>
      </c>
      <c r="O16" s="18" t="n">
        <v>0</v>
      </c>
      <c r="P16" s="20" t="n">
        <v>0</v>
      </c>
      <c r="Q16" s="18" t="n">
        <v>4.72873228</v>
      </c>
      <c r="R16" s="20" t="n">
        <v>1.57462826</v>
      </c>
    </row>
    <row r="17" spans="1:18">
      <c r="A17" s="15" t="s">
        <v>414</v>
      </c>
      <c r="B17" s="17" t="n">
        <v>6504</v>
      </c>
      <c r="C17" s="18">
        <f>(1325.0/B17*100)</f>
        <v/>
      </c>
      <c r="D17" s="19" t="n">
        <v>5179</v>
      </c>
      <c r="E17" s="18" t="n">
        <v>86.57108597</v>
      </c>
      <c r="F17" s="20" t="n">
        <v>2.07717613</v>
      </c>
      <c r="G17" s="18" t="n">
        <v>8.02577475</v>
      </c>
      <c r="H17" s="20" t="n">
        <v>1.74300429</v>
      </c>
      <c r="I17" s="18" t="n">
        <v>0</v>
      </c>
      <c r="J17" s="20" t="n">
        <v>0</v>
      </c>
      <c r="K17" s="18" t="s">
        <v>404</v>
      </c>
      <c r="L17" s="20" t="s">
        <v>404</v>
      </c>
      <c r="M17" s="18" t="n">
        <v>0</v>
      </c>
      <c r="N17" s="20" t="n">
        <v>0</v>
      </c>
      <c r="O17" s="18" t="n">
        <v>0</v>
      </c>
      <c r="P17" s="20" t="n">
        <v>0</v>
      </c>
      <c r="Q17" s="18" t="n">
        <v>5.40313928</v>
      </c>
      <c r="R17" s="20" t="n">
        <v>1.57457919</v>
      </c>
    </row>
    <row r="18" spans="1:18">
      <c r="A18" s="15" t="s">
        <v>415</v>
      </c>
      <c r="B18" s="17" t="n">
        <v>5532</v>
      </c>
      <c r="C18" s="18">
        <f>(0.0/B18*100)</f>
        <v/>
      </c>
      <c r="D18" s="19" t="n">
        <v>5532</v>
      </c>
      <c r="E18" s="18" t="n">
        <v>58.19119035</v>
      </c>
      <c r="F18" s="20" t="n">
        <v>3.55527428</v>
      </c>
      <c r="G18" s="18" t="n">
        <v>41.06047663</v>
      </c>
      <c r="H18" s="20" t="n">
        <v>3.55644178</v>
      </c>
      <c r="I18" s="18" t="n">
        <v>0</v>
      </c>
      <c r="J18" s="20" t="n">
        <v>0</v>
      </c>
      <c r="K18" s="18" t="s">
        <v>404</v>
      </c>
      <c r="L18" s="20" t="s">
        <v>404</v>
      </c>
      <c r="M18" s="18" t="n">
        <v>0</v>
      </c>
      <c r="N18" s="20" t="n">
        <v>0</v>
      </c>
      <c r="O18" s="18" t="n">
        <v>0</v>
      </c>
      <c r="P18" s="20" t="n">
        <v>0</v>
      </c>
      <c r="Q18" s="18" t="n">
        <v>0.74833303</v>
      </c>
      <c r="R18" s="20" t="n">
        <v>0.48251527</v>
      </c>
    </row>
    <row r="19" spans="1:18">
      <c r="A19" s="15" t="s">
        <v>416</v>
      </c>
      <c r="B19" s="17" t="n">
        <v>5658</v>
      </c>
      <c r="C19" s="18">
        <f>(327.0/B19*100)</f>
        <v/>
      </c>
      <c r="D19" s="19" t="n">
        <v>5331</v>
      </c>
      <c r="E19" s="18" t="n">
        <v>58.36292848</v>
      </c>
      <c r="F19" s="20" t="n">
        <v>3.1801337</v>
      </c>
      <c r="G19" s="18" t="n">
        <v>40.0510457</v>
      </c>
      <c r="H19" s="20" t="n">
        <v>3.21635428</v>
      </c>
      <c r="I19" s="18" t="n">
        <v>0</v>
      </c>
      <c r="J19" s="20" t="n">
        <v>0</v>
      </c>
      <c r="K19" s="18" t="s">
        <v>404</v>
      </c>
      <c r="L19" s="20" t="s">
        <v>404</v>
      </c>
      <c r="M19" s="18" t="n">
        <v>0</v>
      </c>
      <c r="N19" s="20" t="n">
        <v>0</v>
      </c>
      <c r="O19" s="18" t="n">
        <v>0</v>
      </c>
      <c r="P19" s="20" t="n">
        <v>0</v>
      </c>
      <c r="Q19" s="18" t="n">
        <v>1.58602582</v>
      </c>
      <c r="R19" s="20" t="n">
        <v>0.9052992600000001</v>
      </c>
    </row>
    <row r="20" spans="1:18">
      <c r="A20" s="15" t="s">
        <v>417</v>
      </c>
      <c r="B20" s="17" t="n">
        <v>3371</v>
      </c>
      <c r="C20" s="18">
        <f>(24.0/B20*100)</f>
        <v/>
      </c>
      <c r="D20" s="19" t="n">
        <v>3347</v>
      </c>
      <c r="E20" s="18" t="n">
        <v>88.31765324</v>
      </c>
      <c r="F20" s="20" t="n">
        <v>0.16565718</v>
      </c>
      <c r="G20" s="18" t="n">
        <v>10.77437068</v>
      </c>
      <c r="H20" s="20" t="n">
        <v>0.14149269</v>
      </c>
      <c r="I20" s="18" t="n">
        <v>0</v>
      </c>
      <c r="J20" s="20" t="n">
        <v>0</v>
      </c>
      <c r="K20" s="18" t="s">
        <v>404</v>
      </c>
      <c r="L20" s="20" t="s">
        <v>404</v>
      </c>
      <c r="M20" s="18" t="n">
        <v>0</v>
      </c>
      <c r="N20" s="20" t="n">
        <v>0</v>
      </c>
      <c r="O20" s="18" t="n">
        <v>0</v>
      </c>
      <c r="P20" s="20" t="n">
        <v>0</v>
      </c>
      <c r="Q20" s="18" t="n">
        <v>0.90797608</v>
      </c>
      <c r="R20" s="20" t="n">
        <v>0.09127407999999999</v>
      </c>
    </row>
    <row r="21" spans="1:18">
      <c r="A21" s="15" t="s">
        <v>418</v>
      </c>
      <c r="B21" s="17" t="n">
        <v>5741</v>
      </c>
      <c r="C21" s="18">
        <f>(0.0/B21*100)</f>
        <v/>
      </c>
      <c r="D21" s="19" t="n">
        <v>5741</v>
      </c>
      <c r="E21" s="18" t="n">
        <v>86.53472633</v>
      </c>
      <c r="F21" s="20" t="n">
        <v>2.93860581</v>
      </c>
      <c r="G21" s="18" t="n">
        <v>6.30782183</v>
      </c>
      <c r="H21" s="20" t="n">
        <v>1.9727037</v>
      </c>
      <c r="I21" s="18" t="n">
        <v>0</v>
      </c>
      <c r="J21" s="20" t="n">
        <v>0</v>
      </c>
      <c r="K21" s="18" t="s">
        <v>404</v>
      </c>
      <c r="L21" s="20" t="s">
        <v>404</v>
      </c>
      <c r="M21" s="18" t="n">
        <v>0</v>
      </c>
      <c r="N21" s="20" t="n">
        <v>0</v>
      </c>
      <c r="O21" s="18" t="n">
        <v>0</v>
      </c>
      <c r="P21" s="20" t="n">
        <v>0</v>
      </c>
      <c r="Q21" s="18" t="n">
        <v>7.15745184</v>
      </c>
      <c r="R21" s="20" t="n">
        <v>2.18433928</v>
      </c>
    </row>
    <row r="22" spans="1:18">
      <c r="A22" s="15" t="s">
        <v>419</v>
      </c>
      <c r="B22" s="17" t="n">
        <v>6598</v>
      </c>
      <c r="C22" s="18">
        <f>(0.0/B22*100)</f>
        <v/>
      </c>
      <c r="D22" s="19" t="n">
        <v>6598</v>
      </c>
      <c r="E22" s="18" t="n">
        <v>86.19532714</v>
      </c>
      <c r="F22" s="20" t="n">
        <v>3.07636397</v>
      </c>
      <c r="G22" s="18" t="n">
        <v>12.18013167</v>
      </c>
      <c r="H22" s="20" t="n">
        <v>2.88187997</v>
      </c>
      <c r="I22" s="18" t="n">
        <v>0</v>
      </c>
      <c r="J22" s="20" t="n">
        <v>0</v>
      </c>
      <c r="K22" s="18" t="s">
        <v>404</v>
      </c>
      <c r="L22" s="20" t="s">
        <v>404</v>
      </c>
      <c r="M22" s="18" t="n">
        <v>0</v>
      </c>
      <c r="N22" s="20" t="n">
        <v>0</v>
      </c>
      <c r="O22" s="18" t="n">
        <v>0</v>
      </c>
      <c r="P22" s="20" t="n">
        <v>0</v>
      </c>
      <c r="Q22" s="18" t="n">
        <v>1.62454119</v>
      </c>
      <c r="R22" s="20" t="n">
        <v>0.96023545</v>
      </c>
    </row>
    <row r="23" spans="1:18">
      <c r="A23" s="15" t="s">
        <v>420</v>
      </c>
      <c r="B23" s="17" t="n">
        <v>11583</v>
      </c>
      <c r="C23" s="18">
        <f>(3185.0/B23*100)</f>
        <v/>
      </c>
      <c r="D23" s="19" t="n">
        <v>8398</v>
      </c>
      <c r="E23" s="18" t="n">
        <v>66.93978749</v>
      </c>
      <c r="F23" s="20" t="n">
        <v>3.7214846</v>
      </c>
      <c r="G23" s="18" t="n">
        <v>27.8329195</v>
      </c>
      <c r="H23" s="20" t="n">
        <v>3.56076615</v>
      </c>
      <c r="I23" s="18" t="n">
        <v>0</v>
      </c>
      <c r="J23" s="20" t="n">
        <v>0</v>
      </c>
      <c r="K23" s="18" t="s">
        <v>404</v>
      </c>
      <c r="L23" s="20" t="s">
        <v>404</v>
      </c>
      <c r="M23" s="18" t="n">
        <v>0</v>
      </c>
      <c r="N23" s="20" t="n">
        <v>0</v>
      </c>
      <c r="O23" s="18" t="n">
        <v>0</v>
      </c>
      <c r="P23" s="20" t="n">
        <v>0</v>
      </c>
      <c r="Q23" s="18" t="n">
        <v>5.22729301</v>
      </c>
      <c r="R23" s="20" t="n">
        <v>1.66493413</v>
      </c>
    </row>
    <row r="24" spans="1:18">
      <c r="A24" s="15" t="s">
        <v>421</v>
      </c>
      <c r="B24" s="17" t="n">
        <v>6647</v>
      </c>
      <c r="C24" s="18">
        <f>(0.0/B24*100)</f>
        <v/>
      </c>
      <c r="D24" s="19" t="n">
        <v>6647</v>
      </c>
      <c r="E24" s="18" t="n">
        <v>79.54754239</v>
      </c>
      <c r="F24" s="20" t="n">
        <v>2.83703428</v>
      </c>
      <c r="G24" s="18" t="n">
        <v>20.45245761</v>
      </c>
      <c r="H24" s="20" t="n">
        <v>2.83703428</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89.83480561</v>
      </c>
      <c r="F25" s="20" t="n">
        <v>2.41307459</v>
      </c>
      <c r="G25" s="18" t="n">
        <v>10.16519439</v>
      </c>
      <c r="H25" s="20" t="n">
        <v>2.41307459</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86.30786574</v>
      </c>
      <c r="F26" s="20" t="n">
        <v>1.85203267</v>
      </c>
      <c r="G26" s="18" t="n">
        <v>12.36780941</v>
      </c>
      <c r="H26" s="20" t="n">
        <v>1.7360797</v>
      </c>
      <c r="I26" s="18" t="n">
        <v>0</v>
      </c>
      <c r="J26" s="20" t="n">
        <v>0</v>
      </c>
      <c r="K26" s="18" t="s">
        <v>404</v>
      </c>
      <c r="L26" s="20" t="s">
        <v>404</v>
      </c>
      <c r="M26" s="18" t="n">
        <v>0</v>
      </c>
      <c r="N26" s="20" t="n">
        <v>0</v>
      </c>
      <c r="O26" s="18" t="n">
        <v>0</v>
      </c>
      <c r="P26" s="20" t="n">
        <v>0</v>
      </c>
      <c r="Q26" s="18" t="n">
        <v>1.32432485</v>
      </c>
      <c r="R26" s="20" t="n">
        <v>0.51344821</v>
      </c>
    </row>
    <row r="27" spans="1:18">
      <c r="A27" s="15" t="s">
        <v>424</v>
      </c>
      <c r="B27" s="17" t="n">
        <v>5299</v>
      </c>
      <c r="C27" s="18">
        <f>(0.0/B27*100)</f>
        <v/>
      </c>
      <c r="D27" s="19" t="n">
        <v>5299</v>
      </c>
      <c r="E27" s="18" t="n">
        <v>83.58604164</v>
      </c>
      <c r="F27" s="20" t="n">
        <v>0.05816563</v>
      </c>
      <c r="G27" s="18" t="n">
        <v>16.19133455</v>
      </c>
      <c r="H27" s="20" t="n">
        <v>0.05828449</v>
      </c>
      <c r="I27" s="18" t="n">
        <v>0</v>
      </c>
      <c r="J27" s="20" t="n">
        <v>0</v>
      </c>
      <c r="K27" s="18" t="s">
        <v>404</v>
      </c>
      <c r="L27" s="20" t="s">
        <v>404</v>
      </c>
      <c r="M27" s="18" t="n">
        <v>0</v>
      </c>
      <c r="N27" s="20" t="n">
        <v>0</v>
      </c>
      <c r="O27" s="18" t="n">
        <v>0</v>
      </c>
      <c r="P27" s="20" t="n">
        <v>0</v>
      </c>
      <c r="Q27" s="18" t="n">
        <v>0.22262381</v>
      </c>
      <c r="R27" s="20" t="n">
        <v>0.00634242</v>
      </c>
    </row>
    <row r="28" spans="1:18">
      <c r="A28" s="15" t="s">
        <v>425</v>
      </c>
      <c r="B28" s="17" t="n">
        <v>7568</v>
      </c>
      <c r="C28" s="18">
        <f>(0.0/B28*100)</f>
        <v/>
      </c>
      <c r="D28" s="19" t="n">
        <v>7568</v>
      </c>
      <c r="E28" s="18" t="n">
        <v>55.48192555</v>
      </c>
      <c r="F28" s="20" t="n">
        <v>3.34190128</v>
      </c>
      <c r="G28" s="18" t="n">
        <v>43.90108502</v>
      </c>
      <c r="H28" s="20" t="n">
        <v>3.25479449</v>
      </c>
      <c r="I28" s="18" t="n">
        <v>0</v>
      </c>
      <c r="J28" s="20" t="n">
        <v>0</v>
      </c>
      <c r="K28" s="18" t="s">
        <v>404</v>
      </c>
      <c r="L28" s="20" t="s">
        <v>404</v>
      </c>
      <c r="M28" s="18" t="n">
        <v>0</v>
      </c>
      <c r="N28" s="20" t="n">
        <v>0</v>
      </c>
      <c r="O28" s="18" t="n">
        <v>0</v>
      </c>
      <c r="P28" s="20" t="n">
        <v>0</v>
      </c>
      <c r="Q28" s="18" t="n">
        <v>0.6169894299999999</v>
      </c>
      <c r="R28" s="20" t="n">
        <v>0.48408694</v>
      </c>
    </row>
    <row r="29" spans="1:18">
      <c r="A29" s="15" t="s">
        <v>426</v>
      </c>
      <c r="B29" s="17" t="n">
        <v>5385</v>
      </c>
      <c r="C29" s="18">
        <f>(1123.0/B29*100)</f>
        <v/>
      </c>
      <c r="D29" s="19" t="n">
        <v>4262</v>
      </c>
      <c r="E29" s="18" t="n">
        <v>66.52764817000001</v>
      </c>
      <c r="F29" s="20" t="n">
        <v>4.18222913</v>
      </c>
      <c r="G29" s="18" t="n">
        <v>4.49107738</v>
      </c>
      <c r="H29" s="20" t="n">
        <v>1.67527599</v>
      </c>
      <c r="I29" s="18" t="n">
        <v>0</v>
      </c>
      <c r="J29" s="20" t="n">
        <v>0</v>
      </c>
      <c r="K29" s="18" t="s">
        <v>404</v>
      </c>
      <c r="L29" s="20" t="s">
        <v>404</v>
      </c>
      <c r="M29" s="18" t="n">
        <v>0</v>
      </c>
      <c r="N29" s="20" t="n">
        <v>0</v>
      </c>
      <c r="O29" s="18" t="n">
        <v>0</v>
      </c>
      <c r="P29" s="20" t="n">
        <v>0</v>
      </c>
      <c r="Q29" s="18" t="n">
        <v>28.98127444</v>
      </c>
      <c r="R29" s="20" t="n">
        <v>4.19208748</v>
      </c>
    </row>
    <row r="30" spans="1:18">
      <c r="A30" s="15" t="s">
        <v>427</v>
      </c>
      <c r="B30" s="17" t="n">
        <v>4520</v>
      </c>
      <c r="C30" s="18">
        <f>(1053.0/B30*100)</f>
        <v/>
      </c>
      <c r="D30" s="19" t="n">
        <v>3467</v>
      </c>
      <c r="E30" s="18" t="n">
        <v>89.67860396</v>
      </c>
      <c r="F30" s="20" t="n">
        <v>2.24979137</v>
      </c>
      <c r="G30" s="18" t="n">
        <v>6.72571809</v>
      </c>
      <c r="H30" s="20" t="n">
        <v>2.09094527</v>
      </c>
      <c r="I30" s="18" t="n">
        <v>0</v>
      </c>
      <c r="J30" s="20" t="n">
        <v>0</v>
      </c>
      <c r="K30" s="18" t="s">
        <v>404</v>
      </c>
      <c r="L30" s="20" t="s">
        <v>404</v>
      </c>
      <c r="M30" s="18" t="n">
        <v>0</v>
      </c>
      <c r="N30" s="20" t="n">
        <v>0</v>
      </c>
      <c r="O30" s="18" t="n">
        <v>0</v>
      </c>
      <c r="P30" s="20" t="n">
        <v>0</v>
      </c>
      <c r="Q30" s="18" t="n">
        <v>3.59567795</v>
      </c>
      <c r="R30" s="20" t="n">
        <v>0.80620331</v>
      </c>
    </row>
    <row r="31" spans="1:18">
      <c r="A31" s="15" t="s">
        <v>428</v>
      </c>
      <c r="B31" s="17" t="n">
        <v>5456</v>
      </c>
      <c r="C31" s="18">
        <f>(502.0/B31*100)</f>
        <v/>
      </c>
      <c r="D31" s="19" t="n">
        <v>4954</v>
      </c>
      <c r="E31" s="18" t="n">
        <v>46.24870483</v>
      </c>
      <c r="F31" s="20" t="n">
        <v>3.74000712</v>
      </c>
      <c r="G31" s="18" t="n">
        <v>44.14999352</v>
      </c>
      <c r="H31" s="20" t="n">
        <v>3.7956066</v>
      </c>
      <c r="I31" s="18" t="n">
        <v>0</v>
      </c>
      <c r="J31" s="20" t="n">
        <v>0</v>
      </c>
      <c r="K31" s="18" t="s">
        <v>404</v>
      </c>
      <c r="L31" s="20" t="s">
        <v>404</v>
      </c>
      <c r="M31" s="18" t="n">
        <v>0</v>
      </c>
      <c r="N31" s="20" t="n">
        <v>0</v>
      </c>
      <c r="O31" s="18" t="n">
        <v>0</v>
      </c>
      <c r="P31" s="20" t="n">
        <v>0</v>
      </c>
      <c r="Q31" s="18" t="n">
        <v>9.60130165</v>
      </c>
      <c r="R31" s="20" t="n">
        <v>1.86478762</v>
      </c>
    </row>
    <row r="32" spans="1:18">
      <c r="A32" s="15" t="s">
        <v>429</v>
      </c>
      <c r="B32" s="17" t="n">
        <v>4478</v>
      </c>
      <c r="C32" s="18">
        <f>(0.0/B32*100)</f>
        <v/>
      </c>
      <c r="D32" s="19" t="n">
        <v>4478</v>
      </c>
      <c r="E32" s="18" t="n">
        <v>93.23518181</v>
      </c>
      <c r="F32" s="20" t="n">
        <v>1.87830422</v>
      </c>
      <c r="G32" s="18" t="n">
        <v>4.9513824</v>
      </c>
      <c r="H32" s="20" t="n">
        <v>1.70553794</v>
      </c>
      <c r="I32" s="18" t="n">
        <v>0</v>
      </c>
      <c r="J32" s="20" t="n">
        <v>0</v>
      </c>
      <c r="K32" s="18" t="s">
        <v>404</v>
      </c>
      <c r="L32" s="20" t="s">
        <v>404</v>
      </c>
      <c r="M32" s="18" t="n">
        <v>0</v>
      </c>
      <c r="N32" s="20" t="n">
        <v>0</v>
      </c>
      <c r="O32" s="18" t="n">
        <v>0</v>
      </c>
      <c r="P32" s="20" t="n">
        <v>0</v>
      </c>
      <c r="Q32" s="18" t="n">
        <v>1.81343579</v>
      </c>
      <c r="R32" s="20" t="n">
        <v>1.06709289</v>
      </c>
    </row>
    <row r="33" spans="1:18">
      <c r="A33" s="15" t="s">
        <v>430</v>
      </c>
      <c r="B33" s="17" t="n">
        <v>7325</v>
      </c>
      <c r="C33" s="18">
        <f>(29.0/B33*100)</f>
        <v/>
      </c>
      <c r="D33" s="19" t="n">
        <v>7296</v>
      </c>
      <c r="E33" s="18" t="n">
        <v>88.91671708</v>
      </c>
      <c r="F33" s="20" t="n">
        <v>2.30734566</v>
      </c>
      <c r="G33" s="18" t="n">
        <v>10.19188733</v>
      </c>
      <c r="H33" s="20" t="n">
        <v>2.21152873</v>
      </c>
      <c r="I33" s="18" t="n">
        <v>0</v>
      </c>
      <c r="J33" s="20" t="n">
        <v>0</v>
      </c>
      <c r="K33" s="18" t="s">
        <v>404</v>
      </c>
      <c r="L33" s="20" t="s">
        <v>404</v>
      </c>
      <c r="M33" s="18" t="n">
        <v>0</v>
      </c>
      <c r="N33" s="20" t="n">
        <v>0</v>
      </c>
      <c r="O33" s="18" t="n">
        <v>0</v>
      </c>
      <c r="P33" s="20" t="n">
        <v>0</v>
      </c>
      <c r="Q33" s="18" t="n">
        <v>0.89139559</v>
      </c>
      <c r="R33" s="20" t="n">
        <v>0.63813937</v>
      </c>
    </row>
    <row r="34" spans="1:18">
      <c r="A34" s="15" t="s">
        <v>431</v>
      </c>
      <c r="B34" s="17" t="n">
        <v>6350</v>
      </c>
      <c r="C34" s="18">
        <f>(0.0/B34*100)</f>
        <v/>
      </c>
      <c r="D34" s="19" t="n">
        <v>6350</v>
      </c>
      <c r="E34" s="18" t="n">
        <v>73.19056863</v>
      </c>
      <c r="F34" s="20" t="n">
        <v>2.79218213</v>
      </c>
      <c r="G34" s="18" t="n">
        <v>25.92244504</v>
      </c>
      <c r="H34" s="20" t="n">
        <v>2.7284823</v>
      </c>
      <c r="I34" s="18" t="n">
        <v>0</v>
      </c>
      <c r="J34" s="20" t="n">
        <v>0</v>
      </c>
      <c r="K34" s="18" t="s">
        <v>404</v>
      </c>
      <c r="L34" s="20" t="s">
        <v>404</v>
      </c>
      <c r="M34" s="18" t="n">
        <v>0</v>
      </c>
      <c r="N34" s="20" t="n">
        <v>0</v>
      </c>
      <c r="O34" s="18" t="n">
        <v>0</v>
      </c>
      <c r="P34" s="20" t="n">
        <v>0</v>
      </c>
      <c r="Q34" s="18" t="n">
        <v>0.88698633</v>
      </c>
      <c r="R34" s="20" t="n">
        <v>0.56332649</v>
      </c>
    </row>
    <row r="35" spans="1:18">
      <c r="A35" s="15" t="s">
        <v>432</v>
      </c>
      <c r="B35" s="17" t="n">
        <v>6406</v>
      </c>
      <c r="C35" s="18">
        <f>(443.0/B35*100)</f>
        <v/>
      </c>
      <c r="D35" s="19" t="n">
        <v>5963</v>
      </c>
      <c r="E35" s="18" t="n">
        <v>77.76428324</v>
      </c>
      <c r="F35" s="20" t="n">
        <v>0.51240041</v>
      </c>
      <c r="G35" s="18" t="n">
        <v>21.32547445</v>
      </c>
      <c r="H35" s="20" t="n">
        <v>0.50720188</v>
      </c>
      <c r="I35" s="18" t="n">
        <v>0</v>
      </c>
      <c r="J35" s="20" t="n">
        <v>0</v>
      </c>
      <c r="K35" s="18" t="s">
        <v>404</v>
      </c>
      <c r="L35" s="20" t="s">
        <v>404</v>
      </c>
      <c r="M35" s="18" t="n">
        <v>0</v>
      </c>
      <c r="N35" s="20" t="n">
        <v>0</v>
      </c>
      <c r="O35" s="18" t="n">
        <v>0</v>
      </c>
      <c r="P35" s="20" t="n">
        <v>0</v>
      </c>
      <c r="Q35" s="18" t="n">
        <v>0.91024231</v>
      </c>
      <c r="R35" s="20" t="n">
        <v>0.07769511</v>
      </c>
    </row>
    <row r="36" spans="1:18">
      <c r="A36" s="15" t="s">
        <v>433</v>
      </c>
      <c r="B36" s="17" t="n">
        <v>6736</v>
      </c>
      <c r="C36" s="18">
        <f>(10.0/B36*100)</f>
        <v/>
      </c>
      <c r="D36" s="19" t="n">
        <v>6726</v>
      </c>
      <c r="E36" s="18" t="n">
        <v>69.27744091</v>
      </c>
      <c r="F36" s="20" t="n">
        <v>3.05903586</v>
      </c>
      <c r="G36" s="18" t="n">
        <v>30.35360701</v>
      </c>
      <c r="H36" s="20" t="n">
        <v>3.05029929</v>
      </c>
      <c r="I36" s="18" t="n">
        <v>0</v>
      </c>
      <c r="J36" s="20" t="n">
        <v>0</v>
      </c>
      <c r="K36" s="18" t="s">
        <v>404</v>
      </c>
      <c r="L36" s="20" t="s">
        <v>404</v>
      </c>
      <c r="M36" s="18" t="n">
        <v>0</v>
      </c>
      <c r="N36" s="20" t="n">
        <v>0</v>
      </c>
      <c r="O36" s="18" t="n">
        <v>0</v>
      </c>
      <c r="P36" s="20" t="n">
        <v>0</v>
      </c>
      <c r="Q36" s="18" t="n">
        <v>0.36895208</v>
      </c>
      <c r="R36" s="20" t="n">
        <v>0.21664705</v>
      </c>
    </row>
    <row r="37" spans="1:18">
      <c r="A37" s="15" t="s">
        <v>434</v>
      </c>
      <c r="B37" s="17" t="n">
        <v>5458</v>
      </c>
      <c r="C37" s="18">
        <f>(0.0/B37*100)</f>
        <v/>
      </c>
      <c r="D37" s="19" t="n">
        <v>5458</v>
      </c>
      <c r="E37" s="18" t="n">
        <v>65.19140950000001</v>
      </c>
      <c r="F37" s="20" t="n">
        <v>3.4411127</v>
      </c>
      <c r="G37" s="18" t="n">
        <v>34.31919129</v>
      </c>
      <c r="H37" s="20" t="n">
        <v>3.47127728</v>
      </c>
      <c r="I37" s="18" t="n">
        <v>0</v>
      </c>
      <c r="J37" s="20" t="n">
        <v>0</v>
      </c>
      <c r="K37" s="18" t="s">
        <v>404</v>
      </c>
      <c r="L37" s="20" t="s">
        <v>404</v>
      </c>
      <c r="M37" s="18" t="n">
        <v>0</v>
      </c>
      <c r="N37" s="20" t="n">
        <v>0</v>
      </c>
      <c r="O37" s="18" t="n">
        <v>0</v>
      </c>
      <c r="P37" s="20" t="n">
        <v>0</v>
      </c>
      <c r="Q37" s="18" t="n">
        <v>0.48939921</v>
      </c>
      <c r="R37" s="20" t="n">
        <v>0.48614561</v>
      </c>
    </row>
    <row r="38" spans="1:18">
      <c r="A38" s="15" t="s">
        <v>435</v>
      </c>
      <c r="B38" s="17" t="n">
        <v>5860</v>
      </c>
      <c r="C38" s="18">
        <f>(268.0/B38*100)</f>
        <v/>
      </c>
      <c r="D38" s="19" t="n">
        <v>5592</v>
      </c>
      <c r="E38" s="18" t="n">
        <v>80.90156861</v>
      </c>
      <c r="F38" s="20" t="n">
        <v>3.45357637</v>
      </c>
      <c r="G38" s="18" t="n">
        <v>17.9578096</v>
      </c>
      <c r="H38" s="20" t="n">
        <v>3.45108216</v>
      </c>
      <c r="I38" s="18" t="n">
        <v>0</v>
      </c>
      <c r="J38" s="20" t="n">
        <v>0</v>
      </c>
      <c r="K38" s="18" t="s">
        <v>404</v>
      </c>
      <c r="L38" s="20" t="s">
        <v>404</v>
      </c>
      <c r="M38" s="18" t="n">
        <v>0</v>
      </c>
      <c r="N38" s="20" t="n">
        <v>0</v>
      </c>
      <c r="O38" s="18" t="n">
        <v>0</v>
      </c>
      <c r="P38" s="20" t="n">
        <v>0</v>
      </c>
      <c r="Q38" s="18" t="n">
        <v>1.14062179</v>
      </c>
      <c r="R38" s="20" t="n">
        <v>0.68219732</v>
      </c>
    </row>
    <row r="39" spans="1:18">
      <c r="A39" s="15" t="s">
        <v>436</v>
      </c>
      <c r="B39" s="17" t="n">
        <v>5895</v>
      </c>
      <c r="C39" s="18">
        <f>(0.0/B39*100)</f>
        <v/>
      </c>
      <c r="D39" s="19" t="n">
        <v>5895</v>
      </c>
      <c r="E39" s="18" t="n">
        <v>52.91930078</v>
      </c>
      <c r="F39" s="20" t="n">
        <v>4.10185803</v>
      </c>
      <c r="G39" s="18" t="n">
        <v>47.08069922</v>
      </c>
      <c r="H39" s="20" t="n">
        <v>4.10185803</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(2928.0/B40*100)</f>
        <v/>
      </c>
      <c r="D40" s="19" t="n">
        <v>11229</v>
      </c>
      <c r="E40" s="18" t="n">
        <v>90.04316602999999</v>
      </c>
      <c r="F40" s="20" t="n">
        <v>2.32202206</v>
      </c>
      <c r="G40" s="18" t="n">
        <v>6.25741446</v>
      </c>
      <c r="H40" s="20" t="n">
        <v>2.04302741</v>
      </c>
      <c r="I40" s="18" t="n">
        <v>0</v>
      </c>
      <c r="J40" s="20" t="n">
        <v>0</v>
      </c>
      <c r="K40" s="18" t="s">
        <v>404</v>
      </c>
      <c r="L40" s="20" t="s">
        <v>404</v>
      </c>
      <c r="M40" s="18" t="n">
        <v>0</v>
      </c>
      <c r="N40" s="20" t="n">
        <v>0</v>
      </c>
      <c r="O40" s="18" t="n">
        <v>0</v>
      </c>
      <c r="P40" s="20" t="n">
        <v>0</v>
      </c>
      <c r="Q40" s="18" t="n">
        <v>3.69941951</v>
      </c>
      <c r="R40" s="20" t="n">
        <v>1.16371762</v>
      </c>
    </row>
    <row r="41" spans="1:18">
      <c r="A41" s="15" t="s">
        <v>438</v>
      </c>
      <c r="B41" s="17" t="n">
        <v>5712</v>
      </c>
      <c r="C41" s="18">
        <f>(99.0/B41*100)</f>
        <v/>
      </c>
      <c r="D41" s="19" t="n">
        <v>5613</v>
      </c>
      <c r="E41" s="18" t="n">
        <v>91.20255071</v>
      </c>
      <c r="F41" s="20" t="n">
        <v>1.90618111</v>
      </c>
      <c r="G41" s="18" t="n">
        <v>8.45339542</v>
      </c>
      <c r="H41" s="20" t="n">
        <v>1.88809142</v>
      </c>
      <c r="I41" s="18" t="n">
        <v>0</v>
      </c>
      <c r="J41" s="20" t="n">
        <v>0</v>
      </c>
      <c r="K41" s="18" t="s">
        <v>404</v>
      </c>
      <c r="L41" s="20" t="s">
        <v>404</v>
      </c>
      <c r="M41" s="18" t="n">
        <v>0</v>
      </c>
      <c r="N41" s="20" t="n">
        <v>0</v>
      </c>
      <c r="O41" s="18" t="n">
        <v>0</v>
      </c>
      <c r="P41" s="20" t="n">
        <v>0</v>
      </c>
      <c r="Q41" s="18" t="n">
        <v>0.34405387</v>
      </c>
      <c r="R41" s="20" t="n">
        <v>0.25295241</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68.7052181</v>
      </c>
      <c r="F44" s="20" t="n">
        <v>3.04103351</v>
      </c>
      <c r="G44" s="18" t="n">
        <v>30.37189605</v>
      </c>
      <c r="H44" s="20" t="n">
        <v>2.96232707</v>
      </c>
      <c r="I44" s="18" t="n">
        <v>0</v>
      </c>
      <c r="J44" s="20" t="n">
        <v>0</v>
      </c>
      <c r="K44" s="18" t="s">
        <v>404</v>
      </c>
      <c r="L44" s="20" t="s">
        <v>404</v>
      </c>
      <c r="M44" s="18" t="n">
        <v>0</v>
      </c>
      <c r="N44" s="20" t="n">
        <v>0</v>
      </c>
      <c r="O44" s="18" t="n">
        <v>0</v>
      </c>
      <c r="P44" s="20" t="n">
        <v>0</v>
      </c>
      <c r="Q44" s="18" t="n">
        <v>0.92288585</v>
      </c>
      <c r="R44" s="20" t="n">
        <v>0.80741012</v>
      </c>
    </row>
    <row r="45" spans="1:18">
      <c r="A45" s="15" t="s">
        <v>442</v>
      </c>
      <c r="B45" s="17" t="n">
        <v>5519</v>
      </c>
      <c r="C45" s="18">
        <f>(0.0/B45*100)</f>
        <v/>
      </c>
      <c r="D45" s="19" t="n">
        <v>5519</v>
      </c>
      <c r="E45" s="18" t="n">
        <v>14.00752012</v>
      </c>
      <c r="F45" s="20" t="n">
        <v>2.71603289</v>
      </c>
      <c r="G45" s="18" t="n">
        <v>83.86700756</v>
      </c>
      <c r="H45" s="20" t="n">
        <v>2.95260281</v>
      </c>
      <c r="I45" s="18" t="n">
        <v>0</v>
      </c>
      <c r="J45" s="20" t="n">
        <v>0</v>
      </c>
      <c r="K45" s="18" t="s">
        <v>404</v>
      </c>
      <c r="L45" s="20" t="s">
        <v>404</v>
      </c>
      <c r="M45" s="18" t="n">
        <v>0</v>
      </c>
      <c r="N45" s="20" t="n">
        <v>0</v>
      </c>
      <c r="O45" s="18" t="n">
        <v>0</v>
      </c>
      <c r="P45" s="20" t="n">
        <v>0</v>
      </c>
      <c r="Q45" s="18" t="n">
        <v>2.12547232</v>
      </c>
      <c r="R45" s="20" t="n">
        <v>1.14005318</v>
      </c>
    </row>
    <row r="46" spans="1:18">
      <c r="A46" s="15" t="s">
        <v>443</v>
      </c>
      <c r="B46" s="17" t="n">
        <v>23141</v>
      </c>
      <c r="C46" s="18">
        <f>(4196.0/B46*100)</f>
        <v/>
      </c>
      <c r="D46" s="19" t="n">
        <v>18945</v>
      </c>
      <c r="E46" s="18" t="n">
        <v>55.8423303</v>
      </c>
      <c r="F46" s="20" t="n">
        <v>2.46367117</v>
      </c>
      <c r="G46" s="18" t="n">
        <v>36.7485394</v>
      </c>
      <c r="H46" s="20" t="n">
        <v>2.32661675</v>
      </c>
      <c r="I46" s="18" t="n">
        <v>0</v>
      </c>
      <c r="J46" s="20" t="n">
        <v>0</v>
      </c>
      <c r="K46" s="18" t="s">
        <v>404</v>
      </c>
      <c r="L46" s="20" t="s">
        <v>404</v>
      </c>
      <c r="M46" s="18" t="n">
        <v>0</v>
      </c>
      <c r="N46" s="20" t="n">
        <v>0</v>
      </c>
      <c r="O46" s="18" t="n">
        <v>0</v>
      </c>
      <c r="P46" s="20" t="n">
        <v>0</v>
      </c>
      <c r="Q46" s="18" t="n">
        <v>7.4091303</v>
      </c>
      <c r="R46" s="20" t="n">
        <v>1.18212631</v>
      </c>
    </row>
    <row r="47" spans="1:18">
      <c r="A47" s="15" t="s">
        <v>444</v>
      </c>
      <c r="B47" s="17" t="n">
        <v>5928</v>
      </c>
      <c r="C47" s="18">
        <f>(0.0/B47*100)</f>
        <v/>
      </c>
      <c r="D47" s="19" t="n">
        <v>5928</v>
      </c>
      <c r="E47" s="18" t="n">
        <v>78.16081066</v>
      </c>
      <c r="F47" s="20" t="n">
        <v>2.88602024</v>
      </c>
      <c r="G47" s="18" t="n">
        <v>20.56090641</v>
      </c>
      <c r="H47" s="20" t="n">
        <v>2.74245029</v>
      </c>
      <c r="I47" s="18" t="n">
        <v>0</v>
      </c>
      <c r="J47" s="20" t="n">
        <v>0</v>
      </c>
      <c r="K47" s="18" t="s">
        <v>404</v>
      </c>
      <c r="L47" s="20" t="s">
        <v>404</v>
      </c>
      <c r="M47" s="18" t="n">
        <v>0</v>
      </c>
      <c r="N47" s="20" t="n">
        <v>0</v>
      </c>
      <c r="O47" s="18" t="n">
        <v>0</v>
      </c>
      <c r="P47" s="20" t="n">
        <v>0</v>
      </c>
      <c r="Q47" s="18" t="n">
        <v>1.27828292</v>
      </c>
      <c r="R47" s="20" t="n">
        <v>0.90404016</v>
      </c>
    </row>
    <row r="48" spans="1:18">
      <c r="A48" s="15" t="s">
        <v>445</v>
      </c>
      <c r="B48" s="17" t="n">
        <v>9841</v>
      </c>
      <c r="C48" s="18">
        <f>(40.0/B48*100)</f>
        <v/>
      </c>
      <c r="D48" s="19" t="n">
        <v>9801</v>
      </c>
      <c r="E48" s="18" t="n">
        <v>89.24404188</v>
      </c>
      <c r="F48" s="20" t="n">
        <v>2.48100865</v>
      </c>
      <c r="G48" s="18" t="n">
        <v>10.22071884</v>
      </c>
      <c r="H48" s="20" t="n">
        <v>2.4149654</v>
      </c>
      <c r="I48" s="18" t="n">
        <v>0</v>
      </c>
      <c r="J48" s="20" t="n">
        <v>0</v>
      </c>
      <c r="K48" s="18" t="s">
        <v>404</v>
      </c>
      <c r="L48" s="20" t="s">
        <v>404</v>
      </c>
      <c r="M48" s="18" t="n">
        <v>0</v>
      </c>
      <c r="N48" s="20" t="n">
        <v>0</v>
      </c>
      <c r="O48" s="18" t="n">
        <v>0</v>
      </c>
      <c r="P48" s="20" t="n">
        <v>0</v>
      </c>
      <c r="Q48" s="18" t="n">
        <v>0.53523928</v>
      </c>
      <c r="R48" s="20" t="n">
        <v>0.52726012</v>
      </c>
    </row>
    <row r="49" spans="1:18">
      <c r="A49" s="15" t="s">
        <v>446</v>
      </c>
      <c r="B49" s="17" t="n">
        <v>6349</v>
      </c>
      <c r="C49" s="18">
        <f>(52.0/B49*100)</f>
        <v/>
      </c>
      <c r="D49" s="19" t="n">
        <v>6297</v>
      </c>
      <c r="E49" s="18" t="n">
        <v>58.3536305</v>
      </c>
      <c r="F49" s="20" t="n">
        <v>4.01325773</v>
      </c>
      <c r="G49" s="18" t="n">
        <v>41.09934501</v>
      </c>
      <c r="H49" s="20" t="n">
        <v>3.96800244</v>
      </c>
      <c r="I49" s="18" t="n">
        <v>0</v>
      </c>
      <c r="J49" s="20" t="n">
        <v>0</v>
      </c>
      <c r="K49" s="18" t="s">
        <v>404</v>
      </c>
      <c r="L49" s="20" t="s">
        <v>404</v>
      </c>
      <c r="M49" s="18" t="n">
        <v>0</v>
      </c>
      <c r="N49" s="20" t="n">
        <v>0</v>
      </c>
      <c r="O49" s="18" t="n">
        <v>0</v>
      </c>
      <c r="P49" s="20" t="n">
        <v>0</v>
      </c>
      <c r="Q49" s="18" t="n">
        <v>0.54702448</v>
      </c>
      <c r="R49" s="20" t="n">
        <v>0.35078755</v>
      </c>
    </row>
    <row r="50" spans="1:18">
      <c r="A50" s="15" t="s">
        <v>447</v>
      </c>
      <c r="B50" s="17" t="n">
        <v>11795</v>
      </c>
      <c r="C50" s="18">
        <f>(1031.0/B50*100)</f>
        <v/>
      </c>
      <c r="D50" s="19" t="n">
        <v>10764</v>
      </c>
      <c r="E50" s="18" t="n">
        <v>53.55944762</v>
      </c>
      <c r="F50" s="20" t="n">
        <v>3.40718983</v>
      </c>
      <c r="G50" s="18" t="n">
        <v>39.59850044</v>
      </c>
      <c r="H50" s="20" t="n">
        <v>3.28995716</v>
      </c>
      <c r="I50" s="18" t="n">
        <v>0</v>
      </c>
      <c r="J50" s="20" t="n">
        <v>0</v>
      </c>
      <c r="K50" s="18" t="s">
        <v>404</v>
      </c>
      <c r="L50" s="20" t="s">
        <v>404</v>
      </c>
      <c r="M50" s="18" t="n">
        <v>0</v>
      </c>
      <c r="N50" s="20" t="n">
        <v>0</v>
      </c>
      <c r="O50" s="18" t="n">
        <v>0</v>
      </c>
      <c r="P50" s="20" t="n">
        <v>0</v>
      </c>
      <c r="Q50" s="18" t="n">
        <v>6.84205194</v>
      </c>
      <c r="R50" s="20" t="n">
        <v>1.65623513</v>
      </c>
    </row>
    <row r="51" spans="1:18">
      <c r="A51" s="15" t="s">
        <v>448</v>
      </c>
      <c r="B51" s="17" t="n">
        <v>6866</v>
      </c>
      <c r="C51" s="18">
        <f>(0.0/B51*100)</f>
        <v/>
      </c>
      <c r="D51" s="19" t="n">
        <v>6866</v>
      </c>
      <c r="E51" s="18" t="n">
        <v>78.86786116</v>
      </c>
      <c r="F51" s="20" t="n">
        <v>2.98896888</v>
      </c>
      <c r="G51" s="18" t="n">
        <v>21.13213884</v>
      </c>
      <c r="H51" s="20" t="n">
        <v>2.98896888</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72.08359372</v>
      </c>
      <c r="F52" s="20" t="n">
        <v>3.41120081</v>
      </c>
      <c r="G52" s="18" t="n">
        <v>27.20913526</v>
      </c>
      <c r="H52" s="20" t="n">
        <v>3.408711</v>
      </c>
      <c r="I52" s="18" t="n">
        <v>0</v>
      </c>
      <c r="J52" s="20" t="n">
        <v>0</v>
      </c>
      <c r="K52" s="18" t="s">
        <v>404</v>
      </c>
      <c r="L52" s="20" t="s">
        <v>404</v>
      </c>
      <c r="M52" s="18" t="n">
        <v>0</v>
      </c>
      <c r="N52" s="20" t="n">
        <v>0</v>
      </c>
      <c r="O52" s="18" t="n">
        <v>0</v>
      </c>
      <c r="P52" s="20" t="n">
        <v>0</v>
      </c>
      <c r="Q52" s="18" t="n">
        <v>0.70727103</v>
      </c>
      <c r="R52" s="20" t="n">
        <v>0.01650758</v>
      </c>
    </row>
    <row r="53" spans="1:18">
      <c r="A53" s="15" t="s">
        <v>450</v>
      </c>
      <c r="B53" s="17" t="n">
        <v>5571</v>
      </c>
      <c r="C53" s="18">
        <f>(0.0/B53*100)</f>
        <v/>
      </c>
      <c r="D53" s="19" t="n">
        <v>5571</v>
      </c>
      <c r="E53" s="18" t="n">
        <v>90.49121639000001</v>
      </c>
      <c r="F53" s="20" t="n">
        <v>0.0969648</v>
      </c>
      <c r="G53" s="18" t="n">
        <v>9.399511629999999</v>
      </c>
      <c r="H53" s="20" t="n">
        <v>0.0957882</v>
      </c>
      <c r="I53" s="18" t="n">
        <v>0</v>
      </c>
      <c r="J53" s="20" t="n">
        <v>0</v>
      </c>
      <c r="K53" s="18" t="s">
        <v>404</v>
      </c>
      <c r="L53" s="20" t="s">
        <v>404</v>
      </c>
      <c r="M53" s="18" t="n">
        <v>0</v>
      </c>
      <c r="N53" s="20" t="n">
        <v>0</v>
      </c>
      <c r="O53" s="18" t="n">
        <v>0</v>
      </c>
      <c r="P53" s="20" t="n">
        <v>0</v>
      </c>
      <c r="Q53" s="18" t="n">
        <v>0.10927198</v>
      </c>
      <c r="R53" s="20" t="n">
        <v>0.02578596</v>
      </c>
    </row>
    <row r="54" spans="1:18">
      <c r="A54" s="15" t="s">
        <v>451</v>
      </c>
      <c r="B54" s="17" t="n">
        <v>4740</v>
      </c>
      <c r="C54" s="18">
        <f>(199.0/B54*100)</f>
        <v/>
      </c>
      <c r="D54" s="19" t="n">
        <v>4541</v>
      </c>
      <c r="E54" s="18" t="n">
        <v>81.33943225</v>
      </c>
      <c r="F54" s="20" t="n">
        <v>3.30492001</v>
      </c>
      <c r="G54" s="18" t="n">
        <v>17.00541664</v>
      </c>
      <c r="H54" s="20" t="n">
        <v>3.20100648</v>
      </c>
      <c r="I54" s="18" t="n">
        <v>0</v>
      </c>
      <c r="J54" s="20" t="n">
        <v>0</v>
      </c>
      <c r="K54" s="18" t="s">
        <v>404</v>
      </c>
      <c r="L54" s="20" t="s">
        <v>404</v>
      </c>
      <c r="M54" s="18" t="n">
        <v>0</v>
      </c>
      <c r="N54" s="20" t="n">
        <v>0</v>
      </c>
      <c r="O54" s="18" t="n">
        <v>0</v>
      </c>
      <c r="P54" s="20" t="n">
        <v>0</v>
      </c>
      <c r="Q54" s="18" t="n">
        <v>1.65515111</v>
      </c>
      <c r="R54" s="20" t="n">
        <v>0.8815786799999999</v>
      </c>
    </row>
    <row r="55" spans="1:18">
      <c r="A55" s="15" t="s">
        <v>452</v>
      </c>
      <c r="B55" s="17" t="n">
        <v>5316</v>
      </c>
      <c r="C55" s="18">
        <f>(43.0/B55*100)</f>
        <v/>
      </c>
      <c r="D55" s="19" t="n">
        <v>5273</v>
      </c>
      <c r="E55" s="18" t="n">
        <v>47.15939203</v>
      </c>
      <c r="F55" s="20" t="n">
        <v>3.15424204</v>
      </c>
      <c r="G55" s="18" t="n">
        <v>49.36680333</v>
      </c>
      <c r="H55" s="20" t="n">
        <v>2.97761285</v>
      </c>
      <c r="I55" s="18" t="n">
        <v>0</v>
      </c>
      <c r="J55" s="20" t="n">
        <v>0</v>
      </c>
      <c r="K55" s="18" t="s">
        <v>404</v>
      </c>
      <c r="L55" s="20" t="s">
        <v>404</v>
      </c>
      <c r="M55" s="18" t="n">
        <v>0</v>
      </c>
      <c r="N55" s="20" t="n">
        <v>0</v>
      </c>
      <c r="O55" s="18" t="n">
        <v>0.38265871</v>
      </c>
      <c r="P55" s="20" t="n">
        <v>0.37384275</v>
      </c>
      <c r="Q55" s="18" t="n">
        <v>3.09114592</v>
      </c>
      <c r="R55" s="20" t="n">
        <v>1.17531051</v>
      </c>
    </row>
    <row r="56" spans="1:18">
      <c r="A56" s="15" t="s">
        <v>453</v>
      </c>
      <c r="B56" s="17" t="n">
        <v>5359</v>
      </c>
      <c r="C56" s="18">
        <f>(0.0/B56*100)</f>
        <v/>
      </c>
      <c r="D56" s="19" t="n">
        <v>5359</v>
      </c>
      <c r="E56" s="18" t="n">
        <v>83.4486193</v>
      </c>
      <c r="F56" s="20" t="n">
        <v>3.31434572</v>
      </c>
      <c r="G56" s="18" t="n">
        <v>12.0950019</v>
      </c>
      <c r="H56" s="20" t="n">
        <v>2.95651393</v>
      </c>
      <c r="I56" s="18" t="n">
        <v>0</v>
      </c>
      <c r="J56" s="20" t="n">
        <v>0</v>
      </c>
      <c r="K56" s="18" t="s">
        <v>404</v>
      </c>
      <c r="L56" s="20" t="s">
        <v>404</v>
      </c>
      <c r="M56" s="18" t="n">
        <v>0</v>
      </c>
      <c r="N56" s="20" t="n">
        <v>0</v>
      </c>
      <c r="O56" s="18" t="n">
        <v>0</v>
      </c>
      <c r="P56" s="20" t="n">
        <v>0</v>
      </c>
      <c r="Q56" s="18" t="n">
        <v>4.45637879</v>
      </c>
      <c r="R56" s="20" t="n">
        <v>1.66814099</v>
      </c>
    </row>
    <row r="57" spans="1:18">
      <c r="A57" s="15" t="s">
        <v>454</v>
      </c>
      <c r="B57" s="17" t="n">
        <v>6513</v>
      </c>
      <c r="C57" s="18">
        <f>(0.0/B57*100)</f>
        <v/>
      </c>
      <c r="D57" s="19" t="n">
        <v>6513</v>
      </c>
      <c r="E57" s="18" t="n">
        <v>73.45164647999999</v>
      </c>
      <c r="F57" s="20" t="n">
        <v>3.29241279</v>
      </c>
      <c r="G57" s="18" t="n">
        <v>25.68049097</v>
      </c>
      <c r="H57" s="20" t="n">
        <v>3.20082887</v>
      </c>
      <c r="I57" s="18" t="n">
        <v>0</v>
      </c>
      <c r="J57" s="20" t="n">
        <v>0</v>
      </c>
      <c r="K57" s="18" t="s">
        <v>404</v>
      </c>
      <c r="L57" s="20" t="s">
        <v>404</v>
      </c>
      <c r="M57" s="18" t="n">
        <v>0</v>
      </c>
      <c r="N57" s="20" t="n">
        <v>0</v>
      </c>
      <c r="O57" s="18" t="n">
        <v>0</v>
      </c>
      <c r="P57" s="20" t="n">
        <v>0</v>
      </c>
      <c r="Q57" s="18" t="n">
        <v>0.86786255</v>
      </c>
      <c r="R57" s="20" t="n">
        <v>0.61453403</v>
      </c>
    </row>
    <row r="58" spans="1:18">
      <c r="A58" s="15" t="s">
        <v>455</v>
      </c>
      <c r="B58" s="17" t="n">
        <v>7267</v>
      </c>
      <c r="C58" s="18">
        <f>(0.0/B58*100)</f>
        <v/>
      </c>
      <c r="D58" s="19" t="n">
        <v>7267</v>
      </c>
      <c r="E58" s="18" t="n">
        <v>74.86174629</v>
      </c>
      <c r="F58" s="20" t="n">
        <v>3.04546474</v>
      </c>
      <c r="G58" s="18" t="n">
        <v>24.84478343</v>
      </c>
      <c r="H58" s="20" t="n">
        <v>2.94951745</v>
      </c>
      <c r="I58" s="18" t="n">
        <v>0</v>
      </c>
      <c r="J58" s="20" t="n">
        <v>0</v>
      </c>
      <c r="K58" s="18" t="s">
        <v>404</v>
      </c>
      <c r="L58" s="20" t="s">
        <v>404</v>
      </c>
      <c r="M58" s="18" t="n">
        <v>0</v>
      </c>
      <c r="N58" s="20" t="n">
        <v>0</v>
      </c>
      <c r="O58" s="18" t="n">
        <v>0</v>
      </c>
      <c r="P58" s="20" t="n">
        <v>0</v>
      </c>
      <c r="Q58" s="18" t="n">
        <v>0.29347028</v>
      </c>
      <c r="R58" s="20" t="n">
        <v>0.29922526</v>
      </c>
    </row>
    <row r="59" spans="1:18">
      <c r="A59" s="15" t="s">
        <v>456</v>
      </c>
      <c r="B59" s="17" t="n">
        <v>4826</v>
      </c>
      <c r="C59" s="18">
        <f>(0.0/B59*100)</f>
        <v/>
      </c>
      <c r="D59" s="19" t="n">
        <v>4826</v>
      </c>
      <c r="E59" s="18" t="n">
        <v>42.79624445</v>
      </c>
      <c r="F59" s="20" t="n">
        <v>1.49256446</v>
      </c>
      <c r="G59" s="18" t="n">
        <v>54.94755481</v>
      </c>
      <c r="H59" s="20" t="n">
        <v>1.46704194</v>
      </c>
      <c r="I59" s="18" t="n">
        <v>0</v>
      </c>
      <c r="J59" s="20" t="n">
        <v>0</v>
      </c>
      <c r="K59" s="18" t="s">
        <v>404</v>
      </c>
      <c r="L59" s="20" t="s">
        <v>404</v>
      </c>
      <c r="M59" s="18" t="n">
        <v>0</v>
      </c>
      <c r="N59" s="20" t="n">
        <v>0</v>
      </c>
      <c r="O59" s="18" t="n">
        <v>0</v>
      </c>
      <c r="P59" s="20" t="n">
        <v>0</v>
      </c>
      <c r="Q59" s="18" t="n">
        <v>2.25620074</v>
      </c>
      <c r="R59" s="20" t="n">
        <v>0.27214617</v>
      </c>
    </row>
    <row r="60" spans="1:18">
      <c r="A60" s="15" t="s">
        <v>457</v>
      </c>
      <c r="B60" s="17" t="n">
        <v>4546</v>
      </c>
      <c r="C60" s="18">
        <f>(0.0/B60*100)</f>
        <v/>
      </c>
      <c r="D60" s="19" t="n">
        <v>4546</v>
      </c>
      <c r="E60" s="18" t="n">
        <v>65.74200854</v>
      </c>
      <c r="F60" s="20" t="n">
        <v>3.50761119</v>
      </c>
      <c r="G60" s="18" t="n">
        <v>31.09398706</v>
      </c>
      <c r="H60" s="20" t="n">
        <v>3.43929768</v>
      </c>
      <c r="I60" s="18" t="n">
        <v>0</v>
      </c>
      <c r="J60" s="20" t="n">
        <v>0</v>
      </c>
      <c r="K60" s="18" t="s">
        <v>404</v>
      </c>
      <c r="L60" s="20" t="s">
        <v>404</v>
      </c>
      <c r="M60" s="18" t="n">
        <v>0</v>
      </c>
      <c r="N60" s="20" t="n">
        <v>0</v>
      </c>
      <c r="O60" s="18" t="n">
        <v>0</v>
      </c>
      <c r="P60" s="20" t="n">
        <v>0</v>
      </c>
      <c r="Q60" s="18" t="n">
        <v>3.1640044</v>
      </c>
      <c r="R60" s="20" t="n">
        <v>1.07923792</v>
      </c>
    </row>
    <row r="61" spans="1:18">
      <c r="A61" s="15" t="s">
        <v>458</v>
      </c>
      <c r="B61" s="17" t="n">
        <v>6525</v>
      </c>
      <c r="C61" s="18">
        <f>(0.0/B61*100)</f>
        <v/>
      </c>
      <c r="D61" s="19" t="n">
        <v>6525</v>
      </c>
      <c r="E61" s="18" t="n">
        <v>94.22961221</v>
      </c>
      <c r="F61" s="20" t="n">
        <v>1.21542705</v>
      </c>
      <c r="G61" s="18" t="n">
        <v>5.77038779</v>
      </c>
      <c r="H61" s="20" t="n">
        <v>1.21542705</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94.87655672</v>
      </c>
      <c r="F62" s="20" t="n">
        <v>0.05582568</v>
      </c>
      <c r="G62" s="18" t="n">
        <v>5.12344328</v>
      </c>
      <c r="H62" s="20" t="n">
        <v>0.05582568</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48.30322736</v>
      </c>
      <c r="F63" s="20" t="n">
        <v>0.16971605</v>
      </c>
      <c r="G63" s="18" t="n">
        <v>43.4005009</v>
      </c>
      <c r="H63" s="20" t="n">
        <v>0.16260329</v>
      </c>
      <c r="I63" s="18" t="n">
        <v>0</v>
      </c>
      <c r="J63" s="20" t="n">
        <v>0</v>
      </c>
      <c r="K63" s="18" t="s">
        <v>404</v>
      </c>
      <c r="L63" s="20" t="s">
        <v>404</v>
      </c>
      <c r="M63" s="18" t="n">
        <v>0</v>
      </c>
      <c r="N63" s="20" t="n">
        <v>0</v>
      </c>
      <c r="O63" s="18" t="n">
        <v>0</v>
      </c>
      <c r="P63" s="20" t="n">
        <v>0</v>
      </c>
      <c r="Q63" s="18" t="n">
        <v>8.29627174</v>
      </c>
      <c r="R63" s="20" t="n">
        <v>0.08616123000000001</v>
      </c>
    </row>
    <row r="64" spans="1:18">
      <c r="A64" s="15" t="s">
        <v>461</v>
      </c>
      <c r="B64" s="17" t="n">
        <v>3634</v>
      </c>
      <c r="C64" s="18">
        <f>(27.0/B64*100)</f>
        <v/>
      </c>
      <c r="D64" s="19" t="n">
        <v>3607</v>
      </c>
      <c r="E64" s="18" t="n">
        <v>93.19028106</v>
      </c>
      <c r="F64" s="20" t="n">
        <v>0.0866185</v>
      </c>
      <c r="G64" s="18" t="n">
        <v>6.5870333</v>
      </c>
      <c r="H64" s="20" t="n">
        <v>0.08481097</v>
      </c>
      <c r="I64" s="18" t="n">
        <v>0</v>
      </c>
      <c r="J64" s="20" t="n">
        <v>0</v>
      </c>
      <c r="K64" s="18" t="s">
        <v>404</v>
      </c>
      <c r="L64" s="20" t="s">
        <v>404</v>
      </c>
      <c r="M64" s="18" t="n">
        <v>0</v>
      </c>
      <c r="N64" s="20" t="n">
        <v>0</v>
      </c>
      <c r="O64" s="18" t="n">
        <v>0</v>
      </c>
      <c r="P64" s="20" t="n">
        <v>0</v>
      </c>
      <c r="Q64" s="18" t="n">
        <v>0.22268564</v>
      </c>
      <c r="R64" s="20" t="n">
        <v>0.01869091</v>
      </c>
    </row>
    <row r="65" spans="1:18">
      <c r="A65" s="15" t="s">
        <v>462</v>
      </c>
      <c r="B65" s="17" t="n">
        <v>5325</v>
      </c>
      <c r="C65" s="18">
        <f>(0.0/B65*100)</f>
        <v/>
      </c>
      <c r="D65" s="19" t="n">
        <v>5325</v>
      </c>
      <c r="E65" s="18" t="n">
        <v>42.38874545</v>
      </c>
      <c r="F65" s="20" t="n">
        <v>3.67963479</v>
      </c>
      <c r="G65" s="18" t="n">
        <v>57.00768068</v>
      </c>
      <c r="H65" s="20" t="n">
        <v>3.72565235</v>
      </c>
      <c r="I65" s="18" t="n">
        <v>0</v>
      </c>
      <c r="J65" s="20" t="n">
        <v>0</v>
      </c>
      <c r="K65" s="18" t="s">
        <v>404</v>
      </c>
      <c r="L65" s="20" t="s">
        <v>404</v>
      </c>
      <c r="M65" s="18" t="n">
        <v>0</v>
      </c>
      <c r="N65" s="20" t="n">
        <v>0</v>
      </c>
      <c r="O65" s="18" t="n">
        <v>0</v>
      </c>
      <c r="P65" s="20" t="n">
        <v>0</v>
      </c>
      <c r="Q65" s="18" t="n">
        <v>0.60357387</v>
      </c>
      <c r="R65" s="20" t="n">
        <v>0.62339682</v>
      </c>
    </row>
    <row r="66" spans="1:18">
      <c r="A66" s="15" t="s">
        <v>463</v>
      </c>
      <c r="B66" s="17" t="n">
        <v>5665</v>
      </c>
      <c r="C66" s="18">
        <f>(0.0/B66*100)</f>
        <v/>
      </c>
      <c r="D66" s="19" t="n">
        <v>5665</v>
      </c>
      <c r="E66" s="18" t="n">
        <v>76.93313698999999</v>
      </c>
      <c r="F66" s="20" t="n">
        <v>0.27472656</v>
      </c>
      <c r="G66" s="18" t="n">
        <v>23.06686301</v>
      </c>
      <c r="H66" s="20" t="n">
        <v>0.27472656</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69.40494903</v>
      </c>
      <c r="F67" s="20" t="n">
        <v>2.73229988</v>
      </c>
      <c r="G67" s="18" t="n">
        <v>29.3385965</v>
      </c>
      <c r="H67" s="20" t="n">
        <v>2.66782108</v>
      </c>
      <c r="I67" s="18" t="n">
        <v>0</v>
      </c>
      <c r="J67" s="20" t="n">
        <v>0</v>
      </c>
      <c r="K67" s="18" t="s">
        <v>404</v>
      </c>
      <c r="L67" s="20" t="s">
        <v>404</v>
      </c>
      <c r="M67" s="18" t="n">
        <v>0</v>
      </c>
      <c r="N67" s="20" t="n">
        <v>0</v>
      </c>
      <c r="O67" s="18" t="n">
        <v>0</v>
      </c>
      <c r="P67" s="20" t="n">
        <v>0</v>
      </c>
      <c r="Q67" s="18" t="n">
        <v>1.25645446</v>
      </c>
      <c r="R67" s="20" t="n">
        <v>0.67958338</v>
      </c>
    </row>
    <row r="68" spans="1:18">
      <c r="A68" s="15" t="s">
        <v>465</v>
      </c>
      <c r="B68" s="17" t="n">
        <v>12083</v>
      </c>
      <c r="C68" s="18">
        <f>(0.0/B68*100)</f>
        <v/>
      </c>
      <c r="D68" s="19" t="n">
        <v>12083</v>
      </c>
      <c r="E68" s="18" t="n">
        <v>86.21209076</v>
      </c>
      <c r="F68" s="20" t="n">
        <v>0.06634735999999999</v>
      </c>
      <c r="G68" s="18" t="n">
        <v>11.84486826</v>
      </c>
      <c r="H68" s="20" t="n">
        <v>0.06286828</v>
      </c>
      <c r="I68" s="18" t="n">
        <v>0</v>
      </c>
      <c r="J68" s="20" t="n">
        <v>0</v>
      </c>
      <c r="K68" s="18" t="s">
        <v>404</v>
      </c>
      <c r="L68" s="20" t="s">
        <v>404</v>
      </c>
      <c r="M68" s="18" t="n">
        <v>0</v>
      </c>
      <c r="N68" s="20" t="n">
        <v>0</v>
      </c>
      <c r="O68" s="18" t="n">
        <v>0</v>
      </c>
      <c r="P68" s="20" t="n">
        <v>0</v>
      </c>
      <c r="Q68" s="18" t="n">
        <v>1.94304098</v>
      </c>
      <c r="R68" s="20" t="n">
        <v>0.03605398</v>
      </c>
    </row>
    <row r="69" spans="1:18">
      <c r="A69" s="15" t="s">
        <v>466</v>
      </c>
      <c r="B69" s="17" t="n">
        <v>4876</v>
      </c>
      <c r="C69" s="18">
        <f>(0.0/B69*100)</f>
        <v/>
      </c>
      <c r="D69" s="19" t="n">
        <v>4876</v>
      </c>
      <c r="E69" s="18" t="n">
        <v>71.7307953</v>
      </c>
      <c r="F69" s="20" t="n">
        <v>3.77258197</v>
      </c>
      <c r="G69" s="18" t="n">
        <v>27.6251299</v>
      </c>
      <c r="H69" s="20" t="n">
        <v>3.82970116</v>
      </c>
      <c r="I69" s="18" t="n">
        <v>0</v>
      </c>
      <c r="J69" s="20" t="n">
        <v>0</v>
      </c>
      <c r="K69" s="18" t="s">
        <v>404</v>
      </c>
      <c r="L69" s="20" t="s">
        <v>404</v>
      </c>
      <c r="M69" s="18" t="n">
        <v>0</v>
      </c>
      <c r="N69" s="20" t="n">
        <v>0</v>
      </c>
      <c r="O69" s="18" t="n">
        <v>0</v>
      </c>
      <c r="P69" s="20" t="n">
        <v>0</v>
      </c>
      <c r="Q69" s="18" t="n">
        <v>0.6440747999999999</v>
      </c>
      <c r="R69" s="20" t="n">
        <v>0.6434744999999999</v>
      </c>
    </row>
    <row r="70" spans="1:18">
      <c r="A70" s="15" t="s">
        <v>467</v>
      </c>
      <c r="B70" s="17" t="n">
        <v>6036</v>
      </c>
      <c r="C70" s="18">
        <f>(0.0/B70*100)</f>
        <v/>
      </c>
      <c r="D70" s="19" t="n">
        <v>6036</v>
      </c>
      <c r="E70" s="18" t="n">
        <v>67.37870183</v>
      </c>
      <c r="F70" s="20" t="n">
        <v>3.75283537</v>
      </c>
      <c r="G70" s="18" t="n">
        <v>32.16507946</v>
      </c>
      <c r="H70" s="20" t="n">
        <v>3.69028907</v>
      </c>
      <c r="I70" s="18" t="n">
        <v>0</v>
      </c>
      <c r="J70" s="20" t="n">
        <v>0</v>
      </c>
      <c r="K70" s="18" t="s">
        <v>404</v>
      </c>
      <c r="L70" s="20" t="s">
        <v>404</v>
      </c>
      <c r="M70" s="18" t="n">
        <v>0</v>
      </c>
      <c r="N70" s="20" t="n">
        <v>0</v>
      </c>
      <c r="O70" s="18" t="n">
        <v>0</v>
      </c>
      <c r="P70" s="20" t="n">
        <v>0</v>
      </c>
      <c r="Q70" s="18" t="n">
        <v>0.45621871</v>
      </c>
      <c r="R70" s="20" t="n">
        <v>0.45650867</v>
      </c>
    </row>
    <row r="71" spans="1:18">
      <c r="A71" s="15" t="s">
        <v>468</v>
      </c>
      <c r="B71" s="17" t="n">
        <v>6115</v>
      </c>
      <c r="C71" s="18">
        <f>(0.0/B71*100)</f>
        <v/>
      </c>
      <c r="D71" s="19" t="n">
        <v>6115</v>
      </c>
      <c r="E71" s="18" t="n">
        <v>88.9795204</v>
      </c>
      <c r="F71" s="20" t="n">
        <v>0.10596339</v>
      </c>
      <c r="G71" s="18" t="n">
        <v>9.41140296</v>
      </c>
      <c r="H71" s="20" t="n">
        <v>0.0901873</v>
      </c>
      <c r="I71" s="18" t="n">
        <v>0</v>
      </c>
      <c r="J71" s="20" t="n">
        <v>0</v>
      </c>
      <c r="K71" s="18" t="s">
        <v>404</v>
      </c>
      <c r="L71" s="20" t="s">
        <v>404</v>
      </c>
      <c r="M71" s="18" t="n">
        <v>0</v>
      </c>
      <c r="N71" s="20" t="n">
        <v>0</v>
      </c>
      <c r="O71" s="18" t="n">
        <v>0</v>
      </c>
      <c r="P71" s="20" t="n">
        <v>0</v>
      </c>
      <c r="Q71" s="18" t="n">
        <v>1.60907664</v>
      </c>
      <c r="R71" s="20" t="n">
        <v>0.039536</v>
      </c>
    </row>
    <row r="72" spans="1:18">
      <c r="A72" s="15" t="s">
        <v>469</v>
      </c>
      <c r="B72" s="17" t="n">
        <v>7708</v>
      </c>
      <c r="C72" s="18">
        <f>(0.0/B72*100)</f>
        <v/>
      </c>
      <c r="D72" s="19" t="n">
        <v>7708</v>
      </c>
      <c r="E72" s="18" t="n">
        <v>91.10581716999999</v>
      </c>
      <c r="F72" s="20" t="n">
        <v>2.24869492</v>
      </c>
      <c r="G72" s="18" t="n">
        <v>7.60171507</v>
      </c>
      <c r="H72" s="20" t="n">
        <v>2.10992362</v>
      </c>
      <c r="I72" s="18" t="n">
        <v>0</v>
      </c>
      <c r="J72" s="20" t="n">
        <v>0</v>
      </c>
      <c r="K72" s="18" t="s">
        <v>404</v>
      </c>
      <c r="L72" s="20" t="s">
        <v>404</v>
      </c>
      <c r="M72" s="18" t="n">
        <v>0</v>
      </c>
      <c r="N72" s="20" t="n">
        <v>0</v>
      </c>
      <c r="O72" s="18" t="n">
        <v>0</v>
      </c>
      <c r="P72" s="20" t="n">
        <v>0</v>
      </c>
      <c r="Q72" s="18" t="n">
        <v>1.29246776</v>
      </c>
      <c r="R72" s="20" t="n">
        <v>0.78083393</v>
      </c>
    </row>
    <row r="73" spans="1:18">
      <c r="A73" s="15" t="s">
        <v>470</v>
      </c>
      <c r="B73" s="17" t="n">
        <v>8249</v>
      </c>
      <c r="C73" s="18">
        <f>(0.0/B73*100)</f>
        <v/>
      </c>
      <c r="D73" s="19" t="n">
        <v>8249</v>
      </c>
      <c r="E73" s="18" t="n">
        <v>85.81834845</v>
      </c>
      <c r="F73" s="20" t="n">
        <v>2.41401211</v>
      </c>
      <c r="G73" s="18" t="n">
        <v>11.8658774</v>
      </c>
      <c r="H73" s="20" t="n">
        <v>2.35076809</v>
      </c>
      <c r="I73" s="18" t="n">
        <v>0</v>
      </c>
      <c r="J73" s="20" t="n">
        <v>0</v>
      </c>
      <c r="K73" s="18" t="s">
        <v>404</v>
      </c>
      <c r="L73" s="20" t="s">
        <v>404</v>
      </c>
      <c r="M73" s="18" t="n">
        <v>0</v>
      </c>
      <c r="N73" s="20" t="n">
        <v>0</v>
      </c>
      <c r="O73" s="18" t="n">
        <v>0</v>
      </c>
      <c r="P73" s="20" t="n">
        <v>0</v>
      </c>
      <c r="Q73" s="18" t="n">
        <v>2.31577415</v>
      </c>
      <c r="R73" s="20" t="n">
        <v>1.11523698</v>
      </c>
    </row>
    <row r="74" spans="1:18">
      <c r="A74" s="15" t="s">
        <v>471</v>
      </c>
      <c r="B74" s="17" t="n">
        <v>4692</v>
      </c>
      <c r="C74" s="18">
        <f>(484.0/B74*100)</f>
        <v/>
      </c>
      <c r="D74" s="19" t="n">
        <v>4208</v>
      </c>
      <c r="E74" s="18" t="n">
        <v>86.60111424</v>
      </c>
      <c r="F74" s="20" t="n">
        <v>0.17704632</v>
      </c>
      <c r="G74" s="18" t="n">
        <v>12.86198852</v>
      </c>
      <c r="H74" s="20" t="n">
        <v>0.17042585</v>
      </c>
      <c r="I74" s="18" t="n">
        <v>0</v>
      </c>
      <c r="J74" s="20" t="n">
        <v>0</v>
      </c>
      <c r="K74" s="18" t="s">
        <v>404</v>
      </c>
      <c r="L74" s="20" t="s">
        <v>404</v>
      </c>
      <c r="M74" s="18" t="n">
        <v>0</v>
      </c>
      <c r="N74" s="20" t="n">
        <v>0</v>
      </c>
      <c r="O74" s="18" t="n">
        <v>0</v>
      </c>
      <c r="P74" s="20" t="n">
        <v>0</v>
      </c>
      <c r="Q74" s="18" t="n">
        <v>0.5368972400000001</v>
      </c>
      <c r="R74" s="20" t="n">
        <v>0.02306072</v>
      </c>
    </row>
    <row r="75" spans="1:18">
      <c r="A75" s="15" t="s">
        <v>472</v>
      </c>
      <c r="B75" s="17" t="n">
        <v>5375</v>
      </c>
      <c r="C75" s="18">
        <f>(483.0/B75*100)</f>
        <v/>
      </c>
      <c r="D75" s="19" t="n">
        <v>4892</v>
      </c>
      <c r="E75" s="18" t="n">
        <v>19.32113428</v>
      </c>
      <c r="F75" s="20" t="n">
        <v>3.75299268</v>
      </c>
      <c r="G75" s="18" t="n">
        <v>71.93402795999999</v>
      </c>
      <c r="H75" s="20" t="n">
        <v>4.25195541</v>
      </c>
      <c r="I75" s="18" t="n">
        <v>0</v>
      </c>
      <c r="J75" s="20" t="n">
        <v>0</v>
      </c>
      <c r="K75" s="18" t="s">
        <v>404</v>
      </c>
      <c r="L75" s="20" t="s">
        <v>404</v>
      </c>
      <c r="M75" s="18" t="n">
        <v>0</v>
      </c>
      <c r="N75" s="20" t="n">
        <v>0</v>
      </c>
      <c r="O75" s="18" t="n">
        <v>0</v>
      </c>
      <c r="P75" s="20" t="n">
        <v>0</v>
      </c>
      <c r="Q75" s="18" t="n">
        <v>8.744837759999999</v>
      </c>
      <c r="R75" s="20" t="n">
        <v>2.53511059</v>
      </c>
    </row>
    <row r="76" spans="1:18">
      <c r="A76" s="15" t="s">
        <v>473</v>
      </c>
      <c r="B76" s="17" t="n">
        <v>14167</v>
      </c>
      <c r="C76" s="18">
        <f>(1400.0/B76*100)</f>
        <v/>
      </c>
      <c r="D76" s="19" t="n">
        <v>12767</v>
      </c>
      <c r="E76" s="18" t="n">
        <v>86.84898594000001</v>
      </c>
      <c r="F76" s="20" t="n">
        <v>1.76631069</v>
      </c>
      <c r="G76" s="18" t="n">
        <v>8.78980132</v>
      </c>
      <c r="H76" s="20" t="n">
        <v>1.38886806</v>
      </c>
      <c r="I76" s="18" t="n">
        <v>0</v>
      </c>
      <c r="J76" s="20" t="n">
        <v>0</v>
      </c>
      <c r="K76" s="18" t="s">
        <v>404</v>
      </c>
      <c r="L76" s="20" t="s">
        <v>404</v>
      </c>
      <c r="M76" s="18" t="n">
        <v>0</v>
      </c>
      <c r="N76" s="20" t="n">
        <v>0</v>
      </c>
      <c r="O76" s="18" t="n">
        <v>0</v>
      </c>
      <c r="P76" s="20" t="n">
        <v>0</v>
      </c>
      <c r="Q76" s="18" t="n">
        <v>4.36121274</v>
      </c>
      <c r="R76" s="20" t="n">
        <v>1.16741757</v>
      </c>
    </row>
    <row r="77" spans="1:18">
      <c r="A77" s="15" t="s">
        <v>474</v>
      </c>
      <c r="B77" s="17" t="n">
        <v>6062</v>
      </c>
      <c r="C77" s="18">
        <f>(0.0/B77*100)</f>
        <v/>
      </c>
      <c r="D77" s="19" t="n">
        <v>6062</v>
      </c>
      <c r="E77" s="18" t="n">
        <v>77.87517363000001</v>
      </c>
      <c r="F77" s="20" t="n">
        <v>2.4156437</v>
      </c>
      <c r="G77" s="18" t="n">
        <v>22.12482637</v>
      </c>
      <c r="H77" s="20" t="n">
        <v>2.4156437</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27.04078829</v>
      </c>
      <c r="F78" s="20" t="n">
        <v>3.67018017</v>
      </c>
      <c r="G78" s="18" t="n">
        <v>72.46147761</v>
      </c>
      <c r="H78" s="20" t="n">
        <v>3.6237702</v>
      </c>
      <c r="I78" s="18" t="n">
        <v>0</v>
      </c>
      <c r="J78" s="20" t="n">
        <v>0</v>
      </c>
      <c r="K78" s="18" t="s">
        <v>404</v>
      </c>
      <c r="L78" s="20" t="s">
        <v>404</v>
      </c>
      <c r="M78" s="18" t="n">
        <v>0</v>
      </c>
      <c r="N78" s="20" t="n">
        <v>0</v>
      </c>
      <c r="O78" s="18" t="n">
        <v>0</v>
      </c>
      <c r="P78" s="20" t="n">
        <v>0</v>
      </c>
      <c r="Q78" s="18" t="n">
        <v>0.4977341</v>
      </c>
      <c r="R78" s="20" t="n">
        <v>0.49906552</v>
      </c>
    </row>
    <row customHeight="1" ht="25" r="79" spans="1:18">
      <c r="A79" s="15" t="s">
        <v>476</v>
      </c>
      <c r="B79" s="17" t="n">
        <v>1657</v>
      </c>
      <c r="C79" s="18">
        <f>(21.0/B79*100)</f>
        <v/>
      </c>
      <c r="D79" s="19" t="n">
        <v>1636</v>
      </c>
      <c r="E79" s="18" t="n">
        <v>77.15283147</v>
      </c>
      <c r="F79" s="20" t="n">
        <v>5.27738005</v>
      </c>
      <c r="G79" s="18" t="n">
        <v>20.0632232</v>
      </c>
      <c r="H79" s="20" t="n">
        <v>4.71851713</v>
      </c>
      <c r="I79" s="18" t="n">
        <v>0</v>
      </c>
      <c r="J79" s="20" t="n">
        <v>0</v>
      </c>
      <c r="K79" s="18" t="s">
        <v>404</v>
      </c>
      <c r="L79" s="20" t="s">
        <v>404</v>
      </c>
      <c r="M79" s="18" t="n">
        <v>0</v>
      </c>
      <c r="N79" s="20" t="n">
        <v>0</v>
      </c>
      <c r="O79" s="18" t="n">
        <v>0</v>
      </c>
      <c r="P79" s="20" t="n">
        <v>0</v>
      </c>
      <c r="Q79" s="18" t="n">
        <v>2.78394533</v>
      </c>
      <c r="R79" s="20" t="n">
        <v>2.16990893</v>
      </c>
    </row>
    <row r="80" spans="1:18">
      <c r="A80" s="15" t="s">
        <v>477</v>
      </c>
      <c r="B80" s="17" t="n">
        <v>7841</v>
      </c>
      <c r="C80" s="18">
        <f>(0.0/B80*100)</f>
        <v/>
      </c>
      <c r="D80" s="19" t="n">
        <v>7841</v>
      </c>
      <c r="E80" s="18" t="n">
        <v>44.43889143</v>
      </c>
      <c r="F80" s="20" t="n">
        <v>3.50676457</v>
      </c>
      <c r="G80" s="18" t="n">
        <v>55.56110857</v>
      </c>
      <c r="H80" s="20" t="n">
        <v>3.50676457</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89.98787673</v>
      </c>
      <c r="F81" s="20" t="n">
        <v>1.81092344</v>
      </c>
      <c r="G81" s="18" t="n">
        <v>9.38625205</v>
      </c>
      <c r="H81" s="20" t="n">
        <v>1.72161402</v>
      </c>
      <c r="I81" s="18" t="n">
        <v>0</v>
      </c>
      <c r="J81" s="20" t="n">
        <v>0</v>
      </c>
      <c r="K81" s="18" t="s">
        <v>404</v>
      </c>
      <c r="L81" s="20" t="s">
        <v>404</v>
      </c>
      <c r="M81" s="18" t="n">
        <v>0</v>
      </c>
      <c r="N81" s="20" t="n">
        <v>0</v>
      </c>
      <c r="O81" s="18" t="n">
        <v>0</v>
      </c>
      <c r="P81" s="20" t="n">
        <v>0</v>
      </c>
      <c r="Q81" s="18" t="n">
        <v>0.62587122</v>
      </c>
      <c r="R81" s="20" t="n">
        <v>0.58234313</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637</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94.72746780999999</v>
      </c>
      <c r="F7" s="20" t="n">
        <v>0.9115746</v>
      </c>
      <c r="G7" s="18" t="n">
        <v>1.81770092</v>
      </c>
      <c r="H7" s="20" t="n">
        <v>0.50569846</v>
      </c>
      <c r="I7" s="18" t="n">
        <v>0</v>
      </c>
      <c r="J7" s="20" t="n">
        <v>0</v>
      </c>
      <c r="K7" s="18" t="s">
        <v>404</v>
      </c>
      <c r="L7" s="20" t="s">
        <v>404</v>
      </c>
      <c r="M7" s="18" t="n">
        <v>0</v>
      </c>
      <c r="N7" s="20" t="n">
        <v>0</v>
      </c>
      <c r="O7" s="18" t="n">
        <v>0</v>
      </c>
      <c r="P7" s="20" t="n">
        <v>0</v>
      </c>
      <c r="Q7" s="18" t="n">
        <v>3.45483127</v>
      </c>
      <c r="R7" s="20" t="n">
        <v>0.70498967</v>
      </c>
    </row>
    <row r="8" spans="1:18">
      <c r="A8" s="15" t="s">
        <v>405</v>
      </c>
      <c r="B8" s="17" t="n">
        <v>7007</v>
      </c>
      <c r="C8" s="18">
        <f>(0.0/B8*100)</f>
        <v/>
      </c>
      <c r="D8" s="19" t="n">
        <v>7007</v>
      </c>
      <c r="E8" s="18" t="n">
        <v>82.46069822</v>
      </c>
      <c r="F8" s="20" t="n">
        <v>2.94452127</v>
      </c>
      <c r="G8" s="18" t="n">
        <v>16.24982197</v>
      </c>
      <c r="H8" s="20" t="n">
        <v>2.80448383</v>
      </c>
      <c r="I8" s="18" t="n">
        <v>0</v>
      </c>
      <c r="J8" s="20" t="n">
        <v>0</v>
      </c>
      <c r="K8" s="18" t="s">
        <v>404</v>
      </c>
      <c r="L8" s="20" t="s">
        <v>404</v>
      </c>
      <c r="M8" s="18" t="n">
        <v>0</v>
      </c>
      <c r="N8" s="20" t="n">
        <v>0</v>
      </c>
      <c r="O8" s="18" t="n">
        <v>0</v>
      </c>
      <c r="P8" s="20" t="n">
        <v>0</v>
      </c>
      <c r="Q8" s="18" t="n">
        <v>1.28947982</v>
      </c>
      <c r="R8" s="20" t="n">
        <v>0.91220259</v>
      </c>
    </row>
    <row r="9" spans="1:18">
      <c r="A9" s="15" t="s">
        <v>406</v>
      </c>
      <c r="B9" s="17" t="n">
        <v>9651</v>
      </c>
      <c r="C9" s="18">
        <f>(200.0/B9*100)</f>
        <v/>
      </c>
      <c r="D9" s="19" t="n">
        <v>9451</v>
      </c>
      <c r="E9" s="18" t="n">
        <v>68.78531599</v>
      </c>
      <c r="F9" s="20" t="n">
        <v>2.90554248</v>
      </c>
      <c r="G9" s="18" t="n">
        <v>23.24387443</v>
      </c>
      <c r="H9" s="20" t="n">
        <v>2.43437568</v>
      </c>
      <c r="I9" s="18" t="n">
        <v>0</v>
      </c>
      <c r="J9" s="20" t="n">
        <v>0</v>
      </c>
      <c r="K9" s="18" t="s">
        <v>404</v>
      </c>
      <c r="L9" s="20" t="s">
        <v>404</v>
      </c>
      <c r="M9" s="18" t="n">
        <v>0</v>
      </c>
      <c r="N9" s="20" t="n">
        <v>0</v>
      </c>
      <c r="O9" s="18" t="n">
        <v>0</v>
      </c>
      <c r="P9" s="20" t="n">
        <v>0</v>
      </c>
      <c r="Q9" s="18" t="n">
        <v>7.97080958</v>
      </c>
      <c r="R9" s="20" t="n">
        <v>1.91820438</v>
      </c>
    </row>
    <row r="10" spans="1:18">
      <c r="A10" s="15" t="s">
        <v>407</v>
      </c>
      <c r="B10" s="17" t="n">
        <v>20058</v>
      </c>
      <c r="C10" s="18">
        <f>(3074.0/B10*100)</f>
        <v/>
      </c>
      <c r="D10" s="19" t="n">
        <v>16984</v>
      </c>
      <c r="E10" s="18" t="n">
        <v>93.43914773</v>
      </c>
      <c r="F10" s="20" t="n">
        <v>1.30746263</v>
      </c>
      <c r="G10" s="18" t="n">
        <v>5.19922219</v>
      </c>
      <c r="H10" s="20" t="n">
        <v>1.18756368</v>
      </c>
      <c r="I10" s="18" t="n">
        <v>0</v>
      </c>
      <c r="J10" s="20" t="n">
        <v>0</v>
      </c>
      <c r="K10" s="18" t="s">
        <v>404</v>
      </c>
      <c r="L10" s="20" t="s">
        <v>404</v>
      </c>
      <c r="M10" s="18" t="n">
        <v>0</v>
      </c>
      <c r="N10" s="20" t="n">
        <v>0</v>
      </c>
      <c r="O10" s="18" t="n">
        <v>0</v>
      </c>
      <c r="P10" s="20" t="n">
        <v>0</v>
      </c>
      <c r="Q10" s="18" t="n">
        <v>1.36163008</v>
      </c>
      <c r="R10" s="20" t="n">
        <v>0.55183602</v>
      </c>
    </row>
    <row r="11" spans="1:18">
      <c r="A11" s="15" t="s">
        <v>408</v>
      </c>
      <c r="B11" s="17" t="n">
        <v>7053</v>
      </c>
      <c r="C11" s="18">
        <f>(137.0/B11*100)</f>
        <v/>
      </c>
      <c r="D11" s="19" t="n">
        <v>6916</v>
      </c>
      <c r="E11" s="18" t="n">
        <v>76.88859204000001</v>
      </c>
      <c r="F11" s="20" t="n">
        <v>3.48024163</v>
      </c>
      <c r="G11" s="18" t="n">
        <v>20.23476177</v>
      </c>
      <c r="H11" s="20" t="n">
        <v>3.25275122</v>
      </c>
      <c r="I11" s="18" t="n">
        <v>0</v>
      </c>
      <c r="J11" s="20" t="n">
        <v>0</v>
      </c>
      <c r="K11" s="18" t="s">
        <v>404</v>
      </c>
      <c r="L11" s="20" t="s">
        <v>404</v>
      </c>
      <c r="M11" s="18" t="n">
        <v>0</v>
      </c>
      <c r="N11" s="20" t="n">
        <v>0</v>
      </c>
      <c r="O11" s="18" t="n">
        <v>0</v>
      </c>
      <c r="P11" s="20" t="n">
        <v>0</v>
      </c>
      <c r="Q11" s="18" t="n">
        <v>2.87664619</v>
      </c>
      <c r="R11" s="20" t="n">
        <v>1.60153533</v>
      </c>
    </row>
    <row r="12" spans="1:18">
      <c r="A12" s="15" t="s">
        <v>409</v>
      </c>
      <c r="B12" s="17" t="n">
        <v>6894</v>
      </c>
      <c r="C12" s="18">
        <f>(106.0/B12*100)</f>
        <v/>
      </c>
      <c r="D12" s="19" t="n">
        <v>6788</v>
      </c>
      <c r="E12" s="18" t="n">
        <v>56.2919217</v>
      </c>
      <c r="F12" s="20" t="n">
        <v>2.62920826</v>
      </c>
      <c r="G12" s="18" t="n">
        <v>42.52570969</v>
      </c>
      <c r="H12" s="20" t="n">
        <v>2.5806982</v>
      </c>
      <c r="I12" s="18" t="n">
        <v>0</v>
      </c>
      <c r="J12" s="20" t="n">
        <v>0</v>
      </c>
      <c r="K12" s="18" t="s">
        <v>404</v>
      </c>
      <c r="L12" s="20" t="s">
        <v>404</v>
      </c>
      <c r="M12" s="18" t="n">
        <v>0</v>
      </c>
      <c r="N12" s="20" t="n">
        <v>0</v>
      </c>
      <c r="O12" s="18" t="n">
        <v>0</v>
      </c>
      <c r="P12" s="20" t="n">
        <v>0</v>
      </c>
      <c r="Q12" s="18" t="n">
        <v>1.18236861</v>
      </c>
      <c r="R12" s="20" t="n">
        <v>0.64586217</v>
      </c>
    </row>
    <row r="13" spans="1:18">
      <c r="A13" s="15" t="s">
        <v>410</v>
      </c>
      <c r="B13" s="17" t="n">
        <v>7161</v>
      </c>
      <c r="C13" s="18">
        <f>(1175.0/B13*100)</f>
        <v/>
      </c>
      <c r="D13" s="19" t="n">
        <v>5986</v>
      </c>
      <c r="E13" s="18" t="n">
        <v>57.57955028</v>
      </c>
      <c r="F13" s="20" t="n">
        <v>3.80499139</v>
      </c>
      <c r="G13" s="18" t="n">
        <v>37.18296445</v>
      </c>
      <c r="H13" s="20" t="n">
        <v>3.83020742</v>
      </c>
      <c r="I13" s="18" t="n">
        <v>0</v>
      </c>
      <c r="J13" s="20" t="n">
        <v>0</v>
      </c>
      <c r="K13" s="18" t="s">
        <v>404</v>
      </c>
      <c r="L13" s="20" t="s">
        <v>404</v>
      </c>
      <c r="M13" s="18" t="n">
        <v>0</v>
      </c>
      <c r="N13" s="20" t="n">
        <v>0</v>
      </c>
      <c r="O13" s="18" t="n">
        <v>0</v>
      </c>
      <c r="P13" s="20" t="n">
        <v>0</v>
      </c>
      <c r="Q13" s="18" t="n">
        <v>5.23748526</v>
      </c>
      <c r="R13" s="20" t="n">
        <v>1.32517992</v>
      </c>
    </row>
    <row r="14" spans="1:18">
      <c r="A14" s="15" t="s">
        <v>411</v>
      </c>
      <c r="B14" s="17" t="n">
        <v>5587</v>
      </c>
      <c r="C14" s="18">
        <f>(0.0/B14*100)</f>
        <v/>
      </c>
      <c r="D14" s="19" t="n">
        <v>5587</v>
      </c>
      <c r="E14" s="18" t="n">
        <v>90.89279723999999</v>
      </c>
      <c r="F14" s="20" t="n">
        <v>1.53702697</v>
      </c>
      <c r="G14" s="18" t="n">
        <v>7.96290758</v>
      </c>
      <c r="H14" s="20" t="n">
        <v>1.45025556</v>
      </c>
      <c r="I14" s="18" t="n">
        <v>0</v>
      </c>
      <c r="J14" s="20" t="n">
        <v>0</v>
      </c>
      <c r="K14" s="18" t="s">
        <v>404</v>
      </c>
      <c r="L14" s="20" t="s">
        <v>404</v>
      </c>
      <c r="M14" s="18" t="n">
        <v>0</v>
      </c>
      <c r="N14" s="20" t="n">
        <v>0</v>
      </c>
      <c r="O14" s="18" t="n">
        <v>0</v>
      </c>
      <c r="P14" s="20" t="n">
        <v>0</v>
      </c>
      <c r="Q14" s="18" t="n">
        <v>1.14429518</v>
      </c>
      <c r="R14" s="20" t="n">
        <v>0.50055052</v>
      </c>
    </row>
    <row r="15" spans="1:18">
      <c r="A15" s="15" t="s">
        <v>412</v>
      </c>
      <c r="B15" s="17" t="n">
        <v>5882</v>
      </c>
      <c r="C15" s="18">
        <f>(0.0/B15*100)</f>
        <v/>
      </c>
      <c r="D15" s="19" t="n">
        <v>5882</v>
      </c>
      <c r="E15" s="18" t="n">
        <v>60.65188729</v>
      </c>
      <c r="F15" s="20" t="n">
        <v>4.09170602</v>
      </c>
      <c r="G15" s="18" t="n">
        <v>36.33854366</v>
      </c>
      <c r="H15" s="20" t="n">
        <v>3.99908107</v>
      </c>
      <c r="I15" s="18" t="n">
        <v>0</v>
      </c>
      <c r="J15" s="20" t="n">
        <v>0</v>
      </c>
      <c r="K15" s="18" t="s">
        <v>404</v>
      </c>
      <c r="L15" s="20" t="s">
        <v>404</v>
      </c>
      <c r="M15" s="18" t="n">
        <v>0</v>
      </c>
      <c r="N15" s="20" t="n">
        <v>0</v>
      </c>
      <c r="O15" s="18" t="n">
        <v>0</v>
      </c>
      <c r="P15" s="20" t="n">
        <v>0</v>
      </c>
      <c r="Q15" s="18" t="n">
        <v>3.00956905</v>
      </c>
      <c r="R15" s="20" t="n">
        <v>1.34671337</v>
      </c>
    </row>
    <row r="16" spans="1:18">
      <c r="A16" s="15" t="s">
        <v>413</v>
      </c>
      <c r="B16" s="17" t="n">
        <v>6108</v>
      </c>
      <c r="C16" s="18">
        <f>(466.0/B16*100)</f>
        <v/>
      </c>
      <c r="D16" s="19" t="n">
        <v>5642</v>
      </c>
      <c r="E16" s="18" t="n">
        <v>61.62835136</v>
      </c>
      <c r="F16" s="20" t="n">
        <v>3.18199361</v>
      </c>
      <c r="G16" s="18" t="n">
        <v>34.22288328</v>
      </c>
      <c r="H16" s="20" t="n">
        <v>2.98517124</v>
      </c>
      <c r="I16" s="18" t="n">
        <v>0</v>
      </c>
      <c r="J16" s="20" t="n">
        <v>0</v>
      </c>
      <c r="K16" s="18" t="s">
        <v>404</v>
      </c>
      <c r="L16" s="20" t="s">
        <v>404</v>
      </c>
      <c r="M16" s="18" t="n">
        <v>0</v>
      </c>
      <c r="N16" s="20" t="n">
        <v>0</v>
      </c>
      <c r="O16" s="18" t="n">
        <v>0</v>
      </c>
      <c r="P16" s="20" t="n">
        <v>0</v>
      </c>
      <c r="Q16" s="18" t="n">
        <v>4.14876536</v>
      </c>
      <c r="R16" s="20" t="n">
        <v>1.34110492</v>
      </c>
    </row>
    <row r="17" spans="1:18">
      <c r="A17" s="15" t="s">
        <v>414</v>
      </c>
      <c r="B17" s="17" t="n">
        <v>6504</v>
      </c>
      <c r="C17" s="18">
        <f>(1325.0/B17*100)</f>
        <v/>
      </c>
      <c r="D17" s="19" t="n">
        <v>5179</v>
      </c>
      <c r="E17" s="18" t="n">
        <v>89.24810488</v>
      </c>
      <c r="F17" s="20" t="n">
        <v>2.37590859</v>
      </c>
      <c r="G17" s="18" t="n">
        <v>4.16105461</v>
      </c>
      <c r="H17" s="20" t="n">
        <v>1.65407066</v>
      </c>
      <c r="I17" s="18" t="n">
        <v>0</v>
      </c>
      <c r="J17" s="20" t="n">
        <v>0</v>
      </c>
      <c r="K17" s="18" t="s">
        <v>404</v>
      </c>
      <c r="L17" s="20" t="s">
        <v>404</v>
      </c>
      <c r="M17" s="18" t="n">
        <v>0</v>
      </c>
      <c r="N17" s="20" t="n">
        <v>0</v>
      </c>
      <c r="O17" s="18" t="n">
        <v>0</v>
      </c>
      <c r="P17" s="20" t="n">
        <v>0</v>
      </c>
      <c r="Q17" s="18" t="n">
        <v>6.59084051</v>
      </c>
      <c r="R17" s="20" t="n">
        <v>1.74818164</v>
      </c>
    </row>
    <row r="18" spans="1:18">
      <c r="A18" s="15" t="s">
        <v>415</v>
      </c>
      <c r="B18" s="17" t="n">
        <v>5532</v>
      </c>
      <c r="C18" s="18">
        <f>(0.0/B18*100)</f>
        <v/>
      </c>
      <c r="D18" s="19" t="n">
        <v>5532</v>
      </c>
      <c r="E18" s="18" t="n">
        <v>89.61638499</v>
      </c>
      <c r="F18" s="20" t="n">
        <v>2.42151069</v>
      </c>
      <c r="G18" s="18" t="n">
        <v>10.02981857</v>
      </c>
      <c r="H18" s="20" t="n">
        <v>2.41008094</v>
      </c>
      <c r="I18" s="18" t="n">
        <v>0</v>
      </c>
      <c r="J18" s="20" t="n">
        <v>0</v>
      </c>
      <c r="K18" s="18" t="s">
        <v>404</v>
      </c>
      <c r="L18" s="20" t="s">
        <v>404</v>
      </c>
      <c r="M18" s="18" t="n">
        <v>0</v>
      </c>
      <c r="N18" s="20" t="n">
        <v>0</v>
      </c>
      <c r="O18" s="18" t="n">
        <v>0</v>
      </c>
      <c r="P18" s="20" t="n">
        <v>0</v>
      </c>
      <c r="Q18" s="18" t="n">
        <v>0.35379644</v>
      </c>
      <c r="R18" s="20" t="n">
        <v>0.28120746</v>
      </c>
    </row>
    <row r="19" spans="1:18">
      <c r="A19" s="15" t="s">
        <v>416</v>
      </c>
      <c r="B19" s="17" t="n">
        <v>5658</v>
      </c>
      <c r="C19" s="18">
        <f>(327.0/B19*100)</f>
        <v/>
      </c>
      <c r="D19" s="19" t="n">
        <v>5331</v>
      </c>
      <c r="E19" s="18" t="n">
        <v>38.76496133</v>
      </c>
      <c r="F19" s="20" t="n">
        <v>3.91007763</v>
      </c>
      <c r="G19" s="18" t="n">
        <v>58.49560308</v>
      </c>
      <c r="H19" s="20" t="n">
        <v>3.92559457</v>
      </c>
      <c r="I19" s="18" t="n">
        <v>0</v>
      </c>
      <c r="J19" s="20" t="n">
        <v>0</v>
      </c>
      <c r="K19" s="18" t="s">
        <v>404</v>
      </c>
      <c r="L19" s="20" t="s">
        <v>404</v>
      </c>
      <c r="M19" s="18" t="n">
        <v>0</v>
      </c>
      <c r="N19" s="20" t="n">
        <v>0</v>
      </c>
      <c r="O19" s="18" t="n">
        <v>0</v>
      </c>
      <c r="P19" s="20" t="n">
        <v>0</v>
      </c>
      <c r="Q19" s="18" t="n">
        <v>2.73943559</v>
      </c>
      <c r="R19" s="20" t="n">
        <v>1.1119434</v>
      </c>
    </row>
    <row r="20" spans="1:18">
      <c r="A20" s="15" t="s">
        <v>417</v>
      </c>
      <c r="B20" s="17" t="n">
        <v>3371</v>
      </c>
      <c r="C20" s="18">
        <f>(24.0/B20*100)</f>
        <v/>
      </c>
      <c r="D20" s="19" t="n">
        <v>3347</v>
      </c>
      <c r="E20" s="18" t="n">
        <v>92.95184706000001</v>
      </c>
      <c r="F20" s="20" t="n">
        <v>0.16906999</v>
      </c>
      <c r="G20" s="18" t="n">
        <v>4.75043036</v>
      </c>
      <c r="H20" s="20" t="n">
        <v>0.11781766</v>
      </c>
      <c r="I20" s="18" t="n">
        <v>0</v>
      </c>
      <c r="J20" s="20" t="n">
        <v>0</v>
      </c>
      <c r="K20" s="18" t="s">
        <v>404</v>
      </c>
      <c r="L20" s="20" t="s">
        <v>404</v>
      </c>
      <c r="M20" s="18" t="n">
        <v>0</v>
      </c>
      <c r="N20" s="20" t="n">
        <v>0</v>
      </c>
      <c r="O20" s="18" t="n">
        <v>0</v>
      </c>
      <c r="P20" s="20" t="n">
        <v>0</v>
      </c>
      <c r="Q20" s="18" t="n">
        <v>2.29772258</v>
      </c>
      <c r="R20" s="20" t="n">
        <v>0.11911546</v>
      </c>
    </row>
    <row r="21" spans="1:18">
      <c r="A21" s="15" t="s">
        <v>418</v>
      </c>
      <c r="B21" s="17" t="n">
        <v>5741</v>
      </c>
      <c r="C21" s="18">
        <f>(0.0/B21*100)</f>
        <v/>
      </c>
      <c r="D21" s="19" t="n">
        <v>5741</v>
      </c>
      <c r="E21" s="18" t="n">
        <v>87.08909224</v>
      </c>
      <c r="F21" s="20" t="n">
        <v>2.87704035</v>
      </c>
      <c r="G21" s="18" t="n">
        <v>5.75345592</v>
      </c>
      <c r="H21" s="20" t="n">
        <v>1.89866423</v>
      </c>
      <c r="I21" s="18" t="n">
        <v>0</v>
      </c>
      <c r="J21" s="20" t="n">
        <v>0</v>
      </c>
      <c r="K21" s="18" t="s">
        <v>404</v>
      </c>
      <c r="L21" s="20" t="s">
        <v>404</v>
      </c>
      <c r="M21" s="18" t="n">
        <v>0</v>
      </c>
      <c r="N21" s="20" t="n">
        <v>0</v>
      </c>
      <c r="O21" s="18" t="n">
        <v>0</v>
      </c>
      <c r="P21" s="20" t="n">
        <v>0</v>
      </c>
      <c r="Q21" s="18" t="n">
        <v>7.15745184</v>
      </c>
      <c r="R21" s="20" t="n">
        <v>2.18433928</v>
      </c>
    </row>
    <row r="22" spans="1:18">
      <c r="A22" s="15" t="s">
        <v>419</v>
      </c>
      <c r="B22" s="17" t="n">
        <v>6598</v>
      </c>
      <c r="C22" s="18">
        <f>(0.0/B22*100)</f>
        <v/>
      </c>
      <c r="D22" s="19" t="n">
        <v>6598</v>
      </c>
      <c r="E22" s="18" t="n">
        <v>91.83284866</v>
      </c>
      <c r="F22" s="20" t="n">
        <v>2.04909311</v>
      </c>
      <c r="G22" s="18" t="n">
        <v>6.54261015</v>
      </c>
      <c r="H22" s="20" t="n">
        <v>1.81881195</v>
      </c>
      <c r="I22" s="18" t="n">
        <v>0</v>
      </c>
      <c r="J22" s="20" t="n">
        <v>0</v>
      </c>
      <c r="K22" s="18" t="s">
        <v>404</v>
      </c>
      <c r="L22" s="20" t="s">
        <v>404</v>
      </c>
      <c r="M22" s="18" t="n">
        <v>0</v>
      </c>
      <c r="N22" s="20" t="n">
        <v>0</v>
      </c>
      <c r="O22" s="18" t="n">
        <v>0</v>
      </c>
      <c r="P22" s="20" t="n">
        <v>0</v>
      </c>
      <c r="Q22" s="18" t="n">
        <v>1.62454119</v>
      </c>
      <c r="R22" s="20" t="n">
        <v>0.96023545</v>
      </c>
    </row>
    <row r="23" spans="1:18">
      <c r="A23" s="15" t="s">
        <v>420</v>
      </c>
      <c r="B23" s="17" t="n">
        <v>11583</v>
      </c>
      <c r="C23" s="18">
        <f>(3185.0/B23*100)</f>
        <v/>
      </c>
      <c r="D23" s="19" t="n">
        <v>8398</v>
      </c>
      <c r="E23" s="18" t="n">
        <v>64.20364465</v>
      </c>
      <c r="F23" s="20" t="n">
        <v>3.58075002</v>
      </c>
      <c r="G23" s="18" t="n">
        <v>29.95966754</v>
      </c>
      <c r="H23" s="20" t="n">
        <v>3.20774587</v>
      </c>
      <c r="I23" s="18" t="n">
        <v>0</v>
      </c>
      <c r="J23" s="20" t="n">
        <v>0</v>
      </c>
      <c r="K23" s="18" t="s">
        <v>404</v>
      </c>
      <c r="L23" s="20" t="s">
        <v>404</v>
      </c>
      <c r="M23" s="18" t="n">
        <v>0</v>
      </c>
      <c r="N23" s="20" t="n">
        <v>0</v>
      </c>
      <c r="O23" s="18" t="n">
        <v>0</v>
      </c>
      <c r="P23" s="20" t="n">
        <v>0</v>
      </c>
      <c r="Q23" s="18" t="n">
        <v>5.83668781</v>
      </c>
      <c r="R23" s="20" t="n">
        <v>1.70604979</v>
      </c>
    </row>
    <row r="24" spans="1:18">
      <c r="A24" s="15" t="s">
        <v>421</v>
      </c>
      <c r="B24" s="17" t="n">
        <v>6647</v>
      </c>
      <c r="C24" s="18">
        <f>(0.0/B24*100)</f>
        <v/>
      </c>
      <c r="D24" s="19" t="n">
        <v>6647</v>
      </c>
      <c r="E24" s="18" t="n">
        <v>83.66157853</v>
      </c>
      <c r="F24" s="20" t="n">
        <v>2.68016544</v>
      </c>
      <c r="G24" s="18" t="n">
        <v>16.33842147</v>
      </c>
      <c r="H24" s="20" t="n">
        <v>2.68016544</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95.59743315999999</v>
      </c>
      <c r="F25" s="20" t="n">
        <v>1.67338072</v>
      </c>
      <c r="G25" s="18" t="n">
        <v>4.40256684</v>
      </c>
      <c r="H25" s="20" t="n">
        <v>1.67338072</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73.61779524000001</v>
      </c>
      <c r="F26" s="20" t="n">
        <v>2.5009592</v>
      </c>
      <c r="G26" s="18" t="n">
        <v>25.4066167</v>
      </c>
      <c r="H26" s="20" t="n">
        <v>2.44092576</v>
      </c>
      <c r="I26" s="18" t="n">
        <v>0</v>
      </c>
      <c r="J26" s="20" t="n">
        <v>0</v>
      </c>
      <c r="K26" s="18" t="s">
        <v>404</v>
      </c>
      <c r="L26" s="20" t="s">
        <v>404</v>
      </c>
      <c r="M26" s="18" t="n">
        <v>0</v>
      </c>
      <c r="N26" s="20" t="n">
        <v>0</v>
      </c>
      <c r="O26" s="18" t="n">
        <v>0</v>
      </c>
      <c r="P26" s="20" t="n">
        <v>0</v>
      </c>
      <c r="Q26" s="18" t="n">
        <v>0.97558806</v>
      </c>
      <c r="R26" s="20" t="n">
        <v>0.37817783</v>
      </c>
    </row>
    <row r="27" spans="1:18">
      <c r="A27" s="15" t="s">
        <v>424</v>
      </c>
      <c r="B27" s="17" t="n">
        <v>5299</v>
      </c>
      <c r="C27" s="18">
        <f>(0.0/B27*100)</f>
        <v/>
      </c>
      <c r="D27" s="19" t="n">
        <v>5299</v>
      </c>
      <c r="E27" s="18" t="n">
        <v>75.3618834</v>
      </c>
      <c r="F27" s="20" t="n">
        <v>0.06806469</v>
      </c>
      <c r="G27" s="18" t="n">
        <v>24.41549279</v>
      </c>
      <c r="H27" s="20" t="n">
        <v>0.06867788</v>
      </c>
      <c r="I27" s="18" t="n">
        <v>0</v>
      </c>
      <c r="J27" s="20" t="n">
        <v>0</v>
      </c>
      <c r="K27" s="18" t="s">
        <v>404</v>
      </c>
      <c r="L27" s="20" t="s">
        <v>404</v>
      </c>
      <c r="M27" s="18" t="n">
        <v>0</v>
      </c>
      <c r="N27" s="20" t="n">
        <v>0</v>
      </c>
      <c r="O27" s="18" t="n">
        <v>0</v>
      </c>
      <c r="P27" s="20" t="n">
        <v>0</v>
      </c>
      <c r="Q27" s="18" t="n">
        <v>0.22262381</v>
      </c>
      <c r="R27" s="20" t="n">
        <v>0.00634242</v>
      </c>
    </row>
    <row r="28" spans="1:18">
      <c r="A28" s="15" t="s">
        <v>425</v>
      </c>
      <c r="B28" s="17" t="n">
        <v>7568</v>
      </c>
      <c r="C28" s="18">
        <f>(0.0/B28*100)</f>
        <v/>
      </c>
      <c r="D28" s="19" t="n">
        <v>7568</v>
      </c>
      <c r="E28" s="18" t="n">
        <v>68.17567855</v>
      </c>
      <c r="F28" s="20" t="n">
        <v>3.29518729</v>
      </c>
      <c r="G28" s="18" t="n">
        <v>31.64986056</v>
      </c>
      <c r="H28" s="20" t="n">
        <v>3.28546312</v>
      </c>
      <c r="I28" s="18" t="n">
        <v>0</v>
      </c>
      <c r="J28" s="20" t="n">
        <v>0</v>
      </c>
      <c r="K28" s="18" t="s">
        <v>404</v>
      </c>
      <c r="L28" s="20" t="s">
        <v>404</v>
      </c>
      <c r="M28" s="18" t="n">
        <v>0</v>
      </c>
      <c r="N28" s="20" t="n">
        <v>0</v>
      </c>
      <c r="O28" s="18" t="n">
        <v>0</v>
      </c>
      <c r="P28" s="20" t="n">
        <v>0</v>
      </c>
      <c r="Q28" s="18" t="n">
        <v>0.17446089</v>
      </c>
      <c r="R28" s="20" t="n">
        <v>0.1746053</v>
      </c>
    </row>
    <row r="29" spans="1:18">
      <c r="A29" s="15" t="s">
        <v>426</v>
      </c>
      <c r="B29" s="17" t="n">
        <v>5385</v>
      </c>
      <c r="C29" s="18">
        <f>(1123.0/B29*100)</f>
        <v/>
      </c>
      <c r="D29" s="19" t="n">
        <v>4262</v>
      </c>
      <c r="E29" s="18" t="n">
        <v>65.85832517</v>
      </c>
      <c r="F29" s="20" t="n">
        <v>4.3435186</v>
      </c>
      <c r="G29" s="18" t="n">
        <v>5.02174069</v>
      </c>
      <c r="H29" s="20" t="n">
        <v>1.76966464</v>
      </c>
      <c r="I29" s="18" t="n">
        <v>0</v>
      </c>
      <c r="J29" s="20" t="n">
        <v>0</v>
      </c>
      <c r="K29" s="18" t="s">
        <v>404</v>
      </c>
      <c r="L29" s="20" t="s">
        <v>404</v>
      </c>
      <c r="M29" s="18" t="n">
        <v>0</v>
      </c>
      <c r="N29" s="20" t="n">
        <v>0</v>
      </c>
      <c r="O29" s="18" t="n">
        <v>0</v>
      </c>
      <c r="P29" s="20" t="n">
        <v>0</v>
      </c>
      <c r="Q29" s="18" t="n">
        <v>29.11993414</v>
      </c>
      <c r="R29" s="20" t="n">
        <v>4.20547801</v>
      </c>
    </row>
    <row r="30" spans="1:18">
      <c r="A30" s="15" t="s">
        <v>427</v>
      </c>
      <c r="B30" s="17" t="n">
        <v>4520</v>
      </c>
      <c r="C30" s="18">
        <f>(1053.0/B30*100)</f>
        <v/>
      </c>
      <c r="D30" s="19" t="n">
        <v>3467</v>
      </c>
      <c r="E30" s="18" t="n">
        <v>95.16869016</v>
      </c>
      <c r="F30" s="20" t="n">
        <v>1.78395265</v>
      </c>
      <c r="G30" s="18" t="n">
        <v>1.38590627</v>
      </c>
      <c r="H30" s="20" t="n">
        <v>0.83297369</v>
      </c>
      <c r="I30" s="18" t="n">
        <v>0</v>
      </c>
      <c r="J30" s="20" t="n">
        <v>0</v>
      </c>
      <c r="K30" s="18" t="s">
        <v>404</v>
      </c>
      <c r="L30" s="20" t="s">
        <v>404</v>
      </c>
      <c r="M30" s="18" t="n">
        <v>0</v>
      </c>
      <c r="N30" s="20" t="n">
        <v>0</v>
      </c>
      <c r="O30" s="18" t="n">
        <v>0</v>
      </c>
      <c r="P30" s="20" t="n">
        <v>0</v>
      </c>
      <c r="Q30" s="18" t="n">
        <v>3.44540357</v>
      </c>
      <c r="R30" s="20" t="n">
        <v>1.51055327</v>
      </c>
    </row>
    <row r="31" spans="1:18">
      <c r="A31" s="15" t="s">
        <v>428</v>
      </c>
      <c r="B31" s="17" t="n">
        <v>5456</v>
      </c>
      <c r="C31" s="18">
        <f>(502.0/B31*100)</f>
        <v/>
      </c>
      <c r="D31" s="19" t="n">
        <v>4954</v>
      </c>
      <c r="E31" s="18" t="n">
        <v>63.16473645</v>
      </c>
      <c r="F31" s="20" t="n">
        <v>3.48847739</v>
      </c>
      <c r="G31" s="18" t="n">
        <v>26.19776088</v>
      </c>
      <c r="H31" s="20" t="n">
        <v>3.35526842</v>
      </c>
      <c r="I31" s="18" t="n">
        <v>0</v>
      </c>
      <c r="J31" s="20" t="n">
        <v>0</v>
      </c>
      <c r="K31" s="18" t="s">
        <v>404</v>
      </c>
      <c r="L31" s="20" t="s">
        <v>404</v>
      </c>
      <c r="M31" s="18" t="n">
        <v>0</v>
      </c>
      <c r="N31" s="20" t="n">
        <v>0</v>
      </c>
      <c r="O31" s="18" t="n">
        <v>0</v>
      </c>
      <c r="P31" s="20" t="n">
        <v>0</v>
      </c>
      <c r="Q31" s="18" t="n">
        <v>10.63750267</v>
      </c>
      <c r="R31" s="20" t="n">
        <v>1.86447193</v>
      </c>
    </row>
    <row r="32" spans="1:18">
      <c r="A32" s="15" t="s">
        <v>429</v>
      </c>
      <c r="B32" s="17" t="n">
        <v>4478</v>
      </c>
      <c r="C32" s="18">
        <f>(0.0/B32*100)</f>
        <v/>
      </c>
      <c r="D32" s="19" t="n">
        <v>4478</v>
      </c>
      <c r="E32" s="18" t="n">
        <v>95.15045447999999</v>
      </c>
      <c r="F32" s="20" t="n">
        <v>1.73295019</v>
      </c>
      <c r="G32" s="18" t="n">
        <v>3.03610973</v>
      </c>
      <c r="H32" s="20" t="n">
        <v>1.36635276</v>
      </c>
      <c r="I32" s="18" t="n">
        <v>0</v>
      </c>
      <c r="J32" s="20" t="n">
        <v>0</v>
      </c>
      <c r="K32" s="18" t="s">
        <v>404</v>
      </c>
      <c r="L32" s="20" t="s">
        <v>404</v>
      </c>
      <c r="M32" s="18" t="n">
        <v>0</v>
      </c>
      <c r="N32" s="20" t="n">
        <v>0</v>
      </c>
      <c r="O32" s="18" t="n">
        <v>0</v>
      </c>
      <c r="P32" s="20" t="n">
        <v>0</v>
      </c>
      <c r="Q32" s="18" t="n">
        <v>1.81343579</v>
      </c>
      <c r="R32" s="20" t="n">
        <v>1.06709289</v>
      </c>
    </row>
    <row r="33" spans="1:18">
      <c r="A33" s="15" t="s">
        <v>430</v>
      </c>
      <c r="B33" s="17" t="n">
        <v>7325</v>
      </c>
      <c r="C33" s="18">
        <f>(29.0/B33*100)</f>
        <v/>
      </c>
      <c r="D33" s="19" t="n">
        <v>7296</v>
      </c>
      <c r="E33" s="18" t="n">
        <v>89.58578168</v>
      </c>
      <c r="F33" s="20" t="n">
        <v>2.09990206</v>
      </c>
      <c r="G33" s="18" t="n">
        <v>9.565782069999999</v>
      </c>
      <c r="H33" s="20" t="n">
        <v>1.97753499</v>
      </c>
      <c r="I33" s="18" t="n">
        <v>0</v>
      </c>
      <c r="J33" s="20" t="n">
        <v>0</v>
      </c>
      <c r="K33" s="18" t="s">
        <v>404</v>
      </c>
      <c r="L33" s="20" t="s">
        <v>404</v>
      </c>
      <c r="M33" s="18" t="n">
        <v>0</v>
      </c>
      <c r="N33" s="20" t="n">
        <v>0</v>
      </c>
      <c r="O33" s="18" t="n">
        <v>0</v>
      </c>
      <c r="P33" s="20" t="n">
        <v>0</v>
      </c>
      <c r="Q33" s="18" t="n">
        <v>0.84843625</v>
      </c>
      <c r="R33" s="20" t="n">
        <v>0.70086617</v>
      </c>
    </row>
    <row r="34" spans="1:18">
      <c r="A34" s="15" t="s">
        <v>431</v>
      </c>
      <c r="B34" s="17" t="n">
        <v>6350</v>
      </c>
      <c r="C34" s="18">
        <f>(0.0/B34*100)</f>
        <v/>
      </c>
      <c r="D34" s="19" t="n">
        <v>6350</v>
      </c>
      <c r="E34" s="18" t="n">
        <v>50.66900194</v>
      </c>
      <c r="F34" s="20" t="n">
        <v>3.25142464</v>
      </c>
      <c r="G34" s="18" t="n">
        <v>47.96871304</v>
      </c>
      <c r="H34" s="20" t="n">
        <v>3.23342928</v>
      </c>
      <c r="I34" s="18" t="n">
        <v>0</v>
      </c>
      <c r="J34" s="20" t="n">
        <v>0</v>
      </c>
      <c r="K34" s="18" t="s">
        <v>404</v>
      </c>
      <c r="L34" s="20" t="s">
        <v>404</v>
      </c>
      <c r="M34" s="18" t="n">
        <v>0</v>
      </c>
      <c r="N34" s="20" t="n">
        <v>0</v>
      </c>
      <c r="O34" s="18" t="n">
        <v>0</v>
      </c>
      <c r="P34" s="20" t="n">
        <v>0</v>
      </c>
      <c r="Q34" s="18" t="n">
        <v>1.36228502</v>
      </c>
      <c r="R34" s="20" t="n">
        <v>0.69448912</v>
      </c>
    </row>
    <row r="35" spans="1:18">
      <c r="A35" s="15" t="s">
        <v>432</v>
      </c>
      <c r="B35" s="17" t="n">
        <v>6406</v>
      </c>
      <c r="C35" s="18">
        <f>(443.0/B35*100)</f>
        <v/>
      </c>
      <c r="D35" s="19" t="n">
        <v>5963</v>
      </c>
      <c r="E35" s="18" t="n">
        <v>82.10061073999999</v>
      </c>
      <c r="F35" s="20" t="n">
        <v>0.5576858099999999</v>
      </c>
      <c r="G35" s="18" t="n">
        <v>16.75901646</v>
      </c>
      <c r="H35" s="20" t="n">
        <v>0.55548675</v>
      </c>
      <c r="I35" s="18" t="n">
        <v>0</v>
      </c>
      <c r="J35" s="20" t="n">
        <v>0</v>
      </c>
      <c r="K35" s="18" t="s">
        <v>404</v>
      </c>
      <c r="L35" s="20" t="s">
        <v>404</v>
      </c>
      <c r="M35" s="18" t="n">
        <v>0</v>
      </c>
      <c r="N35" s="20" t="n">
        <v>0</v>
      </c>
      <c r="O35" s="18" t="n">
        <v>0</v>
      </c>
      <c r="P35" s="20" t="n">
        <v>0</v>
      </c>
      <c r="Q35" s="18" t="n">
        <v>1.1403728</v>
      </c>
      <c r="R35" s="20" t="n">
        <v>0.07894985</v>
      </c>
    </row>
    <row r="36" spans="1:18">
      <c r="A36" s="15" t="s">
        <v>433</v>
      </c>
      <c r="B36" s="17" t="n">
        <v>6736</v>
      </c>
      <c r="C36" s="18">
        <f>(10.0/B36*100)</f>
        <v/>
      </c>
      <c r="D36" s="19" t="n">
        <v>6726</v>
      </c>
      <c r="E36" s="18" t="n">
        <v>70.80471761</v>
      </c>
      <c r="F36" s="20" t="n">
        <v>3.2877561</v>
      </c>
      <c r="G36" s="18" t="n">
        <v>27.62317849</v>
      </c>
      <c r="H36" s="20" t="n">
        <v>3.29389136</v>
      </c>
      <c r="I36" s="18" t="n">
        <v>0</v>
      </c>
      <c r="J36" s="20" t="n">
        <v>0</v>
      </c>
      <c r="K36" s="18" t="s">
        <v>404</v>
      </c>
      <c r="L36" s="20" t="s">
        <v>404</v>
      </c>
      <c r="M36" s="18" t="n">
        <v>0</v>
      </c>
      <c r="N36" s="20" t="n">
        <v>0</v>
      </c>
      <c r="O36" s="18" t="n">
        <v>0</v>
      </c>
      <c r="P36" s="20" t="n">
        <v>0</v>
      </c>
      <c r="Q36" s="18" t="n">
        <v>1.57210391</v>
      </c>
      <c r="R36" s="20" t="n">
        <v>0.80284996</v>
      </c>
    </row>
    <row r="37" spans="1:18">
      <c r="A37" s="15" t="s">
        <v>434</v>
      </c>
      <c r="B37" s="17" t="n">
        <v>5458</v>
      </c>
      <c r="C37" s="18">
        <f>(0.0/B37*100)</f>
        <v/>
      </c>
      <c r="D37" s="19" t="n">
        <v>5458</v>
      </c>
      <c r="E37" s="18" t="n">
        <v>79.41635592</v>
      </c>
      <c r="F37" s="20" t="n">
        <v>3.17483082</v>
      </c>
      <c r="G37" s="18" t="n">
        <v>20.58364408</v>
      </c>
      <c r="H37" s="20" t="n">
        <v>3.17483082</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(268.0/B38*100)</f>
        <v/>
      </c>
      <c r="D38" s="19" t="n">
        <v>5592</v>
      </c>
      <c r="E38" s="18" t="n">
        <v>84.85050946</v>
      </c>
      <c r="F38" s="20" t="n">
        <v>3.58811047</v>
      </c>
      <c r="G38" s="18" t="n">
        <v>14.41683266</v>
      </c>
      <c r="H38" s="20" t="n">
        <v>3.56029492</v>
      </c>
      <c r="I38" s="18" t="n">
        <v>0</v>
      </c>
      <c r="J38" s="20" t="n">
        <v>0</v>
      </c>
      <c r="K38" s="18" t="s">
        <v>404</v>
      </c>
      <c r="L38" s="20" t="s">
        <v>404</v>
      </c>
      <c r="M38" s="18" t="n">
        <v>0</v>
      </c>
      <c r="N38" s="20" t="n">
        <v>0</v>
      </c>
      <c r="O38" s="18" t="n">
        <v>0</v>
      </c>
      <c r="P38" s="20" t="n">
        <v>0</v>
      </c>
      <c r="Q38" s="18" t="n">
        <v>0.73265787</v>
      </c>
      <c r="R38" s="20" t="n">
        <v>0.48744648</v>
      </c>
    </row>
    <row r="39" spans="1:18">
      <c r="A39" s="15" t="s">
        <v>436</v>
      </c>
      <c r="B39" s="17" t="n">
        <v>5895</v>
      </c>
      <c r="C39" s="18">
        <f>(0.0/B39*100)</f>
        <v/>
      </c>
      <c r="D39" s="19" t="n">
        <v>5895</v>
      </c>
      <c r="E39" s="18" t="n">
        <v>29.63523498</v>
      </c>
      <c r="F39" s="20" t="n">
        <v>3.36071384</v>
      </c>
      <c r="G39" s="18" t="n">
        <v>70.36476501999999</v>
      </c>
      <c r="H39" s="20" t="n">
        <v>3.36071384</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(2928.0/B40*100)</f>
        <v/>
      </c>
      <c r="D40" s="19" t="n">
        <v>11229</v>
      </c>
      <c r="E40" s="18" t="n">
        <v>96.71805754</v>
      </c>
      <c r="F40" s="20" t="n">
        <v>0.95635179</v>
      </c>
      <c r="G40" s="18" t="n">
        <v>0.25423961</v>
      </c>
      <c r="H40" s="20" t="n">
        <v>0.19325827</v>
      </c>
      <c r="I40" s="18" t="n">
        <v>0</v>
      </c>
      <c r="J40" s="20" t="n">
        <v>0</v>
      </c>
      <c r="K40" s="18" t="s">
        <v>404</v>
      </c>
      <c r="L40" s="20" t="s">
        <v>404</v>
      </c>
      <c r="M40" s="18" t="n">
        <v>0</v>
      </c>
      <c r="N40" s="20" t="n">
        <v>0</v>
      </c>
      <c r="O40" s="18" t="n">
        <v>0</v>
      </c>
      <c r="P40" s="20" t="n">
        <v>0</v>
      </c>
      <c r="Q40" s="18" t="n">
        <v>3.02770285</v>
      </c>
      <c r="R40" s="20" t="n">
        <v>0.94720512</v>
      </c>
    </row>
    <row r="41" spans="1:18">
      <c r="A41" s="15" t="s">
        <v>438</v>
      </c>
      <c r="B41" s="17" t="n">
        <v>5712</v>
      </c>
      <c r="C41" s="18">
        <f>(99.0/B41*100)</f>
        <v/>
      </c>
      <c r="D41" s="19" t="n">
        <v>5613</v>
      </c>
      <c r="E41" s="18" t="n">
        <v>98.07233957</v>
      </c>
      <c r="F41" s="20" t="n">
        <v>0.96611259</v>
      </c>
      <c r="G41" s="18" t="n">
        <v>1.80679486</v>
      </c>
      <c r="H41" s="20" t="n">
        <v>0.95943621</v>
      </c>
      <c r="I41" s="18" t="n">
        <v>0</v>
      </c>
      <c r="J41" s="20" t="n">
        <v>0</v>
      </c>
      <c r="K41" s="18" t="s">
        <v>404</v>
      </c>
      <c r="L41" s="20" t="s">
        <v>404</v>
      </c>
      <c r="M41" s="18" t="n">
        <v>0</v>
      </c>
      <c r="N41" s="20" t="n">
        <v>0</v>
      </c>
      <c r="O41" s="18" t="n">
        <v>0</v>
      </c>
      <c r="P41" s="20" t="n">
        <v>0</v>
      </c>
      <c r="Q41" s="18" t="n">
        <v>0.12086557</v>
      </c>
      <c r="R41" s="20" t="n">
        <v>0.11382154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87.05112953</v>
      </c>
      <c r="F44" s="20" t="n">
        <v>2.32076178</v>
      </c>
      <c r="G44" s="18" t="n">
        <v>12.34284507</v>
      </c>
      <c r="H44" s="20" t="n">
        <v>2.31027889</v>
      </c>
      <c r="I44" s="18" t="n">
        <v>0</v>
      </c>
      <c r="J44" s="20" t="n">
        <v>0</v>
      </c>
      <c r="K44" s="18" t="s">
        <v>404</v>
      </c>
      <c r="L44" s="20" t="s">
        <v>404</v>
      </c>
      <c r="M44" s="18" t="n">
        <v>0</v>
      </c>
      <c r="N44" s="20" t="n">
        <v>0</v>
      </c>
      <c r="O44" s="18" t="n">
        <v>0.46107518</v>
      </c>
      <c r="P44" s="20" t="n">
        <v>0.46044739</v>
      </c>
      <c r="Q44" s="18" t="n">
        <v>0.14495023</v>
      </c>
      <c r="R44" s="20" t="n">
        <v>0.1467335</v>
      </c>
    </row>
    <row r="45" spans="1:18">
      <c r="A45" s="15" t="s">
        <v>442</v>
      </c>
      <c r="B45" s="17" t="n">
        <v>5519</v>
      </c>
      <c r="C45" s="18">
        <f>(0.0/B45*100)</f>
        <v/>
      </c>
      <c r="D45" s="19" t="n">
        <v>5519</v>
      </c>
      <c r="E45" s="18" t="n">
        <v>32.77206356</v>
      </c>
      <c r="F45" s="20" t="n">
        <v>4.09033859</v>
      </c>
      <c r="G45" s="18" t="n">
        <v>64.73246562999999</v>
      </c>
      <c r="H45" s="20" t="n">
        <v>4.17724008</v>
      </c>
      <c r="I45" s="18" t="n">
        <v>0</v>
      </c>
      <c r="J45" s="20" t="n">
        <v>0</v>
      </c>
      <c r="K45" s="18" t="s">
        <v>404</v>
      </c>
      <c r="L45" s="20" t="s">
        <v>404</v>
      </c>
      <c r="M45" s="18" t="n">
        <v>0</v>
      </c>
      <c r="N45" s="20" t="n">
        <v>0</v>
      </c>
      <c r="O45" s="18" t="n">
        <v>0</v>
      </c>
      <c r="P45" s="20" t="n">
        <v>0</v>
      </c>
      <c r="Q45" s="18" t="n">
        <v>2.49547081</v>
      </c>
      <c r="R45" s="20" t="n">
        <v>1.38744896</v>
      </c>
    </row>
    <row r="46" spans="1:18">
      <c r="A46" s="15" t="s">
        <v>443</v>
      </c>
      <c r="B46" s="17" t="n">
        <v>23141</v>
      </c>
      <c r="C46" s="18">
        <f>(4196.0/B46*100)</f>
        <v/>
      </c>
      <c r="D46" s="19" t="n">
        <v>18945</v>
      </c>
      <c r="E46" s="18" t="n">
        <v>45.43517962</v>
      </c>
      <c r="F46" s="20" t="n">
        <v>2.49925183</v>
      </c>
      <c r="G46" s="18" t="n">
        <v>47.2100266</v>
      </c>
      <c r="H46" s="20" t="n">
        <v>2.42644431</v>
      </c>
      <c r="I46" s="18" t="n">
        <v>0</v>
      </c>
      <c r="J46" s="20" t="n">
        <v>0</v>
      </c>
      <c r="K46" s="18" t="s">
        <v>404</v>
      </c>
      <c r="L46" s="20" t="s">
        <v>404</v>
      </c>
      <c r="M46" s="18" t="n">
        <v>0</v>
      </c>
      <c r="N46" s="20" t="n">
        <v>0</v>
      </c>
      <c r="O46" s="18" t="n">
        <v>0</v>
      </c>
      <c r="P46" s="20" t="n">
        <v>0</v>
      </c>
      <c r="Q46" s="18" t="n">
        <v>7.35479378</v>
      </c>
      <c r="R46" s="20" t="n">
        <v>1.12263337</v>
      </c>
    </row>
    <row r="47" spans="1:18">
      <c r="A47" s="15" t="s">
        <v>444</v>
      </c>
      <c r="B47" s="17" t="n">
        <v>5928</v>
      </c>
      <c r="C47" s="18">
        <f>(0.0/B47*100)</f>
        <v/>
      </c>
      <c r="D47" s="19" t="n">
        <v>5928</v>
      </c>
      <c r="E47" s="18" t="n">
        <v>78.36649679999999</v>
      </c>
      <c r="F47" s="20" t="n">
        <v>3.16636202</v>
      </c>
      <c r="G47" s="18" t="n">
        <v>20.35522027</v>
      </c>
      <c r="H47" s="20" t="n">
        <v>3.03627134</v>
      </c>
      <c r="I47" s="18" t="n">
        <v>0</v>
      </c>
      <c r="J47" s="20" t="n">
        <v>0</v>
      </c>
      <c r="K47" s="18" t="s">
        <v>404</v>
      </c>
      <c r="L47" s="20" t="s">
        <v>404</v>
      </c>
      <c r="M47" s="18" t="n">
        <v>0</v>
      </c>
      <c r="N47" s="20" t="n">
        <v>0</v>
      </c>
      <c r="O47" s="18" t="n">
        <v>0</v>
      </c>
      <c r="P47" s="20" t="n">
        <v>0</v>
      </c>
      <c r="Q47" s="18" t="n">
        <v>1.27828292</v>
      </c>
      <c r="R47" s="20" t="n">
        <v>0.90404016</v>
      </c>
    </row>
    <row r="48" spans="1:18">
      <c r="A48" s="15" t="s">
        <v>445</v>
      </c>
      <c r="B48" s="17" t="n">
        <v>9841</v>
      </c>
      <c r="C48" s="18">
        <f>(40.0/B48*100)</f>
        <v/>
      </c>
      <c r="D48" s="19" t="n">
        <v>9801</v>
      </c>
      <c r="E48" s="18" t="n">
        <v>97.83280874</v>
      </c>
      <c r="F48" s="20" t="n">
        <v>1.0904305</v>
      </c>
      <c r="G48" s="18" t="n">
        <v>1.63195198</v>
      </c>
      <c r="H48" s="20" t="n">
        <v>0.95064227</v>
      </c>
      <c r="I48" s="18" t="n">
        <v>0</v>
      </c>
      <c r="J48" s="20" t="n">
        <v>0</v>
      </c>
      <c r="K48" s="18" t="s">
        <v>404</v>
      </c>
      <c r="L48" s="20" t="s">
        <v>404</v>
      </c>
      <c r="M48" s="18" t="n">
        <v>0</v>
      </c>
      <c r="N48" s="20" t="n">
        <v>0</v>
      </c>
      <c r="O48" s="18" t="n">
        <v>0</v>
      </c>
      <c r="P48" s="20" t="n">
        <v>0</v>
      </c>
      <c r="Q48" s="18" t="n">
        <v>0.53523928</v>
      </c>
      <c r="R48" s="20" t="n">
        <v>0.52726012</v>
      </c>
    </row>
    <row r="49" spans="1:18">
      <c r="A49" s="15" t="s">
        <v>446</v>
      </c>
      <c r="B49" s="17" t="n">
        <v>6349</v>
      </c>
      <c r="C49" s="18">
        <f>(52.0/B49*100)</f>
        <v/>
      </c>
      <c r="D49" s="19" t="n">
        <v>6297</v>
      </c>
      <c r="E49" s="18" t="n">
        <v>83.95310234</v>
      </c>
      <c r="F49" s="20" t="n">
        <v>2.81509941</v>
      </c>
      <c r="G49" s="18" t="n">
        <v>14.62417365</v>
      </c>
      <c r="H49" s="20" t="n">
        <v>2.72642197</v>
      </c>
      <c r="I49" s="18" t="n">
        <v>0</v>
      </c>
      <c r="J49" s="20" t="n">
        <v>0</v>
      </c>
      <c r="K49" s="18" t="s">
        <v>404</v>
      </c>
      <c r="L49" s="20" t="s">
        <v>404</v>
      </c>
      <c r="M49" s="18" t="n">
        <v>0</v>
      </c>
      <c r="N49" s="20" t="n">
        <v>0</v>
      </c>
      <c r="O49" s="18" t="n">
        <v>0</v>
      </c>
      <c r="P49" s="20" t="n">
        <v>0</v>
      </c>
      <c r="Q49" s="18" t="n">
        <v>1.42272402</v>
      </c>
      <c r="R49" s="20" t="n">
        <v>0.94319087</v>
      </c>
    </row>
    <row r="50" spans="1:18">
      <c r="A50" s="15" t="s">
        <v>447</v>
      </c>
      <c r="B50" s="17" t="n">
        <v>11795</v>
      </c>
      <c r="C50" s="18">
        <f>(1031.0/B50*100)</f>
        <v/>
      </c>
      <c r="D50" s="19" t="n">
        <v>10764</v>
      </c>
      <c r="E50" s="18" t="n">
        <v>68.11484469</v>
      </c>
      <c r="F50" s="20" t="n">
        <v>3.69220019</v>
      </c>
      <c r="G50" s="18" t="n">
        <v>25.04310338</v>
      </c>
      <c r="H50" s="20" t="n">
        <v>3.58934338</v>
      </c>
      <c r="I50" s="18" t="n">
        <v>0</v>
      </c>
      <c r="J50" s="20" t="n">
        <v>0</v>
      </c>
      <c r="K50" s="18" t="s">
        <v>404</v>
      </c>
      <c r="L50" s="20" t="s">
        <v>404</v>
      </c>
      <c r="M50" s="18" t="n">
        <v>0</v>
      </c>
      <c r="N50" s="20" t="n">
        <v>0</v>
      </c>
      <c r="O50" s="18" t="n">
        <v>0</v>
      </c>
      <c r="P50" s="20" t="n">
        <v>0</v>
      </c>
      <c r="Q50" s="18" t="n">
        <v>6.84205194</v>
      </c>
      <c r="R50" s="20" t="n">
        <v>1.65623513</v>
      </c>
    </row>
    <row r="51" spans="1:18">
      <c r="A51" s="15" t="s">
        <v>448</v>
      </c>
      <c r="B51" s="17" t="n">
        <v>6866</v>
      </c>
      <c r="C51" s="18">
        <f>(0.0/B51*100)</f>
        <v/>
      </c>
      <c r="D51" s="19" t="n">
        <v>6866</v>
      </c>
      <c r="E51" s="18" t="n">
        <v>81.75267950999999</v>
      </c>
      <c r="F51" s="20" t="n">
        <v>2.89308944</v>
      </c>
      <c r="G51" s="18" t="n">
        <v>18.24732049</v>
      </c>
      <c r="H51" s="20" t="n">
        <v>2.89308944</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76.80131906</v>
      </c>
      <c r="F52" s="20" t="n">
        <v>2.91097211</v>
      </c>
      <c r="G52" s="18" t="n">
        <v>22.49140991</v>
      </c>
      <c r="H52" s="20" t="n">
        <v>2.90790744</v>
      </c>
      <c r="I52" s="18" t="n">
        <v>0</v>
      </c>
      <c r="J52" s="20" t="n">
        <v>0</v>
      </c>
      <c r="K52" s="18" t="s">
        <v>404</v>
      </c>
      <c r="L52" s="20" t="s">
        <v>404</v>
      </c>
      <c r="M52" s="18" t="n">
        <v>0</v>
      </c>
      <c r="N52" s="20" t="n">
        <v>0</v>
      </c>
      <c r="O52" s="18" t="n">
        <v>0</v>
      </c>
      <c r="P52" s="20" t="n">
        <v>0</v>
      </c>
      <c r="Q52" s="18" t="n">
        <v>0.70727103</v>
      </c>
      <c r="R52" s="20" t="n">
        <v>0.01650758</v>
      </c>
    </row>
    <row r="53" spans="1:18">
      <c r="A53" s="15" t="s">
        <v>450</v>
      </c>
      <c r="B53" s="17" t="n">
        <v>5571</v>
      </c>
      <c r="C53" s="18">
        <f>(0.0/B53*100)</f>
        <v/>
      </c>
      <c r="D53" s="19" t="n">
        <v>5571</v>
      </c>
      <c r="E53" s="18" t="n">
        <v>90.41530453</v>
      </c>
      <c r="F53" s="20" t="n">
        <v>0.06312086</v>
      </c>
      <c r="G53" s="18" t="n">
        <v>9.475423490000001</v>
      </c>
      <c r="H53" s="20" t="n">
        <v>0.05934832</v>
      </c>
      <c r="I53" s="18" t="n">
        <v>0</v>
      </c>
      <c r="J53" s="20" t="n">
        <v>0</v>
      </c>
      <c r="K53" s="18" t="s">
        <v>404</v>
      </c>
      <c r="L53" s="20" t="s">
        <v>404</v>
      </c>
      <c r="M53" s="18" t="n">
        <v>0</v>
      </c>
      <c r="N53" s="20" t="n">
        <v>0</v>
      </c>
      <c r="O53" s="18" t="n">
        <v>0</v>
      </c>
      <c r="P53" s="20" t="n">
        <v>0</v>
      </c>
      <c r="Q53" s="18" t="n">
        <v>0.10927198</v>
      </c>
      <c r="R53" s="20" t="n">
        <v>0.02578596</v>
      </c>
    </row>
    <row r="54" spans="1:18">
      <c r="A54" s="15" t="s">
        <v>451</v>
      </c>
      <c r="B54" s="17" t="n">
        <v>4740</v>
      </c>
      <c r="C54" s="18">
        <f>(199.0/B54*100)</f>
        <v/>
      </c>
      <c r="D54" s="19" t="n">
        <v>4541</v>
      </c>
      <c r="E54" s="18" t="n">
        <v>89.00690480999999</v>
      </c>
      <c r="F54" s="20" t="n">
        <v>2.35807025</v>
      </c>
      <c r="G54" s="18" t="n">
        <v>9.33794408</v>
      </c>
      <c r="H54" s="20" t="n">
        <v>2.20250299</v>
      </c>
      <c r="I54" s="18" t="n">
        <v>0</v>
      </c>
      <c r="J54" s="20" t="n">
        <v>0</v>
      </c>
      <c r="K54" s="18" t="s">
        <v>404</v>
      </c>
      <c r="L54" s="20" t="s">
        <v>404</v>
      </c>
      <c r="M54" s="18" t="n">
        <v>0</v>
      </c>
      <c r="N54" s="20" t="n">
        <v>0</v>
      </c>
      <c r="O54" s="18" t="n">
        <v>0</v>
      </c>
      <c r="P54" s="20" t="n">
        <v>0</v>
      </c>
      <c r="Q54" s="18" t="n">
        <v>1.65515111</v>
      </c>
      <c r="R54" s="20" t="n">
        <v>0.8815786799999999</v>
      </c>
    </row>
    <row r="55" spans="1:18">
      <c r="A55" s="15" t="s">
        <v>452</v>
      </c>
      <c r="B55" s="17" t="n">
        <v>5316</v>
      </c>
      <c r="C55" s="18">
        <f>(43.0/B55*100)</f>
        <v/>
      </c>
      <c r="D55" s="19" t="n">
        <v>5273</v>
      </c>
      <c r="E55" s="18" t="n">
        <v>70.83209220000001</v>
      </c>
      <c r="F55" s="20" t="n">
        <v>3.12338944</v>
      </c>
      <c r="G55" s="18" t="n">
        <v>26.92980305</v>
      </c>
      <c r="H55" s="20" t="n">
        <v>2.93137133</v>
      </c>
      <c r="I55" s="18" t="n">
        <v>0</v>
      </c>
      <c r="J55" s="20" t="n">
        <v>0</v>
      </c>
      <c r="K55" s="18" t="s">
        <v>404</v>
      </c>
      <c r="L55" s="20" t="s">
        <v>404</v>
      </c>
      <c r="M55" s="18" t="n">
        <v>0</v>
      </c>
      <c r="N55" s="20" t="n">
        <v>0</v>
      </c>
      <c r="O55" s="18" t="n">
        <v>0.5412003</v>
      </c>
      <c r="P55" s="20" t="n">
        <v>0.5531757</v>
      </c>
      <c r="Q55" s="18" t="n">
        <v>1.69690444</v>
      </c>
      <c r="R55" s="20" t="n">
        <v>0.80988669</v>
      </c>
    </row>
    <row r="56" spans="1:18">
      <c r="A56" s="15" t="s">
        <v>453</v>
      </c>
      <c r="B56" s="17" t="n">
        <v>5359</v>
      </c>
      <c r="C56" s="18">
        <f>(0.0/B56*100)</f>
        <v/>
      </c>
      <c r="D56" s="19" t="n">
        <v>5359</v>
      </c>
      <c r="E56" s="18" t="n">
        <v>85.36496708999999</v>
      </c>
      <c r="F56" s="20" t="n">
        <v>2.99097845</v>
      </c>
      <c r="G56" s="18" t="n">
        <v>10.17865412</v>
      </c>
      <c r="H56" s="20" t="n">
        <v>2.5581168</v>
      </c>
      <c r="I56" s="18" t="n">
        <v>0</v>
      </c>
      <c r="J56" s="20" t="n">
        <v>0</v>
      </c>
      <c r="K56" s="18" t="s">
        <v>404</v>
      </c>
      <c r="L56" s="20" t="s">
        <v>404</v>
      </c>
      <c r="M56" s="18" t="n">
        <v>0</v>
      </c>
      <c r="N56" s="20" t="n">
        <v>0</v>
      </c>
      <c r="O56" s="18" t="n">
        <v>0</v>
      </c>
      <c r="P56" s="20" t="n">
        <v>0</v>
      </c>
      <c r="Q56" s="18" t="n">
        <v>4.45637879</v>
      </c>
      <c r="R56" s="20" t="n">
        <v>1.66814099</v>
      </c>
    </row>
    <row r="57" spans="1:18">
      <c r="A57" s="15" t="s">
        <v>454</v>
      </c>
      <c r="B57" s="17" t="n">
        <v>6513</v>
      </c>
      <c r="C57" s="18">
        <f>(0.0/B57*100)</f>
        <v/>
      </c>
      <c r="D57" s="19" t="n">
        <v>6513</v>
      </c>
      <c r="E57" s="18" t="n">
        <v>54.59585855</v>
      </c>
      <c r="F57" s="20" t="n">
        <v>3.44769167</v>
      </c>
      <c r="G57" s="18" t="n">
        <v>44.08715547</v>
      </c>
      <c r="H57" s="20" t="n">
        <v>3.38520292</v>
      </c>
      <c r="I57" s="18" t="n">
        <v>0</v>
      </c>
      <c r="J57" s="20" t="n">
        <v>0</v>
      </c>
      <c r="K57" s="18" t="s">
        <v>404</v>
      </c>
      <c r="L57" s="20" t="s">
        <v>404</v>
      </c>
      <c r="M57" s="18" t="n">
        <v>0</v>
      </c>
      <c r="N57" s="20" t="n">
        <v>0</v>
      </c>
      <c r="O57" s="18" t="n">
        <v>0</v>
      </c>
      <c r="P57" s="20" t="n">
        <v>0</v>
      </c>
      <c r="Q57" s="18" t="n">
        <v>1.31698598</v>
      </c>
      <c r="R57" s="20" t="n">
        <v>0.76347465</v>
      </c>
    </row>
    <row r="58" spans="1:18">
      <c r="A58" s="15" t="s">
        <v>455</v>
      </c>
      <c r="B58" s="17" t="n">
        <v>7267</v>
      </c>
      <c r="C58" s="18">
        <f>(0.0/B58*100)</f>
        <v/>
      </c>
      <c r="D58" s="19" t="n">
        <v>7267</v>
      </c>
      <c r="E58" s="18" t="n">
        <v>82.57963995999999</v>
      </c>
      <c r="F58" s="20" t="n">
        <v>2.74371416</v>
      </c>
      <c r="G58" s="18" t="n">
        <v>16.49126504</v>
      </c>
      <c r="H58" s="20" t="n">
        <v>2.5632584</v>
      </c>
      <c r="I58" s="18" t="n">
        <v>0</v>
      </c>
      <c r="J58" s="20" t="n">
        <v>0</v>
      </c>
      <c r="K58" s="18" t="s">
        <v>404</v>
      </c>
      <c r="L58" s="20" t="s">
        <v>404</v>
      </c>
      <c r="M58" s="18" t="n">
        <v>0</v>
      </c>
      <c r="N58" s="20" t="n">
        <v>0</v>
      </c>
      <c r="O58" s="18" t="n">
        <v>0</v>
      </c>
      <c r="P58" s="20" t="n">
        <v>0</v>
      </c>
      <c r="Q58" s="18" t="n">
        <v>0.929095</v>
      </c>
      <c r="R58" s="20" t="n">
        <v>0.70078367</v>
      </c>
    </row>
    <row r="59" spans="1:18">
      <c r="A59" s="15" t="s">
        <v>456</v>
      </c>
      <c r="B59" s="17" t="n">
        <v>4826</v>
      </c>
      <c r="C59" s="18">
        <f>(0.0/B59*100)</f>
        <v/>
      </c>
      <c r="D59" s="19" t="n">
        <v>4826</v>
      </c>
      <c r="E59" s="18" t="n">
        <v>50.71375903</v>
      </c>
      <c r="F59" s="20" t="n">
        <v>1.41402785</v>
      </c>
      <c r="G59" s="18" t="n">
        <v>46.91475518</v>
      </c>
      <c r="H59" s="20" t="n">
        <v>1.41375625</v>
      </c>
      <c r="I59" s="18" t="n">
        <v>0</v>
      </c>
      <c r="J59" s="20" t="n">
        <v>0</v>
      </c>
      <c r="K59" s="18" t="s">
        <v>404</v>
      </c>
      <c r="L59" s="20" t="s">
        <v>404</v>
      </c>
      <c r="M59" s="18" t="n">
        <v>0</v>
      </c>
      <c r="N59" s="20" t="n">
        <v>0</v>
      </c>
      <c r="O59" s="18" t="n">
        <v>0</v>
      </c>
      <c r="P59" s="20" t="n">
        <v>0</v>
      </c>
      <c r="Q59" s="18" t="n">
        <v>2.37148579</v>
      </c>
      <c r="R59" s="20" t="n">
        <v>0.05770794</v>
      </c>
    </row>
    <row r="60" spans="1:18">
      <c r="A60" s="15" t="s">
        <v>457</v>
      </c>
      <c r="B60" s="17" t="n">
        <v>4546</v>
      </c>
      <c r="C60" s="18">
        <f>(0.0/B60*100)</f>
        <v/>
      </c>
      <c r="D60" s="19" t="n">
        <v>4546</v>
      </c>
      <c r="E60" s="18" t="n">
        <v>58.30756551</v>
      </c>
      <c r="F60" s="20" t="n">
        <v>3.66250506</v>
      </c>
      <c r="G60" s="18" t="n">
        <v>35.41977479</v>
      </c>
      <c r="H60" s="20" t="n">
        <v>3.58683123</v>
      </c>
      <c r="I60" s="18" t="n">
        <v>0</v>
      </c>
      <c r="J60" s="20" t="n">
        <v>0</v>
      </c>
      <c r="K60" s="18" t="s">
        <v>404</v>
      </c>
      <c r="L60" s="20" t="s">
        <v>404</v>
      </c>
      <c r="M60" s="18" t="n">
        <v>0</v>
      </c>
      <c r="N60" s="20" t="n">
        <v>0</v>
      </c>
      <c r="O60" s="18" t="n">
        <v>0</v>
      </c>
      <c r="P60" s="20" t="n">
        <v>0</v>
      </c>
      <c r="Q60" s="18" t="n">
        <v>6.2726597</v>
      </c>
      <c r="R60" s="20" t="n">
        <v>1.58149115</v>
      </c>
    </row>
    <row r="61" spans="1:18">
      <c r="A61" s="15" t="s">
        <v>458</v>
      </c>
      <c r="B61" s="17" t="n">
        <v>6525</v>
      </c>
      <c r="C61" s="18">
        <f>(0.0/B61*100)</f>
        <v/>
      </c>
      <c r="D61" s="19" t="n">
        <v>6525</v>
      </c>
      <c r="E61" s="18" t="n">
        <v>83.10641783</v>
      </c>
      <c r="F61" s="20" t="n">
        <v>2.06852575</v>
      </c>
      <c r="G61" s="18" t="n">
        <v>16.89358217</v>
      </c>
      <c r="H61" s="20" t="n">
        <v>2.06852575</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84.42082126</v>
      </c>
      <c r="F62" s="20" t="n">
        <v>0.0461895</v>
      </c>
      <c r="G62" s="18" t="n">
        <v>15.57917874</v>
      </c>
      <c r="H62" s="20" t="n">
        <v>0.0461895</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71.43712082</v>
      </c>
      <c r="F63" s="20" t="n">
        <v>0.18519743</v>
      </c>
      <c r="G63" s="18" t="n">
        <v>20.45262102</v>
      </c>
      <c r="H63" s="20" t="n">
        <v>0.15290927</v>
      </c>
      <c r="I63" s="18" t="n">
        <v>0</v>
      </c>
      <c r="J63" s="20" t="n">
        <v>0</v>
      </c>
      <c r="K63" s="18" t="s">
        <v>404</v>
      </c>
      <c r="L63" s="20" t="s">
        <v>404</v>
      </c>
      <c r="M63" s="18" t="n">
        <v>0</v>
      </c>
      <c r="N63" s="20" t="n">
        <v>0</v>
      </c>
      <c r="O63" s="18" t="n">
        <v>0</v>
      </c>
      <c r="P63" s="20" t="n">
        <v>0</v>
      </c>
      <c r="Q63" s="18" t="n">
        <v>8.110258160000001</v>
      </c>
      <c r="R63" s="20" t="n">
        <v>0.18601048</v>
      </c>
    </row>
    <row r="64" spans="1:18">
      <c r="A64" s="15" t="s">
        <v>461</v>
      </c>
      <c r="B64" s="17" t="n">
        <v>3634</v>
      </c>
      <c r="C64" s="18">
        <f>(27.0/B64*100)</f>
        <v/>
      </c>
      <c r="D64" s="19" t="n">
        <v>3607</v>
      </c>
      <c r="E64" s="18" t="n">
        <v>89.67401230999999</v>
      </c>
      <c r="F64" s="20" t="n">
        <v>0.06979596</v>
      </c>
      <c r="G64" s="18" t="n">
        <v>10.32598769</v>
      </c>
      <c r="H64" s="20" t="n">
        <v>0.06979596</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98.59388542000001</v>
      </c>
      <c r="F65" s="20" t="n">
        <v>0.62952176</v>
      </c>
      <c r="G65" s="18" t="n">
        <v>1.40611458</v>
      </c>
      <c r="H65" s="20" t="n">
        <v>0.62952176</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80.18300189</v>
      </c>
      <c r="F66" s="20" t="n">
        <v>0.15878056</v>
      </c>
      <c r="G66" s="18" t="n">
        <v>19.81699811</v>
      </c>
      <c r="H66" s="20" t="n">
        <v>0.15878056</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77.31890724</v>
      </c>
      <c r="F67" s="20" t="n">
        <v>2.14522745</v>
      </c>
      <c r="G67" s="18" t="n">
        <v>21.37885061</v>
      </c>
      <c r="H67" s="20" t="n">
        <v>2.16082054</v>
      </c>
      <c r="I67" s="18" t="n">
        <v>0</v>
      </c>
      <c r="J67" s="20" t="n">
        <v>0</v>
      </c>
      <c r="K67" s="18" t="s">
        <v>404</v>
      </c>
      <c r="L67" s="20" t="s">
        <v>404</v>
      </c>
      <c r="M67" s="18" t="n">
        <v>0</v>
      </c>
      <c r="N67" s="20" t="n">
        <v>0</v>
      </c>
      <c r="O67" s="18" t="n">
        <v>0</v>
      </c>
      <c r="P67" s="20" t="n">
        <v>0</v>
      </c>
      <c r="Q67" s="18" t="n">
        <v>1.30224215</v>
      </c>
      <c r="R67" s="20" t="n">
        <v>0.6903696499999999</v>
      </c>
    </row>
    <row r="68" spans="1:18">
      <c r="A68" s="15" t="s">
        <v>465</v>
      </c>
      <c r="B68" s="17" t="n">
        <v>12083</v>
      </c>
      <c r="C68" s="18">
        <f>(0.0/B68*100)</f>
        <v/>
      </c>
      <c r="D68" s="19" t="n">
        <v>12083</v>
      </c>
      <c r="E68" s="18" t="n">
        <v>96.18997947</v>
      </c>
      <c r="F68" s="20" t="n">
        <v>0.04728231</v>
      </c>
      <c r="G68" s="18" t="n">
        <v>3.07921499</v>
      </c>
      <c r="H68" s="20" t="n">
        <v>0.04302326</v>
      </c>
      <c r="I68" s="18" t="n">
        <v>0</v>
      </c>
      <c r="J68" s="20" t="n">
        <v>0</v>
      </c>
      <c r="K68" s="18" t="s">
        <v>404</v>
      </c>
      <c r="L68" s="20" t="s">
        <v>404</v>
      </c>
      <c r="M68" s="18" t="n">
        <v>0</v>
      </c>
      <c r="N68" s="20" t="n">
        <v>0</v>
      </c>
      <c r="O68" s="18" t="n">
        <v>0</v>
      </c>
      <c r="P68" s="20" t="n">
        <v>0</v>
      </c>
      <c r="Q68" s="18" t="n">
        <v>0.73080554</v>
      </c>
      <c r="R68" s="20" t="n">
        <v>0.02197892</v>
      </c>
    </row>
    <row r="69" spans="1:18">
      <c r="A69" s="15" t="s">
        <v>466</v>
      </c>
      <c r="B69" s="17" t="n">
        <v>4876</v>
      </c>
      <c r="C69" s="18">
        <f>(0.0/B69*100)</f>
        <v/>
      </c>
      <c r="D69" s="19" t="n">
        <v>4876</v>
      </c>
      <c r="E69" s="18" t="n">
        <v>82.7253424</v>
      </c>
      <c r="F69" s="20" t="n">
        <v>3.06673362</v>
      </c>
      <c r="G69" s="18" t="n">
        <v>16.63058281</v>
      </c>
      <c r="H69" s="20" t="n">
        <v>2.99572231</v>
      </c>
      <c r="I69" s="18" t="n">
        <v>0</v>
      </c>
      <c r="J69" s="20" t="n">
        <v>0</v>
      </c>
      <c r="K69" s="18" t="s">
        <v>404</v>
      </c>
      <c r="L69" s="20" t="s">
        <v>404</v>
      </c>
      <c r="M69" s="18" t="n">
        <v>0</v>
      </c>
      <c r="N69" s="20" t="n">
        <v>0</v>
      </c>
      <c r="O69" s="18" t="n">
        <v>0</v>
      </c>
      <c r="P69" s="20" t="n">
        <v>0</v>
      </c>
      <c r="Q69" s="18" t="n">
        <v>0.6440747999999999</v>
      </c>
      <c r="R69" s="20" t="n">
        <v>0.6434744999999999</v>
      </c>
    </row>
    <row r="70" spans="1:18">
      <c r="A70" s="15" t="s">
        <v>467</v>
      </c>
      <c r="B70" s="17" t="n">
        <v>6036</v>
      </c>
      <c r="C70" s="18">
        <f>(0.0/B70*100)</f>
        <v/>
      </c>
      <c r="D70" s="19" t="n">
        <v>6036</v>
      </c>
      <c r="E70" s="18" t="n">
        <v>97.88367744999999</v>
      </c>
      <c r="F70" s="20" t="n">
        <v>0.86061065</v>
      </c>
      <c r="G70" s="18" t="n">
        <v>2.11632255</v>
      </c>
      <c r="H70" s="20" t="n">
        <v>0.86061065</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97.30238998</v>
      </c>
      <c r="F71" s="20" t="n">
        <v>0.05229176</v>
      </c>
      <c r="G71" s="18" t="n">
        <v>1.78424818</v>
      </c>
      <c r="H71" s="20" t="n">
        <v>0.03839436</v>
      </c>
      <c r="I71" s="18" t="n">
        <v>0</v>
      </c>
      <c r="J71" s="20" t="n">
        <v>0</v>
      </c>
      <c r="K71" s="18" t="s">
        <v>404</v>
      </c>
      <c r="L71" s="20" t="s">
        <v>404</v>
      </c>
      <c r="M71" s="18" t="n">
        <v>0</v>
      </c>
      <c r="N71" s="20" t="n">
        <v>0</v>
      </c>
      <c r="O71" s="18" t="n">
        <v>0</v>
      </c>
      <c r="P71" s="20" t="n">
        <v>0</v>
      </c>
      <c r="Q71" s="18" t="n">
        <v>0.91336184</v>
      </c>
      <c r="R71" s="20" t="n">
        <v>0.03317758</v>
      </c>
    </row>
    <row r="72" spans="1:18">
      <c r="A72" s="15" t="s">
        <v>469</v>
      </c>
      <c r="B72" s="17" t="n">
        <v>7708</v>
      </c>
      <c r="C72" s="18">
        <f>(0.0/B72*100)</f>
        <v/>
      </c>
      <c r="D72" s="19" t="n">
        <v>7708</v>
      </c>
      <c r="E72" s="18" t="n">
        <v>89.22088103</v>
      </c>
      <c r="F72" s="20" t="n">
        <v>2.21014935</v>
      </c>
      <c r="G72" s="18" t="n">
        <v>9.2292913</v>
      </c>
      <c r="H72" s="20" t="n">
        <v>2.06105715</v>
      </c>
      <c r="I72" s="18" t="n">
        <v>0</v>
      </c>
      <c r="J72" s="20" t="n">
        <v>0</v>
      </c>
      <c r="K72" s="18" t="s">
        <v>404</v>
      </c>
      <c r="L72" s="20" t="s">
        <v>404</v>
      </c>
      <c r="M72" s="18" t="n">
        <v>0</v>
      </c>
      <c r="N72" s="20" t="n">
        <v>0</v>
      </c>
      <c r="O72" s="18" t="n">
        <v>0</v>
      </c>
      <c r="P72" s="20" t="n">
        <v>0</v>
      </c>
      <c r="Q72" s="18" t="n">
        <v>1.54982767</v>
      </c>
      <c r="R72" s="20" t="n">
        <v>0.92994426</v>
      </c>
    </row>
    <row r="73" spans="1:18">
      <c r="A73" s="15" t="s">
        <v>470</v>
      </c>
      <c r="B73" s="17" t="n">
        <v>8249</v>
      </c>
      <c r="C73" s="18">
        <f>(0.0/B73*100)</f>
        <v/>
      </c>
      <c r="D73" s="19" t="n">
        <v>8249</v>
      </c>
      <c r="E73" s="18" t="n">
        <v>86.26498281000001</v>
      </c>
      <c r="F73" s="20" t="n">
        <v>2.35608271</v>
      </c>
      <c r="G73" s="18" t="n">
        <v>11.41924304</v>
      </c>
      <c r="H73" s="20" t="n">
        <v>2.25748301</v>
      </c>
      <c r="I73" s="18" t="n">
        <v>0</v>
      </c>
      <c r="J73" s="20" t="n">
        <v>0</v>
      </c>
      <c r="K73" s="18" t="s">
        <v>404</v>
      </c>
      <c r="L73" s="20" t="s">
        <v>404</v>
      </c>
      <c r="M73" s="18" t="n">
        <v>0</v>
      </c>
      <c r="N73" s="20" t="n">
        <v>0</v>
      </c>
      <c r="O73" s="18" t="n">
        <v>0</v>
      </c>
      <c r="P73" s="20" t="n">
        <v>0</v>
      </c>
      <c r="Q73" s="18" t="n">
        <v>2.31577415</v>
      </c>
      <c r="R73" s="20" t="n">
        <v>1.11523698</v>
      </c>
    </row>
    <row r="74" spans="1:18">
      <c r="A74" s="15" t="s">
        <v>471</v>
      </c>
      <c r="B74" s="17" t="n">
        <v>4692</v>
      </c>
      <c r="C74" s="18">
        <f>(484.0/B74*100)</f>
        <v/>
      </c>
      <c r="D74" s="19" t="n">
        <v>4208</v>
      </c>
      <c r="E74" s="18" t="n">
        <v>90.38716254000001</v>
      </c>
      <c r="F74" s="20" t="n">
        <v>0.14168508</v>
      </c>
      <c r="G74" s="18" t="n">
        <v>8.407885350000001</v>
      </c>
      <c r="H74" s="20" t="n">
        <v>0.13796843</v>
      </c>
      <c r="I74" s="18" t="n">
        <v>0</v>
      </c>
      <c r="J74" s="20" t="n">
        <v>0</v>
      </c>
      <c r="K74" s="18" t="s">
        <v>404</v>
      </c>
      <c r="L74" s="20" t="s">
        <v>404</v>
      </c>
      <c r="M74" s="18" t="n">
        <v>0</v>
      </c>
      <c r="N74" s="20" t="n">
        <v>0</v>
      </c>
      <c r="O74" s="18" t="n">
        <v>0</v>
      </c>
      <c r="P74" s="20" t="n">
        <v>0</v>
      </c>
      <c r="Q74" s="18" t="n">
        <v>1.20495211</v>
      </c>
      <c r="R74" s="20" t="n">
        <v>0.02716201</v>
      </c>
    </row>
    <row r="75" spans="1:18">
      <c r="A75" s="15" t="s">
        <v>472</v>
      </c>
      <c r="B75" s="17" t="n">
        <v>5375</v>
      </c>
      <c r="C75" s="18">
        <f>(483.0/B75*100)</f>
        <v/>
      </c>
      <c r="D75" s="19" t="n">
        <v>4892</v>
      </c>
      <c r="E75" s="18" t="n">
        <v>23.29240061</v>
      </c>
      <c r="F75" s="20" t="n">
        <v>3.59195236</v>
      </c>
      <c r="G75" s="18" t="n">
        <v>68.57466306000001</v>
      </c>
      <c r="H75" s="20" t="n">
        <v>3.86174939</v>
      </c>
      <c r="I75" s="18" t="n">
        <v>0</v>
      </c>
      <c r="J75" s="20" t="n">
        <v>0</v>
      </c>
      <c r="K75" s="18" t="s">
        <v>404</v>
      </c>
      <c r="L75" s="20" t="s">
        <v>404</v>
      </c>
      <c r="M75" s="18" t="n">
        <v>0</v>
      </c>
      <c r="N75" s="20" t="n">
        <v>0</v>
      </c>
      <c r="O75" s="18" t="n">
        <v>0</v>
      </c>
      <c r="P75" s="20" t="n">
        <v>0</v>
      </c>
      <c r="Q75" s="18" t="n">
        <v>8.132936320000001</v>
      </c>
      <c r="R75" s="20" t="n">
        <v>2.43702424</v>
      </c>
    </row>
    <row r="76" spans="1:18">
      <c r="A76" s="15" t="s">
        <v>473</v>
      </c>
      <c r="B76" s="17" t="n">
        <v>14167</v>
      </c>
      <c r="C76" s="18">
        <f>(1400.0/B76*100)</f>
        <v/>
      </c>
      <c r="D76" s="19" t="n">
        <v>12767</v>
      </c>
      <c r="E76" s="18" t="n">
        <v>93.67463257999999</v>
      </c>
      <c r="F76" s="20" t="n">
        <v>1.32398452</v>
      </c>
      <c r="G76" s="18" t="n">
        <v>1.96415468</v>
      </c>
      <c r="H76" s="20" t="n">
        <v>0.63393468</v>
      </c>
      <c r="I76" s="18" t="n">
        <v>0</v>
      </c>
      <c r="J76" s="20" t="n">
        <v>0</v>
      </c>
      <c r="K76" s="18" t="s">
        <v>404</v>
      </c>
      <c r="L76" s="20" t="s">
        <v>404</v>
      </c>
      <c r="M76" s="18" t="n">
        <v>0</v>
      </c>
      <c r="N76" s="20" t="n">
        <v>0</v>
      </c>
      <c r="O76" s="18" t="n">
        <v>0</v>
      </c>
      <c r="P76" s="20" t="n">
        <v>0</v>
      </c>
      <c r="Q76" s="18" t="n">
        <v>4.36121274</v>
      </c>
      <c r="R76" s="20" t="n">
        <v>1.16741757</v>
      </c>
    </row>
    <row r="77" spans="1:18">
      <c r="A77" s="15" t="s">
        <v>474</v>
      </c>
      <c r="B77" s="17" t="n">
        <v>6062</v>
      </c>
      <c r="C77" s="18">
        <f>(0.0/B77*100)</f>
        <v/>
      </c>
      <c r="D77" s="19" t="n">
        <v>6062</v>
      </c>
      <c r="E77" s="18" t="n">
        <v>80.27820335</v>
      </c>
      <c r="F77" s="20" t="n">
        <v>2.41130951</v>
      </c>
      <c r="G77" s="18" t="n">
        <v>19.72179665</v>
      </c>
      <c r="H77" s="20" t="n">
        <v>2.41130951</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91.60193235</v>
      </c>
      <c r="F78" s="20" t="n">
        <v>2.4281702</v>
      </c>
      <c r="G78" s="18" t="n">
        <v>7.90033355</v>
      </c>
      <c r="H78" s="20" t="n">
        <v>2.37634646</v>
      </c>
      <c r="I78" s="18" t="n">
        <v>0</v>
      </c>
      <c r="J78" s="20" t="n">
        <v>0</v>
      </c>
      <c r="K78" s="18" t="s">
        <v>404</v>
      </c>
      <c r="L78" s="20" t="s">
        <v>404</v>
      </c>
      <c r="M78" s="18" t="n">
        <v>0</v>
      </c>
      <c r="N78" s="20" t="n">
        <v>0</v>
      </c>
      <c r="O78" s="18" t="n">
        <v>0</v>
      </c>
      <c r="P78" s="20" t="n">
        <v>0</v>
      </c>
      <c r="Q78" s="18" t="n">
        <v>0.4977341</v>
      </c>
      <c r="R78" s="20" t="n">
        <v>0.49906552</v>
      </c>
    </row>
    <row customHeight="1" ht="25" r="79" spans="1:18">
      <c r="A79" s="15" t="s">
        <v>476</v>
      </c>
      <c r="B79" s="17" t="n">
        <v>1657</v>
      </c>
      <c r="C79" s="18">
        <f>(21.0/B79*100)</f>
        <v/>
      </c>
      <c r="D79" s="19" t="n">
        <v>1636</v>
      </c>
      <c r="E79" s="18" t="n">
        <v>89.87916278</v>
      </c>
      <c r="F79" s="20" t="n">
        <v>3.86492195</v>
      </c>
      <c r="G79" s="18" t="n">
        <v>7.33689189</v>
      </c>
      <c r="H79" s="20" t="n">
        <v>3.14095199</v>
      </c>
      <c r="I79" s="18" t="n">
        <v>0</v>
      </c>
      <c r="J79" s="20" t="n">
        <v>0</v>
      </c>
      <c r="K79" s="18" t="s">
        <v>404</v>
      </c>
      <c r="L79" s="20" t="s">
        <v>404</v>
      </c>
      <c r="M79" s="18" t="n">
        <v>0</v>
      </c>
      <c r="N79" s="20" t="n">
        <v>0</v>
      </c>
      <c r="O79" s="18" t="n">
        <v>0</v>
      </c>
      <c r="P79" s="20" t="n">
        <v>0</v>
      </c>
      <c r="Q79" s="18" t="n">
        <v>2.78394533</v>
      </c>
      <c r="R79" s="20" t="n">
        <v>2.16990893</v>
      </c>
    </row>
    <row r="80" spans="1:18">
      <c r="A80" s="15" t="s">
        <v>477</v>
      </c>
      <c r="B80" s="17" t="n">
        <v>7841</v>
      </c>
      <c r="C80" s="18">
        <f>(0.0/B80*100)</f>
        <v/>
      </c>
      <c r="D80" s="19" t="n">
        <v>7841</v>
      </c>
      <c r="E80" s="18" t="n">
        <v>72.77409152</v>
      </c>
      <c r="F80" s="20" t="n">
        <v>3.03500299</v>
      </c>
      <c r="G80" s="18" t="n">
        <v>27.22590848</v>
      </c>
      <c r="H80" s="20" t="n">
        <v>3.03500299</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92.32739732</v>
      </c>
      <c r="F81" s="20" t="n">
        <v>2.31429339</v>
      </c>
      <c r="G81" s="18" t="n">
        <v>7.65262326</v>
      </c>
      <c r="H81" s="20" t="n">
        <v>2.31448156</v>
      </c>
      <c r="I81" s="18" t="n">
        <v>0</v>
      </c>
      <c r="J81" s="20" t="n">
        <v>0</v>
      </c>
      <c r="K81" s="18" t="s">
        <v>404</v>
      </c>
      <c r="L81" s="20" t="s">
        <v>404</v>
      </c>
      <c r="M81" s="18" t="n">
        <v>0</v>
      </c>
      <c r="N81" s="20" t="n">
        <v>0</v>
      </c>
      <c r="O81" s="18" t="n">
        <v>0</v>
      </c>
      <c r="P81" s="20" t="n">
        <v>0</v>
      </c>
      <c r="Q81" s="18" t="n">
        <v>0.01997943</v>
      </c>
      <c r="R81" s="20" t="n">
        <v>0.00074735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638</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93.4393378</v>
      </c>
      <c r="F7" s="20" t="n">
        <v>1.0222539</v>
      </c>
      <c r="G7" s="18" t="n">
        <v>3.21531589</v>
      </c>
      <c r="H7" s="20" t="n">
        <v>0.6835047400000001</v>
      </c>
      <c r="I7" s="18" t="n">
        <v>0</v>
      </c>
      <c r="J7" s="20" t="n">
        <v>0</v>
      </c>
      <c r="K7" s="18" t="s">
        <v>404</v>
      </c>
      <c r="L7" s="20" t="s">
        <v>404</v>
      </c>
      <c r="M7" s="18" t="n">
        <v>0</v>
      </c>
      <c r="N7" s="20" t="n">
        <v>0</v>
      </c>
      <c r="O7" s="18" t="n">
        <v>0</v>
      </c>
      <c r="P7" s="20" t="n">
        <v>0</v>
      </c>
      <c r="Q7" s="18" t="n">
        <v>3.34534631</v>
      </c>
      <c r="R7" s="20" t="n">
        <v>0.71784227</v>
      </c>
    </row>
    <row r="8" spans="1:18">
      <c r="A8" s="15" t="s">
        <v>405</v>
      </c>
      <c r="B8" s="17" t="n">
        <v>7007</v>
      </c>
      <c r="C8" s="18">
        <f>(0.0/B8*100)</f>
        <v/>
      </c>
      <c r="D8" s="19" t="n">
        <v>7007</v>
      </c>
      <c r="E8" s="18" t="n">
        <v>73.10050224</v>
      </c>
      <c r="F8" s="20" t="n">
        <v>3.15443009</v>
      </c>
      <c r="G8" s="18" t="n">
        <v>24.86695118</v>
      </c>
      <c r="H8" s="20" t="n">
        <v>3.10533943</v>
      </c>
      <c r="I8" s="18" t="n">
        <v>0</v>
      </c>
      <c r="J8" s="20" t="n">
        <v>0</v>
      </c>
      <c r="K8" s="18" t="s">
        <v>404</v>
      </c>
      <c r="L8" s="20" t="s">
        <v>404</v>
      </c>
      <c r="M8" s="18" t="n">
        <v>0</v>
      </c>
      <c r="N8" s="20" t="n">
        <v>0</v>
      </c>
      <c r="O8" s="18" t="n">
        <v>0</v>
      </c>
      <c r="P8" s="20" t="n">
        <v>0</v>
      </c>
      <c r="Q8" s="18" t="n">
        <v>2.03254659</v>
      </c>
      <c r="R8" s="20" t="n">
        <v>0.52790024</v>
      </c>
    </row>
    <row r="9" spans="1:18">
      <c r="A9" s="15" t="s">
        <v>406</v>
      </c>
      <c r="B9" s="17" t="n">
        <v>9651</v>
      </c>
      <c r="C9" s="18">
        <f>(200.0/B9*100)</f>
        <v/>
      </c>
      <c r="D9" s="19" t="n">
        <v>9451</v>
      </c>
      <c r="E9" s="18" t="n">
        <v>68.03339086</v>
      </c>
      <c r="F9" s="20" t="n">
        <v>2.53549236</v>
      </c>
      <c r="G9" s="18" t="n">
        <v>25.93716735</v>
      </c>
      <c r="H9" s="20" t="n">
        <v>2.63539928</v>
      </c>
      <c r="I9" s="18" t="n">
        <v>0</v>
      </c>
      <c r="J9" s="20" t="n">
        <v>0</v>
      </c>
      <c r="K9" s="18" t="s">
        <v>404</v>
      </c>
      <c r="L9" s="20" t="s">
        <v>404</v>
      </c>
      <c r="M9" s="18" t="n">
        <v>0</v>
      </c>
      <c r="N9" s="20" t="n">
        <v>0</v>
      </c>
      <c r="O9" s="18" t="n">
        <v>0</v>
      </c>
      <c r="P9" s="20" t="n">
        <v>0</v>
      </c>
      <c r="Q9" s="18" t="n">
        <v>6.02944179</v>
      </c>
      <c r="R9" s="20" t="n">
        <v>1.73430284</v>
      </c>
    </row>
    <row r="10" spans="1:18">
      <c r="A10" s="15" t="s">
        <v>407</v>
      </c>
      <c r="B10" s="17" t="n">
        <v>20058</v>
      </c>
      <c r="C10" s="18">
        <f>(3074.0/B10*100)</f>
        <v/>
      </c>
      <c r="D10" s="19" t="n">
        <v>16984</v>
      </c>
      <c r="E10" s="18" t="n">
        <v>86.07672286</v>
      </c>
      <c r="F10" s="20" t="n">
        <v>2.0407981</v>
      </c>
      <c r="G10" s="18" t="n">
        <v>11.50472719</v>
      </c>
      <c r="H10" s="20" t="n">
        <v>1.7608146</v>
      </c>
      <c r="I10" s="18" t="n">
        <v>0</v>
      </c>
      <c r="J10" s="20" t="n">
        <v>0</v>
      </c>
      <c r="K10" s="18" t="s">
        <v>404</v>
      </c>
      <c r="L10" s="20" t="s">
        <v>404</v>
      </c>
      <c r="M10" s="18" t="n">
        <v>0</v>
      </c>
      <c r="N10" s="20" t="n">
        <v>0</v>
      </c>
      <c r="O10" s="18" t="n">
        <v>0</v>
      </c>
      <c r="P10" s="20" t="n">
        <v>0</v>
      </c>
      <c r="Q10" s="18" t="n">
        <v>2.41854994</v>
      </c>
      <c r="R10" s="20" t="n">
        <v>0.85679593</v>
      </c>
    </row>
    <row r="11" spans="1:18">
      <c r="A11" s="15" t="s">
        <v>408</v>
      </c>
      <c r="B11" s="17" t="n">
        <v>7053</v>
      </c>
      <c r="C11" s="18">
        <f>(137.0/B11*100)</f>
        <v/>
      </c>
      <c r="D11" s="19" t="n">
        <v>6916</v>
      </c>
      <c r="E11" s="18" t="n">
        <v>55.94099655</v>
      </c>
      <c r="F11" s="20" t="n">
        <v>4.12526189</v>
      </c>
      <c r="G11" s="18" t="n">
        <v>41.9124159</v>
      </c>
      <c r="H11" s="20" t="n">
        <v>3.99738753</v>
      </c>
      <c r="I11" s="18" t="n">
        <v>0</v>
      </c>
      <c r="J11" s="20" t="n">
        <v>0</v>
      </c>
      <c r="K11" s="18" t="s">
        <v>404</v>
      </c>
      <c r="L11" s="20" t="s">
        <v>404</v>
      </c>
      <c r="M11" s="18" t="n">
        <v>0</v>
      </c>
      <c r="N11" s="20" t="n">
        <v>0</v>
      </c>
      <c r="O11" s="18" t="n">
        <v>0</v>
      </c>
      <c r="P11" s="20" t="n">
        <v>0</v>
      </c>
      <c r="Q11" s="18" t="n">
        <v>2.14658755</v>
      </c>
      <c r="R11" s="20" t="n">
        <v>1.43336718</v>
      </c>
    </row>
    <row r="12" spans="1:18">
      <c r="A12" s="15" t="s">
        <v>409</v>
      </c>
      <c r="B12" s="17" t="n">
        <v>6894</v>
      </c>
      <c r="C12" s="18">
        <f>(106.0/B12*100)</f>
        <v/>
      </c>
      <c r="D12" s="19" t="n">
        <v>6788</v>
      </c>
      <c r="E12" s="18" t="n">
        <v>37.27854513</v>
      </c>
      <c r="F12" s="20" t="n">
        <v>3.25534931</v>
      </c>
      <c r="G12" s="18" t="n">
        <v>61.53908626</v>
      </c>
      <c r="H12" s="20" t="n">
        <v>3.18577233</v>
      </c>
      <c r="I12" s="18" t="n">
        <v>0</v>
      </c>
      <c r="J12" s="20" t="n">
        <v>0</v>
      </c>
      <c r="K12" s="18" t="s">
        <v>404</v>
      </c>
      <c r="L12" s="20" t="s">
        <v>404</v>
      </c>
      <c r="M12" s="18" t="n">
        <v>0</v>
      </c>
      <c r="N12" s="20" t="n">
        <v>0</v>
      </c>
      <c r="O12" s="18" t="n">
        <v>0</v>
      </c>
      <c r="P12" s="20" t="n">
        <v>0</v>
      </c>
      <c r="Q12" s="18" t="n">
        <v>1.18236861</v>
      </c>
      <c r="R12" s="20" t="n">
        <v>0.64586217</v>
      </c>
    </row>
    <row r="13" spans="1:18">
      <c r="A13" s="15" t="s">
        <v>410</v>
      </c>
      <c r="B13" s="17" t="n">
        <v>7161</v>
      </c>
      <c r="C13" s="18">
        <f>(1175.0/B13*100)</f>
        <v/>
      </c>
      <c r="D13" s="19" t="n">
        <v>5986</v>
      </c>
      <c r="E13" s="18" t="n">
        <v>53.00386364</v>
      </c>
      <c r="F13" s="20" t="n">
        <v>3.49000332</v>
      </c>
      <c r="G13" s="18" t="n">
        <v>41.25961231</v>
      </c>
      <c r="H13" s="20" t="n">
        <v>3.46990093</v>
      </c>
      <c r="I13" s="18" t="n">
        <v>0</v>
      </c>
      <c r="J13" s="20" t="n">
        <v>0</v>
      </c>
      <c r="K13" s="18" t="s">
        <v>404</v>
      </c>
      <c r="L13" s="20" t="s">
        <v>404</v>
      </c>
      <c r="M13" s="18" t="n">
        <v>0</v>
      </c>
      <c r="N13" s="20" t="n">
        <v>0</v>
      </c>
      <c r="O13" s="18" t="n">
        <v>0</v>
      </c>
      <c r="P13" s="20" t="n">
        <v>0</v>
      </c>
      <c r="Q13" s="18" t="n">
        <v>5.73652405</v>
      </c>
      <c r="R13" s="20" t="n">
        <v>1.42473781</v>
      </c>
    </row>
    <row r="14" spans="1:18">
      <c r="A14" s="15" t="s">
        <v>411</v>
      </c>
      <c r="B14" s="17" t="n">
        <v>5587</v>
      </c>
      <c r="C14" s="18">
        <f>(0.0/B14*100)</f>
        <v/>
      </c>
      <c r="D14" s="19" t="n">
        <v>5587</v>
      </c>
      <c r="E14" s="18" t="n">
        <v>69.4017928</v>
      </c>
      <c r="F14" s="20" t="n">
        <v>2.71409186</v>
      </c>
      <c r="G14" s="18" t="n">
        <v>29.16190984</v>
      </c>
      <c r="H14" s="20" t="n">
        <v>2.7197751</v>
      </c>
      <c r="I14" s="18" t="n">
        <v>0</v>
      </c>
      <c r="J14" s="20" t="n">
        <v>0</v>
      </c>
      <c r="K14" s="18" t="s">
        <v>404</v>
      </c>
      <c r="L14" s="20" t="s">
        <v>404</v>
      </c>
      <c r="M14" s="18" t="n">
        <v>0</v>
      </c>
      <c r="N14" s="20" t="n">
        <v>0</v>
      </c>
      <c r="O14" s="18" t="n">
        <v>0</v>
      </c>
      <c r="P14" s="20" t="n">
        <v>0</v>
      </c>
      <c r="Q14" s="18" t="n">
        <v>1.43629736</v>
      </c>
      <c r="R14" s="20" t="n">
        <v>0.58117833</v>
      </c>
    </row>
    <row r="15" spans="1:18">
      <c r="A15" s="15" t="s">
        <v>412</v>
      </c>
      <c r="B15" s="17" t="n">
        <v>5882</v>
      </c>
      <c r="C15" s="18">
        <f>(0.0/B15*100)</f>
        <v/>
      </c>
      <c r="D15" s="19" t="n">
        <v>5882</v>
      </c>
      <c r="E15" s="18" t="n">
        <v>48.29904891</v>
      </c>
      <c r="F15" s="20" t="n">
        <v>4.03615243</v>
      </c>
      <c r="G15" s="18" t="n">
        <v>47.19534098</v>
      </c>
      <c r="H15" s="20" t="n">
        <v>3.87906721</v>
      </c>
      <c r="I15" s="18" t="n">
        <v>0</v>
      </c>
      <c r="J15" s="20" t="n">
        <v>0</v>
      </c>
      <c r="K15" s="18" t="s">
        <v>404</v>
      </c>
      <c r="L15" s="20" t="s">
        <v>404</v>
      </c>
      <c r="M15" s="18" t="n">
        <v>0</v>
      </c>
      <c r="N15" s="20" t="n">
        <v>0</v>
      </c>
      <c r="O15" s="18" t="n">
        <v>0</v>
      </c>
      <c r="P15" s="20" t="n">
        <v>0</v>
      </c>
      <c r="Q15" s="18" t="n">
        <v>4.50561011</v>
      </c>
      <c r="R15" s="20" t="n">
        <v>1.69875822</v>
      </c>
    </row>
    <row r="16" spans="1:18">
      <c r="A16" s="15" t="s">
        <v>413</v>
      </c>
      <c r="B16" s="17" t="n">
        <v>6108</v>
      </c>
      <c r="C16" s="18">
        <f>(466.0/B16*100)</f>
        <v/>
      </c>
      <c r="D16" s="19" t="n">
        <v>5642</v>
      </c>
      <c r="E16" s="18" t="n">
        <v>56.50764844</v>
      </c>
      <c r="F16" s="20" t="n">
        <v>3.09006502</v>
      </c>
      <c r="G16" s="18" t="n">
        <v>39.12063427</v>
      </c>
      <c r="H16" s="20" t="n">
        <v>3.17514034</v>
      </c>
      <c r="I16" s="18" t="n">
        <v>0</v>
      </c>
      <c r="J16" s="20" t="n">
        <v>0</v>
      </c>
      <c r="K16" s="18" t="s">
        <v>404</v>
      </c>
      <c r="L16" s="20" t="s">
        <v>404</v>
      </c>
      <c r="M16" s="18" t="n">
        <v>0</v>
      </c>
      <c r="N16" s="20" t="n">
        <v>0</v>
      </c>
      <c r="O16" s="18" t="n">
        <v>0</v>
      </c>
      <c r="P16" s="20" t="n">
        <v>0</v>
      </c>
      <c r="Q16" s="18" t="n">
        <v>4.37171728</v>
      </c>
      <c r="R16" s="20" t="n">
        <v>1.36733019</v>
      </c>
    </row>
    <row r="17" spans="1:18">
      <c r="A17" s="15" t="s">
        <v>414</v>
      </c>
      <c r="B17" s="17" t="n">
        <v>6504</v>
      </c>
      <c r="C17" s="18">
        <f>(1325.0/B17*100)</f>
        <v/>
      </c>
      <c r="D17" s="19" t="n">
        <v>5179</v>
      </c>
      <c r="E17" s="18" t="n">
        <v>73.62984161999999</v>
      </c>
      <c r="F17" s="20" t="n">
        <v>3.08239218</v>
      </c>
      <c r="G17" s="18" t="n">
        <v>20.32795119</v>
      </c>
      <c r="H17" s="20" t="n">
        <v>3.01792417</v>
      </c>
      <c r="I17" s="18" t="n">
        <v>0</v>
      </c>
      <c r="J17" s="20" t="n">
        <v>0</v>
      </c>
      <c r="K17" s="18" t="s">
        <v>404</v>
      </c>
      <c r="L17" s="20" t="s">
        <v>404</v>
      </c>
      <c r="M17" s="18" t="n">
        <v>0</v>
      </c>
      <c r="N17" s="20" t="n">
        <v>0</v>
      </c>
      <c r="O17" s="18" t="n">
        <v>0</v>
      </c>
      <c r="P17" s="20" t="n">
        <v>0</v>
      </c>
      <c r="Q17" s="18" t="n">
        <v>6.04220719</v>
      </c>
      <c r="R17" s="20" t="n">
        <v>1.45119972</v>
      </c>
    </row>
    <row r="18" spans="1:18">
      <c r="A18" s="15" t="s">
        <v>415</v>
      </c>
      <c r="B18" s="17" t="n">
        <v>5532</v>
      </c>
      <c r="C18" s="18">
        <f>(0.0/B18*100)</f>
        <v/>
      </c>
      <c r="D18" s="19" t="n">
        <v>5532</v>
      </c>
      <c r="E18" s="18" t="n">
        <v>36.32567975</v>
      </c>
      <c r="F18" s="20" t="n">
        <v>3.92134517</v>
      </c>
      <c r="G18" s="18" t="n">
        <v>62.52358854</v>
      </c>
      <c r="H18" s="20" t="n">
        <v>3.88754215</v>
      </c>
      <c r="I18" s="18" t="n">
        <v>0</v>
      </c>
      <c r="J18" s="20" t="n">
        <v>0</v>
      </c>
      <c r="K18" s="18" t="s">
        <v>404</v>
      </c>
      <c r="L18" s="20" t="s">
        <v>404</v>
      </c>
      <c r="M18" s="18" t="n">
        <v>0</v>
      </c>
      <c r="N18" s="20" t="n">
        <v>0</v>
      </c>
      <c r="O18" s="18" t="n">
        <v>0</v>
      </c>
      <c r="P18" s="20" t="n">
        <v>0</v>
      </c>
      <c r="Q18" s="18" t="n">
        <v>1.1507317</v>
      </c>
      <c r="R18" s="20" t="n">
        <v>0.63436508</v>
      </c>
    </row>
    <row r="19" spans="1:18">
      <c r="A19" s="15" t="s">
        <v>416</v>
      </c>
      <c r="B19" s="17" t="n">
        <v>5658</v>
      </c>
      <c r="C19" s="18">
        <f>(327.0/B19*100)</f>
        <v/>
      </c>
      <c r="D19" s="19" t="n">
        <v>5331</v>
      </c>
      <c r="E19" s="18" t="n">
        <v>46.65850107</v>
      </c>
      <c r="F19" s="20" t="n">
        <v>3.92869125</v>
      </c>
      <c r="G19" s="18" t="n">
        <v>52.40666963</v>
      </c>
      <c r="H19" s="20" t="n">
        <v>3.93233664</v>
      </c>
      <c r="I19" s="18" t="n">
        <v>0</v>
      </c>
      <c r="J19" s="20" t="n">
        <v>0</v>
      </c>
      <c r="K19" s="18" t="s">
        <v>404</v>
      </c>
      <c r="L19" s="20" t="s">
        <v>404</v>
      </c>
      <c r="M19" s="18" t="n">
        <v>0</v>
      </c>
      <c r="N19" s="20" t="n">
        <v>0</v>
      </c>
      <c r="O19" s="18" t="n">
        <v>0</v>
      </c>
      <c r="P19" s="20" t="n">
        <v>0</v>
      </c>
      <c r="Q19" s="18" t="n">
        <v>0.9348293</v>
      </c>
      <c r="R19" s="20" t="n">
        <v>0.62505408</v>
      </c>
    </row>
    <row r="20" spans="1:18">
      <c r="A20" s="15" t="s">
        <v>417</v>
      </c>
      <c r="B20" s="17" t="n">
        <v>3371</v>
      </c>
      <c r="C20" s="18">
        <f>(24.0/B20*100)</f>
        <v/>
      </c>
      <c r="D20" s="19" t="n">
        <v>3347</v>
      </c>
      <c r="E20" s="18" t="n">
        <v>83.88440486</v>
      </c>
      <c r="F20" s="20" t="n">
        <v>0.20998309</v>
      </c>
      <c r="G20" s="18" t="n">
        <v>12.9378145</v>
      </c>
      <c r="H20" s="20" t="n">
        <v>0.19357913</v>
      </c>
      <c r="I20" s="18" t="n">
        <v>0</v>
      </c>
      <c r="J20" s="20" t="n">
        <v>0</v>
      </c>
      <c r="K20" s="18" t="s">
        <v>404</v>
      </c>
      <c r="L20" s="20" t="s">
        <v>404</v>
      </c>
      <c r="M20" s="18" t="n">
        <v>0</v>
      </c>
      <c r="N20" s="20" t="n">
        <v>0</v>
      </c>
      <c r="O20" s="18" t="n">
        <v>0</v>
      </c>
      <c r="P20" s="20" t="n">
        <v>0</v>
      </c>
      <c r="Q20" s="18" t="n">
        <v>3.17778064</v>
      </c>
      <c r="R20" s="20" t="n">
        <v>0.13683716</v>
      </c>
    </row>
    <row r="21" spans="1:18">
      <c r="A21" s="15" t="s">
        <v>418</v>
      </c>
      <c r="B21" s="17" t="n">
        <v>5741</v>
      </c>
      <c r="C21" s="18">
        <f>(0.0/B21*100)</f>
        <v/>
      </c>
      <c r="D21" s="19" t="n">
        <v>5741</v>
      </c>
      <c r="E21" s="18" t="n">
        <v>71.35452942000001</v>
      </c>
      <c r="F21" s="20" t="n">
        <v>3.73591938</v>
      </c>
      <c r="G21" s="18" t="n">
        <v>21.48801874</v>
      </c>
      <c r="H21" s="20" t="n">
        <v>3.32249247</v>
      </c>
      <c r="I21" s="18" t="n">
        <v>0</v>
      </c>
      <c r="J21" s="20" t="n">
        <v>0</v>
      </c>
      <c r="K21" s="18" t="s">
        <v>404</v>
      </c>
      <c r="L21" s="20" t="s">
        <v>404</v>
      </c>
      <c r="M21" s="18" t="n">
        <v>0</v>
      </c>
      <c r="N21" s="20" t="n">
        <v>0</v>
      </c>
      <c r="O21" s="18" t="n">
        <v>0</v>
      </c>
      <c r="P21" s="20" t="n">
        <v>0</v>
      </c>
      <c r="Q21" s="18" t="n">
        <v>7.15745184</v>
      </c>
      <c r="R21" s="20" t="n">
        <v>2.18433928</v>
      </c>
    </row>
    <row r="22" spans="1:18">
      <c r="A22" s="15" t="s">
        <v>419</v>
      </c>
      <c r="B22" s="17" t="n">
        <v>6598</v>
      </c>
      <c r="C22" s="18">
        <f>(0.0/B22*100)</f>
        <v/>
      </c>
      <c r="D22" s="19" t="n">
        <v>6598</v>
      </c>
      <c r="E22" s="18" t="n">
        <v>76.96105077</v>
      </c>
      <c r="F22" s="20" t="n">
        <v>3.50538527</v>
      </c>
      <c r="G22" s="18" t="n">
        <v>19.79234059</v>
      </c>
      <c r="H22" s="20" t="n">
        <v>3.36628092</v>
      </c>
      <c r="I22" s="18" t="n">
        <v>0</v>
      </c>
      <c r="J22" s="20" t="n">
        <v>0</v>
      </c>
      <c r="K22" s="18" t="s">
        <v>404</v>
      </c>
      <c r="L22" s="20" t="s">
        <v>404</v>
      </c>
      <c r="M22" s="18" t="n">
        <v>0</v>
      </c>
      <c r="N22" s="20" t="n">
        <v>0</v>
      </c>
      <c r="O22" s="18" t="n">
        <v>0</v>
      </c>
      <c r="P22" s="20" t="n">
        <v>0</v>
      </c>
      <c r="Q22" s="18" t="n">
        <v>3.24660863</v>
      </c>
      <c r="R22" s="20" t="n">
        <v>1.37638747</v>
      </c>
    </row>
    <row r="23" spans="1:18">
      <c r="A23" s="15" t="s">
        <v>420</v>
      </c>
      <c r="B23" s="17" t="n">
        <v>11583</v>
      </c>
      <c r="C23" s="18">
        <f>(3185.0/B23*100)</f>
        <v/>
      </c>
      <c r="D23" s="19" t="n">
        <v>8398</v>
      </c>
      <c r="E23" s="18" t="n">
        <v>48.92217288</v>
      </c>
      <c r="F23" s="20" t="n">
        <v>4.33307063</v>
      </c>
      <c r="G23" s="18" t="n">
        <v>45.29450909</v>
      </c>
      <c r="H23" s="20" t="n">
        <v>4.17014865</v>
      </c>
      <c r="I23" s="18" t="n">
        <v>0</v>
      </c>
      <c r="J23" s="20" t="n">
        <v>0</v>
      </c>
      <c r="K23" s="18" t="s">
        <v>404</v>
      </c>
      <c r="L23" s="20" t="s">
        <v>404</v>
      </c>
      <c r="M23" s="18" t="n">
        <v>0</v>
      </c>
      <c r="N23" s="20" t="n">
        <v>0</v>
      </c>
      <c r="O23" s="18" t="n">
        <v>0</v>
      </c>
      <c r="P23" s="20" t="n">
        <v>0</v>
      </c>
      <c r="Q23" s="18" t="n">
        <v>5.78331803</v>
      </c>
      <c r="R23" s="20" t="n">
        <v>1.74365571</v>
      </c>
    </row>
    <row r="24" spans="1:18">
      <c r="A24" s="15" t="s">
        <v>421</v>
      </c>
      <c r="B24" s="17" t="n">
        <v>6647</v>
      </c>
      <c r="C24" s="18">
        <f>(0.0/B24*100)</f>
        <v/>
      </c>
      <c r="D24" s="19" t="n">
        <v>6647</v>
      </c>
      <c r="E24" s="18" t="n">
        <v>84.72001253000001</v>
      </c>
      <c r="F24" s="20" t="n">
        <v>2.61732787</v>
      </c>
      <c r="G24" s="18" t="n">
        <v>15.27998747</v>
      </c>
      <c r="H24" s="20" t="n">
        <v>2.61732787</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88.46161758</v>
      </c>
      <c r="F25" s="20" t="n">
        <v>2.6281955</v>
      </c>
      <c r="G25" s="18" t="n">
        <v>11.53838242</v>
      </c>
      <c r="H25" s="20" t="n">
        <v>2.6281955</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64.12694799000001</v>
      </c>
      <c r="F26" s="20" t="n">
        <v>2.61595455</v>
      </c>
      <c r="G26" s="18" t="n">
        <v>34.58299069</v>
      </c>
      <c r="H26" s="20" t="n">
        <v>2.56915154</v>
      </c>
      <c r="I26" s="18" t="n">
        <v>0</v>
      </c>
      <c r="J26" s="20" t="n">
        <v>0</v>
      </c>
      <c r="K26" s="18" t="s">
        <v>404</v>
      </c>
      <c r="L26" s="20" t="s">
        <v>404</v>
      </c>
      <c r="M26" s="18" t="n">
        <v>0</v>
      </c>
      <c r="N26" s="20" t="n">
        <v>0</v>
      </c>
      <c r="O26" s="18" t="n">
        <v>0</v>
      </c>
      <c r="P26" s="20" t="n">
        <v>0</v>
      </c>
      <c r="Q26" s="18" t="n">
        <v>1.29006132</v>
      </c>
      <c r="R26" s="20" t="n">
        <v>0.49326762</v>
      </c>
    </row>
    <row r="27" spans="1:18">
      <c r="A27" s="15" t="s">
        <v>424</v>
      </c>
      <c r="B27" s="17" t="n">
        <v>5299</v>
      </c>
      <c r="C27" s="18">
        <f>(0.0/B27*100)</f>
        <v/>
      </c>
      <c r="D27" s="19" t="n">
        <v>5299</v>
      </c>
      <c r="E27" s="18" t="n">
        <v>71.59256283000001</v>
      </c>
      <c r="F27" s="20" t="n">
        <v>0.09021309</v>
      </c>
      <c r="G27" s="18" t="n">
        <v>28.18481337</v>
      </c>
      <c r="H27" s="20" t="n">
        <v>0.09069252999999999</v>
      </c>
      <c r="I27" s="18" t="n">
        <v>0</v>
      </c>
      <c r="J27" s="20" t="n">
        <v>0</v>
      </c>
      <c r="K27" s="18" t="s">
        <v>404</v>
      </c>
      <c r="L27" s="20" t="s">
        <v>404</v>
      </c>
      <c r="M27" s="18" t="n">
        <v>0</v>
      </c>
      <c r="N27" s="20" t="n">
        <v>0</v>
      </c>
      <c r="O27" s="18" t="n">
        <v>0</v>
      </c>
      <c r="P27" s="20" t="n">
        <v>0</v>
      </c>
      <c r="Q27" s="18" t="n">
        <v>0.22262381</v>
      </c>
      <c r="R27" s="20" t="n">
        <v>0.00634242</v>
      </c>
    </row>
    <row r="28" spans="1:18">
      <c r="A28" s="15" t="s">
        <v>425</v>
      </c>
      <c r="B28" s="17" t="n">
        <v>7568</v>
      </c>
      <c r="C28" s="18">
        <f>(0.0/B28*100)</f>
        <v/>
      </c>
      <c r="D28" s="19" t="n">
        <v>7568</v>
      </c>
      <c r="E28" s="18" t="n">
        <v>49.1725198</v>
      </c>
      <c r="F28" s="20" t="n">
        <v>3.09359175</v>
      </c>
      <c r="G28" s="18" t="n">
        <v>50.12216815</v>
      </c>
      <c r="H28" s="20" t="n">
        <v>3.07561431</v>
      </c>
      <c r="I28" s="18" t="n">
        <v>0</v>
      </c>
      <c r="J28" s="20" t="n">
        <v>0</v>
      </c>
      <c r="K28" s="18" t="s">
        <v>404</v>
      </c>
      <c r="L28" s="20" t="s">
        <v>404</v>
      </c>
      <c r="M28" s="18" t="n">
        <v>0</v>
      </c>
      <c r="N28" s="20" t="n">
        <v>0</v>
      </c>
      <c r="O28" s="18" t="n">
        <v>0</v>
      </c>
      <c r="P28" s="20" t="n">
        <v>0</v>
      </c>
      <c r="Q28" s="18" t="n">
        <v>0.70531205</v>
      </c>
      <c r="R28" s="20" t="n">
        <v>0.4332552</v>
      </c>
    </row>
    <row r="29" spans="1:18">
      <c r="A29" s="15" t="s">
        <v>426</v>
      </c>
      <c r="B29" s="17" t="n">
        <v>5385</v>
      </c>
      <c r="C29" s="18">
        <f>(1123.0/B29*100)</f>
        <v/>
      </c>
      <c r="D29" s="19" t="n">
        <v>4262</v>
      </c>
      <c r="E29" s="18" t="n">
        <v>68.09093394999999</v>
      </c>
      <c r="F29" s="20" t="n">
        <v>3.96600995</v>
      </c>
      <c r="G29" s="18" t="n">
        <v>3.75788341</v>
      </c>
      <c r="H29" s="20" t="n">
        <v>1.57454704</v>
      </c>
      <c r="I29" s="18" t="n">
        <v>0</v>
      </c>
      <c r="J29" s="20" t="n">
        <v>0</v>
      </c>
      <c r="K29" s="18" t="s">
        <v>404</v>
      </c>
      <c r="L29" s="20" t="s">
        <v>404</v>
      </c>
      <c r="M29" s="18" t="n">
        <v>0</v>
      </c>
      <c r="N29" s="20" t="n">
        <v>0</v>
      </c>
      <c r="O29" s="18" t="n">
        <v>0</v>
      </c>
      <c r="P29" s="20" t="n">
        <v>0</v>
      </c>
      <c r="Q29" s="18" t="n">
        <v>28.15118264</v>
      </c>
      <c r="R29" s="20" t="n">
        <v>4.15024063</v>
      </c>
    </row>
    <row r="30" spans="1:18">
      <c r="A30" s="15" t="s">
        <v>427</v>
      </c>
      <c r="B30" s="17" t="n">
        <v>4520</v>
      </c>
      <c r="C30" s="18">
        <f>(1053.0/B30*100)</f>
        <v/>
      </c>
      <c r="D30" s="19" t="n">
        <v>3467</v>
      </c>
      <c r="E30" s="18" t="n">
        <v>96.20116038</v>
      </c>
      <c r="F30" s="20" t="n">
        <v>1.34139769</v>
      </c>
      <c r="G30" s="18" t="n">
        <v>1.5029407</v>
      </c>
      <c r="H30" s="20" t="n">
        <v>0.89795104</v>
      </c>
      <c r="I30" s="18" t="n">
        <v>0</v>
      </c>
      <c r="J30" s="20" t="n">
        <v>0</v>
      </c>
      <c r="K30" s="18" t="s">
        <v>404</v>
      </c>
      <c r="L30" s="20" t="s">
        <v>404</v>
      </c>
      <c r="M30" s="18" t="n">
        <v>0</v>
      </c>
      <c r="N30" s="20" t="n">
        <v>0</v>
      </c>
      <c r="O30" s="18" t="n">
        <v>0</v>
      </c>
      <c r="P30" s="20" t="n">
        <v>0</v>
      </c>
      <c r="Q30" s="18" t="n">
        <v>2.29589893</v>
      </c>
      <c r="R30" s="20" t="n">
        <v>1.00776861</v>
      </c>
    </row>
    <row r="31" spans="1:18">
      <c r="A31" s="15" t="s">
        <v>428</v>
      </c>
      <c r="B31" s="17" t="n">
        <v>5456</v>
      </c>
      <c r="C31" s="18">
        <f>(502.0/B31*100)</f>
        <v/>
      </c>
      <c r="D31" s="19" t="n">
        <v>4954</v>
      </c>
      <c r="E31" s="18" t="n">
        <v>55.44292627</v>
      </c>
      <c r="F31" s="20" t="n">
        <v>3.35628322</v>
      </c>
      <c r="G31" s="18" t="n">
        <v>34.00203657</v>
      </c>
      <c r="H31" s="20" t="n">
        <v>3.10976838</v>
      </c>
      <c r="I31" s="18" t="n">
        <v>0</v>
      </c>
      <c r="J31" s="20" t="n">
        <v>0</v>
      </c>
      <c r="K31" s="18" t="s">
        <v>404</v>
      </c>
      <c r="L31" s="20" t="s">
        <v>404</v>
      </c>
      <c r="M31" s="18" t="n">
        <v>0</v>
      </c>
      <c r="N31" s="20" t="n">
        <v>0</v>
      </c>
      <c r="O31" s="18" t="n">
        <v>0</v>
      </c>
      <c r="P31" s="20" t="n">
        <v>0</v>
      </c>
      <c r="Q31" s="18" t="n">
        <v>10.55503717</v>
      </c>
      <c r="R31" s="20" t="n">
        <v>1.98558381</v>
      </c>
    </row>
    <row r="32" spans="1:18">
      <c r="A32" s="15" t="s">
        <v>429</v>
      </c>
      <c r="B32" s="17" t="n">
        <v>4478</v>
      </c>
      <c r="C32" s="18">
        <f>(0.0/B32*100)</f>
        <v/>
      </c>
      <c r="D32" s="19" t="n">
        <v>4478</v>
      </c>
      <c r="E32" s="18" t="n">
        <v>60.69233788</v>
      </c>
      <c r="F32" s="20" t="n">
        <v>3.83553764</v>
      </c>
      <c r="G32" s="18" t="n">
        <v>37.49422633</v>
      </c>
      <c r="H32" s="20" t="n">
        <v>3.68719271</v>
      </c>
      <c r="I32" s="18" t="n">
        <v>0</v>
      </c>
      <c r="J32" s="20" t="n">
        <v>0</v>
      </c>
      <c r="K32" s="18" t="s">
        <v>404</v>
      </c>
      <c r="L32" s="20" t="s">
        <v>404</v>
      </c>
      <c r="M32" s="18" t="n">
        <v>0</v>
      </c>
      <c r="N32" s="20" t="n">
        <v>0</v>
      </c>
      <c r="O32" s="18" t="n">
        <v>0</v>
      </c>
      <c r="P32" s="20" t="n">
        <v>0</v>
      </c>
      <c r="Q32" s="18" t="n">
        <v>1.81343579</v>
      </c>
      <c r="R32" s="20" t="n">
        <v>1.06709289</v>
      </c>
    </row>
    <row r="33" spans="1:18">
      <c r="A33" s="15" t="s">
        <v>430</v>
      </c>
      <c r="B33" s="17" t="n">
        <v>7325</v>
      </c>
      <c r="C33" s="18">
        <f>(29.0/B33*100)</f>
        <v/>
      </c>
      <c r="D33" s="19" t="n">
        <v>7296</v>
      </c>
      <c r="E33" s="18" t="n">
        <v>70.32054208</v>
      </c>
      <c r="F33" s="20" t="n">
        <v>3.08725415</v>
      </c>
      <c r="G33" s="18" t="n">
        <v>28.74613382</v>
      </c>
      <c r="H33" s="20" t="n">
        <v>2.98925761</v>
      </c>
      <c r="I33" s="18" t="n">
        <v>0</v>
      </c>
      <c r="J33" s="20" t="n">
        <v>0</v>
      </c>
      <c r="K33" s="18" t="s">
        <v>404</v>
      </c>
      <c r="L33" s="20" t="s">
        <v>404</v>
      </c>
      <c r="M33" s="18" t="n">
        <v>0</v>
      </c>
      <c r="N33" s="20" t="n">
        <v>0</v>
      </c>
      <c r="O33" s="18" t="n">
        <v>0</v>
      </c>
      <c r="P33" s="20" t="n">
        <v>0</v>
      </c>
      <c r="Q33" s="18" t="n">
        <v>0.9333241</v>
      </c>
      <c r="R33" s="20" t="n">
        <v>0.78533736</v>
      </c>
    </row>
    <row r="34" spans="1:18">
      <c r="A34" s="15" t="s">
        <v>431</v>
      </c>
      <c r="B34" s="17" t="n">
        <v>6350</v>
      </c>
      <c r="C34" s="18">
        <f>(0.0/B34*100)</f>
        <v/>
      </c>
      <c r="D34" s="19" t="n">
        <v>6350</v>
      </c>
      <c r="E34" s="18" t="n">
        <v>44.97335725</v>
      </c>
      <c r="F34" s="20" t="n">
        <v>3.00268839</v>
      </c>
      <c r="G34" s="18" t="n">
        <v>54.23417937</v>
      </c>
      <c r="H34" s="20" t="n">
        <v>3.12201261</v>
      </c>
      <c r="I34" s="18" t="n">
        <v>0</v>
      </c>
      <c r="J34" s="20" t="n">
        <v>0</v>
      </c>
      <c r="K34" s="18" t="s">
        <v>404</v>
      </c>
      <c r="L34" s="20" t="s">
        <v>404</v>
      </c>
      <c r="M34" s="18" t="n">
        <v>0</v>
      </c>
      <c r="N34" s="20" t="n">
        <v>0</v>
      </c>
      <c r="O34" s="18" t="n">
        <v>0</v>
      </c>
      <c r="P34" s="20" t="n">
        <v>0</v>
      </c>
      <c r="Q34" s="18" t="n">
        <v>0.79246337</v>
      </c>
      <c r="R34" s="20" t="n">
        <v>0.55539285</v>
      </c>
    </row>
    <row r="35" spans="1:18">
      <c r="A35" s="15" t="s">
        <v>432</v>
      </c>
      <c r="B35" s="17" t="n">
        <v>6406</v>
      </c>
      <c r="C35" s="18">
        <f>(443.0/B35*100)</f>
        <v/>
      </c>
      <c r="D35" s="19" t="n">
        <v>5963</v>
      </c>
      <c r="E35" s="18" t="n">
        <v>51.65040155</v>
      </c>
      <c r="F35" s="20" t="n">
        <v>0.4651063</v>
      </c>
      <c r="G35" s="18" t="n">
        <v>46.86049273</v>
      </c>
      <c r="H35" s="20" t="n">
        <v>0.4568358</v>
      </c>
      <c r="I35" s="18" t="n">
        <v>0</v>
      </c>
      <c r="J35" s="20" t="n">
        <v>0</v>
      </c>
      <c r="K35" s="18" t="s">
        <v>404</v>
      </c>
      <c r="L35" s="20" t="s">
        <v>404</v>
      </c>
      <c r="M35" s="18" t="n">
        <v>0</v>
      </c>
      <c r="N35" s="20" t="n">
        <v>0</v>
      </c>
      <c r="O35" s="18" t="n">
        <v>0</v>
      </c>
      <c r="P35" s="20" t="n">
        <v>0</v>
      </c>
      <c r="Q35" s="18" t="n">
        <v>1.48910572</v>
      </c>
      <c r="R35" s="20" t="n">
        <v>0.08039801000000001</v>
      </c>
    </row>
    <row r="36" spans="1:18">
      <c r="A36" s="15" t="s">
        <v>433</v>
      </c>
      <c r="B36" s="17" t="n">
        <v>6736</v>
      </c>
      <c r="C36" s="18">
        <f>(10.0/B36*100)</f>
        <v/>
      </c>
      <c r="D36" s="19" t="n">
        <v>6726</v>
      </c>
      <c r="E36" s="18" t="n">
        <v>58.19845656</v>
      </c>
      <c r="F36" s="20" t="n">
        <v>3.55498869</v>
      </c>
      <c r="G36" s="18" t="n">
        <v>41.67498385</v>
      </c>
      <c r="H36" s="20" t="n">
        <v>3.53373219</v>
      </c>
      <c r="I36" s="18" t="n">
        <v>0</v>
      </c>
      <c r="J36" s="20" t="n">
        <v>0</v>
      </c>
      <c r="K36" s="18" t="s">
        <v>404</v>
      </c>
      <c r="L36" s="20" t="s">
        <v>404</v>
      </c>
      <c r="M36" s="18" t="n">
        <v>0</v>
      </c>
      <c r="N36" s="20" t="n">
        <v>0</v>
      </c>
      <c r="O36" s="18" t="n">
        <v>0</v>
      </c>
      <c r="P36" s="20" t="n">
        <v>0</v>
      </c>
      <c r="Q36" s="18" t="n">
        <v>0.12655959</v>
      </c>
      <c r="R36" s="20" t="n">
        <v>0.12929658</v>
      </c>
    </row>
    <row r="37" spans="1:18">
      <c r="A37" s="15" t="s">
        <v>434</v>
      </c>
      <c r="B37" s="17" t="n">
        <v>5458</v>
      </c>
      <c r="C37" s="18">
        <f>(0.0/B37*100)</f>
        <v/>
      </c>
      <c r="D37" s="19" t="n">
        <v>5458</v>
      </c>
      <c r="E37" s="18" t="n">
        <v>54.7150774</v>
      </c>
      <c r="F37" s="20" t="n">
        <v>3.31232622</v>
      </c>
      <c r="G37" s="18" t="n">
        <v>44.7254449</v>
      </c>
      <c r="H37" s="20" t="n">
        <v>3.31420243</v>
      </c>
      <c r="I37" s="18" t="n">
        <v>0</v>
      </c>
      <c r="J37" s="20" t="n">
        <v>0</v>
      </c>
      <c r="K37" s="18" t="s">
        <v>404</v>
      </c>
      <c r="L37" s="20" t="s">
        <v>404</v>
      </c>
      <c r="M37" s="18" t="n">
        <v>0</v>
      </c>
      <c r="N37" s="20" t="n">
        <v>0</v>
      </c>
      <c r="O37" s="18" t="n">
        <v>0</v>
      </c>
      <c r="P37" s="20" t="n">
        <v>0</v>
      </c>
      <c r="Q37" s="18" t="n">
        <v>0.55947771</v>
      </c>
      <c r="R37" s="20" t="n">
        <v>0.52069864</v>
      </c>
    </row>
    <row r="38" spans="1:18">
      <c r="A38" s="15" t="s">
        <v>435</v>
      </c>
      <c r="B38" s="17" t="n">
        <v>5860</v>
      </c>
      <c r="C38" s="18">
        <f>(268.0/B38*100)</f>
        <v/>
      </c>
      <c r="D38" s="19" t="n">
        <v>5592</v>
      </c>
      <c r="E38" s="18" t="n">
        <v>82.7367263</v>
      </c>
      <c r="F38" s="20" t="n">
        <v>2.64120525</v>
      </c>
      <c r="G38" s="18" t="n">
        <v>16.5600673</v>
      </c>
      <c r="H38" s="20" t="n">
        <v>2.5942381</v>
      </c>
      <c r="I38" s="18" t="n">
        <v>0</v>
      </c>
      <c r="J38" s="20" t="n">
        <v>0</v>
      </c>
      <c r="K38" s="18" t="s">
        <v>404</v>
      </c>
      <c r="L38" s="20" t="s">
        <v>404</v>
      </c>
      <c r="M38" s="18" t="n">
        <v>0</v>
      </c>
      <c r="N38" s="20" t="n">
        <v>0</v>
      </c>
      <c r="O38" s="18" t="n">
        <v>0</v>
      </c>
      <c r="P38" s="20" t="n">
        <v>0</v>
      </c>
      <c r="Q38" s="18" t="n">
        <v>0.7032064</v>
      </c>
      <c r="R38" s="20" t="n">
        <v>0.48342099</v>
      </c>
    </row>
    <row r="39" spans="1:18">
      <c r="A39" s="15" t="s">
        <v>436</v>
      </c>
      <c r="B39" s="17" t="n">
        <v>5895</v>
      </c>
      <c r="C39" s="18">
        <f>(0.0/B39*100)</f>
        <v/>
      </c>
      <c r="D39" s="19" t="n">
        <v>5895</v>
      </c>
      <c r="E39" s="18" t="n">
        <v>44.81991304</v>
      </c>
      <c r="F39" s="20" t="n">
        <v>4.52954358</v>
      </c>
      <c r="G39" s="18" t="n">
        <v>55.18008696</v>
      </c>
      <c r="H39" s="20" t="n">
        <v>4.52954358</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(2928.0/B40*100)</f>
        <v/>
      </c>
      <c r="D40" s="19" t="n">
        <v>11229</v>
      </c>
      <c r="E40" s="18" t="n">
        <v>94.89647175</v>
      </c>
      <c r="F40" s="20" t="n">
        <v>1.13829583</v>
      </c>
      <c r="G40" s="18" t="n">
        <v>2.14701623</v>
      </c>
      <c r="H40" s="20" t="n">
        <v>0.61735536</v>
      </c>
      <c r="I40" s="18" t="n">
        <v>0</v>
      </c>
      <c r="J40" s="20" t="n">
        <v>0</v>
      </c>
      <c r="K40" s="18" t="s">
        <v>404</v>
      </c>
      <c r="L40" s="20" t="s">
        <v>404</v>
      </c>
      <c r="M40" s="18" t="n">
        <v>0</v>
      </c>
      <c r="N40" s="20" t="n">
        <v>0</v>
      </c>
      <c r="O40" s="18" t="n">
        <v>0</v>
      </c>
      <c r="P40" s="20" t="n">
        <v>0</v>
      </c>
      <c r="Q40" s="18" t="n">
        <v>2.95651202</v>
      </c>
      <c r="R40" s="20" t="n">
        <v>0.94596526</v>
      </c>
    </row>
    <row r="41" spans="1:18">
      <c r="A41" s="15" t="s">
        <v>438</v>
      </c>
      <c r="B41" s="17" t="n">
        <v>5712</v>
      </c>
      <c r="C41" s="18">
        <f>(99.0/B41*100)</f>
        <v/>
      </c>
      <c r="D41" s="19" t="n">
        <v>5613</v>
      </c>
      <c r="E41" s="18" t="n">
        <v>97.22906592</v>
      </c>
      <c r="F41" s="20" t="n">
        <v>1.06074786</v>
      </c>
      <c r="G41" s="18" t="n">
        <v>2.65006851</v>
      </c>
      <c r="H41" s="20" t="n">
        <v>1.0546514</v>
      </c>
      <c r="I41" s="18" t="n">
        <v>0</v>
      </c>
      <c r="J41" s="20" t="n">
        <v>0</v>
      </c>
      <c r="K41" s="18" t="s">
        <v>404</v>
      </c>
      <c r="L41" s="20" t="s">
        <v>404</v>
      </c>
      <c r="M41" s="18" t="n">
        <v>0</v>
      </c>
      <c r="N41" s="20" t="n">
        <v>0</v>
      </c>
      <c r="O41" s="18" t="n">
        <v>0</v>
      </c>
      <c r="P41" s="20" t="n">
        <v>0</v>
      </c>
      <c r="Q41" s="18" t="n">
        <v>0.12086557</v>
      </c>
      <c r="R41" s="20" t="n">
        <v>0.11382154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89.60951783</v>
      </c>
      <c r="F44" s="20" t="n">
        <v>2.3317309</v>
      </c>
      <c r="G44" s="18" t="n">
        <v>9.46759632</v>
      </c>
      <c r="H44" s="20" t="n">
        <v>2.14148198</v>
      </c>
      <c r="I44" s="18" t="n">
        <v>0</v>
      </c>
      <c r="J44" s="20" t="n">
        <v>0</v>
      </c>
      <c r="K44" s="18" t="s">
        <v>404</v>
      </c>
      <c r="L44" s="20" t="s">
        <v>404</v>
      </c>
      <c r="M44" s="18" t="n">
        <v>0</v>
      </c>
      <c r="N44" s="20" t="n">
        <v>0</v>
      </c>
      <c r="O44" s="18" t="n">
        <v>0</v>
      </c>
      <c r="P44" s="20" t="n">
        <v>0</v>
      </c>
      <c r="Q44" s="18" t="n">
        <v>0.92288585</v>
      </c>
      <c r="R44" s="20" t="n">
        <v>0.80741012</v>
      </c>
    </row>
    <row r="45" spans="1:18">
      <c r="A45" s="15" t="s">
        <v>442</v>
      </c>
      <c r="B45" s="17" t="n">
        <v>5519</v>
      </c>
      <c r="C45" s="18">
        <f>(0.0/B45*100)</f>
        <v/>
      </c>
      <c r="D45" s="19" t="n">
        <v>5519</v>
      </c>
      <c r="E45" s="18" t="n">
        <v>52.28916124</v>
      </c>
      <c r="F45" s="20" t="n">
        <v>4.43828467</v>
      </c>
      <c r="G45" s="18" t="n">
        <v>45.5219891</v>
      </c>
      <c r="H45" s="20" t="n">
        <v>4.35652212</v>
      </c>
      <c r="I45" s="18" t="n">
        <v>0</v>
      </c>
      <c r="J45" s="20" t="n">
        <v>0</v>
      </c>
      <c r="K45" s="18" t="s">
        <v>404</v>
      </c>
      <c r="L45" s="20" t="s">
        <v>404</v>
      </c>
      <c r="M45" s="18" t="n">
        <v>0</v>
      </c>
      <c r="N45" s="20" t="n">
        <v>0</v>
      </c>
      <c r="O45" s="18" t="n">
        <v>0</v>
      </c>
      <c r="P45" s="20" t="n">
        <v>0</v>
      </c>
      <c r="Q45" s="18" t="n">
        <v>2.18884966</v>
      </c>
      <c r="R45" s="20" t="n">
        <v>1.18757967</v>
      </c>
    </row>
    <row r="46" spans="1:18">
      <c r="A46" s="15" t="s">
        <v>443</v>
      </c>
      <c r="B46" s="17" t="n">
        <v>23141</v>
      </c>
      <c r="C46" s="18">
        <f>(4196.0/B46*100)</f>
        <v/>
      </c>
      <c r="D46" s="19" t="n">
        <v>18945</v>
      </c>
      <c r="E46" s="18" t="n">
        <v>29.84122875</v>
      </c>
      <c r="F46" s="20" t="n">
        <v>2.22975168</v>
      </c>
      <c r="G46" s="18" t="n">
        <v>62.43828677</v>
      </c>
      <c r="H46" s="20" t="n">
        <v>2.2472556</v>
      </c>
      <c r="I46" s="18" t="n">
        <v>0</v>
      </c>
      <c r="J46" s="20" t="n">
        <v>0</v>
      </c>
      <c r="K46" s="18" t="s">
        <v>404</v>
      </c>
      <c r="L46" s="20" t="s">
        <v>404</v>
      </c>
      <c r="M46" s="18" t="n">
        <v>0</v>
      </c>
      <c r="N46" s="20" t="n">
        <v>0</v>
      </c>
      <c r="O46" s="18" t="n">
        <v>0</v>
      </c>
      <c r="P46" s="20" t="n">
        <v>0</v>
      </c>
      <c r="Q46" s="18" t="n">
        <v>7.72048448</v>
      </c>
      <c r="R46" s="20" t="n">
        <v>1.19673591</v>
      </c>
    </row>
    <row r="47" spans="1:18">
      <c r="A47" s="15" t="s">
        <v>444</v>
      </c>
      <c r="B47" s="17" t="n">
        <v>5928</v>
      </c>
      <c r="C47" s="18">
        <f>(0.0/B47*100)</f>
        <v/>
      </c>
      <c r="D47" s="19" t="n">
        <v>5928</v>
      </c>
      <c r="E47" s="18" t="n">
        <v>58.78431804</v>
      </c>
      <c r="F47" s="20" t="n">
        <v>3.90721421</v>
      </c>
      <c r="G47" s="18" t="n">
        <v>39.93739904</v>
      </c>
      <c r="H47" s="20" t="n">
        <v>3.91730099</v>
      </c>
      <c r="I47" s="18" t="n">
        <v>0</v>
      </c>
      <c r="J47" s="20" t="n">
        <v>0</v>
      </c>
      <c r="K47" s="18" t="s">
        <v>404</v>
      </c>
      <c r="L47" s="20" t="s">
        <v>404</v>
      </c>
      <c r="M47" s="18" t="n">
        <v>0</v>
      </c>
      <c r="N47" s="20" t="n">
        <v>0</v>
      </c>
      <c r="O47" s="18" t="n">
        <v>0</v>
      </c>
      <c r="P47" s="20" t="n">
        <v>0</v>
      </c>
      <c r="Q47" s="18" t="n">
        <v>1.27828292</v>
      </c>
      <c r="R47" s="20" t="n">
        <v>0.90404016</v>
      </c>
    </row>
    <row r="48" spans="1:18">
      <c r="A48" s="15" t="s">
        <v>445</v>
      </c>
      <c r="B48" s="17" t="n">
        <v>9841</v>
      </c>
      <c r="C48" s="18">
        <f>(40.0/B48*100)</f>
        <v/>
      </c>
      <c r="D48" s="19" t="n">
        <v>9801</v>
      </c>
      <c r="E48" s="18" t="n">
        <v>92.88456527</v>
      </c>
      <c r="F48" s="20" t="n">
        <v>2.07050344</v>
      </c>
      <c r="G48" s="18" t="n">
        <v>6.32357027</v>
      </c>
      <c r="H48" s="20" t="n">
        <v>1.98791949</v>
      </c>
      <c r="I48" s="18" t="n">
        <v>0</v>
      </c>
      <c r="J48" s="20" t="n">
        <v>0</v>
      </c>
      <c r="K48" s="18" t="s">
        <v>404</v>
      </c>
      <c r="L48" s="20" t="s">
        <v>404</v>
      </c>
      <c r="M48" s="18" t="n">
        <v>0</v>
      </c>
      <c r="N48" s="20" t="n">
        <v>0</v>
      </c>
      <c r="O48" s="18" t="n">
        <v>0</v>
      </c>
      <c r="P48" s="20" t="n">
        <v>0</v>
      </c>
      <c r="Q48" s="18" t="n">
        <v>0.79186446</v>
      </c>
      <c r="R48" s="20" t="n">
        <v>0.55776064</v>
      </c>
    </row>
    <row r="49" spans="1:18">
      <c r="A49" s="15" t="s">
        <v>446</v>
      </c>
      <c r="B49" s="17" t="n">
        <v>6349</v>
      </c>
      <c r="C49" s="18">
        <f>(52.0/B49*100)</f>
        <v/>
      </c>
      <c r="D49" s="19" t="n">
        <v>6297</v>
      </c>
      <c r="E49" s="18" t="n">
        <v>46.66133072</v>
      </c>
      <c r="F49" s="20" t="n">
        <v>3.370197</v>
      </c>
      <c r="G49" s="18" t="n">
        <v>52.65775186</v>
      </c>
      <c r="H49" s="20" t="n">
        <v>3.36676491</v>
      </c>
      <c r="I49" s="18" t="n">
        <v>0</v>
      </c>
      <c r="J49" s="20" t="n">
        <v>0</v>
      </c>
      <c r="K49" s="18" t="s">
        <v>404</v>
      </c>
      <c r="L49" s="20" t="s">
        <v>404</v>
      </c>
      <c r="M49" s="18" t="n">
        <v>0</v>
      </c>
      <c r="N49" s="20" t="n">
        <v>0</v>
      </c>
      <c r="O49" s="18" t="n">
        <v>0</v>
      </c>
      <c r="P49" s="20" t="n">
        <v>0</v>
      </c>
      <c r="Q49" s="18" t="n">
        <v>0.68091742</v>
      </c>
      <c r="R49" s="20" t="n">
        <v>0.37667009</v>
      </c>
    </row>
    <row r="50" spans="1:18">
      <c r="A50" s="15" t="s">
        <v>447</v>
      </c>
      <c r="B50" s="17" t="n">
        <v>11795</v>
      </c>
      <c r="C50" s="18">
        <f>(1031.0/B50*100)</f>
        <v/>
      </c>
      <c r="D50" s="19" t="n">
        <v>10764</v>
      </c>
      <c r="E50" s="18" t="n">
        <v>49.85035022</v>
      </c>
      <c r="F50" s="20" t="n">
        <v>3.23733993</v>
      </c>
      <c r="G50" s="18" t="n">
        <v>42.89906395</v>
      </c>
      <c r="H50" s="20" t="n">
        <v>3.43085768</v>
      </c>
      <c r="I50" s="18" t="n">
        <v>0</v>
      </c>
      <c r="J50" s="20" t="n">
        <v>0</v>
      </c>
      <c r="K50" s="18" t="s">
        <v>404</v>
      </c>
      <c r="L50" s="20" t="s">
        <v>404</v>
      </c>
      <c r="M50" s="18" t="n">
        <v>0</v>
      </c>
      <c r="N50" s="20" t="n">
        <v>0</v>
      </c>
      <c r="O50" s="18" t="n">
        <v>0</v>
      </c>
      <c r="P50" s="20" t="n">
        <v>0</v>
      </c>
      <c r="Q50" s="18" t="n">
        <v>7.25058583</v>
      </c>
      <c r="R50" s="20" t="n">
        <v>1.70432815</v>
      </c>
    </row>
    <row r="51" spans="1:18">
      <c r="A51" s="15" t="s">
        <v>448</v>
      </c>
      <c r="B51" s="17" t="n">
        <v>6866</v>
      </c>
      <c r="C51" s="18">
        <f>(0.0/B51*100)</f>
        <v/>
      </c>
      <c r="D51" s="19" t="n">
        <v>6866</v>
      </c>
      <c r="E51" s="18" t="n">
        <v>48.34349547</v>
      </c>
      <c r="F51" s="20" t="n">
        <v>3.6451072</v>
      </c>
      <c r="G51" s="18" t="n">
        <v>51.65650453</v>
      </c>
      <c r="H51" s="20" t="n">
        <v>3.6451072</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61.31974739</v>
      </c>
      <c r="F52" s="20" t="n">
        <v>3.62326601</v>
      </c>
      <c r="G52" s="18" t="n">
        <v>37.97298158</v>
      </c>
      <c r="H52" s="20" t="n">
        <v>3.62090873</v>
      </c>
      <c r="I52" s="18" t="n">
        <v>0</v>
      </c>
      <c r="J52" s="20" t="n">
        <v>0</v>
      </c>
      <c r="K52" s="18" t="s">
        <v>404</v>
      </c>
      <c r="L52" s="20" t="s">
        <v>404</v>
      </c>
      <c r="M52" s="18" t="n">
        <v>0</v>
      </c>
      <c r="N52" s="20" t="n">
        <v>0</v>
      </c>
      <c r="O52" s="18" t="n">
        <v>0</v>
      </c>
      <c r="P52" s="20" t="n">
        <v>0</v>
      </c>
      <c r="Q52" s="18" t="n">
        <v>0.70727103</v>
      </c>
      <c r="R52" s="20" t="n">
        <v>0.01650758</v>
      </c>
    </row>
    <row r="53" spans="1:18">
      <c r="A53" s="15" t="s">
        <v>450</v>
      </c>
      <c r="B53" s="17" t="n">
        <v>5571</v>
      </c>
      <c r="C53" s="18">
        <f>(0.0/B53*100)</f>
        <v/>
      </c>
      <c r="D53" s="19" t="n">
        <v>5571</v>
      </c>
      <c r="E53" s="18" t="n">
        <v>62.55709564</v>
      </c>
      <c r="F53" s="20" t="n">
        <v>0.13409512</v>
      </c>
      <c r="G53" s="18" t="n">
        <v>37.23100005</v>
      </c>
      <c r="H53" s="20" t="n">
        <v>0.13199701</v>
      </c>
      <c r="I53" s="18" t="n">
        <v>0</v>
      </c>
      <c r="J53" s="20" t="n">
        <v>0</v>
      </c>
      <c r="K53" s="18" t="s">
        <v>404</v>
      </c>
      <c r="L53" s="20" t="s">
        <v>404</v>
      </c>
      <c r="M53" s="18" t="n">
        <v>0</v>
      </c>
      <c r="N53" s="20" t="n">
        <v>0</v>
      </c>
      <c r="O53" s="18" t="n">
        <v>0</v>
      </c>
      <c r="P53" s="20" t="n">
        <v>0</v>
      </c>
      <c r="Q53" s="18" t="n">
        <v>0.21190431</v>
      </c>
      <c r="R53" s="20" t="n">
        <v>0.0263917</v>
      </c>
    </row>
    <row r="54" spans="1:18">
      <c r="A54" s="15" t="s">
        <v>451</v>
      </c>
      <c r="B54" s="17" t="n">
        <v>4740</v>
      </c>
      <c r="C54" s="18">
        <f>(199.0/B54*100)</f>
        <v/>
      </c>
      <c r="D54" s="19" t="n">
        <v>4541</v>
      </c>
      <c r="E54" s="18" t="n">
        <v>66.69498569</v>
      </c>
      <c r="F54" s="20" t="n">
        <v>3.94208772</v>
      </c>
      <c r="G54" s="18" t="n">
        <v>31.64986321</v>
      </c>
      <c r="H54" s="20" t="n">
        <v>3.8690775</v>
      </c>
      <c r="I54" s="18" t="n">
        <v>0</v>
      </c>
      <c r="J54" s="20" t="n">
        <v>0</v>
      </c>
      <c r="K54" s="18" t="s">
        <v>404</v>
      </c>
      <c r="L54" s="20" t="s">
        <v>404</v>
      </c>
      <c r="M54" s="18" t="n">
        <v>0</v>
      </c>
      <c r="N54" s="20" t="n">
        <v>0</v>
      </c>
      <c r="O54" s="18" t="n">
        <v>0</v>
      </c>
      <c r="P54" s="20" t="n">
        <v>0</v>
      </c>
      <c r="Q54" s="18" t="n">
        <v>1.65515111</v>
      </c>
      <c r="R54" s="20" t="n">
        <v>0.8815786799999999</v>
      </c>
    </row>
    <row r="55" spans="1:18">
      <c r="A55" s="15" t="s">
        <v>452</v>
      </c>
      <c r="B55" s="17" t="n">
        <v>5316</v>
      </c>
      <c r="C55" s="18">
        <f>(43.0/B55*100)</f>
        <v/>
      </c>
      <c r="D55" s="19" t="n">
        <v>5273</v>
      </c>
      <c r="E55" s="18" t="n">
        <v>61.626132</v>
      </c>
      <c r="F55" s="20" t="n">
        <v>3.62787538</v>
      </c>
      <c r="G55" s="18" t="n">
        <v>37.01224993</v>
      </c>
      <c r="H55" s="20" t="n">
        <v>3.57468225</v>
      </c>
      <c r="I55" s="18" t="n">
        <v>0</v>
      </c>
      <c r="J55" s="20" t="n">
        <v>0</v>
      </c>
      <c r="K55" s="18" t="s">
        <v>404</v>
      </c>
      <c r="L55" s="20" t="s">
        <v>404</v>
      </c>
      <c r="M55" s="18" t="n">
        <v>0</v>
      </c>
      <c r="N55" s="20" t="n">
        <v>0</v>
      </c>
      <c r="O55" s="18" t="n">
        <v>0</v>
      </c>
      <c r="P55" s="20" t="n">
        <v>0</v>
      </c>
      <c r="Q55" s="18" t="n">
        <v>1.36161806</v>
      </c>
      <c r="R55" s="20" t="n">
        <v>0.7382015</v>
      </c>
    </row>
    <row r="56" spans="1:18">
      <c r="A56" s="15" t="s">
        <v>453</v>
      </c>
      <c r="B56" s="17" t="n">
        <v>5359</v>
      </c>
      <c r="C56" s="18">
        <f>(0.0/B56*100)</f>
        <v/>
      </c>
      <c r="D56" s="19" t="n">
        <v>5359</v>
      </c>
      <c r="E56" s="18" t="n">
        <v>74.54570828</v>
      </c>
      <c r="F56" s="20" t="n">
        <v>3.89359804</v>
      </c>
      <c r="G56" s="18" t="n">
        <v>20.99791293</v>
      </c>
      <c r="H56" s="20" t="n">
        <v>3.74651748</v>
      </c>
      <c r="I56" s="18" t="n">
        <v>0</v>
      </c>
      <c r="J56" s="20" t="n">
        <v>0</v>
      </c>
      <c r="K56" s="18" t="s">
        <v>404</v>
      </c>
      <c r="L56" s="20" t="s">
        <v>404</v>
      </c>
      <c r="M56" s="18" t="n">
        <v>0</v>
      </c>
      <c r="N56" s="20" t="n">
        <v>0</v>
      </c>
      <c r="O56" s="18" t="n">
        <v>0</v>
      </c>
      <c r="P56" s="20" t="n">
        <v>0</v>
      </c>
      <c r="Q56" s="18" t="n">
        <v>4.45637879</v>
      </c>
      <c r="R56" s="20" t="n">
        <v>1.66814099</v>
      </c>
    </row>
    <row r="57" spans="1:18">
      <c r="A57" s="15" t="s">
        <v>454</v>
      </c>
      <c r="B57" s="17" t="n">
        <v>6513</v>
      </c>
      <c r="C57" s="18">
        <f>(0.0/B57*100)</f>
        <v/>
      </c>
      <c r="D57" s="19" t="n">
        <v>6513</v>
      </c>
      <c r="E57" s="18" t="n">
        <v>37.5701953</v>
      </c>
      <c r="F57" s="20" t="n">
        <v>3.35270798</v>
      </c>
      <c r="G57" s="18" t="n">
        <v>61.4957466</v>
      </c>
      <c r="H57" s="20" t="n">
        <v>3.29327062</v>
      </c>
      <c r="I57" s="18" t="n">
        <v>0</v>
      </c>
      <c r="J57" s="20" t="n">
        <v>0</v>
      </c>
      <c r="K57" s="18" t="s">
        <v>404</v>
      </c>
      <c r="L57" s="20" t="s">
        <v>404</v>
      </c>
      <c r="M57" s="18" t="n">
        <v>0</v>
      </c>
      <c r="N57" s="20" t="n">
        <v>0</v>
      </c>
      <c r="O57" s="18" t="n">
        <v>0</v>
      </c>
      <c r="P57" s="20" t="n">
        <v>0</v>
      </c>
      <c r="Q57" s="18" t="n">
        <v>0.9340581</v>
      </c>
      <c r="R57" s="20" t="n">
        <v>0.61832288</v>
      </c>
    </row>
    <row r="58" spans="1:18">
      <c r="A58" s="15" t="s">
        <v>455</v>
      </c>
      <c r="B58" s="17" t="n">
        <v>7267</v>
      </c>
      <c r="C58" s="18">
        <f>(0.0/B58*100)</f>
        <v/>
      </c>
      <c r="D58" s="19" t="n">
        <v>7267</v>
      </c>
      <c r="E58" s="18" t="n">
        <v>79.7450451</v>
      </c>
      <c r="F58" s="20" t="n">
        <v>2.59869609</v>
      </c>
      <c r="G58" s="18" t="n">
        <v>19.96148462</v>
      </c>
      <c r="H58" s="20" t="n">
        <v>2.61027553</v>
      </c>
      <c r="I58" s="18" t="n">
        <v>0</v>
      </c>
      <c r="J58" s="20" t="n">
        <v>0</v>
      </c>
      <c r="K58" s="18" t="s">
        <v>404</v>
      </c>
      <c r="L58" s="20" t="s">
        <v>404</v>
      </c>
      <c r="M58" s="18" t="n">
        <v>0</v>
      </c>
      <c r="N58" s="20" t="n">
        <v>0</v>
      </c>
      <c r="O58" s="18" t="n">
        <v>0</v>
      </c>
      <c r="P58" s="20" t="n">
        <v>0</v>
      </c>
      <c r="Q58" s="18" t="n">
        <v>0.29347028</v>
      </c>
      <c r="R58" s="20" t="n">
        <v>0.29922526</v>
      </c>
    </row>
    <row r="59" spans="1:18">
      <c r="A59" s="15" t="s">
        <v>456</v>
      </c>
      <c r="B59" s="17" t="n">
        <v>4826</v>
      </c>
      <c r="C59" s="18">
        <f>(0.0/B59*100)</f>
        <v/>
      </c>
      <c r="D59" s="19" t="n">
        <v>4826</v>
      </c>
      <c r="E59" s="18" t="n">
        <v>41.64464909</v>
      </c>
      <c r="F59" s="20" t="n">
        <v>1.2676829</v>
      </c>
      <c r="G59" s="18" t="n">
        <v>58.10030305</v>
      </c>
      <c r="H59" s="20" t="n">
        <v>1.25020547</v>
      </c>
      <c r="I59" s="18" t="n">
        <v>0</v>
      </c>
      <c r="J59" s="20" t="n">
        <v>0</v>
      </c>
      <c r="K59" s="18" t="s">
        <v>404</v>
      </c>
      <c r="L59" s="20" t="s">
        <v>404</v>
      </c>
      <c r="M59" s="18" t="n">
        <v>0</v>
      </c>
      <c r="N59" s="20" t="n">
        <v>0</v>
      </c>
      <c r="O59" s="18" t="n">
        <v>0</v>
      </c>
      <c r="P59" s="20" t="n">
        <v>0</v>
      </c>
      <c r="Q59" s="18" t="n">
        <v>0.25504786</v>
      </c>
      <c r="R59" s="20" t="n">
        <v>0.20762493</v>
      </c>
    </row>
    <row r="60" spans="1:18">
      <c r="A60" s="15" t="s">
        <v>457</v>
      </c>
      <c r="B60" s="17" t="n">
        <v>4546</v>
      </c>
      <c r="C60" s="18">
        <f>(0.0/B60*100)</f>
        <v/>
      </c>
      <c r="D60" s="19" t="n">
        <v>4546</v>
      </c>
      <c r="E60" s="18" t="n">
        <v>60.13259606</v>
      </c>
      <c r="F60" s="20" t="n">
        <v>3.17358318</v>
      </c>
      <c r="G60" s="18" t="n">
        <v>35.35473058</v>
      </c>
      <c r="H60" s="20" t="n">
        <v>3.29039075</v>
      </c>
      <c r="I60" s="18" t="n">
        <v>0</v>
      </c>
      <c r="J60" s="20" t="n">
        <v>0</v>
      </c>
      <c r="K60" s="18" t="s">
        <v>404</v>
      </c>
      <c r="L60" s="20" t="s">
        <v>404</v>
      </c>
      <c r="M60" s="18" t="n">
        <v>0</v>
      </c>
      <c r="N60" s="20" t="n">
        <v>0</v>
      </c>
      <c r="O60" s="18" t="n">
        <v>0</v>
      </c>
      <c r="P60" s="20" t="n">
        <v>0</v>
      </c>
      <c r="Q60" s="18" t="n">
        <v>4.51267335</v>
      </c>
      <c r="R60" s="20" t="n">
        <v>1.18667001</v>
      </c>
    </row>
    <row r="61" spans="1:18">
      <c r="A61" s="15" t="s">
        <v>458</v>
      </c>
      <c r="B61" s="17" t="n">
        <v>6525</v>
      </c>
      <c r="C61" s="18">
        <f>(0.0/B61*100)</f>
        <v/>
      </c>
      <c r="D61" s="19" t="n">
        <v>6525</v>
      </c>
      <c r="E61" s="18" t="n">
        <v>44.78318827</v>
      </c>
      <c r="F61" s="20" t="n">
        <v>2.8466646</v>
      </c>
      <c r="G61" s="18" t="n">
        <v>55.21681173</v>
      </c>
      <c r="H61" s="20" t="n">
        <v>2.8466646</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92.93797372</v>
      </c>
      <c r="F62" s="20" t="n">
        <v>0.0312051</v>
      </c>
      <c r="G62" s="18" t="n">
        <v>7.06202628</v>
      </c>
      <c r="H62" s="20" t="n">
        <v>0.0312051</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70.20897626</v>
      </c>
      <c r="F63" s="20" t="n">
        <v>0.18130652</v>
      </c>
      <c r="G63" s="18" t="n">
        <v>22.99464614</v>
      </c>
      <c r="H63" s="20" t="n">
        <v>0.14390352</v>
      </c>
      <c r="I63" s="18" t="n">
        <v>0</v>
      </c>
      <c r="J63" s="20" t="n">
        <v>0</v>
      </c>
      <c r="K63" s="18" t="s">
        <v>404</v>
      </c>
      <c r="L63" s="20" t="s">
        <v>404</v>
      </c>
      <c r="M63" s="18" t="n">
        <v>0</v>
      </c>
      <c r="N63" s="20" t="n">
        <v>0</v>
      </c>
      <c r="O63" s="18" t="n">
        <v>0</v>
      </c>
      <c r="P63" s="20" t="n">
        <v>0</v>
      </c>
      <c r="Q63" s="18" t="n">
        <v>6.79637759</v>
      </c>
      <c r="R63" s="20" t="n">
        <v>0.18144689</v>
      </c>
    </row>
    <row r="64" spans="1:18">
      <c r="A64" s="15" t="s">
        <v>461</v>
      </c>
      <c r="B64" s="17" t="n">
        <v>3634</v>
      </c>
      <c r="C64" s="18">
        <f>(27.0/B64*100)</f>
        <v/>
      </c>
      <c r="D64" s="19" t="n">
        <v>3607</v>
      </c>
      <c r="E64" s="18" t="n">
        <v>51.14192206</v>
      </c>
      <c r="F64" s="20" t="n">
        <v>0.12815624</v>
      </c>
      <c r="G64" s="18" t="n">
        <v>48.85807794</v>
      </c>
      <c r="H64" s="20" t="n">
        <v>0.12815624</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89.65683685</v>
      </c>
      <c r="F65" s="20" t="n">
        <v>2.01654316</v>
      </c>
      <c r="G65" s="18" t="n">
        <v>10.34316315</v>
      </c>
      <c r="H65" s="20" t="n">
        <v>2.01654316</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83.13634537999999</v>
      </c>
      <c r="F66" s="20" t="n">
        <v>0.25481106</v>
      </c>
      <c r="G66" s="18" t="n">
        <v>16.86365462</v>
      </c>
      <c r="H66" s="20" t="n">
        <v>0.25481106</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43.1465809</v>
      </c>
      <c r="F67" s="20" t="n">
        <v>2.90663376</v>
      </c>
      <c r="G67" s="18" t="n">
        <v>54.59895903</v>
      </c>
      <c r="H67" s="20" t="n">
        <v>2.97655049</v>
      </c>
      <c r="I67" s="18" t="n">
        <v>0</v>
      </c>
      <c r="J67" s="20" t="n">
        <v>0</v>
      </c>
      <c r="K67" s="18" t="s">
        <v>404</v>
      </c>
      <c r="L67" s="20" t="s">
        <v>404</v>
      </c>
      <c r="M67" s="18" t="n">
        <v>0</v>
      </c>
      <c r="N67" s="20" t="n">
        <v>0</v>
      </c>
      <c r="O67" s="18" t="n">
        <v>0</v>
      </c>
      <c r="P67" s="20" t="n">
        <v>0</v>
      </c>
      <c r="Q67" s="18" t="n">
        <v>2.25446007</v>
      </c>
      <c r="R67" s="20" t="n">
        <v>0.98125489</v>
      </c>
    </row>
    <row r="68" spans="1:18">
      <c r="A68" s="15" t="s">
        <v>465</v>
      </c>
      <c r="B68" s="17" t="n">
        <v>12083</v>
      </c>
      <c r="C68" s="18">
        <f>(0.0/B68*100)</f>
        <v/>
      </c>
      <c r="D68" s="19" t="n">
        <v>12083</v>
      </c>
      <c r="E68" s="18" t="n">
        <v>96.76003353</v>
      </c>
      <c r="F68" s="20" t="n">
        <v>0.0290943</v>
      </c>
      <c r="G68" s="18" t="n">
        <v>2.50916092</v>
      </c>
      <c r="H68" s="20" t="n">
        <v>0.02033274</v>
      </c>
      <c r="I68" s="18" t="n">
        <v>0</v>
      </c>
      <c r="J68" s="20" t="n">
        <v>0</v>
      </c>
      <c r="K68" s="18" t="s">
        <v>404</v>
      </c>
      <c r="L68" s="20" t="s">
        <v>404</v>
      </c>
      <c r="M68" s="18" t="n">
        <v>0</v>
      </c>
      <c r="N68" s="20" t="n">
        <v>0</v>
      </c>
      <c r="O68" s="18" t="n">
        <v>0</v>
      </c>
      <c r="P68" s="20" t="n">
        <v>0</v>
      </c>
      <c r="Q68" s="18" t="n">
        <v>0.73080554</v>
      </c>
      <c r="R68" s="20" t="n">
        <v>0.02197892</v>
      </c>
    </row>
    <row r="69" spans="1:18">
      <c r="A69" s="15" t="s">
        <v>466</v>
      </c>
      <c r="B69" s="17" t="n">
        <v>4876</v>
      </c>
      <c r="C69" s="18">
        <f>(0.0/B69*100)</f>
        <v/>
      </c>
      <c r="D69" s="19" t="n">
        <v>4876</v>
      </c>
      <c r="E69" s="18" t="n">
        <v>77.47252365999999</v>
      </c>
      <c r="F69" s="20" t="n">
        <v>3.59405431</v>
      </c>
      <c r="G69" s="18" t="n">
        <v>21.88340154</v>
      </c>
      <c r="H69" s="20" t="n">
        <v>3.53714659</v>
      </c>
      <c r="I69" s="18" t="n">
        <v>0</v>
      </c>
      <c r="J69" s="20" t="n">
        <v>0</v>
      </c>
      <c r="K69" s="18" t="s">
        <v>404</v>
      </c>
      <c r="L69" s="20" t="s">
        <v>404</v>
      </c>
      <c r="M69" s="18" t="n">
        <v>0</v>
      </c>
      <c r="N69" s="20" t="n">
        <v>0</v>
      </c>
      <c r="O69" s="18" t="n">
        <v>0</v>
      </c>
      <c r="P69" s="20" t="n">
        <v>0</v>
      </c>
      <c r="Q69" s="18" t="n">
        <v>0.6440747999999999</v>
      </c>
      <c r="R69" s="20" t="n">
        <v>0.6434744999999999</v>
      </c>
    </row>
    <row r="70" spans="1:18">
      <c r="A70" s="15" t="s">
        <v>467</v>
      </c>
      <c r="B70" s="17" t="n">
        <v>6036</v>
      </c>
      <c r="C70" s="18">
        <f>(0.0/B70*100)</f>
        <v/>
      </c>
      <c r="D70" s="19" t="n">
        <v>6036</v>
      </c>
      <c r="E70" s="18" t="n">
        <v>89.47225931</v>
      </c>
      <c r="F70" s="20" t="n">
        <v>2.41687757</v>
      </c>
      <c r="G70" s="18" t="n">
        <v>10.52774069</v>
      </c>
      <c r="H70" s="20" t="n">
        <v>2.41687757</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94.46079029000001</v>
      </c>
      <c r="F71" s="20" t="n">
        <v>0.07384016</v>
      </c>
      <c r="G71" s="18" t="n">
        <v>3.6053059</v>
      </c>
      <c r="H71" s="20" t="n">
        <v>0.06301082</v>
      </c>
      <c r="I71" s="18" t="n">
        <v>0</v>
      </c>
      <c r="J71" s="20" t="n">
        <v>0</v>
      </c>
      <c r="K71" s="18" t="s">
        <v>404</v>
      </c>
      <c r="L71" s="20" t="s">
        <v>404</v>
      </c>
      <c r="M71" s="18" t="n">
        <v>0</v>
      </c>
      <c r="N71" s="20" t="n">
        <v>0</v>
      </c>
      <c r="O71" s="18" t="n">
        <v>0</v>
      </c>
      <c r="P71" s="20" t="n">
        <v>0</v>
      </c>
      <c r="Q71" s="18" t="n">
        <v>1.93390382</v>
      </c>
      <c r="R71" s="20" t="n">
        <v>0.04355191</v>
      </c>
    </row>
    <row r="72" spans="1:18">
      <c r="A72" s="15" t="s">
        <v>469</v>
      </c>
      <c r="B72" s="17" t="n">
        <v>7708</v>
      </c>
      <c r="C72" s="18">
        <f>(0.0/B72*100)</f>
        <v/>
      </c>
      <c r="D72" s="19" t="n">
        <v>7708</v>
      </c>
      <c r="E72" s="18" t="n">
        <v>89.54059054</v>
      </c>
      <c r="F72" s="20" t="n">
        <v>2.19278293</v>
      </c>
      <c r="G72" s="18" t="n">
        <v>9.12095783</v>
      </c>
      <c r="H72" s="20" t="n">
        <v>2.12636012</v>
      </c>
      <c r="I72" s="18" t="n">
        <v>0</v>
      </c>
      <c r="J72" s="20" t="n">
        <v>0</v>
      </c>
      <c r="K72" s="18" t="s">
        <v>404</v>
      </c>
      <c r="L72" s="20" t="s">
        <v>404</v>
      </c>
      <c r="M72" s="18" t="n">
        <v>0</v>
      </c>
      <c r="N72" s="20" t="n">
        <v>0</v>
      </c>
      <c r="O72" s="18" t="n">
        <v>0</v>
      </c>
      <c r="P72" s="20" t="n">
        <v>0</v>
      </c>
      <c r="Q72" s="18" t="n">
        <v>1.33845163</v>
      </c>
      <c r="R72" s="20" t="n">
        <v>0.80242693</v>
      </c>
    </row>
    <row r="73" spans="1:18">
      <c r="A73" s="15" t="s">
        <v>470</v>
      </c>
      <c r="B73" s="17" t="n">
        <v>8249</v>
      </c>
      <c r="C73" s="18">
        <f>(0.0/B73*100)</f>
        <v/>
      </c>
      <c r="D73" s="19" t="n">
        <v>8249</v>
      </c>
      <c r="E73" s="18" t="n">
        <v>62.89400666</v>
      </c>
      <c r="F73" s="20" t="n">
        <v>3.13685942</v>
      </c>
      <c r="G73" s="18" t="n">
        <v>34.79021919</v>
      </c>
      <c r="H73" s="20" t="n">
        <v>3.06087323</v>
      </c>
      <c r="I73" s="18" t="n">
        <v>0</v>
      </c>
      <c r="J73" s="20" t="n">
        <v>0</v>
      </c>
      <c r="K73" s="18" t="s">
        <v>404</v>
      </c>
      <c r="L73" s="20" t="s">
        <v>404</v>
      </c>
      <c r="M73" s="18" t="n">
        <v>0</v>
      </c>
      <c r="N73" s="20" t="n">
        <v>0</v>
      </c>
      <c r="O73" s="18" t="n">
        <v>0</v>
      </c>
      <c r="P73" s="20" t="n">
        <v>0</v>
      </c>
      <c r="Q73" s="18" t="n">
        <v>2.31577415</v>
      </c>
      <c r="R73" s="20" t="n">
        <v>1.11523698</v>
      </c>
    </row>
    <row r="74" spans="1:18">
      <c r="A74" s="15" t="s">
        <v>471</v>
      </c>
      <c r="B74" s="17" t="n">
        <v>4692</v>
      </c>
      <c r="C74" s="18">
        <f>(484.0/B74*100)</f>
        <v/>
      </c>
      <c r="D74" s="19" t="n">
        <v>4208</v>
      </c>
      <c r="E74" s="18" t="n">
        <v>65.52828436999999</v>
      </c>
      <c r="F74" s="20" t="n">
        <v>0.30403128</v>
      </c>
      <c r="G74" s="18" t="n">
        <v>33.9348184</v>
      </c>
      <c r="H74" s="20" t="n">
        <v>0.3065621</v>
      </c>
      <c r="I74" s="18" t="n">
        <v>0</v>
      </c>
      <c r="J74" s="20" t="n">
        <v>0</v>
      </c>
      <c r="K74" s="18" t="s">
        <v>404</v>
      </c>
      <c r="L74" s="20" t="s">
        <v>404</v>
      </c>
      <c r="M74" s="18" t="n">
        <v>0</v>
      </c>
      <c r="N74" s="20" t="n">
        <v>0</v>
      </c>
      <c r="O74" s="18" t="n">
        <v>0</v>
      </c>
      <c r="P74" s="20" t="n">
        <v>0</v>
      </c>
      <c r="Q74" s="18" t="n">
        <v>0.5368972400000001</v>
      </c>
      <c r="R74" s="20" t="n">
        <v>0.02306072</v>
      </c>
    </row>
    <row r="75" spans="1:18">
      <c r="A75" s="15" t="s">
        <v>472</v>
      </c>
      <c r="B75" s="17" t="n">
        <v>5375</v>
      </c>
      <c r="C75" s="18">
        <f>(483.0/B75*100)</f>
        <v/>
      </c>
      <c r="D75" s="19" t="n">
        <v>4892</v>
      </c>
      <c r="E75" s="18" t="n">
        <v>34.98381779</v>
      </c>
      <c r="F75" s="20" t="n">
        <v>3.88206259</v>
      </c>
      <c r="G75" s="18" t="n">
        <v>56.44551676</v>
      </c>
      <c r="H75" s="20" t="n">
        <v>4.14030454</v>
      </c>
      <c r="I75" s="18" t="n">
        <v>0</v>
      </c>
      <c r="J75" s="20" t="n">
        <v>0</v>
      </c>
      <c r="K75" s="18" t="s">
        <v>404</v>
      </c>
      <c r="L75" s="20" t="s">
        <v>404</v>
      </c>
      <c r="M75" s="18" t="n">
        <v>0</v>
      </c>
      <c r="N75" s="20" t="n">
        <v>0</v>
      </c>
      <c r="O75" s="18" t="n">
        <v>0</v>
      </c>
      <c r="P75" s="20" t="n">
        <v>0</v>
      </c>
      <c r="Q75" s="18" t="n">
        <v>8.570665460000001</v>
      </c>
      <c r="R75" s="20" t="n">
        <v>2.51561978</v>
      </c>
    </row>
    <row r="76" spans="1:18">
      <c r="A76" s="15" t="s">
        <v>473</v>
      </c>
      <c r="B76" s="17" t="n">
        <v>14167</v>
      </c>
      <c r="C76" s="18">
        <f>(1400.0/B76*100)</f>
        <v/>
      </c>
      <c r="D76" s="19" t="n">
        <v>12767</v>
      </c>
      <c r="E76" s="18" t="n">
        <v>91.89268011999999</v>
      </c>
      <c r="F76" s="20" t="n">
        <v>1.37056727</v>
      </c>
      <c r="G76" s="18" t="n">
        <v>3.32092549</v>
      </c>
      <c r="H76" s="20" t="n">
        <v>0.56316929</v>
      </c>
      <c r="I76" s="18" t="n">
        <v>0</v>
      </c>
      <c r="J76" s="20" t="n">
        <v>0</v>
      </c>
      <c r="K76" s="18" t="s">
        <v>404</v>
      </c>
      <c r="L76" s="20" t="s">
        <v>404</v>
      </c>
      <c r="M76" s="18" t="n">
        <v>0</v>
      </c>
      <c r="N76" s="20" t="n">
        <v>0</v>
      </c>
      <c r="O76" s="18" t="n">
        <v>0</v>
      </c>
      <c r="P76" s="20" t="n">
        <v>0</v>
      </c>
      <c r="Q76" s="18" t="n">
        <v>4.78639439</v>
      </c>
      <c r="R76" s="20" t="n">
        <v>1.2430319</v>
      </c>
    </row>
    <row r="77" spans="1:18">
      <c r="A77" s="15" t="s">
        <v>474</v>
      </c>
      <c r="B77" s="17" t="n">
        <v>6062</v>
      </c>
      <c r="C77" s="18">
        <f>(0.0/B77*100)</f>
        <v/>
      </c>
      <c r="D77" s="19" t="n">
        <v>6062</v>
      </c>
      <c r="E77" s="18" t="n">
        <v>42.82703773</v>
      </c>
      <c r="F77" s="20" t="n">
        <v>2.75157593</v>
      </c>
      <c r="G77" s="18" t="n">
        <v>57.17296227</v>
      </c>
      <c r="H77" s="20" t="n">
        <v>2.75157593</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88.45385280000001</v>
      </c>
      <c r="F78" s="20" t="n">
        <v>2.17480017</v>
      </c>
      <c r="G78" s="18" t="n">
        <v>11.04841311</v>
      </c>
      <c r="H78" s="20" t="n">
        <v>2.10873267</v>
      </c>
      <c r="I78" s="18" t="n">
        <v>0</v>
      </c>
      <c r="J78" s="20" t="n">
        <v>0</v>
      </c>
      <c r="K78" s="18" t="s">
        <v>404</v>
      </c>
      <c r="L78" s="20" t="s">
        <v>404</v>
      </c>
      <c r="M78" s="18" t="n">
        <v>0</v>
      </c>
      <c r="N78" s="20" t="n">
        <v>0</v>
      </c>
      <c r="O78" s="18" t="n">
        <v>0</v>
      </c>
      <c r="P78" s="20" t="n">
        <v>0</v>
      </c>
      <c r="Q78" s="18" t="n">
        <v>0.4977341</v>
      </c>
      <c r="R78" s="20" t="n">
        <v>0.49906552</v>
      </c>
    </row>
    <row customHeight="1" ht="25" r="79" spans="1:18">
      <c r="A79" s="15" t="s">
        <v>476</v>
      </c>
      <c r="B79" s="17" t="n">
        <v>1657</v>
      </c>
      <c r="C79" s="18">
        <f>(21.0/B79*100)</f>
        <v/>
      </c>
      <c r="D79" s="19" t="n">
        <v>1636</v>
      </c>
      <c r="E79" s="18" t="n">
        <v>68.08251755000001</v>
      </c>
      <c r="F79" s="20" t="n">
        <v>7.49007865</v>
      </c>
      <c r="G79" s="18" t="n">
        <v>27.47763611</v>
      </c>
      <c r="H79" s="20" t="n">
        <v>6.96807229</v>
      </c>
      <c r="I79" s="18" t="n">
        <v>0</v>
      </c>
      <c r="J79" s="20" t="n">
        <v>0</v>
      </c>
      <c r="K79" s="18" t="s">
        <v>404</v>
      </c>
      <c r="L79" s="20" t="s">
        <v>404</v>
      </c>
      <c r="M79" s="18" t="n">
        <v>0</v>
      </c>
      <c r="N79" s="20" t="n">
        <v>0</v>
      </c>
      <c r="O79" s="18" t="n">
        <v>0</v>
      </c>
      <c r="P79" s="20" t="n">
        <v>0</v>
      </c>
      <c r="Q79" s="18" t="n">
        <v>4.43984634</v>
      </c>
      <c r="R79" s="20" t="n">
        <v>2.75424305</v>
      </c>
    </row>
    <row r="80" spans="1:18">
      <c r="A80" s="15" t="s">
        <v>477</v>
      </c>
      <c r="B80" s="17" t="n">
        <v>7841</v>
      </c>
      <c r="C80" s="18">
        <f>(0.0/B80*100)</f>
        <v/>
      </c>
      <c r="D80" s="19" t="n">
        <v>7841</v>
      </c>
      <c r="E80" s="18" t="n">
        <v>69.01210173</v>
      </c>
      <c r="F80" s="20" t="n">
        <v>3.15020089</v>
      </c>
      <c r="G80" s="18" t="n">
        <v>30.98789827</v>
      </c>
      <c r="H80" s="20" t="n">
        <v>3.15020089</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91.09560345</v>
      </c>
      <c r="F81" s="20" t="n">
        <v>2.02957039</v>
      </c>
      <c r="G81" s="18" t="n">
        <v>8.884417129999999</v>
      </c>
      <c r="H81" s="20" t="n">
        <v>2.0295593</v>
      </c>
      <c r="I81" s="18" t="n">
        <v>0</v>
      </c>
      <c r="J81" s="20" t="n">
        <v>0</v>
      </c>
      <c r="K81" s="18" t="s">
        <v>404</v>
      </c>
      <c r="L81" s="20" t="s">
        <v>404</v>
      </c>
      <c r="M81" s="18" t="n">
        <v>0</v>
      </c>
      <c r="N81" s="20" t="n">
        <v>0</v>
      </c>
      <c r="O81" s="18" t="n">
        <v>0</v>
      </c>
      <c r="P81" s="20" t="n">
        <v>0</v>
      </c>
      <c r="Q81" s="18" t="n">
        <v>0.01997943</v>
      </c>
      <c r="R81" s="20" t="n">
        <v>0.00074735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639</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82.7416772</v>
      </c>
      <c r="F7" s="20" t="n">
        <v>1.67446787</v>
      </c>
      <c r="G7" s="18" t="n">
        <v>13.44998019</v>
      </c>
      <c r="H7" s="20" t="n">
        <v>1.42532218</v>
      </c>
      <c r="I7" s="18" t="n">
        <v>0</v>
      </c>
      <c r="J7" s="20" t="n">
        <v>0</v>
      </c>
      <c r="K7" s="18" t="s">
        <v>404</v>
      </c>
      <c r="L7" s="20" t="s">
        <v>404</v>
      </c>
      <c r="M7" s="18" t="n">
        <v>0</v>
      </c>
      <c r="N7" s="20" t="n">
        <v>0</v>
      </c>
      <c r="O7" s="18" t="n">
        <v>0</v>
      </c>
      <c r="P7" s="20" t="n">
        <v>0</v>
      </c>
      <c r="Q7" s="18" t="n">
        <v>3.80834262</v>
      </c>
      <c r="R7" s="20" t="n">
        <v>0.78513464</v>
      </c>
    </row>
    <row r="8" spans="1:18">
      <c r="A8" s="15" t="s">
        <v>405</v>
      </c>
      <c r="B8" s="17" t="n">
        <v>7007</v>
      </c>
      <c r="C8" s="18">
        <f>(0.0/B8*100)</f>
        <v/>
      </c>
      <c r="D8" s="19" t="n">
        <v>7007</v>
      </c>
      <c r="E8" s="18" t="n">
        <v>83.91895357999999</v>
      </c>
      <c r="F8" s="20" t="n">
        <v>2.31809095</v>
      </c>
      <c r="G8" s="18" t="n">
        <v>13.94977265</v>
      </c>
      <c r="H8" s="20" t="n">
        <v>2.10967983</v>
      </c>
      <c r="I8" s="18" t="n">
        <v>0</v>
      </c>
      <c r="J8" s="20" t="n">
        <v>0</v>
      </c>
      <c r="K8" s="18" t="s">
        <v>404</v>
      </c>
      <c r="L8" s="20" t="s">
        <v>404</v>
      </c>
      <c r="M8" s="18" t="n">
        <v>0</v>
      </c>
      <c r="N8" s="20" t="n">
        <v>0</v>
      </c>
      <c r="O8" s="18" t="n">
        <v>0</v>
      </c>
      <c r="P8" s="20" t="n">
        <v>0</v>
      </c>
      <c r="Q8" s="18" t="n">
        <v>2.13127377</v>
      </c>
      <c r="R8" s="20" t="n">
        <v>1.00764215</v>
      </c>
    </row>
    <row r="9" spans="1:18">
      <c r="A9" s="15" t="s">
        <v>406</v>
      </c>
      <c r="B9" s="17" t="n">
        <v>9651</v>
      </c>
      <c r="C9" s="18">
        <f>(200.0/B9*100)</f>
        <v/>
      </c>
      <c r="D9" s="19" t="n">
        <v>9451</v>
      </c>
      <c r="E9" s="18" t="n">
        <v>72.80774369</v>
      </c>
      <c r="F9" s="20" t="n">
        <v>2.6195459</v>
      </c>
      <c r="G9" s="18" t="n">
        <v>20.3382821</v>
      </c>
      <c r="H9" s="20" t="n">
        <v>2.1556699</v>
      </c>
      <c r="I9" s="18" t="n">
        <v>0</v>
      </c>
      <c r="J9" s="20" t="n">
        <v>0</v>
      </c>
      <c r="K9" s="18" t="s">
        <v>404</v>
      </c>
      <c r="L9" s="20" t="s">
        <v>404</v>
      </c>
      <c r="M9" s="18" t="n">
        <v>0</v>
      </c>
      <c r="N9" s="20" t="n">
        <v>0</v>
      </c>
      <c r="O9" s="18" t="n">
        <v>0</v>
      </c>
      <c r="P9" s="20" t="n">
        <v>0</v>
      </c>
      <c r="Q9" s="18" t="n">
        <v>6.85397421</v>
      </c>
      <c r="R9" s="20" t="n">
        <v>1.7738382</v>
      </c>
    </row>
    <row r="10" spans="1:18">
      <c r="A10" s="15" t="s">
        <v>407</v>
      </c>
      <c r="B10" s="17" t="n">
        <v>20058</v>
      </c>
      <c r="C10" s="18">
        <f>(3074.0/B10*100)</f>
        <v/>
      </c>
      <c r="D10" s="19" t="n">
        <v>16984</v>
      </c>
      <c r="E10" s="18" t="n">
        <v>73.6170171</v>
      </c>
      <c r="F10" s="20" t="n">
        <v>2.3723239</v>
      </c>
      <c r="G10" s="18" t="n">
        <v>24.3013124</v>
      </c>
      <c r="H10" s="20" t="n">
        <v>2.34349236</v>
      </c>
      <c r="I10" s="18" t="n">
        <v>0</v>
      </c>
      <c r="J10" s="20" t="n">
        <v>0</v>
      </c>
      <c r="K10" s="18" t="s">
        <v>404</v>
      </c>
      <c r="L10" s="20" t="s">
        <v>404</v>
      </c>
      <c r="M10" s="18" t="n">
        <v>0</v>
      </c>
      <c r="N10" s="20" t="n">
        <v>0</v>
      </c>
      <c r="O10" s="18" t="n">
        <v>0</v>
      </c>
      <c r="P10" s="20" t="n">
        <v>0</v>
      </c>
      <c r="Q10" s="18" t="n">
        <v>2.0816705</v>
      </c>
      <c r="R10" s="20" t="n">
        <v>0.59644685</v>
      </c>
    </row>
    <row r="11" spans="1:18">
      <c r="A11" s="15" t="s">
        <v>408</v>
      </c>
      <c r="B11" s="17" t="n">
        <v>7053</v>
      </c>
      <c r="C11" s="18">
        <f>(137.0/B11*100)</f>
        <v/>
      </c>
      <c r="D11" s="19" t="n">
        <v>6916</v>
      </c>
      <c r="E11" s="18" t="n">
        <v>74.14986601</v>
      </c>
      <c r="F11" s="20" t="n">
        <v>3.74021926</v>
      </c>
      <c r="G11" s="18" t="n">
        <v>22.95763421</v>
      </c>
      <c r="H11" s="20" t="n">
        <v>3.54988452</v>
      </c>
      <c r="I11" s="18" t="n">
        <v>0</v>
      </c>
      <c r="J11" s="20" t="n">
        <v>0</v>
      </c>
      <c r="K11" s="18" t="s">
        <v>404</v>
      </c>
      <c r="L11" s="20" t="s">
        <v>404</v>
      </c>
      <c r="M11" s="18" t="n">
        <v>0</v>
      </c>
      <c r="N11" s="20" t="n">
        <v>0</v>
      </c>
      <c r="O11" s="18" t="n">
        <v>0</v>
      </c>
      <c r="P11" s="20" t="n">
        <v>0</v>
      </c>
      <c r="Q11" s="18" t="n">
        <v>2.89249979</v>
      </c>
      <c r="R11" s="20" t="n">
        <v>1.56287816</v>
      </c>
    </row>
    <row r="12" spans="1:18">
      <c r="A12" s="15" t="s">
        <v>409</v>
      </c>
      <c r="B12" s="17" t="n">
        <v>6894</v>
      </c>
      <c r="C12" s="18">
        <f>(106.0/B12*100)</f>
        <v/>
      </c>
      <c r="D12" s="19" t="n">
        <v>6788</v>
      </c>
      <c r="E12" s="18" t="n">
        <v>92.68705617000001</v>
      </c>
      <c r="F12" s="20" t="n">
        <v>1.498876</v>
      </c>
      <c r="G12" s="18" t="n">
        <v>6.73271721</v>
      </c>
      <c r="H12" s="20" t="n">
        <v>1.43511128</v>
      </c>
      <c r="I12" s="18" t="n">
        <v>0</v>
      </c>
      <c r="J12" s="20" t="n">
        <v>0</v>
      </c>
      <c r="K12" s="18" t="s">
        <v>404</v>
      </c>
      <c r="L12" s="20" t="s">
        <v>404</v>
      </c>
      <c r="M12" s="18" t="n">
        <v>0</v>
      </c>
      <c r="N12" s="20" t="n">
        <v>0</v>
      </c>
      <c r="O12" s="18" t="n">
        <v>0</v>
      </c>
      <c r="P12" s="20" t="n">
        <v>0</v>
      </c>
      <c r="Q12" s="18" t="n">
        <v>0.58022661</v>
      </c>
      <c r="R12" s="20" t="n">
        <v>0.40375942</v>
      </c>
    </row>
    <row r="13" spans="1:18">
      <c r="A13" s="15" t="s">
        <v>410</v>
      </c>
      <c r="B13" s="17" t="n">
        <v>7161</v>
      </c>
      <c r="C13" s="18">
        <f>(1175.0/B13*100)</f>
        <v/>
      </c>
      <c r="D13" s="19" t="n">
        <v>5986</v>
      </c>
      <c r="E13" s="18" t="n">
        <v>82.73513674</v>
      </c>
      <c r="F13" s="20" t="n">
        <v>2.61766648</v>
      </c>
      <c r="G13" s="18" t="n">
        <v>11.43753354</v>
      </c>
      <c r="H13" s="20" t="n">
        <v>2.30493166</v>
      </c>
      <c r="I13" s="18" t="n">
        <v>0</v>
      </c>
      <c r="J13" s="20" t="n">
        <v>0</v>
      </c>
      <c r="K13" s="18" t="s">
        <v>404</v>
      </c>
      <c r="L13" s="20" t="s">
        <v>404</v>
      </c>
      <c r="M13" s="18" t="n">
        <v>0</v>
      </c>
      <c r="N13" s="20" t="n">
        <v>0</v>
      </c>
      <c r="O13" s="18" t="n">
        <v>0</v>
      </c>
      <c r="P13" s="20" t="n">
        <v>0</v>
      </c>
      <c r="Q13" s="18" t="n">
        <v>5.82732972</v>
      </c>
      <c r="R13" s="20" t="n">
        <v>1.4915564</v>
      </c>
    </row>
    <row r="14" spans="1:18">
      <c r="A14" s="15" t="s">
        <v>411</v>
      </c>
      <c r="B14" s="17" t="n">
        <v>5587</v>
      </c>
      <c r="C14" s="18">
        <f>(0.0/B14*100)</f>
        <v/>
      </c>
      <c r="D14" s="19" t="n">
        <v>5587</v>
      </c>
      <c r="E14" s="18" t="n">
        <v>76.29800157</v>
      </c>
      <c r="F14" s="20" t="n">
        <v>2.15688735</v>
      </c>
      <c r="G14" s="18" t="n">
        <v>23.70199843</v>
      </c>
      <c r="H14" s="20" t="n">
        <v>2.15688735</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(0.0/B15*100)</f>
        <v/>
      </c>
      <c r="D15" s="19" t="n">
        <v>5882</v>
      </c>
      <c r="E15" s="18" t="n">
        <v>42.68562715</v>
      </c>
      <c r="F15" s="20" t="n">
        <v>4.35214319</v>
      </c>
      <c r="G15" s="18" t="n">
        <v>54.77643285</v>
      </c>
      <c r="H15" s="20" t="n">
        <v>4.26559922</v>
      </c>
      <c r="I15" s="18" t="n">
        <v>0</v>
      </c>
      <c r="J15" s="20" t="n">
        <v>0</v>
      </c>
      <c r="K15" s="18" t="s">
        <v>404</v>
      </c>
      <c r="L15" s="20" t="s">
        <v>404</v>
      </c>
      <c r="M15" s="18" t="n">
        <v>0</v>
      </c>
      <c r="N15" s="20" t="n">
        <v>0</v>
      </c>
      <c r="O15" s="18" t="n">
        <v>0</v>
      </c>
      <c r="P15" s="20" t="n">
        <v>0</v>
      </c>
      <c r="Q15" s="18" t="n">
        <v>2.53794</v>
      </c>
      <c r="R15" s="20" t="n">
        <v>1.26227952</v>
      </c>
    </row>
    <row r="16" spans="1:18">
      <c r="A16" s="15" t="s">
        <v>413</v>
      </c>
      <c r="B16" s="17" t="n">
        <v>6108</v>
      </c>
      <c r="C16" s="18">
        <f>(495.0/B16*100)</f>
        <v/>
      </c>
      <c r="D16" s="19" t="n">
        <v>5613</v>
      </c>
      <c r="E16" s="18" t="n">
        <v>59.70684394</v>
      </c>
      <c r="F16" s="20" t="n">
        <v>3.72793521</v>
      </c>
      <c r="G16" s="18" t="n">
        <v>38.055306</v>
      </c>
      <c r="H16" s="20" t="n">
        <v>3.47588945</v>
      </c>
      <c r="I16" s="18" t="n">
        <v>0</v>
      </c>
      <c r="J16" s="20" t="n">
        <v>0</v>
      </c>
      <c r="K16" s="18" t="s">
        <v>404</v>
      </c>
      <c r="L16" s="20" t="s">
        <v>404</v>
      </c>
      <c r="M16" s="18" t="n">
        <v>0</v>
      </c>
      <c r="N16" s="20" t="n">
        <v>0</v>
      </c>
      <c r="O16" s="18" t="n">
        <v>0</v>
      </c>
      <c r="P16" s="20" t="n">
        <v>0</v>
      </c>
      <c r="Q16" s="18" t="n">
        <v>2.23785007</v>
      </c>
      <c r="R16" s="20" t="n">
        <v>0.9752083</v>
      </c>
    </row>
    <row r="17" spans="1:18">
      <c r="A17" s="15" t="s">
        <v>414</v>
      </c>
      <c r="B17" s="17" t="n">
        <v>6504</v>
      </c>
      <c r="C17" s="18">
        <f>(1325.0/B17*100)</f>
        <v/>
      </c>
      <c r="D17" s="19" t="n">
        <v>5179</v>
      </c>
      <c r="E17" s="18" t="n">
        <v>76.15856783</v>
      </c>
      <c r="F17" s="20" t="n">
        <v>3.25457269</v>
      </c>
      <c r="G17" s="18" t="n">
        <v>19.00019893</v>
      </c>
      <c r="H17" s="20" t="n">
        <v>2.94598509</v>
      </c>
      <c r="I17" s="18" t="n">
        <v>0</v>
      </c>
      <c r="J17" s="20" t="n">
        <v>0</v>
      </c>
      <c r="K17" s="18" t="s">
        <v>404</v>
      </c>
      <c r="L17" s="20" t="s">
        <v>404</v>
      </c>
      <c r="M17" s="18" t="n">
        <v>0</v>
      </c>
      <c r="N17" s="20" t="n">
        <v>0</v>
      </c>
      <c r="O17" s="18" t="n">
        <v>0</v>
      </c>
      <c r="P17" s="20" t="n">
        <v>0</v>
      </c>
      <c r="Q17" s="18" t="n">
        <v>4.84123324</v>
      </c>
      <c r="R17" s="20" t="n">
        <v>1.44339671</v>
      </c>
    </row>
    <row r="18" spans="1:18">
      <c r="A18" s="15" t="s">
        <v>415</v>
      </c>
      <c r="B18" s="17" t="n">
        <v>5532</v>
      </c>
      <c r="C18" s="18">
        <f>(0.0/B18*100)</f>
        <v/>
      </c>
      <c r="D18" s="19" t="n">
        <v>5532</v>
      </c>
      <c r="E18" s="18" t="n">
        <v>55.85341025</v>
      </c>
      <c r="F18" s="20" t="n">
        <v>3.66161685</v>
      </c>
      <c r="G18" s="18" t="n">
        <v>42.69949697</v>
      </c>
      <c r="H18" s="20" t="n">
        <v>3.69679815</v>
      </c>
      <c r="I18" s="18" t="n">
        <v>0</v>
      </c>
      <c r="J18" s="20" t="n">
        <v>0</v>
      </c>
      <c r="K18" s="18" t="s">
        <v>404</v>
      </c>
      <c r="L18" s="20" t="s">
        <v>404</v>
      </c>
      <c r="M18" s="18" t="n">
        <v>0</v>
      </c>
      <c r="N18" s="20" t="n">
        <v>0</v>
      </c>
      <c r="O18" s="18" t="n">
        <v>0</v>
      </c>
      <c r="P18" s="20" t="n">
        <v>0</v>
      </c>
      <c r="Q18" s="18" t="n">
        <v>1.44709278</v>
      </c>
      <c r="R18" s="20" t="n">
        <v>0.85103109</v>
      </c>
    </row>
    <row r="19" spans="1:18">
      <c r="A19" s="15" t="s">
        <v>416</v>
      </c>
      <c r="B19" s="17" t="n">
        <v>5658</v>
      </c>
      <c r="C19" s="18">
        <f>(327.0/B19*100)</f>
        <v/>
      </c>
      <c r="D19" s="19" t="n">
        <v>5331</v>
      </c>
      <c r="E19" s="18" t="n">
        <v>78.27577607000001</v>
      </c>
      <c r="F19" s="20" t="n">
        <v>3.22051703</v>
      </c>
      <c r="G19" s="18" t="n">
        <v>20.4286493</v>
      </c>
      <c r="H19" s="20" t="n">
        <v>3.05156174</v>
      </c>
      <c r="I19" s="18" t="n">
        <v>0</v>
      </c>
      <c r="J19" s="20" t="n">
        <v>0</v>
      </c>
      <c r="K19" s="18" t="s">
        <v>404</v>
      </c>
      <c r="L19" s="20" t="s">
        <v>404</v>
      </c>
      <c r="M19" s="18" t="n">
        <v>0</v>
      </c>
      <c r="N19" s="20" t="n">
        <v>0</v>
      </c>
      <c r="O19" s="18" t="n">
        <v>0</v>
      </c>
      <c r="P19" s="20" t="n">
        <v>0</v>
      </c>
      <c r="Q19" s="18" t="n">
        <v>1.29557463</v>
      </c>
      <c r="R19" s="20" t="n">
        <v>0.79394562</v>
      </c>
    </row>
    <row r="20" spans="1:18">
      <c r="A20" s="15" t="s">
        <v>417</v>
      </c>
      <c r="B20" s="17" t="n">
        <v>3371</v>
      </c>
      <c r="C20" s="18">
        <f>(24.0/B20*100)</f>
        <v/>
      </c>
      <c r="D20" s="19" t="n">
        <v>3347</v>
      </c>
      <c r="E20" s="18" t="n">
        <v>75.47751873999999</v>
      </c>
      <c r="F20" s="20" t="n">
        <v>0.30363413</v>
      </c>
      <c r="G20" s="18" t="n">
        <v>23.60713224</v>
      </c>
      <c r="H20" s="20" t="n">
        <v>0.30495078</v>
      </c>
      <c r="I20" s="18" t="n">
        <v>0</v>
      </c>
      <c r="J20" s="20" t="n">
        <v>0</v>
      </c>
      <c r="K20" s="18" t="s">
        <v>404</v>
      </c>
      <c r="L20" s="20" t="s">
        <v>404</v>
      </c>
      <c r="M20" s="18" t="n">
        <v>0</v>
      </c>
      <c r="N20" s="20" t="n">
        <v>0</v>
      </c>
      <c r="O20" s="18" t="n">
        <v>0</v>
      </c>
      <c r="P20" s="20" t="n">
        <v>0</v>
      </c>
      <c r="Q20" s="18" t="n">
        <v>0.91534902</v>
      </c>
      <c r="R20" s="20" t="n">
        <v>0.07793703</v>
      </c>
    </row>
    <row r="21" spans="1:18">
      <c r="A21" s="15" t="s">
        <v>418</v>
      </c>
      <c r="B21" s="17" t="n">
        <v>5741</v>
      </c>
      <c r="C21" s="18">
        <f>(0.0/B21*100)</f>
        <v/>
      </c>
      <c r="D21" s="19" t="n">
        <v>5741</v>
      </c>
      <c r="E21" s="18" t="n">
        <v>73.89726330000001</v>
      </c>
      <c r="F21" s="20" t="n">
        <v>3.53613693</v>
      </c>
      <c r="G21" s="18" t="n">
        <v>17.69394763</v>
      </c>
      <c r="H21" s="20" t="n">
        <v>2.94039139</v>
      </c>
      <c r="I21" s="18" t="n">
        <v>0</v>
      </c>
      <c r="J21" s="20" t="n">
        <v>0</v>
      </c>
      <c r="K21" s="18" t="s">
        <v>404</v>
      </c>
      <c r="L21" s="20" t="s">
        <v>404</v>
      </c>
      <c r="M21" s="18" t="n">
        <v>0</v>
      </c>
      <c r="N21" s="20" t="n">
        <v>0</v>
      </c>
      <c r="O21" s="18" t="n">
        <v>0</v>
      </c>
      <c r="P21" s="20" t="n">
        <v>0</v>
      </c>
      <c r="Q21" s="18" t="n">
        <v>8.408789069999999</v>
      </c>
      <c r="R21" s="20" t="n">
        <v>2.18591985</v>
      </c>
    </row>
    <row r="22" spans="1:18">
      <c r="A22" s="15" t="s">
        <v>419</v>
      </c>
      <c r="B22" s="17" t="n">
        <v>6598</v>
      </c>
      <c r="C22" s="18">
        <f>(0.0/B22*100)</f>
        <v/>
      </c>
      <c r="D22" s="19" t="n">
        <v>6598</v>
      </c>
      <c r="E22" s="18" t="n">
        <v>95.52593788</v>
      </c>
      <c r="F22" s="20" t="n">
        <v>1.61699711</v>
      </c>
      <c r="G22" s="18" t="n">
        <v>3.35519169</v>
      </c>
      <c r="H22" s="20" t="n">
        <v>1.38723873</v>
      </c>
      <c r="I22" s="18" t="n">
        <v>0</v>
      </c>
      <c r="J22" s="20" t="n">
        <v>0</v>
      </c>
      <c r="K22" s="18" t="s">
        <v>404</v>
      </c>
      <c r="L22" s="20" t="s">
        <v>404</v>
      </c>
      <c r="M22" s="18" t="n">
        <v>0</v>
      </c>
      <c r="N22" s="20" t="n">
        <v>0</v>
      </c>
      <c r="O22" s="18" t="n">
        <v>0</v>
      </c>
      <c r="P22" s="20" t="n">
        <v>0</v>
      </c>
      <c r="Q22" s="18" t="n">
        <v>1.11887043</v>
      </c>
      <c r="R22" s="20" t="n">
        <v>0.81438017</v>
      </c>
    </row>
    <row r="23" spans="1:18">
      <c r="A23" s="15" t="s">
        <v>420</v>
      </c>
      <c r="B23" s="17" t="n">
        <v>11583</v>
      </c>
      <c r="C23" s="18">
        <f>(3185.0/B23*100)</f>
        <v/>
      </c>
      <c r="D23" s="19" t="n">
        <v>8398</v>
      </c>
      <c r="E23" s="18" t="n">
        <v>71.04846860000001</v>
      </c>
      <c r="F23" s="20" t="n">
        <v>3.36460532</v>
      </c>
      <c r="G23" s="18" t="n">
        <v>23.46034794</v>
      </c>
      <c r="H23" s="20" t="n">
        <v>3.06208715</v>
      </c>
      <c r="I23" s="18" t="n">
        <v>0</v>
      </c>
      <c r="J23" s="20" t="n">
        <v>0</v>
      </c>
      <c r="K23" s="18" t="s">
        <v>404</v>
      </c>
      <c r="L23" s="20" t="s">
        <v>404</v>
      </c>
      <c r="M23" s="18" t="n">
        <v>0</v>
      </c>
      <c r="N23" s="20" t="n">
        <v>0</v>
      </c>
      <c r="O23" s="18" t="n">
        <v>0</v>
      </c>
      <c r="P23" s="20" t="n">
        <v>0</v>
      </c>
      <c r="Q23" s="18" t="n">
        <v>5.49118346</v>
      </c>
      <c r="R23" s="20" t="n">
        <v>1.6670708</v>
      </c>
    </row>
    <row r="24" spans="1:18">
      <c r="A24" s="15" t="s">
        <v>421</v>
      </c>
      <c r="B24" s="17" t="n">
        <v>6647</v>
      </c>
      <c r="C24" s="18">
        <f>(0.0/B24*100)</f>
        <v/>
      </c>
      <c r="D24" s="19" t="n">
        <v>6647</v>
      </c>
      <c r="E24" s="18" t="n">
        <v>61.76536116</v>
      </c>
      <c r="F24" s="20" t="n">
        <v>3.3202807</v>
      </c>
      <c r="G24" s="18" t="n">
        <v>38.23463884</v>
      </c>
      <c r="H24" s="20" t="n">
        <v>3.3202807</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94.48878843</v>
      </c>
      <c r="F25" s="20" t="n">
        <v>1.84976837</v>
      </c>
      <c r="G25" s="18" t="n">
        <v>4.87730763</v>
      </c>
      <c r="H25" s="20" t="n">
        <v>1.73570073</v>
      </c>
      <c r="I25" s="18" t="n">
        <v>0</v>
      </c>
      <c r="J25" s="20" t="n">
        <v>0</v>
      </c>
      <c r="K25" s="18" t="s">
        <v>404</v>
      </c>
      <c r="L25" s="20" t="s">
        <v>404</v>
      </c>
      <c r="M25" s="18" t="n">
        <v>0</v>
      </c>
      <c r="N25" s="20" t="n">
        <v>0</v>
      </c>
      <c r="O25" s="18" t="n">
        <v>0</v>
      </c>
      <c r="P25" s="20" t="n">
        <v>0</v>
      </c>
      <c r="Q25" s="18" t="n">
        <v>0.6339039400000001</v>
      </c>
      <c r="R25" s="20" t="n">
        <v>0.63428453</v>
      </c>
    </row>
    <row r="26" spans="1:18">
      <c r="A26" s="15" t="s">
        <v>423</v>
      </c>
      <c r="B26" s="17" t="n">
        <v>4869</v>
      </c>
      <c r="C26" s="18">
        <f>(11.0/B26*100)</f>
        <v/>
      </c>
      <c r="D26" s="19" t="n">
        <v>4858</v>
      </c>
      <c r="E26" s="18" t="n">
        <v>95.84683222</v>
      </c>
      <c r="F26" s="20" t="n">
        <v>1.20630096</v>
      </c>
      <c r="G26" s="18" t="n">
        <v>3.18163399</v>
      </c>
      <c r="H26" s="20" t="n">
        <v>0.97394994</v>
      </c>
      <c r="I26" s="18" t="n">
        <v>0</v>
      </c>
      <c r="J26" s="20" t="n">
        <v>0</v>
      </c>
      <c r="K26" s="18" t="s">
        <v>404</v>
      </c>
      <c r="L26" s="20" t="s">
        <v>404</v>
      </c>
      <c r="M26" s="18" t="n">
        <v>0</v>
      </c>
      <c r="N26" s="20" t="n">
        <v>0</v>
      </c>
      <c r="O26" s="18" t="n">
        <v>0</v>
      </c>
      <c r="P26" s="20" t="n">
        <v>0</v>
      </c>
      <c r="Q26" s="18" t="n">
        <v>0.97153378</v>
      </c>
      <c r="R26" s="20" t="n">
        <v>0.58569896</v>
      </c>
    </row>
    <row r="27" spans="1:18">
      <c r="A27" s="15" t="s">
        <v>424</v>
      </c>
      <c r="B27" s="17" t="n">
        <v>5299</v>
      </c>
      <c r="C27" s="18">
        <f>(0.0/B27*100)</f>
        <v/>
      </c>
      <c r="D27" s="19" t="n">
        <v>5299</v>
      </c>
      <c r="E27" s="18" t="n">
        <v>62.99237412</v>
      </c>
      <c r="F27" s="20" t="n">
        <v>0.10282304</v>
      </c>
      <c r="G27" s="18" t="n">
        <v>36.78500208</v>
      </c>
      <c r="H27" s="20" t="n">
        <v>0.10305829</v>
      </c>
      <c r="I27" s="18" t="n">
        <v>0</v>
      </c>
      <c r="J27" s="20" t="n">
        <v>0</v>
      </c>
      <c r="K27" s="18" t="s">
        <v>404</v>
      </c>
      <c r="L27" s="20" t="s">
        <v>404</v>
      </c>
      <c r="M27" s="18" t="n">
        <v>0</v>
      </c>
      <c r="N27" s="20" t="n">
        <v>0</v>
      </c>
      <c r="O27" s="18" t="n">
        <v>0</v>
      </c>
      <c r="P27" s="20" t="n">
        <v>0</v>
      </c>
      <c r="Q27" s="18" t="n">
        <v>0.22262381</v>
      </c>
      <c r="R27" s="20" t="n">
        <v>0.00634242</v>
      </c>
    </row>
    <row r="28" spans="1:18">
      <c r="A28" s="15" t="s">
        <v>425</v>
      </c>
      <c r="B28" s="17" t="n">
        <v>7568</v>
      </c>
      <c r="C28" s="18">
        <f>(0.0/B28*100)</f>
        <v/>
      </c>
      <c r="D28" s="19" t="n">
        <v>7568</v>
      </c>
      <c r="E28" s="18" t="n">
        <v>94.09825323</v>
      </c>
      <c r="F28" s="20" t="n">
        <v>1.51764995</v>
      </c>
      <c r="G28" s="18" t="n">
        <v>5.09368996</v>
      </c>
      <c r="H28" s="20" t="n">
        <v>1.51550764</v>
      </c>
      <c r="I28" s="18" t="n">
        <v>0</v>
      </c>
      <c r="J28" s="20" t="n">
        <v>0</v>
      </c>
      <c r="K28" s="18" t="s">
        <v>404</v>
      </c>
      <c r="L28" s="20" t="s">
        <v>404</v>
      </c>
      <c r="M28" s="18" t="n">
        <v>0</v>
      </c>
      <c r="N28" s="20" t="n">
        <v>0</v>
      </c>
      <c r="O28" s="18" t="n">
        <v>0</v>
      </c>
      <c r="P28" s="20" t="n">
        <v>0</v>
      </c>
      <c r="Q28" s="18" t="n">
        <v>0.80805681</v>
      </c>
      <c r="R28" s="20" t="n">
        <v>0.10693952</v>
      </c>
    </row>
    <row r="29" spans="1:18">
      <c r="A29" s="15" t="s">
        <v>426</v>
      </c>
      <c r="B29" s="17" t="n">
        <v>5385</v>
      </c>
      <c r="C29" s="18">
        <f>(1123.0/B29*100)</f>
        <v/>
      </c>
      <c r="D29" s="19" t="n">
        <v>4262</v>
      </c>
      <c r="E29" s="18" t="n">
        <v>70.6828793</v>
      </c>
      <c r="F29" s="20" t="n">
        <v>4.22815617</v>
      </c>
      <c r="G29" s="18" t="n">
        <v>2.40608785</v>
      </c>
      <c r="H29" s="20" t="n">
        <v>1.61929227</v>
      </c>
      <c r="I29" s="18" t="n">
        <v>0</v>
      </c>
      <c r="J29" s="20" t="n">
        <v>0</v>
      </c>
      <c r="K29" s="18" t="s">
        <v>404</v>
      </c>
      <c r="L29" s="20" t="s">
        <v>404</v>
      </c>
      <c r="M29" s="18" t="n">
        <v>0</v>
      </c>
      <c r="N29" s="20" t="n">
        <v>0</v>
      </c>
      <c r="O29" s="18" t="n">
        <v>0</v>
      </c>
      <c r="P29" s="20" t="n">
        <v>0</v>
      </c>
      <c r="Q29" s="18" t="n">
        <v>26.91103285</v>
      </c>
      <c r="R29" s="20" t="n">
        <v>4.06753942</v>
      </c>
    </row>
    <row r="30" spans="1:18">
      <c r="A30" s="15" t="s">
        <v>427</v>
      </c>
      <c r="B30" s="17" t="n">
        <v>4520</v>
      </c>
      <c r="C30" s="18">
        <f>(1053.0/B30*100)</f>
        <v/>
      </c>
      <c r="D30" s="19" t="n">
        <v>3467</v>
      </c>
      <c r="E30" s="18" t="n">
        <v>90.25309779</v>
      </c>
      <c r="F30" s="20" t="n">
        <v>2.51288261</v>
      </c>
      <c r="G30" s="18" t="n">
        <v>9.02661563</v>
      </c>
      <c r="H30" s="20" t="n">
        <v>2.36440027</v>
      </c>
      <c r="I30" s="18" t="n">
        <v>0</v>
      </c>
      <c r="J30" s="20" t="n">
        <v>0</v>
      </c>
      <c r="K30" s="18" t="s">
        <v>404</v>
      </c>
      <c r="L30" s="20" t="s">
        <v>404</v>
      </c>
      <c r="M30" s="18" t="n">
        <v>0</v>
      </c>
      <c r="N30" s="20" t="n">
        <v>0</v>
      </c>
      <c r="O30" s="18" t="n">
        <v>0</v>
      </c>
      <c r="P30" s="20" t="n">
        <v>0</v>
      </c>
      <c r="Q30" s="18" t="n">
        <v>0.72028658</v>
      </c>
      <c r="R30" s="20" t="n">
        <v>0.7808831899999999</v>
      </c>
    </row>
    <row r="31" spans="1:18">
      <c r="A31" s="15" t="s">
        <v>428</v>
      </c>
      <c r="B31" s="17" t="n">
        <v>5456</v>
      </c>
      <c r="C31" s="18">
        <f>(502.0/B31*100)</f>
        <v/>
      </c>
      <c r="D31" s="19" t="n">
        <v>4954</v>
      </c>
      <c r="E31" s="18" t="n">
        <v>74.14218135</v>
      </c>
      <c r="F31" s="20" t="n">
        <v>2.8764669</v>
      </c>
      <c r="G31" s="18" t="n">
        <v>15.72605802</v>
      </c>
      <c r="H31" s="20" t="n">
        <v>2.65779718</v>
      </c>
      <c r="I31" s="18" t="n">
        <v>0</v>
      </c>
      <c r="J31" s="20" t="n">
        <v>0</v>
      </c>
      <c r="K31" s="18" t="s">
        <v>404</v>
      </c>
      <c r="L31" s="20" t="s">
        <v>404</v>
      </c>
      <c r="M31" s="18" t="n">
        <v>0</v>
      </c>
      <c r="N31" s="20" t="n">
        <v>0</v>
      </c>
      <c r="O31" s="18" t="n">
        <v>0</v>
      </c>
      <c r="P31" s="20" t="n">
        <v>0</v>
      </c>
      <c r="Q31" s="18" t="n">
        <v>10.13176063</v>
      </c>
      <c r="R31" s="20" t="n">
        <v>1.90622922</v>
      </c>
    </row>
    <row r="32" spans="1:18">
      <c r="A32" s="15" t="s">
        <v>429</v>
      </c>
      <c r="B32" s="17" t="n">
        <v>4478</v>
      </c>
      <c r="C32" s="18">
        <f>(0.0/B32*100)</f>
        <v/>
      </c>
      <c r="D32" s="19" t="n">
        <v>4478</v>
      </c>
      <c r="E32" s="18" t="n">
        <v>96.3527</v>
      </c>
      <c r="F32" s="20" t="n">
        <v>1.52279909</v>
      </c>
      <c r="G32" s="18" t="n">
        <v>0.61204516</v>
      </c>
      <c r="H32" s="20" t="n">
        <v>0.61261876</v>
      </c>
      <c r="I32" s="18" t="n">
        <v>0</v>
      </c>
      <c r="J32" s="20" t="n">
        <v>0</v>
      </c>
      <c r="K32" s="18" t="s">
        <v>404</v>
      </c>
      <c r="L32" s="20" t="s">
        <v>404</v>
      </c>
      <c r="M32" s="18" t="n">
        <v>0</v>
      </c>
      <c r="N32" s="20" t="n">
        <v>0</v>
      </c>
      <c r="O32" s="18" t="n">
        <v>0</v>
      </c>
      <c r="P32" s="20" t="n">
        <v>0</v>
      </c>
      <c r="Q32" s="18" t="n">
        <v>3.03525484</v>
      </c>
      <c r="R32" s="20" t="n">
        <v>1.39311468</v>
      </c>
    </row>
    <row r="33" spans="1:18">
      <c r="A33" s="15" t="s">
        <v>430</v>
      </c>
      <c r="B33" s="17" t="n">
        <v>7325</v>
      </c>
      <c r="C33" s="18">
        <f>(29.0/B33*100)</f>
        <v/>
      </c>
      <c r="D33" s="19" t="n">
        <v>7296</v>
      </c>
      <c r="E33" s="18" t="n">
        <v>86.00975883</v>
      </c>
      <c r="F33" s="20" t="n">
        <v>3.03113611</v>
      </c>
      <c r="G33" s="18" t="n">
        <v>13.82486529</v>
      </c>
      <c r="H33" s="20" t="n">
        <v>3.06065295</v>
      </c>
      <c r="I33" s="18" t="n">
        <v>0</v>
      </c>
      <c r="J33" s="20" t="n">
        <v>0</v>
      </c>
      <c r="K33" s="18" t="s">
        <v>404</v>
      </c>
      <c r="L33" s="20" t="s">
        <v>404</v>
      </c>
      <c r="M33" s="18" t="n">
        <v>0</v>
      </c>
      <c r="N33" s="20" t="n">
        <v>0</v>
      </c>
      <c r="O33" s="18" t="n">
        <v>0</v>
      </c>
      <c r="P33" s="20" t="n">
        <v>0</v>
      </c>
      <c r="Q33" s="18" t="n">
        <v>0.16537588</v>
      </c>
      <c r="R33" s="20" t="n">
        <v>0.18108633</v>
      </c>
    </row>
    <row r="34" spans="1:18">
      <c r="A34" s="15" t="s">
        <v>431</v>
      </c>
      <c r="B34" s="17" t="n">
        <v>6350</v>
      </c>
      <c r="C34" s="18">
        <f>(0.0/B34*100)</f>
        <v/>
      </c>
      <c r="D34" s="19" t="n">
        <v>6350</v>
      </c>
      <c r="E34" s="18" t="n">
        <v>80.96741201</v>
      </c>
      <c r="F34" s="20" t="n">
        <v>2.52732577</v>
      </c>
      <c r="G34" s="18" t="n">
        <v>18.67223695</v>
      </c>
      <c r="H34" s="20" t="n">
        <v>2.527797</v>
      </c>
      <c r="I34" s="18" t="n">
        <v>0</v>
      </c>
      <c r="J34" s="20" t="n">
        <v>0</v>
      </c>
      <c r="K34" s="18" t="s">
        <v>404</v>
      </c>
      <c r="L34" s="20" t="s">
        <v>404</v>
      </c>
      <c r="M34" s="18" t="n">
        <v>0</v>
      </c>
      <c r="N34" s="20" t="n">
        <v>0</v>
      </c>
      <c r="O34" s="18" t="n">
        <v>0</v>
      </c>
      <c r="P34" s="20" t="n">
        <v>0</v>
      </c>
      <c r="Q34" s="18" t="n">
        <v>0.36035104</v>
      </c>
      <c r="R34" s="20" t="n">
        <v>0.22099606</v>
      </c>
    </row>
    <row r="35" spans="1:18">
      <c r="A35" s="15" t="s">
        <v>432</v>
      </c>
      <c r="B35" s="17" t="n">
        <v>6406</v>
      </c>
      <c r="C35" s="18">
        <f>(443.0/B35*100)</f>
        <v/>
      </c>
      <c r="D35" s="19" t="n">
        <v>5963</v>
      </c>
      <c r="E35" s="18" t="n">
        <v>78.0581435</v>
      </c>
      <c r="F35" s="20" t="n">
        <v>0.52731963</v>
      </c>
      <c r="G35" s="18" t="n">
        <v>20.84823516</v>
      </c>
      <c r="H35" s="20" t="n">
        <v>0.52060797</v>
      </c>
      <c r="I35" s="18" t="n">
        <v>0</v>
      </c>
      <c r="J35" s="20" t="n">
        <v>0</v>
      </c>
      <c r="K35" s="18" t="s">
        <v>404</v>
      </c>
      <c r="L35" s="20" t="s">
        <v>404</v>
      </c>
      <c r="M35" s="18" t="n">
        <v>0</v>
      </c>
      <c r="N35" s="20" t="n">
        <v>0</v>
      </c>
      <c r="O35" s="18" t="n">
        <v>0</v>
      </c>
      <c r="P35" s="20" t="n">
        <v>0</v>
      </c>
      <c r="Q35" s="18" t="n">
        <v>1.09362134</v>
      </c>
      <c r="R35" s="20" t="n">
        <v>0.07823077000000001</v>
      </c>
    </row>
    <row r="36" spans="1:18">
      <c r="A36" s="15" t="s">
        <v>433</v>
      </c>
      <c r="B36" s="17" t="n">
        <v>6736</v>
      </c>
      <c r="C36" s="18">
        <f>(10.0/B36*100)</f>
        <v/>
      </c>
      <c r="D36" s="19" t="n">
        <v>6726</v>
      </c>
      <c r="E36" s="18" t="n">
        <v>70.73634543999999</v>
      </c>
      <c r="F36" s="20" t="n">
        <v>3.26603586</v>
      </c>
      <c r="G36" s="18" t="n">
        <v>29.13709497</v>
      </c>
      <c r="H36" s="20" t="n">
        <v>3.28200355</v>
      </c>
      <c r="I36" s="18" t="n">
        <v>0</v>
      </c>
      <c r="J36" s="20" t="n">
        <v>0</v>
      </c>
      <c r="K36" s="18" t="s">
        <v>404</v>
      </c>
      <c r="L36" s="20" t="s">
        <v>404</v>
      </c>
      <c r="M36" s="18" t="n">
        <v>0</v>
      </c>
      <c r="N36" s="20" t="n">
        <v>0</v>
      </c>
      <c r="O36" s="18" t="n">
        <v>0</v>
      </c>
      <c r="P36" s="20" t="n">
        <v>0</v>
      </c>
      <c r="Q36" s="18" t="n">
        <v>0.12655959</v>
      </c>
      <c r="R36" s="20" t="n">
        <v>0.12929658</v>
      </c>
    </row>
    <row r="37" spans="1:18">
      <c r="A37" s="15" t="s">
        <v>434</v>
      </c>
      <c r="B37" s="17" t="n">
        <v>5458</v>
      </c>
      <c r="C37" s="18">
        <f>(0.0/B37*100)</f>
        <v/>
      </c>
      <c r="D37" s="19" t="n">
        <v>5458</v>
      </c>
      <c r="E37" s="18" t="n">
        <v>72.93743651</v>
      </c>
      <c r="F37" s="20" t="n">
        <v>3.4684914</v>
      </c>
      <c r="G37" s="18" t="n">
        <v>26.52510415</v>
      </c>
      <c r="H37" s="20" t="n">
        <v>3.43633362</v>
      </c>
      <c r="I37" s="18" t="n">
        <v>0</v>
      </c>
      <c r="J37" s="20" t="n">
        <v>0</v>
      </c>
      <c r="K37" s="18" t="s">
        <v>404</v>
      </c>
      <c r="L37" s="20" t="s">
        <v>404</v>
      </c>
      <c r="M37" s="18" t="n">
        <v>0</v>
      </c>
      <c r="N37" s="20" t="n">
        <v>0</v>
      </c>
      <c r="O37" s="18" t="n">
        <v>0</v>
      </c>
      <c r="P37" s="20" t="n">
        <v>0</v>
      </c>
      <c r="Q37" s="18" t="n">
        <v>0.53745933</v>
      </c>
      <c r="R37" s="20" t="n">
        <v>0.5365836</v>
      </c>
    </row>
    <row r="38" spans="1:18">
      <c r="A38" s="15" t="s">
        <v>435</v>
      </c>
      <c r="B38" s="17" t="n">
        <v>5860</v>
      </c>
      <c r="C38" s="18">
        <f>(268.0/B38*100)</f>
        <v/>
      </c>
      <c r="D38" s="19" t="n">
        <v>5592</v>
      </c>
      <c r="E38" s="18" t="n">
        <v>57.88917185</v>
      </c>
      <c r="F38" s="20" t="n">
        <v>3.7530336</v>
      </c>
      <c r="G38" s="18" t="n">
        <v>40.41989261</v>
      </c>
      <c r="H38" s="20" t="n">
        <v>3.74563331</v>
      </c>
      <c r="I38" s="18" t="n">
        <v>0</v>
      </c>
      <c r="J38" s="20" t="n">
        <v>0</v>
      </c>
      <c r="K38" s="18" t="s">
        <v>404</v>
      </c>
      <c r="L38" s="20" t="s">
        <v>404</v>
      </c>
      <c r="M38" s="18" t="n">
        <v>0</v>
      </c>
      <c r="N38" s="20" t="n">
        <v>0</v>
      </c>
      <c r="O38" s="18" t="n">
        <v>0</v>
      </c>
      <c r="P38" s="20" t="n">
        <v>0</v>
      </c>
      <c r="Q38" s="18" t="n">
        <v>1.69093554</v>
      </c>
      <c r="R38" s="20" t="n">
        <v>0.87067773</v>
      </c>
    </row>
    <row r="39" spans="1:18">
      <c r="A39" s="15" t="s">
        <v>436</v>
      </c>
      <c r="B39" s="17" t="n">
        <v>5895</v>
      </c>
      <c r="C39" s="18">
        <f>(0.0/B39*100)</f>
        <v/>
      </c>
      <c r="D39" s="19" t="n">
        <v>5895</v>
      </c>
      <c r="E39" s="18" t="n">
        <v>92.18898527</v>
      </c>
      <c r="F39" s="20" t="n">
        <v>2.15182657</v>
      </c>
      <c r="G39" s="18" t="n">
        <v>7.81101473</v>
      </c>
      <c r="H39" s="20" t="n">
        <v>2.15182657</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(2954.0/B40*100)</f>
        <v/>
      </c>
      <c r="D40" s="19" t="n">
        <v>11203</v>
      </c>
      <c r="E40" s="18" t="n">
        <v>94.80649209000001</v>
      </c>
      <c r="F40" s="20" t="n">
        <v>0.91943603</v>
      </c>
      <c r="G40" s="18" t="n">
        <v>2.88010072</v>
      </c>
      <c r="H40" s="20" t="n">
        <v>0.60580089</v>
      </c>
      <c r="I40" s="18" t="n">
        <v>0</v>
      </c>
      <c r="J40" s="20" t="n">
        <v>0</v>
      </c>
      <c r="K40" s="18" t="s">
        <v>404</v>
      </c>
      <c r="L40" s="20" t="s">
        <v>404</v>
      </c>
      <c r="M40" s="18" t="n">
        <v>0</v>
      </c>
      <c r="N40" s="20" t="n">
        <v>0</v>
      </c>
      <c r="O40" s="18" t="n">
        <v>0</v>
      </c>
      <c r="P40" s="20" t="n">
        <v>0</v>
      </c>
      <c r="Q40" s="18" t="n">
        <v>2.3134072</v>
      </c>
      <c r="R40" s="20" t="n">
        <v>0.7151541</v>
      </c>
    </row>
    <row r="41" spans="1:18">
      <c r="A41" s="15" t="s">
        <v>438</v>
      </c>
      <c r="B41" s="17" t="n">
        <v>5712</v>
      </c>
      <c r="C41" s="18">
        <f>(99.0/B41*100)</f>
        <v/>
      </c>
      <c r="D41" s="19" t="n">
        <v>5613</v>
      </c>
      <c r="E41" s="18" t="n">
        <v>94.53336165</v>
      </c>
      <c r="F41" s="20" t="n">
        <v>1.8131848</v>
      </c>
      <c r="G41" s="18" t="n">
        <v>5.34577278</v>
      </c>
      <c r="H41" s="20" t="n">
        <v>1.81628119</v>
      </c>
      <c r="I41" s="18" t="n">
        <v>0</v>
      </c>
      <c r="J41" s="20" t="n">
        <v>0</v>
      </c>
      <c r="K41" s="18" t="s">
        <v>404</v>
      </c>
      <c r="L41" s="20" t="s">
        <v>404</v>
      </c>
      <c r="M41" s="18" t="n">
        <v>0</v>
      </c>
      <c r="N41" s="20" t="n">
        <v>0</v>
      </c>
      <c r="O41" s="18" t="n">
        <v>0</v>
      </c>
      <c r="P41" s="20" t="n">
        <v>0</v>
      </c>
      <c r="Q41" s="18" t="n">
        <v>0.12086557</v>
      </c>
      <c r="R41" s="20" t="n">
        <v>0.11382154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99.00280997999999</v>
      </c>
      <c r="F44" s="20" t="n">
        <v>0.65126048</v>
      </c>
      <c r="G44" s="18" t="n">
        <v>0.28410991</v>
      </c>
      <c r="H44" s="20" t="n">
        <v>0.28425694</v>
      </c>
      <c r="I44" s="18" t="n">
        <v>0</v>
      </c>
      <c r="J44" s="20" t="n">
        <v>0</v>
      </c>
      <c r="K44" s="18" t="s">
        <v>404</v>
      </c>
      <c r="L44" s="20" t="s">
        <v>404</v>
      </c>
      <c r="M44" s="18" t="n">
        <v>0</v>
      </c>
      <c r="N44" s="20" t="n">
        <v>0</v>
      </c>
      <c r="O44" s="18" t="n">
        <v>0</v>
      </c>
      <c r="P44" s="20" t="n">
        <v>0</v>
      </c>
      <c r="Q44" s="18" t="n">
        <v>0.7130801</v>
      </c>
      <c r="R44" s="20" t="n">
        <v>0.58588528</v>
      </c>
    </row>
    <row r="45" spans="1:18">
      <c r="A45" s="15" t="s">
        <v>442</v>
      </c>
      <c r="B45" s="17" t="n">
        <v>5519</v>
      </c>
      <c r="C45" s="18">
        <f>(0.0/B45*100)</f>
        <v/>
      </c>
      <c r="D45" s="19" t="n">
        <v>5519</v>
      </c>
      <c r="E45" s="18" t="n">
        <v>92.88368130000001</v>
      </c>
      <c r="F45" s="20" t="n">
        <v>2.31278454</v>
      </c>
      <c r="G45" s="18" t="n">
        <v>6.03158067</v>
      </c>
      <c r="H45" s="20" t="n">
        <v>2.16314767</v>
      </c>
      <c r="I45" s="18" t="n">
        <v>0</v>
      </c>
      <c r="J45" s="20" t="n">
        <v>0</v>
      </c>
      <c r="K45" s="18" t="s">
        <v>404</v>
      </c>
      <c r="L45" s="20" t="s">
        <v>404</v>
      </c>
      <c r="M45" s="18" t="n">
        <v>0</v>
      </c>
      <c r="N45" s="20" t="n">
        <v>0</v>
      </c>
      <c r="O45" s="18" t="n">
        <v>0</v>
      </c>
      <c r="P45" s="20" t="n">
        <v>0</v>
      </c>
      <c r="Q45" s="18" t="n">
        <v>1.08473803</v>
      </c>
      <c r="R45" s="20" t="n">
        <v>0.80065684</v>
      </c>
    </row>
    <row r="46" spans="1:18">
      <c r="A46" s="15" t="s">
        <v>443</v>
      </c>
      <c r="B46" s="17" t="n">
        <v>23141</v>
      </c>
      <c r="C46" s="18">
        <f>(4196.0/B46*100)</f>
        <v/>
      </c>
      <c r="D46" s="19" t="n">
        <v>18945</v>
      </c>
      <c r="E46" s="18" t="n">
        <v>83.76416614999999</v>
      </c>
      <c r="F46" s="20" t="n">
        <v>1.73739831</v>
      </c>
      <c r="G46" s="18" t="n">
        <v>9.659933029999999</v>
      </c>
      <c r="H46" s="20" t="n">
        <v>1.38277243</v>
      </c>
      <c r="I46" s="18" t="n">
        <v>0</v>
      </c>
      <c r="J46" s="20" t="n">
        <v>0</v>
      </c>
      <c r="K46" s="18" t="s">
        <v>404</v>
      </c>
      <c r="L46" s="20" t="s">
        <v>404</v>
      </c>
      <c r="M46" s="18" t="n">
        <v>0</v>
      </c>
      <c r="N46" s="20" t="n">
        <v>0</v>
      </c>
      <c r="O46" s="18" t="n">
        <v>0</v>
      </c>
      <c r="P46" s="20" t="n">
        <v>0</v>
      </c>
      <c r="Q46" s="18" t="n">
        <v>6.57590083</v>
      </c>
      <c r="R46" s="20" t="n">
        <v>1.06307793</v>
      </c>
    </row>
    <row r="47" spans="1:18">
      <c r="A47" s="15" t="s">
        <v>444</v>
      </c>
      <c r="B47" s="17" t="n">
        <v>5928</v>
      </c>
      <c r="C47" s="18">
        <f>(0.0/B47*100)</f>
        <v/>
      </c>
      <c r="D47" s="19" t="n">
        <v>5928</v>
      </c>
      <c r="E47" s="18" t="n">
        <v>94.65343008000001</v>
      </c>
      <c r="F47" s="20" t="n">
        <v>1.65733721</v>
      </c>
      <c r="G47" s="18" t="n">
        <v>3.39414652</v>
      </c>
      <c r="H47" s="20" t="n">
        <v>1.51823389</v>
      </c>
      <c r="I47" s="18" t="n">
        <v>0</v>
      </c>
      <c r="J47" s="20" t="n">
        <v>0</v>
      </c>
      <c r="K47" s="18" t="s">
        <v>404</v>
      </c>
      <c r="L47" s="20" t="s">
        <v>404</v>
      </c>
      <c r="M47" s="18" t="n">
        <v>0</v>
      </c>
      <c r="N47" s="20" t="n">
        <v>0</v>
      </c>
      <c r="O47" s="18" t="n">
        <v>0</v>
      </c>
      <c r="P47" s="20" t="n">
        <v>0</v>
      </c>
      <c r="Q47" s="18" t="n">
        <v>1.9524234</v>
      </c>
      <c r="R47" s="20" t="n">
        <v>1.12709385</v>
      </c>
    </row>
    <row r="48" spans="1:18">
      <c r="A48" s="15" t="s">
        <v>445</v>
      </c>
      <c r="B48" s="17" t="n">
        <v>9841</v>
      </c>
      <c r="C48" s="18">
        <f>(40.0/B48*100)</f>
        <v/>
      </c>
      <c r="D48" s="19" t="n">
        <v>9801</v>
      </c>
      <c r="E48" s="18" t="n">
        <v>96.02181985999999</v>
      </c>
      <c r="F48" s="20" t="n">
        <v>1.41541949</v>
      </c>
      <c r="G48" s="18" t="n">
        <v>2.8128018</v>
      </c>
      <c r="H48" s="20" t="n">
        <v>1.17228811</v>
      </c>
      <c r="I48" s="18" t="n">
        <v>0</v>
      </c>
      <c r="J48" s="20" t="n">
        <v>0</v>
      </c>
      <c r="K48" s="18" t="s">
        <v>404</v>
      </c>
      <c r="L48" s="20" t="s">
        <v>404</v>
      </c>
      <c r="M48" s="18" t="n">
        <v>0</v>
      </c>
      <c r="N48" s="20" t="n">
        <v>0</v>
      </c>
      <c r="O48" s="18" t="n">
        <v>0</v>
      </c>
      <c r="P48" s="20" t="n">
        <v>0</v>
      </c>
      <c r="Q48" s="18" t="n">
        <v>1.16537835</v>
      </c>
      <c r="R48" s="20" t="n">
        <v>0.78795554</v>
      </c>
    </row>
    <row r="49" spans="1:18">
      <c r="A49" s="15" t="s">
        <v>446</v>
      </c>
      <c r="B49" s="17" t="n">
        <v>6349</v>
      </c>
      <c r="C49" s="18">
        <f>(52.0/B49*100)</f>
        <v/>
      </c>
      <c r="D49" s="19" t="n">
        <v>6297</v>
      </c>
      <c r="E49" s="18" t="n">
        <v>92.7482679</v>
      </c>
      <c r="F49" s="20" t="n">
        <v>1.69737423</v>
      </c>
      <c r="G49" s="18" t="n">
        <v>7.18498391</v>
      </c>
      <c r="H49" s="20" t="n">
        <v>1.69695674</v>
      </c>
      <c r="I49" s="18" t="n">
        <v>0</v>
      </c>
      <c r="J49" s="20" t="n">
        <v>0</v>
      </c>
      <c r="K49" s="18" t="s">
        <v>404</v>
      </c>
      <c r="L49" s="20" t="s">
        <v>404</v>
      </c>
      <c r="M49" s="18" t="n">
        <v>0</v>
      </c>
      <c r="N49" s="20" t="n">
        <v>0</v>
      </c>
      <c r="O49" s="18" t="n">
        <v>0</v>
      </c>
      <c r="P49" s="20" t="n">
        <v>0</v>
      </c>
      <c r="Q49" s="18" t="n">
        <v>0.06674818</v>
      </c>
      <c r="R49" s="20" t="n">
        <v>0.06688015</v>
      </c>
    </row>
    <row r="50" spans="1:18">
      <c r="A50" s="15" t="s">
        <v>447</v>
      </c>
      <c r="B50" s="17" t="n">
        <v>11795</v>
      </c>
      <c r="C50" s="18">
        <f>(1031.0/B50*100)</f>
        <v/>
      </c>
      <c r="D50" s="19" t="n">
        <v>10764</v>
      </c>
      <c r="E50" s="18" t="n">
        <v>83.44985977</v>
      </c>
      <c r="F50" s="20" t="n">
        <v>2.56068335</v>
      </c>
      <c r="G50" s="18" t="n">
        <v>10.26472295</v>
      </c>
      <c r="H50" s="20" t="n">
        <v>1.98985291</v>
      </c>
      <c r="I50" s="18" t="n">
        <v>0</v>
      </c>
      <c r="J50" s="20" t="n">
        <v>0</v>
      </c>
      <c r="K50" s="18" t="s">
        <v>404</v>
      </c>
      <c r="L50" s="20" t="s">
        <v>404</v>
      </c>
      <c r="M50" s="18" t="n">
        <v>0</v>
      </c>
      <c r="N50" s="20" t="n">
        <v>0</v>
      </c>
      <c r="O50" s="18" t="n">
        <v>0</v>
      </c>
      <c r="P50" s="20" t="n">
        <v>0</v>
      </c>
      <c r="Q50" s="18" t="n">
        <v>6.28541728</v>
      </c>
      <c r="R50" s="20" t="n">
        <v>1.57883154</v>
      </c>
    </row>
    <row r="51" spans="1:18">
      <c r="A51" s="15" t="s">
        <v>448</v>
      </c>
      <c r="B51" s="17" t="n">
        <v>6866</v>
      </c>
      <c r="C51" s="18">
        <f>(0.0/B51*100)</f>
        <v/>
      </c>
      <c r="D51" s="19" t="n">
        <v>6866</v>
      </c>
      <c r="E51" s="18" t="n">
        <v>94.57901979</v>
      </c>
      <c r="F51" s="20" t="n">
        <v>1.65059377</v>
      </c>
      <c r="G51" s="18" t="n">
        <v>5.42098021</v>
      </c>
      <c r="H51" s="20" t="n">
        <v>1.65059377</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75.15650404</v>
      </c>
      <c r="F52" s="20" t="n">
        <v>3.40094681</v>
      </c>
      <c r="G52" s="18" t="n">
        <v>24.13622493</v>
      </c>
      <c r="H52" s="20" t="n">
        <v>3.40142526</v>
      </c>
      <c r="I52" s="18" t="n">
        <v>0</v>
      </c>
      <c r="J52" s="20" t="n">
        <v>0</v>
      </c>
      <c r="K52" s="18" t="s">
        <v>404</v>
      </c>
      <c r="L52" s="20" t="s">
        <v>404</v>
      </c>
      <c r="M52" s="18" t="n">
        <v>0</v>
      </c>
      <c r="N52" s="20" t="n">
        <v>0</v>
      </c>
      <c r="O52" s="18" t="n">
        <v>0</v>
      </c>
      <c r="P52" s="20" t="n">
        <v>0</v>
      </c>
      <c r="Q52" s="18" t="n">
        <v>0.70727103</v>
      </c>
      <c r="R52" s="20" t="n">
        <v>0.01650758</v>
      </c>
    </row>
    <row r="53" spans="1:18">
      <c r="A53" s="15" t="s">
        <v>450</v>
      </c>
      <c r="B53" s="17" t="n">
        <v>5571</v>
      </c>
      <c r="C53" s="18">
        <f>(0.0/B53*100)</f>
        <v/>
      </c>
      <c r="D53" s="19" t="n">
        <v>5571</v>
      </c>
      <c r="E53" s="18" t="n">
        <v>92.31401726999999</v>
      </c>
      <c r="F53" s="20" t="n">
        <v>0.03896274</v>
      </c>
      <c r="G53" s="18" t="n">
        <v>7.53845284</v>
      </c>
      <c r="H53" s="20" t="n">
        <v>0.02915791</v>
      </c>
      <c r="I53" s="18" t="n">
        <v>0</v>
      </c>
      <c r="J53" s="20" t="n">
        <v>0</v>
      </c>
      <c r="K53" s="18" t="s">
        <v>404</v>
      </c>
      <c r="L53" s="20" t="s">
        <v>404</v>
      </c>
      <c r="M53" s="18" t="n">
        <v>0</v>
      </c>
      <c r="N53" s="20" t="n">
        <v>0</v>
      </c>
      <c r="O53" s="18" t="n">
        <v>0</v>
      </c>
      <c r="P53" s="20" t="n">
        <v>0</v>
      </c>
      <c r="Q53" s="18" t="n">
        <v>0.14752989</v>
      </c>
      <c r="R53" s="20" t="n">
        <v>0.02888149</v>
      </c>
    </row>
    <row r="54" spans="1:18">
      <c r="A54" s="15" t="s">
        <v>451</v>
      </c>
      <c r="B54" s="17" t="n">
        <v>4740</v>
      </c>
      <c r="C54" s="18">
        <f>(199.0/B54*100)</f>
        <v/>
      </c>
      <c r="D54" s="19" t="n">
        <v>4541</v>
      </c>
      <c r="E54" s="18" t="n">
        <v>86.72727265</v>
      </c>
      <c r="F54" s="20" t="n">
        <v>2.57270009</v>
      </c>
      <c r="G54" s="18" t="n">
        <v>9.83395951</v>
      </c>
      <c r="H54" s="20" t="n">
        <v>2.2932381</v>
      </c>
      <c r="I54" s="18" t="n">
        <v>0</v>
      </c>
      <c r="J54" s="20" t="n">
        <v>0</v>
      </c>
      <c r="K54" s="18" t="s">
        <v>404</v>
      </c>
      <c r="L54" s="20" t="s">
        <v>404</v>
      </c>
      <c r="M54" s="18" t="n">
        <v>0</v>
      </c>
      <c r="N54" s="20" t="n">
        <v>0</v>
      </c>
      <c r="O54" s="18" t="n">
        <v>0</v>
      </c>
      <c r="P54" s="20" t="n">
        <v>0</v>
      </c>
      <c r="Q54" s="18" t="n">
        <v>3.43876784</v>
      </c>
      <c r="R54" s="20" t="n">
        <v>1.47726853</v>
      </c>
    </row>
    <row r="55" spans="1:18">
      <c r="A55" s="15" t="s">
        <v>452</v>
      </c>
      <c r="B55" s="17" t="n">
        <v>5316</v>
      </c>
      <c r="C55" s="18">
        <f>(43.0/B55*100)</f>
        <v/>
      </c>
      <c r="D55" s="19" t="n">
        <v>5273</v>
      </c>
      <c r="E55" s="18" t="n">
        <v>92.50083518</v>
      </c>
      <c r="F55" s="20" t="n">
        <v>1.92024882</v>
      </c>
      <c r="G55" s="18" t="n">
        <v>5.72935303</v>
      </c>
      <c r="H55" s="20" t="n">
        <v>1.61686655</v>
      </c>
      <c r="I55" s="18" t="n">
        <v>0</v>
      </c>
      <c r="J55" s="20" t="n">
        <v>0</v>
      </c>
      <c r="K55" s="18" t="s">
        <v>404</v>
      </c>
      <c r="L55" s="20" t="s">
        <v>404</v>
      </c>
      <c r="M55" s="18" t="n">
        <v>0</v>
      </c>
      <c r="N55" s="20" t="n">
        <v>0</v>
      </c>
      <c r="O55" s="18" t="n">
        <v>0</v>
      </c>
      <c r="P55" s="20" t="n">
        <v>0</v>
      </c>
      <c r="Q55" s="18" t="n">
        <v>1.76981179</v>
      </c>
      <c r="R55" s="20" t="n">
        <v>0.9472876</v>
      </c>
    </row>
    <row r="56" spans="1:18">
      <c r="A56" s="15" t="s">
        <v>453</v>
      </c>
      <c r="B56" s="17" t="n">
        <v>5359</v>
      </c>
      <c r="C56" s="18">
        <f>(0.0/B56*100)</f>
        <v/>
      </c>
      <c r="D56" s="19" t="n">
        <v>5359</v>
      </c>
      <c r="E56" s="18" t="n">
        <v>93.16105005999999</v>
      </c>
      <c r="F56" s="20" t="n">
        <v>2.36648918</v>
      </c>
      <c r="G56" s="18" t="n">
        <v>2.03122133</v>
      </c>
      <c r="H56" s="20" t="n">
        <v>1.56793411</v>
      </c>
      <c r="I56" s="18" t="n">
        <v>0</v>
      </c>
      <c r="J56" s="20" t="n">
        <v>0</v>
      </c>
      <c r="K56" s="18" t="s">
        <v>404</v>
      </c>
      <c r="L56" s="20" t="s">
        <v>404</v>
      </c>
      <c r="M56" s="18" t="n">
        <v>0</v>
      </c>
      <c r="N56" s="20" t="n">
        <v>0</v>
      </c>
      <c r="O56" s="18" t="n">
        <v>0</v>
      </c>
      <c r="P56" s="20" t="n">
        <v>0</v>
      </c>
      <c r="Q56" s="18" t="n">
        <v>4.80772861</v>
      </c>
      <c r="R56" s="20" t="n">
        <v>1.81233184</v>
      </c>
    </row>
    <row r="57" spans="1:18">
      <c r="A57" s="15" t="s">
        <v>454</v>
      </c>
      <c r="B57" s="17" t="n">
        <v>6513</v>
      </c>
      <c r="C57" s="18">
        <f>(0.0/B57*100)</f>
        <v/>
      </c>
      <c r="D57" s="19" t="n">
        <v>6513</v>
      </c>
      <c r="E57" s="18" t="n">
        <v>85.85278425</v>
      </c>
      <c r="F57" s="20" t="n">
        <v>2.3952906</v>
      </c>
      <c r="G57" s="18" t="n">
        <v>12.06996641</v>
      </c>
      <c r="H57" s="20" t="n">
        <v>2.29189812</v>
      </c>
      <c r="I57" s="18" t="n">
        <v>0</v>
      </c>
      <c r="J57" s="20" t="n">
        <v>0</v>
      </c>
      <c r="K57" s="18" t="s">
        <v>404</v>
      </c>
      <c r="L57" s="20" t="s">
        <v>404</v>
      </c>
      <c r="M57" s="18" t="n">
        <v>0</v>
      </c>
      <c r="N57" s="20" t="n">
        <v>0</v>
      </c>
      <c r="O57" s="18" t="n">
        <v>0</v>
      </c>
      <c r="P57" s="20" t="n">
        <v>0</v>
      </c>
      <c r="Q57" s="18" t="n">
        <v>2.07724934</v>
      </c>
      <c r="R57" s="20" t="n">
        <v>0.94125097</v>
      </c>
    </row>
    <row r="58" spans="1:18">
      <c r="A58" s="15" t="s">
        <v>455</v>
      </c>
      <c r="B58" s="17" t="n">
        <v>7267</v>
      </c>
      <c r="C58" s="18">
        <f>(0.0/B58*100)</f>
        <v/>
      </c>
      <c r="D58" s="19" t="n">
        <v>7267</v>
      </c>
      <c r="E58" s="18" t="n">
        <v>96.70433398</v>
      </c>
      <c r="F58" s="20" t="n">
        <v>1.21009374</v>
      </c>
      <c r="G58" s="18" t="n">
        <v>3.29566602</v>
      </c>
      <c r="H58" s="20" t="n">
        <v>1.21009374</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87.03018559</v>
      </c>
      <c r="F59" s="20" t="n">
        <v>0.84368129</v>
      </c>
      <c r="G59" s="18" t="n">
        <v>12.91945459</v>
      </c>
      <c r="H59" s="20" t="n">
        <v>0.84310216</v>
      </c>
      <c r="I59" s="18" t="n">
        <v>0</v>
      </c>
      <c r="J59" s="20" t="n">
        <v>0</v>
      </c>
      <c r="K59" s="18" t="s">
        <v>404</v>
      </c>
      <c r="L59" s="20" t="s">
        <v>404</v>
      </c>
      <c r="M59" s="18" t="n">
        <v>0</v>
      </c>
      <c r="N59" s="20" t="n">
        <v>0</v>
      </c>
      <c r="O59" s="18" t="n">
        <v>0</v>
      </c>
      <c r="P59" s="20" t="n">
        <v>0</v>
      </c>
      <c r="Q59" s="18" t="n">
        <v>0.05035982</v>
      </c>
      <c r="R59" s="20" t="n">
        <v>0.03558743</v>
      </c>
    </row>
    <row r="60" spans="1:18">
      <c r="A60" s="15" t="s">
        <v>457</v>
      </c>
      <c r="B60" s="17" t="n">
        <v>4546</v>
      </c>
      <c r="C60" s="18">
        <f>(0.0/B60*100)</f>
        <v/>
      </c>
      <c r="D60" s="19" t="n">
        <v>4546</v>
      </c>
      <c r="E60" s="18" t="n">
        <v>82.03716025999999</v>
      </c>
      <c r="F60" s="20" t="n">
        <v>2.76363405</v>
      </c>
      <c r="G60" s="18" t="n">
        <v>13.40093806</v>
      </c>
      <c r="H60" s="20" t="n">
        <v>2.2398292</v>
      </c>
      <c r="I60" s="18" t="n">
        <v>0</v>
      </c>
      <c r="J60" s="20" t="n">
        <v>0</v>
      </c>
      <c r="K60" s="18" t="s">
        <v>404</v>
      </c>
      <c r="L60" s="20" t="s">
        <v>404</v>
      </c>
      <c r="M60" s="18" t="n">
        <v>0</v>
      </c>
      <c r="N60" s="20" t="n">
        <v>0</v>
      </c>
      <c r="O60" s="18" t="n">
        <v>0</v>
      </c>
      <c r="P60" s="20" t="n">
        <v>0</v>
      </c>
      <c r="Q60" s="18" t="n">
        <v>4.56190169</v>
      </c>
      <c r="R60" s="20" t="n">
        <v>1.52526284</v>
      </c>
    </row>
    <row r="61" spans="1:18">
      <c r="A61" s="15" t="s">
        <v>458</v>
      </c>
      <c r="B61" s="17" t="n">
        <v>6525</v>
      </c>
      <c r="C61" s="18">
        <f>(0.0/B61*100)</f>
        <v/>
      </c>
      <c r="D61" s="19" t="n">
        <v>6525</v>
      </c>
      <c r="E61" s="18" t="n">
        <v>96.19798896</v>
      </c>
      <c r="F61" s="20" t="n">
        <v>1.09260765</v>
      </c>
      <c r="G61" s="18" t="n">
        <v>3.11080542</v>
      </c>
      <c r="H61" s="20" t="n">
        <v>0.9357387700000001</v>
      </c>
      <c r="I61" s="18" t="n">
        <v>0</v>
      </c>
      <c r="J61" s="20" t="n">
        <v>0</v>
      </c>
      <c r="K61" s="18" t="s">
        <v>404</v>
      </c>
      <c r="L61" s="20" t="s">
        <v>404</v>
      </c>
      <c r="M61" s="18" t="n">
        <v>0</v>
      </c>
      <c r="N61" s="20" t="n">
        <v>0</v>
      </c>
      <c r="O61" s="18" t="n">
        <v>0</v>
      </c>
      <c r="P61" s="20" t="n">
        <v>0</v>
      </c>
      <c r="Q61" s="18" t="n">
        <v>0.69120562</v>
      </c>
      <c r="R61" s="20" t="n">
        <v>0.57269929</v>
      </c>
    </row>
    <row r="62" spans="1:18">
      <c r="A62" s="15" t="s">
        <v>459</v>
      </c>
      <c r="B62" s="17" t="n">
        <v>4476</v>
      </c>
      <c r="C62" s="18">
        <f>(0.0/B62*100)</f>
        <v/>
      </c>
      <c r="D62" s="19" t="n">
        <v>4476</v>
      </c>
      <c r="E62" s="18" t="n">
        <v>93.5131736</v>
      </c>
      <c r="F62" s="20" t="n">
        <v>0.03582182</v>
      </c>
      <c r="G62" s="18" t="n">
        <v>6.4868264</v>
      </c>
      <c r="H62" s="20" t="n">
        <v>0.03582182</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78.74949039000001</v>
      </c>
      <c r="F63" s="20" t="n">
        <v>0.18576973</v>
      </c>
      <c r="G63" s="18" t="n">
        <v>12.48582935</v>
      </c>
      <c r="H63" s="20" t="n">
        <v>0.10755188</v>
      </c>
      <c r="I63" s="18" t="n">
        <v>0</v>
      </c>
      <c r="J63" s="20" t="n">
        <v>0</v>
      </c>
      <c r="K63" s="18" t="s">
        <v>404</v>
      </c>
      <c r="L63" s="20" t="s">
        <v>404</v>
      </c>
      <c r="M63" s="18" t="n">
        <v>0</v>
      </c>
      <c r="N63" s="20" t="n">
        <v>0</v>
      </c>
      <c r="O63" s="18" t="n">
        <v>0</v>
      </c>
      <c r="P63" s="20" t="n">
        <v>0</v>
      </c>
      <c r="Q63" s="18" t="n">
        <v>8.76468026</v>
      </c>
      <c r="R63" s="20" t="n">
        <v>0.18665771</v>
      </c>
    </row>
    <row r="64" spans="1:18">
      <c r="A64" s="15" t="s">
        <v>461</v>
      </c>
      <c r="B64" s="17" t="n">
        <v>3634</v>
      </c>
      <c r="C64" s="18">
        <f>(27.0/B64*100)</f>
        <v/>
      </c>
      <c r="D64" s="19" t="n">
        <v>3607</v>
      </c>
      <c r="E64" s="18" t="n">
        <v>79.68635093</v>
      </c>
      <c r="F64" s="20" t="n">
        <v>0.05215326</v>
      </c>
      <c r="G64" s="18" t="n">
        <v>20.31364907</v>
      </c>
      <c r="H64" s="20" t="n">
        <v>0.05215326</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99.97252962</v>
      </c>
      <c r="F65" s="20" t="n">
        <v>0.01669837</v>
      </c>
      <c r="G65" s="18" t="n">
        <v>0.02747038</v>
      </c>
      <c r="H65" s="20" t="n">
        <v>0.01669837</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68.84057513</v>
      </c>
      <c r="F66" s="20" t="n">
        <v>0.1552167</v>
      </c>
      <c r="G66" s="18" t="n">
        <v>31.15942487</v>
      </c>
      <c r="H66" s="20" t="n">
        <v>0.1552167</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77.43915561999999</v>
      </c>
      <c r="F67" s="20" t="n">
        <v>2.5876693</v>
      </c>
      <c r="G67" s="18" t="n">
        <v>21.21370912</v>
      </c>
      <c r="H67" s="20" t="n">
        <v>2.44214955</v>
      </c>
      <c r="I67" s="18" t="n">
        <v>0</v>
      </c>
      <c r="J67" s="20" t="n">
        <v>0</v>
      </c>
      <c r="K67" s="18" t="s">
        <v>404</v>
      </c>
      <c r="L67" s="20" t="s">
        <v>404</v>
      </c>
      <c r="M67" s="18" t="n">
        <v>0</v>
      </c>
      <c r="N67" s="20" t="n">
        <v>0</v>
      </c>
      <c r="O67" s="18" t="n">
        <v>0</v>
      </c>
      <c r="P67" s="20" t="n">
        <v>0</v>
      </c>
      <c r="Q67" s="18" t="n">
        <v>1.34713525</v>
      </c>
      <c r="R67" s="20" t="n">
        <v>0.72497668</v>
      </c>
    </row>
    <row r="68" spans="1:18">
      <c r="A68" s="15" t="s">
        <v>465</v>
      </c>
      <c r="B68" s="17" t="n">
        <v>12083</v>
      </c>
      <c r="C68" s="18">
        <f>(0.0/B68*100)</f>
        <v/>
      </c>
      <c r="D68" s="19" t="n">
        <v>12083</v>
      </c>
      <c r="E68" s="18" t="n">
        <v>98.89759509</v>
      </c>
      <c r="F68" s="20" t="n">
        <v>0.03002559</v>
      </c>
      <c r="G68" s="18" t="n">
        <v>0.37159937</v>
      </c>
      <c r="H68" s="20" t="n">
        <v>0.01733152</v>
      </c>
      <c r="I68" s="18" t="n">
        <v>0</v>
      </c>
      <c r="J68" s="20" t="n">
        <v>0</v>
      </c>
      <c r="K68" s="18" t="s">
        <v>404</v>
      </c>
      <c r="L68" s="20" t="s">
        <v>404</v>
      </c>
      <c r="M68" s="18" t="n">
        <v>0</v>
      </c>
      <c r="N68" s="20" t="n">
        <v>0</v>
      </c>
      <c r="O68" s="18" t="n">
        <v>0</v>
      </c>
      <c r="P68" s="20" t="n">
        <v>0</v>
      </c>
      <c r="Q68" s="18" t="n">
        <v>0.73080554</v>
      </c>
      <c r="R68" s="20" t="n">
        <v>0.02197892</v>
      </c>
    </row>
    <row r="69" spans="1:18">
      <c r="A69" s="15" t="s">
        <v>466</v>
      </c>
      <c r="B69" s="17" t="n">
        <v>4876</v>
      </c>
      <c r="C69" s="18">
        <f>(0.0/B69*100)</f>
        <v/>
      </c>
      <c r="D69" s="19" t="n">
        <v>4876</v>
      </c>
      <c r="E69" s="18" t="n">
        <v>96.59074092</v>
      </c>
      <c r="F69" s="20" t="n">
        <v>1.44414715</v>
      </c>
      <c r="G69" s="18" t="n">
        <v>3.40925908</v>
      </c>
      <c r="H69" s="20" t="n">
        <v>1.44414715</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99.62507549</v>
      </c>
      <c r="F70" s="20" t="n">
        <v>0.26557322</v>
      </c>
      <c r="G70" s="18" t="n">
        <v>0.37492451</v>
      </c>
      <c r="H70" s="20" t="n">
        <v>0.26557322</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99.36582779</v>
      </c>
      <c r="F71" s="20" t="n">
        <v>0.02992431</v>
      </c>
      <c r="G71" s="18" t="n">
        <v>0.00755463</v>
      </c>
      <c r="H71" s="20" t="n">
        <v>0.0006956</v>
      </c>
      <c r="I71" s="18" t="n">
        <v>0</v>
      </c>
      <c r="J71" s="20" t="n">
        <v>0</v>
      </c>
      <c r="K71" s="18" t="s">
        <v>404</v>
      </c>
      <c r="L71" s="20" t="s">
        <v>404</v>
      </c>
      <c r="M71" s="18" t="n">
        <v>0</v>
      </c>
      <c r="N71" s="20" t="n">
        <v>0</v>
      </c>
      <c r="O71" s="18" t="n">
        <v>0</v>
      </c>
      <c r="P71" s="20" t="n">
        <v>0</v>
      </c>
      <c r="Q71" s="18" t="n">
        <v>0.62661758</v>
      </c>
      <c r="R71" s="20" t="n">
        <v>0.02967901</v>
      </c>
    </row>
    <row r="72" spans="1:18">
      <c r="A72" s="15" t="s">
        <v>469</v>
      </c>
      <c r="B72" s="17" t="n">
        <v>7708</v>
      </c>
      <c r="C72" s="18">
        <f>(0.0/B72*100)</f>
        <v/>
      </c>
      <c r="D72" s="19" t="n">
        <v>7708</v>
      </c>
      <c r="E72" s="18" t="n">
        <v>80.25424128</v>
      </c>
      <c r="F72" s="20" t="n">
        <v>2.80502824</v>
      </c>
      <c r="G72" s="18" t="n">
        <v>17.93992968</v>
      </c>
      <c r="H72" s="20" t="n">
        <v>2.63219311</v>
      </c>
      <c r="I72" s="18" t="n">
        <v>0</v>
      </c>
      <c r="J72" s="20" t="n">
        <v>0</v>
      </c>
      <c r="K72" s="18" t="s">
        <v>404</v>
      </c>
      <c r="L72" s="20" t="s">
        <v>404</v>
      </c>
      <c r="M72" s="18" t="n">
        <v>0</v>
      </c>
      <c r="N72" s="20" t="n">
        <v>0</v>
      </c>
      <c r="O72" s="18" t="n">
        <v>0</v>
      </c>
      <c r="P72" s="20" t="n">
        <v>0</v>
      </c>
      <c r="Q72" s="18" t="n">
        <v>1.80582904</v>
      </c>
      <c r="R72" s="20" t="n">
        <v>0.88199133</v>
      </c>
    </row>
    <row r="73" spans="1:18">
      <c r="A73" s="15" t="s">
        <v>470</v>
      </c>
      <c r="B73" s="17" t="n">
        <v>8249</v>
      </c>
      <c r="C73" s="18">
        <f>(0.0/B73*100)</f>
        <v/>
      </c>
      <c r="D73" s="19" t="n">
        <v>8249</v>
      </c>
      <c r="E73" s="18" t="n">
        <v>97.68422585</v>
      </c>
      <c r="F73" s="20" t="n">
        <v>1.11523698</v>
      </c>
      <c r="G73" s="18" t="n">
        <v>0</v>
      </c>
      <c r="H73" s="20" t="n">
        <v>0</v>
      </c>
      <c r="I73" s="18" t="n">
        <v>0</v>
      </c>
      <c r="J73" s="20" t="n">
        <v>0</v>
      </c>
      <c r="K73" s="18" t="s">
        <v>404</v>
      </c>
      <c r="L73" s="20" t="s">
        <v>404</v>
      </c>
      <c r="M73" s="18" t="n">
        <v>0</v>
      </c>
      <c r="N73" s="20" t="n">
        <v>0</v>
      </c>
      <c r="O73" s="18" t="n">
        <v>0</v>
      </c>
      <c r="P73" s="20" t="n">
        <v>0</v>
      </c>
      <c r="Q73" s="18" t="n">
        <v>2.31577415</v>
      </c>
      <c r="R73" s="20" t="n">
        <v>1.11523698</v>
      </c>
    </row>
    <row r="74" spans="1:18">
      <c r="A74" s="15" t="s">
        <v>471</v>
      </c>
      <c r="B74" s="17" t="n">
        <v>4692</v>
      </c>
      <c r="C74" s="18">
        <f>(484.0/B74*100)</f>
        <v/>
      </c>
      <c r="D74" s="19" t="n">
        <v>4208</v>
      </c>
      <c r="E74" s="18" t="n">
        <v>91.75385036</v>
      </c>
      <c r="F74" s="20" t="n">
        <v>0.17678261</v>
      </c>
      <c r="G74" s="18" t="n">
        <v>7.49966508</v>
      </c>
      <c r="H74" s="20" t="n">
        <v>0.16462722</v>
      </c>
      <c r="I74" s="18" t="n">
        <v>0</v>
      </c>
      <c r="J74" s="20" t="n">
        <v>0</v>
      </c>
      <c r="K74" s="18" t="s">
        <v>404</v>
      </c>
      <c r="L74" s="20" t="s">
        <v>404</v>
      </c>
      <c r="M74" s="18" t="n">
        <v>0</v>
      </c>
      <c r="N74" s="20" t="n">
        <v>0</v>
      </c>
      <c r="O74" s="18" t="n">
        <v>0</v>
      </c>
      <c r="P74" s="20" t="n">
        <v>0</v>
      </c>
      <c r="Q74" s="18" t="n">
        <v>0.74648456</v>
      </c>
      <c r="R74" s="20" t="n">
        <v>0.03036832</v>
      </c>
    </row>
    <row r="75" spans="1:18">
      <c r="A75" s="15" t="s">
        <v>472</v>
      </c>
      <c r="B75" s="17" t="n">
        <v>5375</v>
      </c>
      <c r="C75" s="18">
        <f>(483.0/B75*100)</f>
        <v/>
      </c>
      <c r="D75" s="19" t="n">
        <v>4892</v>
      </c>
      <c r="E75" s="18" t="n">
        <v>75.03024000000001</v>
      </c>
      <c r="F75" s="20" t="n">
        <v>3.73668596</v>
      </c>
      <c r="G75" s="18" t="n">
        <v>17.0908017</v>
      </c>
      <c r="H75" s="20" t="n">
        <v>3.44276135</v>
      </c>
      <c r="I75" s="18" t="n">
        <v>0</v>
      </c>
      <c r="J75" s="20" t="n">
        <v>0</v>
      </c>
      <c r="K75" s="18" t="s">
        <v>404</v>
      </c>
      <c r="L75" s="20" t="s">
        <v>404</v>
      </c>
      <c r="M75" s="18" t="n">
        <v>0</v>
      </c>
      <c r="N75" s="20" t="n">
        <v>0</v>
      </c>
      <c r="O75" s="18" t="n">
        <v>0</v>
      </c>
      <c r="P75" s="20" t="n">
        <v>0</v>
      </c>
      <c r="Q75" s="18" t="n">
        <v>7.87895829</v>
      </c>
      <c r="R75" s="20" t="n">
        <v>2.38102981</v>
      </c>
    </row>
    <row r="76" spans="1:18">
      <c r="A76" s="15" t="s">
        <v>473</v>
      </c>
      <c r="B76" s="17" t="n">
        <v>14167</v>
      </c>
      <c r="C76" s="18">
        <f>(1400.0/B76*100)</f>
        <v/>
      </c>
      <c r="D76" s="19" t="n">
        <v>12767</v>
      </c>
      <c r="E76" s="18" t="n">
        <v>93.19911173</v>
      </c>
      <c r="F76" s="20" t="n">
        <v>1.46191512</v>
      </c>
      <c r="G76" s="18" t="n">
        <v>2.3980282</v>
      </c>
      <c r="H76" s="20" t="n">
        <v>0.8848622900000001</v>
      </c>
      <c r="I76" s="18" t="n">
        <v>0</v>
      </c>
      <c r="J76" s="20" t="n">
        <v>0</v>
      </c>
      <c r="K76" s="18" t="s">
        <v>404</v>
      </c>
      <c r="L76" s="20" t="s">
        <v>404</v>
      </c>
      <c r="M76" s="18" t="n">
        <v>0</v>
      </c>
      <c r="N76" s="20" t="n">
        <v>0</v>
      </c>
      <c r="O76" s="18" t="n">
        <v>0</v>
      </c>
      <c r="P76" s="20" t="n">
        <v>0</v>
      </c>
      <c r="Q76" s="18" t="n">
        <v>4.40286007</v>
      </c>
      <c r="R76" s="20" t="n">
        <v>1.16755104</v>
      </c>
    </row>
    <row r="77" spans="1:18">
      <c r="A77" s="15" t="s">
        <v>474</v>
      </c>
      <c r="B77" s="17" t="n">
        <v>6062</v>
      </c>
      <c r="C77" s="18">
        <f>(0.0/B77*100)</f>
        <v/>
      </c>
      <c r="D77" s="19" t="n">
        <v>6062</v>
      </c>
      <c r="E77" s="18" t="n">
        <v>69.93789232</v>
      </c>
      <c r="F77" s="20" t="n">
        <v>2.68432791</v>
      </c>
      <c r="G77" s="18" t="n">
        <v>30.06210768</v>
      </c>
      <c r="H77" s="20" t="n">
        <v>2.68432791</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99.12435781000001</v>
      </c>
      <c r="F78" s="20" t="n">
        <v>0.6224647800000001</v>
      </c>
      <c r="G78" s="18" t="n">
        <v>0.87564219</v>
      </c>
      <c r="H78" s="20" t="n">
        <v>0.6224647800000001</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80.94823921</v>
      </c>
      <c r="F79" s="20" t="n">
        <v>5.33322872</v>
      </c>
      <c r="G79" s="18" t="n">
        <v>18.22626252</v>
      </c>
      <c r="H79" s="20" t="n">
        <v>5.25910047</v>
      </c>
      <c r="I79" s="18" t="n">
        <v>0</v>
      </c>
      <c r="J79" s="20" t="n">
        <v>0</v>
      </c>
      <c r="K79" s="18" t="s">
        <v>404</v>
      </c>
      <c r="L79" s="20" t="s">
        <v>404</v>
      </c>
      <c r="M79" s="18" t="n">
        <v>0</v>
      </c>
      <c r="N79" s="20" t="n">
        <v>0</v>
      </c>
      <c r="O79" s="18" t="n">
        <v>0</v>
      </c>
      <c r="P79" s="20" t="n">
        <v>0</v>
      </c>
      <c r="Q79" s="18" t="n">
        <v>0.82549827</v>
      </c>
      <c r="R79" s="20" t="n">
        <v>0.83341526</v>
      </c>
    </row>
    <row r="80" spans="1:18">
      <c r="A80" s="15" t="s">
        <v>477</v>
      </c>
      <c r="B80" s="17" t="n">
        <v>7841</v>
      </c>
      <c r="C80" s="18">
        <f>(0.0/B80*100)</f>
        <v/>
      </c>
      <c r="D80" s="19" t="n">
        <v>7841</v>
      </c>
      <c r="E80" s="18" t="n">
        <v>97.82660595</v>
      </c>
      <c r="F80" s="20" t="n">
        <v>1.03810378</v>
      </c>
      <c r="G80" s="18" t="n">
        <v>2.17339405</v>
      </c>
      <c r="H80" s="20" t="n">
        <v>1.03810378</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98.74591807</v>
      </c>
      <c r="F81" s="20" t="n">
        <v>0.89339603</v>
      </c>
      <c r="G81" s="18" t="n">
        <v>1.2341025</v>
      </c>
      <c r="H81" s="20" t="n">
        <v>0.89340234</v>
      </c>
      <c r="I81" s="18" t="n">
        <v>0</v>
      </c>
      <c r="J81" s="20" t="n">
        <v>0</v>
      </c>
      <c r="K81" s="18" t="s">
        <v>404</v>
      </c>
      <c r="L81" s="20" t="s">
        <v>404</v>
      </c>
      <c r="M81" s="18" t="n">
        <v>0</v>
      </c>
      <c r="N81" s="20" t="n">
        <v>0</v>
      </c>
      <c r="O81" s="18" t="n">
        <v>0</v>
      </c>
      <c r="P81" s="20" t="n">
        <v>0</v>
      </c>
      <c r="Q81" s="18" t="n">
        <v>0.01997943</v>
      </c>
      <c r="R81" s="20" t="n">
        <v>0.00074735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640</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90.12135972</v>
      </c>
      <c r="F7" s="20" t="n">
        <v>1.23327447</v>
      </c>
      <c r="G7" s="18" t="n">
        <v>6.32411465</v>
      </c>
      <c r="H7" s="20" t="n">
        <v>0.94781408</v>
      </c>
      <c r="I7" s="18" t="n">
        <v>0</v>
      </c>
      <c r="J7" s="20" t="n">
        <v>0</v>
      </c>
      <c r="K7" s="18" t="s">
        <v>404</v>
      </c>
      <c r="L7" s="20" t="s">
        <v>404</v>
      </c>
      <c r="M7" s="18" t="n">
        <v>0</v>
      </c>
      <c r="N7" s="20" t="n">
        <v>0</v>
      </c>
      <c r="O7" s="18" t="n">
        <v>0</v>
      </c>
      <c r="P7" s="20" t="n">
        <v>0</v>
      </c>
      <c r="Q7" s="18" t="n">
        <v>3.55452563</v>
      </c>
      <c r="R7" s="20" t="n">
        <v>0.76335956</v>
      </c>
    </row>
    <row r="8" spans="1:18">
      <c r="A8" s="15" t="s">
        <v>405</v>
      </c>
      <c r="B8" s="17" t="n">
        <v>7007</v>
      </c>
      <c r="C8" s="18">
        <f>(0.0/B8*100)</f>
        <v/>
      </c>
      <c r="D8" s="19" t="n">
        <v>7007</v>
      </c>
      <c r="E8" s="18" t="n">
        <v>75.77935889</v>
      </c>
      <c r="F8" s="20" t="n">
        <v>2.97528115</v>
      </c>
      <c r="G8" s="18" t="n">
        <v>22.07662749</v>
      </c>
      <c r="H8" s="20" t="n">
        <v>2.86932963</v>
      </c>
      <c r="I8" s="18" t="n">
        <v>0</v>
      </c>
      <c r="J8" s="20" t="n">
        <v>0</v>
      </c>
      <c r="K8" s="18" t="s">
        <v>404</v>
      </c>
      <c r="L8" s="20" t="s">
        <v>404</v>
      </c>
      <c r="M8" s="18" t="n">
        <v>0</v>
      </c>
      <c r="N8" s="20" t="n">
        <v>0</v>
      </c>
      <c r="O8" s="18" t="n">
        <v>0</v>
      </c>
      <c r="P8" s="20" t="n">
        <v>0</v>
      </c>
      <c r="Q8" s="18" t="n">
        <v>2.14401362</v>
      </c>
      <c r="R8" s="20" t="n">
        <v>1.0076544</v>
      </c>
    </row>
    <row r="9" spans="1:18">
      <c r="A9" s="15" t="s">
        <v>406</v>
      </c>
      <c r="B9" s="17" t="n">
        <v>9651</v>
      </c>
      <c r="C9" s="18">
        <f>(200.0/B9*100)</f>
        <v/>
      </c>
      <c r="D9" s="19" t="n">
        <v>9451</v>
      </c>
      <c r="E9" s="18" t="n">
        <v>68.2385682</v>
      </c>
      <c r="F9" s="20" t="n">
        <v>2.81170846</v>
      </c>
      <c r="G9" s="18" t="n">
        <v>24.53579147</v>
      </c>
      <c r="H9" s="20" t="n">
        <v>2.76898131</v>
      </c>
      <c r="I9" s="18" t="n">
        <v>0</v>
      </c>
      <c r="J9" s="20" t="n">
        <v>0</v>
      </c>
      <c r="K9" s="18" t="s">
        <v>404</v>
      </c>
      <c r="L9" s="20" t="s">
        <v>404</v>
      </c>
      <c r="M9" s="18" t="n">
        <v>0</v>
      </c>
      <c r="N9" s="20" t="n">
        <v>0</v>
      </c>
      <c r="O9" s="18" t="n">
        <v>0</v>
      </c>
      <c r="P9" s="20" t="n">
        <v>0</v>
      </c>
      <c r="Q9" s="18" t="n">
        <v>7.22564033</v>
      </c>
      <c r="R9" s="20" t="n">
        <v>1.85070652</v>
      </c>
    </row>
    <row r="10" spans="1:18">
      <c r="A10" s="15" t="s">
        <v>407</v>
      </c>
      <c r="B10" s="17" t="n">
        <v>20058</v>
      </c>
      <c r="C10" s="18">
        <f>(3074.0/B10*100)</f>
        <v/>
      </c>
      <c r="D10" s="19" t="n">
        <v>16984</v>
      </c>
      <c r="E10" s="18" t="n">
        <v>53.05924172</v>
      </c>
      <c r="F10" s="20" t="n">
        <v>2.62737796</v>
      </c>
      <c r="G10" s="18" t="n">
        <v>44.14239507</v>
      </c>
      <c r="H10" s="20" t="n">
        <v>2.62665745</v>
      </c>
      <c r="I10" s="18" t="n">
        <v>0</v>
      </c>
      <c r="J10" s="20" t="n">
        <v>0</v>
      </c>
      <c r="K10" s="18" t="s">
        <v>404</v>
      </c>
      <c r="L10" s="20" t="s">
        <v>404</v>
      </c>
      <c r="M10" s="18" t="n">
        <v>0</v>
      </c>
      <c r="N10" s="20" t="n">
        <v>0</v>
      </c>
      <c r="O10" s="18" t="n">
        <v>0</v>
      </c>
      <c r="P10" s="20" t="n">
        <v>0</v>
      </c>
      <c r="Q10" s="18" t="n">
        <v>2.79836321</v>
      </c>
      <c r="R10" s="20" t="n">
        <v>0.76749995</v>
      </c>
    </row>
    <row r="11" spans="1:18">
      <c r="A11" s="15" t="s">
        <v>408</v>
      </c>
      <c r="B11" s="17" t="n">
        <v>7053</v>
      </c>
      <c r="C11" s="18">
        <f>(137.0/B11*100)</f>
        <v/>
      </c>
      <c r="D11" s="19" t="n">
        <v>6916</v>
      </c>
      <c r="E11" s="18" t="n">
        <v>67.42944461</v>
      </c>
      <c r="F11" s="20" t="n">
        <v>3.74592511</v>
      </c>
      <c r="G11" s="18" t="n">
        <v>30.18772673</v>
      </c>
      <c r="H11" s="20" t="n">
        <v>3.64045606</v>
      </c>
      <c r="I11" s="18" t="n">
        <v>0</v>
      </c>
      <c r="J11" s="20" t="n">
        <v>0</v>
      </c>
      <c r="K11" s="18" t="s">
        <v>404</v>
      </c>
      <c r="L11" s="20" t="s">
        <v>404</v>
      </c>
      <c r="M11" s="18" t="n">
        <v>0</v>
      </c>
      <c r="N11" s="20" t="n">
        <v>0</v>
      </c>
      <c r="O11" s="18" t="n">
        <v>0</v>
      </c>
      <c r="P11" s="20" t="n">
        <v>0</v>
      </c>
      <c r="Q11" s="18" t="n">
        <v>2.38282866</v>
      </c>
      <c r="R11" s="20" t="n">
        <v>1.4491387</v>
      </c>
    </row>
    <row r="12" spans="1:18">
      <c r="A12" s="15" t="s">
        <v>409</v>
      </c>
      <c r="B12" s="17" t="n">
        <v>6894</v>
      </c>
      <c r="C12" s="18">
        <f>(106.0/B12*100)</f>
        <v/>
      </c>
      <c r="D12" s="19" t="n">
        <v>6788</v>
      </c>
      <c r="E12" s="18" t="n">
        <v>69.35753092</v>
      </c>
      <c r="F12" s="20" t="n">
        <v>3.23504816</v>
      </c>
      <c r="G12" s="18" t="n">
        <v>30.23633954</v>
      </c>
      <c r="H12" s="20" t="n">
        <v>3.16658961</v>
      </c>
      <c r="I12" s="18" t="n">
        <v>0</v>
      </c>
      <c r="J12" s="20" t="n">
        <v>0</v>
      </c>
      <c r="K12" s="18" t="s">
        <v>404</v>
      </c>
      <c r="L12" s="20" t="s">
        <v>404</v>
      </c>
      <c r="M12" s="18" t="n">
        <v>0</v>
      </c>
      <c r="N12" s="20" t="n">
        <v>0</v>
      </c>
      <c r="O12" s="18" t="n">
        <v>0</v>
      </c>
      <c r="P12" s="20" t="n">
        <v>0</v>
      </c>
      <c r="Q12" s="18" t="n">
        <v>0.40612955</v>
      </c>
      <c r="R12" s="20" t="n">
        <v>0.36544958</v>
      </c>
    </row>
    <row r="13" spans="1:18">
      <c r="A13" s="15" t="s">
        <v>410</v>
      </c>
      <c r="B13" s="17" t="n">
        <v>7161</v>
      </c>
      <c r="C13" s="18">
        <f>(1175.0/B13*100)</f>
        <v/>
      </c>
      <c r="D13" s="19" t="n">
        <v>5986</v>
      </c>
      <c r="E13" s="18" t="n">
        <v>49.91160986</v>
      </c>
      <c r="F13" s="20" t="n">
        <v>3.36672796</v>
      </c>
      <c r="G13" s="18" t="n">
        <v>45.50452278</v>
      </c>
      <c r="H13" s="20" t="n">
        <v>3.36552754</v>
      </c>
      <c r="I13" s="18" t="n">
        <v>0</v>
      </c>
      <c r="J13" s="20" t="n">
        <v>0</v>
      </c>
      <c r="K13" s="18" t="s">
        <v>404</v>
      </c>
      <c r="L13" s="20" t="s">
        <v>404</v>
      </c>
      <c r="M13" s="18" t="n">
        <v>0</v>
      </c>
      <c r="N13" s="20" t="n">
        <v>0</v>
      </c>
      <c r="O13" s="18" t="n">
        <v>0</v>
      </c>
      <c r="P13" s="20" t="n">
        <v>0</v>
      </c>
      <c r="Q13" s="18" t="n">
        <v>4.58386736</v>
      </c>
      <c r="R13" s="20" t="n">
        <v>1.31893226</v>
      </c>
    </row>
    <row r="14" spans="1:18">
      <c r="A14" s="15" t="s">
        <v>411</v>
      </c>
      <c r="B14" s="17" t="n">
        <v>5587</v>
      </c>
      <c r="C14" s="18">
        <f>(0.0/B14*100)</f>
        <v/>
      </c>
      <c r="D14" s="19" t="n">
        <v>5587</v>
      </c>
      <c r="E14" s="18" t="n">
        <v>59.38333366</v>
      </c>
      <c r="F14" s="20" t="n">
        <v>2.33937454</v>
      </c>
      <c r="G14" s="18" t="n">
        <v>40.36200565</v>
      </c>
      <c r="H14" s="20" t="n">
        <v>2.3187172</v>
      </c>
      <c r="I14" s="18" t="n">
        <v>0</v>
      </c>
      <c r="J14" s="20" t="n">
        <v>0</v>
      </c>
      <c r="K14" s="18" t="s">
        <v>404</v>
      </c>
      <c r="L14" s="20" t="s">
        <v>404</v>
      </c>
      <c r="M14" s="18" t="n">
        <v>0</v>
      </c>
      <c r="N14" s="20" t="n">
        <v>0</v>
      </c>
      <c r="O14" s="18" t="n">
        <v>0</v>
      </c>
      <c r="P14" s="20" t="n">
        <v>0</v>
      </c>
      <c r="Q14" s="18" t="n">
        <v>0.25466069</v>
      </c>
      <c r="R14" s="20" t="n">
        <v>0.25549755</v>
      </c>
    </row>
    <row r="15" spans="1:18">
      <c r="A15" s="15" t="s">
        <v>412</v>
      </c>
      <c r="B15" s="17" t="n">
        <v>5882</v>
      </c>
      <c r="C15" s="18">
        <f>(0.0/B15*100)</f>
        <v/>
      </c>
      <c r="D15" s="19" t="n">
        <v>5882</v>
      </c>
      <c r="E15" s="18" t="n">
        <v>13.25972853</v>
      </c>
      <c r="F15" s="20" t="n">
        <v>2.71197679</v>
      </c>
      <c r="G15" s="18" t="n">
        <v>83.06432021000001</v>
      </c>
      <c r="H15" s="20" t="n">
        <v>3.09184101</v>
      </c>
      <c r="I15" s="18" t="n">
        <v>0</v>
      </c>
      <c r="J15" s="20" t="n">
        <v>0</v>
      </c>
      <c r="K15" s="18" t="s">
        <v>404</v>
      </c>
      <c r="L15" s="20" t="s">
        <v>404</v>
      </c>
      <c r="M15" s="18" t="n">
        <v>0</v>
      </c>
      <c r="N15" s="20" t="n">
        <v>0</v>
      </c>
      <c r="O15" s="18" t="n">
        <v>0</v>
      </c>
      <c r="P15" s="20" t="n">
        <v>0</v>
      </c>
      <c r="Q15" s="18" t="n">
        <v>3.67595126</v>
      </c>
      <c r="R15" s="20" t="n">
        <v>1.50124048</v>
      </c>
    </row>
    <row r="16" spans="1:18">
      <c r="A16" s="15" t="s">
        <v>413</v>
      </c>
      <c r="B16" s="17" t="n">
        <v>6108</v>
      </c>
      <c r="C16" s="18">
        <f>(495.0/B16*100)</f>
        <v/>
      </c>
      <c r="D16" s="19" t="n">
        <v>5613</v>
      </c>
      <c r="E16" s="18" t="n">
        <v>48.9361956</v>
      </c>
      <c r="F16" s="20" t="n">
        <v>3.58878133</v>
      </c>
      <c r="G16" s="18" t="n">
        <v>47.31565227</v>
      </c>
      <c r="H16" s="20" t="n">
        <v>3.49324801</v>
      </c>
      <c r="I16" s="18" t="n">
        <v>0</v>
      </c>
      <c r="J16" s="20" t="n">
        <v>0</v>
      </c>
      <c r="K16" s="18" t="s">
        <v>404</v>
      </c>
      <c r="L16" s="20" t="s">
        <v>404</v>
      </c>
      <c r="M16" s="18" t="n">
        <v>0</v>
      </c>
      <c r="N16" s="20" t="n">
        <v>0</v>
      </c>
      <c r="O16" s="18" t="n">
        <v>0</v>
      </c>
      <c r="P16" s="20" t="n">
        <v>0</v>
      </c>
      <c r="Q16" s="18" t="n">
        <v>3.74815213</v>
      </c>
      <c r="R16" s="20" t="n">
        <v>1.29333659</v>
      </c>
    </row>
    <row r="17" spans="1:18">
      <c r="A17" s="15" t="s">
        <v>414</v>
      </c>
      <c r="B17" s="17" t="n">
        <v>6504</v>
      </c>
      <c r="C17" s="18">
        <f>(1325.0/B17*100)</f>
        <v/>
      </c>
      <c r="D17" s="19" t="n">
        <v>5179</v>
      </c>
      <c r="E17" s="18" t="n">
        <v>42.09248459</v>
      </c>
      <c r="F17" s="20" t="n">
        <v>3.45797609</v>
      </c>
      <c r="G17" s="18" t="n">
        <v>52.02298503</v>
      </c>
      <c r="H17" s="20" t="n">
        <v>3.64568722</v>
      </c>
      <c r="I17" s="18" t="n">
        <v>0</v>
      </c>
      <c r="J17" s="20" t="n">
        <v>0</v>
      </c>
      <c r="K17" s="18" t="s">
        <v>404</v>
      </c>
      <c r="L17" s="20" t="s">
        <v>404</v>
      </c>
      <c r="M17" s="18" t="n">
        <v>0</v>
      </c>
      <c r="N17" s="20" t="n">
        <v>0</v>
      </c>
      <c r="O17" s="18" t="n">
        <v>0</v>
      </c>
      <c r="P17" s="20" t="n">
        <v>0</v>
      </c>
      <c r="Q17" s="18" t="n">
        <v>5.88453039</v>
      </c>
      <c r="R17" s="20" t="n">
        <v>1.63143771</v>
      </c>
    </row>
    <row r="18" spans="1:18">
      <c r="A18" s="15" t="s">
        <v>415</v>
      </c>
      <c r="B18" s="17" t="n">
        <v>5532</v>
      </c>
      <c r="C18" s="18">
        <f>(0.0/B18*100)</f>
        <v/>
      </c>
      <c r="D18" s="19" t="n">
        <v>5532</v>
      </c>
      <c r="E18" s="18" t="n">
        <v>42.26076152</v>
      </c>
      <c r="F18" s="20" t="n">
        <v>3.54232782</v>
      </c>
      <c r="G18" s="18" t="n">
        <v>54.48849606</v>
      </c>
      <c r="H18" s="20" t="n">
        <v>3.62981649</v>
      </c>
      <c r="I18" s="18" t="n">
        <v>0</v>
      </c>
      <c r="J18" s="20" t="n">
        <v>0</v>
      </c>
      <c r="K18" s="18" t="s">
        <v>404</v>
      </c>
      <c r="L18" s="20" t="s">
        <v>404</v>
      </c>
      <c r="M18" s="18" t="n">
        <v>0</v>
      </c>
      <c r="N18" s="20" t="n">
        <v>0</v>
      </c>
      <c r="O18" s="18" t="n">
        <v>0</v>
      </c>
      <c r="P18" s="20" t="n">
        <v>0</v>
      </c>
      <c r="Q18" s="18" t="n">
        <v>3.25074242</v>
      </c>
      <c r="R18" s="20" t="n">
        <v>1.34784504</v>
      </c>
    </row>
    <row r="19" spans="1:18">
      <c r="A19" s="15" t="s">
        <v>416</v>
      </c>
      <c r="B19" s="17" t="n">
        <v>5658</v>
      </c>
      <c r="C19" s="18">
        <f>(327.0/B19*100)</f>
        <v/>
      </c>
      <c r="D19" s="19" t="n">
        <v>5331</v>
      </c>
      <c r="E19" s="18" t="n">
        <v>76.5315791</v>
      </c>
      <c r="F19" s="20" t="n">
        <v>3.34256012</v>
      </c>
      <c r="G19" s="18" t="n">
        <v>20.69288004</v>
      </c>
      <c r="H19" s="20" t="n">
        <v>3.167078</v>
      </c>
      <c r="I19" s="18" t="n">
        <v>0</v>
      </c>
      <c r="J19" s="20" t="n">
        <v>0</v>
      </c>
      <c r="K19" s="18" t="s">
        <v>404</v>
      </c>
      <c r="L19" s="20" t="s">
        <v>404</v>
      </c>
      <c r="M19" s="18" t="n">
        <v>0</v>
      </c>
      <c r="N19" s="20" t="n">
        <v>0</v>
      </c>
      <c r="O19" s="18" t="n">
        <v>0</v>
      </c>
      <c r="P19" s="20" t="n">
        <v>0</v>
      </c>
      <c r="Q19" s="18" t="n">
        <v>2.77554086</v>
      </c>
      <c r="R19" s="20" t="n">
        <v>1.09996278</v>
      </c>
    </row>
    <row r="20" spans="1:18">
      <c r="A20" s="15" t="s">
        <v>417</v>
      </c>
      <c r="B20" s="17" t="n">
        <v>3371</v>
      </c>
      <c r="C20" s="18">
        <f>(24.0/B20*100)</f>
        <v/>
      </c>
      <c r="D20" s="19" t="n">
        <v>3347</v>
      </c>
      <c r="E20" s="18" t="n">
        <v>10.17587231</v>
      </c>
      <c r="F20" s="20" t="n">
        <v>0.17224613</v>
      </c>
      <c r="G20" s="18" t="n">
        <v>88.59524091999999</v>
      </c>
      <c r="H20" s="20" t="n">
        <v>0.20016954</v>
      </c>
      <c r="I20" s="18" t="n">
        <v>0</v>
      </c>
      <c r="J20" s="20" t="n">
        <v>0</v>
      </c>
      <c r="K20" s="18" t="s">
        <v>404</v>
      </c>
      <c r="L20" s="20" t="s">
        <v>404</v>
      </c>
      <c r="M20" s="18" t="n">
        <v>0</v>
      </c>
      <c r="N20" s="20" t="n">
        <v>0</v>
      </c>
      <c r="O20" s="18" t="n">
        <v>0</v>
      </c>
      <c r="P20" s="20" t="n">
        <v>0</v>
      </c>
      <c r="Q20" s="18" t="n">
        <v>1.22888678</v>
      </c>
      <c r="R20" s="20" t="n">
        <v>0.11311178</v>
      </c>
    </row>
    <row r="21" spans="1:18">
      <c r="A21" s="15" t="s">
        <v>418</v>
      </c>
      <c r="B21" s="17" t="n">
        <v>5741</v>
      </c>
      <c r="C21" s="18">
        <f>(0.0/B21*100)</f>
        <v/>
      </c>
      <c r="D21" s="19" t="n">
        <v>5741</v>
      </c>
      <c r="E21" s="18" t="n">
        <v>42.49238662</v>
      </c>
      <c r="F21" s="20" t="n">
        <v>3.81066444</v>
      </c>
      <c r="G21" s="18" t="n">
        <v>49.09882431</v>
      </c>
      <c r="H21" s="20" t="n">
        <v>3.83372941</v>
      </c>
      <c r="I21" s="18" t="n">
        <v>0</v>
      </c>
      <c r="J21" s="20" t="n">
        <v>0</v>
      </c>
      <c r="K21" s="18" t="s">
        <v>404</v>
      </c>
      <c r="L21" s="20" t="s">
        <v>404</v>
      </c>
      <c r="M21" s="18" t="n">
        <v>0</v>
      </c>
      <c r="N21" s="20" t="n">
        <v>0</v>
      </c>
      <c r="O21" s="18" t="n">
        <v>0</v>
      </c>
      <c r="P21" s="20" t="n">
        <v>0</v>
      </c>
      <c r="Q21" s="18" t="n">
        <v>8.408789069999999</v>
      </c>
      <c r="R21" s="20" t="n">
        <v>2.18591985</v>
      </c>
    </row>
    <row r="22" spans="1:18">
      <c r="A22" s="15" t="s">
        <v>419</v>
      </c>
      <c r="B22" s="17" t="n">
        <v>6598</v>
      </c>
      <c r="C22" s="18">
        <f>(0.0/B22*100)</f>
        <v/>
      </c>
      <c r="D22" s="19" t="n">
        <v>6598</v>
      </c>
      <c r="E22" s="18" t="n">
        <v>60.16850307</v>
      </c>
      <c r="F22" s="20" t="n">
        <v>3.68092828</v>
      </c>
      <c r="G22" s="18" t="n">
        <v>36.58274389</v>
      </c>
      <c r="H22" s="20" t="n">
        <v>3.55408109</v>
      </c>
      <c r="I22" s="18" t="n">
        <v>0</v>
      </c>
      <c r="J22" s="20" t="n">
        <v>0</v>
      </c>
      <c r="K22" s="18" t="s">
        <v>404</v>
      </c>
      <c r="L22" s="20" t="s">
        <v>404</v>
      </c>
      <c r="M22" s="18" t="n">
        <v>0</v>
      </c>
      <c r="N22" s="20" t="n">
        <v>0</v>
      </c>
      <c r="O22" s="18" t="n">
        <v>0</v>
      </c>
      <c r="P22" s="20" t="n">
        <v>0</v>
      </c>
      <c r="Q22" s="18" t="n">
        <v>3.24875304</v>
      </c>
      <c r="R22" s="20" t="n">
        <v>1.34916682</v>
      </c>
    </row>
    <row r="23" spans="1:18">
      <c r="A23" s="15" t="s">
        <v>420</v>
      </c>
      <c r="B23" s="17" t="n">
        <v>11583</v>
      </c>
      <c r="C23" s="18">
        <f>(3185.0/B23*100)</f>
        <v/>
      </c>
      <c r="D23" s="19" t="n">
        <v>8398</v>
      </c>
      <c r="E23" s="18" t="n">
        <v>85.26684193</v>
      </c>
      <c r="F23" s="20" t="n">
        <v>2.6279502</v>
      </c>
      <c r="G23" s="18" t="n">
        <v>9.426181359999999</v>
      </c>
      <c r="H23" s="20" t="n">
        <v>1.99187717</v>
      </c>
      <c r="I23" s="18" t="n">
        <v>0</v>
      </c>
      <c r="J23" s="20" t="n">
        <v>0</v>
      </c>
      <c r="K23" s="18" t="s">
        <v>404</v>
      </c>
      <c r="L23" s="20" t="s">
        <v>404</v>
      </c>
      <c r="M23" s="18" t="n">
        <v>0</v>
      </c>
      <c r="N23" s="20" t="n">
        <v>0</v>
      </c>
      <c r="O23" s="18" t="n">
        <v>0</v>
      </c>
      <c r="P23" s="20" t="n">
        <v>0</v>
      </c>
      <c r="Q23" s="18" t="n">
        <v>5.30697671</v>
      </c>
      <c r="R23" s="20" t="n">
        <v>1.65773931</v>
      </c>
    </row>
    <row r="24" spans="1:18">
      <c r="A24" s="15" t="s">
        <v>421</v>
      </c>
      <c r="B24" s="17" t="n">
        <v>6647</v>
      </c>
      <c r="C24" s="18">
        <f>(0.0/B24*100)</f>
        <v/>
      </c>
      <c r="D24" s="19" t="n">
        <v>6647</v>
      </c>
      <c r="E24" s="18" t="n">
        <v>54.60245424</v>
      </c>
      <c r="F24" s="20" t="n">
        <v>3.54842793</v>
      </c>
      <c r="G24" s="18" t="n">
        <v>45.39754576</v>
      </c>
      <c r="H24" s="20" t="n">
        <v>3.54842793</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96.35045325999999</v>
      </c>
      <c r="F25" s="20" t="n">
        <v>1.18910083</v>
      </c>
      <c r="G25" s="18" t="n">
        <v>3.64954674</v>
      </c>
      <c r="H25" s="20" t="n">
        <v>1.18910083</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87.80434724</v>
      </c>
      <c r="F26" s="20" t="n">
        <v>1.79057439</v>
      </c>
      <c r="G26" s="18" t="n">
        <v>11.46790847</v>
      </c>
      <c r="H26" s="20" t="n">
        <v>1.71516256</v>
      </c>
      <c r="I26" s="18" t="n">
        <v>0</v>
      </c>
      <c r="J26" s="20" t="n">
        <v>0</v>
      </c>
      <c r="K26" s="18" t="s">
        <v>404</v>
      </c>
      <c r="L26" s="20" t="s">
        <v>404</v>
      </c>
      <c r="M26" s="18" t="n">
        <v>0</v>
      </c>
      <c r="N26" s="20" t="n">
        <v>0</v>
      </c>
      <c r="O26" s="18" t="n">
        <v>0</v>
      </c>
      <c r="P26" s="20" t="n">
        <v>0</v>
      </c>
      <c r="Q26" s="18" t="n">
        <v>0.72774429</v>
      </c>
      <c r="R26" s="20" t="n">
        <v>0.53155376</v>
      </c>
    </row>
    <row r="27" spans="1:18">
      <c r="A27" s="15" t="s">
        <v>424</v>
      </c>
      <c r="B27" s="17" t="n">
        <v>5299</v>
      </c>
      <c r="C27" s="18">
        <f>(0.0/B27*100)</f>
        <v/>
      </c>
      <c r="D27" s="19" t="n">
        <v>5299</v>
      </c>
      <c r="E27" s="18" t="n">
        <v>34.53962341</v>
      </c>
      <c r="F27" s="20" t="n">
        <v>0.09973451999999999</v>
      </c>
      <c r="G27" s="18" t="n">
        <v>65.46037659</v>
      </c>
      <c r="H27" s="20" t="n">
        <v>0.09973451999999999</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85.9755703</v>
      </c>
      <c r="F28" s="20" t="n">
        <v>2.45345561</v>
      </c>
      <c r="G28" s="18" t="n">
        <v>13.61316944</v>
      </c>
      <c r="H28" s="20" t="n">
        <v>2.34641712</v>
      </c>
      <c r="I28" s="18" t="n">
        <v>0</v>
      </c>
      <c r="J28" s="20" t="n">
        <v>0</v>
      </c>
      <c r="K28" s="18" t="s">
        <v>404</v>
      </c>
      <c r="L28" s="20" t="s">
        <v>404</v>
      </c>
      <c r="M28" s="18" t="n">
        <v>0</v>
      </c>
      <c r="N28" s="20" t="n">
        <v>0</v>
      </c>
      <c r="O28" s="18" t="n">
        <v>0</v>
      </c>
      <c r="P28" s="20" t="n">
        <v>0</v>
      </c>
      <c r="Q28" s="18" t="n">
        <v>0.41126025</v>
      </c>
      <c r="R28" s="20" t="n">
        <v>0.35549235</v>
      </c>
    </row>
    <row r="29" spans="1:18">
      <c r="A29" s="15" t="s">
        <v>426</v>
      </c>
      <c r="B29" s="17" t="n">
        <v>5385</v>
      </c>
      <c r="C29" s="18">
        <f>(1123.0/B29*100)</f>
        <v/>
      </c>
      <c r="D29" s="19" t="n">
        <v>4262</v>
      </c>
      <c r="E29" s="18" t="n">
        <v>58.28248758</v>
      </c>
      <c r="F29" s="20" t="n">
        <v>4.13839122</v>
      </c>
      <c r="G29" s="18" t="n">
        <v>14.80647957</v>
      </c>
      <c r="H29" s="20" t="n">
        <v>2.98113119</v>
      </c>
      <c r="I29" s="18" t="n">
        <v>0</v>
      </c>
      <c r="J29" s="20" t="n">
        <v>0</v>
      </c>
      <c r="K29" s="18" t="s">
        <v>404</v>
      </c>
      <c r="L29" s="20" t="s">
        <v>404</v>
      </c>
      <c r="M29" s="18" t="n">
        <v>0</v>
      </c>
      <c r="N29" s="20" t="n">
        <v>0</v>
      </c>
      <c r="O29" s="18" t="n">
        <v>0</v>
      </c>
      <c r="P29" s="20" t="n">
        <v>0</v>
      </c>
      <c r="Q29" s="18" t="n">
        <v>26.91103285</v>
      </c>
      <c r="R29" s="20" t="n">
        <v>4.06753942</v>
      </c>
    </row>
    <row r="30" spans="1:18">
      <c r="A30" s="15" t="s">
        <v>427</v>
      </c>
      <c r="B30" s="17" t="n">
        <v>4520</v>
      </c>
      <c r="C30" s="18">
        <f>(1053.0/B30*100)</f>
        <v/>
      </c>
      <c r="D30" s="19" t="n">
        <v>3467</v>
      </c>
      <c r="E30" s="18" t="n">
        <v>95.77167058000001</v>
      </c>
      <c r="F30" s="20" t="n">
        <v>1.96309316</v>
      </c>
      <c r="G30" s="18" t="n">
        <v>3.50804284</v>
      </c>
      <c r="H30" s="20" t="n">
        <v>1.82146383</v>
      </c>
      <c r="I30" s="18" t="n">
        <v>0</v>
      </c>
      <c r="J30" s="20" t="n">
        <v>0</v>
      </c>
      <c r="K30" s="18" t="s">
        <v>404</v>
      </c>
      <c r="L30" s="20" t="s">
        <v>404</v>
      </c>
      <c r="M30" s="18" t="n">
        <v>0</v>
      </c>
      <c r="N30" s="20" t="n">
        <v>0</v>
      </c>
      <c r="O30" s="18" t="n">
        <v>0</v>
      </c>
      <c r="P30" s="20" t="n">
        <v>0</v>
      </c>
      <c r="Q30" s="18" t="n">
        <v>0.72028658</v>
      </c>
      <c r="R30" s="20" t="n">
        <v>0.7808831899999999</v>
      </c>
    </row>
    <row r="31" spans="1:18">
      <c r="A31" s="15" t="s">
        <v>428</v>
      </c>
      <c r="B31" s="17" t="n">
        <v>5456</v>
      </c>
      <c r="C31" s="18">
        <f>(502.0/B31*100)</f>
        <v/>
      </c>
      <c r="D31" s="19" t="n">
        <v>4954</v>
      </c>
      <c r="E31" s="18" t="n">
        <v>72.00899945</v>
      </c>
      <c r="F31" s="20" t="n">
        <v>2.74907143</v>
      </c>
      <c r="G31" s="18" t="n">
        <v>17.89267502</v>
      </c>
      <c r="H31" s="20" t="n">
        <v>2.6285662</v>
      </c>
      <c r="I31" s="18" t="n">
        <v>0</v>
      </c>
      <c r="J31" s="20" t="n">
        <v>0</v>
      </c>
      <c r="K31" s="18" t="s">
        <v>404</v>
      </c>
      <c r="L31" s="20" t="s">
        <v>404</v>
      </c>
      <c r="M31" s="18" t="n">
        <v>0</v>
      </c>
      <c r="N31" s="20" t="n">
        <v>0</v>
      </c>
      <c r="O31" s="18" t="n">
        <v>0</v>
      </c>
      <c r="P31" s="20" t="n">
        <v>0</v>
      </c>
      <c r="Q31" s="18" t="n">
        <v>10.09832554</v>
      </c>
      <c r="R31" s="20" t="n">
        <v>1.93677744</v>
      </c>
    </row>
    <row r="32" spans="1:18">
      <c r="A32" s="15" t="s">
        <v>429</v>
      </c>
      <c r="B32" s="17" t="n">
        <v>4478</v>
      </c>
      <c r="C32" s="18">
        <f>(0.0/B32*100)</f>
        <v/>
      </c>
      <c r="D32" s="19" t="n">
        <v>4478</v>
      </c>
      <c r="E32" s="18" t="n">
        <v>61.55873138</v>
      </c>
      <c r="F32" s="20" t="n">
        <v>3.8494475</v>
      </c>
      <c r="G32" s="18" t="n">
        <v>35.99609203</v>
      </c>
      <c r="H32" s="20" t="n">
        <v>4.00511518</v>
      </c>
      <c r="I32" s="18" t="n">
        <v>0</v>
      </c>
      <c r="J32" s="20" t="n">
        <v>0</v>
      </c>
      <c r="K32" s="18" t="s">
        <v>404</v>
      </c>
      <c r="L32" s="20" t="s">
        <v>404</v>
      </c>
      <c r="M32" s="18" t="n">
        <v>0</v>
      </c>
      <c r="N32" s="20" t="n">
        <v>0</v>
      </c>
      <c r="O32" s="18" t="n">
        <v>0</v>
      </c>
      <c r="P32" s="20" t="n">
        <v>0</v>
      </c>
      <c r="Q32" s="18" t="n">
        <v>2.44517659</v>
      </c>
      <c r="R32" s="20" t="n">
        <v>1.24530538</v>
      </c>
    </row>
    <row r="33" spans="1:18">
      <c r="A33" s="15" t="s">
        <v>430</v>
      </c>
      <c r="B33" s="17" t="n">
        <v>7325</v>
      </c>
      <c r="C33" s="18">
        <f>(29.0/B33*100)</f>
        <v/>
      </c>
      <c r="D33" s="19" t="n">
        <v>7296</v>
      </c>
      <c r="E33" s="18" t="n">
        <v>76.65573119</v>
      </c>
      <c r="F33" s="20" t="n">
        <v>3.3146727</v>
      </c>
      <c r="G33" s="18" t="n">
        <v>22.41094471</v>
      </c>
      <c r="H33" s="20" t="n">
        <v>3.22228651</v>
      </c>
      <c r="I33" s="18" t="n">
        <v>0</v>
      </c>
      <c r="J33" s="20" t="n">
        <v>0</v>
      </c>
      <c r="K33" s="18" t="s">
        <v>404</v>
      </c>
      <c r="L33" s="20" t="s">
        <v>404</v>
      </c>
      <c r="M33" s="18" t="n">
        <v>0</v>
      </c>
      <c r="N33" s="20" t="n">
        <v>0</v>
      </c>
      <c r="O33" s="18" t="n">
        <v>0</v>
      </c>
      <c r="P33" s="20" t="n">
        <v>0</v>
      </c>
      <c r="Q33" s="18" t="n">
        <v>0.9333241</v>
      </c>
      <c r="R33" s="20" t="n">
        <v>0.78533736</v>
      </c>
    </row>
    <row r="34" spans="1:18">
      <c r="A34" s="15" t="s">
        <v>431</v>
      </c>
      <c r="B34" s="17" t="n">
        <v>6350</v>
      </c>
      <c r="C34" s="18">
        <f>(0.0/B34*100)</f>
        <v/>
      </c>
      <c r="D34" s="19" t="n">
        <v>6350</v>
      </c>
      <c r="E34" s="18" t="n">
        <v>87.87577926</v>
      </c>
      <c r="F34" s="20" t="n">
        <v>1.95141704</v>
      </c>
      <c r="G34" s="18" t="n">
        <v>11.53510849</v>
      </c>
      <c r="H34" s="20" t="n">
        <v>1.90248633</v>
      </c>
      <c r="I34" s="18" t="n">
        <v>0</v>
      </c>
      <c r="J34" s="20" t="n">
        <v>0</v>
      </c>
      <c r="K34" s="18" t="s">
        <v>404</v>
      </c>
      <c r="L34" s="20" t="s">
        <v>404</v>
      </c>
      <c r="M34" s="18" t="n">
        <v>0</v>
      </c>
      <c r="N34" s="20" t="n">
        <v>0</v>
      </c>
      <c r="O34" s="18" t="n">
        <v>0</v>
      </c>
      <c r="P34" s="20" t="n">
        <v>0</v>
      </c>
      <c r="Q34" s="18" t="n">
        <v>0.58911225</v>
      </c>
      <c r="R34" s="20" t="n">
        <v>0.37966277</v>
      </c>
    </row>
    <row r="35" spans="1:18">
      <c r="A35" s="15" t="s">
        <v>432</v>
      </c>
      <c r="B35" s="17" t="n">
        <v>6406</v>
      </c>
      <c r="C35" s="18">
        <f>(443.0/B35*100)</f>
        <v/>
      </c>
      <c r="D35" s="19" t="n">
        <v>5963</v>
      </c>
      <c r="E35" s="18" t="n">
        <v>76.90080526</v>
      </c>
      <c r="F35" s="20" t="n">
        <v>0.46803577</v>
      </c>
      <c r="G35" s="18" t="n">
        <v>22.07203115</v>
      </c>
      <c r="H35" s="20" t="n">
        <v>0.44828274</v>
      </c>
      <c r="I35" s="18" t="n">
        <v>0</v>
      </c>
      <c r="J35" s="20" t="n">
        <v>0</v>
      </c>
      <c r="K35" s="18" t="s">
        <v>404</v>
      </c>
      <c r="L35" s="20" t="s">
        <v>404</v>
      </c>
      <c r="M35" s="18" t="n">
        <v>0</v>
      </c>
      <c r="N35" s="20" t="n">
        <v>0</v>
      </c>
      <c r="O35" s="18" t="n">
        <v>0</v>
      </c>
      <c r="P35" s="20" t="n">
        <v>0</v>
      </c>
      <c r="Q35" s="18" t="n">
        <v>1.02716359</v>
      </c>
      <c r="R35" s="20" t="n">
        <v>0.14337705</v>
      </c>
    </row>
    <row r="36" spans="1:18">
      <c r="A36" s="15" t="s">
        <v>433</v>
      </c>
      <c r="B36" s="17" t="n">
        <v>6736</v>
      </c>
      <c r="C36" s="18">
        <f>(10.0/B36*100)</f>
        <v/>
      </c>
      <c r="D36" s="19" t="n">
        <v>6726</v>
      </c>
      <c r="E36" s="18" t="n">
        <v>27.45254132</v>
      </c>
      <c r="F36" s="20" t="n">
        <v>3.22893883</v>
      </c>
      <c r="G36" s="18" t="n">
        <v>72.4208991</v>
      </c>
      <c r="H36" s="20" t="n">
        <v>3.20345198</v>
      </c>
      <c r="I36" s="18" t="n">
        <v>0</v>
      </c>
      <c r="J36" s="20" t="n">
        <v>0</v>
      </c>
      <c r="K36" s="18" t="s">
        <v>404</v>
      </c>
      <c r="L36" s="20" t="s">
        <v>404</v>
      </c>
      <c r="M36" s="18" t="n">
        <v>0</v>
      </c>
      <c r="N36" s="20" t="n">
        <v>0</v>
      </c>
      <c r="O36" s="18" t="n">
        <v>0</v>
      </c>
      <c r="P36" s="20" t="n">
        <v>0</v>
      </c>
      <c r="Q36" s="18" t="n">
        <v>0.12655959</v>
      </c>
      <c r="R36" s="20" t="n">
        <v>0.12929658</v>
      </c>
    </row>
    <row r="37" spans="1:18">
      <c r="A37" s="15" t="s">
        <v>434</v>
      </c>
      <c r="B37" s="17" t="n">
        <v>5458</v>
      </c>
      <c r="C37" s="18">
        <f>(0.0/B37*100)</f>
        <v/>
      </c>
      <c r="D37" s="19" t="n">
        <v>5458</v>
      </c>
      <c r="E37" s="18" t="n">
        <v>73.92627385</v>
      </c>
      <c r="F37" s="20" t="n">
        <v>3.40102369</v>
      </c>
      <c r="G37" s="18" t="n">
        <v>25.6109513</v>
      </c>
      <c r="H37" s="20" t="n">
        <v>3.36195847</v>
      </c>
      <c r="I37" s="18" t="n">
        <v>0</v>
      </c>
      <c r="J37" s="20" t="n">
        <v>0</v>
      </c>
      <c r="K37" s="18" t="s">
        <v>404</v>
      </c>
      <c r="L37" s="20" t="s">
        <v>404</v>
      </c>
      <c r="M37" s="18" t="n">
        <v>0</v>
      </c>
      <c r="N37" s="20" t="n">
        <v>0</v>
      </c>
      <c r="O37" s="18" t="n">
        <v>0</v>
      </c>
      <c r="P37" s="20" t="n">
        <v>0</v>
      </c>
      <c r="Q37" s="18" t="n">
        <v>0.46277486</v>
      </c>
      <c r="R37" s="20" t="n">
        <v>0.470628</v>
      </c>
    </row>
    <row r="38" spans="1:18">
      <c r="A38" s="15" t="s">
        <v>435</v>
      </c>
      <c r="B38" s="17" t="n">
        <v>5860</v>
      </c>
      <c r="C38" s="18">
        <f>(268.0/B38*100)</f>
        <v/>
      </c>
      <c r="D38" s="19" t="n">
        <v>5592</v>
      </c>
      <c r="E38" s="18" t="n">
        <v>65.76475978000001</v>
      </c>
      <c r="F38" s="20" t="n">
        <v>4.02569747</v>
      </c>
      <c r="G38" s="18" t="n">
        <v>32.84714161</v>
      </c>
      <c r="H38" s="20" t="n">
        <v>4.01236212</v>
      </c>
      <c r="I38" s="18" t="n">
        <v>0</v>
      </c>
      <c r="J38" s="20" t="n">
        <v>0</v>
      </c>
      <c r="K38" s="18" t="s">
        <v>404</v>
      </c>
      <c r="L38" s="20" t="s">
        <v>404</v>
      </c>
      <c r="M38" s="18" t="n">
        <v>0</v>
      </c>
      <c r="N38" s="20" t="n">
        <v>0</v>
      </c>
      <c r="O38" s="18" t="n">
        <v>0</v>
      </c>
      <c r="P38" s="20" t="n">
        <v>0</v>
      </c>
      <c r="Q38" s="18" t="n">
        <v>1.38809861</v>
      </c>
      <c r="R38" s="20" t="n">
        <v>0.74124807</v>
      </c>
    </row>
    <row r="39" spans="1:18">
      <c r="A39" s="15" t="s">
        <v>436</v>
      </c>
      <c r="B39" s="17" t="n">
        <v>5895</v>
      </c>
      <c r="C39" s="18">
        <f>(0.0/B39*100)</f>
        <v/>
      </c>
      <c r="D39" s="19" t="n">
        <v>5895</v>
      </c>
      <c r="E39" s="18" t="n">
        <v>55.64078185</v>
      </c>
      <c r="F39" s="20" t="n">
        <v>4.41340138</v>
      </c>
      <c r="G39" s="18" t="n">
        <v>44.35921815</v>
      </c>
      <c r="H39" s="20" t="n">
        <v>4.41340138</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(2954.0/B40*100)</f>
        <v/>
      </c>
      <c r="D40" s="19" t="n">
        <v>11203</v>
      </c>
      <c r="E40" s="18" t="n">
        <v>91.71175598000001</v>
      </c>
      <c r="F40" s="20" t="n">
        <v>1.88837189</v>
      </c>
      <c r="G40" s="18" t="n">
        <v>4.47158243</v>
      </c>
      <c r="H40" s="20" t="n">
        <v>1.53499908</v>
      </c>
      <c r="I40" s="18" t="n">
        <v>0</v>
      </c>
      <c r="J40" s="20" t="n">
        <v>0</v>
      </c>
      <c r="K40" s="18" t="s">
        <v>404</v>
      </c>
      <c r="L40" s="20" t="s">
        <v>404</v>
      </c>
      <c r="M40" s="18" t="n">
        <v>0</v>
      </c>
      <c r="N40" s="20" t="n">
        <v>0</v>
      </c>
      <c r="O40" s="18" t="n">
        <v>0</v>
      </c>
      <c r="P40" s="20" t="n">
        <v>0</v>
      </c>
      <c r="Q40" s="18" t="n">
        <v>3.81666159</v>
      </c>
      <c r="R40" s="20" t="n">
        <v>1.25865993</v>
      </c>
    </row>
    <row r="41" spans="1:18">
      <c r="A41" s="15" t="s">
        <v>438</v>
      </c>
      <c r="B41" s="17" t="n">
        <v>5712</v>
      </c>
      <c r="C41" s="18">
        <f>(99.0/B41*100)</f>
        <v/>
      </c>
      <c r="D41" s="19" t="n">
        <v>5613</v>
      </c>
      <c r="E41" s="18" t="n">
        <v>71.98495479</v>
      </c>
      <c r="F41" s="20" t="n">
        <v>3.71999112</v>
      </c>
      <c r="G41" s="18" t="n">
        <v>27.74356209</v>
      </c>
      <c r="H41" s="20" t="n">
        <v>3.70535469</v>
      </c>
      <c r="I41" s="18" t="n">
        <v>0</v>
      </c>
      <c r="J41" s="20" t="n">
        <v>0</v>
      </c>
      <c r="K41" s="18" t="s">
        <v>404</v>
      </c>
      <c r="L41" s="20" t="s">
        <v>404</v>
      </c>
      <c r="M41" s="18" t="n">
        <v>0</v>
      </c>
      <c r="N41" s="20" t="n">
        <v>0</v>
      </c>
      <c r="O41" s="18" t="n">
        <v>0</v>
      </c>
      <c r="P41" s="20" t="n">
        <v>0</v>
      </c>
      <c r="Q41" s="18" t="n">
        <v>0.27148312</v>
      </c>
      <c r="R41" s="20" t="n">
        <v>0.19093042</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93.35956523999999</v>
      </c>
      <c r="F44" s="20" t="n">
        <v>1.98144203</v>
      </c>
      <c r="G44" s="18" t="n">
        <v>5.92735466</v>
      </c>
      <c r="H44" s="20" t="n">
        <v>1.89921847</v>
      </c>
      <c r="I44" s="18" t="n">
        <v>0</v>
      </c>
      <c r="J44" s="20" t="n">
        <v>0</v>
      </c>
      <c r="K44" s="18" t="s">
        <v>404</v>
      </c>
      <c r="L44" s="20" t="s">
        <v>404</v>
      </c>
      <c r="M44" s="18" t="n">
        <v>0</v>
      </c>
      <c r="N44" s="20" t="n">
        <v>0</v>
      </c>
      <c r="O44" s="18" t="n">
        <v>0</v>
      </c>
      <c r="P44" s="20" t="n">
        <v>0</v>
      </c>
      <c r="Q44" s="18" t="n">
        <v>0.7130801</v>
      </c>
      <c r="R44" s="20" t="n">
        <v>0.58588528</v>
      </c>
    </row>
    <row r="45" spans="1:18">
      <c r="A45" s="15" t="s">
        <v>442</v>
      </c>
      <c r="B45" s="17" t="n">
        <v>5519</v>
      </c>
      <c r="C45" s="18">
        <f>(0.0/B45*100)</f>
        <v/>
      </c>
      <c r="D45" s="19" t="n">
        <v>5519</v>
      </c>
      <c r="E45" s="18" t="n">
        <v>62.28149892</v>
      </c>
      <c r="F45" s="20" t="n">
        <v>3.93794245</v>
      </c>
      <c r="G45" s="18" t="n">
        <v>33.51948939</v>
      </c>
      <c r="H45" s="20" t="n">
        <v>3.96953338</v>
      </c>
      <c r="I45" s="18" t="n">
        <v>0</v>
      </c>
      <c r="J45" s="20" t="n">
        <v>0</v>
      </c>
      <c r="K45" s="18" t="s">
        <v>404</v>
      </c>
      <c r="L45" s="20" t="s">
        <v>404</v>
      </c>
      <c r="M45" s="18" t="n">
        <v>0</v>
      </c>
      <c r="N45" s="20" t="n">
        <v>0</v>
      </c>
      <c r="O45" s="18" t="n">
        <v>0</v>
      </c>
      <c r="P45" s="20" t="n">
        <v>0</v>
      </c>
      <c r="Q45" s="18" t="n">
        <v>4.1990117</v>
      </c>
      <c r="R45" s="20" t="n">
        <v>1.63039701</v>
      </c>
    </row>
    <row r="46" spans="1:18">
      <c r="A46" s="15" t="s">
        <v>443</v>
      </c>
      <c r="B46" s="17" t="n">
        <v>23141</v>
      </c>
      <c r="C46" s="18">
        <f>(4196.0/B46*100)</f>
        <v/>
      </c>
      <c r="D46" s="19" t="n">
        <v>18945</v>
      </c>
      <c r="E46" s="18" t="n">
        <v>75.38348757</v>
      </c>
      <c r="F46" s="20" t="n">
        <v>2.13160825</v>
      </c>
      <c r="G46" s="18" t="n">
        <v>17.51625466</v>
      </c>
      <c r="H46" s="20" t="n">
        <v>2.07526264</v>
      </c>
      <c r="I46" s="18" t="n">
        <v>0</v>
      </c>
      <c r="J46" s="20" t="n">
        <v>0</v>
      </c>
      <c r="K46" s="18" t="s">
        <v>404</v>
      </c>
      <c r="L46" s="20" t="s">
        <v>404</v>
      </c>
      <c r="M46" s="18" t="n">
        <v>0</v>
      </c>
      <c r="N46" s="20" t="n">
        <v>0</v>
      </c>
      <c r="O46" s="18" t="n">
        <v>0</v>
      </c>
      <c r="P46" s="20" t="n">
        <v>0</v>
      </c>
      <c r="Q46" s="18" t="n">
        <v>7.10025778</v>
      </c>
      <c r="R46" s="20" t="n">
        <v>1.07583107</v>
      </c>
    </row>
    <row r="47" spans="1:18">
      <c r="A47" s="15" t="s">
        <v>444</v>
      </c>
      <c r="B47" s="17" t="n">
        <v>5928</v>
      </c>
      <c r="C47" s="18">
        <f>(0.0/B47*100)</f>
        <v/>
      </c>
      <c r="D47" s="19" t="n">
        <v>5928</v>
      </c>
      <c r="E47" s="18" t="n">
        <v>35.82591237</v>
      </c>
      <c r="F47" s="20" t="n">
        <v>3.55485325</v>
      </c>
      <c r="G47" s="18" t="n">
        <v>62.22166423</v>
      </c>
      <c r="H47" s="20" t="n">
        <v>3.63174366</v>
      </c>
      <c r="I47" s="18" t="n">
        <v>0</v>
      </c>
      <c r="J47" s="20" t="n">
        <v>0</v>
      </c>
      <c r="K47" s="18" t="s">
        <v>404</v>
      </c>
      <c r="L47" s="20" t="s">
        <v>404</v>
      </c>
      <c r="M47" s="18" t="n">
        <v>0</v>
      </c>
      <c r="N47" s="20" t="n">
        <v>0</v>
      </c>
      <c r="O47" s="18" t="n">
        <v>0</v>
      </c>
      <c r="P47" s="20" t="n">
        <v>0</v>
      </c>
      <c r="Q47" s="18" t="n">
        <v>1.9524234</v>
      </c>
      <c r="R47" s="20" t="n">
        <v>1.12709385</v>
      </c>
    </row>
    <row r="48" spans="1:18">
      <c r="A48" s="15" t="s">
        <v>445</v>
      </c>
      <c r="B48" s="17" t="n">
        <v>9841</v>
      </c>
      <c r="C48" s="18">
        <f>(40.0/B48*100)</f>
        <v/>
      </c>
      <c r="D48" s="19" t="n">
        <v>9801</v>
      </c>
      <c r="E48" s="18" t="n">
        <v>91.3316059</v>
      </c>
      <c r="F48" s="20" t="n">
        <v>2.64753026</v>
      </c>
      <c r="G48" s="18" t="n">
        <v>7.41455513</v>
      </c>
      <c r="H48" s="20" t="n">
        <v>2.65748831</v>
      </c>
      <c r="I48" s="18" t="n">
        <v>0</v>
      </c>
      <c r="J48" s="20" t="n">
        <v>0</v>
      </c>
      <c r="K48" s="18" t="s">
        <v>404</v>
      </c>
      <c r="L48" s="20" t="s">
        <v>404</v>
      </c>
      <c r="M48" s="18" t="n">
        <v>0</v>
      </c>
      <c r="N48" s="20" t="n">
        <v>0</v>
      </c>
      <c r="O48" s="18" t="n">
        <v>0</v>
      </c>
      <c r="P48" s="20" t="n">
        <v>0</v>
      </c>
      <c r="Q48" s="18" t="n">
        <v>1.25383897</v>
      </c>
      <c r="R48" s="20" t="n">
        <v>0.88851571</v>
      </c>
    </row>
    <row r="49" spans="1:18">
      <c r="A49" s="15" t="s">
        <v>446</v>
      </c>
      <c r="B49" s="17" t="n">
        <v>6349</v>
      </c>
      <c r="C49" s="18">
        <f>(52.0/B49*100)</f>
        <v/>
      </c>
      <c r="D49" s="19" t="n">
        <v>6297</v>
      </c>
      <c r="E49" s="18" t="n">
        <v>74.05450283</v>
      </c>
      <c r="F49" s="20" t="n">
        <v>3.05871274</v>
      </c>
      <c r="G49" s="18" t="n">
        <v>25.87874899</v>
      </c>
      <c r="H49" s="20" t="n">
        <v>3.05418723</v>
      </c>
      <c r="I49" s="18" t="n">
        <v>0</v>
      </c>
      <c r="J49" s="20" t="n">
        <v>0</v>
      </c>
      <c r="K49" s="18" t="s">
        <v>404</v>
      </c>
      <c r="L49" s="20" t="s">
        <v>404</v>
      </c>
      <c r="M49" s="18" t="n">
        <v>0</v>
      </c>
      <c r="N49" s="20" t="n">
        <v>0</v>
      </c>
      <c r="O49" s="18" t="n">
        <v>0</v>
      </c>
      <c r="P49" s="20" t="n">
        <v>0</v>
      </c>
      <c r="Q49" s="18" t="n">
        <v>0.06674818</v>
      </c>
      <c r="R49" s="20" t="n">
        <v>0.06688015</v>
      </c>
    </row>
    <row r="50" spans="1:18">
      <c r="A50" s="15" t="s">
        <v>447</v>
      </c>
      <c r="B50" s="17" t="n">
        <v>11795</v>
      </c>
      <c r="C50" s="18">
        <f>(1031.0/B50*100)</f>
        <v/>
      </c>
      <c r="D50" s="19" t="n">
        <v>10764</v>
      </c>
      <c r="E50" s="18" t="n">
        <v>60.13400502</v>
      </c>
      <c r="F50" s="20" t="n">
        <v>3.11890565</v>
      </c>
      <c r="G50" s="18" t="n">
        <v>32.96929128</v>
      </c>
      <c r="H50" s="20" t="n">
        <v>2.86173612</v>
      </c>
      <c r="I50" s="18" t="n">
        <v>0</v>
      </c>
      <c r="J50" s="20" t="n">
        <v>0</v>
      </c>
      <c r="K50" s="18" t="s">
        <v>404</v>
      </c>
      <c r="L50" s="20" t="s">
        <v>404</v>
      </c>
      <c r="M50" s="18" t="n">
        <v>0</v>
      </c>
      <c r="N50" s="20" t="n">
        <v>0</v>
      </c>
      <c r="O50" s="18" t="n">
        <v>0</v>
      </c>
      <c r="P50" s="20" t="n">
        <v>0</v>
      </c>
      <c r="Q50" s="18" t="n">
        <v>6.8967037</v>
      </c>
      <c r="R50" s="20" t="n">
        <v>1.69103746</v>
      </c>
    </row>
    <row r="51" spans="1:18">
      <c r="A51" s="15" t="s">
        <v>448</v>
      </c>
      <c r="B51" s="17" t="n">
        <v>6866</v>
      </c>
      <c r="C51" s="18">
        <f>(0.0/B51*100)</f>
        <v/>
      </c>
      <c r="D51" s="19" t="n">
        <v>6866</v>
      </c>
      <c r="E51" s="18" t="n">
        <v>93.13285728</v>
      </c>
      <c r="F51" s="20" t="n">
        <v>1.90346371</v>
      </c>
      <c r="G51" s="18" t="n">
        <v>6.86714272</v>
      </c>
      <c r="H51" s="20" t="n">
        <v>1.90346371</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73.22940531</v>
      </c>
      <c r="F52" s="20" t="n">
        <v>3.6982703</v>
      </c>
      <c r="G52" s="18" t="n">
        <v>25.33959234</v>
      </c>
      <c r="H52" s="20" t="n">
        <v>3.6997303</v>
      </c>
      <c r="I52" s="18" t="n">
        <v>0</v>
      </c>
      <c r="J52" s="20" t="n">
        <v>0</v>
      </c>
      <c r="K52" s="18" t="s">
        <v>404</v>
      </c>
      <c r="L52" s="20" t="s">
        <v>404</v>
      </c>
      <c r="M52" s="18" t="n">
        <v>0</v>
      </c>
      <c r="N52" s="20" t="n">
        <v>0</v>
      </c>
      <c r="O52" s="18" t="n">
        <v>0</v>
      </c>
      <c r="P52" s="20" t="n">
        <v>0</v>
      </c>
      <c r="Q52" s="18" t="n">
        <v>1.43100235</v>
      </c>
      <c r="R52" s="20" t="n">
        <v>0.02714448</v>
      </c>
    </row>
    <row r="53" spans="1:18">
      <c r="A53" s="15" t="s">
        <v>450</v>
      </c>
      <c r="B53" s="17" t="n">
        <v>5571</v>
      </c>
      <c r="C53" s="18">
        <f>(0.0/B53*100)</f>
        <v/>
      </c>
      <c r="D53" s="19" t="n">
        <v>5571</v>
      </c>
      <c r="E53" s="18" t="n">
        <v>60.12478804</v>
      </c>
      <c r="F53" s="20" t="n">
        <v>0.13954409</v>
      </c>
      <c r="G53" s="18" t="n">
        <v>39.72768207</v>
      </c>
      <c r="H53" s="20" t="n">
        <v>0.13681759</v>
      </c>
      <c r="I53" s="18" t="n">
        <v>0</v>
      </c>
      <c r="J53" s="20" t="n">
        <v>0</v>
      </c>
      <c r="K53" s="18" t="s">
        <v>404</v>
      </c>
      <c r="L53" s="20" t="s">
        <v>404</v>
      </c>
      <c r="M53" s="18" t="n">
        <v>0</v>
      </c>
      <c r="N53" s="20" t="n">
        <v>0</v>
      </c>
      <c r="O53" s="18" t="n">
        <v>0</v>
      </c>
      <c r="P53" s="20" t="n">
        <v>0</v>
      </c>
      <c r="Q53" s="18" t="n">
        <v>0.14752989</v>
      </c>
      <c r="R53" s="20" t="n">
        <v>0.02888149</v>
      </c>
    </row>
    <row r="54" spans="1:18">
      <c r="A54" s="15" t="s">
        <v>451</v>
      </c>
      <c r="B54" s="17" t="n">
        <v>4740</v>
      </c>
      <c r="C54" s="18">
        <f>(199.0/B54*100)</f>
        <v/>
      </c>
      <c r="D54" s="19" t="n">
        <v>4541</v>
      </c>
      <c r="E54" s="18" t="n">
        <v>86.96117845000001</v>
      </c>
      <c r="F54" s="20" t="n">
        <v>2.74355564</v>
      </c>
      <c r="G54" s="18" t="n">
        <v>9.600053709999999</v>
      </c>
      <c r="H54" s="20" t="n">
        <v>2.34257575</v>
      </c>
      <c r="I54" s="18" t="n">
        <v>0</v>
      </c>
      <c r="J54" s="20" t="n">
        <v>0</v>
      </c>
      <c r="K54" s="18" t="s">
        <v>404</v>
      </c>
      <c r="L54" s="20" t="s">
        <v>404</v>
      </c>
      <c r="M54" s="18" t="n">
        <v>0</v>
      </c>
      <c r="N54" s="20" t="n">
        <v>0</v>
      </c>
      <c r="O54" s="18" t="n">
        <v>0</v>
      </c>
      <c r="P54" s="20" t="n">
        <v>0</v>
      </c>
      <c r="Q54" s="18" t="n">
        <v>3.43876784</v>
      </c>
      <c r="R54" s="20" t="n">
        <v>1.47726853</v>
      </c>
    </row>
    <row r="55" spans="1:18">
      <c r="A55" s="15" t="s">
        <v>452</v>
      </c>
      <c r="B55" s="17" t="n">
        <v>5316</v>
      </c>
      <c r="C55" s="18">
        <f>(43.0/B55*100)</f>
        <v/>
      </c>
      <c r="D55" s="19" t="n">
        <v>5273</v>
      </c>
      <c r="E55" s="18" t="n">
        <v>92.78006563</v>
      </c>
      <c r="F55" s="20" t="n">
        <v>1.72661006</v>
      </c>
      <c r="G55" s="18" t="n">
        <v>5.37351922</v>
      </c>
      <c r="H55" s="20" t="n">
        <v>1.42307115</v>
      </c>
      <c r="I55" s="18" t="n">
        <v>0</v>
      </c>
      <c r="J55" s="20" t="n">
        <v>0</v>
      </c>
      <c r="K55" s="18" t="s">
        <v>404</v>
      </c>
      <c r="L55" s="20" t="s">
        <v>404</v>
      </c>
      <c r="M55" s="18" t="n">
        <v>0</v>
      </c>
      <c r="N55" s="20" t="n">
        <v>0</v>
      </c>
      <c r="O55" s="18" t="n">
        <v>0</v>
      </c>
      <c r="P55" s="20" t="n">
        <v>0</v>
      </c>
      <c r="Q55" s="18" t="n">
        <v>1.84641515</v>
      </c>
      <c r="R55" s="20" t="n">
        <v>0.96119218</v>
      </c>
    </row>
    <row r="56" spans="1:18">
      <c r="A56" s="15" t="s">
        <v>453</v>
      </c>
      <c r="B56" s="17" t="n">
        <v>5359</v>
      </c>
      <c r="C56" s="18">
        <f>(0.0/B56*100)</f>
        <v/>
      </c>
      <c r="D56" s="19" t="n">
        <v>5359</v>
      </c>
      <c r="E56" s="18" t="n">
        <v>88.57403859999999</v>
      </c>
      <c r="F56" s="20" t="n">
        <v>2.68939921</v>
      </c>
      <c r="G56" s="18" t="n">
        <v>6.61823279</v>
      </c>
      <c r="H56" s="20" t="n">
        <v>2.21873136</v>
      </c>
      <c r="I56" s="18" t="n">
        <v>0</v>
      </c>
      <c r="J56" s="20" t="n">
        <v>0</v>
      </c>
      <c r="K56" s="18" t="s">
        <v>404</v>
      </c>
      <c r="L56" s="20" t="s">
        <v>404</v>
      </c>
      <c r="M56" s="18" t="n">
        <v>0</v>
      </c>
      <c r="N56" s="20" t="n">
        <v>0</v>
      </c>
      <c r="O56" s="18" t="n">
        <v>0</v>
      </c>
      <c r="P56" s="20" t="n">
        <v>0</v>
      </c>
      <c r="Q56" s="18" t="n">
        <v>4.80772861</v>
      </c>
      <c r="R56" s="20" t="n">
        <v>1.81233184</v>
      </c>
    </row>
    <row r="57" spans="1:18">
      <c r="A57" s="15" t="s">
        <v>454</v>
      </c>
      <c r="B57" s="17" t="n">
        <v>6513</v>
      </c>
      <c r="C57" s="18">
        <f>(0.0/B57*100)</f>
        <v/>
      </c>
      <c r="D57" s="19" t="n">
        <v>6513</v>
      </c>
      <c r="E57" s="18" t="n">
        <v>86.63364488000001</v>
      </c>
      <c r="F57" s="20" t="n">
        <v>2.44609364</v>
      </c>
      <c r="G57" s="18" t="n">
        <v>10.8928427</v>
      </c>
      <c r="H57" s="20" t="n">
        <v>2.3089761</v>
      </c>
      <c r="I57" s="18" t="n">
        <v>0</v>
      </c>
      <c r="J57" s="20" t="n">
        <v>0</v>
      </c>
      <c r="K57" s="18" t="s">
        <v>404</v>
      </c>
      <c r="L57" s="20" t="s">
        <v>404</v>
      </c>
      <c r="M57" s="18" t="n">
        <v>0</v>
      </c>
      <c r="N57" s="20" t="n">
        <v>0</v>
      </c>
      <c r="O57" s="18" t="n">
        <v>0</v>
      </c>
      <c r="P57" s="20" t="n">
        <v>0</v>
      </c>
      <c r="Q57" s="18" t="n">
        <v>2.47351242</v>
      </c>
      <c r="R57" s="20" t="n">
        <v>1.02328512</v>
      </c>
    </row>
    <row r="58" spans="1:18">
      <c r="A58" s="15" t="s">
        <v>455</v>
      </c>
      <c r="B58" s="17" t="n">
        <v>7267</v>
      </c>
      <c r="C58" s="18">
        <f>(0.0/B58*100)</f>
        <v/>
      </c>
      <c r="D58" s="19" t="n">
        <v>7267</v>
      </c>
      <c r="E58" s="18" t="n">
        <v>94.11832706</v>
      </c>
      <c r="F58" s="20" t="n">
        <v>1.47899027</v>
      </c>
      <c r="G58" s="18" t="n">
        <v>5.88167294</v>
      </c>
      <c r="H58" s="20" t="n">
        <v>1.47899027</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89.99233442000001</v>
      </c>
      <c r="F59" s="20" t="n">
        <v>1.02826568</v>
      </c>
      <c r="G59" s="18" t="n">
        <v>9.7711633</v>
      </c>
      <c r="H59" s="20" t="n">
        <v>1.00886724</v>
      </c>
      <c r="I59" s="18" t="n">
        <v>0</v>
      </c>
      <c r="J59" s="20" t="n">
        <v>0</v>
      </c>
      <c r="K59" s="18" t="s">
        <v>404</v>
      </c>
      <c r="L59" s="20" t="s">
        <v>404</v>
      </c>
      <c r="M59" s="18" t="n">
        <v>0</v>
      </c>
      <c r="N59" s="20" t="n">
        <v>0</v>
      </c>
      <c r="O59" s="18" t="n">
        <v>0</v>
      </c>
      <c r="P59" s="20" t="n">
        <v>0</v>
      </c>
      <c r="Q59" s="18" t="n">
        <v>0.23650228</v>
      </c>
      <c r="R59" s="20" t="n">
        <v>0.18965875</v>
      </c>
    </row>
    <row r="60" spans="1:18">
      <c r="A60" s="15" t="s">
        <v>457</v>
      </c>
      <c r="B60" s="17" t="n">
        <v>4546</v>
      </c>
      <c r="C60" s="18">
        <f>(0.0/B60*100)</f>
        <v/>
      </c>
      <c r="D60" s="19" t="n">
        <v>4546</v>
      </c>
      <c r="E60" s="18" t="n">
        <v>69.61015935</v>
      </c>
      <c r="F60" s="20" t="n">
        <v>3.55737552</v>
      </c>
      <c r="G60" s="18" t="n">
        <v>25.55584102</v>
      </c>
      <c r="H60" s="20" t="n">
        <v>3.25008053</v>
      </c>
      <c r="I60" s="18" t="n">
        <v>0</v>
      </c>
      <c r="J60" s="20" t="n">
        <v>0</v>
      </c>
      <c r="K60" s="18" t="s">
        <v>404</v>
      </c>
      <c r="L60" s="20" t="s">
        <v>404</v>
      </c>
      <c r="M60" s="18" t="n">
        <v>0</v>
      </c>
      <c r="N60" s="20" t="n">
        <v>0</v>
      </c>
      <c r="O60" s="18" t="n">
        <v>0</v>
      </c>
      <c r="P60" s="20" t="n">
        <v>0</v>
      </c>
      <c r="Q60" s="18" t="n">
        <v>4.83399963</v>
      </c>
      <c r="R60" s="20" t="n">
        <v>1.29573414</v>
      </c>
    </row>
    <row r="61" spans="1:18">
      <c r="A61" s="15" t="s">
        <v>458</v>
      </c>
      <c r="B61" s="17" t="n">
        <v>6525</v>
      </c>
      <c r="C61" s="18">
        <f>(0.0/B61*100)</f>
        <v/>
      </c>
      <c r="D61" s="19" t="n">
        <v>6525</v>
      </c>
      <c r="E61" s="18" t="n">
        <v>87.39061527</v>
      </c>
      <c r="F61" s="20" t="n">
        <v>2.07501798</v>
      </c>
      <c r="G61" s="18" t="n">
        <v>11.91817911</v>
      </c>
      <c r="H61" s="20" t="n">
        <v>1.99279522</v>
      </c>
      <c r="I61" s="18" t="n">
        <v>0</v>
      </c>
      <c r="J61" s="20" t="n">
        <v>0</v>
      </c>
      <c r="K61" s="18" t="s">
        <v>404</v>
      </c>
      <c r="L61" s="20" t="s">
        <v>404</v>
      </c>
      <c r="M61" s="18" t="n">
        <v>0</v>
      </c>
      <c r="N61" s="20" t="n">
        <v>0</v>
      </c>
      <c r="O61" s="18" t="n">
        <v>0</v>
      </c>
      <c r="P61" s="20" t="n">
        <v>0</v>
      </c>
      <c r="Q61" s="18" t="n">
        <v>0.69120562</v>
      </c>
      <c r="R61" s="20" t="n">
        <v>0.57269929</v>
      </c>
    </row>
    <row r="62" spans="1:18">
      <c r="A62" s="15" t="s">
        <v>459</v>
      </c>
      <c r="B62" s="17" t="n">
        <v>4476</v>
      </c>
      <c r="C62" s="18">
        <f>(0.0/B62*100)</f>
        <v/>
      </c>
      <c r="D62" s="19" t="n">
        <v>4476</v>
      </c>
      <c r="E62" s="18" t="n">
        <v>100</v>
      </c>
      <c r="F62" s="20" t="n">
        <v>0</v>
      </c>
      <c r="G62" s="18" t="n">
        <v>0</v>
      </c>
      <c r="H62" s="20" t="n">
        <v>0</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69.63853760000001</v>
      </c>
      <c r="F63" s="20" t="n">
        <v>0.19636268</v>
      </c>
      <c r="G63" s="18" t="n">
        <v>21.59678214</v>
      </c>
      <c r="H63" s="20" t="n">
        <v>0.14242224</v>
      </c>
      <c r="I63" s="18" t="n">
        <v>0</v>
      </c>
      <c r="J63" s="20" t="n">
        <v>0</v>
      </c>
      <c r="K63" s="18" t="s">
        <v>404</v>
      </c>
      <c r="L63" s="20" t="s">
        <v>404</v>
      </c>
      <c r="M63" s="18" t="n">
        <v>0</v>
      </c>
      <c r="N63" s="20" t="n">
        <v>0</v>
      </c>
      <c r="O63" s="18" t="n">
        <v>0</v>
      </c>
      <c r="P63" s="20" t="n">
        <v>0</v>
      </c>
      <c r="Q63" s="18" t="n">
        <v>8.76468026</v>
      </c>
      <c r="R63" s="20" t="n">
        <v>0.18665771</v>
      </c>
    </row>
    <row r="64" spans="1:18">
      <c r="A64" s="15" t="s">
        <v>461</v>
      </c>
      <c r="B64" s="17" t="n">
        <v>3634</v>
      </c>
      <c r="C64" s="18">
        <f>(27.0/B64*100)</f>
        <v/>
      </c>
      <c r="D64" s="19" t="n">
        <v>3607</v>
      </c>
      <c r="E64" s="18" t="n">
        <v>44.2839679</v>
      </c>
      <c r="F64" s="20" t="n">
        <v>0.11321009</v>
      </c>
      <c r="G64" s="18" t="n">
        <v>54.11560204</v>
      </c>
      <c r="H64" s="20" t="n">
        <v>0.11289622</v>
      </c>
      <c r="I64" s="18" t="n">
        <v>0</v>
      </c>
      <c r="J64" s="20" t="n">
        <v>0</v>
      </c>
      <c r="K64" s="18" t="s">
        <v>404</v>
      </c>
      <c r="L64" s="20" t="s">
        <v>404</v>
      </c>
      <c r="M64" s="18" t="n">
        <v>0</v>
      </c>
      <c r="N64" s="20" t="n">
        <v>0</v>
      </c>
      <c r="O64" s="18" t="n">
        <v>0</v>
      </c>
      <c r="P64" s="20" t="n">
        <v>0</v>
      </c>
      <c r="Q64" s="18" t="n">
        <v>1.60043006</v>
      </c>
      <c r="R64" s="20" t="n">
        <v>0.03292763</v>
      </c>
    </row>
    <row r="65" spans="1:18">
      <c r="A65" s="15" t="s">
        <v>462</v>
      </c>
      <c r="B65" s="17" t="n">
        <v>5325</v>
      </c>
      <c r="C65" s="18">
        <f>(0.0/B65*100)</f>
        <v/>
      </c>
      <c r="D65" s="19" t="n">
        <v>5325</v>
      </c>
      <c r="E65" s="18" t="n">
        <v>94.25166766</v>
      </c>
      <c r="F65" s="20" t="n">
        <v>1.54755762</v>
      </c>
      <c r="G65" s="18" t="n">
        <v>5.2785098</v>
      </c>
      <c r="H65" s="20" t="n">
        <v>1.47943864</v>
      </c>
      <c r="I65" s="18" t="n">
        <v>0</v>
      </c>
      <c r="J65" s="20" t="n">
        <v>0</v>
      </c>
      <c r="K65" s="18" t="s">
        <v>404</v>
      </c>
      <c r="L65" s="20" t="s">
        <v>404</v>
      </c>
      <c r="M65" s="18" t="n">
        <v>0</v>
      </c>
      <c r="N65" s="20" t="n">
        <v>0</v>
      </c>
      <c r="O65" s="18" t="n">
        <v>0</v>
      </c>
      <c r="P65" s="20" t="n">
        <v>0</v>
      </c>
      <c r="Q65" s="18" t="n">
        <v>0.46982254</v>
      </c>
      <c r="R65" s="20" t="n">
        <v>0.45998058</v>
      </c>
    </row>
    <row r="66" spans="1:18">
      <c r="A66" s="15" t="s">
        <v>463</v>
      </c>
      <c r="B66" s="17" t="n">
        <v>5665</v>
      </c>
      <c r="C66" s="18">
        <f>(0.0/B66*100)</f>
        <v/>
      </c>
      <c r="D66" s="19" t="n">
        <v>5665</v>
      </c>
      <c r="E66" s="18" t="n">
        <v>90.59163387</v>
      </c>
      <c r="F66" s="20" t="n">
        <v>0.35661224</v>
      </c>
      <c r="G66" s="18" t="n">
        <v>9.408366129999999</v>
      </c>
      <c r="H66" s="20" t="n">
        <v>0.35661224</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88.99122636</v>
      </c>
      <c r="F67" s="20" t="n">
        <v>2.25913955</v>
      </c>
      <c r="G67" s="18" t="n">
        <v>9.483003419999999</v>
      </c>
      <c r="H67" s="20" t="n">
        <v>2.14925153</v>
      </c>
      <c r="I67" s="18" t="n">
        <v>0</v>
      </c>
      <c r="J67" s="20" t="n">
        <v>0</v>
      </c>
      <c r="K67" s="18" t="s">
        <v>404</v>
      </c>
      <c r="L67" s="20" t="s">
        <v>404</v>
      </c>
      <c r="M67" s="18" t="n">
        <v>0</v>
      </c>
      <c r="N67" s="20" t="n">
        <v>0</v>
      </c>
      <c r="O67" s="18" t="n">
        <v>0</v>
      </c>
      <c r="P67" s="20" t="n">
        <v>0</v>
      </c>
      <c r="Q67" s="18" t="n">
        <v>1.52577022</v>
      </c>
      <c r="R67" s="20" t="n">
        <v>0.74746083</v>
      </c>
    </row>
    <row r="68" spans="1:18">
      <c r="A68" s="15" t="s">
        <v>465</v>
      </c>
      <c r="B68" s="17" t="n">
        <v>12083</v>
      </c>
      <c r="C68" s="18">
        <f>(0.0/B68*100)</f>
        <v/>
      </c>
      <c r="D68" s="19" t="n">
        <v>12083</v>
      </c>
      <c r="E68" s="18" t="n">
        <v>94.09224238</v>
      </c>
      <c r="F68" s="20" t="n">
        <v>0.0421008</v>
      </c>
      <c r="G68" s="18" t="n">
        <v>4.783619</v>
      </c>
      <c r="H68" s="20" t="n">
        <v>0.0393911</v>
      </c>
      <c r="I68" s="18" t="n">
        <v>0</v>
      </c>
      <c r="J68" s="20" t="n">
        <v>0</v>
      </c>
      <c r="K68" s="18" t="s">
        <v>404</v>
      </c>
      <c r="L68" s="20" t="s">
        <v>404</v>
      </c>
      <c r="M68" s="18" t="n">
        <v>0</v>
      </c>
      <c r="N68" s="20" t="n">
        <v>0</v>
      </c>
      <c r="O68" s="18" t="n">
        <v>0</v>
      </c>
      <c r="P68" s="20" t="n">
        <v>0</v>
      </c>
      <c r="Q68" s="18" t="n">
        <v>1.12413862</v>
      </c>
      <c r="R68" s="20" t="n">
        <v>0.02245297</v>
      </c>
    </row>
    <row r="69" spans="1:18">
      <c r="A69" s="15" t="s">
        <v>466</v>
      </c>
      <c r="B69" s="17" t="n">
        <v>4876</v>
      </c>
      <c r="C69" s="18">
        <f>(0.0/B69*100)</f>
        <v/>
      </c>
      <c r="D69" s="19" t="n">
        <v>4876</v>
      </c>
      <c r="E69" s="18" t="n">
        <v>86.94153759</v>
      </c>
      <c r="F69" s="20" t="n">
        <v>2.55275687</v>
      </c>
      <c r="G69" s="18" t="n">
        <v>13.05846241</v>
      </c>
      <c r="H69" s="20" t="n">
        <v>2.55275687</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99.27259472</v>
      </c>
      <c r="F70" s="20" t="n">
        <v>0.44928938</v>
      </c>
      <c r="G70" s="18" t="n">
        <v>0.35575736</v>
      </c>
      <c r="H70" s="20" t="n">
        <v>0.25109685</v>
      </c>
      <c r="I70" s="18" t="n">
        <v>0</v>
      </c>
      <c r="J70" s="20" t="n">
        <v>0</v>
      </c>
      <c r="K70" s="18" t="s">
        <v>404</v>
      </c>
      <c r="L70" s="20" t="s">
        <v>404</v>
      </c>
      <c r="M70" s="18" t="n">
        <v>0</v>
      </c>
      <c r="N70" s="20" t="n">
        <v>0</v>
      </c>
      <c r="O70" s="18" t="n">
        <v>0</v>
      </c>
      <c r="P70" s="20" t="n">
        <v>0</v>
      </c>
      <c r="Q70" s="18" t="n">
        <v>0.37164791</v>
      </c>
      <c r="R70" s="20" t="n">
        <v>0.3721613</v>
      </c>
    </row>
    <row r="71" spans="1:18">
      <c r="A71" s="15" t="s">
        <v>468</v>
      </c>
      <c r="B71" s="17" t="n">
        <v>6115</v>
      </c>
      <c r="C71" s="18">
        <f>(0.0/B71*100)</f>
        <v/>
      </c>
      <c r="D71" s="19" t="n">
        <v>6115</v>
      </c>
      <c r="E71" s="18" t="n">
        <v>92.00072435</v>
      </c>
      <c r="F71" s="20" t="n">
        <v>0.66245325</v>
      </c>
      <c r="G71" s="18" t="n">
        <v>7.37265807</v>
      </c>
      <c r="H71" s="20" t="n">
        <v>0.66021765</v>
      </c>
      <c r="I71" s="18" t="n">
        <v>0</v>
      </c>
      <c r="J71" s="20" t="n">
        <v>0</v>
      </c>
      <c r="K71" s="18" t="s">
        <v>404</v>
      </c>
      <c r="L71" s="20" t="s">
        <v>404</v>
      </c>
      <c r="M71" s="18" t="n">
        <v>0</v>
      </c>
      <c r="N71" s="20" t="n">
        <v>0</v>
      </c>
      <c r="O71" s="18" t="n">
        <v>0</v>
      </c>
      <c r="P71" s="20" t="n">
        <v>0</v>
      </c>
      <c r="Q71" s="18" t="n">
        <v>0.62661758</v>
      </c>
      <c r="R71" s="20" t="n">
        <v>0.02967901</v>
      </c>
    </row>
    <row r="72" spans="1:18">
      <c r="A72" s="15" t="s">
        <v>469</v>
      </c>
      <c r="B72" s="17" t="n">
        <v>7708</v>
      </c>
      <c r="C72" s="18">
        <f>(0.0/B72*100)</f>
        <v/>
      </c>
      <c r="D72" s="19" t="n">
        <v>7708</v>
      </c>
      <c r="E72" s="18" t="n">
        <v>69.04306223</v>
      </c>
      <c r="F72" s="20" t="n">
        <v>3.6030308</v>
      </c>
      <c r="G72" s="18" t="n">
        <v>29.19289553</v>
      </c>
      <c r="H72" s="20" t="n">
        <v>3.43509235</v>
      </c>
      <c r="I72" s="18" t="n">
        <v>0</v>
      </c>
      <c r="J72" s="20" t="n">
        <v>0</v>
      </c>
      <c r="K72" s="18" t="s">
        <v>404</v>
      </c>
      <c r="L72" s="20" t="s">
        <v>404</v>
      </c>
      <c r="M72" s="18" t="n">
        <v>0</v>
      </c>
      <c r="N72" s="20" t="n">
        <v>0</v>
      </c>
      <c r="O72" s="18" t="n">
        <v>0</v>
      </c>
      <c r="P72" s="20" t="n">
        <v>0</v>
      </c>
      <c r="Q72" s="18" t="n">
        <v>1.76404224</v>
      </c>
      <c r="R72" s="20" t="n">
        <v>0.8654628599999999</v>
      </c>
    </row>
    <row r="73" spans="1:18">
      <c r="A73" s="15" t="s">
        <v>470</v>
      </c>
      <c r="B73" s="17" t="n">
        <v>8249</v>
      </c>
      <c r="C73" s="18">
        <f>(0.0/B73*100)</f>
        <v/>
      </c>
      <c r="D73" s="19" t="n">
        <v>8249</v>
      </c>
      <c r="E73" s="18" t="n">
        <v>95.99113739000001</v>
      </c>
      <c r="F73" s="20" t="n">
        <v>1.45391636</v>
      </c>
      <c r="G73" s="18" t="n">
        <v>0.84781493</v>
      </c>
      <c r="H73" s="20" t="n">
        <v>0.49807802</v>
      </c>
      <c r="I73" s="18" t="n">
        <v>0</v>
      </c>
      <c r="J73" s="20" t="n">
        <v>0</v>
      </c>
      <c r="K73" s="18" t="s">
        <v>404</v>
      </c>
      <c r="L73" s="20" t="s">
        <v>404</v>
      </c>
      <c r="M73" s="18" t="n">
        <v>0</v>
      </c>
      <c r="N73" s="20" t="n">
        <v>0</v>
      </c>
      <c r="O73" s="18" t="n">
        <v>0</v>
      </c>
      <c r="P73" s="20" t="n">
        <v>0</v>
      </c>
      <c r="Q73" s="18" t="n">
        <v>3.16104767</v>
      </c>
      <c r="R73" s="20" t="n">
        <v>1.39528464</v>
      </c>
    </row>
    <row r="74" spans="1:18">
      <c r="A74" s="15" t="s">
        <v>471</v>
      </c>
      <c r="B74" s="17" t="n">
        <v>4692</v>
      </c>
      <c r="C74" s="18">
        <f>(484.0/B74*100)</f>
        <v/>
      </c>
      <c r="D74" s="19" t="n">
        <v>4208</v>
      </c>
      <c r="E74" s="18" t="n">
        <v>77.40916801</v>
      </c>
      <c r="F74" s="20" t="n">
        <v>0.21979135</v>
      </c>
      <c r="G74" s="18" t="n">
        <v>22.59083199</v>
      </c>
      <c r="H74" s="20" t="n">
        <v>0.21979135</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(483.0/B75*100)</f>
        <v/>
      </c>
      <c r="D75" s="19" t="n">
        <v>4892</v>
      </c>
      <c r="E75" s="18" t="n">
        <v>57.06767786</v>
      </c>
      <c r="F75" s="20" t="n">
        <v>4.27847045</v>
      </c>
      <c r="G75" s="18" t="n">
        <v>34.30271158</v>
      </c>
      <c r="H75" s="20" t="n">
        <v>4.15424551</v>
      </c>
      <c r="I75" s="18" t="n">
        <v>0</v>
      </c>
      <c r="J75" s="20" t="n">
        <v>0</v>
      </c>
      <c r="K75" s="18" t="s">
        <v>404</v>
      </c>
      <c r="L75" s="20" t="s">
        <v>404</v>
      </c>
      <c r="M75" s="18" t="n">
        <v>0</v>
      </c>
      <c r="N75" s="20" t="n">
        <v>0</v>
      </c>
      <c r="O75" s="18" t="n">
        <v>0</v>
      </c>
      <c r="P75" s="20" t="n">
        <v>0</v>
      </c>
      <c r="Q75" s="18" t="n">
        <v>8.629610570000001</v>
      </c>
      <c r="R75" s="20" t="n">
        <v>2.4909863</v>
      </c>
    </row>
    <row r="76" spans="1:18">
      <c r="A76" s="15" t="s">
        <v>473</v>
      </c>
      <c r="B76" s="17" t="n">
        <v>14167</v>
      </c>
      <c r="C76" s="18">
        <f>(1400.0/B76*100)</f>
        <v/>
      </c>
      <c r="D76" s="19" t="n">
        <v>12767</v>
      </c>
      <c r="E76" s="18" t="n">
        <v>86.09385992999999</v>
      </c>
      <c r="F76" s="20" t="n">
        <v>1.70300377</v>
      </c>
      <c r="G76" s="18" t="n">
        <v>9.302097870000001</v>
      </c>
      <c r="H76" s="20" t="n">
        <v>1.2295261</v>
      </c>
      <c r="I76" s="18" t="n">
        <v>0</v>
      </c>
      <c r="J76" s="20" t="n">
        <v>0</v>
      </c>
      <c r="K76" s="18" t="s">
        <v>404</v>
      </c>
      <c r="L76" s="20" t="s">
        <v>404</v>
      </c>
      <c r="M76" s="18" t="n">
        <v>0</v>
      </c>
      <c r="N76" s="20" t="n">
        <v>0</v>
      </c>
      <c r="O76" s="18" t="n">
        <v>0</v>
      </c>
      <c r="P76" s="20" t="n">
        <v>0</v>
      </c>
      <c r="Q76" s="18" t="n">
        <v>4.60404221</v>
      </c>
      <c r="R76" s="20" t="n">
        <v>1.16796813</v>
      </c>
    </row>
    <row r="77" spans="1:18">
      <c r="A77" s="15" t="s">
        <v>474</v>
      </c>
      <c r="B77" s="17" t="n">
        <v>6062</v>
      </c>
      <c r="C77" s="18">
        <f>(0.0/B77*100)</f>
        <v/>
      </c>
      <c r="D77" s="19" t="n">
        <v>6062</v>
      </c>
      <c r="E77" s="18" t="n">
        <v>75.97731665000001</v>
      </c>
      <c r="F77" s="20" t="n">
        <v>2.81188001</v>
      </c>
      <c r="G77" s="18" t="n">
        <v>24.02268335</v>
      </c>
      <c r="H77" s="20" t="n">
        <v>2.81188001</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93.89598608</v>
      </c>
      <c r="F78" s="20" t="n">
        <v>1.50108689</v>
      </c>
      <c r="G78" s="18" t="n">
        <v>6.10401392</v>
      </c>
      <c r="H78" s="20" t="n">
        <v>1.50108689</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73.98720761</v>
      </c>
      <c r="F79" s="20" t="n">
        <v>6.38481277</v>
      </c>
      <c r="G79" s="18" t="n">
        <v>25.18729412</v>
      </c>
      <c r="H79" s="20" t="n">
        <v>6.53794684</v>
      </c>
      <c r="I79" s="18" t="n">
        <v>0</v>
      </c>
      <c r="J79" s="20" t="n">
        <v>0</v>
      </c>
      <c r="K79" s="18" t="s">
        <v>404</v>
      </c>
      <c r="L79" s="20" t="s">
        <v>404</v>
      </c>
      <c r="M79" s="18" t="n">
        <v>0</v>
      </c>
      <c r="N79" s="20" t="n">
        <v>0</v>
      </c>
      <c r="O79" s="18" t="n">
        <v>0</v>
      </c>
      <c r="P79" s="20" t="n">
        <v>0</v>
      </c>
      <c r="Q79" s="18" t="n">
        <v>0.82549827</v>
      </c>
      <c r="R79" s="20" t="n">
        <v>0.83341526</v>
      </c>
    </row>
    <row r="80" spans="1:18">
      <c r="A80" s="15" t="s">
        <v>477</v>
      </c>
      <c r="B80" s="17" t="n">
        <v>7841</v>
      </c>
      <c r="C80" s="18">
        <f>(0.0/B80*100)</f>
        <v/>
      </c>
      <c r="D80" s="19" t="n">
        <v>7841</v>
      </c>
      <c r="E80" s="18" t="n">
        <v>98.93067594999999</v>
      </c>
      <c r="F80" s="20" t="n">
        <v>0.64216457</v>
      </c>
      <c r="G80" s="18" t="n">
        <v>1.06932405</v>
      </c>
      <c r="H80" s="20" t="n">
        <v>0.64216457</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89.74389266</v>
      </c>
      <c r="F81" s="20" t="n">
        <v>2.36239787</v>
      </c>
      <c r="G81" s="18" t="n">
        <v>10.23612792</v>
      </c>
      <c r="H81" s="20" t="n">
        <v>2.36238225</v>
      </c>
      <c r="I81" s="18" t="n">
        <v>0</v>
      </c>
      <c r="J81" s="20" t="n">
        <v>0</v>
      </c>
      <c r="K81" s="18" t="s">
        <v>404</v>
      </c>
      <c r="L81" s="20" t="s">
        <v>404</v>
      </c>
      <c r="M81" s="18" t="n">
        <v>0</v>
      </c>
      <c r="N81" s="20" t="n">
        <v>0</v>
      </c>
      <c r="O81" s="18" t="n">
        <v>0</v>
      </c>
      <c r="P81" s="20" t="n">
        <v>0</v>
      </c>
      <c r="Q81" s="18" t="n">
        <v>0.01997943</v>
      </c>
      <c r="R81" s="20" t="n">
        <v>0.00074735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641</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87.36347522</v>
      </c>
      <c r="F7" s="20" t="n">
        <v>1.44077544</v>
      </c>
      <c r="G7" s="18" t="n">
        <v>8.489930230000001</v>
      </c>
      <c r="H7" s="20" t="n">
        <v>1.18991763</v>
      </c>
      <c r="I7" s="18" t="n">
        <v>0</v>
      </c>
      <c r="J7" s="20" t="n">
        <v>0</v>
      </c>
      <c r="K7" s="18" t="s">
        <v>404</v>
      </c>
      <c r="L7" s="20" t="s">
        <v>404</v>
      </c>
      <c r="M7" s="18" t="n">
        <v>0</v>
      </c>
      <c r="N7" s="20" t="n">
        <v>0</v>
      </c>
      <c r="O7" s="18" t="n">
        <v>0</v>
      </c>
      <c r="P7" s="20" t="n">
        <v>0</v>
      </c>
      <c r="Q7" s="18" t="n">
        <v>4.14659454</v>
      </c>
      <c r="R7" s="20" t="n">
        <v>0.8889750199999999</v>
      </c>
    </row>
    <row r="8" spans="1:18">
      <c r="A8" s="15" t="s">
        <v>405</v>
      </c>
      <c r="B8" s="17" t="n">
        <v>7007</v>
      </c>
      <c r="C8" s="18">
        <f>(0.0/B8*100)</f>
        <v/>
      </c>
      <c r="D8" s="19" t="n">
        <v>7007</v>
      </c>
      <c r="E8" s="18" t="n">
        <v>90.88880919</v>
      </c>
      <c r="F8" s="20" t="n">
        <v>1.88763359</v>
      </c>
      <c r="G8" s="18" t="n">
        <v>6.16421265</v>
      </c>
      <c r="H8" s="20" t="n">
        <v>1.4356796</v>
      </c>
      <c r="I8" s="18" t="n">
        <v>0</v>
      </c>
      <c r="J8" s="20" t="n">
        <v>0</v>
      </c>
      <c r="K8" s="18" t="s">
        <v>404</v>
      </c>
      <c r="L8" s="20" t="s">
        <v>404</v>
      </c>
      <c r="M8" s="18" t="n">
        <v>0</v>
      </c>
      <c r="N8" s="20" t="n">
        <v>0</v>
      </c>
      <c r="O8" s="18" t="n">
        <v>0</v>
      </c>
      <c r="P8" s="20" t="n">
        <v>0</v>
      </c>
      <c r="Q8" s="18" t="n">
        <v>2.94697815</v>
      </c>
      <c r="R8" s="20" t="n">
        <v>1.11517938</v>
      </c>
    </row>
    <row r="9" spans="1:18">
      <c r="A9" s="15" t="s">
        <v>406</v>
      </c>
      <c r="B9" s="17" t="n">
        <v>9651</v>
      </c>
      <c r="C9" s="18">
        <f>(200.0/B9*100)</f>
        <v/>
      </c>
      <c r="D9" s="19" t="n">
        <v>9451</v>
      </c>
      <c r="E9" s="18" t="n">
        <v>83.5423493</v>
      </c>
      <c r="F9" s="20" t="n">
        <v>2.52995526</v>
      </c>
      <c r="G9" s="18" t="n">
        <v>9.42627397</v>
      </c>
      <c r="H9" s="20" t="n">
        <v>2.05673019</v>
      </c>
      <c r="I9" s="18" t="n">
        <v>0</v>
      </c>
      <c r="J9" s="20" t="n">
        <v>0</v>
      </c>
      <c r="K9" s="18" t="s">
        <v>404</v>
      </c>
      <c r="L9" s="20" t="s">
        <v>404</v>
      </c>
      <c r="M9" s="18" t="n">
        <v>0</v>
      </c>
      <c r="N9" s="20" t="n">
        <v>0</v>
      </c>
      <c r="O9" s="18" t="n">
        <v>0</v>
      </c>
      <c r="P9" s="20" t="n">
        <v>0</v>
      </c>
      <c r="Q9" s="18" t="n">
        <v>7.03137673</v>
      </c>
      <c r="R9" s="20" t="n">
        <v>1.80314609</v>
      </c>
    </row>
    <row r="10" spans="1:18">
      <c r="A10" s="15" t="s">
        <v>407</v>
      </c>
      <c r="B10" s="17" t="n">
        <v>20058</v>
      </c>
      <c r="C10" s="18">
        <f>(3074.0/B10*100)</f>
        <v/>
      </c>
      <c r="D10" s="19" t="n">
        <v>16984</v>
      </c>
      <c r="E10" s="18" t="n">
        <v>93.28789992999999</v>
      </c>
      <c r="F10" s="20" t="n">
        <v>1.32136508</v>
      </c>
      <c r="G10" s="18" t="n">
        <v>4.80702885</v>
      </c>
      <c r="H10" s="20" t="n">
        <v>1.20081736</v>
      </c>
      <c r="I10" s="18" t="n">
        <v>0</v>
      </c>
      <c r="J10" s="20" t="n">
        <v>0</v>
      </c>
      <c r="K10" s="18" t="s">
        <v>404</v>
      </c>
      <c r="L10" s="20" t="s">
        <v>404</v>
      </c>
      <c r="M10" s="18" t="n">
        <v>0</v>
      </c>
      <c r="N10" s="20" t="n">
        <v>0</v>
      </c>
      <c r="O10" s="18" t="n">
        <v>0</v>
      </c>
      <c r="P10" s="20" t="n">
        <v>0</v>
      </c>
      <c r="Q10" s="18" t="n">
        <v>1.90507122</v>
      </c>
      <c r="R10" s="20" t="n">
        <v>0.55591654</v>
      </c>
    </row>
    <row r="11" spans="1:18">
      <c r="A11" s="15" t="s">
        <v>408</v>
      </c>
      <c r="B11" s="17" t="n">
        <v>7053</v>
      </c>
      <c r="C11" s="18">
        <f>(137.0/B11*100)</f>
        <v/>
      </c>
      <c r="D11" s="19" t="n">
        <v>6916</v>
      </c>
      <c r="E11" s="18" t="n">
        <v>89.4472683</v>
      </c>
      <c r="F11" s="20" t="n">
        <v>2.73098757</v>
      </c>
      <c r="G11" s="18" t="n">
        <v>8.259721539999999</v>
      </c>
      <c r="H11" s="20" t="n">
        <v>2.3402457</v>
      </c>
      <c r="I11" s="18" t="n">
        <v>0</v>
      </c>
      <c r="J11" s="20" t="n">
        <v>0</v>
      </c>
      <c r="K11" s="18" t="s">
        <v>404</v>
      </c>
      <c r="L11" s="20" t="s">
        <v>404</v>
      </c>
      <c r="M11" s="18" t="n">
        <v>0</v>
      </c>
      <c r="N11" s="20" t="n">
        <v>0</v>
      </c>
      <c r="O11" s="18" t="n">
        <v>0</v>
      </c>
      <c r="P11" s="20" t="n">
        <v>0</v>
      </c>
      <c r="Q11" s="18" t="n">
        <v>2.29301016</v>
      </c>
      <c r="R11" s="20" t="n">
        <v>1.44631194</v>
      </c>
    </row>
    <row r="12" spans="1:18">
      <c r="A12" s="15" t="s">
        <v>409</v>
      </c>
      <c r="B12" s="17" t="n">
        <v>6894</v>
      </c>
      <c r="C12" s="18">
        <f>(106.0/B12*100)</f>
        <v/>
      </c>
      <c r="D12" s="19" t="n">
        <v>6788</v>
      </c>
      <c r="E12" s="18" t="n">
        <v>99.05461821999999</v>
      </c>
      <c r="F12" s="20" t="n">
        <v>0.65429773</v>
      </c>
      <c r="G12" s="18" t="n">
        <v>0</v>
      </c>
      <c r="H12" s="20" t="n">
        <v>0</v>
      </c>
      <c r="I12" s="18" t="n">
        <v>0</v>
      </c>
      <c r="J12" s="20" t="n">
        <v>0</v>
      </c>
      <c r="K12" s="18" t="s">
        <v>404</v>
      </c>
      <c r="L12" s="20" t="s">
        <v>404</v>
      </c>
      <c r="M12" s="18" t="n">
        <v>0</v>
      </c>
      <c r="N12" s="20" t="n">
        <v>0</v>
      </c>
      <c r="O12" s="18" t="n">
        <v>0</v>
      </c>
      <c r="P12" s="20" t="n">
        <v>0</v>
      </c>
      <c r="Q12" s="18" t="n">
        <v>0.9453817799999999</v>
      </c>
      <c r="R12" s="20" t="n">
        <v>0.65429773</v>
      </c>
    </row>
    <row r="13" spans="1:18">
      <c r="A13" s="15" t="s">
        <v>410</v>
      </c>
      <c r="B13" s="17" t="n">
        <v>7161</v>
      </c>
      <c r="C13" s="18">
        <f>(1175.0/B13*100)</f>
        <v/>
      </c>
      <c r="D13" s="19" t="n">
        <v>5986</v>
      </c>
      <c r="E13" s="18" t="n">
        <v>83.29056584</v>
      </c>
      <c r="F13" s="20" t="n">
        <v>2.42254788</v>
      </c>
      <c r="G13" s="18" t="n">
        <v>12.1255668</v>
      </c>
      <c r="H13" s="20" t="n">
        <v>2.19056265</v>
      </c>
      <c r="I13" s="18" t="n">
        <v>0</v>
      </c>
      <c r="J13" s="20" t="n">
        <v>0</v>
      </c>
      <c r="K13" s="18" t="s">
        <v>404</v>
      </c>
      <c r="L13" s="20" t="s">
        <v>404</v>
      </c>
      <c r="M13" s="18" t="n">
        <v>0</v>
      </c>
      <c r="N13" s="20" t="n">
        <v>0</v>
      </c>
      <c r="O13" s="18" t="n">
        <v>0</v>
      </c>
      <c r="P13" s="20" t="n">
        <v>0</v>
      </c>
      <c r="Q13" s="18" t="n">
        <v>4.58386736</v>
      </c>
      <c r="R13" s="20" t="n">
        <v>1.31893226</v>
      </c>
    </row>
    <row r="14" spans="1:18">
      <c r="A14" s="15" t="s">
        <v>411</v>
      </c>
      <c r="B14" s="17" t="n">
        <v>5587</v>
      </c>
      <c r="C14" s="18">
        <f>(0.0/B14*100)</f>
        <v/>
      </c>
      <c r="D14" s="19" t="n">
        <v>5587</v>
      </c>
      <c r="E14" s="18" t="n">
        <v>96.03600651000001</v>
      </c>
      <c r="F14" s="20" t="n">
        <v>0.9951321400000001</v>
      </c>
      <c r="G14" s="18" t="n">
        <v>3.96399349</v>
      </c>
      <c r="H14" s="20" t="n">
        <v>0.9951321400000001</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(0.0/B15*100)</f>
        <v/>
      </c>
      <c r="D15" s="19" t="n">
        <v>5882</v>
      </c>
      <c r="E15" s="18" t="n">
        <v>40.75142048</v>
      </c>
      <c r="F15" s="20" t="n">
        <v>3.43312903</v>
      </c>
      <c r="G15" s="18" t="n">
        <v>56.728777</v>
      </c>
      <c r="H15" s="20" t="n">
        <v>3.38265548</v>
      </c>
      <c r="I15" s="18" t="n">
        <v>0</v>
      </c>
      <c r="J15" s="20" t="n">
        <v>0</v>
      </c>
      <c r="K15" s="18" t="s">
        <v>404</v>
      </c>
      <c r="L15" s="20" t="s">
        <v>404</v>
      </c>
      <c r="M15" s="18" t="n">
        <v>0</v>
      </c>
      <c r="N15" s="20" t="n">
        <v>0</v>
      </c>
      <c r="O15" s="18" t="n">
        <v>0</v>
      </c>
      <c r="P15" s="20" t="n">
        <v>0</v>
      </c>
      <c r="Q15" s="18" t="n">
        <v>2.51980253</v>
      </c>
      <c r="R15" s="20" t="n">
        <v>1.24137997</v>
      </c>
    </row>
    <row r="16" spans="1:18">
      <c r="A16" s="15" t="s">
        <v>413</v>
      </c>
      <c r="B16" s="17" t="n">
        <v>6108</v>
      </c>
      <c r="C16" s="18">
        <f>(495.0/B16*100)</f>
        <v/>
      </c>
      <c r="D16" s="19" t="n">
        <v>5613</v>
      </c>
      <c r="E16" s="18" t="n">
        <v>47.12969981</v>
      </c>
      <c r="F16" s="20" t="n">
        <v>3.25978947</v>
      </c>
      <c r="G16" s="18" t="n">
        <v>49.67005881</v>
      </c>
      <c r="H16" s="20" t="n">
        <v>3.04236482</v>
      </c>
      <c r="I16" s="18" t="n">
        <v>0</v>
      </c>
      <c r="J16" s="20" t="n">
        <v>0</v>
      </c>
      <c r="K16" s="18" t="s">
        <v>404</v>
      </c>
      <c r="L16" s="20" t="s">
        <v>404</v>
      </c>
      <c r="M16" s="18" t="n">
        <v>0</v>
      </c>
      <c r="N16" s="20" t="n">
        <v>0</v>
      </c>
      <c r="O16" s="18" t="n">
        <v>0</v>
      </c>
      <c r="P16" s="20" t="n">
        <v>0</v>
      </c>
      <c r="Q16" s="18" t="n">
        <v>3.20024138</v>
      </c>
      <c r="R16" s="20" t="n">
        <v>1.18377651</v>
      </c>
    </row>
    <row r="17" spans="1:18">
      <c r="A17" s="15" t="s">
        <v>414</v>
      </c>
      <c r="B17" s="17" t="n">
        <v>6504</v>
      </c>
      <c r="C17" s="18">
        <f>(1325.0/B17*100)</f>
        <v/>
      </c>
      <c r="D17" s="19" t="n">
        <v>5179</v>
      </c>
      <c r="E17" s="18" t="n">
        <v>84.03657468999999</v>
      </c>
      <c r="F17" s="20" t="n">
        <v>2.77251024</v>
      </c>
      <c r="G17" s="18" t="n">
        <v>11.12219207</v>
      </c>
      <c r="H17" s="20" t="n">
        <v>2.54826738</v>
      </c>
      <c r="I17" s="18" t="n">
        <v>0</v>
      </c>
      <c r="J17" s="20" t="n">
        <v>0</v>
      </c>
      <c r="K17" s="18" t="s">
        <v>404</v>
      </c>
      <c r="L17" s="20" t="s">
        <v>404</v>
      </c>
      <c r="M17" s="18" t="n">
        <v>0</v>
      </c>
      <c r="N17" s="20" t="n">
        <v>0</v>
      </c>
      <c r="O17" s="18" t="n">
        <v>0</v>
      </c>
      <c r="P17" s="20" t="n">
        <v>0</v>
      </c>
      <c r="Q17" s="18" t="n">
        <v>4.84123324</v>
      </c>
      <c r="R17" s="20" t="n">
        <v>1.44339671</v>
      </c>
    </row>
    <row r="18" spans="1:18">
      <c r="A18" s="15" t="s">
        <v>415</v>
      </c>
      <c r="B18" s="17" t="n">
        <v>5532</v>
      </c>
      <c r="C18" s="18">
        <f>(0.0/B18*100)</f>
        <v/>
      </c>
      <c r="D18" s="19" t="n">
        <v>5532</v>
      </c>
      <c r="E18" s="18" t="n">
        <v>13.50827426</v>
      </c>
      <c r="F18" s="20" t="n">
        <v>2.77590578</v>
      </c>
      <c r="G18" s="18" t="n">
        <v>84.24785591</v>
      </c>
      <c r="H18" s="20" t="n">
        <v>2.71869997</v>
      </c>
      <c r="I18" s="18" t="n">
        <v>0</v>
      </c>
      <c r="J18" s="20" t="n">
        <v>0</v>
      </c>
      <c r="K18" s="18" t="s">
        <v>404</v>
      </c>
      <c r="L18" s="20" t="s">
        <v>404</v>
      </c>
      <c r="M18" s="18" t="n">
        <v>0</v>
      </c>
      <c r="N18" s="20" t="n">
        <v>0</v>
      </c>
      <c r="O18" s="18" t="n">
        <v>0</v>
      </c>
      <c r="P18" s="20" t="n">
        <v>0</v>
      </c>
      <c r="Q18" s="18" t="n">
        <v>2.24386983</v>
      </c>
      <c r="R18" s="20" t="n">
        <v>1.13113355</v>
      </c>
    </row>
    <row r="19" spans="1:18">
      <c r="A19" s="15" t="s">
        <v>416</v>
      </c>
      <c r="B19" s="17" t="n">
        <v>5658</v>
      </c>
      <c r="C19" s="18">
        <f>(327.0/B19*100)</f>
        <v/>
      </c>
      <c r="D19" s="19" t="n">
        <v>5331</v>
      </c>
      <c r="E19" s="18" t="n">
        <v>96.38026240000001</v>
      </c>
      <c r="F19" s="20" t="n">
        <v>1.1672027</v>
      </c>
      <c r="G19" s="18" t="n">
        <v>2.84703657</v>
      </c>
      <c r="H19" s="20" t="n">
        <v>1.00824152</v>
      </c>
      <c r="I19" s="18" t="n">
        <v>0</v>
      </c>
      <c r="J19" s="20" t="n">
        <v>0</v>
      </c>
      <c r="K19" s="18" t="s">
        <v>404</v>
      </c>
      <c r="L19" s="20" t="s">
        <v>404</v>
      </c>
      <c r="M19" s="18" t="n">
        <v>0</v>
      </c>
      <c r="N19" s="20" t="n">
        <v>0</v>
      </c>
      <c r="O19" s="18" t="n">
        <v>0</v>
      </c>
      <c r="P19" s="20" t="n">
        <v>0</v>
      </c>
      <c r="Q19" s="18" t="n">
        <v>0.77270103</v>
      </c>
      <c r="R19" s="20" t="n">
        <v>0.60302946</v>
      </c>
    </row>
    <row r="20" spans="1:18">
      <c r="A20" s="15" t="s">
        <v>417</v>
      </c>
      <c r="B20" s="17" t="n">
        <v>3371</v>
      </c>
      <c r="C20" s="18">
        <f>(24.0/B20*100)</f>
        <v/>
      </c>
      <c r="D20" s="19" t="n">
        <v>3347</v>
      </c>
      <c r="E20" s="18" t="n">
        <v>71.20367546</v>
      </c>
      <c r="F20" s="20" t="n">
        <v>0.28520021</v>
      </c>
      <c r="G20" s="18" t="n">
        <v>28.16987303</v>
      </c>
      <c r="H20" s="20" t="n">
        <v>0.27985614</v>
      </c>
      <c r="I20" s="18" t="n">
        <v>0</v>
      </c>
      <c r="J20" s="20" t="n">
        <v>0</v>
      </c>
      <c r="K20" s="18" t="s">
        <v>404</v>
      </c>
      <c r="L20" s="20" t="s">
        <v>404</v>
      </c>
      <c r="M20" s="18" t="n">
        <v>0</v>
      </c>
      <c r="N20" s="20" t="n">
        <v>0</v>
      </c>
      <c r="O20" s="18" t="n">
        <v>0</v>
      </c>
      <c r="P20" s="20" t="n">
        <v>0</v>
      </c>
      <c r="Q20" s="18" t="n">
        <v>0.62645152</v>
      </c>
      <c r="R20" s="20" t="n">
        <v>0.06839223</v>
      </c>
    </row>
    <row r="21" spans="1:18">
      <c r="A21" s="15" t="s">
        <v>418</v>
      </c>
      <c r="B21" s="17" t="n">
        <v>5741</v>
      </c>
      <c r="C21" s="18">
        <f>(0.0/B21*100)</f>
        <v/>
      </c>
      <c r="D21" s="19" t="n">
        <v>5741</v>
      </c>
      <c r="E21" s="18" t="n">
        <v>43.44935056</v>
      </c>
      <c r="F21" s="20" t="n">
        <v>3.67472985</v>
      </c>
      <c r="G21" s="18" t="n">
        <v>47.48929624</v>
      </c>
      <c r="H21" s="20" t="n">
        <v>3.81200795</v>
      </c>
      <c r="I21" s="18" t="n">
        <v>0</v>
      </c>
      <c r="J21" s="20" t="n">
        <v>0</v>
      </c>
      <c r="K21" s="18" t="s">
        <v>404</v>
      </c>
      <c r="L21" s="20" t="s">
        <v>404</v>
      </c>
      <c r="M21" s="18" t="n">
        <v>0</v>
      </c>
      <c r="N21" s="20" t="n">
        <v>0</v>
      </c>
      <c r="O21" s="18" t="n">
        <v>0</v>
      </c>
      <c r="P21" s="20" t="n">
        <v>0</v>
      </c>
      <c r="Q21" s="18" t="n">
        <v>9.061353199999999</v>
      </c>
      <c r="R21" s="20" t="n">
        <v>2.27329782</v>
      </c>
    </row>
    <row r="22" spans="1:18">
      <c r="A22" s="15" t="s">
        <v>419</v>
      </c>
      <c r="B22" s="17" t="n">
        <v>6598</v>
      </c>
      <c r="C22" s="18">
        <f>(0.0/B22*100)</f>
        <v/>
      </c>
      <c r="D22" s="19" t="n">
        <v>6598</v>
      </c>
      <c r="E22" s="18" t="n">
        <v>87.39764038</v>
      </c>
      <c r="F22" s="20" t="n">
        <v>2.581832</v>
      </c>
      <c r="G22" s="18" t="n">
        <v>9.79605276</v>
      </c>
      <c r="H22" s="20" t="n">
        <v>2.36176127</v>
      </c>
      <c r="I22" s="18" t="n">
        <v>0</v>
      </c>
      <c r="J22" s="20" t="n">
        <v>0</v>
      </c>
      <c r="K22" s="18" t="s">
        <v>404</v>
      </c>
      <c r="L22" s="20" t="s">
        <v>404</v>
      </c>
      <c r="M22" s="18" t="n">
        <v>0</v>
      </c>
      <c r="N22" s="20" t="n">
        <v>0</v>
      </c>
      <c r="O22" s="18" t="n">
        <v>0</v>
      </c>
      <c r="P22" s="20" t="n">
        <v>0</v>
      </c>
      <c r="Q22" s="18" t="n">
        <v>2.80630687</v>
      </c>
      <c r="R22" s="20" t="n">
        <v>1.27419919</v>
      </c>
    </row>
    <row r="23" spans="1:18">
      <c r="A23" s="15" t="s">
        <v>420</v>
      </c>
      <c r="B23" s="17" t="n">
        <v>11583</v>
      </c>
      <c r="C23" s="18">
        <f>(3185.0/B23*100)</f>
        <v/>
      </c>
      <c r="D23" s="19" t="n">
        <v>8398</v>
      </c>
      <c r="E23" s="18" t="n">
        <v>24.06961951</v>
      </c>
      <c r="F23" s="20" t="n">
        <v>3.3062617</v>
      </c>
      <c r="G23" s="18" t="n">
        <v>69.46028954000001</v>
      </c>
      <c r="H23" s="20" t="n">
        <v>3.51405319</v>
      </c>
      <c r="I23" s="18" t="n">
        <v>0</v>
      </c>
      <c r="J23" s="20" t="n">
        <v>0</v>
      </c>
      <c r="K23" s="18" t="s">
        <v>404</v>
      </c>
      <c r="L23" s="20" t="s">
        <v>404</v>
      </c>
      <c r="M23" s="18" t="n">
        <v>0</v>
      </c>
      <c r="N23" s="20" t="n">
        <v>0</v>
      </c>
      <c r="O23" s="18" t="n">
        <v>0</v>
      </c>
      <c r="P23" s="20" t="n">
        <v>0</v>
      </c>
      <c r="Q23" s="18" t="n">
        <v>6.47009095</v>
      </c>
      <c r="R23" s="20" t="n">
        <v>1.81215268</v>
      </c>
    </row>
    <row r="24" spans="1:18">
      <c r="A24" s="15" t="s">
        <v>421</v>
      </c>
      <c r="B24" s="17" t="n">
        <v>6647</v>
      </c>
      <c r="C24" s="18">
        <f>(0.0/B24*100)</f>
        <v/>
      </c>
      <c r="D24" s="19" t="n">
        <v>6647</v>
      </c>
      <c r="E24" s="18" t="n">
        <v>89.41537783</v>
      </c>
      <c r="F24" s="20" t="n">
        <v>2.5606206</v>
      </c>
      <c r="G24" s="18" t="n">
        <v>10.58462217</v>
      </c>
      <c r="H24" s="20" t="n">
        <v>2.5606206</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96.99564173</v>
      </c>
      <c r="F25" s="20" t="n">
        <v>1.38000168</v>
      </c>
      <c r="G25" s="18" t="n">
        <v>3.00435827</v>
      </c>
      <c r="H25" s="20" t="n">
        <v>1.38000168</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97.85561129</v>
      </c>
      <c r="F26" s="20" t="n">
        <v>0.86110888</v>
      </c>
      <c r="G26" s="18" t="n">
        <v>0.94747256</v>
      </c>
      <c r="H26" s="20" t="n">
        <v>0.49261341</v>
      </c>
      <c r="I26" s="18" t="n">
        <v>0</v>
      </c>
      <c r="J26" s="20" t="n">
        <v>0</v>
      </c>
      <c r="K26" s="18" t="s">
        <v>404</v>
      </c>
      <c r="L26" s="20" t="s">
        <v>404</v>
      </c>
      <c r="M26" s="18" t="n">
        <v>0</v>
      </c>
      <c r="N26" s="20" t="n">
        <v>0</v>
      </c>
      <c r="O26" s="18" t="n">
        <v>0</v>
      </c>
      <c r="P26" s="20" t="n">
        <v>0</v>
      </c>
      <c r="Q26" s="18" t="n">
        <v>1.19691615</v>
      </c>
      <c r="R26" s="20" t="n">
        <v>0.70240238</v>
      </c>
    </row>
    <row r="27" spans="1:18">
      <c r="A27" s="15" t="s">
        <v>424</v>
      </c>
      <c r="B27" s="17" t="n">
        <v>5299</v>
      </c>
      <c r="C27" s="18">
        <f>(0.0/B27*100)</f>
        <v/>
      </c>
      <c r="D27" s="19" t="n">
        <v>5299</v>
      </c>
      <c r="E27" s="18" t="n">
        <v>77.23123395</v>
      </c>
      <c r="F27" s="20" t="n">
        <v>0.07206895000000001</v>
      </c>
      <c r="G27" s="18" t="n">
        <v>22.76876605</v>
      </c>
      <c r="H27" s="20" t="n">
        <v>0.07206895000000001</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80.83581525</v>
      </c>
      <c r="F28" s="20" t="n">
        <v>2.39439043</v>
      </c>
      <c r="G28" s="18" t="n">
        <v>18.80930389</v>
      </c>
      <c r="H28" s="20" t="n">
        <v>2.29227992</v>
      </c>
      <c r="I28" s="18" t="n">
        <v>0</v>
      </c>
      <c r="J28" s="20" t="n">
        <v>0</v>
      </c>
      <c r="K28" s="18" t="s">
        <v>404</v>
      </c>
      <c r="L28" s="20" t="s">
        <v>404</v>
      </c>
      <c r="M28" s="18" t="n">
        <v>0</v>
      </c>
      <c r="N28" s="20" t="n">
        <v>0</v>
      </c>
      <c r="O28" s="18" t="n">
        <v>0</v>
      </c>
      <c r="P28" s="20" t="n">
        <v>0</v>
      </c>
      <c r="Q28" s="18" t="n">
        <v>0.35488086</v>
      </c>
      <c r="R28" s="20" t="n">
        <v>0.35015458</v>
      </c>
    </row>
    <row r="29" spans="1:18">
      <c r="A29" s="15" t="s">
        <v>426</v>
      </c>
      <c r="B29" s="17" t="n">
        <v>5385</v>
      </c>
      <c r="C29" s="18">
        <f>(1123.0/B29*100)</f>
        <v/>
      </c>
      <c r="D29" s="19" t="n">
        <v>4262</v>
      </c>
      <c r="E29" s="18" t="n">
        <v>72.44456322000001</v>
      </c>
      <c r="F29" s="20" t="n">
        <v>3.96543607</v>
      </c>
      <c r="G29" s="18" t="n">
        <v>0.64440392</v>
      </c>
      <c r="H29" s="20" t="n">
        <v>0.62753012</v>
      </c>
      <c r="I29" s="18" t="n">
        <v>0</v>
      </c>
      <c r="J29" s="20" t="n">
        <v>0</v>
      </c>
      <c r="K29" s="18" t="s">
        <v>404</v>
      </c>
      <c r="L29" s="20" t="s">
        <v>404</v>
      </c>
      <c r="M29" s="18" t="n">
        <v>0</v>
      </c>
      <c r="N29" s="20" t="n">
        <v>0</v>
      </c>
      <c r="O29" s="18" t="n">
        <v>0</v>
      </c>
      <c r="P29" s="20" t="n">
        <v>0</v>
      </c>
      <c r="Q29" s="18" t="n">
        <v>26.91103285</v>
      </c>
      <c r="R29" s="20" t="n">
        <v>4.06753942</v>
      </c>
    </row>
    <row r="30" spans="1:18">
      <c r="A30" s="15" t="s">
        <v>427</v>
      </c>
      <c r="B30" s="17" t="n">
        <v>4520</v>
      </c>
      <c r="C30" s="18">
        <f>(1053.0/B30*100)</f>
        <v/>
      </c>
      <c r="D30" s="19" t="n">
        <v>3467</v>
      </c>
      <c r="E30" s="18" t="n">
        <v>97.29329839</v>
      </c>
      <c r="F30" s="20" t="n">
        <v>0.79933703</v>
      </c>
      <c r="G30" s="18" t="n">
        <v>1.98641503</v>
      </c>
      <c r="H30" s="20" t="n">
        <v>0.12438771</v>
      </c>
      <c r="I30" s="18" t="n">
        <v>0</v>
      </c>
      <c r="J30" s="20" t="n">
        <v>0</v>
      </c>
      <c r="K30" s="18" t="s">
        <v>404</v>
      </c>
      <c r="L30" s="20" t="s">
        <v>404</v>
      </c>
      <c r="M30" s="18" t="n">
        <v>0</v>
      </c>
      <c r="N30" s="20" t="n">
        <v>0</v>
      </c>
      <c r="O30" s="18" t="n">
        <v>0</v>
      </c>
      <c r="P30" s="20" t="n">
        <v>0</v>
      </c>
      <c r="Q30" s="18" t="n">
        <v>0.72028658</v>
      </c>
      <c r="R30" s="20" t="n">
        <v>0.7808831899999999</v>
      </c>
    </row>
    <row r="31" spans="1:18">
      <c r="A31" s="15" t="s">
        <v>428</v>
      </c>
      <c r="B31" s="17" t="n">
        <v>5456</v>
      </c>
      <c r="C31" s="18">
        <f>(502.0/B31*100)</f>
        <v/>
      </c>
      <c r="D31" s="19" t="n">
        <v>4954</v>
      </c>
      <c r="E31" s="18" t="n">
        <v>67.39147335</v>
      </c>
      <c r="F31" s="20" t="n">
        <v>3.34177313</v>
      </c>
      <c r="G31" s="18" t="n">
        <v>23.007225</v>
      </c>
      <c r="H31" s="20" t="n">
        <v>2.8083349</v>
      </c>
      <c r="I31" s="18" t="n">
        <v>0</v>
      </c>
      <c r="J31" s="20" t="n">
        <v>0</v>
      </c>
      <c r="K31" s="18" t="s">
        <v>404</v>
      </c>
      <c r="L31" s="20" t="s">
        <v>404</v>
      </c>
      <c r="M31" s="18" t="n">
        <v>0</v>
      </c>
      <c r="N31" s="20" t="n">
        <v>0</v>
      </c>
      <c r="O31" s="18" t="n">
        <v>0</v>
      </c>
      <c r="P31" s="20" t="n">
        <v>0</v>
      </c>
      <c r="Q31" s="18" t="n">
        <v>9.60130165</v>
      </c>
      <c r="R31" s="20" t="n">
        <v>1.86478762</v>
      </c>
    </row>
    <row r="32" spans="1:18">
      <c r="A32" s="15" t="s">
        <v>429</v>
      </c>
      <c r="B32" s="17" t="n">
        <v>4478</v>
      </c>
      <c r="C32" s="18">
        <f>(0.0/B32*100)</f>
        <v/>
      </c>
      <c r="D32" s="19" t="n">
        <v>4478</v>
      </c>
      <c r="E32" s="18" t="n">
        <v>96.91599634000001</v>
      </c>
      <c r="F32" s="20" t="n">
        <v>1.40349799</v>
      </c>
      <c r="G32" s="18" t="n">
        <v>0.59132522</v>
      </c>
      <c r="H32" s="20" t="n">
        <v>0.6455704</v>
      </c>
      <c r="I32" s="18" t="n">
        <v>0</v>
      </c>
      <c r="J32" s="20" t="n">
        <v>0</v>
      </c>
      <c r="K32" s="18" t="s">
        <v>404</v>
      </c>
      <c r="L32" s="20" t="s">
        <v>404</v>
      </c>
      <c r="M32" s="18" t="n">
        <v>0</v>
      </c>
      <c r="N32" s="20" t="n">
        <v>0</v>
      </c>
      <c r="O32" s="18" t="n">
        <v>0</v>
      </c>
      <c r="P32" s="20" t="n">
        <v>0</v>
      </c>
      <c r="Q32" s="18" t="n">
        <v>2.49267843</v>
      </c>
      <c r="R32" s="20" t="n">
        <v>1.24641812</v>
      </c>
    </row>
    <row r="33" spans="1:18">
      <c r="A33" s="15" t="s">
        <v>430</v>
      </c>
      <c r="B33" s="17" t="n">
        <v>7325</v>
      </c>
      <c r="C33" s="18">
        <f>(29.0/B33*100)</f>
        <v/>
      </c>
      <c r="D33" s="19" t="n">
        <v>7296</v>
      </c>
      <c r="E33" s="18" t="n">
        <v>40.54705654</v>
      </c>
      <c r="F33" s="20" t="n">
        <v>3.54330367</v>
      </c>
      <c r="G33" s="18" t="n">
        <v>58.05224781</v>
      </c>
      <c r="H33" s="20" t="n">
        <v>3.44155249</v>
      </c>
      <c r="I33" s="18" t="n">
        <v>0</v>
      </c>
      <c r="J33" s="20" t="n">
        <v>0</v>
      </c>
      <c r="K33" s="18" t="s">
        <v>404</v>
      </c>
      <c r="L33" s="20" t="s">
        <v>404</v>
      </c>
      <c r="M33" s="18" t="n">
        <v>0</v>
      </c>
      <c r="N33" s="20" t="n">
        <v>0</v>
      </c>
      <c r="O33" s="18" t="n">
        <v>0</v>
      </c>
      <c r="P33" s="20" t="n">
        <v>0</v>
      </c>
      <c r="Q33" s="18" t="n">
        <v>1.40069565</v>
      </c>
      <c r="R33" s="20" t="n">
        <v>0.93722116</v>
      </c>
    </row>
    <row r="34" spans="1:18">
      <c r="A34" s="15" t="s">
        <v>431</v>
      </c>
      <c r="B34" s="17" t="n">
        <v>6350</v>
      </c>
      <c r="C34" s="18">
        <f>(0.0/B34*100)</f>
        <v/>
      </c>
      <c r="D34" s="19" t="n">
        <v>6350</v>
      </c>
      <c r="E34" s="18" t="n">
        <v>97.68835989</v>
      </c>
      <c r="F34" s="20" t="n">
        <v>0.88188543</v>
      </c>
      <c r="G34" s="18" t="n">
        <v>1.03751695</v>
      </c>
      <c r="H34" s="20" t="n">
        <v>0.60517236</v>
      </c>
      <c r="I34" s="18" t="n">
        <v>0</v>
      </c>
      <c r="J34" s="20" t="n">
        <v>0</v>
      </c>
      <c r="K34" s="18" t="s">
        <v>404</v>
      </c>
      <c r="L34" s="20" t="s">
        <v>404</v>
      </c>
      <c r="M34" s="18" t="n">
        <v>0</v>
      </c>
      <c r="N34" s="20" t="n">
        <v>0</v>
      </c>
      <c r="O34" s="18" t="n">
        <v>0</v>
      </c>
      <c r="P34" s="20" t="n">
        <v>0</v>
      </c>
      <c r="Q34" s="18" t="n">
        <v>1.27412316</v>
      </c>
      <c r="R34" s="20" t="n">
        <v>0.64831261</v>
      </c>
    </row>
    <row r="35" spans="1:18">
      <c r="A35" s="15" t="s">
        <v>432</v>
      </c>
      <c r="B35" s="17" t="n">
        <v>6406</v>
      </c>
      <c r="C35" s="18">
        <f>(443.0/B35*100)</f>
        <v/>
      </c>
      <c r="D35" s="19" t="n">
        <v>5963</v>
      </c>
      <c r="E35" s="18" t="n">
        <v>95.64763318999999</v>
      </c>
      <c r="F35" s="20" t="n">
        <v>0.1312608</v>
      </c>
      <c r="G35" s="18" t="n">
        <v>3.44212451</v>
      </c>
      <c r="H35" s="20" t="n">
        <v>0.1079126</v>
      </c>
      <c r="I35" s="18" t="n">
        <v>0</v>
      </c>
      <c r="J35" s="20" t="n">
        <v>0</v>
      </c>
      <c r="K35" s="18" t="s">
        <v>404</v>
      </c>
      <c r="L35" s="20" t="s">
        <v>404</v>
      </c>
      <c r="M35" s="18" t="n">
        <v>0</v>
      </c>
      <c r="N35" s="20" t="n">
        <v>0</v>
      </c>
      <c r="O35" s="18" t="n">
        <v>0</v>
      </c>
      <c r="P35" s="20" t="n">
        <v>0</v>
      </c>
      <c r="Q35" s="18" t="n">
        <v>0.91024231</v>
      </c>
      <c r="R35" s="20" t="n">
        <v>0.07769511</v>
      </c>
    </row>
    <row r="36" spans="1:18">
      <c r="A36" s="15" t="s">
        <v>433</v>
      </c>
      <c r="B36" s="17" t="n">
        <v>6736</v>
      </c>
      <c r="C36" s="18">
        <f>(10.0/B36*100)</f>
        <v/>
      </c>
      <c r="D36" s="19" t="n">
        <v>6726</v>
      </c>
      <c r="E36" s="18" t="n">
        <v>31.61522376</v>
      </c>
      <c r="F36" s="20" t="n">
        <v>2.92559108</v>
      </c>
      <c r="G36" s="18" t="n">
        <v>67.99058967000001</v>
      </c>
      <c r="H36" s="20" t="n">
        <v>2.92427957</v>
      </c>
      <c r="I36" s="18" t="n">
        <v>0</v>
      </c>
      <c r="J36" s="20" t="n">
        <v>0</v>
      </c>
      <c r="K36" s="18" t="s">
        <v>404</v>
      </c>
      <c r="L36" s="20" t="s">
        <v>404</v>
      </c>
      <c r="M36" s="18" t="n">
        <v>0</v>
      </c>
      <c r="N36" s="20" t="n">
        <v>0</v>
      </c>
      <c r="O36" s="18" t="n">
        <v>0</v>
      </c>
      <c r="P36" s="20" t="n">
        <v>0</v>
      </c>
      <c r="Q36" s="18" t="n">
        <v>0.39418657</v>
      </c>
      <c r="R36" s="20" t="n">
        <v>0.09669708</v>
      </c>
    </row>
    <row r="37" spans="1:18">
      <c r="A37" s="15" t="s">
        <v>434</v>
      </c>
      <c r="B37" s="17" t="n">
        <v>5458</v>
      </c>
      <c r="C37" s="18">
        <f>(0.0/B37*100)</f>
        <v/>
      </c>
      <c r="D37" s="19" t="n">
        <v>5458</v>
      </c>
      <c r="E37" s="18" t="n">
        <v>94.0623016</v>
      </c>
      <c r="F37" s="20" t="n">
        <v>1.98202376</v>
      </c>
      <c r="G37" s="18" t="n">
        <v>5.37410434</v>
      </c>
      <c r="H37" s="20" t="n">
        <v>1.89091026</v>
      </c>
      <c r="I37" s="18" t="n">
        <v>0</v>
      </c>
      <c r="J37" s="20" t="n">
        <v>0</v>
      </c>
      <c r="K37" s="18" t="s">
        <v>404</v>
      </c>
      <c r="L37" s="20" t="s">
        <v>404</v>
      </c>
      <c r="M37" s="18" t="n">
        <v>0</v>
      </c>
      <c r="N37" s="20" t="n">
        <v>0</v>
      </c>
      <c r="O37" s="18" t="n">
        <v>0</v>
      </c>
      <c r="P37" s="20" t="n">
        <v>0</v>
      </c>
      <c r="Q37" s="18" t="n">
        <v>0.56359406</v>
      </c>
      <c r="R37" s="20" t="n">
        <v>0.56361426</v>
      </c>
    </row>
    <row r="38" spans="1:18">
      <c r="A38" s="15" t="s">
        <v>435</v>
      </c>
      <c r="B38" s="17" t="n">
        <v>5860</v>
      </c>
      <c r="C38" s="18">
        <f>(268.0/B38*100)</f>
        <v/>
      </c>
      <c r="D38" s="19" t="n">
        <v>5592</v>
      </c>
      <c r="E38" s="18" t="n">
        <v>94.03963351</v>
      </c>
      <c r="F38" s="20" t="n">
        <v>1.50519146</v>
      </c>
      <c r="G38" s="18" t="n">
        <v>5.30243686</v>
      </c>
      <c r="H38" s="20" t="n">
        <v>1.42856118</v>
      </c>
      <c r="I38" s="18" t="n">
        <v>0</v>
      </c>
      <c r="J38" s="20" t="n">
        <v>0</v>
      </c>
      <c r="K38" s="18" t="s">
        <v>404</v>
      </c>
      <c r="L38" s="20" t="s">
        <v>404</v>
      </c>
      <c r="M38" s="18" t="n">
        <v>0</v>
      </c>
      <c r="N38" s="20" t="n">
        <v>0</v>
      </c>
      <c r="O38" s="18" t="n">
        <v>0</v>
      </c>
      <c r="P38" s="20" t="n">
        <v>0</v>
      </c>
      <c r="Q38" s="18" t="n">
        <v>0.65792964</v>
      </c>
      <c r="R38" s="20" t="n">
        <v>0.48116027</v>
      </c>
    </row>
    <row r="39" spans="1:18">
      <c r="A39" s="15" t="s">
        <v>436</v>
      </c>
      <c r="B39" s="17" t="n">
        <v>5895</v>
      </c>
      <c r="C39" s="18">
        <f>(0.0/B39*100)</f>
        <v/>
      </c>
      <c r="D39" s="19" t="n">
        <v>5895</v>
      </c>
      <c r="E39" s="18" t="n">
        <v>94.52615971</v>
      </c>
      <c r="F39" s="20" t="n">
        <v>2.19069717</v>
      </c>
      <c r="G39" s="18" t="n">
        <v>5.47384029</v>
      </c>
      <c r="H39" s="20" t="n">
        <v>2.19069717</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(2954.0/B40*100)</f>
        <v/>
      </c>
      <c r="D40" s="19" t="n">
        <v>11203</v>
      </c>
      <c r="E40" s="18" t="n">
        <v>96.81737848</v>
      </c>
      <c r="F40" s="20" t="n">
        <v>0.9207336</v>
      </c>
      <c r="G40" s="18" t="n">
        <v>0.23089335</v>
      </c>
      <c r="H40" s="20" t="n">
        <v>0.0735518</v>
      </c>
      <c r="I40" s="18" t="n">
        <v>0</v>
      </c>
      <c r="J40" s="20" t="n">
        <v>0</v>
      </c>
      <c r="K40" s="18" t="s">
        <v>404</v>
      </c>
      <c r="L40" s="20" t="s">
        <v>404</v>
      </c>
      <c r="M40" s="18" t="n">
        <v>0</v>
      </c>
      <c r="N40" s="20" t="n">
        <v>0</v>
      </c>
      <c r="O40" s="18" t="n">
        <v>0</v>
      </c>
      <c r="P40" s="20" t="n">
        <v>0</v>
      </c>
      <c r="Q40" s="18" t="n">
        <v>2.95172817</v>
      </c>
      <c r="R40" s="20" t="n">
        <v>0.91832143</v>
      </c>
    </row>
    <row r="41" spans="1:18">
      <c r="A41" s="15" t="s">
        <v>438</v>
      </c>
      <c r="B41" s="17" t="n">
        <v>5712</v>
      </c>
      <c r="C41" s="18">
        <f>(99.0/B41*100)</f>
        <v/>
      </c>
      <c r="D41" s="19" t="n">
        <v>5613</v>
      </c>
      <c r="E41" s="18" t="n">
        <v>99.87913442999999</v>
      </c>
      <c r="F41" s="20" t="n">
        <v>0.11382154</v>
      </c>
      <c r="G41" s="18" t="n">
        <v>0</v>
      </c>
      <c r="H41" s="20" t="n">
        <v>0</v>
      </c>
      <c r="I41" s="18" t="n">
        <v>0</v>
      </c>
      <c r="J41" s="20" t="n">
        <v>0</v>
      </c>
      <c r="K41" s="18" t="s">
        <v>404</v>
      </c>
      <c r="L41" s="20" t="s">
        <v>404</v>
      </c>
      <c r="M41" s="18" t="n">
        <v>0</v>
      </c>
      <c r="N41" s="20" t="n">
        <v>0</v>
      </c>
      <c r="O41" s="18" t="n">
        <v>0</v>
      </c>
      <c r="P41" s="20" t="n">
        <v>0</v>
      </c>
      <c r="Q41" s="18" t="n">
        <v>0.12086557</v>
      </c>
      <c r="R41" s="20" t="n">
        <v>0.11382154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98.39372684999999</v>
      </c>
      <c r="F44" s="20" t="n">
        <v>0.60588727</v>
      </c>
      <c r="G44" s="18" t="n">
        <v>0.89319305</v>
      </c>
      <c r="H44" s="20" t="n">
        <v>0.15517124</v>
      </c>
      <c r="I44" s="18" t="n">
        <v>0</v>
      </c>
      <c r="J44" s="20" t="n">
        <v>0</v>
      </c>
      <c r="K44" s="18" t="s">
        <v>404</v>
      </c>
      <c r="L44" s="20" t="s">
        <v>404</v>
      </c>
      <c r="M44" s="18" t="n">
        <v>0</v>
      </c>
      <c r="N44" s="20" t="n">
        <v>0</v>
      </c>
      <c r="O44" s="18" t="n">
        <v>0</v>
      </c>
      <c r="P44" s="20" t="n">
        <v>0</v>
      </c>
      <c r="Q44" s="18" t="n">
        <v>0.7130801</v>
      </c>
      <c r="R44" s="20" t="n">
        <v>0.58588528</v>
      </c>
    </row>
    <row r="45" spans="1:18">
      <c r="A45" s="15" t="s">
        <v>442</v>
      </c>
      <c r="B45" s="17" t="n">
        <v>5519</v>
      </c>
      <c r="C45" s="18">
        <f>(0.0/B45*100)</f>
        <v/>
      </c>
      <c r="D45" s="19" t="n">
        <v>5519</v>
      </c>
      <c r="E45" s="18" t="n">
        <v>95.16856903</v>
      </c>
      <c r="F45" s="20" t="n">
        <v>1.75201259</v>
      </c>
      <c r="G45" s="18" t="n">
        <v>4.17645227</v>
      </c>
      <c r="H45" s="20" t="n">
        <v>1.61737252</v>
      </c>
      <c r="I45" s="18" t="n">
        <v>0</v>
      </c>
      <c r="J45" s="20" t="n">
        <v>0</v>
      </c>
      <c r="K45" s="18" t="s">
        <v>404</v>
      </c>
      <c r="L45" s="20" t="s">
        <v>404</v>
      </c>
      <c r="M45" s="18" t="n">
        <v>0</v>
      </c>
      <c r="N45" s="20" t="n">
        <v>0</v>
      </c>
      <c r="O45" s="18" t="n">
        <v>0</v>
      </c>
      <c r="P45" s="20" t="n">
        <v>0</v>
      </c>
      <c r="Q45" s="18" t="n">
        <v>0.6549787</v>
      </c>
      <c r="R45" s="20" t="n">
        <v>0.66577085</v>
      </c>
    </row>
    <row r="46" spans="1:18">
      <c r="A46" s="15" t="s">
        <v>443</v>
      </c>
      <c r="B46" s="17" t="n">
        <v>23141</v>
      </c>
      <c r="C46" s="18">
        <f>(4196.0/B46*100)</f>
        <v/>
      </c>
      <c r="D46" s="19" t="n">
        <v>18945</v>
      </c>
      <c r="E46" s="18" t="n">
        <v>60.61493902</v>
      </c>
      <c r="F46" s="20" t="n">
        <v>2.38114821</v>
      </c>
      <c r="G46" s="18" t="n">
        <v>32.77563199</v>
      </c>
      <c r="H46" s="20" t="n">
        <v>2.13642108</v>
      </c>
      <c r="I46" s="18" t="n">
        <v>0</v>
      </c>
      <c r="J46" s="20" t="n">
        <v>0</v>
      </c>
      <c r="K46" s="18" t="s">
        <v>404</v>
      </c>
      <c r="L46" s="20" t="s">
        <v>404</v>
      </c>
      <c r="M46" s="18" t="n">
        <v>0</v>
      </c>
      <c r="N46" s="20" t="n">
        <v>0</v>
      </c>
      <c r="O46" s="18" t="n">
        <v>0</v>
      </c>
      <c r="P46" s="20" t="n">
        <v>0</v>
      </c>
      <c r="Q46" s="18" t="n">
        <v>6.60942899</v>
      </c>
      <c r="R46" s="20" t="n">
        <v>1.06399631</v>
      </c>
    </row>
    <row r="47" spans="1:18">
      <c r="A47" s="15" t="s">
        <v>444</v>
      </c>
      <c r="B47" s="17" t="n">
        <v>5928</v>
      </c>
      <c r="C47" s="18">
        <f>(0.0/B47*100)</f>
        <v/>
      </c>
      <c r="D47" s="19" t="n">
        <v>5928</v>
      </c>
      <c r="E47" s="18" t="n">
        <v>97.56373304</v>
      </c>
      <c r="F47" s="20" t="n">
        <v>1.22868986</v>
      </c>
      <c r="G47" s="18" t="n">
        <v>0</v>
      </c>
      <c r="H47" s="20" t="n">
        <v>0</v>
      </c>
      <c r="I47" s="18" t="n">
        <v>0</v>
      </c>
      <c r="J47" s="20" t="n">
        <v>0</v>
      </c>
      <c r="K47" s="18" t="s">
        <v>404</v>
      </c>
      <c r="L47" s="20" t="s">
        <v>404</v>
      </c>
      <c r="M47" s="18" t="n">
        <v>0</v>
      </c>
      <c r="N47" s="20" t="n">
        <v>0</v>
      </c>
      <c r="O47" s="18" t="n">
        <v>0</v>
      </c>
      <c r="P47" s="20" t="n">
        <v>0</v>
      </c>
      <c r="Q47" s="18" t="n">
        <v>2.43626696</v>
      </c>
      <c r="R47" s="20" t="n">
        <v>1.22868986</v>
      </c>
    </row>
    <row r="48" spans="1:18">
      <c r="A48" s="15" t="s">
        <v>445</v>
      </c>
      <c r="B48" s="17" t="n">
        <v>9841</v>
      </c>
      <c r="C48" s="18">
        <f>(40.0/B48*100)</f>
        <v/>
      </c>
      <c r="D48" s="19" t="n">
        <v>9801</v>
      </c>
      <c r="E48" s="18" t="n">
        <v>98.75935398999999</v>
      </c>
      <c r="F48" s="20" t="n">
        <v>0.79637811</v>
      </c>
      <c r="G48" s="18" t="n">
        <v>0.70540673</v>
      </c>
      <c r="H48" s="20" t="n">
        <v>0.59682565</v>
      </c>
      <c r="I48" s="18" t="n">
        <v>0</v>
      </c>
      <c r="J48" s="20" t="n">
        <v>0</v>
      </c>
      <c r="K48" s="18" t="s">
        <v>404</v>
      </c>
      <c r="L48" s="20" t="s">
        <v>404</v>
      </c>
      <c r="M48" s="18" t="n">
        <v>0</v>
      </c>
      <c r="N48" s="20" t="n">
        <v>0</v>
      </c>
      <c r="O48" s="18" t="n">
        <v>0</v>
      </c>
      <c r="P48" s="20" t="n">
        <v>0</v>
      </c>
      <c r="Q48" s="18" t="n">
        <v>0.53523928</v>
      </c>
      <c r="R48" s="20" t="n">
        <v>0.52726012</v>
      </c>
    </row>
    <row r="49" spans="1:18">
      <c r="A49" s="15" t="s">
        <v>446</v>
      </c>
      <c r="B49" s="17" t="n">
        <v>6349</v>
      </c>
      <c r="C49" s="18">
        <f>(52.0/B49*100)</f>
        <v/>
      </c>
      <c r="D49" s="19" t="n">
        <v>6297</v>
      </c>
      <c r="E49" s="18" t="n">
        <v>94.67416209</v>
      </c>
      <c r="F49" s="20" t="n">
        <v>1.13745534</v>
      </c>
      <c r="G49" s="18" t="n">
        <v>5.25908973</v>
      </c>
      <c r="H49" s="20" t="n">
        <v>1.13463296</v>
      </c>
      <c r="I49" s="18" t="n">
        <v>0</v>
      </c>
      <c r="J49" s="20" t="n">
        <v>0</v>
      </c>
      <c r="K49" s="18" t="s">
        <v>404</v>
      </c>
      <c r="L49" s="20" t="s">
        <v>404</v>
      </c>
      <c r="M49" s="18" t="n">
        <v>0</v>
      </c>
      <c r="N49" s="20" t="n">
        <v>0</v>
      </c>
      <c r="O49" s="18" t="n">
        <v>0</v>
      </c>
      <c r="P49" s="20" t="n">
        <v>0</v>
      </c>
      <c r="Q49" s="18" t="n">
        <v>0.06674818</v>
      </c>
      <c r="R49" s="20" t="n">
        <v>0.06688015</v>
      </c>
    </row>
    <row r="50" spans="1:18">
      <c r="A50" s="15" t="s">
        <v>447</v>
      </c>
      <c r="B50" s="17" t="n">
        <v>11795</v>
      </c>
      <c r="C50" s="18">
        <f>(1031.0/B50*100)</f>
        <v/>
      </c>
      <c r="D50" s="19" t="n">
        <v>10764</v>
      </c>
      <c r="E50" s="18" t="n">
        <v>55.50829834</v>
      </c>
      <c r="F50" s="20" t="n">
        <v>3.48560509</v>
      </c>
      <c r="G50" s="18" t="n">
        <v>38.22554007</v>
      </c>
      <c r="H50" s="20" t="n">
        <v>3.46550193</v>
      </c>
      <c r="I50" s="18" t="n">
        <v>0</v>
      </c>
      <c r="J50" s="20" t="n">
        <v>0</v>
      </c>
      <c r="K50" s="18" t="s">
        <v>404</v>
      </c>
      <c r="L50" s="20" t="s">
        <v>404</v>
      </c>
      <c r="M50" s="18" t="n">
        <v>0</v>
      </c>
      <c r="N50" s="20" t="n">
        <v>0</v>
      </c>
      <c r="O50" s="18" t="n">
        <v>0</v>
      </c>
      <c r="P50" s="20" t="n">
        <v>0</v>
      </c>
      <c r="Q50" s="18" t="n">
        <v>6.26616158</v>
      </c>
      <c r="R50" s="20" t="n">
        <v>1.57890352</v>
      </c>
    </row>
    <row r="51" spans="1:18">
      <c r="A51" s="15" t="s">
        <v>448</v>
      </c>
      <c r="B51" s="17" t="n">
        <v>6866</v>
      </c>
      <c r="C51" s="18">
        <f>(0.0/B51*100)</f>
        <v/>
      </c>
      <c r="D51" s="19" t="n">
        <v>6866</v>
      </c>
      <c r="E51" s="18" t="n">
        <v>91.17873514999999</v>
      </c>
      <c r="F51" s="20" t="n">
        <v>1.93916248</v>
      </c>
      <c r="G51" s="18" t="n">
        <v>8.82126485</v>
      </c>
      <c r="H51" s="20" t="n">
        <v>1.93916248</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99.29272897</v>
      </c>
      <c r="F52" s="20" t="n">
        <v>0.01650758</v>
      </c>
      <c r="G52" s="18" t="n">
        <v>0</v>
      </c>
      <c r="H52" s="20" t="n">
        <v>0</v>
      </c>
      <c r="I52" s="18" t="n">
        <v>0</v>
      </c>
      <c r="J52" s="20" t="n">
        <v>0</v>
      </c>
      <c r="K52" s="18" t="s">
        <v>404</v>
      </c>
      <c r="L52" s="20" t="s">
        <v>404</v>
      </c>
      <c r="M52" s="18" t="n">
        <v>0</v>
      </c>
      <c r="N52" s="20" t="n">
        <v>0</v>
      </c>
      <c r="O52" s="18" t="n">
        <v>0</v>
      </c>
      <c r="P52" s="20" t="n">
        <v>0</v>
      </c>
      <c r="Q52" s="18" t="n">
        <v>0.70727103</v>
      </c>
      <c r="R52" s="20" t="n">
        <v>0.01650758</v>
      </c>
    </row>
    <row r="53" spans="1:18">
      <c r="A53" s="15" t="s">
        <v>450</v>
      </c>
      <c r="B53" s="17" t="n">
        <v>5571</v>
      </c>
      <c r="C53" s="18">
        <f>(0.0/B53*100)</f>
        <v/>
      </c>
      <c r="D53" s="19" t="n">
        <v>5571</v>
      </c>
      <c r="E53" s="18" t="n">
        <v>97.74704065</v>
      </c>
      <c r="F53" s="20" t="n">
        <v>0.0504631</v>
      </c>
      <c r="G53" s="18" t="n">
        <v>2.10542946</v>
      </c>
      <c r="H53" s="20" t="n">
        <v>0.04251789</v>
      </c>
      <c r="I53" s="18" t="n">
        <v>0</v>
      </c>
      <c r="J53" s="20" t="n">
        <v>0</v>
      </c>
      <c r="K53" s="18" t="s">
        <v>404</v>
      </c>
      <c r="L53" s="20" t="s">
        <v>404</v>
      </c>
      <c r="M53" s="18" t="n">
        <v>0</v>
      </c>
      <c r="N53" s="20" t="n">
        <v>0</v>
      </c>
      <c r="O53" s="18" t="n">
        <v>0</v>
      </c>
      <c r="P53" s="20" t="n">
        <v>0</v>
      </c>
      <c r="Q53" s="18" t="n">
        <v>0.14752989</v>
      </c>
      <c r="R53" s="20" t="n">
        <v>0.02888149</v>
      </c>
    </row>
    <row r="54" spans="1:18">
      <c r="A54" s="15" t="s">
        <v>451</v>
      </c>
      <c r="B54" s="17" t="n">
        <v>4740</v>
      </c>
      <c r="C54" s="18">
        <f>(199.0/B54*100)</f>
        <v/>
      </c>
      <c r="D54" s="19" t="n">
        <v>4541</v>
      </c>
      <c r="E54" s="18" t="n">
        <v>97.15723766000001</v>
      </c>
      <c r="F54" s="20" t="n">
        <v>1.31789649</v>
      </c>
      <c r="G54" s="18" t="n">
        <v>0.07636517</v>
      </c>
      <c r="H54" s="20" t="n">
        <v>0.07651529999999999</v>
      </c>
      <c r="I54" s="18" t="n">
        <v>0</v>
      </c>
      <c r="J54" s="20" t="n">
        <v>0</v>
      </c>
      <c r="K54" s="18" t="s">
        <v>404</v>
      </c>
      <c r="L54" s="20" t="s">
        <v>404</v>
      </c>
      <c r="M54" s="18" t="n">
        <v>0</v>
      </c>
      <c r="N54" s="20" t="n">
        <v>0</v>
      </c>
      <c r="O54" s="18" t="n">
        <v>0</v>
      </c>
      <c r="P54" s="20" t="n">
        <v>0</v>
      </c>
      <c r="Q54" s="18" t="n">
        <v>2.76639718</v>
      </c>
      <c r="R54" s="20" t="n">
        <v>1.32051742</v>
      </c>
    </row>
    <row r="55" spans="1:18">
      <c r="A55" s="15" t="s">
        <v>452</v>
      </c>
      <c r="B55" s="17" t="n">
        <v>5316</v>
      </c>
      <c r="C55" s="18">
        <f>(43.0/B55*100)</f>
        <v/>
      </c>
      <c r="D55" s="19" t="n">
        <v>5273</v>
      </c>
      <c r="E55" s="18" t="n">
        <v>95.20860722</v>
      </c>
      <c r="F55" s="20" t="n">
        <v>1.4205427</v>
      </c>
      <c r="G55" s="18" t="n">
        <v>3.3499557</v>
      </c>
      <c r="H55" s="20" t="n">
        <v>1.18091698</v>
      </c>
      <c r="I55" s="18" t="n">
        <v>0</v>
      </c>
      <c r="J55" s="20" t="n">
        <v>0</v>
      </c>
      <c r="K55" s="18" t="s">
        <v>404</v>
      </c>
      <c r="L55" s="20" t="s">
        <v>404</v>
      </c>
      <c r="M55" s="18" t="n">
        <v>0</v>
      </c>
      <c r="N55" s="20" t="n">
        <v>0</v>
      </c>
      <c r="O55" s="18" t="n">
        <v>0</v>
      </c>
      <c r="P55" s="20" t="n">
        <v>0</v>
      </c>
      <c r="Q55" s="18" t="n">
        <v>1.44143707</v>
      </c>
      <c r="R55" s="20" t="n">
        <v>0.8591542</v>
      </c>
    </row>
    <row r="56" spans="1:18">
      <c r="A56" s="15" t="s">
        <v>453</v>
      </c>
      <c r="B56" s="17" t="n">
        <v>5359</v>
      </c>
      <c r="C56" s="18">
        <f>(0.0/B56*100)</f>
        <v/>
      </c>
      <c r="D56" s="19" t="n">
        <v>5359</v>
      </c>
      <c r="E56" s="18" t="n">
        <v>94.65822059</v>
      </c>
      <c r="F56" s="20" t="n">
        <v>1.88771328</v>
      </c>
      <c r="G56" s="18" t="n">
        <v>0.5340508</v>
      </c>
      <c r="H56" s="20" t="n">
        <v>0.53487026</v>
      </c>
      <c r="I56" s="18" t="n">
        <v>0</v>
      </c>
      <c r="J56" s="20" t="n">
        <v>0</v>
      </c>
      <c r="K56" s="18" t="s">
        <v>404</v>
      </c>
      <c r="L56" s="20" t="s">
        <v>404</v>
      </c>
      <c r="M56" s="18" t="n">
        <v>0</v>
      </c>
      <c r="N56" s="20" t="n">
        <v>0</v>
      </c>
      <c r="O56" s="18" t="n">
        <v>0</v>
      </c>
      <c r="P56" s="20" t="n">
        <v>0</v>
      </c>
      <c r="Q56" s="18" t="n">
        <v>4.80772861</v>
      </c>
      <c r="R56" s="20" t="n">
        <v>1.81233184</v>
      </c>
    </row>
    <row r="57" spans="1:18">
      <c r="A57" s="15" t="s">
        <v>454</v>
      </c>
      <c r="B57" s="17" t="n">
        <v>6513</v>
      </c>
      <c r="C57" s="18">
        <f>(0.0/B57*100)</f>
        <v/>
      </c>
      <c r="D57" s="19" t="n">
        <v>6513</v>
      </c>
      <c r="E57" s="18" t="n">
        <v>95.49942333</v>
      </c>
      <c r="F57" s="20" t="n">
        <v>1.39697362</v>
      </c>
      <c r="G57" s="18" t="n">
        <v>2.87245076</v>
      </c>
      <c r="H57" s="20" t="n">
        <v>1.12060062</v>
      </c>
      <c r="I57" s="18" t="n">
        <v>0</v>
      </c>
      <c r="J57" s="20" t="n">
        <v>0</v>
      </c>
      <c r="K57" s="18" t="s">
        <v>404</v>
      </c>
      <c r="L57" s="20" t="s">
        <v>404</v>
      </c>
      <c r="M57" s="18" t="n">
        <v>0</v>
      </c>
      <c r="N57" s="20" t="n">
        <v>0</v>
      </c>
      <c r="O57" s="18" t="n">
        <v>0</v>
      </c>
      <c r="P57" s="20" t="n">
        <v>0</v>
      </c>
      <c r="Q57" s="18" t="n">
        <v>1.62812591</v>
      </c>
      <c r="R57" s="20" t="n">
        <v>0.82919494</v>
      </c>
    </row>
    <row r="58" spans="1:18">
      <c r="A58" s="15" t="s">
        <v>455</v>
      </c>
      <c r="B58" s="17" t="n">
        <v>7267</v>
      </c>
      <c r="C58" s="18">
        <f>(0.0/B58*100)</f>
        <v/>
      </c>
      <c r="D58" s="19" t="n">
        <v>7267</v>
      </c>
      <c r="E58" s="18" t="n">
        <v>99.41176206</v>
      </c>
      <c r="F58" s="20" t="n">
        <v>0.59015147</v>
      </c>
      <c r="G58" s="18" t="n">
        <v>0.58823794</v>
      </c>
      <c r="H58" s="20" t="n">
        <v>0.59015147</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98.26814152999999</v>
      </c>
      <c r="F59" s="20" t="n">
        <v>0.51668885</v>
      </c>
      <c r="G59" s="18" t="n">
        <v>1.68149865</v>
      </c>
      <c r="H59" s="20" t="n">
        <v>0.51714891</v>
      </c>
      <c r="I59" s="18" t="n">
        <v>0</v>
      </c>
      <c r="J59" s="20" t="n">
        <v>0</v>
      </c>
      <c r="K59" s="18" t="s">
        <v>404</v>
      </c>
      <c r="L59" s="20" t="s">
        <v>404</v>
      </c>
      <c r="M59" s="18" t="n">
        <v>0</v>
      </c>
      <c r="N59" s="20" t="n">
        <v>0</v>
      </c>
      <c r="O59" s="18" t="n">
        <v>0</v>
      </c>
      <c r="P59" s="20" t="n">
        <v>0</v>
      </c>
      <c r="Q59" s="18" t="n">
        <v>0.05035982</v>
      </c>
      <c r="R59" s="20" t="n">
        <v>0.03558743</v>
      </c>
    </row>
    <row r="60" spans="1:18">
      <c r="A60" s="15" t="s">
        <v>457</v>
      </c>
      <c r="B60" s="17" t="n">
        <v>4546</v>
      </c>
      <c r="C60" s="18">
        <f>(0.0/B60*100)</f>
        <v/>
      </c>
      <c r="D60" s="19" t="n">
        <v>4546</v>
      </c>
      <c r="E60" s="18" t="n">
        <v>90.0359402</v>
      </c>
      <c r="F60" s="20" t="n">
        <v>1.96188021</v>
      </c>
      <c r="G60" s="18" t="n">
        <v>6.40790471</v>
      </c>
      <c r="H60" s="20" t="n">
        <v>1.58714866</v>
      </c>
      <c r="I60" s="18" t="n">
        <v>0</v>
      </c>
      <c r="J60" s="20" t="n">
        <v>0</v>
      </c>
      <c r="K60" s="18" t="s">
        <v>404</v>
      </c>
      <c r="L60" s="20" t="s">
        <v>404</v>
      </c>
      <c r="M60" s="18" t="n">
        <v>0</v>
      </c>
      <c r="N60" s="20" t="n">
        <v>0</v>
      </c>
      <c r="O60" s="18" t="n">
        <v>0</v>
      </c>
      <c r="P60" s="20" t="n">
        <v>0</v>
      </c>
      <c r="Q60" s="18" t="n">
        <v>3.55615509</v>
      </c>
      <c r="R60" s="20" t="n">
        <v>1.15743235</v>
      </c>
    </row>
    <row r="61" spans="1:18">
      <c r="A61" s="15" t="s">
        <v>458</v>
      </c>
      <c r="B61" s="17" t="n">
        <v>6525</v>
      </c>
      <c r="C61" s="18">
        <f>(0.0/B61*100)</f>
        <v/>
      </c>
      <c r="D61" s="19" t="n">
        <v>6525</v>
      </c>
      <c r="E61" s="18" t="n">
        <v>98.93514673999999</v>
      </c>
      <c r="F61" s="20" t="n">
        <v>0.66290675</v>
      </c>
      <c r="G61" s="18" t="n">
        <v>0.51094331</v>
      </c>
      <c r="H61" s="20" t="n">
        <v>0.36049787</v>
      </c>
      <c r="I61" s="18" t="n">
        <v>0</v>
      </c>
      <c r="J61" s="20" t="n">
        <v>0</v>
      </c>
      <c r="K61" s="18" t="s">
        <v>404</v>
      </c>
      <c r="L61" s="20" t="s">
        <v>404</v>
      </c>
      <c r="M61" s="18" t="n">
        <v>0</v>
      </c>
      <c r="N61" s="20" t="n">
        <v>0</v>
      </c>
      <c r="O61" s="18" t="n">
        <v>0</v>
      </c>
      <c r="P61" s="20" t="n">
        <v>0</v>
      </c>
      <c r="Q61" s="18" t="n">
        <v>0.55390996</v>
      </c>
      <c r="R61" s="20" t="n">
        <v>0.5564910199999999</v>
      </c>
    </row>
    <row r="62" spans="1:18">
      <c r="A62" s="15" t="s">
        <v>459</v>
      </c>
      <c r="B62" s="17" t="n">
        <v>4476</v>
      </c>
      <c r="C62" s="18">
        <f>(0.0/B62*100)</f>
        <v/>
      </c>
      <c r="D62" s="19" t="n">
        <v>4476</v>
      </c>
      <c r="E62" s="18" t="n">
        <v>97.80920446</v>
      </c>
      <c r="F62" s="20" t="n">
        <v>0.03301513</v>
      </c>
      <c r="G62" s="18" t="n">
        <v>2.19079554</v>
      </c>
      <c r="H62" s="20" t="n">
        <v>0.03301513</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91.06054524</v>
      </c>
      <c r="F63" s="20" t="n">
        <v>0.08683950999999999</v>
      </c>
      <c r="G63" s="18" t="n">
        <v>0</v>
      </c>
      <c r="H63" s="20" t="n">
        <v>0</v>
      </c>
      <c r="I63" s="18" t="n">
        <v>0</v>
      </c>
      <c r="J63" s="20" t="n">
        <v>0</v>
      </c>
      <c r="K63" s="18" t="s">
        <v>404</v>
      </c>
      <c r="L63" s="20" t="s">
        <v>404</v>
      </c>
      <c r="M63" s="18" t="n">
        <v>0</v>
      </c>
      <c r="N63" s="20" t="n">
        <v>0</v>
      </c>
      <c r="O63" s="18" t="n">
        <v>0</v>
      </c>
      <c r="P63" s="20" t="n">
        <v>0</v>
      </c>
      <c r="Q63" s="18" t="n">
        <v>8.93945476</v>
      </c>
      <c r="R63" s="20" t="n">
        <v>0.08683950999999999</v>
      </c>
    </row>
    <row r="64" spans="1:18">
      <c r="A64" s="15" t="s">
        <v>461</v>
      </c>
      <c r="B64" s="17" t="n">
        <v>3634</v>
      </c>
      <c r="C64" s="18">
        <f>(27.0/B64*100)</f>
        <v/>
      </c>
      <c r="D64" s="19" t="n">
        <v>3607</v>
      </c>
      <c r="E64" s="18" t="n">
        <v>93.06249579999999</v>
      </c>
      <c r="F64" s="20" t="n">
        <v>0.05262942</v>
      </c>
      <c r="G64" s="18" t="n">
        <v>5.85923743</v>
      </c>
      <c r="H64" s="20" t="n">
        <v>0.05276207</v>
      </c>
      <c r="I64" s="18" t="n">
        <v>0</v>
      </c>
      <c r="J64" s="20" t="n">
        <v>0</v>
      </c>
      <c r="K64" s="18" t="s">
        <v>404</v>
      </c>
      <c r="L64" s="20" t="s">
        <v>404</v>
      </c>
      <c r="M64" s="18" t="n">
        <v>0</v>
      </c>
      <c r="N64" s="20" t="n">
        <v>0</v>
      </c>
      <c r="O64" s="18" t="n">
        <v>0</v>
      </c>
      <c r="P64" s="20" t="n">
        <v>0</v>
      </c>
      <c r="Q64" s="18" t="n">
        <v>1.07826677</v>
      </c>
      <c r="R64" s="20" t="n">
        <v>0.00167216</v>
      </c>
    </row>
    <row r="65" spans="1:18">
      <c r="A65" s="15" t="s">
        <v>462</v>
      </c>
      <c r="B65" s="17" t="n">
        <v>5325</v>
      </c>
      <c r="C65" s="18">
        <f>(0.0/B65*100)</f>
        <v/>
      </c>
      <c r="D65" s="19" t="n">
        <v>5325</v>
      </c>
      <c r="E65" s="18" t="n">
        <v>99.28437211000001</v>
      </c>
      <c r="F65" s="20" t="n">
        <v>0.50592589</v>
      </c>
      <c r="G65" s="18" t="n">
        <v>0.71562789</v>
      </c>
      <c r="H65" s="20" t="n">
        <v>0.50592589</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99.87384170999999</v>
      </c>
      <c r="F66" s="20" t="n">
        <v>0.00316386</v>
      </c>
      <c r="G66" s="18" t="n">
        <v>0</v>
      </c>
      <c r="H66" s="20" t="n">
        <v>0</v>
      </c>
      <c r="I66" s="18" t="n">
        <v>0</v>
      </c>
      <c r="J66" s="20" t="n">
        <v>0</v>
      </c>
      <c r="K66" s="18" t="s">
        <v>404</v>
      </c>
      <c r="L66" s="20" t="s">
        <v>404</v>
      </c>
      <c r="M66" s="18" t="n">
        <v>0</v>
      </c>
      <c r="N66" s="20" t="n">
        <v>0</v>
      </c>
      <c r="O66" s="18" t="n">
        <v>0</v>
      </c>
      <c r="P66" s="20" t="n">
        <v>0</v>
      </c>
      <c r="Q66" s="18" t="n">
        <v>0.12615829</v>
      </c>
      <c r="R66" s="20" t="n">
        <v>0.00316386</v>
      </c>
    </row>
    <row r="67" spans="1:18">
      <c r="A67" s="15" t="s">
        <v>464</v>
      </c>
      <c r="B67" s="17" t="n">
        <v>6971</v>
      </c>
      <c r="C67" s="18">
        <f>(0.0/B67*100)</f>
        <v/>
      </c>
      <c r="D67" s="19" t="n">
        <v>6971</v>
      </c>
      <c r="E67" s="18" t="n">
        <v>91.67698643</v>
      </c>
      <c r="F67" s="20" t="n">
        <v>1.74156664</v>
      </c>
      <c r="G67" s="18" t="n">
        <v>7.90031166</v>
      </c>
      <c r="H67" s="20" t="n">
        <v>1.75958673</v>
      </c>
      <c r="I67" s="18" t="n">
        <v>0</v>
      </c>
      <c r="J67" s="20" t="n">
        <v>0</v>
      </c>
      <c r="K67" s="18" t="s">
        <v>404</v>
      </c>
      <c r="L67" s="20" t="s">
        <v>404</v>
      </c>
      <c r="M67" s="18" t="n">
        <v>0</v>
      </c>
      <c r="N67" s="20" t="n">
        <v>0</v>
      </c>
      <c r="O67" s="18" t="n">
        <v>0</v>
      </c>
      <c r="P67" s="20" t="n">
        <v>0</v>
      </c>
      <c r="Q67" s="18" t="n">
        <v>0.42270191</v>
      </c>
      <c r="R67" s="20" t="n">
        <v>0.30709309</v>
      </c>
    </row>
    <row r="68" spans="1:18">
      <c r="A68" s="15" t="s">
        <v>465</v>
      </c>
      <c r="B68" s="17" t="n">
        <v>12083</v>
      </c>
      <c r="C68" s="18">
        <f>(0.0/B68*100)</f>
        <v/>
      </c>
      <c r="D68" s="19" t="n">
        <v>12083</v>
      </c>
      <c r="E68" s="18" t="n">
        <v>96.62388944999999</v>
      </c>
      <c r="F68" s="20" t="n">
        <v>0.02733177</v>
      </c>
      <c r="G68" s="18" t="n">
        <v>1.5982918</v>
      </c>
      <c r="H68" s="20" t="n">
        <v>0.00288491</v>
      </c>
      <c r="I68" s="18" t="n">
        <v>0</v>
      </c>
      <c r="J68" s="20" t="n">
        <v>0</v>
      </c>
      <c r="K68" s="18" t="s">
        <v>404</v>
      </c>
      <c r="L68" s="20" t="s">
        <v>404</v>
      </c>
      <c r="M68" s="18" t="n">
        <v>0</v>
      </c>
      <c r="N68" s="20" t="n">
        <v>0</v>
      </c>
      <c r="O68" s="18" t="n">
        <v>0</v>
      </c>
      <c r="P68" s="20" t="n">
        <v>0</v>
      </c>
      <c r="Q68" s="18" t="n">
        <v>1.77781875</v>
      </c>
      <c r="R68" s="20" t="n">
        <v>0.02736867</v>
      </c>
    </row>
    <row r="69" spans="1:18">
      <c r="A69" s="15" t="s">
        <v>466</v>
      </c>
      <c r="B69" s="17" t="n">
        <v>4876</v>
      </c>
      <c r="C69" s="18">
        <f>(0.0/B69*100)</f>
        <v/>
      </c>
      <c r="D69" s="19" t="n">
        <v>4876</v>
      </c>
      <c r="E69" s="18" t="n">
        <v>99.29002291</v>
      </c>
      <c r="F69" s="20" t="n">
        <v>0.70892501</v>
      </c>
      <c r="G69" s="18" t="n">
        <v>0.70997709</v>
      </c>
      <c r="H69" s="20" t="n">
        <v>0.70892501</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99.30872766</v>
      </c>
      <c r="F70" s="20" t="n">
        <v>0.97667294</v>
      </c>
      <c r="G70" s="18" t="n">
        <v>0</v>
      </c>
      <c r="H70" s="20" t="n">
        <v>0</v>
      </c>
      <c r="I70" s="18" t="n">
        <v>0</v>
      </c>
      <c r="J70" s="20" t="n">
        <v>0</v>
      </c>
      <c r="K70" s="18" t="s">
        <v>404</v>
      </c>
      <c r="L70" s="20" t="s">
        <v>404</v>
      </c>
      <c r="M70" s="18" t="n">
        <v>0</v>
      </c>
      <c r="N70" s="20" t="n">
        <v>0</v>
      </c>
      <c r="O70" s="18" t="n">
        <v>0</v>
      </c>
      <c r="P70" s="20" t="n">
        <v>0</v>
      </c>
      <c r="Q70" s="18" t="n">
        <v>0.69127234</v>
      </c>
      <c r="R70" s="20" t="n">
        <v>0.97667294</v>
      </c>
    </row>
    <row r="71" spans="1:18">
      <c r="A71" s="15" t="s">
        <v>468</v>
      </c>
      <c r="B71" s="17" t="n">
        <v>6115</v>
      </c>
      <c r="C71" s="18">
        <f>(0.0/B71*100)</f>
        <v/>
      </c>
      <c r="D71" s="19" t="n">
        <v>6115</v>
      </c>
      <c r="E71" s="18" t="n">
        <v>98.81181595</v>
      </c>
      <c r="F71" s="20" t="n">
        <v>0.03054441</v>
      </c>
      <c r="G71" s="18" t="n">
        <v>0</v>
      </c>
      <c r="H71" s="20" t="n">
        <v>0</v>
      </c>
      <c r="I71" s="18" t="n">
        <v>0</v>
      </c>
      <c r="J71" s="20" t="n">
        <v>0</v>
      </c>
      <c r="K71" s="18" t="s">
        <v>404</v>
      </c>
      <c r="L71" s="20" t="s">
        <v>404</v>
      </c>
      <c r="M71" s="18" t="n">
        <v>0</v>
      </c>
      <c r="N71" s="20" t="n">
        <v>0</v>
      </c>
      <c r="O71" s="18" t="n">
        <v>0</v>
      </c>
      <c r="P71" s="20" t="n">
        <v>0</v>
      </c>
      <c r="Q71" s="18" t="n">
        <v>1.18818405</v>
      </c>
      <c r="R71" s="20" t="n">
        <v>0.03054441</v>
      </c>
    </row>
    <row r="72" spans="1:18">
      <c r="A72" s="15" t="s">
        <v>469</v>
      </c>
      <c r="B72" s="17" t="n">
        <v>7708</v>
      </c>
      <c r="C72" s="18">
        <f>(0.0/B72*100)</f>
        <v/>
      </c>
      <c r="D72" s="19" t="n">
        <v>7708</v>
      </c>
      <c r="E72" s="18" t="n">
        <v>81.34161650999999</v>
      </c>
      <c r="F72" s="20" t="n">
        <v>2.82948556</v>
      </c>
      <c r="G72" s="18" t="n">
        <v>17.72581311</v>
      </c>
      <c r="H72" s="20" t="n">
        <v>2.74377811</v>
      </c>
      <c r="I72" s="18" t="n">
        <v>0</v>
      </c>
      <c r="J72" s="20" t="n">
        <v>0</v>
      </c>
      <c r="K72" s="18" t="s">
        <v>404</v>
      </c>
      <c r="L72" s="20" t="s">
        <v>404</v>
      </c>
      <c r="M72" s="18" t="n">
        <v>0</v>
      </c>
      <c r="N72" s="20" t="n">
        <v>0</v>
      </c>
      <c r="O72" s="18" t="n">
        <v>0</v>
      </c>
      <c r="P72" s="20" t="n">
        <v>0</v>
      </c>
      <c r="Q72" s="18" t="n">
        <v>0.93257038</v>
      </c>
      <c r="R72" s="20" t="n">
        <v>0.69235351</v>
      </c>
    </row>
    <row r="73" spans="1:18">
      <c r="A73" s="15" t="s">
        <v>470</v>
      </c>
      <c r="B73" s="17" t="n">
        <v>8249</v>
      </c>
      <c r="C73" s="18">
        <f>(0.0/B73*100)</f>
        <v/>
      </c>
      <c r="D73" s="19" t="n">
        <v>8249</v>
      </c>
      <c r="E73" s="18" t="n">
        <v>96.52738949</v>
      </c>
      <c r="F73" s="20" t="n">
        <v>1.36096952</v>
      </c>
      <c r="G73" s="18" t="n">
        <v>0.52727674</v>
      </c>
      <c r="H73" s="20" t="n">
        <v>0.4289735</v>
      </c>
      <c r="I73" s="18" t="n">
        <v>0</v>
      </c>
      <c r="J73" s="20" t="n">
        <v>0</v>
      </c>
      <c r="K73" s="18" t="s">
        <v>404</v>
      </c>
      <c r="L73" s="20" t="s">
        <v>404</v>
      </c>
      <c r="M73" s="18" t="n">
        <v>0</v>
      </c>
      <c r="N73" s="20" t="n">
        <v>0</v>
      </c>
      <c r="O73" s="18" t="n">
        <v>0</v>
      </c>
      <c r="P73" s="20" t="n">
        <v>0</v>
      </c>
      <c r="Q73" s="18" t="n">
        <v>2.94533377</v>
      </c>
      <c r="R73" s="20" t="n">
        <v>1.28327603</v>
      </c>
    </row>
    <row r="74" spans="1:18">
      <c r="A74" s="15" t="s">
        <v>471</v>
      </c>
      <c r="B74" s="17" t="n">
        <v>4692</v>
      </c>
      <c r="C74" s="18">
        <f>(484.0/B74*100)</f>
        <v/>
      </c>
      <c r="D74" s="19" t="n">
        <v>4208</v>
      </c>
      <c r="E74" s="18" t="n">
        <v>96.32014666000001</v>
      </c>
      <c r="F74" s="20" t="n">
        <v>0.07505414000000001</v>
      </c>
      <c r="G74" s="18" t="n">
        <v>3.67985334</v>
      </c>
      <c r="H74" s="20" t="n">
        <v>0.07505414000000001</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(483.0/B75*100)</f>
        <v/>
      </c>
      <c r="D75" s="19" t="n">
        <v>4892</v>
      </c>
      <c r="E75" s="18" t="n">
        <v>64.2690186</v>
      </c>
      <c r="F75" s="20" t="n">
        <v>4.40554429</v>
      </c>
      <c r="G75" s="18" t="n">
        <v>26.6636417</v>
      </c>
      <c r="H75" s="20" t="n">
        <v>3.80271429</v>
      </c>
      <c r="I75" s="18" t="n">
        <v>0</v>
      </c>
      <c r="J75" s="20" t="n">
        <v>0</v>
      </c>
      <c r="K75" s="18" t="s">
        <v>404</v>
      </c>
      <c r="L75" s="20" t="s">
        <v>404</v>
      </c>
      <c r="M75" s="18" t="n">
        <v>0</v>
      </c>
      <c r="N75" s="20" t="n">
        <v>0</v>
      </c>
      <c r="O75" s="18" t="n">
        <v>0</v>
      </c>
      <c r="P75" s="20" t="n">
        <v>0</v>
      </c>
      <c r="Q75" s="18" t="n">
        <v>9.0673397</v>
      </c>
      <c r="R75" s="20" t="n">
        <v>2.56973054</v>
      </c>
    </row>
    <row r="76" spans="1:18">
      <c r="A76" s="15" t="s">
        <v>473</v>
      </c>
      <c r="B76" s="17" t="n">
        <v>14167</v>
      </c>
      <c r="C76" s="18">
        <f>(1400.0/B76*100)</f>
        <v/>
      </c>
      <c r="D76" s="19" t="n">
        <v>12767</v>
      </c>
      <c r="E76" s="18" t="n">
        <v>95.63878726</v>
      </c>
      <c r="F76" s="20" t="n">
        <v>1.16741757</v>
      </c>
      <c r="G76" s="18" t="n">
        <v>0</v>
      </c>
      <c r="H76" s="20" t="n">
        <v>0</v>
      </c>
      <c r="I76" s="18" t="n">
        <v>0</v>
      </c>
      <c r="J76" s="20" t="n">
        <v>0</v>
      </c>
      <c r="K76" s="18" t="s">
        <v>404</v>
      </c>
      <c r="L76" s="20" t="s">
        <v>404</v>
      </c>
      <c r="M76" s="18" t="n">
        <v>0</v>
      </c>
      <c r="N76" s="20" t="n">
        <v>0</v>
      </c>
      <c r="O76" s="18" t="n">
        <v>0</v>
      </c>
      <c r="P76" s="20" t="n">
        <v>0</v>
      </c>
      <c r="Q76" s="18" t="n">
        <v>4.36121274</v>
      </c>
      <c r="R76" s="20" t="n">
        <v>1.16741757</v>
      </c>
    </row>
    <row r="77" spans="1:18">
      <c r="A77" s="15" t="s">
        <v>474</v>
      </c>
      <c r="B77" s="17" t="n">
        <v>6062</v>
      </c>
      <c r="C77" s="18">
        <f>(0.0/B77*100)</f>
        <v/>
      </c>
      <c r="D77" s="19" t="n">
        <v>6062</v>
      </c>
      <c r="E77" s="18" t="n">
        <v>91.14235546</v>
      </c>
      <c r="F77" s="20" t="n">
        <v>1.77205881</v>
      </c>
      <c r="G77" s="18" t="n">
        <v>8.857644540000001</v>
      </c>
      <c r="H77" s="20" t="n">
        <v>1.77205881</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99.47210023</v>
      </c>
      <c r="F78" s="20" t="n">
        <v>0.52663984</v>
      </c>
      <c r="G78" s="18" t="n">
        <v>0.52789977</v>
      </c>
      <c r="H78" s="20" t="n">
        <v>0.52663984</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97.25436526</v>
      </c>
      <c r="F79" s="20" t="n">
        <v>1.65155158</v>
      </c>
      <c r="G79" s="18" t="n">
        <v>1.92013647</v>
      </c>
      <c r="H79" s="20" t="n">
        <v>1.3875796</v>
      </c>
      <c r="I79" s="18" t="n">
        <v>0</v>
      </c>
      <c r="J79" s="20" t="n">
        <v>0</v>
      </c>
      <c r="K79" s="18" t="s">
        <v>404</v>
      </c>
      <c r="L79" s="20" t="s">
        <v>404</v>
      </c>
      <c r="M79" s="18" t="n">
        <v>0</v>
      </c>
      <c r="N79" s="20" t="n">
        <v>0</v>
      </c>
      <c r="O79" s="18" t="n">
        <v>0</v>
      </c>
      <c r="P79" s="20" t="n">
        <v>0</v>
      </c>
      <c r="Q79" s="18" t="n">
        <v>0.82549827</v>
      </c>
      <c r="R79" s="20" t="n">
        <v>0.83341526</v>
      </c>
    </row>
    <row r="80" spans="1:18">
      <c r="A80" s="15" t="s">
        <v>477</v>
      </c>
      <c r="B80" s="17" t="n">
        <v>7841</v>
      </c>
      <c r="C80" s="18">
        <f>(0.0/B80*100)</f>
        <v/>
      </c>
      <c r="D80" s="19" t="n">
        <v>7841</v>
      </c>
      <c r="E80" s="18" t="n">
        <v>100</v>
      </c>
      <c r="F80" s="20" t="n">
        <v>0</v>
      </c>
      <c r="G80" s="18" t="n">
        <v>0</v>
      </c>
      <c r="H80" s="20" t="n">
        <v>0</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99.39987413999999</v>
      </c>
      <c r="F81" s="20" t="n">
        <v>0.56315605</v>
      </c>
      <c r="G81" s="18" t="n">
        <v>0.58014644</v>
      </c>
      <c r="H81" s="20" t="n">
        <v>0.56315031</v>
      </c>
      <c r="I81" s="18" t="n">
        <v>0</v>
      </c>
      <c r="J81" s="20" t="n">
        <v>0</v>
      </c>
      <c r="K81" s="18" t="s">
        <v>404</v>
      </c>
      <c r="L81" s="20" t="s">
        <v>404</v>
      </c>
      <c r="M81" s="18" t="n">
        <v>0</v>
      </c>
      <c r="N81" s="20" t="n">
        <v>0</v>
      </c>
      <c r="O81" s="18" t="n">
        <v>0</v>
      </c>
      <c r="P81" s="20" t="n">
        <v>0</v>
      </c>
      <c r="Q81" s="18" t="n">
        <v>0.01997943</v>
      </c>
      <c r="R81" s="20" t="n">
        <v>0.00074735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642</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19.07482008</v>
      </c>
      <c r="F7" s="20" t="n">
        <v>1.48194259</v>
      </c>
      <c r="G7" s="18" t="n">
        <v>76.9737861</v>
      </c>
      <c r="H7" s="20" t="n">
        <v>1.76416372</v>
      </c>
      <c r="I7" s="18" t="n">
        <v>0</v>
      </c>
      <c r="J7" s="20" t="n">
        <v>0</v>
      </c>
      <c r="K7" s="18" t="s">
        <v>404</v>
      </c>
      <c r="L7" s="20" t="s">
        <v>404</v>
      </c>
      <c r="M7" s="18" t="n">
        <v>0</v>
      </c>
      <c r="N7" s="20" t="n">
        <v>0</v>
      </c>
      <c r="O7" s="18" t="n">
        <v>0</v>
      </c>
      <c r="P7" s="20" t="n">
        <v>0</v>
      </c>
      <c r="Q7" s="18" t="n">
        <v>3.95139382</v>
      </c>
      <c r="R7" s="20" t="n">
        <v>0.86758058</v>
      </c>
    </row>
    <row r="8" spans="1:18">
      <c r="A8" s="15" t="s">
        <v>405</v>
      </c>
      <c r="B8" s="17" t="n">
        <v>7007</v>
      </c>
      <c r="C8" s="18">
        <f>(0.0/B8*100)</f>
        <v/>
      </c>
      <c r="D8" s="19" t="n">
        <v>7007</v>
      </c>
      <c r="E8" s="18" t="n">
        <v>53.46399841</v>
      </c>
      <c r="F8" s="20" t="n">
        <v>3.08927155</v>
      </c>
      <c r="G8" s="18" t="n">
        <v>43.69682019</v>
      </c>
      <c r="H8" s="20" t="n">
        <v>3.20443459</v>
      </c>
      <c r="I8" s="18" t="n">
        <v>0</v>
      </c>
      <c r="J8" s="20" t="n">
        <v>0</v>
      </c>
      <c r="K8" s="18" t="s">
        <v>404</v>
      </c>
      <c r="L8" s="20" t="s">
        <v>404</v>
      </c>
      <c r="M8" s="18" t="n">
        <v>0</v>
      </c>
      <c r="N8" s="20" t="n">
        <v>0</v>
      </c>
      <c r="O8" s="18" t="n">
        <v>0</v>
      </c>
      <c r="P8" s="20" t="n">
        <v>0</v>
      </c>
      <c r="Q8" s="18" t="n">
        <v>2.8391814</v>
      </c>
      <c r="R8" s="20" t="n">
        <v>1.15160624</v>
      </c>
    </row>
    <row r="9" spans="1:18">
      <c r="A9" s="15" t="s">
        <v>406</v>
      </c>
      <c r="B9" s="17" t="n">
        <v>9651</v>
      </c>
      <c r="C9" s="18">
        <f>(200.0/B9*100)</f>
        <v/>
      </c>
      <c r="D9" s="19" t="n">
        <v>9451</v>
      </c>
      <c r="E9" s="18" t="n">
        <v>71.07443840000001</v>
      </c>
      <c r="F9" s="20" t="n">
        <v>2.68080997</v>
      </c>
      <c r="G9" s="18" t="n">
        <v>21.92086722</v>
      </c>
      <c r="H9" s="20" t="n">
        <v>2.49898883</v>
      </c>
      <c r="I9" s="18" t="n">
        <v>0</v>
      </c>
      <c r="J9" s="20" t="n">
        <v>0</v>
      </c>
      <c r="K9" s="18" t="s">
        <v>404</v>
      </c>
      <c r="L9" s="20" t="s">
        <v>404</v>
      </c>
      <c r="M9" s="18" t="n">
        <v>0</v>
      </c>
      <c r="N9" s="20" t="n">
        <v>0</v>
      </c>
      <c r="O9" s="18" t="n">
        <v>0</v>
      </c>
      <c r="P9" s="20" t="n">
        <v>0</v>
      </c>
      <c r="Q9" s="18" t="n">
        <v>7.00469438</v>
      </c>
      <c r="R9" s="20" t="n">
        <v>1.80634474</v>
      </c>
    </row>
    <row r="10" spans="1:18">
      <c r="A10" s="15" t="s">
        <v>407</v>
      </c>
      <c r="B10" s="17" t="n">
        <v>20058</v>
      </c>
      <c r="C10" s="18">
        <f>(3074.0/B10*100)</f>
        <v/>
      </c>
      <c r="D10" s="19" t="n">
        <v>16984</v>
      </c>
      <c r="E10" s="18" t="n">
        <v>24.11299523</v>
      </c>
      <c r="F10" s="20" t="n">
        <v>2.04336785</v>
      </c>
      <c r="G10" s="18" t="n">
        <v>73.97126916000001</v>
      </c>
      <c r="H10" s="20" t="n">
        <v>2.13879403</v>
      </c>
      <c r="I10" s="18" t="n">
        <v>0</v>
      </c>
      <c r="J10" s="20" t="n">
        <v>0</v>
      </c>
      <c r="K10" s="18" t="s">
        <v>404</v>
      </c>
      <c r="L10" s="20" t="s">
        <v>404</v>
      </c>
      <c r="M10" s="18" t="n">
        <v>0</v>
      </c>
      <c r="N10" s="20" t="n">
        <v>0</v>
      </c>
      <c r="O10" s="18" t="n">
        <v>0</v>
      </c>
      <c r="P10" s="20" t="n">
        <v>0</v>
      </c>
      <c r="Q10" s="18" t="n">
        <v>1.91573561</v>
      </c>
      <c r="R10" s="20" t="n">
        <v>0.56255429</v>
      </c>
    </row>
    <row r="11" spans="1:18">
      <c r="A11" s="15" t="s">
        <v>408</v>
      </c>
      <c r="B11" s="17" t="n">
        <v>7053</v>
      </c>
      <c r="C11" s="18">
        <f>(137.0/B11*100)</f>
        <v/>
      </c>
      <c r="D11" s="19" t="n">
        <v>6916</v>
      </c>
      <c r="E11" s="18" t="n">
        <v>26.7181796</v>
      </c>
      <c r="F11" s="20" t="n">
        <v>3.34330553</v>
      </c>
      <c r="G11" s="18" t="n">
        <v>69.80060116999999</v>
      </c>
      <c r="H11" s="20" t="n">
        <v>3.43231834</v>
      </c>
      <c r="I11" s="18" t="n">
        <v>0</v>
      </c>
      <c r="J11" s="20" t="n">
        <v>0</v>
      </c>
      <c r="K11" s="18" t="s">
        <v>404</v>
      </c>
      <c r="L11" s="20" t="s">
        <v>404</v>
      </c>
      <c r="M11" s="18" t="n">
        <v>0</v>
      </c>
      <c r="N11" s="20" t="n">
        <v>0</v>
      </c>
      <c r="O11" s="18" t="n">
        <v>0</v>
      </c>
      <c r="P11" s="20" t="n">
        <v>0</v>
      </c>
      <c r="Q11" s="18" t="n">
        <v>3.48121922</v>
      </c>
      <c r="R11" s="20" t="n">
        <v>1.67758868</v>
      </c>
    </row>
    <row r="12" spans="1:18">
      <c r="A12" s="15" t="s">
        <v>409</v>
      </c>
      <c r="B12" s="17" t="n">
        <v>6894</v>
      </c>
      <c r="C12" s="18">
        <f>(106.0/B12*100)</f>
        <v/>
      </c>
      <c r="D12" s="19" t="n">
        <v>6788</v>
      </c>
      <c r="E12" s="18" t="n">
        <v>47.35482919</v>
      </c>
      <c r="F12" s="20" t="n">
        <v>2.77105906</v>
      </c>
      <c r="G12" s="18" t="n">
        <v>52.23904127</v>
      </c>
      <c r="H12" s="20" t="n">
        <v>2.77994496</v>
      </c>
      <c r="I12" s="18" t="n">
        <v>0</v>
      </c>
      <c r="J12" s="20" t="n">
        <v>0</v>
      </c>
      <c r="K12" s="18" t="s">
        <v>404</v>
      </c>
      <c r="L12" s="20" t="s">
        <v>404</v>
      </c>
      <c r="M12" s="18" t="n">
        <v>0</v>
      </c>
      <c r="N12" s="20" t="n">
        <v>0</v>
      </c>
      <c r="O12" s="18" t="n">
        <v>0</v>
      </c>
      <c r="P12" s="20" t="n">
        <v>0</v>
      </c>
      <c r="Q12" s="18" t="n">
        <v>0.40612955</v>
      </c>
      <c r="R12" s="20" t="n">
        <v>0.36544958</v>
      </c>
    </row>
    <row r="13" spans="1:18">
      <c r="A13" s="15" t="s">
        <v>410</v>
      </c>
      <c r="B13" s="17" t="n">
        <v>7161</v>
      </c>
      <c r="C13" s="18">
        <f>(1175.0/B13*100)</f>
        <v/>
      </c>
      <c r="D13" s="19" t="n">
        <v>5986</v>
      </c>
      <c r="E13" s="18" t="n">
        <v>23.45471759</v>
      </c>
      <c r="F13" s="20" t="n">
        <v>2.33860737</v>
      </c>
      <c r="G13" s="18" t="n">
        <v>70.94520356</v>
      </c>
      <c r="H13" s="20" t="n">
        <v>2.6508824</v>
      </c>
      <c r="I13" s="18" t="n">
        <v>0</v>
      </c>
      <c r="J13" s="20" t="n">
        <v>0</v>
      </c>
      <c r="K13" s="18" t="s">
        <v>404</v>
      </c>
      <c r="L13" s="20" t="s">
        <v>404</v>
      </c>
      <c r="M13" s="18" t="n">
        <v>0</v>
      </c>
      <c r="N13" s="20" t="n">
        <v>0</v>
      </c>
      <c r="O13" s="18" t="n">
        <v>0</v>
      </c>
      <c r="P13" s="20" t="n">
        <v>0</v>
      </c>
      <c r="Q13" s="18" t="n">
        <v>5.60007885</v>
      </c>
      <c r="R13" s="20" t="n">
        <v>1.5213392</v>
      </c>
    </row>
    <row r="14" spans="1:18">
      <c r="A14" s="15" t="s">
        <v>411</v>
      </c>
      <c r="B14" s="17" t="n">
        <v>5587</v>
      </c>
      <c r="C14" s="18">
        <f>(0.0/B14*100)</f>
        <v/>
      </c>
      <c r="D14" s="19" t="n">
        <v>5587</v>
      </c>
      <c r="E14" s="18" t="n">
        <v>28.5264092</v>
      </c>
      <c r="F14" s="20" t="n">
        <v>2.27012259</v>
      </c>
      <c r="G14" s="18" t="n">
        <v>70.38567612999999</v>
      </c>
      <c r="H14" s="20" t="n">
        <v>2.28191688</v>
      </c>
      <c r="I14" s="18" t="n">
        <v>0</v>
      </c>
      <c r="J14" s="20" t="n">
        <v>0</v>
      </c>
      <c r="K14" s="18" t="s">
        <v>404</v>
      </c>
      <c r="L14" s="20" t="s">
        <v>404</v>
      </c>
      <c r="M14" s="18" t="n">
        <v>0</v>
      </c>
      <c r="N14" s="20" t="n">
        <v>0</v>
      </c>
      <c r="O14" s="18" t="n">
        <v>0</v>
      </c>
      <c r="P14" s="20" t="n">
        <v>0</v>
      </c>
      <c r="Q14" s="18" t="n">
        <v>1.08791467</v>
      </c>
      <c r="R14" s="20" t="n">
        <v>0.65847925</v>
      </c>
    </row>
    <row r="15" spans="1:18">
      <c r="A15" s="15" t="s">
        <v>412</v>
      </c>
      <c r="B15" s="17" t="n">
        <v>5882</v>
      </c>
      <c r="C15" s="18">
        <f>(0.0/B15*100)</f>
        <v/>
      </c>
      <c r="D15" s="19" t="n">
        <v>5882</v>
      </c>
      <c r="E15" s="18" t="n">
        <v>4.70366611</v>
      </c>
      <c r="F15" s="20" t="n">
        <v>1.6790032</v>
      </c>
      <c r="G15" s="18" t="n">
        <v>92.63093601</v>
      </c>
      <c r="H15" s="20" t="n">
        <v>2.12811721</v>
      </c>
      <c r="I15" s="18" t="n">
        <v>0</v>
      </c>
      <c r="J15" s="20" t="n">
        <v>0</v>
      </c>
      <c r="K15" s="18" t="s">
        <v>404</v>
      </c>
      <c r="L15" s="20" t="s">
        <v>404</v>
      </c>
      <c r="M15" s="18" t="n">
        <v>0</v>
      </c>
      <c r="N15" s="20" t="n">
        <v>0</v>
      </c>
      <c r="O15" s="18" t="n">
        <v>0</v>
      </c>
      <c r="P15" s="20" t="n">
        <v>0</v>
      </c>
      <c r="Q15" s="18" t="n">
        <v>2.66539788</v>
      </c>
      <c r="R15" s="20" t="n">
        <v>1.31699718</v>
      </c>
    </row>
    <row r="16" spans="1:18">
      <c r="A16" s="15" t="s">
        <v>413</v>
      </c>
      <c r="B16" s="17" t="n">
        <v>6108</v>
      </c>
      <c r="C16" s="18">
        <f>(495.0/B16*100)</f>
        <v/>
      </c>
      <c r="D16" s="19" t="n">
        <v>5613</v>
      </c>
      <c r="E16" s="18" t="n">
        <v>96.45865216</v>
      </c>
      <c r="F16" s="20" t="n">
        <v>0.98955859</v>
      </c>
      <c r="G16" s="18" t="n">
        <v>1.30349777</v>
      </c>
      <c r="H16" s="20" t="n">
        <v>0.7411529</v>
      </c>
      <c r="I16" s="18" t="n">
        <v>0</v>
      </c>
      <c r="J16" s="20" t="n">
        <v>0</v>
      </c>
      <c r="K16" s="18" t="s">
        <v>404</v>
      </c>
      <c r="L16" s="20" t="s">
        <v>404</v>
      </c>
      <c r="M16" s="18" t="n">
        <v>0</v>
      </c>
      <c r="N16" s="20" t="n">
        <v>0</v>
      </c>
      <c r="O16" s="18" t="n">
        <v>0</v>
      </c>
      <c r="P16" s="20" t="n">
        <v>0</v>
      </c>
      <c r="Q16" s="18" t="n">
        <v>2.23785007</v>
      </c>
      <c r="R16" s="20" t="n">
        <v>0.9752083</v>
      </c>
    </row>
    <row r="17" spans="1:18">
      <c r="A17" s="15" t="s">
        <v>414</v>
      </c>
      <c r="B17" s="17" t="n">
        <v>6504</v>
      </c>
      <c r="C17" s="18">
        <f>(1325.0/B17*100)</f>
        <v/>
      </c>
      <c r="D17" s="19" t="n">
        <v>5179</v>
      </c>
      <c r="E17" s="18" t="n">
        <v>30.02802441</v>
      </c>
      <c r="F17" s="20" t="n">
        <v>3.08131312</v>
      </c>
      <c r="G17" s="18" t="n">
        <v>65.13074235000001</v>
      </c>
      <c r="H17" s="20" t="n">
        <v>3.43483782</v>
      </c>
      <c r="I17" s="18" t="n">
        <v>0</v>
      </c>
      <c r="J17" s="20" t="n">
        <v>0</v>
      </c>
      <c r="K17" s="18" t="s">
        <v>404</v>
      </c>
      <c r="L17" s="20" t="s">
        <v>404</v>
      </c>
      <c r="M17" s="18" t="n">
        <v>0</v>
      </c>
      <c r="N17" s="20" t="n">
        <v>0</v>
      </c>
      <c r="O17" s="18" t="n">
        <v>0</v>
      </c>
      <c r="P17" s="20" t="n">
        <v>0</v>
      </c>
      <c r="Q17" s="18" t="n">
        <v>4.84123324</v>
      </c>
      <c r="R17" s="20" t="n">
        <v>1.44339671</v>
      </c>
    </row>
    <row r="18" spans="1:18">
      <c r="A18" s="15" t="s">
        <v>415</v>
      </c>
      <c r="B18" s="17" t="n">
        <v>5532</v>
      </c>
      <c r="C18" s="18">
        <f>(0.0/B18*100)</f>
        <v/>
      </c>
      <c r="D18" s="19" t="n">
        <v>5532</v>
      </c>
      <c r="E18" s="18" t="n">
        <v>27.45630611</v>
      </c>
      <c r="F18" s="20" t="n">
        <v>3.06826864</v>
      </c>
      <c r="G18" s="18" t="n">
        <v>70.29982406000001</v>
      </c>
      <c r="H18" s="20" t="n">
        <v>3.10820297</v>
      </c>
      <c r="I18" s="18" t="n">
        <v>0</v>
      </c>
      <c r="J18" s="20" t="n">
        <v>0</v>
      </c>
      <c r="K18" s="18" t="s">
        <v>404</v>
      </c>
      <c r="L18" s="20" t="s">
        <v>404</v>
      </c>
      <c r="M18" s="18" t="n">
        <v>0</v>
      </c>
      <c r="N18" s="20" t="n">
        <v>0</v>
      </c>
      <c r="O18" s="18" t="n">
        <v>0</v>
      </c>
      <c r="P18" s="20" t="n">
        <v>0</v>
      </c>
      <c r="Q18" s="18" t="n">
        <v>2.24386983</v>
      </c>
      <c r="R18" s="20" t="n">
        <v>1.13113355</v>
      </c>
    </row>
    <row r="19" spans="1:18">
      <c r="A19" s="15" t="s">
        <v>416</v>
      </c>
      <c r="B19" s="17" t="n">
        <v>5658</v>
      </c>
      <c r="C19" s="18">
        <f>(327.0/B19*100)</f>
        <v/>
      </c>
      <c r="D19" s="19" t="n">
        <v>5331</v>
      </c>
      <c r="E19" s="18" t="n">
        <v>49.14922481</v>
      </c>
      <c r="F19" s="20" t="n">
        <v>3.51919099</v>
      </c>
      <c r="G19" s="18" t="n">
        <v>49.40881555</v>
      </c>
      <c r="H19" s="20" t="n">
        <v>3.43945796</v>
      </c>
      <c r="I19" s="18" t="n">
        <v>0</v>
      </c>
      <c r="J19" s="20" t="n">
        <v>0</v>
      </c>
      <c r="K19" s="18" t="s">
        <v>404</v>
      </c>
      <c r="L19" s="20" t="s">
        <v>404</v>
      </c>
      <c r="M19" s="18" t="n">
        <v>0</v>
      </c>
      <c r="N19" s="20" t="n">
        <v>0</v>
      </c>
      <c r="O19" s="18" t="n">
        <v>0</v>
      </c>
      <c r="P19" s="20" t="n">
        <v>0</v>
      </c>
      <c r="Q19" s="18" t="n">
        <v>1.44195963</v>
      </c>
      <c r="R19" s="20" t="n">
        <v>0.7592174</v>
      </c>
    </row>
    <row r="20" spans="1:18">
      <c r="A20" s="15" t="s">
        <v>417</v>
      </c>
      <c r="B20" s="17" t="n">
        <v>3371</v>
      </c>
      <c r="C20" s="18">
        <f>(24.0/B20*100)</f>
        <v/>
      </c>
      <c r="D20" s="19" t="n">
        <v>3347</v>
      </c>
      <c r="E20" s="18" t="n">
        <v>25.37050957</v>
      </c>
      <c r="F20" s="20" t="n">
        <v>0.23221055</v>
      </c>
      <c r="G20" s="18" t="n">
        <v>72.05782057</v>
      </c>
      <c r="H20" s="20" t="n">
        <v>0.2508877</v>
      </c>
      <c r="I20" s="18" t="n">
        <v>0</v>
      </c>
      <c r="J20" s="20" t="n">
        <v>0</v>
      </c>
      <c r="K20" s="18" t="s">
        <v>404</v>
      </c>
      <c r="L20" s="20" t="s">
        <v>404</v>
      </c>
      <c r="M20" s="18" t="n">
        <v>0</v>
      </c>
      <c r="N20" s="20" t="n">
        <v>0</v>
      </c>
      <c r="O20" s="18" t="n">
        <v>0</v>
      </c>
      <c r="P20" s="20" t="n">
        <v>0</v>
      </c>
      <c r="Q20" s="18" t="n">
        <v>2.57166985</v>
      </c>
      <c r="R20" s="20" t="n">
        <v>0.1332763</v>
      </c>
    </row>
    <row r="21" spans="1:18">
      <c r="A21" s="15" t="s">
        <v>418</v>
      </c>
      <c r="B21" s="17" t="n">
        <v>5741</v>
      </c>
      <c r="C21" s="18">
        <f>(0.0/B21*100)</f>
        <v/>
      </c>
      <c r="D21" s="19" t="n">
        <v>5741</v>
      </c>
      <c r="E21" s="18" t="n">
        <v>70.34079354000001</v>
      </c>
      <c r="F21" s="20" t="n">
        <v>3.63565761</v>
      </c>
      <c r="G21" s="18" t="n">
        <v>22.50175462</v>
      </c>
      <c r="H21" s="20" t="n">
        <v>3.2633987</v>
      </c>
      <c r="I21" s="18" t="n">
        <v>0</v>
      </c>
      <c r="J21" s="20" t="n">
        <v>0</v>
      </c>
      <c r="K21" s="18" t="s">
        <v>404</v>
      </c>
      <c r="L21" s="20" t="s">
        <v>404</v>
      </c>
      <c r="M21" s="18" t="n">
        <v>0</v>
      </c>
      <c r="N21" s="20" t="n">
        <v>0</v>
      </c>
      <c r="O21" s="18" t="n">
        <v>0</v>
      </c>
      <c r="P21" s="20" t="n">
        <v>0</v>
      </c>
      <c r="Q21" s="18" t="n">
        <v>7.15745184</v>
      </c>
      <c r="R21" s="20" t="n">
        <v>2.18433928</v>
      </c>
    </row>
    <row r="22" spans="1:18">
      <c r="A22" s="15" t="s">
        <v>419</v>
      </c>
      <c r="B22" s="17" t="n">
        <v>6598</v>
      </c>
      <c r="C22" s="18">
        <f>(0.0/B22*100)</f>
        <v/>
      </c>
      <c r="D22" s="19" t="n">
        <v>6598</v>
      </c>
      <c r="E22" s="18" t="n">
        <v>40.86864633</v>
      </c>
      <c r="F22" s="20" t="n">
        <v>3.65796526</v>
      </c>
      <c r="G22" s="18" t="n">
        <v>57.45229569</v>
      </c>
      <c r="H22" s="20" t="n">
        <v>3.51867863</v>
      </c>
      <c r="I22" s="18" t="n">
        <v>0</v>
      </c>
      <c r="J22" s="20" t="n">
        <v>0</v>
      </c>
      <c r="K22" s="18" t="s">
        <v>404</v>
      </c>
      <c r="L22" s="20" t="s">
        <v>404</v>
      </c>
      <c r="M22" s="18" t="n">
        <v>0</v>
      </c>
      <c r="N22" s="20" t="n">
        <v>0</v>
      </c>
      <c r="O22" s="18" t="n">
        <v>0</v>
      </c>
      <c r="P22" s="20" t="n">
        <v>0</v>
      </c>
      <c r="Q22" s="18" t="n">
        <v>1.67905798</v>
      </c>
      <c r="R22" s="20" t="n">
        <v>0.99818196</v>
      </c>
    </row>
    <row r="23" spans="1:18">
      <c r="A23" s="15" t="s">
        <v>420</v>
      </c>
      <c r="B23" s="17" t="n">
        <v>11583</v>
      </c>
      <c r="C23" s="18">
        <f>(3185.0/B23*100)</f>
        <v/>
      </c>
      <c r="D23" s="19" t="n">
        <v>8398</v>
      </c>
      <c r="E23" s="18" t="n">
        <v>4.44603585</v>
      </c>
      <c r="F23" s="20" t="n">
        <v>1.80863122</v>
      </c>
      <c r="G23" s="18" t="n">
        <v>89.06977053</v>
      </c>
      <c r="H23" s="20" t="n">
        <v>2.16163088</v>
      </c>
      <c r="I23" s="18" t="n">
        <v>0</v>
      </c>
      <c r="J23" s="20" t="n">
        <v>0</v>
      </c>
      <c r="K23" s="18" t="s">
        <v>404</v>
      </c>
      <c r="L23" s="20" t="s">
        <v>404</v>
      </c>
      <c r="M23" s="18" t="n">
        <v>0</v>
      </c>
      <c r="N23" s="20" t="n">
        <v>0</v>
      </c>
      <c r="O23" s="18" t="n">
        <v>0</v>
      </c>
      <c r="P23" s="20" t="n">
        <v>0</v>
      </c>
      <c r="Q23" s="18" t="n">
        <v>6.48419362</v>
      </c>
      <c r="R23" s="20" t="n">
        <v>1.81203621</v>
      </c>
    </row>
    <row r="24" spans="1:18">
      <c r="A24" s="15" t="s">
        <v>421</v>
      </c>
      <c r="B24" s="17" t="n">
        <v>6647</v>
      </c>
      <c r="C24" s="18">
        <f>(0.0/B24*100)</f>
        <v/>
      </c>
      <c r="D24" s="19" t="n">
        <v>6647</v>
      </c>
      <c r="E24" s="18" t="n">
        <v>40.51853557</v>
      </c>
      <c r="F24" s="20" t="n">
        <v>3.24986431</v>
      </c>
      <c r="G24" s="18" t="n">
        <v>59.48146443</v>
      </c>
      <c r="H24" s="20" t="n">
        <v>3.24986431</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83.53042794</v>
      </c>
      <c r="F25" s="20" t="n">
        <v>2.79931512</v>
      </c>
      <c r="G25" s="18" t="n">
        <v>15.78107812</v>
      </c>
      <c r="H25" s="20" t="n">
        <v>2.70744243</v>
      </c>
      <c r="I25" s="18" t="n">
        <v>0</v>
      </c>
      <c r="J25" s="20" t="n">
        <v>0</v>
      </c>
      <c r="K25" s="18" t="s">
        <v>404</v>
      </c>
      <c r="L25" s="20" t="s">
        <v>404</v>
      </c>
      <c r="M25" s="18" t="n">
        <v>0</v>
      </c>
      <c r="N25" s="20" t="n">
        <v>0</v>
      </c>
      <c r="O25" s="18" t="n">
        <v>0</v>
      </c>
      <c r="P25" s="20" t="n">
        <v>0</v>
      </c>
      <c r="Q25" s="18" t="n">
        <v>0.68849395</v>
      </c>
      <c r="R25" s="20" t="n">
        <v>0.68921878</v>
      </c>
    </row>
    <row r="26" spans="1:18">
      <c r="A26" s="15" t="s">
        <v>423</v>
      </c>
      <c r="B26" s="17" t="n">
        <v>4869</v>
      </c>
      <c r="C26" s="18">
        <f>(11.0/B26*100)</f>
        <v/>
      </c>
      <c r="D26" s="19" t="n">
        <v>4858</v>
      </c>
      <c r="E26" s="18" t="n">
        <v>45.687967</v>
      </c>
      <c r="F26" s="20" t="n">
        <v>2.65292635</v>
      </c>
      <c r="G26" s="18" t="n">
        <v>53.42708664</v>
      </c>
      <c r="H26" s="20" t="n">
        <v>2.61885615</v>
      </c>
      <c r="I26" s="18" t="n">
        <v>0</v>
      </c>
      <c r="J26" s="20" t="n">
        <v>0</v>
      </c>
      <c r="K26" s="18" t="s">
        <v>404</v>
      </c>
      <c r="L26" s="20" t="s">
        <v>404</v>
      </c>
      <c r="M26" s="18" t="n">
        <v>0</v>
      </c>
      <c r="N26" s="20" t="n">
        <v>0</v>
      </c>
      <c r="O26" s="18" t="n">
        <v>0</v>
      </c>
      <c r="P26" s="20" t="n">
        <v>0</v>
      </c>
      <c r="Q26" s="18" t="n">
        <v>0.88494636</v>
      </c>
      <c r="R26" s="20" t="n">
        <v>0.55387883</v>
      </c>
    </row>
    <row r="27" spans="1:18">
      <c r="A27" s="15" t="s">
        <v>424</v>
      </c>
      <c r="B27" s="17" t="n">
        <v>5299</v>
      </c>
      <c r="C27" s="18">
        <f>(0.0/B27*100)</f>
        <v/>
      </c>
      <c r="D27" s="19" t="n">
        <v>5299</v>
      </c>
      <c r="E27" s="18" t="n">
        <v>33.16105098</v>
      </c>
      <c r="F27" s="20" t="n">
        <v>0.09091177</v>
      </c>
      <c r="G27" s="18" t="n">
        <v>66.61632521999999</v>
      </c>
      <c r="H27" s="20" t="n">
        <v>0.08915993</v>
      </c>
      <c r="I27" s="18" t="n">
        <v>0</v>
      </c>
      <c r="J27" s="20" t="n">
        <v>0</v>
      </c>
      <c r="K27" s="18" t="s">
        <v>404</v>
      </c>
      <c r="L27" s="20" t="s">
        <v>404</v>
      </c>
      <c r="M27" s="18" t="n">
        <v>0</v>
      </c>
      <c r="N27" s="20" t="n">
        <v>0</v>
      </c>
      <c r="O27" s="18" t="n">
        <v>0</v>
      </c>
      <c r="P27" s="20" t="n">
        <v>0</v>
      </c>
      <c r="Q27" s="18" t="n">
        <v>0.22262381</v>
      </c>
      <c r="R27" s="20" t="n">
        <v>0.00634242</v>
      </c>
    </row>
    <row r="28" spans="1:18">
      <c r="A28" s="15" t="s">
        <v>425</v>
      </c>
      <c r="B28" s="17" t="n">
        <v>7568</v>
      </c>
      <c r="C28" s="18">
        <f>(0.0/B28*100)</f>
        <v/>
      </c>
      <c r="D28" s="19" t="n">
        <v>7568</v>
      </c>
      <c r="E28" s="18" t="n">
        <v>46.05868473</v>
      </c>
      <c r="F28" s="20" t="n">
        <v>2.91900059</v>
      </c>
      <c r="G28" s="18" t="n">
        <v>53.2583318</v>
      </c>
      <c r="H28" s="20" t="n">
        <v>2.95726316</v>
      </c>
      <c r="I28" s="18" t="n">
        <v>0</v>
      </c>
      <c r="J28" s="20" t="n">
        <v>0</v>
      </c>
      <c r="K28" s="18" t="s">
        <v>404</v>
      </c>
      <c r="L28" s="20" t="s">
        <v>404</v>
      </c>
      <c r="M28" s="18" t="n">
        <v>0</v>
      </c>
      <c r="N28" s="20" t="n">
        <v>0</v>
      </c>
      <c r="O28" s="18" t="n">
        <v>0</v>
      </c>
      <c r="P28" s="20" t="n">
        <v>0</v>
      </c>
      <c r="Q28" s="18" t="n">
        <v>0.68298347</v>
      </c>
      <c r="R28" s="20" t="n">
        <v>0.46654045</v>
      </c>
    </row>
    <row r="29" spans="1:18">
      <c r="A29" s="15" t="s">
        <v>426</v>
      </c>
      <c r="B29" s="17" t="n">
        <v>5385</v>
      </c>
      <c r="C29" s="18">
        <f>(1123.0/B29*100)</f>
        <v/>
      </c>
      <c r="D29" s="19" t="n">
        <v>4262</v>
      </c>
      <c r="E29" s="18" t="n">
        <v>45.98274086</v>
      </c>
      <c r="F29" s="20" t="n">
        <v>4.51445249</v>
      </c>
      <c r="G29" s="18" t="n">
        <v>26.3966246</v>
      </c>
      <c r="H29" s="20" t="n">
        <v>3.93883747</v>
      </c>
      <c r="I29" s="18" t="n">
        <v>0</v>
      </c>
      <c r="J29" s="20" t="n">
        <v>0</v>
      </c>
      <c r="K29" s="18" t="s">
        <v>404</v>
      </c>
      <c r="L29" s="20" t="s">
        <v>404</v>
      </c>
      <c r="M29" s="18" t="n">
        <v>0</v>
      </c>
      <c r="N29" s="20" t="n">
        <v>0</v>
      </c>
      <c r="O29" s="18" t="n">
        <v>0</v>
      </c>
      <c r="P29" s="20" t="n">
        <v>0</v>
      </c>
      <c r="Q29" s="18" t="n">
        <v>27.62063454</v>
      </c>
      <c r="R29" s="20" t="n">
        <v>4.2817458</v>
      </c>
    </row>
    <row r="30" spans="1:18">
      <c r="A30" s="15" t="s">
        <v>427</v>
      </c>
      <c r="B30" s="17" t="n">
        <v>4520</v>
      </c>
      <c r="C30" s="18">
        <f>(1053.0/B30*100)</f>
        <v/>
      </c>
      <c r="D30" s="19" t="n">
        <v>3467</v>
      </c>
      <c r="E30" s="18" t="n">
        <v>44.28362972</v>
      </c>
      <c r="F30" s="20" t="n">
        <v>4.06977589</v>
      </c>
      <c r="G30" s="18" t="n">
        <v>53.17304753</v>
      </c>
      <c r="H30" s="20" t="n">
        <v>4.02584532</v>
      </c>
      <c r="I30" s="18" t="n">
        <v>0</v>
      </c>
      <c r="J30" s="20" t="n">
        <v>0</v>
      </c>
      <c r="K30" s="18" t="s">
        <v>404</v>
      </c>
      <c r="L30" s="20" t="s">
        <v>404</v>
      </c>
      <c r="M30" s="18" t="n">
        <v>0</v>
      </c>
      <c r="N30" s="20" t="n">
        <v>0</v>
      </c>
      <c r="O30" s="18" t="n">
        <v>0</v>
      </c>
      <c r="P30" s="20" t="n">
        <v>0</v>
      </c>
      <c r="Q30" s="18" t="n">
        <v>2.54332274</v>
      </c>
      <c r="R30" s="20" t="n">
        <v>1.50503008</v>
      </c>
    </row>
    <row r="31" spans="1:18">
      <c r="A31" s="15" t="s">
        <v>428</v>
      </c>
      <c r="B31" s="17" t="n">
        <v>5456</v>
      </c>
      <c r="C31" s="18">
        <f>(502.0/B31*100)</f>
        <v/>
      </c>
      <c r="D31" s="19" t="n">
        <v>4954</v>
      </c>
      <c r="E31" s="18" t="n">
        <v>28.41007793</v>
      </c>
      <c r="F31" s="20" t="n">
        <v>3.07723789</v>
      </c>
      <c r="G31" s="18" t="n">
        <v>61.98862042</v>
      </c>
      <c r="H31" s="20" t="n">
        <v>3.4302478</v>
      </c>
      <c r="I31" s="18" t="n">
        <v>0</v>
      </c>
      <c r="J31" s="20" t="n">
        <v>0</v>
      </c>
      <c r="K31" s="18" t="s">
        <v>404</v>
      </c>
      <c r="L31" s="20" t="s">
        <v>404</v>
      </c>
      <c r="M31" s="18" t="n">
        <v>0</v>
      </c>
      <c r="N31" s="20" t="n">
        <v>0</v>
      </c>
      <c r="O31" s="18" t="n">
        <v>0</v>
      </c>
      <c r="P31" s="20" t="n">
        <v>0</v>
      </c>
      <c r="Q31" s="18" t="n">
        <v>9.60130165</v>
      </c>
      <c r="R31" s="20" t="n">
        <v>1.86478762</v>
      </c>
    </row>
    <row r="32" spans="1:18">
      <c r="A32" s="15" t="s">
        <v>429</v>
      </c>
      <c r="B32" s="17" t="n">
        <v>4478</v>
      </c>
      <c r="C32" s="18">
        <f>(0.0/B32*100)</f>
        <v/>
      </c>
      <c r="D32" s="19" t="n">
        <v>4478</v>
      </c>
      <c r="E32" s="18" t="n">
        <v>25.35399175</v>
      </c>
      <c r="F32" s="20" t="n">
        <v>3.32336231</v>
      </c>
      <c r="G32" s="18" t="n">
        <v>72.20083166000001</v>
      </c>
      <c r="H32" s="20" t="n">
        <v>3.50504751</v>
      </c>
      <c r="I32" s="18" t="n">
        <v>0</v>
      </c>
      <c r="J32" s="20" t="n">
        <v>0</v>
      </c>
      <c r="K32" s="18" t="s">
        <v>404</v>
      </c>
      <c r="L32" s="20" t="s">
        <v>404</v>
      </c>
      <c r="M32" s="18" t="n">
        <v>0</v>
      </c>
      <c r="N32" s="20" t="n">
        <v>0</v>
      </c>
      <c r="O32" s="18" t="n">
        <v>0</v>
      </c>
      <c r="P32" s="20" t="n">
        <v>0</v>
      </c>
      <c r="Q32" s="18" t="n">
        <v>2.44517659</v>
      </c>
      <c r="R32" s="20" t="n">
        <v>1.24530538</v>
      </c>
    </row>
    <row r="33" spans="1:18">
      <c r="A33" s="15" t="s">
        <v>430</v>
      </c>
      <c r="B33" s="17" t="n">
        <v>7325</v>
      </c>
      <c r="C33" s="18">
        <f>(29.0/B33*100)</f>
        <v/>
      </c>
      <c r="D33" s="19" t="n">
        <v>7296</v>
      </c>
      <c r="E33" s="18" t="n">
        <v>30.77060546</v>
      </c>
      <c r="F33" s="20" t="n">
        <v>3.64940637</v>
      </c>
      <c r="G33" s="18" t="n">
        <v>68.29607043999999</v>
      </c>
      <c r="H33" s="20" t="n">
        <v>3.6991087</v>
      </c>
      <c r="I33" s="18" t="n">
        <v>0</v>
      </c>
      <c r="J33" s="20" t="n">
        <v>0</v>
      </c>
      <c r="K33" s="18" t="s">
        <v>404</v>
      </c>
      <c r="L33" s="20" t="s">
        <v>404</v>
      </c>
      <c r="M33" s="18" t="n">
        <v>0</v>
      </c>
      <c r="N33" s="20" t="n">
        <v>0</v>
      </c>
      <c r="O33" s="18" t="n">
        <v>0</v>
      </c>
      <c r="P33" s="20" t="n">
        <v>0</v>
      </c>
      <c r="Q33" s="18" t="n">
        <v>0.9333241</v>
      </c>
      <c r="R33" s="20" t="n">
        <v>0.78533736</v>
      </c>
    </row>
    <row r="34" spans="1:18">
      <c r="A34" s="15" t="s">
        <v>431</v>
      </c>
      <c r="B34" s="17" t="n">
        <v>6350</v>
      </c>
      <c r="C34" s="18">
        <f>(0.0/B34*100)</f>
        <v/>
      </c>
      <c r="D34" s="19" t="n">
        <v>6350</v>
      </c>
      <c r="E34" s="18" t="n">
        <v>25.29638056</v>
      </c>
      <c r="F34" s="20" t="n">
        <v>2.70163079</v>
      </c>
      <c r="G34" s="18" t="n">
        <v>74.22478581999999</v>
      </c>
      <c r="H34" s="20" t="n">
        <v>2.76056388</v>
      </c>
      <c r="I34" s="18" t="n">
        <v>0</v>
      </c>
      <c r="J34" s="20" t="n">
        <v>0</v>
      </c>
      <c r="K34" s="18" t="s">
        <v>404</v>
      </c>
      <c r="L34" s="20" t="s">
        <v>404</v>
      </c>
      <c r="M34" s="18" t="n">
        <v>0</v>
      </c>
      <c r="N34" s="20" t="n">
        <v>0</v>
      </c>
      <c r="O34" s="18" t="n">
        <v>0</v>
      </c>
      <c r="P34" s="20" t="n">
        <v>0</v>
      </c>
      <c r="Q34" s="18" t="n">
        <v>0.47883362</v>
      </c>
      <c r="R34" s="20" t="n">
        <v>0.28939264</v>
      </c>
    </row>
    <row r="35" spans="1:18">
      <c r="A35" s="15" t="s">
        <v>432</v>
      </c>
      <c r="B35" s="17" t="n">
        <v>6406</v>
      </c>
      <c r="C35" s="18">
        <f>(443.0/B35*100)</f>
        <v/>
      </c>
      <c r="D35" s="19" t="n">
        <v>5963</v>
      </c>
      <c r="E35" s="18" t="n">
        <v>16.29956681</v>
      </c>
      <c r="F35" s="20" t="n">
        <v>0.53200004</v>
      </c>
      <c r="G35" s="18" t="n">
        <v>82.79019088</v>
      </c>
      <c r="H35" s="20" t="n">
        <v>0.53452933</v>
      </c>
      <c r="I35" s="18" t="n">
        <v>0</v>
      </c>
      <c r="J35" s="20" t="n">
        <v>0</v>
      </c>
      <c r="K35" s="18" t="s">
        <v>404</v>
      </c>
      <c r="L35" s="20" t="s">
        <v>404</v>
      </c>
      <c r="M35" s="18" t="n">
        <v>0</v>
      </c>
      <c r="N35" s="20" t="n">
        <v>0</v>
      </c>
      <c r="O35" s="18" t="n">
        <v>0</v>
      </c>
      <c r="P35" s="20" t="n">
        <v>0</v>
      </c>
      <c r="Q35" s="18" t="n">
        <v>0.91024231</v>
      </c>
      <c r="R35" s="20" t="n">
        <v>0.07769511</v>
      </c>
    </row>
    <row r="36" spans="1:18">
      <c r="A36" s="15" t="s">
        <v>433</v>
      </c>
      <c r="B36" s="17" t="n">
        <v>6736</v>
      </c>
      <c r="C36" s="18">
        <f>(10.0/B36*100)</f>
        <v/>
      </c>
      <c r="D36" s="19" t="n">
        <v>6726</v>
      </c>
      <c r="E36" s="18" t="n">
        <v>38.68040264</v>
      </c>
      <c r="F36" s="20" t="n">
        <v>3.1990827</v>
      </c>
      <c r="G36" s="18" t="n">
        <v>60.68729079</v>
      </c>
      <c r="H36" s="20" t="n">
        <v>3.16521625</v>
      </c>
      <c r="I36" s="18" t="n">
        <v>0</v>
      </c>
      <c r="J36" s="20" t="n">
        <v>0</v>
      </c>
      <c r="K36" s="18" t="s">
        <v>404</v>
      </c>
      <c r="L36" s="20" t="s">
        <v>404</v>
      </c>
      <c r="M36" s="18" t="n">
        <v>0</v>
      </c>
      <c r="N36" s="20" t="n">
        <v>0</v>
      </c>
      <c r="O36" s="18" t="n">
        <v>0</v>
      </c>
      <c r="P36" s="20" t="n">
        <v>0</v>
      </c>
      <c r="Q36" s="18" t="n">
        <v>0.63230657</v>
      </c>
      <c r="R36" s="20" t="n">
        <v>0.47265979</v>
      </c>
    </row>
    <row r="37" spans="1:18">
      <c r="A37" s="15" t="s">
        <v>434</v>
      </c>
      <c r="B37" s="17" t="n">
        <v>5458</v>
      </c>
      <c r="C37" s="18">
        <f>(0.0/B37*100)</f>
        <v/>
      </c>
      <c r="D37" s="19" t="n">
        <v>5458</v>
      </c>
      <c r="E37" s="18" t="n">
        <v>32.64085052</v>
      </c>
      <c r="F37" s="20" t="n">
        <v>2.91130043</v>
      </c>
      <c r="G37" s="18" t="n">
        <v>66.79407423000001</v>
      </c>
      <c r="H37" s="20" t="n">
        <v>2.96435084</v>
      </c>
      <c r="I37" s="18" t="n">
        <v>0</v>
      </c>
      <c r="J37" s="20" t="n">
        <v>0</v>
      </c>
      <c r="K37" s="18" t="s">
        <v>404</v>
      </c>
      <c r="L37" s="20" t="s">
        <v>404</v>
      </c>
      <c r="M37" s="18" t="n">
        <v>0</v>
      </c>
      <c r="N37" s="20" t="n">
        <v>0</v>
      </c>
      <c r="O37" s="18" t="n">
        <v>0</v>
      </c>
      <c r="P37" s="20" t="n">
        <v>0</v>
      </c>
      <c r="Q37" s="18" t="n">
        <v>0.56507525</v>
      </c>
      <c r="R37" s="20" t="n">
        <v>0.5651111599999999</v>
      </c>
    </row>
    <row r="38" spans="1:18">
      <c r="A38" s="15" t="s">
        <v>435</v>
      </c>
      <c r="B38" s="17" t="n">
        <v>5860</v>
      </c>
      <c r="C38" s="18">
        <f>(268.0/B38*100)</f>
        <v/>
      </c>
      <c r="D38" s="19" t="n">
        <v>5592</v>
      </c>
      <c r="E38" s="18" t="n">
        <v>44.91245414</v>
      </c>
      <c r="F38" s="20" t="n">
        <v>3.79852207</v>
      </c>
      <c r="G38" s="18" t="n">
        <v>53.80156563</v>
      </c>
      <c r="H38" s="20" t="n">
        <v>3.77323384</v>
      </c>
      <c r="I38" s="18" t="n">
        <v>0</v>
      </c>
      <c r="J38" s="20" t="n">
        <v>0</v>
      </c>
      <c r="K38" s="18" t="s">
        <v>404</v>
      </c>
      <c r="L38" s="20" t="s">
        <v>404</v>
      </c>
      <c r="M38" s="18" t="n">
        <v>0</v>
      </c>
      <c r="N38" s="20" t="n">
        <v>0</v>
      </c>
      <c r="O38" s="18" t="n">
        <v>0</v>
      </c>
      <c r="P38" s="20" t="n">
        <v>0</v>
      </c>
      <c r="Q38" s="18" t="n">
        <v>1.28598023</v>
      </c>
      <c r="R38" s="20" t="n">
        <v>0.70561569</v>
      </c>
    </row>
    <row r="39" spans="1:18">
      <c r="A39" s="15" t="s">
        <v>436</v>
      </c>
      <c r="B39" s="17" t="n">
        <v>5895</v>
      </c>
      <c r="C39" s="18">
        <f>(0.0/B39*100)</f>
        <v/>
      </c>
      <c r="D39" s="19" t="n">
        <v>5895</v>
      </c>
      <c r="E39" s="18" t="n">
        <v>41.33806898</v>
      </c>
      <c r="F39" s="20" t="n">
        <v>3.8241003</v>
      </c>
      <c r="G39" s="18" t="n">
        <v>58.28067534</v>
      </c>
      <c r="H39" s="20" t="n">
        <v>3.83301372</v>
      </c>
      <c r="I39" s="18" t="n">
        <v>0</v>
      </c>
      <c r="J39" s="20" t="n">
        <v>0</v>
      </c>
      <c r="K39" s="18" t="s">
        <v>404</v>
      </c>
      <c r="L39" s="20" t="s">
        <v>404</v>
      </c>
      <c r="M39" s="18" t="n">
        <v>0</v>
      </c>
      <c r="N39" s="20" t="n">
        <v>0</v>
      </c>
      <c r="O39" s="18" t="n">
        <v>0</v>
      </c>
      <c r="P39" s="20" t="n">
        <v>0</v>
      </c>
      <c r="Q39" s="18" t="n">
        <v>0.38125568</v>
      </c>
      <c r="R39" s="20" t="n">
        <v>0.5467306</v>
      </c>
    </row>
    <row r="40" spans="1:18">
      <c r="A40" s="15" t="s">
        <v>437</v>
      </c>
      <c r="B40" s="17" t="n">
        <v>14157</v>
      </c>
      <c r="C40" s="18">
        <f>(2954.0/B40*100)</f>
        <v/>
      </c>
      <c r="D40" s="19" t="n">
        <v>11203</v>
      </c>
      <c r="E40" s="18" t="n">
        <v>75.69883581000001</v>
      </c>
      <c r="F40" s="20" t="n">
        <v>3.16470035</v>
      </c>
      <c r="G40" s="18" t="n">
        <v>21.92508663</v>
      </c>
      <c r="H40" s="20" t="n">
        <v>3.10987613</v>
      </c>
      <c r="I40" s="18" t="n">
        <v>0</v>
      </c>
      <c r="J40" s="20" t="n">
        <v>0</v>
      </c>
      <c r="K40" s="18" t="s">
        <v>404</v>
      </c>
      <c r="L40" s="20" t="s">
        <v>404</v>
      </c>
      <c r="M40" s="18" t="n">
        <v>0</v>
      </c>
      <c r="N40" s="20" t="n">
        <v>0</v>
      </c>
      <c r="O40" s="18" t="n">
        <v>0</v>
      </c>
      <c r="P40" s="20" t="n">
        <v>0</v>
      </c>
      <c r="Q40" s="18" t="n">
        <v>2.37607756</v>
      </c>
      <c r="R40" s="20" t="n">
        <v>0.71973613</v>
      </c>
    </row>
    <row r="41" spans="1:18">
      <c r="A41" s="15" t="s">
        <v>438</v>
      </c>
      <c r="B41" s="17" t="n">
        <v>5712</v>
      </c>
      <c r="C41" s="18">
        <f>(99.0/B41*100)</f>
        <v/>
      </c>
      <c r="D41" s="19" t="n">
        <v>5613</v>
      </c>
      <c r="E41" s="18" t="n">
        <v>63.55207858</v>
      </c>
      <c r="F41" s="20" t="n">
        <v>4.13023428</v>
      </c>
      <c r="G41" s="18" t="n">
        <v>35.72990774</v>
      </c>
      <c r="H41" s="20" t="n">
        <v>4.07201738</v>
      </c>
      <c r="I41" s="18" t="n">
        <v>0</v>
      </c>
      <c r="J41" s="20" t="n">
        <v>0</v>
      </c>
      <c r="K41" s="18" t="s">
        <v>404</v>
      </c>
      <c r="L41" s="20" t="s">
        <v>404</v>
      </c>
      <c r="M41" s="18" t="n">
        <v>0</v>
      </c>
      <c r="N41" s="20" t="n">
        <v>0</v>
      </c>
      <c r="O41" s="18" t="n">
        <v>0</v>
      </c>
      <c r="P41" s="20" t="n">
        <v>0</v>
      </c>
      <c r="Q41" s="18" t="n">
        <v>0.71801368</v>
      </c>
      <c r="R41" s="20" t="n">
        <v>0.62363541</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52.43830403</v>
      </c>
      <c r="F44" s="20" t="n">
        <v>3.54274488</v>
      </c>
      <c r="G44" s="18" t="n">
        <v>46.07068025</v>
      </c>
      <c r="H44" s="20" t="n">
        <v>3.97440419</v>
      </c>
      <c r="I44" s="18" t="n">
        <v>0</v>
      </c>
      <c r="J44" s="20" t="n">
        <v>0</v>
      </c>
      <c r="K44" s="18" t="s">
        <v>404</v>
      </c>
      <c r="L44" s="20" t="s">
        <v>404</v>
      </c>
      <c r="M44" s="18" t="n">
        <v>0</v>
      </c>
      <c r="N44" s="20" t="n">
        <v>0</v>
      </c>
      <c r="O44" s="18" t="n">
        <v>0</v>
      </c>
      <c r="P44" s="20" t="n">
        <v>0</v>
      </c>
      <c r="Q44" s="18" t="n">
        <v>1.49101572</v>
      </c>
      <c r="R44" s="20" t="n">
        <v>0.99447931</v>
      </c>
    </row>
    <row r="45" spans="1:18">
      <c r="A45" s="15" t="s">
        <v>442</v>
      </c>
      <c r="B45" s="17" t="n">
        <v>5519</v>
      </c>
      <c r="C45" s="18">
        <f>(0.0/B45*100)</f>
        <v/>
      </c>
      <c r="D45" s="19" t="n">
        <v>5519</v>
      </c>
      <c r="E45" s="18" t="n">
        <v>90.02354266</v>
      </c>
      <c r="F45" s="20" t="n">
        <v>2.59943235</v>
      </c>
      <c r="G45" s="18" t="n">
        <v>9.229226049999999</v>
      </c>
      <c r="H45" s="20" t="n">
        <v>2.54072179</v>
      </c>
      <c r="I45" s="18" t="n">
        <v>0</v>
      </c>
      <c r="J45" s="20" t="n">
        <v>0</v>
      </c>
      <c r="K45" s="18" t="s">
        <v>404</v>
      </c>
      <c r="L45" s="20" t="s">
        <v>404</v>
      </c>
      <c r="M45" s="18" t="n">
        <v>0</v>
      </c>
      <c r="N45" s="20" t="n">
        <v>0</v>
      </c>
      <c r="O45" s="18" t="n">
        <v>0</v>
      </c>
      <c r="P45" s="20" t="n">
        <v>0</v>
      </c>
      <c r="Q45" s="18" t="n">
        <v>0.74723129</v>
      </c>
      <c r="R45" s="20" t="n">
        <v>0.7334028500000001</v>
      </c>
    </row>
    <row r="46" spans="1:18">
      <c r="A46" s="15" t="s">
        <v>443</v>
      </c>
      <c r="B46" s="17" t="n">
        <v>23141</v>
      </c>
      <c r="C46" s="18">
        <f>(4196.0/B46*100)</f>
        <v/>
      </c>
      <c r="D46" s="19" t="n">
        <v>18945</v>
      </c>
      <c r="E46" s="18" t="n">
        <v>26.55391457</v>
      </c>
      <c r="F46" s="20" t="n">
        <v>2.24164793</v>
      </c>
      <c r="G46" s="18" t="n">
        <v>66.8701846</v>
      </c>
      <c r="H46" s="20" t="n">
        <v>2.44269261</v>
      </c>
      <c r="I46" s="18" t="n">
        <v>0</v>
      </c>
      <c r="J46" s="20" t="n">
        <v>0</v>
      </c>
      <c r="K46" s="18" t="s">
        <v>404</v>
      </c>
      <c r="L46" s="20" t="s">
        <v>404</v>
      </c>
      <c r="M46" s="18" t="n">
        <v>0</v>
      </c>
      <c r="N46" s="20" t="n">
        <v>0</v>
      </c>
      <c r="O46" s="18" t="n">
        <v>0</v>
      </c>
      <c r="P46" s="20" t="n">
        <v>0</v>
      </c>
      <c r="Q46" s="18" t="n">
        <v>6.57590083</v>
      </c>
      <c r="R46" s="20" t="n">
        <v>1.06307793</v>
      </c>
    </row>
    <row r="47" spans="1:18">
      <c r="A47" s="15" t="s">
        <v>444</v>
      </c>
      <c r="B47" s="17" t="n">
        <v>5928</v>
      </c>
      <c r="C47" s="18">
        <f>(0.0/B47*100)</f>
        <v/>
      </c>
      <c r="D47" s="19" t="n">
        <v>5928</v>
      </c>
      <c r="E47" s="18" t="n">
        <v>90.18509262000001</v>
      </c>
      <c r="F47" s="20" t="n">
        <v>2.32322958</v>
      </c>
      <c r="G47" s="18" t="n">
        <v>7.86248398</v>
      </c>
      <c r="H47" s="20" t="n">
        <v>2.03271902</v>
      </c>
      <c r="I47" s="18" t="n">
        <v>0</v>
      </c>
      <c r="J47" s="20" t="n">
        <v>0</v>
      </c>
      <c r="K47" s="18" t="s">
        <v>404</v>
      </c>
      <c r="L47" s="20" t="s">
        <v>404</v>
      </c>
      <c r="M47" s="18" t="n">
        <v>0</v>
      </c>
      <c r="N47" s="20" t="n">
        <v>0</v>
      </c>
      <c r="O47" s="18" t="n">
        <v>0</v>
      </c>
      <c r="P47" s="20" t="n">
        <v>0</v>
      </c>
      <c r="Q47" s="18" t="n">
        <v>1.9524234</v>
      </c>
      <c r="R47" s="20" t="n">
        <v>1.12709385</v>
      </c>
    </row>
    <row r="48" spans="1:18">
      <c r="A48" s="15" t="s">
        <v>445</v>
      </c>
      <c r="B48" s="17" t="n">
        <v>9841</v>
      </c>
      <c r="C48" s="18">
        <f>(40.0/B48*100)</f>
        <v/>
      </c>
      <c r="D48" s="19" t="n">
        <v>9801</v>
      </c>
      <c r="E48" s="18" t="n">
        <v>90.43627771</v>
      </c>
      <c r="F48" s="20" t="n">
        <v>2.9102687</v>
      </c>
      <c r="G48" s="18" t="n">
        <v>9.02848301</v>
      </c>
      <c r="H48" s="20" t="n">
        <v>2.86557239</v>
      </c>
      <c r="I48" s="18" t="n">
        <v>0</v>
      </c>
      <c r="J48" s="20" t="n">
        <v>0</v>
      </c>
      <c r="K48" s="18" t="s">
        <v>404</v>
      </c>
      <c r="L48" s="20" t="s">
        <v>404</v>
      </c>
      <c r="M48" s="18" t="n">
        <v>0</v>
      </c>
      <c r="N48" s="20" t="n">
        <v>0</v>
      </c>
      <c r="O48" s="18" t="n">
        <v>0</v>
      </c>
      <c r="P48" s="20" t="n">
        <v>0</v>
      </c>
      <c r="Q48" s="18" t="n">
        <v>0.53523928</v>
      </c>
      <c r="R48" s="20" t="n">
        <v>0.52726012</v>
      </c>
    </row>
    <row r="49" spans="1:18">
      <c r="A49" s="15" t="s">
        <v>446</v>
      </c>
      <c r="B49" s="17" t="n">
        <v>6349</v>
      </c>
      <c r="C49" s="18">
        <f>(52.0/B49*100)</f>
        <v/>
      </c>
      <c r="D49" s="19" t="n">
        <v>6297</v>
      </c>
      <c r="E49" s="18" t="n">
        <v>33.56135935</v>
      </c>
      <c r="F49" s="20" t="n">
        <v>3.41155741</v>
      </c>
      <c r="G49" s="18" t="n">
        <v>65.6448304</v>
      </c>
      <c r="H49" s="20" t="n">
        <v>3.48358513</v>
      </c>
      <c r="I49" s="18" t="n">
        <v>0</v>
      </c>
      <c r="J49" s="20" t="n">
        <v>0</v>
      </c>
      <c r="K49" s="18" t="s">
        <v>404</v>
      </c>
      <c r="L49" s="20" t="s">
        <v>404</v>
      </c>
      <c r="M49" s="18" t="n">
        <v>0</v>
      </c>
      <c r="N49" s="20" t="n">
        <v>0</v>
      </c>
      <c r="O49" s="18" t="n">
        <v>0</v>
      </c>
      <c r="P49" s="20" t="n">
        <v>0</v>
      </c>
      <c r="Q49" s="18" t="n">
        <v>0.7938102500000001</v>
      </c>
      <c r="R49" s="20" t="n">
        <v>0.71837779</v>
      </c>
    </row>
    <row r="50" spans="1:18">
      <c r="A50" s="15" t="s">
        <v>447</v>
      </c>
      <c r="B50" s="17" t="n">
        <v>11795</v>
      </c>
      <c r="C50" s="18">
        <f>(1031.0/B50*100)</f>
        <v/>
      </c>
      <c r="D50" s="19" t="n">
        <v>10764</v>
      </c>
      <c r="E50" s="18" t="n">
        <v>19.42776268</v>
      </c>
      <c r="F50" s="20" t="n">
        <v>2.73305354</v>
      </c>
      <c r="G50" s="18" t="n">
        <v>74.1991874</v>
      </c>
      <c r="H50" s="20" t="n">
        <v>3.13480406</v>
      </c>
      <c r="I50" s="18" t="n">
        <v>0</v>
      </c>
      <c r="J50" s="20" t="n">
        <v>0</v>
      </c>
      <c r="K50" s="18" t="s">
        <v>404</v>
      </c>
      <c r="L50" s="20" t="s">
        <v>404</v>
      </c>
      <c r="M50" s="18" t="n">
        <v>0</v>
      </c>
      <c r="N50" s="20" t="n">
        <v>0</v>
      </c>
      <c r="O50" s="18" t="n">
        <v>0</v>
      </c>
      <c r="P50" s="20" t="n">
        <v>0</v>
      </c>
      <c r="Q50" s="18" t="n">
        <v>6.37304992</v>
      </c>
      <c r="R50" s="20" t="n">
        <v>1.57987076</v>
      </c>
    </row>
    <row r="51" spans="1:18">
      <c r="A51" s="15" t="s">
        <v>448</v>
      </c>
      <c r="B51" s="17" t="n">
        <v>6866</v>
      </c>
      <c r="C51" s="18">
        <f>(0.0/B51*100)</f>
        <v/>
      </c>
      <c r="D51" s="19" t="n">
        <v>6866</v>
      </c>
      <c r="E51" s="18" t="n">
        <v>65.27082055</v>
      </c>
      <c r="F51" s="20" t="n">
        <v>3.60021974</v>
      </c>
      <c r="G51" s="18" t="n">
        <v>34.72917945</v>
      </c>
      <c r="H51" s="20" t="n">
        <v>3.60021974</v>
      </c>
      <c r="I51" s="18" t="n">
        <v>0</v>
      </c>
      <c r="J51" s="20" t="n">
        <v>0</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73.27585916</v>
      </c>
      <c r="F52" s="20" t="n">
        <v>3.66382521</v>
      </c>
      <c r="G52" s="18" t="n">
        <v>26.01686982</v>
      </c>
      <c r="H52" s="20" t="n">
        <v>3.66280385</v>
      </c>
      <c r="I52" s="18" t="n">
        <v>0</v>
      </c>
      <c r="J52" s="20" t="n">
        <v>0</v>
      </c>
      <c r="K52" s="18" t="s">
        <v>404</v>
      </c>
      <c r="L52" s="20" t="s">
        <v>404</v>
      </c>
      <c r="M52" s="18" t="n">
        <v>0</v>
      </c>
      <c r="N52" s="20" t="n">
        <v>0</v>
      </c>
      <c r="O52" s="18" t="n">
        <v>0</v>
      </c>
      <c r="P52" s="20" t="n">
        <v>0</v>
      </c>
      <c r="Q52" s="18" t="n">
        <v>0.70727103</v>
      </c>
      <c r="R52" s="20" t="n">
        <v>0.01650758</v>
      </c>
    </row>
    <row r="53" spans="1:18">
      <c r="A53" s="15" t="s">
        <v>450</v>
      </c>
      <c r="B53" s="17" t="n">
        <v>5571</v>
      </c>
      <c r="C53" s="18">
        <f>(0.0/B53*100)</f>
        <v/>
      </c>
      <c r="D53" s="19" t="n">
        <v>5571</v>
      </c>
      <c r="E53" s="18" t="n">
        <v>86.75138237</v>
      </c>
      <c r="F53" s="20" t="n">
        <v>0.08662615</v>
      </c>
      <c r="G53" s="18" t="n">
        <v>13.10108775</v>
      </c>
      <c r="H53" s="20" t="n">
        <v>0.08318111</v>
      </c>
      <c r="I53" s="18" t="n">
        <v>0</v>
      </c>
      <c r="J53" s="20" t="n">
        <v>0</v>
      </c>
      <c r="K53" s="18" t="s">
        <v>404</v>
      </c>
      <c r="L53" s="20" t="s">
        <v>404</v>
      </c>
      <c r="M53" s="18" t="n">
        <v>0</v>
      </c>
      <c r="N53" s="20" t="n">
        <v>0</v>
      </c>
      <c r="O53" s="18" t="n">
        <v>0</v>
      </c>
      <c r="P53" s="20" t="n">
        <v>0</v>
      </c>
      <c r="Q53" s="18" t="n">
        <v>0.14752989</v>
      </c>
      <c r="R53" s="20" t="n">
        <v>0.02888149</v>
      </c>
    </row>
    <row r="54" spans="1:18">
      <c r="A54" s="15" t="s">
        <v>451</v>
      </c>
      <c r="B54" s="17" t="n">
        <v>4740</v>
      </c>
      <c r="C54" s="18">
        <f>(199.0/B54*100)</f>
        <v/>
      </c>
      <c r="D54" s="19" t="n">
        <v>4541</v>
      </c>
      <c r="E54" s="18" t="n">
        <v>91.98104537</v>
      </c>
      <c r="F54" s="20" t="n">
        <v>1.82506882</v>
      </c>
      <c r="G54" s="18" t="n">
        <v>5.25255745</v>
      </c>
      <c r="H54" s="20" t="n">
        <v>1.28750458</v>
      </c>
      <c r="I54" s="18" t="n">
        <v>0</v>
      </c>
      <c r="J54" s="20" t="n">
        <v>0</v>
      </c>
      <c r="K54" s="18" t="s">
        <v>404</v>
      </c>
      <c r="L54" s="20" t="s">
        <v>404</v>
      </c>
      <c r="M54" s="18" t="n">
        <v>0</v>
      </c>
      <c r="N54" s="20" t="n">
        <v>0</v>
      </c>
      <c r="O54" s="18" t="n">
        <v>0</v>
      </c>
      <c r="P54" s="20" t="n">
        <v>0</v>
      </c>
      <c r="Q54" s="18" t="n">
        <v>2.76639718</v>
      </c>
      <c r="R54" s="20" t="n">
        <v>1.32051742</v>
      </c>
    </row>
    <row r="55" spans="1:18">
      <c r="A55" s="15" t="s">
        <v>452</v>
      </c>
      <c r="B55" s="17" t="n">
        <v>5316</v>
      </c>
      <c r="C55" s="18">
        <f>(43.0/B55*100)</f>
        <v/>
      </c>
      <c r="D55" s="19" t="n">
        <v>5273</v>
      </c>
      <c r="E55" s="18" t="n">
        <v>17.40487878</v>
      </c>
      <c r="F55" s="20" t="n">
        <v>2.67119923</v>
      </c>
      <c r="G55" s="18" t="n">
        <v>80.08883160000001</v>
      </c>
      <c r="H55" s="20" t="n">
        <v>2.8294748</v>
      </c>
      <c r="I55" s="18" t="n">
        <v>0</v>
      </c>
      <c r="J55" s="20" t="n">
        <v>0</v>
      </c>
      <c r="K55" s="18" t="s">
        <v>404</v>
      </c>
      <c r="L55" s="20" t="s">
        <v>404</v>
      </c>
      <c r="M55" s="18" t="n">
        <v>0</v>
      </c>
      <c r="N55" s="20" t="n">
        <v>0</v>
      </c>
      <c r="O55" s="18" t="n">
        <v>0.38265871</v>
      </c>
      <c r="P55" s="20" t="n">
        <v>0.37384275</v>
      </c>
      <c r="Q55" s="18" t="n">
        <v>2.1236309</v>
      </c>
      <c r="R55" s="20" t="n">
        <v>1.06852478</v>
      </c>
    </row>
    <row r="56" spans="1:18">
      <c r="A56" s="15" t="s">
        <v>453</v>
      </c>
      <c r="B56" s="17" t="n">
        <v>5359</v>
      </c>
      <c r="C56" s="18">
        <f>(0.0/B56*100)</f>
        <v/>
      </c>
      <c r="D56" s="19" t="n">
        <v>5359</v>
      </c>
      <c r="E56" s="18" t="n">
        <v>50.28200388</v>
      </c>
      <c r="F56" s="20" t="n">
        <v>4.27289049</v>
      </c>
      <c r="G56" s="18" t="n">
        <v>44.91026751</v>
      </c>
      <c r="H56" s="20" t="n">
        <v>4.21299496</v>
      </c>
      <c r="I56" s="18" t="n">
        <v>0</v>
      </c>
      <c r="J56" s="20" t="n">
        <v>0</v>
      </c>
      <c r="K56" s="18" t="s">
        <v>404</v>
      </c>
      <c r="L56" s="20" t="s">
        <v>404</v>
      </c>
      <c r="M56" s="18" t="n">
        <v>0</v>
      </c>
      <c r="N56" s="20" t="n">
        <v>0</v>
      </c>
      <c r="O56" s="18" t="n">
        <v>0</v>
      </c>
      <c r="P56" s="20" t="n">
        <v>0</v>
      </c>
      <c r="Q56" s="18" t="n">
        <v>4.80772861</v>
      </c>
      <c r="R56" s="20" t="n">
        <v>1.81233184</v>
      </c>
    </row>
    <row r="57" spans="1:18">
      <c r="A57" s="15" t="s">
        <v>454</v>
      </c>
      <c r="B57" s="17" t="n">
        <v>6513</v>
      </c>
      <c r="C57" s="18">
        <f>(0.0/B57*100)</f>
        <v/>
      </c>
      <c r="D57" s="19" t="n">
        <v>6513</v>
      </c>
      <c r="E57" s="18" t="n">
        <v>83.53100589</v>
      </c>
      <c r="F57" s="20" t="n">
        <v>3.11622197</v>
      </c>
      <c r="G57" s="18" t="n">
        <v>14.309749</v>
      </c>
      <c r="H57" s="20" t="n">
        <v>3.05139838</v>
      </c>
      <c r="I57" s="18" t="n">
        <v>0</v>
      </c>
      <c r="J57" s="20" t="n">
        <v>0</v>
      </c>
      <c r="K57" s="18" t="s">
        <v>404</v>
      </c>
      <c r="L57" s="20" t="s">
        <v>404</v>
      </c>
      <c r="M57" s="18" t="n">
        <v>0</v>
      </c>
      <c r="N57" s="20" t="n">
        <v>0</v>
      </c>
      <c r="O57" s="18" t="n">
        <v>0</v>
      </c>
      <c r="P57" s="20" t="n">
        <v>0</v>
      </c>
      <c r="Q57" s="18" t="n">
        <v>2.15924511</v>
      </c>
      <c r="R57" s="20" t="n">
        <v>0.9824938</v>
      </c>
    </row>
    <row r="58" spans="1:18">
      <c r="A58" s="15" t="s">
        <v>455</v>
      </c>
      <c r="B58" s="17" t="n">
        <v>7267</v>
      </c>
      <c r="C58" s="18">
        <f>(0.0/B58*100)</f>
        <v/>
      </c>
      <c r="D58" s="19" t="n">
        <v>7267</v>
      </c>
      <c r="E58" s="18" t="n">
        <v>97.97179401</v>
      </c>
      <c r="F58" s="20" t="n">
        <v>1.02211132</v>
      </c>
      <c r="G58" s="18" t="n">
        <v>1.47986594</v>
      </c>
      <c r="H58" s="20" t="n">
        <v>0.86574579</v>
      </c>
      <c r="I58" s="18" t="n">
        <v>0</v>
      </c>
      <c r="J58" s="20" t="n">
        <v>0</v>
      </c>
      <c r="K58" s="18" t="s">
        <v>404</v>
      </c>
      <c r="L58" s="20" t="s">
        <v>404</v>
      </c>
      <c r="M58" s="18" t="n">
        <v>0</v>
      </c>
      <c r="N58" s="20" t="n">
        <v>0</v>
      </c>
      <c r="O58" s="18" t="n">
        <v>0</v>
      </c>
      <c r="P58" s="20" t="n">
        <v>0</v>
      </c>
      <c r="Q58" s="18" t="n">
        <v>0.54834006</v>
      </c>
      <c r="R58" s="20" t="n">
        <v>0.54606815</v>
      </c>
    </row>
    <row r="59" spans="1:18">
      <c r="A59" s="15" t="s">
        <v>456</v>
      </c>
      <c r="B59" s="17" t="n">
        <v>4826</v>
      </c>
      <c r="C59" s="18">
        <f>(0.0/B59*100)</f>
        <v/>
      </c>
      <c r="D59" s="19" t="n">
        <v>4826</v>
      </c>
      <c r="E59" s="18" t="n">
        <v>68.27482879999999</v>
      </c>
      <c r="F59" s="20" t="n">
        <v>1.29734075</v>
      </c>
      <c r="G59" s="18" t="n">
        <v>31.67481138</v>
      </c>
      <c r="H59" s="20" t="n">
        <v>1.29704171</v>
      </c>
      <c r="I59" s="18" t="n">
        <v>0</v>
      </c>
      <c r="J59" s="20" t="n">
        <v>0</v>
      </c>
      <c r="K59" s="18" t="s">
        <v>404</v>
      </c>
      <c r="L59" s="20" t="s">
        <v>404</v>
      </c>
      <c r="M59" s="18" t="n">
        <v>0</v>
      </c>
      <c r="N59" s="20" t="n">
        <v>0</v>
      </c>
      <c r="O59" s="18" t="n">
        <v>0</v>
      </c>
      <c r="P59" s="20" t="n">
        <v>0</v>
      </c>
      <c r="Q59" s="18" t="n">
        <v>0.05035982</v>
      </c>
      <c r="R59" s="20" t="n">
        <v>0.03558743</v>
      </c>
    </row>
    <row r="60" spans="1:18">
      <c r="A60" s="15" t="s">
        <v>457</v>
      </c>
      <c r="B60" s="17" t="n">
        <v>4546</v>
      </c>
      <c r="C60" s="18">
        <f>(0.0/B60*100)</f>
        <v/>
      </c>
      <c r="D60" s="19" t="n">
        <v>4546</v>
      </c>
      <c r="E60" s="18" t="n">
        <v>73.62830104</v>
      </c>
      <c r="F60" s="20" t="n">
        <v>2.78609557</v>
      </c>
      <c r="G60" s="18" t="n">
        <v>22.22926543</v>
      </c>
      <c r="H60" s="20" t="n">
        <v>2.69298897</v>
      </c>
      <c r="I60" s="18" t="n">
        <v>0</v>
      </c>
      <c r="J60" s="20" t="n">
        <v>0</v>
      </c>
      <c r="K60" s="18" t="s">
        <v>404</v>
      </c>
      <c r="L60" s="20" t="s">
        <v>404</v>
      </c>
      <c r="M60" s="18" t="n">
        <v>0</v>
      </c>
      <c r="N60" s="20" t="n">
        <v>0</v>
      </c>
      <c r="O60" s="18" t="n">
        <v>0</v>
      </c>
      <c r="P60" s="20" t="n">
        <v>0</v>
      </c>
      <c r="Q60" s="18" t="n">
        <v>4.14243353</v>
      </c>
      <c r="R60" s="20" t="n">
        <v>1.21339967</v>
      </c>
    </row>
    <row r="61" spans="1:18">
      <c r="A61" s="15" t="s">
        <v>458</v>
      </c>
      <c r="B61" s="17" t="n">
        <v>6525</v>
      </c>
      <c r="C61" s="18">
        <f>(0.0/B61*100)</f>
        <v/>
      </c>
      <c r="D61" s="19" t="n">
        <v>6525</v>
      </c>
      <c r="E61" s="18" t="n">
        <v>54.42109873</v>
      </c>
      <c r="F61" s="20" t="n">
        <v>3.01130537</v>
      </c>
      <c r="G61" s="18" t="n">
        <v>44.88769565</v>
      </c>
      <c r="H61" s="20" t="n">
        <v>2.96428278</v>
      </c>
      <c r="I61" s="18" t="n">
        <v>0</v>
      </c>
      <c r="J61" s="20" t="n">
        <v>0</v>
      </c>
      <c r="K61" s="18" t="s">
        <v>404</v>
      </c>
      <c r="L61" s="20" t="s">
        <v>404</v>
      </c>
      <c r="M61" s="18" t="n">
        <v>0</v>
      </c>
      <c r="N61" s="20" t="n">
        <v>0</v>
      </c>
      <c r="O61" s="18" t="n">
        <v>0</v>
      </c>
      <c r="P61" s="20" t="n">
        <v>0</v>
      </c>
      <c r="Q61" s="18" t="n">
        <v>0.69120562</v>
      </c>
      <c r="R61" s="20" t="n">
        <v>0.57269929</v>
      </c>
    </row>
    <row r="62" spans="1:18">
      <c r="A62" s="15" t="s">
        <v>459</v>
      </c>
      <c r="B62" s="17" t="n">
        <v>4476</v>
      </c>
      <c r="C62" s="18">
        <f>(0.0/B62*100)</f>
        <v/>
      </c>
      <c r="D62" s="19" t="n">
        <v>4476</v>
      </c>
      <c r="E62" s="18" t="n">
        <v>56.05936846</v>
      </c>
      <c r="F62" s="20" t="n">
        <v>0.06491081999999999</v>
      </c>
      <c r="G62" s="18" t="n">
        <v>43.94063154</v>
      </c>
      <c r="H62" s="20" t="n">
        <v>0.06491081999999999</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88.53022206999999</v>
      </c>
      <c r="F63" s="20" t="n">
        <v>0.08975627</v>
      </c>
      <c r="G63" s="18" t="n">
        <v>2.87443024</v>
      </c>
      <c r="H63" s="20" t="n">
        <v>0.02643511</v>
      </c>
      <c r="I63" s="18" t="n">
        <v>0</v>
      </c>
      <c r="J63" s="20" t="n">
        <v>0</v>
      </c>
      <c r="K63" s="18" t="s">
        <v>404</v>
      </c>
      <c r="L63" s="20" t="s">
        <v>404</v>
      </c>
      <c r="M63" s="18" t="n">
        <v>0</v>
      </c>
      <c r="N63" s="20" t="n">
        <v>0</v>
      </c>
      <c r="O63" s="18" t="n">
        <v>0</v>
      </c>
      <c r="P63" s="20" t="n">
        <v>0</v>
      </c>
      <c r="Q63" s="18" t="n">
        <v>8.5953477</v>
      </c>
      <c r="R63" s="20" t="n">
        <v>0.08597982</v>
      </c>
    </row>
    <row r="64" spans="1:18">
      <c r="A64" s="15" t="s">
        <v>461</v>
      </c>
      <c r="B64" s="17" t="n">
        <v>3634</v>
      </c>
      <c r="C64" s="18">
        <f>(27.0/B64*100)</f>
        <v/>
      </c>
      <c r="D64" s="19" t="n">
        <v>3607</v>
      </c>
      <c r="E64" s="18" t="n">
        <v>64.77360674000001</v>
      </c>
      <c r="F64" s="20" t="n">
        <v>0.09182577</v>
      </c>
      <c r="G64" s="18" t="n">
        <v>35.22639326</v>
      </c>
      <c r="H64" s="20" t="n">
        <v>0.09182577</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93.54278032000001</v>
      </c>
      <c r="F65" s="20" t="n">
        <v>1.66156039</v>
      </c>
      <c r="G65" s="18" t="n">
        <v>6.45721968</v>
      </c>
      <c r="H65" s="20" t="n">
        <v>1.66156039</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60.70097266</v>
      </c>
      <c r="F66" s="20" t="n">
        <v>0.47463214</v>
      </c>
      <c r="G66" s="18" t="n">
        <v>39.29902734</v>
      </c>
      <c r="H66" s="20" t="n">
        <v>0.47463214</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62.12250212</v>
      </c>
      <c r="F67" s="20" t="n">
        <v>2.96744672</v>
      </c>
      <c r="G67" s="18" t="n">
        <v>36.18853173</v>
      </c>
      <c r="H67" s="20" t="n">
        <v>2.95043746</v>
      </c>
      <c r="I67" s="18" t="n">
        <v>0</v>
      </c>
      <c r="J67" s="20" t="n">
        <v>0</v>
      </c>
      <c r="K67" s="18" t="s">
        <v>404</v>
      </c>
      <c r="L67" s="20" t="s">
        <v>404</v>
      </c>
      <c r="M67" s="18" t="n">
        <v>0</v>
      </c>
      <c r="N67" s="20" t="n">
        <v>0</v>
      </c>
      <c r="O67" s="18" t="n">
        <v>0</v>
      </c>
      <c r="P67" s="20" t="n">
        <v>0</v>
      </c>
      <c r="Q67" s="18" t="n">
        <v>1.68896615</v>
      </c>
      <c r="R67" s="20" t="n">
        <v>0.808624</v>
      </c>
    </row>
    <row r="68" spans="1:18">
      <c r="A68" s="15" t="s">
        <v>465</v>
      </c>
      <c r="B68" s="17" t="n">
        <v>12083</v>
      </c>
      <c r="C68" s="18">
        <f>(0.0/B68*100)</f>
        <v/>
      </c>
      <c r="D68" s="19" t="n">
        <v>12083</v>
      </c>
      <c r="E68" s="18" t="n">
        <v>85.99066594999999</v>
      </c>
      <c r="F68" s="20" t="n">
        <v>0.07412502</v>
      </c>
      <c r="G68" s="18" t="n">
        <v>11.43143868</v>
      </c>
      <c r="H68" s="20" t="n">
        <v>0.07068484999999999</v>
      </c>
      <c r="I68" s="18" t="n">
        <v>0</v>
      </c>
      <c r="J68" s="20" t="n">
        <v>0</v>
      </c>
      <c r="K68" s="18" t="s">
        <v>404</v>
      </c>
      <c r="L68" s="20" t="s">
        <v>404</v>
      </c>
      <c r="M68" s="18" t="n">
        <v>0</v>
      </c>
      <c r="N68" s="20" t="n">
        <v>0</v>
      </c>
      <c r="O68" s="18" t="n">
        <v>0</v>
      </c>
      <c r="P68" s="20" t="n">
        <v>0</v>
      </c>
      <c r="Q68" s="18" t="n">
        <v>2.57789537</v>
      </c>
      <c r="R68" s="20" t="n">
        <v>0.03189471</v>
      </c>
    </row>
    <row r="69" spans="1:18">
      <c r="A69" s="15" t="s">
        <v>466</v>
      </c>
      <c r="B69" s="17" t="n">
        <v>4876</v>
      </c>
      <c r="C69" s="18">
        <f>(0.0/B69*100)</f>
        <v/>
      </c>
      <c r="D69" s="19" t="n">
        <v>4876</v>
      </c>
      <c r="E69" s="18" t="n">
        <v>90.33961374</v>
      </c>
      <c r="F69" s="20" t="n">
        <v>2.2425349</v>
      </c>
      <c r="G69" s="18" t="n">
        <v>9.660386259999999</v>
      </c>
      <c r="H69" s="20" t="n">
        <v>2.2425349</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68.75324071999999</v>
      </c>
      <c r="F70" s="20" t="n">
        <v>3.68115641</v>
      </c>
      <c r="G70" s="18" t="n">
        <v>31.24675928</v>
      </c>
      <c r="H70" s="20" t="n">
        <v>3.68115641</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41.97047541</v>
      </c>
      <c r="F71" s="20" t="n">
        <v>1.02987492</v>
      </c>
      <c r="G71" s="18" t="n">
        <v>57.402907</v>
      </c>
      <c r="H71" s="20" t="n">
        <v>1.02809271</v>
      </c>
      <c r="I71" s="18" t="n">
        <v>0</v>
      </c>
      <c r="J71" s="20" t="n">
        <v>0</v>
      </c>
      <c r="K71" s="18" t="s">
        <v>404</v>
      </c>
      <c r="L71" s="20" t="s">
        <v>404</v>
      </c>
      <c r="M71" s="18" t="n">
        <v>0</v>
      </c>
      <c r="N71" s="20" t="n">
        <v>0</v>
      </c>
      <c r="O71" s="18" t="n">
        <v>0</v>
      </c>
      <c r="P71" s="20" t="n">
        <v>0</v>
      </c>
      <c r="Q71" s="18" t="n">
        <v>0.62661758</v>
      </c>
      <c r="R71" s="20" t="n">
        <v>0.02967901</v>
      </c>
    </row>
    <row r="72" spans="1:18">
      <c r="A72" s="15" t="s">
        <v>469</v>
      </c>
      <c r="B72" s="17" t="n">
        <v>7708</v>
      </c>
      <c r="C72" s="18">
        <f>(0.0/B72*100)</f>
        <v/>
      </c>
      <c r="D72" s="19" t="n">
        <v>7708</v>
      </c>
      <c r="E72" s="18" t="n">
        <v>33.42294906</v>
      </c>
      <c r="F72" s="20" t="n">
        <v>3.37553626</v>
      </c>
      <c r="G72" s="18" t="n">
        <v>64.92280967000001</v>
      </c>
      <c r="H72" s="20" t="n">
        <v>3.23224132</v>
      </c>
      <c r="I72" s="18" t="n">
        <v>0</v>
      </c>
      <c r="J72" s="20" t="n">
        <v>0</v>
      </c>
      <c r="K72" s="18" t="s">
        <v>404</v>
      </c>
      <c r="L72" s="20" t="s">
        <v>404</v>
      </c>
      <c r="M72" s="18" t="n">
        <v>0</v>
      </c>
      <c r="N72" s="20" t="n">
        <v>0</v>
      </c>
      <c r="O72" s="18" t="n">
        <v>0</v>
      </c>
      <c r="P72" s="20" t="n">
        <v>0</v>
      </c>
      <c r="Q72" s="18" t="n">
        <v>1.65424127</v>
      </c>
      <c r="R72" s="20" t="n">
        <v>0.85905663</v>
      </c>
    </row>
    <row r="73" spans="1:18">
      <c r="A73" s="15" t="s">
        <v>470</v>
      </c>
      <c r="B73" s="17" t="n">
        <v>8249</v>
      </c>
      <c r="C73" s="18">
        <f>(0.0/B73*100)</f>
        <v/>
      </c>
      <c r="D73" s="19" t="n">
        <v>8249</v>
      </c>
      <c r="E73" s="18" t="n">
        <v>59.81016647</v>
      </c>
      <c r="F73" s="20" t="n">
        <v>4.09261941</v>
      </c>
      <c r="G73" s="18" t="n">
        <v>37.87405938</v>
      </c>
      <c r="H73" s="20" t="n">
        <v>3.74707043</v>
      </c>
      <c r="I73" s="18" t="n">
        <v>0</v>
      </c>
      <c r="J73" s="20" t="n">
        <v>0</v>
      </c>
      <c r="K73" s="18" t="s">
        <v>404</v>
      </c>
      <c r="L73" s="20" t="s">
        <v>404</v>
      </c>
      <c r="M73" s="18" t="n">
        <v>0</v>
      </c>
      <c r="N73" s="20" t="n">
        <v>0</v>
      </c>
      <c r="O73" s="18" t="n">
        <v>0</v>
      </c>
      <c r="P73" s="20" t="n">
        <v>0</v>
      </c>
      <c r="Q73" s="18" t="n">
        <v>2.31577415</v>
      </c>
      <c r="R73" s="20" t="n">
        <v>1.11523698</v>
      </c>
    </row>
    <row r="74" spans="1:18">
      <c r="A74" s="15" t="s">
        <v>471</v>
      </c>
      <c r="B74" s="17" t="n">
        <v>4692</v>
      </c>
      <c r="C74" s="18">
        <f>(484.0/B74*100)</f>
        <v/>
      </c>
      <c r="D74" s="19" t="n">
        <v>4208</v>
      </c>
      <c r="E74" s="18" t="n">
        <v>52.21663549</v>
      </c>
      <c r="F74" s="20" t="n">
        <v>0.27723004</v>
      </c>
      <c r="G74" s="18" t="n">
        <v>47.78336451</v>
      </c>
      <c r="H74" s="20" t="n">
        <v>0.27723004</v>
      </c>
      <c r="I74" s="18" t="n">
        <v>0</v>
      </c>
      <c r="J74" s="20" t="n">
        <v>0</v>
      </c>
      <c r="K74" s="18" t="s">
        <v>404</v>
      </c>
      <c r="L74" s="20" t="s">
        <v>404</v>
      </c>
      <c r="M74" s="18" t="n">
        <v>0</v>
      </c>
      <c r="N74" s="20" t="n">
        <v>0</v>
      </c>
      <c r="O74" s="18" t="n">
        <v>0</v>
      </c>
      <c r="P74" s="20" t="n">
        <v>0</v>
      </c>
      <c r="Q74" s="18" t="n">
        <v>0</v>
      </c>
      <c r="R74" s="20" t="n">
        <v>0</v>
      </c>
    </row>
    <row r="75" spans="1:18">
      <c r="A75" s="15" t="s">
        <v>472</v>
      </c>
      <c r="B75" s="17" t="n">
        <v>5375</v>
      </c>
      <c r="C75" s="18">
        <f>(483.0/B75*100)</f>
        <v/>
      </c>
      <c r="D75" s="19" t="n">
        <v>4892</v>
      </c>
      <c r="E75" s="18" t="n">
        <v>87.52113957</v>
      </c>
      <c r="F75" s="20" t="n">
        <v>2.95378358</v>
      </c>
      <c r="G75" s="18" t="n">
        <v>4.59990214</v>
      </c>
      <c r="H75" s="20" t="n">
        <v>1.766363</v>
      </c>
      <c r="I75" s="18" t="n">
        <v>0</v>
      </c>
      <c r="J75" s="20" t="n">
        <v>0</v>
      </c>
      <c r="K75" s="18" t="s">
        <v>404</v>
      </c>
      <c r="L75" s="20" t="s">
        <v>404</v>
      </c>
      <c r="M75" s="18" t="n">
        <v>0</v>
      </c>
      <c r="N75" s="20" t="n">
        <v>0</v>
      </c>
      <c r="O75" s="18" t="n">
        <v>0</v>
      </c>
      <c r="P75" s="20" t="n">
        <v>0</v>
      </c>
      <c r="Q75" s="18" t="n">
        <v>7.87895829</v>
      </c>
      <c r="R75" s="20" t="n">
        <v>2.38102981</v>
      </c>
    </row>
    <row r="76" spans="1:18">
      <c r="A76" s="15" t="s">
        <v>473</v>
      </c>
      <c r="B76" s="17" t="n">
        <v>14167</v>
      </c>
      <c r="C76" s="18">
        <f>(1400.0/B76*100)</f>
        <v/>
      </c>
      <c r="D76" s="19" t="n">
        <v>12767</v>
      </c>
      <c r="E76" s="18" t="n">
        <v>88.57137618</v>
      </c>
      <c r="F76" s="20" t="n">
        <v>2.10953785</v>
      </c>
      <c r="G76" s="18" t="n">
        <v>6.81529121</v>
      </c>
      <c r="H76" s="20" t="n">
        <v>1.85357396</v>
      </c>
      <c r="I76" s="18" t="n">
        <v>0</v>
      </c>
      <c r="J76" s="20" t="n">
        <v>0</v>
      </c>
      <c r="K76" s="18" t="s">
        <v>404</v>
      </c>
      <c r="L76" s="20" t="s">
        <v>404</v>
      </c>
      <c r="M76" s="18" t="n">
        <v>0</v>
      </c>
      <c r="N76" s="20" t="n">
        <v>0</v>
      </c>
      <c r="O76" s="18" t="n">
        <v>0</v>
      </c>
      <c r="P76" s="20" t="n">
        <v>0</v>
      </c>
      <c r="Q76" s="18" t="n">
        <v>4.61333261</v>
      </c>
      <c r="R76" s="20" t="n">
        <v>1.16796744</v>
      </c>
    </row>
    <row r="77" spans="1:18">
      <c r="A77" s="15" t="s">
        <v>474</v>
      </c>
      <c r="B77" s="17" t="n">
        <v>6062</v>
      </c>
      <c r="C77" s="18">
        <f>(0.0/B77*100)</f>
        <v/>
      </c>
      <c r="D77" s="19" t="n">
        <v>6062</v>
      </c>
      <c r="E77" s="18" t="n">
        <v>81.44197543</v>
      </c>
      <c r="F77" s="20" t="n">
        <v>2.09712893</v>
      </c>
      <c r="G77" s="18" t="n">
        <v>18.55802457</v>
      </c>
      <c r="H77" s="20" t="n">
        <v>2.09712893</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78.17043769</v>
      </c>
      <c r="F78" s="20" t="n">
        <v>3.25673876</v>
      </c>
      <c r="G78" s="18" t="n">
        <v>21.82956231</v>
      </c>
      <c r="H78" s="20" t="n">
        <v>3.25673876</v>
      </c>
      <c r="I78" s="18" t="n">
        <v>0</v>
      </c>
      <c r="J78" s="20" t="n">
        <v>0</v>
      </c>
      <c r="K78" s="18" t="s">
        <v>404</v>
      </c>
      <c r="L78" s="20" t="s">
        <v>404</v>
      </c>
      <c r="M78" s="18" t="n">
        <v>0</v>
      </c>
      <c r="N78" s="20" t="n">
        <v>0</v>
      </c>
      <c r="O78" s="18" t="n">
        <v>0</v>
      </c>
      <c r="P78" s="20" t="n">
        <v>0</v>
      </c>
      <c r="Q78" s="18" t="n">
        <v>0</v>
      </c>
      <c r="R78" s="20" t="n">
        <v>0</v>
      </c>
    </row>
    <row customHeight="1" ht="25" r="79" spans="1:18">
      <c r="A79" s="15" t="s">
        <v>476</v>
      </c>
      <c r="B79" s="17" t="n">
        <v>1657</v>
      </c>
      <c r="C79" s="18">
        <f>(21.0/B79*100)</f>
        <v/>
      </c>
      <c r="D79" s="19" t="n">
        <v>1636</v>
      </c>
      <c r="E79" s="18" t="n">
        <v>45.36687129</v>
      </c>
      <c r="F79" s="20" t="n">
        <v>7.00582962</v>
      </c>
      <c r="G79" s="18" t="n">
        <v>53.80763044</v>
      </c>
      <c r="H79" s="20" t="n">
        <v>7.1037614</v>
      </c>
      <c r="I79" s="18" t="n">
        <v>0</v>
      </c>
      <c r="J79" s="20" t="n">
        <v>0</v>
      </c>
      <c r="K79" s="18" t="s">
        <v>404</v>
      </c>
      <c r="L79" s="20" t="s">
        <v>404</v>
      </c>
      <c r="M79" s="18" t="n">
        <v>0</v>
      </c>
      <c r="N79" s="20" t="n">
        <v>0</v>
      </c>
      <c r="O79" s="18" t="n">
        <v>0</v>
      </c>
      <c r="P79" s="20" t="n">
        <v>0</v>
      </c>
      <c r="Q79" s="18" t="n">
        <v>0.82549827</v>
      </c>
      <c r="R79" s="20" t="n">
        <v>0.83341526</v>
      </c>
    </row>
    <row r="80" spans="1:18">
      <c r="A80" s="15" t="s">
        <v>477</v>
      </c>
      <c r="B80" s="17" t="n">
        <v>7841</v>
      </c>
      <c r="C80" s="18">
        <f>(0.0/B80*100)</f>
        <v/>
      </c>
      <c r="D80" s="19" t="n">
        <v>7841</v>
      </c>
      <c r="E80" s="18" t="n">
        <v>81.75142592</v>
      </c>
      <c r="F80" s="20" t="n">
        <v>2.77739989</v>
      </c>
      <c r="G80" s="18" t="n">
        <v>18.24857408</v>
      </c>
      <c r="H80" s="20" t="n">
        <v>2.77739989</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89.44255502</v>
      </c>
      <c r="F81" s="20" t="n">
        <v>2.33094284</v>
      </c>
      <c r="G81" s="18" t="n">
        <v>10.53746556</v>
      </c>
      <c r="H81" s="20" t="n">
        <v>2.33096003</v>
      </c>
      <c r="I81" s="18" t="n">
        <v>0</v>
      </c>
      <c r="J81" s="20" t="n">
        <v>0</v>
      </c>
      <c r="K81" s="18" t="s">
        <v>404</v>
      </c>
      <c r="L81" s="20" t="s">
        <v>404</v>
      </c>
      <c r="M81" s="18" t="n">
        <v>0</v>
      </c>
      <c r="N81" s="20" t="n">
        <v>0</v>
      </c>
      <c r="O81" s="18" t="n">
        <v>0</v>
      </c>
      <c r="P81" s="20" t="n">
        <v>0</v>
      </c>
      <c r="Q81" s="18" t="n">
        <v>0.01997943</v>
      </c>
      <c r="R81" s="20" t="n">
        <v>0.00074735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383</v>
      </c>
    </row>
    <row r="2" spans="1:24">
      <c r="A2" s="5" t="s">
        <v>643</v>
      </c>
    </row>
    <row customHeight="1" ht="30" r="4" spans="1:24">
      <c r="A4" s="6" t="n"/>
      <c r="B4" s="7" t="s">
        <v>385</v>
      </c>
      <c r="C4" s="7" t="s">
        <v>386</v>
      </c>
      <c r="D4" s="8" t="s">
        <v>385</v>
      </c>
      <c r="E4" s="9" t="s">
        <v>607</v>
      </c>
      <c r="F4" s="10" t="n"/>
      <c r="G4" s="9" t="s">
        <v>644</v>
      </c>
      <c r="H4" s="10" t="n"/>
      <c r="I4" s="9" t="s">
        <v>645</v>
      </c>
      <c r="J4" s="10" t="n"/>
      <c r="K4" s="9" t="s">
        <v>646</v>
      </c>
      <c r="L4" s="10" t="n"/>
      <c r="M4" s="9" t="s">
        <v>647</v>
      </c>
      <c r="N4" s="10" t="n"/>
      <c r="O4" s="9" t="s">
        <v>392</v>
      </c>
      <c r="P4" s="10" t="n"/>
      <c r="Q4" s="9" t="s">
        <v>393</v>
      </c>
      <c r="R4" s="10" t="n"/>
      <c r="S4" s="9" t="s">
        <v>394</v>
      </c>
      <c r="T4" s="10" t="n"/>
      <c r="U4" s="9" t="s">
        <v>395</v>
      </c>
      <c r="V4" s="10" t="n"/>
      <c r="W4" s="9" t="s">
        <v>396</v>
      </c>
      <c r="X4" s="10" t="n"/>
    </row>
    <row r="5" spans="1:24">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row>
    <row r="6" spans="1:24">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403</v>
      </c>
      <c r="B7" s="17" t="n">
        <v>14530</v>
      </c>
      <c r="C7" s="18">
        <f>(0.0/B7*100)</f>
        <v/>
      </c>
      <c r="D7" s="19" t="n">
        <v>14530</v>
      </c>
      <c r="E7" s="18" t="n">
        <v>0</v>
      </c>
      <c r="F7" s="20" t="n">
        <v>0</v>
      </c>
      <c r="G7" s="18" t="n">
        <v>0</v>
      </c>
      <c r="H7" s="20" t="n">
        <v>0</v>
      </c>
      <c r="I7" s="18" t="n">
        <v>0</v>
      </c>
      <c r="J7" s="20" t="n">
        <v>0</v>
      </c>
      <c r="K7" s="18" t="n">
        <v>0</v>
      </c>
      <c r="L7" s="20" t="n">
        <v>0</v>
      </c>
      <c r="M7" s="18" t="n">
        <v>0</v>
      </c>
      <c r="N7" s="20" t="n">
        <v>0</v>
      </c>
      <c r="O7" s="18" t="n">
        <v>0</v>
      </c>
      <c r="P7" s="20" t="n">
        <v>0</v>
      </c>
      <c r="Q7" s="18" t="s">
        <v>404</v>
      </c>
      <c r="R7" s="20" t="s">
        <v>404</v>
      </c>
      <c r="S7" s="18" t="n">
        <v>100</v>
      </c>
      <c r="T7" s="20" t="n">
        <v>0</v>
      </c>
      <c r="U7" s="18" t="n">
        <v>0</v>
      </c>
      <c r="V7" s="20" t="n">
        <v>0</v>
      </c>
      <c r="W7" s="18" t="n">
        <v>0</v>
      </c>
      <c r="X7" s="20" t="n">
        <v>0</v>
      </c>
    </row>
    <row r="8" spans="1:24">
      <c r="A8" s="15" t="s">
        <v>405</v>
      </c>
      <c r="B8" s="17" t="n">
        <v>7007</v>
      </c>
      <c r="C8" s="18">
        <f>(0.0/B8*100)</f>
        <v/>
      </c>
      <c r="D8" s="19" t="n">
        <v>7007</v>
      </c>
      <c r="E8" s="18" t="n">
        <v>35.1432794</v>
      </c>
      <c r="F8" s="20" t="n">
        <v>3.40933323</v>
      </c>
      <c r="G8" s="18" t="n">
        <v>47.98016006</v>
      </c>
      <c r="H8" s="20" t="n">
        <v>3.75677168</v>
      </c>
      <c r="I8" s="18" t="n">
        <v>8.796306700000001</v>
      </c>
      <c r="J8" s="20" t="n">
        <v>2.04182251</v>
      </c>
      <c r="K8" s="18" t="n">
        <v>3.03610243</v>
      </c>
      <c r="L8" s="20" t="n">
        <v>1.08326843</v>
      </c>
      <c r="M8" s="18" t="n">
        <v>2.23196567</v>
      </c>
      <c r="N8" s="20" t="n">
        <v>0.87783983</v>
      </c>
      <c r="O8" s="18" t="n">
        <v>0</v>
      </c>
      <c r="P8" s="20" t="n">
        <v>0</v>
      </c>
      <c r="Q8" s="18" t="s">
        <v>404</v>
      </c>
      <c r="R8" s="20" t="s">
        <v>404</v>
      </c>
      <c r="S8" s="18" t="n">
        <v>0</v>
      </c>
      <c r="T8" s="20" t="n">
        <v>0</v>
      </c>
      <c r="U8" s="18" t="n">
        <v>0</v>
      </c>
      <c r="V8" s="20" t="n">
        <v>0</v>
      </c>
      <c r="W8" s="18" t="n">
        <v>2.81218573</v>
      </c>
      <c r="X8" s="20" t="n">
        <v>1.12069902</v>
      </c>
    </row>
    <row r="9" spans="1:24">
      <c r="A9" s="15" t="s">
        <v>406</v>
      </c>
      <c r="B9" s="17" t="n">
        <v>9651</v>
      </c>
      <c r="C9" s="18">
        <f>(200.0/B9*100)</f>
        <v/>
      </c>
      <c r="D9" s="19" t="n">
        <v>9451</v>
      </c>
      <c r="E9" s="18" t="n">
        <v>52.9772573</v>
      </c>
      <c r="F9" s="20" t="n">
        <v>2.44442901</v>
      </c>
      <c r="G9" s="18" t="n">
        <v>36.63040863</v>
      </c>
      <c r="H9" s="20" t="n">
        <v>2.89892041</v>
      </c>
      <c r="I9" s="18" t="n">
        <v>0.80823735</v>
      </c>
      <c r="J9" s="20" t="n">
        <v>0.42900394</v>
      </c>
      <c r="K9" s="18" t="n">
        <v>0.46268583</v>
      </c>
      <c r="L9" s="20" t="n">
        <v>0.46958616</v>
      </c>
      <c r="M9" s="18" t="n">
        <v>0.90525437</v>
      </c>
      <c r="N9" s="20" t="n">
        <v>0.56849792</v>
      </c>
      <c r="O9" s="18" t="n">
        <v>0</v>
      </c>
      <c r="P9" s="20" t="n">
        <v>0</v>
      </c>
      <c r="Q9" s="18" t="s">
        <v>404</v>
      </c>
      <c r="R9" s="20" t="s">
        <v>404</v>
      </c>
      <c r="S9" s="18" t="n">
        <v>0</v>
      </c>
      <c r="T9" s="20" t="n">
        <v>0</v>
      </c>
      <c r="U9" s="18" t="n">
        <v>0</v>
      </c>
      <c r="V9" s="20" t="n">
        <v>0</v>
      </c>
      <c r="W9" s="18" t="n">
        <v>8.216156509999999</v>
      </c>
      <c r="X9" s="20" t="n">
        <v>1.94840529</v>
      </c>
    </row>
    <row r="10" spans="1:24">
      <c r="A10" s="15" t="s">
        <v>407</v>
      </c>
      <c r="B10" s="17" t="n">
        <v>20058</v>
      </c>
      <c r="C10" s="18">
        <f>(3074.0/B10*100)</f>
        <v/>
      </c>
      <c r="D10" s="19" t="n">
        <v>16984</v>
      </c>
      <c r="E10" s="18" t="n">
        <v>15.39438136</v>
      </c>
      <c r="F10" s="20" t="n">
        <v>1.05987741</v>
      </c>
      <c r="G10" s="18" t="n">
        <v>76.18574913</v>
      </c>
      <c r="H10" s="20" t="n">
        <v>1.76002644</v>
      </c>
      <c r="I10" s="18" t="n">
        <v>6.66233962</v>
      </c>
      <c r="J10" s="20" t="n">
        <v>1.15251314</v>
      </c>
      <c r="K10" s="18" t="n">
        <v>0.09200063999999999</v>
      </c>
      <c r="L10" s="20" t="n">
        <v>0.07066600000000001</v>
      </c>
      <c r="M10" s="18" t="n">
        <v>0.27366646</v>
      </c>
      <c r="N10" s="20" t="n">
        <v>0.32483426</v>
      </c>
      <c r="O10" s="18" t="n">
        <v>0</v>
      </c>
      <c r="P10" s="20" t="n">
        <v>0</v>
      </c>
      <c r="Q10" s="18" t="s">
        <v>404</v>
      </c>
      <c r="R10" s="20" t="s">
        <v>404</v>
      </c>
      <c r="S10" s="18" t="n">
        <v>0</v>
      </c>
      <c r="T10" s="20" t="n">
        <v>0</v>
      </c>
      <c r="U10" s="18" t="n">
        <v>0</v>
      </c>
      <c r="V10" s="20" t="n">
        <v>0</v>
      </c>
      <c r="W10" s="18" t="n">
        <v>1.39186278</v>
      </c>
      <c r="X10" s="20" t="n">
        <v>0.5652534299999999</v>
      </c>
    </row>
    <row r="11" spans="1:24">
      <c r="A11" s="15" t="s">
        <v>408</v>
      </c>
      <c r="B11" s="17" t="n">
        <v>7053</v>
      </c>
      <c r="C11" s="18">
        <f>(137.0/B11*100)</f>
        <v/>
      </c>
      <c r="D11" s="19" t="n">
        <v>6916</v>
      </c>
      <c r="E11" s="18" t="n">
        <v>1.75027644</v>
      </c>
      <c r="F11" s="20" t="n">
        <v>1.03884603</v>
      </c>
      <c r="G11" s="18" t="n">
        <v>70.53990456</v>
      </c>
      <c r="H11" s="20" t="n">
        <v>3.45968044</v>
      </c>
      <c r="I11" s="18" t="n">
        <v>18.33727157</v>
      </c>
      <c r="J11" s="20" t="n">
        <v>3.19050148</v>
      </c>
      <c r="K11" s="18" t="n">
        <v>4.59842065</v>
      </c>
      <c r="L11" s="20" t="n">
        <v>1.52974153</v>
      </c>
      <c r="M11" s="18" t="n">
        <v>1.12489838</v>
      </c>
      <c r="N11" s="20" t="n">
        <v>0.8114972</v>
      </c>
      <c r="O11" s="18" t="n">
        <v>0</v>
      </c>
      <c r="P11" s="20" t="n">
        <v>0</v>
      </c>
      <c r="Q11" s="18" t="s">
        <v>404</v>
      </c>
      <c r="R11" s="20" t="s">
        <v>404</v>
      </c>
      <c r="S11" s="18" t="n">
        <v>0</v>
      </c>
      <c r="T11" s="20" t="n">
        <v>0</v>
      </c>
      <c r="U11" s="18" t="n">
        <v>0</v>
      </c>
      <c r="V11" s="20" t="n">
        <v>0</v>
      </c>
      <c r="W11" s="18" t="n">
        <v>3.6492284</v>
      </c>
      <c r="X11" s="20" t="n">
        <v>1.66291559</v>
      </c>
    </row>
    <row r="12" spans="1:24">
      <c r="A12" s="15" t="s">
        <v>409</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n">
        <v>0</v>
      </c>
      <c r="P12" s="20" t="n">
        <v>0</v>
      </c>
      <c r="Q12" s="18" t="s">
        <v>404</v>
      </c>
      <c r="R12" s="20" t="s">
        <v>404</v>
      </c>
      <c r="S12" s="18" t="n">
        <v>100</v>
      </c>
      <c r="T12" s="20" t="n">
        <v>0</v>
      </c>
      <c r="U12" s="18" t="n">
        <v>0</v>
      </c>
      <c r="V12" s="20" t="n">
        <v>0</v>
      </c>
      <c r="W12" s="18" t="n">
        <v>0</v>
      </c>
      <c r="X12" s="20" t="n">
        <v>0</v>
      </c>
    </row>
    <row r="13" spans="1:24">
      <c r="A13" s="15" t="s">
        <v>410</v>
      </c>
      <c r="B13" s="17" t="n">
        <v>7161</v>
      </c>
      <c r="C13" s="18">
        <f>(1175.0/B13*100)</f>
        <v/>
      </c>
      <c r="D13" s="19" t="n">
        <v>5986</v>
      </c>
      <c r="E13" s="18" t="n">
        <v>10.55056246</v>
      </c>
      <c r="F13" s="20" t="n">
        <v>2.28367942</v>
      </c>
      <c r="G13" s="18" t="n">
        <v>70.13718436000001</v>
      </c>
      <c r="H13" s="20" t="n">
        <v>3.51416805</v>
      </c>
      <c r="I13" s="18" t="n">
        <v>13.42777526</v>
      </c>
      <c r="J13" s="20" t="n">
        <v>2.47590016</v>
      </c>
      <c r="K13" s="18" t="n">
        <v>0</v>
      </c>
      <c r="L13" s="20" t="n">
        <v>0</v>
      </c>
      <c r="M13" s="18" t="n">
        <v>0.56400277</v>
      </c>
      <c r="N13" s="20" t="n">
        <v>0.35840098</v>
      </c>
      <c r="O13" s="18" t="n">
        <v>0</v>
      </c>
      <c r="P13" s="20" t="n">
        <v>0</v>
      </c>
      <c r="Q13" s="18" t="s">
        <v>404</v>
      </c>
      <c r="R13" s="20" t="s">
        <v>404</v>
      </c>
      <c r="S13" s="18" t="n">
        <v>0</v>
      </c>
      <c r="T13" s="20" t="n">
        <v>0</v>
      </c>
      <c r="U13" s="18" t="n">
        <v>0</v>
      </c>
      <c r="V13" s="20" t="n">
        <v>0</v>
      </c>
      <c r="W13" s="18" t="n">
        <v>5.32047515</v>
      </c>
      <c r="X13" s="20" t="n">
        <v>1.3973739</v>
      </c>
    </row>
    <row r="14" spans="1:24">
      <c r="A14" s="15" t="s">
        <v>411</v>
      </c>
      <c r="B14" s="17" t="n">
        <v>5587</v>
      </c>
      <c r="C14" s="18">
        <f>(0.0/B14*100)</f>
        <v/>
      </c>
      <c r="D14" s="19" t="n">
        <v>5587</v>
      </c>
      <c r="E14" s="18" t="n">
        <v>19.83177428</v>
      </c>
      <c r="F14" s="20" t="n">
        <v>2.34625258</v>
      </c>
      <c r="G14" s="18" t="n">
        <v>73.34557799</v>
      </c>
      <c r="H14" s="20" t="n">
        <v>2.52164897</v>
      </c>
      <c r="I14" s="18" t="n">
        <v>5.11215804</v>
      </c>
      <c r="J14" s="20" t="n">
        <v>1.32100274</v>
      </c>
      <c r="K14" s="18" t="n">
        <v>0</v>
      </c>
      <c r="L14" s="20" t="n">
        <v>0</v>
      </c>
      <c r="M14" s="18" t="n">
        <v>0</v>
      </c>
      <c r="N14" s="20" t="n">
        <v>0</v>
      </c>
      <c r="O14" s="18" t="n">
        <v>0</v>
      </c>
      <c r="P14" s="20" t="n">
        <v>0</v>
      </c>
      <c r="Q14" s="18" t="s">
        <v>404</v>
      </c>
      <c r="R14" s="20" t="s">
        <v>404</v>
      </c>
      <c r="S14" s="18" t="n">
        <v>0</v>
      </c>
      <c r="T14" s="20" t="n">
        <v>0</v>
      </c>
      <c r="U14" s="18" t="n">
        <v>0</v>
      </c>
      <c r="V14" s="20" t="n">
        <v>0</v>
      </c>
      <c r="W14" s="18" t="n">
        <v>1.71048969</v>
      </c>
      <c r="X14" s="20" t="n">
        <v>0.95589963</v>
      </c>
    </row>
    <row r="15" spans="1:24">
      <c r="A15" s="15" t="s">
        <v>412</v>
      </c>
      <c r="B15" s="17" t="n">
        <v>5882</v>
      </c>
      <c r="C15" s="18">
        <f>(0.0/B15*100)</f>
        <v/>
      </c>
      <c r="D15" s="19" t="n">
        <v>5882</v>
      </c>
      <c r="E15" s="18" t="n">
        <v>22.74787764</v>
      </c>
      <c r="F15" s="20" t="n">
        <v>3.41454296</v>
      </c>
      <c r="G15" s="18" t="n">
        <v>64.51346916</v>
      </c>
      <c r="H15" s="20" t="n">
        <v>3.81177346</v>
      </c>
      <c r="I15" s="18" t="n">
        <v>9.84817484</v>
      </c>
      <c r="J15" s="20" t="n">
        <v>2.30398439</v>
      </c>
      <c r="K15" s="18" t="n">
        <v>0.27531141</v>
      </c>
      <c r="L15" s="20" t="n">
        <v>0.28504344</v>
      </c>
      <c r="M15" s="18" t="n">
        <v>0</v>
      </c>
      <c r="N15" s="20" t="n">
        <v>0</v>
      </c>
      <c r="O15" s="18" t="n">
        <v>0</v>
      </c>
      <c r="P15" s="20" t="n">
        <v>0</v>
      </c>
      <c r="Q15" s="18" t="s">
        <v>404</v>
      </c>
      <c r="R15" s="20" t="s">
        <v>404</v>
      </c>
      <c r="S15" s="18" t="n">
        <v>0</v>
      </c>
      <c r="T15" s="20" t="n">
        <v>0</v>
      </c>
      <c r="U15" s="18" t="n">
        <v>0</v>
      </c>
      <c r="V15" s="20" t="n">
        <v>0</v>
      </c>
      <c r="W15" s="18" t="n">
        <v>2.61516695</v>
      </c>
      <c r="X15" s="20" t="n">
        <v>1.27056676</v>
      </c>
    </row>
    <row r="16" spans="1:24">
      <c r="A16" s="15" t="s">
        <v>413</v>
      </c>
      <c r="B16" s="17" t="n">
        <v>6108</v>
      </c>
      <c r="C16" s="18">
        <f>(495.0/B16*100)</f>
        <v/>
      </c>
      <c r="D16" s="19" t="n">
        <v>5613</v>
      </c>
      <c r="E16" s="18" t="n">
        <v>30.87639043</v>
      </c>
      <c r="F16" s="20" t="n">
        <v>2.75328026</v>
      </c>
      <c r="G16" s="18" t="n">
        <v>48.02834199</v>
      </c>
      <c r="H16" s="20" t="n">
        <v>3.24416702</v>
      </c>
      <c r="I16" s="18" t="n">
        <v>9.159875019999999</v>
      </c>
      <c r="J16" s="20" t="n">
        <v>1.99096351</v>
      </c>
      <c r="K16" s="18" t="n">
        <v>1.61359583</v>
      </c>
      <c r="L16" s="20" t="n">
        <v>0.86476975</v>
      </c>
      <c r="M16" s="18" t="n">
        <v>2.69871609</v>
      </c>
      <c r="N16" s="20" t="n">
        <v>1.07285884</v>
      </c>
      <c r="O16" s="18" t="n">
        <v>0</v>
      </c>
      <c r="P16" s="20" t="n">
        <v>0</v>
      </c>
      <c r="Q16" s="18" t="s">
        <v>404</v>
      </c>
      <c r="R16" s="20" t="s">
        <v>404</v>
      </c>
      <c r="S16" s="18" t="n">
        <v>0</v>
      </c>
      <c r="T16" s="20" t="n">
        <v>0</v>
      </c>
      <c r="U16" s="18" t="n">
        <v>0</v>
      </c>
      <c r="V16" s="20" t="n">
        <v>0</v>
      </c>
      <c r="W16" s="18" t="n">
        <v>7.62308062</v>
      </c>
      <c r="X16" s="20" t="n">
        <v>1.58831043</v>
      </c>
    </row>
    <row r="17" spans="1:24">
      <c r="A17" s="15" t="s">
        <v>414</v>
      </c>
      <c r="B17" s="17" t="n">
        <v>6504</v>
      </c>
      <c r="C17" s="18">
        <f>(1325.0/B17*100)</f>
        <v/>
      </c>
      <c r="D17" s="19" t="n">
        <v>5179</v>
      </c>
      <c r="E17" s="18" t="n">
        <v>54.62040176</v>
      </c>
      <c r="F17" s="20" t="n">
        <v>3.49382258</v>
      </c>
      <c r="G17" s="18" t="n">
        <v>37.47357213</v>
      </c>
      <c r="H17" s="20" t="n">
        <v>3.538259</v>
      </c>
      <c r="I17" s="18" t="n">
        <v>2.29456946</v>
      </c>
      <c r="J17" s="20" t="n">
        <v>1.16575701</v>
      </c>
      <c r="K17" s="18" t="n">
        <v>0</v>
      </c>
      <c r="L17" s="20" t="n">
        <v>0</v>
      </c>
      <c r="M17" s="18" t="n">
        <v>0</v>
      </c>
      <c r="N17" s="20" t="n">
        <v>0</v>
      </c>
      <c r="O17" s="18" t="n">
        <v>0</v>
      </c>
      <c r="P17" s="20" t="n">
        <v>0</v>
      </c>
      <c r="Q17" s="18" t="s">
        <v>404</v>
      </c>
      <c r="R17" s="20" t="s">
        <v>404</v>
      </c>
      <c r="S17" s="18" t="n">
        <v>0</v>
      </c>
      <c r="T17" s="20" t="n">
        <v>0</v>
      </c>
      <c r="U17" s="18" t="n">
        <v>0</v>
      </c>
      <c r="V17" s="20" t="n">
        <v>0</v>
      </c>
      <c r="W17" s="18" t="n">
        <v>5.61145664</v>
      </c>
      <c r="X17" s="20" t="n">
        <v>1.57786679</v>
      </c>
    </row>
    <row r="18" spans="1:24">
      <c r="A18" s="15" t="s">
        <v>415</v>
      </c>
      <c r="B18" s="17" t="n">
        <v>5532</v>
      </c>
      <c r="C18" s="18">
        <f>(0.0/B18*100)</f>
        <v/>
      </c>
      <c r="D18" s="19" t="n">
        <v>5532</v>
      </c>
      <c r="E18" s="18" t="n">
        <v>23.84278245</v>
      </c>
      <c r="F18" s="20" t="n">
        <v>2.83292194</v>
      </c>
      <c r="G18" s="18" t="n">
        <v>49.42615866</v>
      </c>
      <c r="H18" s="20" t="n">
        <v>3.71718212</v>
      </c>
      <c r="I18" s="18" t="n">
        <v>14.63497978</v>
      </c>
      <c r="J18" s="20" t="n">
        <v>2.59416562</v>
      </c>
      <c r="K18" s="18" t="n">
        <v>5.75734525</v>
      </c>
      <c r="L18" s="20" t="n">
        <v>1.77250917</v>
      </c>
      <c r="M18" s="18" t="n">
        <v>5.01811698</v>
      </c>
      <c r="N18" s="20" t="n">
        <v>2.12129596</v>
      </c>
      <c r="O18" s="18" t="n">
        <v>0</v>
      </c>
      <c r="P18" s="20" t="n">
        <v>0</v>
      </c>
      <c r="Q18" s="18" t="s">
        <v>404</v>
      </c>
      <c r="R18" s="20" t="s">
        <v>404</v>
      </c>
      <c r="S18" s="18" t="n">
        <v>0</v>
      </c>
      <c r="T18" s="20" t="n">
        <v>0</v>
      </c>
      <c r="U18" s="18" t="n">
        <v>0</v>
      </c>
      <c r="V18" s="20" t="n">
        <v>0</v>
      </c>
      <c r="W18" s="18" t="n">
        <v>1.32061688</v>
      </c>
      <c r="X18" s="20" t="n">
        <v>0.72063046</v>
      </c>
    </row>
    <row r="19" spans="1:24">
      <c r="A19" s="15" t="s">
        <v>416</v>
      </c>
      <c r="B19" s="17" t="n">
        <v>5658</v>
      </c>
      <c r="C19" s="18">
        <f>(327.0/B19*100)</f>
        <v/>
      </c>
      <c r="D19" s="19" t="n">
        <v>5331</v>
      </c>
      <c r="E19" s="18" t="n">
        <v>25.0378043</v>
      </c>
      <c r="F19" s="20" t="n">
        <v>2.91094216</v>
      </c>
      <c r="G19" s="18" t="n">
        <v>69.97266279</v>
      </c>
      <c r="H19" s="20" t="n">
        <v>3.10989854</v>
      </c>
      <c r="I19" s="18" t="n">
        <v>2.99915859</v>
      </c>
      <c r="J19" s="20" t="n">
        <v>1.23744428</v>
      </c>
      <c r="K19" s="18" t="n">
        <v>0.54841469</v>
      </c>
      <c r="L19" s="20" t="n">
        <v>0.54272854</v>
      </c>
      <c r="M19" s="18" t="n">
        <v>0</v>
      </c>
      <c r="N19" s="20" t="n">
        <v>0</v>
      </c>
      <c r="O19" s="18" t="n">
        <v>0</v>
      </c>
      <c r="P19" s="20" t="n">
        <v>0</v>
      </c>
      <c r="Q19" s="18" t="s">
        <v>404</v>
      </c>
      <c r="R19" s="20" t="s">
        <v>404</v>
      </c>
      <c r="S19" s="18" t="n">
        <v>0</v>
      </c>
      <c r="T19" s="20" t="n">
        <v>0</v>
      </c>
      <c r="U19" s="18" t="n">
        <v>0</v>
      </c>
      <c r="V19" s="20" t="n">
        <v>0</v>
      </c>
      <c r="W19" s="18" t="n">
        <v>1.44195963</v>
      </c>
      <c r="X19" s="20" t="n">
        <v>0.7592174</v>
      </c>
    </row>
    <row r="20" spans="1:24">
      <c r="A20" s="15" t="s">
        <v>417</v>
      </c>
      <c r="B20" s="17" t="n">
        <v>3371</v>
      </c>
      <c r="C20" s="18">
        <f>(24.0/B20*100)</f>
        <v/>
      </c>
      <c r="D20" s="19" t="n">
        <v>3347</v>
      </c>
      <c r="E20" s="18" t="n">
        <v>1.24697455</v>
      </c>
      <c r="F20" s="20" t="n">
        <v>0.06568961</v>
      </c>
      <c r="G20" s="18" t="n">
        <v>94.84715197</v>
      </c>
      <c r="H20" s="20" t="n">
        <v>0.17146371</v>
      </c>
      <c r="I20" s="18" t="n">
        <v>2.19557611</v>
      </c>
      <c r="J20" s="20" t="n">
        <v>0.08257715</v>
      </c>
      <c r="K20" s="18" t="n">
        <v>0.13849202</v>
      </c>
      <c r="L20" s="20" t="n">
        <v>0.00585288</v>
      </c>
      <c r="M20" s="18" t="n">
        <v>0</v>
      </c>
      <c r="N20" s="20" t="n">
        <v>0</v>
      </c>
      <c r="O20" s="18" t="n">
        <v>0</v>
      </c>
      <c r="P20" s="20" t="n">
        <v>0</v>
      </c>
      <c r="Q20" s="18" t="s">
        <v>404</v>
      </c>
      <c r="R20" s="20" t="s">
        <v>404</v>
      </c>
      <c r="S20" s="18" t="n">
        <v>0</v>
      </c>
      <c r="T20" s="20" t="n">
        <v>0</v>
      </c>
      <c r="U20" s="18" t="n">
        <v>0</v>
      </c>
      <c r="V20" s="20" t="n">
        <v>0</v>
      </c>
      <c r="W20" s="18" t="n">
        <v>1.57180534</v>
      </c>
      <c r="X20" s="20" t="n">
        <v>0.12783538</v>
      </c>
    </row>
    <row r="21" spans="1:24">
      <c r="A21" s="15" t="s">
        <v>418</v>
      </c>
      <c r="B21" s="17" t="n">
        <v>5741</v>
      </c>
      <c r="C21" s="18">
        <f>(0.0/B21*100)</f>
        <v/>
      </c>
      <c r="D21" s="19" t="n">
        <v>5741</v>
      </c>
      <c r="E21" s="18" t="n">
        <v>0.69765841</v>
      </c>
      <c r="F21" s="20" t="n">
        <v>0.6965618099999999</v>
      </c>
      <c r="G21" s="18" t="n">
        <v>79.31031843</v>
      </c>
      <c r="H21" s="20" t="n">
        <v>3.39115668</v>
      </c>
      <c r="I21" s="18" t="n">
        <v>7.83491583</v>
      </c>
      <c r="J21" s="20" t="n">
        <v>2.11613818</v>
      </c>
      <c r="K21" s="18" t="n">
        <v>1.89012542</v>
      </c>
      <c r="L21" s="20" t="n">
        <v>0.99251796</v>
      </c>
      <c r="M21" s="18" t="n">
        <v>3.10953008</v>
      </c>
      <c r="N21" s="20" t="n">
        <v>1.40519591</v>
      </c>
      <c r="O21" s="18" t="n">
        <v>0</v>
      </c>
      <c r="P21" s="20" t="n">
        <v>0</v>
      </c>
      <c r="Q21" s="18" t="s">
        <v>404</v>
      </c>
      <c r="R21" s="20" t="s">
        <v>404</v>
      </c>
      <c r="S21" s="18" t="n">
        <v>0</v>
      </c>
      <c r="T21" s="20" t="n">
        <v>0</v>
      </c>
      <c r="U21" s="18" t="n">
        <v>0</v>
      </c>
      <c r="V21" s="20" t="n">
        <v>0</v>
      </c>
      <c r="W21" s="18" t="n">
        <v>7.15745184</v>
      </c>
      <c r="X21" s="20" t="n">
        <v>2.18433928</v>
      </c>
    </row>
    <row r="22" spans="1:24">
      <c r="A22" s="15" t="s">
        <v>419</v>
      </c>
      <c r="B22" s="17" t="n">
        <v>6598</v>
      </c>
      <c r="C22" s="18">
        <f>(0.0/B22*100)</f>
        <v/>
      </c>
      <c r="D22" s="19" t="n">
        <v>6598</v>
      </c>
      <c r="E22" s="18" t="n">
        <v>20.62945954</v>
      </c>
      <c r="F22" s="20" t="n">
        <v>3.42392679</v>
      </c>
      <c r="G22" s="18" t="n">
        <v>54.21488256</v>
      </c>
      <c r="H22" s="20" t="n">
        <v>3.91414435</v>
      </c>
      <c r="I22" s="18" t="n">
        <v>12.79409213</v>
      </c>
      <c r="J22" s="20" t="n">
        <v>2.32859382</v>
      </c>
      <c r="K22" s="18" t="n">
        <v>5.18692142</v>
      </c>
      <c r="L22" s="20" t="n">
        <v>1.61721519</v>
      </c>
      <c r="M22" s="18" t="n">
        <v>5.41492135</v>
      </c>
      <c r="N22" s="20" t="n">
        <v>2.24318144</v>
      </c>
      <c r="O22" s="18" t="n">
        <v>0</v>
      </c>
      <c r="P22" s="20" t="n">
        <v>0</v>
      </c>
      <c r="Q22" s="18" t="s">
        <v>404</v>
      </c>
      <c r="R22" s="20" t="s">
        <v>404</v>
      </c>
      <c r="S22" s="18" t="n">
        <v>0</v>
      </c>
      <c r="T22" s="20" t="n">
        <v>0</v>
      </c>
      <c r="U22" s="18" t="n">
        <v>0</v>
      </c>
      <c r="V22" s="20" t="n">
        <v>0</v>
      </c>
      <c r="W22" s="18" t="n">
        <v>1.75972301</v>
      </c>
      <c r="X22" s="20" t="n">
        <v>1.00274533</v>
      </c>
    </row>
    <row r="23" spans="1:24">
      <c r="A23" s="15" t="s">
        <v>420</v>
      </c>
      <c r="B23" s="17" t="n">
        <v>11583</v>
      </c>
      <c r="C23" s="18">
        <f>(3185.0/B23*100)</f>
        <v/>
      </c>
      <c r="D23" s="19" t="n">
        <v>8398</v>
      </c>
      <c r="E23" s="18" t="n">
        <v>3.01874862</v>
      </c>
      <c r="F23" s="20" t="n">
        <v>1.12470585</v>
      </c>
      <c r="G23" s="18" t="n">
        <v>87.954407</v>
      </c>
      <c r="H23" s="20" t="n">
        <v>2.51413586</v>
      </c>
      <c r="I23" s="18" t="n">
        <v>3.81676674</v>
      </c>
      <c r="J23" s="20" t="n">
        <v>1.28467236</v>
      </c>
      <c r="K23" s="18" t="n">
        <v>0.12670821</v>
      </c>
      <c r="L23" s="20" t="n">
        <v>0.08631058</v>
      </c>
      <c r="M23" s="18" t="n">
        <v>0.008963550000000001</v>
      </c>
      <c r="N23" s="20" t="n">
        <v>0.008947429999999999</v>
      </c>
      <c r="O23" s="18" t="n">
        <v>0</v>
      </c>
      <c r="P23" s="20" t="n">
        <v>0</v>
      </c>
      <c r="Q23" s="18" t="s">
        <v>404</v>
      </c>
      <c r="R23" s="20" t="s">
        <v>404</v>
      </c>
      <c r="S23" s="18" t="n">
        <v>0</v>
      </c>
      <c r="T23" s="20" t="n">
        <v>0</v>
      </c>
      <c r="U23" s="18" t="n">
        <v>0</v>
      </c>
      <c r="V23" s="20" t="n">
        <v>0</v>
      </c>
      <c r="W23" s="18" t="n">
        <v>5.07440588</v>
      </c>
      <c r="X23" s="20" t="n">
        <v>1.70963221</v>
      </c>
    </row>
    <row r="24" spans="1:24">
      <c r="A24" s="15" t="s">
        <v>421</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n">
        <v>0</v>
      </c>
      <c r="P24" s="20" t="n">
        <v>0</v>
      </c>
      <c r="Q24" s="18" t="s">
        <v>404</v>
      </c>
      <c r="R24" s="20" t="s">
        <v>404</v>
      </c>
      <c r="S24" s="18" t="n">
        <v>100</v>
      </c>
      <c r="T24" s="20" t="n">
        <v>0</v>
      </c>
      <c r="U24" s="18" t="n">
        <v>0</v>
      </c>
      <c r="V24" s="20" t="n">
        <v>0</v>
      </c>
      <c r="W24" s="18" t="n">
        <v>0</v>
      </c>
      <c r="X24" s="20" t="n">
        <v>0</v>
      </c>
    </row>
    <row r="25" spans="1:24">
      <c r="A25" s="15" t="s">
        <v>422</v>
      </c>
      <c r="B25" s="17" t="n">
        <v>5581</v>
      </c>
      <c r="C25" s="18">
        <f>(0.0/B25*100)</f>
        <v/>
      </c>
      <c r="D25" s="19" t="n">
        <v>5581</v>
      </c>
      <c r="E25" s="18" t="n">
        <v>29.98595726</v>
      </c>
      <c r="F25" s="20" t="n">
        <v>3.33151887</v>
      </c>
      <c r="G25" s="18" t="n">
        <v>69.07183723999999</v>
      </c>
      <c r="H25" s="20" t="n">
        <v>3.28732408</v>
      </c>
      <c r="I25" s="18" t="n">
        <v>0.32927704</v>
      </c>
      <c r="J25" s="20" t="n">
        <v>0.3284553</v>
      </c>
      <c r="K25" s="18" t="n">
        <v>0</v>
      </c>
      <c r="L25" s="20" t="n">
        <v>0</v>
      </c>
      <c r="M25" s="18" t="n">
        <v>0</v>
      </c>
      <c r="N25" s="20" t="n">
        <v>0</v>
      </c>
      <c r="O25" s="18" t="n">
        <v>0</v>
      </c>
      <c r="P25" s="20" t="n">
        <v>0</v>
      </c>
      <c r="Q25" s="18" t="s">
        <v>404</v>
      </c>
      <c r="R25" s="20" t="s">
        <v>404</v>
      </c>
      <c r="S25" s="18" t="n">
        <v>0</v>
      </c>
      <c r="T25" s="20" t="n">
        <v>0</v>
      </c>
      <c r="U25" s="18" t="n">
        <v>0</v>
      </c>
      <c r="V25" s="20" t="n">
        <v>0</v>
      </c>
      <c r="W25" s="18" t="n">
        <v>0.61292846</v>
      </c>
      <c r="X25" s="20" t="n">
        <v>0.61267753</v>
      </c>
    </row>
    <row r="26" spans="1:24">
      <c r="A26" s="15" t="s">
        <v>423</v>
      </c>
      <c r="B26" s="17" t="n">
        <v>4869</v>
      </c>
      <c r="C26" s="18">
        <f>(11.0/B26*100)</f>
        <v/>
      </c>
      <c r="D26" s="19" t="n">
        <v>4858</v>
      </c>
      <c r="E26" s="18" t="n">
        <v>0.30115599</v>
      </c>
      <c r="F26" s="20" t="n">
        <v>0.20502336</v>
      </c>
      <c r="G26" s="18" t="n">
        <v>75.96526849999999</v>
      </c>
      <c r="H26" s="20" t="n">
        <v>2.6952403</v>
      </c>
      <c r="I26" s="18" t="n">
        <v>14.65635239</v>
      </c>
      <c r="J26" s="20" t="n">
        <v>2.02521632</v>
      </c>
      <c r="K26" s="18" t="n">
        <v>5.69624882</v>
      </c>
      <c r="L26" s="20" t="n">
        <v>1.44338093</v>
      </c>
      <c r="M26" s="18" t="n">
        <v>2.14660665</v>
      </c>
      <c r="N26" s="20" t="n">
        <v>0.7547801</v>
      </c>
      <c r="O26" s="18" t="n">
        <v>0</v>
      </c>
      <c r="P26" s="20" t="n">
        <v>0</v>
      </c>
      <c r="Q26" s="18" t="s">
        <v>404</v>
      </c>
      <c r="R26" s="20" t="s">
        <v>404</v>
      </c>
      <c r="S26" s="18" t="n">
        <v>0</v>
      </c>
      <c r="T26" s="20" t="n">
        <v>0</v>
      </c>
      <c r="U26" s="18" t="n">
        <v>0</v>
      </c>
      <c r="V26" s="20" t="n">
        <v>0</v>
      </c>
      <c r="W26" s="18" t="n">
        <v>1.23436765</v>
      </c>
      <c r="X26" s="20" t="n">
        <v>0.6457975</v>
      </c>
    </row>
    <row r="27" spans="1:24">
      <c r="A27" s="15" t="s">
        <v>424</v>
      </c>
      <c r="B27" s="17" t="n">
        <v>5299</v>
      </c>
      <c r="C27" s="18">
        <f>(0.0/B27*100)</f>
        <v/>
      </c>
      <c r="D27" s="19" t="n">
        <v>5299</v>
      </c>
      <c r="E27" s="18" t="n">
        <v>4.98623021</v>
      </c>
      <c r="F27" s="20" t="n">
        <v>0.04541655</v>
      </c>
      <c r="G27" s="18" t="n">
        <v>89.71484467000001</v>
      </c>
      <c r="H27" s="20" t="n">
        <v>0.05822436</v>
      </c>
      <c r="I27" s="18" t="n">
        <v>3.02556126</v>
      </c>
      <c r="J27" s="20" t="n">
        <v>0.03265505</v>
      </c>
      <c r="K27" s="18" t="n">
        <v>0</v>
      </c>
      <c r="L27" s="20" t="n">
        <v>0</v>
      </c>
      <c r="M27" s="18" t="n">
        <v>0</v>
      </c>
      <c r="N27" s="20" t="n">
        <v>0</v>
      </c>
      <c r="O27" s="18" t="n">
        <v>0</v>
      </c>
      <c r="P27" s="20" t="n">
        <v>0</v>
      </c>
      <c r="Q27" s="18" t="s">
        <v>404</v>
      </c>
      <c r="R27" s="20" t="s">
        <v>404</v>
      </c>
      <c r="S27" s="18" t="n">
        <v>0</v>
      </c>
      <c r="T27" s="20" t="n">
        <v>0</v>
      </c>
      <c r="U27" s="18" t="n">
        <v>0</v>
      </c>
      <c r="V27" s="20" t="n">
        <v>0</v>
      </c>
      <c r="W27" s="18" t="n">
        <v>2.27336386</v>
      </c>
      <c r="X27" s="20" t="n">
        <v>0.0119916</v>
      </c>
    </row>
    <row r="28" spans="1:24">
      <c r="A28" s="15" t="s">
        <v>425</v>
      </c>
      <c r="B28" s="17" t="n">
        <v>7568</v>
      </c>
      <c r="C28" s="18">
        <f>(0.0/B28*100)</f>
        <v/>
      </c>
      <c r="D28" s="19" t="n">
        <v>7568</v>
      </c>
      <c r="E28" s="18" t="n">
        <v>40.68054103</v>
      </c>
      <c r="F28" s="20" t="n">
        <v>3.53641719</v>
      </c>
      <c r="G28" s="18" t="n">
        <v>47.50296483</v>
      </c>
      <c r="H28" s="20" t="n">
        <v>3.13223703</v>
      </c>
      <c r="I28" s="18" t="n">
        <v>4.8692978</v>
      </c>
      <c r="J28" s="20" t="n">
        <v>1.42160444</v>
      </c>
      <c r="K28" s="18" t="n">
        <v>2.98637712</v>
      </c>
      <c r="L28" s="20" t="n">
        <v>1.23769241</v>
      </c>
      <c r="M28" s="18" t="n">
        <v>1.71978433</v>
      </c>
      <c r="N28" s="20" t="n">
        <v>0.84770071</v>
      </c>
      <c r="O28" s="18" t="n">
        <v>0</v>
      </c>
      <c r="P28" s="20" t="n">
        <v>0</v>
      </c>
      <c r="Q28" s="18" t="s">
        <v>404</v>
      </c>
      <c r="R28" s="20" t="s">
        <v>404</v>
      </c>
      <c r="S28" s="18" t="n">
        <v>0</v>
      </c>
      <c r="T28" s="20" t="n">
        <v>0</v>
      </c>
      <c r="U28" s="18" t="n">
        <v>0</v>
      </c>
      <c r="V28" s="20" t="n">
        <v>0</v>
      </c>
      <c r="W28" s="18" t="n">
        <v>2.24103489</v>
      </c>
      <c r="X28" s="20" t="n">
        <v>0.91430012</v>
      </c>
    </row>
    <row r="29" spans="1:24">
      <c r="A29" s="15" t="s">
        <v>426</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n">
        <v>0</v>
      </c>
      <c r="P29" s="20" t="n">
        <v>0</v>
      </c>
      <c r="Q29" s="18" t="s">
        <v>404</v>
      </c>
      <c r="R29" s="20" t="s">
        <v>404</v>
      </c>
      <c r="S29" s="18" t="n">
        <v>100</v>
      </c>
      <c r="T29" s="20" t="n">
        <v>0</v>
      </c>
      <c r="U29" s="18" t="n">
        <v>0</v>
      </c>
      <c r="V29" s="20" t="n">
        <v>0</v>
      </c>
      <c r="W29" s="18" t="n">
        <v>0</v>
      </c>
      <c r="X29" s="20" t="n">
        <v>0</v>
      </c>
    </row>
    <row r="30" spans="1:24">
      <c r="A30" s="15" t="s">
        <v>427</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n">
        <v>0</v>
      </c>
      <c r="P30" s="20" t="n">
        <v>0</v>
      </c>
      <c r="Q30" s="18" t="s">
        <v>404</v>
      </c>
      <c r="R30" s="20" t="s">
        <v>404</v>
      </c>
      <c r="S30" s="18" t="n">
        <v>100</v>
      </c>
      <c r="T30" s="20" t="n">
        <v>0</v>
      </c>
      <c r="U30" s="18" t="n">
        <v>0</v>
      </c>
      <c r="V30" s="20" t="n">
        <v>0</v>
      </c>
      <c r="W30" s="18" t="n">
        <v>0</v>
      </c>
      <c r="X30" s="20" t="n">
        <v>0</v>
      </c>
    </row>
    <row r="31" spans="1:24">
      <c r="A31" s="15" t="s">
        <v>428</v>
      </c>
      <c r="B31" s="17" t="n">
        <v>5456</v>
      </c>
      <c r="C31" s="18">
        <f>(502.0/B31*100)</f>
        <v/>
      </c>
      <c r="D31" s="19" t="n">
        <v>4954</v>
      </c>
      <c r="E31" s="18" t="n">
        <v>25.14565417</v>
      </c>
      <c r="F31" s="20" t="n">
        <v>2.72590802</v>
      </c>
      <c r="G31" s="18" t="n">
        <v>53.03133851</v>
      </c>
      <c r="H31" s="20" t="n">
        <v>3.22189721</v>
      </c>
      <c r="I31" s="18" t="n">
        <v>10.07332886</v>
      </c>
      <c r="J31" s="20" t="n">
        <v>1.8529699</v>
      </c>
      <c r="K31" s="18" t="n">
        <v>1.11102122</v>
      </c>
      <c r="L31" s="20" t="n">
        <v>0.75670869</v>
      </c>
      <c r="M31" s="18" t="n">
        <v>0</v>
      </c>
      <c r="N31" s="20" t="n">
        <v>0</v>
      </c>
      <c r="O31" s="18" t="n">
        <v>0</v>
      </c>
      <c r="P31" s="20" t="n">
        <v>0</v>
      </c>
      <c r="Q31" s="18" t="s">
        <v>404</v>
      </c>
      <c r="R31" s="20" t="s">
        <v>404</v>
      </c>
      <c r="S31" s="18" t="n">
        <v>0</v>
      </c>
      <c r="T31" s="20" t="n">
        <v>0</v>
      </c>
      <c r="U31" s="18" t="n">
        <v>0</v>
      </c>
      <c r="V31" s="20" t="n">
        <v>0</v>
      </c>
      <c r="W31" s="18" t="n">
        <v>10.63865725</v>
      </c>
      <c r="X31" s="20" t="n">
        <v>2.09548584</v>
      </c>
    </row>
    <row r="32" spans="1:24">
      <c r="A32" s="15" t="s">
        <v>429</v>
      </c>
      <c r="B32" s="17" t="n">
        <v>4478</v>
      </c>
      <c r="C32" s="18">
        <f>(0.0/B32*100)</f>
        <v/>
      </c>
      <c r="D32" s="19" t="n">
        <v>4478</v>
      </c>
      <c r="E32" s="18" t="n">
        <v>2.09268578</v>
      </c>
      <c r="F32" s="20" t="n">
        <v>1.17937513</v>
      </c>
      <c r="G32" s="18" t="n">
        <v>72.61152841000001</v>
      </c>
      <c r="H32" s="20" t="n">
        <v>3.44054142</v>
      </c>
      <c r="I32" s="18" t="n">
        <v>18.03447489</v>
      </c>
      <c r="J32" s="20" t="n">
        <v>2.90677283</v>
      </c>
      <c r="K32" s="18" t="n">
        <v>4.49480986</v>
      </c>
      <c r="L32" s="20" t="n">
        <v>1.61498251</v>
      </c>
      <c r="M32" s="18" t="n">
        <v>0.44880879</v>
      </c>
      <c r="N32" s="20" t="n">
        <v>0.44828944</v>
      </c>
      <c r="O32" s="18" t="n">
        <v>0</v>
      </c>
      <c r="P32" s="20" t="n">
        <v>0</v>
      </c>
      <c r="Q32" s="18" t="s">
        <v>404</v>
      </c>
      <c r="R32" s="20" t="s">
        <v>404</v>
      </c>
      <c r="S32" s="18" t="n">
        <v>0</v>
      </c>
      <c r="T32" s="20" t="n">
        <v>0</v>
      </c>
      <c r="U32" s="18" t="n">
        <v>0</v>
      </c>
      <c r="V32" s="20" t="n">
        <v>0</v>
      </c>
      <c r="W32" s="18" t="n">
        <v>2.31769228</v>
      </c>
      <c r="X32" s="20" t="n">
        <v>1.13158202</v>
      </c>
    </row>
    <row r="33" spans="1:24">
      <c r="A33" s="15" t="s">
        <v>430</v>
      </c>
      <c r="B33" s="17" t="n">
        <v>7325</v>
      </c>
      <c r="C33" s="18">
        <f>(29.0/B33*100)</f>
        <v/>
      </c>
      <c r="D33" s="19" t="n">
        <v>7296</v>
      </c>
      <c r="E33" s="18" t="n">
        <v>42.8740838</v>
      </c>
      <c r="F33" s="20" t="n">
        <v>3.87665128</v>
      </c>
      <c r="G33" s="18" t="n">
        <v>38.31569238</v>
      </c>
      <c r="H33" s="20" t="n">
        <v>3.80548099</v>
      </c>
      <c r="I33" s="18" t="n">
        <v>3.96993368</v>
      </c>
      <c r="J33" s="20" t="n">
        <v>1.17894579</v>
      </c>
      <c r="K33" s="18" t="n">
        <v>2.19190357</v>
      </c>
      <c r="L33" s="20" t="n">
        <v>1.22058553</v>
      </c>
      <c r="M33" s="18" t="n">
        <v>1.3251833</v>
      </c>
      <c r="N33" s="20" t="n">
        <v>0.88228217</v>
      </c>
      <c r="O33" s="18" t="n">
        <v>0</v>
      </c>
      <c r="P33" s="20" t="n">
        <v>0</v>
      </c>
      <c r="Q33" s="18" t="s">
        <v>404</v>
      </c>
      <c r="R33" s="20" t="s">
        <v>404</v>
      </c>
      <c r="S33" s="18" t="n">
        <v>0</v>
      </c>
      <c r="T33" s="20" t="n">
        <v>0</v>
      </c>
      <c r="U33" s="18" t="n">
        <v>0</v>
      </c>
      <c r="V33" s="20" t="n">
        <v>0</v>
      </c>
      <c r="W33" s="18" t="n">
        <v>11.32320328</v>
      </c>
      <c r="X33" s="20" t="n">
        <v>0.78327914</v>
      </c>
    </row>
    <row r="34" spans="1:24">
      <c r="A34" s="15" t="s">
        <v>431</v>
      </c>
      <c r="B34" s="17" t="n">
        <v>6350</v>
      </c>
      <c r="C34" s="18">
        <f>(0.0/B34*100)</f>
        <v/>
      </c>
      <c r="D34" s="19" t="n">
        <v>6350</v>
      </c>
      <c r="E34" s="18" t="n">
        <v>26.95989932</v>
      </c>
      <c r="F34" s="20" t="n">
        <v>2.75129088</v>
      </c>
      <c r="G34" s="18" t="n">
        <v>60.14737955</v>
      </c>
      <c r="H34" s="20" t="n">
        <v>3.09343922</v>
      </c>
      <c r="I34" s="18" t="n">
        <v>6.56568558</v>
      </c>
      <c r="J34" s="20" t="n">
        <v>1.65986089</v>
      </c>
      <c r="K34" s="18" t="n">
        <v>3.38967098</v>
      </c>
      <c r="L34" s="20" t="n">
        <v>1.20053768</v>
      </c>
      <c r="M34" s="18" t="n">
        <v>1.8085991</v>
      </c>
      <c r="N34" s="20" t="n">
        <v>0.8457181</v>
      </c>
      <c r="O34" s="18" t="n">
        <v>0</v>
      </c>
      <c r="P34" s="20" t="n">
        <v>0</v>
      </c>
      <c r="Q34" s="18" t="s">
        <v>404</v>
      </c>
      <c r="R34" s="20" t="s">
        <v>404</v>
      </c>
      <c r="S34" s="18" t="n">
        <v>0</v>
      </c>
      <c r="T34" s="20" t="n">
        <v>0</v>
      </c>
      <c r="U34" s="18" t="n">
        <v>0</v>
      </c>
      <c r="V34" s="20" t="n">
        <v>0</v>
      </c>
      <c r="W34" s="18" t="n">
        <v>1.12876548</v>
      </c>
      <c r="X34" s="20" t="n">
        <v>0.6709335</v>
      </c>
    </row>
    <row r="35" spans="1:24">
      <c r="A35" s="15" t="s">
        <v>432</v>
      </c>
      <c r="B35" s="17" t="n">
        <v>6406</v>
      </c>
      <c r="C35" s="18">
        <f>(443.0/B35*100)</f>
        <v/>
      </c>
      <c r="D35" s="19" t="n">
        <v>5963</v>
      </c>
      <c r="E35" s="18" t="n">
        <v>55.06188273</v>
      </c>
      <c r="F35" s="20" t="n">
        <v>0.24506046</v>
      </c>
      <c r="G35" s="18" t="n">
        <v>33.85810784</v>
      </c>
      <c r="H35" s="20" t="n">
        <v>0.32178817</v>
      </c>
      <c r="I35" s="18" t="n">
        <v>6.97249426</v>
      </c>
      <c r="J35" s="20" t="n">
        <v>0.19296402</v>
      </c>
      <c r="K35" s="18" t="n">
        <v>2.21499588</v>
      </c>
      <c r="L35" s="20" t="n">
        <v>0.04930923</v>
      </c>
      <c r="M35" s="18" t="n">
        <v>0.81693648</v>
      </c>
      <c r="N35" s="20" t="n">
        <v>0.28206913</v>
      </c>
      <c r="O35" s="18" t="n">
        <v>0</v>
      </c>
      <c r="P35" s="20" t="n">
        <v>0</v>
      </c>
      <c r="Q35" s="18" t="s">
        <v>404</v>
      </c>
      <c r="R35" s="20" t="s">
        <v>404</v>
      </c>
      <c r="S35" s="18" t="n">
        <v>0</v>
      </c>
      <c r="T35" s="20" t="n">
        <v>0</v>
      </c>
      <c r="U35" s="18" t="n">
        <v>0</v>
      </c>
      <c r="V35" s="20" t="n">
        <v>0</v>
      </c>
      <c r="W35" s="18" t="n">
        <v>1.07558282</v>
      </c>
      <c r="X35" s="20" t="n">
        <v>0.19005829</v>
      </c>
    </row>
    <row r="36" spans="1:24">
      <c r="A36" s="15" t="s">
        <v>433</v>
      </c>
      <c r="B36" s="17" t="n">
        <v>6736</v>
      </c>
      <c r="C36" s="18">
        <f>(10.0/B36*100)</f>
        <v/>
      </c>
      <c r="D36" s="19" t="n">
        <v>6726</v>
      </c>
      <c r="E36" s="18" t="n">
        <v>53.08264056</v>
      </c>
      <c r="F36" s="20" t="n">
        <v>3.24157765</v>
      </c>
      <c r="G36" s="18" t="n">
        <v>36.58150189</v>
      </c>
      <c r="H36" s="20" t="n">
        <v>3.13917423</v>
      </c>
      <c r="I36" s="18" t="n">
        <v>3.87435399</v>
      </c>
      <c r="J36" s="20" t="n">
        <v>1.43106687</v>
      </c>
      <c r="K36" s="18" t="n">
        <v>3.38606045</v>
      </c>
      <c r="L36" s="20" t="n">
        <v>1.3563434</v>
      </c>
      <c r="M36" s="18" t="n">
        <v>1.71025471</v>
      </c>
      <c r="N36" s="20" t="n">
        <v>0.99163835</v>
      </c>
      <c r="O36" s="18" t="n">
        <v>0</v>
      </c>
      <c r="P36" s="20" t="n">
        <v>0</v>
      </c>
      <c r="Q36" s="18" t="s">
        <v>404</v>
      </c>
      <c r="R36" s="20" t="s">
        <v>404</v>
      </c>
      <c r="S36" s="18" t="n">
        <v>0</v>
      </c>
      <c r="T36" s="20" t="n">
        <v>0</v>
      </c>
      <c r="U36" s="18" t="n">
        <v>0</v>
      </c>
      <c r="V36" s="20" t="n">
        <v>0</v>
      </c>
      <c r="W36" s="18" t="n">
        <v>1.36518839</v>
      </c>
      <c r="X36" s="20" t="n">
        <v>0.73004457</v>
      </c>
    </row>
    <row r="37" spans="1:24">
      <c r="A37" s="15" t="s">
        <v>434</v>
      </c>
      <c r="B37" s="17" t="n">
        <v>5458</v>
      </c>
      <c r="C37" s="18">
        <f>(0.0/B37*100)</f>
        <v/>
      </c>
      <c r="D37" s="19" t="n">
        <v>5458</v>
      </c>
      <c r="E37" s="18" t="n">
        <v>0</v>
      </c>
      <c r="F37" s="20" t="n">
        <v>0</v>
      </c>
      <c r="G37" s="18" t="n">
        <v>50.19719659</v>
      </c>
      <c r="H37" s="20" t="n">
        <v>3.57300936</v>
      </c>
      <c r="I37" s="18" t="n">
        <v>45.07691219</v>
      </c>
      <c r="J37" s="20" t="n">
        <v>3.66266018</v>
      </c>
      <c r="K37" s="18" t="n">
        <v>2.27191682</v>
      </c>
      <c r="L37" s="20" t="n">
        <v>1.10673731</v>
      </c>
      <c r="M37" s="18" t="n">
        <v>1.94290965</v>
      </c>
      <c r="N37" s="20" t="n">
        <v>1.00288054</v>
      </c>
      <c r="O37" s="18" t="n">
        <v>0</v>
      </c>
      <c r="P37" s="20" t="n">
        <v>0</v>
      </c>
      <c r="Q37" s="18" t="s">
        <v>404</v>
      </c>
      <c r="R37" s="20" t="s">
        <v>404</v>
      </c>
      <c r="S37" s="18" t="n">
        <v>0</v>
      </c>
      <c r="T37" s="20" t="n">
        <v>0</v>
      </c>
      <c r="U37" s="18" t="n">
        <v>0</v>
      </c>
      <c r="V37" s="20" t="n">
        <v>0</v>
      </c>
      <c r="W37" s="18" t="n">
        <v>0.51106475</v>
      </c>
      <c r="X37" s="20" t="n">
        <v>0.51552163</v>
      </c>
    </row>
    <row r="38" spans="1:24">
      <c r="A38" s="15" t="s">
        <v>435</v>
      </c>
      <c r="B38" s="17" t="n">
        <v>5860</v>
      </c>
      <c r="C38" s="18">
        <f>(268.0/B38*100)</f>
        <v/>
      </c>
      <c r="D38" s="19" t="n">
        <v>5592</v>
      </c>
      <c r="E38" s="18" t="n">
        <v>37.5434866</v>
      </c>
      <c r="F38" s="20" t="n">
        <v>3.57990027</v>
      </c>
      <c r="G38" s="18" t="n">
        <v>57.29040269</v>
      </c>
      <c r="H38" s="20" t="n">
        <v>3.57859751</v>
      </c>
      <c r="I38" s="18" t="n">
        <v>2.59839502</v>
      </c>
      <c r="J38" s="20" t="n">
        <v>1.21535544</v>
      </c>
      <c r="K38" s="18" t="n">
        <v>0</v>
      </c>
      <c r="L38" s="20" t="n">
        <v>0</v>
      </c>
      <c r="M38" s="18" t="n">
        <v>0.81070306</v>
      </c>
      <c r="N38" s="20" t="n">
        <v>0.80484634</v>
      </c>
      <c r="O38" s="18" t="n">
        <v>0</v>
      </c>
      <c r="P38" s="20" t="n">
        <v>0</v>
      </c>
      <c r="Q38" s="18" t="s">
        <v>404</v>
      </c>
      <c r="R38" s="20" t="s">
        <v>404</v>
      </c>
      <c r="S38" s="18" t="n">
        <v>0</v>
      </c>
      <c r="T38" s="20" t="n">
        <v>0</v>
      </c>
      <c r="U38" s="18" t="n">
        <v>0</v>
      </c>
      <c r="V38" s="20" t="n">
        <v>0</v>
      </c>
      <c r="W38" s="18" t="n">
        <v>1.75701263</v>
      </c>
      <c r="X38" s="20" t="n">
        <v>0.92937315</v>
      </c>
    </row>
    <row r="39" spans="1:24">
      <c r="A39" s="15" t="s">
        <v>436</v>
      </c>
      <c r="B39" s="17" t="n">
        <v>5895</v>
      </c>
      <c r="C39" s="18">
        <f>(0.0/B39*100)</f>
        <v/>
      </c>
      <c r="D39" s="19" t="n">
        <v>5895</v>
      </c>
      <c r="E39" s="18" t="n">
        <v>40.94310087</v>
      </c>
      <c r="F39" s="20" t="n">
        <v>3.72289064</v>
      </c>
      <c r="G39" s="18" t="n">
        <v>45.34215125</v>
      </c>
      <c r="H39" s="20" t="n">
        <v>4.13364854</v>
      </c>
      <c r="I39" s="18" t="n">
        <v>8.34090733</v>
      </c>
      <c r="J39" s="20" t="n">
        <v>2.31570142</v>
      </c>
      <c r="K39" s="18" t="n">
        <v>3.21224155</v>
      </c>
      <c r="L39" s="20" t="n">
        <v>1.46100185</v>
      </c>
      <c r="M39" s="18" t="n">
        <v>0.82664048</v>
      </c>
      <c r="N39" s="20" t="n">
        <v>0.68403233</v>
      </c>
      <c r="O39" s="18" t="n">
        <v>0</v>
      </c>
      <c r="P39" s="20" t="n">
        <v>0</v>
      </c>
      <c r="Q39" s="18" t="s">
        <v>404</v>
      </c>
      <c r="R39" s="20" t="s">
        <v>404</v>
      </c>
      <c r="S39" s="18" t="n">
        <v>0</v>
      </c>
      <c r="T39" s="20" t="n">
        <v>0</v>
      </c>
      <c r="U39" s="18" t="n">
        <v>0</v>
      </c>
      <c r="V39" s="20" t="n">
        <v>0</v>
      </c>
      <c r="W39" s="18" t="n">
        <v>1.33495851</v>
      </c>
      <c r="X39" s="20" t="n">
        <v>0.73632843</v>
      </c>
    </row>
    <row r="40" spans="1:24">
      <c r="A40" s="15" t="s">
        <v>437</v>
      </c>
      <c r="B40" s="17" t="n">
        <v>14157</v>
      </c>
      <c r="C40" s="18">
        <f>(2954.0/B40*100)</f>
        <v/>
      </c>
      <c r="D40" s="19" t="n">
        <v>11203</v>
      </c>
      <c r="E40" s="18" t="n">
        <v>0</v>
      </c>
      <c r="F40" s="20" t="n">
        <v>0</v>
      </c>
      <c r="G40" s="18" t="n">
        <v>71.64958933</v>
      </c>
      <c r="H40" s="20" t="n">
        <v>2.83604809</v>
      </c>
      <c r="I40" s="18" t="n">
        <v>18.93638678</v>
      </c>
      <c r="J40" s="20" t="n">
        <v>2.5959039</v>
      </c>
      <c r="K40" s="18" t="n">
        <v>5.06708377</v>
      </c>
      <c r="L40" s="20" t="n">
        <v>1.70657587</v>
      </c>
      <c r="M40" s="18" t="n">
        <v>1.82310961</v>
      </c>
      <c r="N40" s="20" t="n">
        <v>0.9815808</v>
      </c>
      <c r="O40" s="18" t="n">
        <v>0</v>
      </c>
      <c r="P40" s="20" t="n">
        <v>0</v>
      </c>
      <c r="Q40" s="18" t="s">
        <v>404</v>
      </c>
      <c r="R40" s="20" t="s">
        <v>404</v>
      </c>
      <c r="S40" s="18" t="n">
        <v>0</v>
      </c>
      <c r="T40" s="20" t="n">
        <v>0</v>
      </c>
      <c r="U40" s="18" t="n">
        <v>0</v>
      </c>
      <c r="V40" s="20" t="n">
        <v>0</v>
      </c>
      <c r="W40" s="18" t="n">
        <v>2.5238305</v>
      </c>
      <c r="X40" s="20" t="n">
        <v>0.7265786400000001</v>
      </c>
    </row>
    <row r="41" spans="1:24">
      <c r="A41" s="15" t="s">
        <v>438</v>
      </c>
      <c r="B41" s="17" t="n">
        <v>5712</v>
      </c>
      <c r="C41" s="18">
        <f>(99.0/B41*100)</f>
        <v/>
      </c>
      <c r="D41" s="19" t="n">
        <v>5613</v>
      </c>
      <c r="E41" s="18" t="n">
        <v>7.98566042</v>
      </c>
      <c r="F41" s="20" t="n">
        <v>2.05927776</v>
      </c>
      <c r="G41" s="18" t="n">
        <v>64.36851064</v>
      </c>
      <c r="H41" s="20" t="n">
        <v>3.99946262</v>
      </c>
      <c r="I41" s="18" t="n">
        <v>23.94211774</v>
      </c>
      <c r="J41" s="20" t="n">
        <v>3.2332182</v>
      </c>
      <c r="K41" s="18" t="n">
        <v>1.4181046</v>
      </c>
      <c r="L41" s="20" t="n">
        <v>1.01999089</v>
      </c>
      <c r="M41" s="18" t="n">
        <v>1.61028723</v>
      </c>
      <c r="N41" s="20" t="n">
        <v>1.05959903</v>
      </c>
      <c r="O41" s="18" t="n">
        <v>0</v>
      </c>
      <c r="P41" s="20" t="n">
        <v>0</v>
      </c>
      <c r="Q41" s="18" t="s">
        <v>404</v>
      </c>
      <c r="R41" s="20" t="s">
        <v>404</v>
      </c>
      <c r="S41" s="18" t="n">
        <v>0</v>
      </c>
      <c r="T41" s="20" t="n">
        <v>0</v>
      </c>
      <c r="U41" s="18" t="n">
        <v>0</v>
      </c>
      <c r="V41" s="20" t="n">
        <v>0</v>
      </c>
      <c r="W41" s="18" t="n">
        <v>0.67531936</v>
      </c>
      <c r="X41" s="20" t="n">
        <v>0.58865464</v>
      </c>
    </row>
    <row r="42" spans="1:24">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441</v>
      </c>
      <c r="B44" s="17" t="n">
        <v>5215</v>
      </c>
      <c r="C44" s="18">
        <f>(0.0/B44*100)</f>
        <v/>
      </c>
      <c r="D44" s="19" t="n">
        <v>5215</v>
      </c>
      <c r="E44" s="18" t="n">
        <v>4.76823518</v>
      </c>
      <c r="F44" s="20" t="n">
        <v>1.6059173</v>
      </c>
      <c r="G44" s="18" t="n">
        <v>47.8730923</v>
      </c>
      <c r="H44" s="20" t="n">
        <v>3.8109094</v>
      </c>
      <c r="I44" s="18" t="n">
        <v>29.86030119</v>
      </c>
      <c r="J44" s="20" t="n">
        <v>3.18476169</v>
      </c>
      <c r="K44" s="18" t="n">
        <v>13.3694859</v>
      </c>
      <c r="L44" s="20" t="n">
        <v>3.28982685</v>
      </c>
      <c r="M44" s="18" t="n">
        <v>1.70209275</v>
      </c>
      <c r="N44" s="20" t="n">
        <v>0.67167147</v>
      </c>
      <c r="O44" s="18" t="n">
        <v>0</v>
      </c>
      <c r="P44" s="20" t="n">
        <v>0</v>
      </c>
      <c r="Q44" s="18" t="s">
        <v>404</v>
      </c>
      <c r="R44" s="20" t="s">
        <v>404</v>
      </c>
      <c r="S44" s="18" t="n">
        <v>0</v>
      </c>
      <c r="T44" s="20" t="n">
        <v>0</v>
      </c>
      <c r="U44" s="18" t="n">
        <v>0</v>
      </c>
      <c r="V44" s="20" t="n">
        <v>0</v>
      </c>
      <c r="W44" s="18" t="n">
        <v>2.42679268</v>
      </c>
      <c r="X44" s="20" t="n">
        <v>0.9148138</v>
      </c>
    </row>
    <row r="45" spans="1:24">
      <c r="A45" s="15" t="s">
        <v>442</v>
      </c>
      <c r="B45" s="17" t="n">
        <v>5519</v>
      </c>
      <c r="C45" s="18">
        <f>(0.0/B45*100)</f>
        <v/>
      </c>
      <c r="D45" s="19" t="n">
        <v>5519</v>
      </c>
      <c r="E45" s="18" t="n">
        <v>1.66527188</v>
      </c>
      <c r="F45" s="20" t="n">
        <v>0.97145606</v>
      </c>
      <c r="G45" s="18" t="n">
        <v>8.46094373</v>
      </c>
      <c r="H45" s="20" t="n">
        <v>2.55683403</v>
      </c>
      <c r="I45" s="18" t="n">
        <v>80.54829353</v>
      </c>
      <c r="J45" s="20" t="n">
        <v>3.51404964</v>
      </c>
      <c r="K45" s="18" t="n">
        <v>4.5844772</v>
      </c>
      <c r="L45" s="20" t="n">
        <v>1.91905937</v>
      </c>
      <c r="M45" s="18" t="n">
        <v>4.18772988</v>
      </c>
      <c r="N45" s="20" t="n">
        <v>1.52391119</v>
      </c>
      <c r="O45" s="18" t="n">
        <v>0</v>
      </c>
      <c r="P45" s="20" t="n">
        <v>0</v>
      </c>
      <c r="Q45" s="18" t="s">
        <v>404</v>
      </c>
      <c r="R45" s="20" t="s">
        <v>404</v>
      </c>
      <c r="S45" s="18" t="n">
        <v>0</v>
      </c>
      <c r="T45" s="20" t="n">
        <v>0</v>
      </c>
      <c r="U45" s="18" t="n">
        <v>0.10332466</v>
      </c>
      <c r="V45" s="20" t="n">
        <v>0.10585453</v>
      </c>
      <c r="W45" s="18" t="n">
        <v>0.44995913</v>
      </c>
      <c r="X45" s="20" t="n">
        <v>0.5236727799999999</v>
      </c>
    </row>
    <row r="46" spans="1:24">
      <c r="A46" s="15" t="s">
        <v>443</v>
      </c>
      <c r="B46" s="17" t="n">
        <v>23141</v>
      </c>
      <c r="C46" s="18">
        <f>(4196.0/B46*100)</f>
        <v/>
      </c>
      <c r="D46" s="19" t="n">
        <v>18945</v>
      </c>
      <c r="E46" s="18" t="n">
        <v>31.09185895</v>
      </c>
      <c r="F46" s="20" t="n">
        <v>2.37626903</v>
      </c>
      <c r="G46" s="18" t="n">
        <v>45.57365469</v>
      </c>
      <c r="H46" s="20" t="n">
        <v>2.73501332</v>
      </c>
      <c r="I46" s="18" t="n">
        <v>8.20440784</v>
      </c>
      <c r="J46" s="20" t="n">
        <v>1.49856582</v>
      </c>
      <c r="K46" s="18" t="n">
        <v>0.36428871</v>
      </c>
      <c r="L46" s="20" t="n">
        <v>0.2012671</v>
      </c>
      <c r="M46" s="18" t="n">
        <v>1.08174634</v>
      </c>
      <c r="N46" s="20" t="n">
        <v>0.56604569</v>
      </c>
      <c r="O46" s="18" t="n">
        <v>0</v>
      </c>
      <c r="P46" s="20" t="n">
        <v>0</v>
      </c>
      <c r="Q46" s="18" t="s">
        <v>404</v>
      </c>
      <c r="R46" s="20" t="s">
        <v>404</v>
      </c>
      <c r="S46" s="18" t="n">
        <v>0</v>
      </c>
      <c r="T46" s="20" t="n">
        <v>0</v>
      </c>
      <c r="U46" s="18" t="n">
        <v>0</v>
      </c>
      <c r="V46" s="20" t="n">
        <v>0</v>
      </c>
      <c r="W46" s="18" t="n">
        <v>13.68404347</v>
      </c>
      <c r="X46" s="20" t="n">
        <v>1.43487514</v>
      </c>
    </row>
    <row r="47" spans="1:24">
      <c r="A47" s="15" t="s">
        <v>444</v>
      </c>
      <c r="B47" s="17" t="n">
        <v>5928</v>
      </c>
      <c r="C47" s="18">
        <f>(0.0/B47*100)</f>
        <v/>
      </c>
      <c r="D47" s="19" t="n">
        <v>5928</v>
      </c>
      <c r="E47" s="18" t="n">
        <v>33.45888521</v>
      </c>
      <c r="F47" s="20" t="n">
        <v>3.6201085</v>
      </c>
      <c r="G47" s="18" t="n">
        <v>33.38836949</v>
      </c>
      <c r="H47" s="20" t="n">
        <v>3.47243151</v>
      </c>
      <c r="I47" s="18" t="n">
        <v>24.75389001</v>
      </c>
      <c r="J47" s="20" t="n">
        <v>3.21967273</v>
      </c>
      <c r="K47" s="18" t="n">
        <v>2.76814008</v>
      </c>
      <c r="L47" s="20" t="n">
        <v>1.22221468</v>
      </c>
      <c r="M47" s="18" t="n">
        <v>2.41359692</v>
      </c>
      <c r="N47" s="20" t="n">
        <v>1.07883293</v>
      </c>
      <c r="O47" s="18" t="n">
        <v>0</v>
      </c>
      <c r="P47" s="20" t="n">
        <v>0</v>
      </c>
      <c r="Q47" s="18" t="s">
        <v>404</v>
      </c>
      <c r="R47" s="20" t="s">
        <v>404</v>
      </c>
      <c r="S47" s="18" t="n">
        <v>0</v>
      </c>
      <c r="T47" s="20" t="n">
        <v>0</v>
      </c>
      <c r="U47" s="18" t="n">
        <v>0</v>
      </c>
      <c r="V47" s="20" t="n">
        <v>0</v>
      </c>
      <c r="W47" s="18" t="n">
        <v>3.21711829</v>
      </c>
      <c r="X47" s="20" t="n">
        <v>1.27018068</v>
      </c>
    </row>
    <row r="48" spans="1:24">
      <c r="A48" s="15" t="s">
        <v>445</v>
      </c>
      <c r="B48" s="17" t="n">
        <v>9841</v>
      </c>
      <c r="C48" s="18">
        <f>(40.0/B48*100)</f>
        <v/>
      </c>
      <c r="D48" s="19" t="n">
        <v>9801</v>
      </c>
      <c r="E48" s="18" t="n">
        <v>5.65668972</v>
      </c>
      <c r="F48" s="20" t="n">
        <v>1.84520485</v>
      </c>
      <c r="G48" s="18" t="n">
        <v>44.97978282</v>
      </c>
      <c r="H48" s="20" t="n">
        <v>3.63436755</v>
      </c>
      <c r="I48" s="18" t="n">
        <v>43.26912141</v>
      </c>
      <c r="J48" s="20" t="n">
        <v>4.13261467</v>
      </c>
      <c r="K48" s="18" t="n">
        <v>4.9722502</v>
      </c>
      <c r="L48" s="20" t="n">
        <v>1.69778859</v>
      </c>
      <c r="M48" s="18" t="n">
        <v>0.58691657</v>
      </c>
      <c r="N48" s="20" t="n">
        <v>0.57420404</v>
      </c>
      <c r="O48" s="18" t="n">
        <v>0</v>
      </c>
      <c r="P48" s="20" t="n">
        <v>0</v>
      </c>
      <c r="Q48" s="18" t="s">
        <v>404</v>
      </c>
      <c r="R48" s="20" t="s">
        <v>404</v>
      </c>
      <c r="S48" s="18" t="n">
        <v>0</v>
      </c>
      <c r="T48" s="20" t="n">
        <v>0</v>
      </c>
      <c r="U48" s="18" t="n">
        <v>0</v>
      </c>
      <c r="V48" s="20" t="n">
        <v>0</v>
      </c>
      <c r="W48" s="18" t="n">
        <v>0.53523928</v>
      </c>
      <c r="X48" s="20" t="n">
        <v>0.52726012</v>
      </c>
    </row>
    <row r="49" spans="1:24">
      <c r="A49" s="15" t="s">
        <v>446</v>
      </c>
      <c r="B49" s="17" t="n">
        <v>6349</v>
      </c>
      <c r="C49" s="18">
        <f>(52.0/B49*100)</f>
        <v/>
      </c>
      <c r="D49" s="19" t="n">
        <v>6297</v>
      </c>
      <c r="E49" s="18" t="n">
        <v>37.90632287</v>
      </c>
      <c r="F49" s="20" t="n">
        <v>3.75616844</v>
      </c>
      <c r="G49" s="18" t="n">
        <v>58.7965948</v>
      </c>
      <c r="H49" s="20" t="n">
        <v>3.79366208</v>
      </c>
      <c r="I49" s="18" t="n">
        <v>0.79695829</v>
      </c>
      <c r="J49" s="20" t="n">
        <v>0.60366937</v>
      </c>
      <c r="K49" s="18" t="n">
        <v>0</v>
      </c>
      <c r="L49" s="20" t="n">
        <v>0</v>
      </c>
      <c r="M49" s="18" t="n">
        <v>0</v>
      </c>
      <c r="N49" s="20" t="n">
        <v>0</v>
      </c>
      <c r="O49" s="18" t="n">
        <v>0</v>
      </c>
      <c r="P49" s="20" t="n">
        <v>0</v>
      </c>
      <c r="Q49" s="18" t="s">
        <v>404</v>
      </c>
      <c r="R49" s="20" t="s">
        <v>404</v>
      </c>
      <c r="S49" s="18" t="n">
        <v>0</v>
      </c>
      <c r="T49" s="20" t="n">
        <v>0</v>
      </c>
      <c r="U49" s="18" t="n">
        <v>0</v>
      </c>
      <c r="V49" s="20" t="n">
        <v>0</v>
      </c>
      <c r="W49" s="18" t="n">
        <v>2.50012403</v>
      </c>
      <c r="X49" s="20" t="n">
        <v>1.15717369</v>
      </c>
    </row>
    <row r="50" spans="1:24">
      <c r="A50" s="15" t="s">
        <v>447</v>
      </c>
      <c r="B50" s="17" t="n">
        <v>11795</v>
      </c>
      <c r="C50" s="18">
        <f>(1031.0/B50*100)</f>
        <v/>
      </c>
      <c r="D50" s="19" t="n">
        <v>10764</v>
      </c>
      <c r="E50" s="18" t="n">
        <v>23.10744218</v>
      </c>
      <c r="F50" s="20" t="n">
        <v>2.89391976</v>
      </c>
      <c r="G50" s="18" t="n">
        <v>43.76352096</v>
      </c>
      <c r="H50" s="20" t="n">
        <v>3.55886549</v>
      </c>
      <c r="I50" s="18" t="n">
        <v>15.49073529</v>
      </c>
      <c r="J50" s="20" t="n">
        <v>2.28850714</v>
      </c>
      <c r="K50" s="18" t="n">
        <v>4.30330596</v>
      </c>
      <c r="L50" s="20" t="n">
        <v>1.27892802</v>
      </c>
      <c r="M50" s="18" t="n">
        <v>4.91377625</v>
      </c>
      <c r="N50" s="20" t="n">
        <v>1.61171852</v>
      </c>
      <c r="O50" s="18" t="n">
        <v>0</v>
      </c>
      <c r="P50" s="20" t="n">
        <v>0</v>
      </c>
      <c r="Q50" s="18" t="s">
        <v>404</v>
      </c>
      <c r="R50" s="20" t="s">
        <v>404</v>
      </c>
      <c r="S50" s="18" t="n">
        <v>0</v>
      </c>
      <c r="T50" s="20" t="n">
        <v>0</v>
      </c>
      <c r="U50" s="18" t="n">
        <v>0</v>
      </c>
      <c r="V50" s="20" t="n">
        <v>0</v>
      </c>
      <c r="W50" s="18" t="n">
        <v>8.421219349999999</v>
      </c>
      <c r="X50" s="20" t="n">
        <v>2.07196166</v>
      </c>
    </row>
    <row r="51" spans="1:24">
      <c r="A51" s="15" t="s">
        <v>448</v>
      </c>
      <c r="B51" s="17" t="n">
        <v>6866</v>
      </c>
      <c r="C51" s="18">
        <f>(0.0/B51*100)</f>
        <v/>
      </c>
      <c r="D51" s="19" t="n">
        <v>6866</v>
      </c>
      <c r="E51" s="18" t="n">
        <v>72.81719267</v>
      </c>
      <c r="F51" s="20" t="n">
        <v>3.34595397</v>
      </c>
      <c r="G51" s="18" t="n">
        <v>18.90676952</v>
      </c>
      <c r="H51" s="20" t="n">
        <v>2.69560185</v>
      </c>
      <c r="I51" s="18" t="n">
        <v>4.44941296</v>
      </c>
      <c r="J51" s="20" t="n">
        <v>1.87343696</v>
      </c>
      <c r="K51" s="18" t="n">
        <v>0.62221976</v>
      </c>
      <c r="L51" s="20" t="n">
        <v>0.36262605</v>
      </c>
      <c r="M51" s="18" t="n">
        <v>0</v>
      </c>
      <c r="N51" s="20" t="n">
        <v>0</v>
      </c>
      <c r="O51" s="18" t="n">
        <v>0</v>
      </c>
      <c r="P51" s="20" t="n">
        <v>0</v>
      </c>
      <c r="Q51" s="18" t="s">
        <v>404</v>
      </c>
      <c r="R51" s="20" t="s">
        <v>404</v>
      </c>
      <c r="S51" s="18" t="n">
        <v>0</v>
      </c>
      <c r="T51" s="20" t="n">
        <v>0</v>
      </c>
      <c r="U51" s="18" t="n">
        <v>0</v>
      </c>
      <c r="V51" s="20" t="n">
        <v>0</v>
      </c>
      <c r="W51" s="18" t="n">
        <v>3.20440508</v>
      </c>
      <c r="X51" s="20" t="n">
        <v>1.39258797</v>
      </c>
    </row>
    <row r="52" spans="1:24">
      <c r="A52" s="15" t="s">
        <v>449</v>
      </c>
      <c r="B52" s="17" t="n">
        <v>5809</v>
      </c>
      <c r="C52" s="18">
        <f>(0.0/B52*100)</f>
        <v/>
      </c>
      <c r="D52" s="19" t="n">
        <v>5809</v>
      </c>
      <c r="E52" s="18" t="n">
        <v>54.01982703</v>
      </c>
      <c r="F52" s="20" t="n">
        <v>3.90778183</v>
      </c>
      <c r="G52" s="18" t="n">
        <v>30.24615391</v>
      </c>
      <c r="H52" s="20" t="n">
        <v>3.60087455</v>
      </c>
      <c r="I52" s="18" t="n">
        <v>9.354473820000001</v>
      </c>
      <c r="J52" s="20" t="n">
        <v>1.70893405</v>
      </c>
      <c r="K52" s="18" t="n">
        <v>2.94319997</v>
      </c>
      <c r="L52" s="20" t="n">
        <v>1.1334881</v>
      </c>
      <c r="M52" s="18" t="n">
        <v>2.129652</v>
      </c>
      <c r="N52" s="20" t="n">
        <v>1.22072638</v>
      </c>
      <c r="O52" s="18" t="n">
        <v>0</v>
      </c>
      <c r="P52" s="20" t="n">
        <v>0</v>
      </c>
      <c r="Q52" s="18" t="s">
        <v>404</v>
      </c>
      <c r="R52" s="20" t="s">
        <v>404</v>
      </c>
      <c r="S52" s="18" t="n">
        <v>0</v>
      </c>
      <c r="T52" s="20" t="n">
        <v>0</v>
      </c>
      <c r="U52" s="18" t="n">
        <v>0</v>
      </c>
      <c r="V52" s="20" t="n">
        <v>0</v>
      </c>
      <c r="W52" s="18" t="n">
        <v>1.30669328</v>
      </c>
      <c r="X52" s="20" t="n">
        <v>0.02884082</v>
      </c>
    </row>
    <row r="53" spans="1:24">
      <c r="A53" s="15" t="s">
        <v>450</v>
      </c>
      <c r="B53" s="17" t="n">
        <v>5571</v>
      </c>
      <c r="C53" s="18">
        <f>(0.0/B53*100)</f>
        <v/>
      </c>
      <c r="D53" s="19" t="n">
        <v>5571</v>
      </c>
      <c r="E53" s="18" t="n">
        <v>26.92857706</v>
      </c>
      <c r="F53" s="20" t="n">
        <v>0.12622161</v>
      </c>
      <c r="G53" s="18" t="n">
        <v>43.81119369</v>
      </c>
      <c r="H53" s="20" t="n">
        <v>0.13365103</v>
      </c>
      <c r="I53" s="18" t="n">
        <v>15.95316271</v>
      </c>
      <c r="J53" s="20" t="n">
        <v>0.13222362</v>
      </c>
      <c r="K53" s="18" t="n">
        <v>8.556018180000001</v>
      </c>
      <c r="L53" s="20" t="n">
        <v>0.08502655000000001</v>
      </c>
      <c r="M53" s="18" t="n">
        <v>3.71777264</v>
      </c>
      <c r="N53" s="20" t="n">
        <v>0.05651178</v>
      </c>
      <c r="O53" s="18" t="n">
        <v>0</v>
      </c>
      <c r="P53" s="20" t="n">
        <v>0</v>
      </c>
      <c r="Q53" s="18" t="s">
        <v>404</v>
      </c>
      <c r="R53" s="20" t="s">
        <v>404</v>
      </c>
      <c r="S53" s="18" t="n">
        <v>0</v>
      </c>
      <c r="T53" s="20" t="n">
        <v>0</v>
      </c>
      <c r="U53" s="18" t="n">
        <v>0</v>
      </c>
      <c r="V53" s="20" t="n">
        <v>0</v>
      </c>
      <c r="W53" s="18" t="n">
        <v>1.03327572</v>
      </c>
      <c r="X53" s="20" t="n">
        <v>0.0609451</v>
      </c>
    </row>
    <row r="54" spans="1:24">
      <c r="A54" s="15" t="s">
        <v>451</v>
      </c>
      <c r="B54" s="17" t="n">
        <v>4740</v>
      </c>
      <c r="C54" s="18">
        <f>(199.0/B54*100)</f>
        <v/>
      </c>
      <c r="D54" s="19" t="n">
        <v>4541</v>
      </c>
      <c r="E54" s="18" t="n">
        <v>60.18265016</v>
      </c>
      <c r="F54" s="20" t="n">
        <v>3.23824746</v>
      </c>
      <c r="G54" s="18" t="n">
        <v>18.44142453</v>
      </c>
      <c r="H54" s="20" t="n">
        <v>2.32196998</v>
      </c>
      <c r="I54" s="18" t="n">
        <v>5.74533335</v>
      </c>
      <c r="J54" s="20" t="n">
        <v>1.8653099</v>
      </c>
      <c r="K54" s="18" t="n">
        <v>1.5493027</v>
      </c>
      <c r="L54" s="20" t="n">
        <v>1.13957969</v>
      </c>
      <c r="M54" s="18" t="n">
        <v>0.57576988</v>
      </c>
      <c r="N54" s="20" t="n">
        <v>0.56626751</v>
      </c>
      <c r="O54" s="18" t="n">
        <v>0</v>
      </c>
      <c r="P54" s="20" t="n">
        <v>0</v>
      </c>
      <c r="Q54" s="18" t="s">
        <v>404</v>
      </c>
      <c r="R54" s="20" t="s">
        <v>404</v>
      </c>
      <c r="S54" s="18" t="n">
        <v>0</v>
      </c>
      <c r="T54" s="20" t="n">
        <v>0</v>
      </c>
      <c r="U54" s="18" t="n">
        <v>0</v>
      </c>
      <c r="V54" s="20" t="n">
        <v>0</v>
      </c>
      <c r="W54" s="18" t="n">
        <v>13.50551938</v>
      </c>
      <c r="X54" s="20" t="n">
        <v>2.0093324</v>
      </c>
    </row>
    <row r="55" spans="1:24">
      <c r="A55" s="15" t="s">
        <v>452</v>
      </c>
      <c r="B55" s="17" t="n">
        <v>5316</v>
      </c>
      <c r="C55" s="18">
        <f>(43.0/B55*100)</f>
        <v/>
      </c>
      <c r="D55" s="19" t="n">
        <v>5273</v>
      </c>
      <c r="E55" s="18" t="n">
        <v>25.00188354</v>
      </c>
      <c r="F55" s="20" t="n">
        <v>2.68498155</v>
      </c>
      <c r="G55" s="18" t="n">
        <v>33.95584401</v>
      </c>
      <c r="H55" s="20" t="n">
        <v>3.24990421</v>
      </c>
      <c r="I55" s="18" t="n">
        <v>14.88032262</v>
      </c>
      <c r="J55" s="20" t="n">
        <v>2.37240269</v>
      </c>
      <c r="K55" s="18" t="n">
        <v>12.30258289</v>
      </c>
      <c r="L55" s="20" t="n">
        <v>2.08004462</v>
      </c>
      <c r="M55" s="18" t="n">
        <v>10.45665471</v>
      </c>
      <c r="N55" s="20" t="n">
        <v>1.89252854</v>
      </c>
      <c r="O55" s="18" t="n">
        <v>0</v>
      </c>
      <c r="P55" s="20" t="n">
        <v>0</v>
      </c>
      <c r="Q55" s="18" t="s">
        <v>404</v>
      </c>
      <c r="R55" s="20" t="s">
        <v>404</v>
      </c>
      <c r="S55" s="18" t="n">
        <v>0</v>
      </c>
      <c r="T55" s="20" t="n">
        <v>0</v>
      </c>
      <c r="U55" s="18" t="n">
        <v>0</v>
      </c>
      <c r="V55" s="20" t="n">
        <v>0</v>
      </c>
      <c r="W55" s="18" t="n">
        <v>3.40271223</v>
      </c>
      <c r="X55" s="20" t="n">
        <v>1.32798411</v>
      </c>
    </row>
    <row r="56" spans="1:24">
      <c r="A56" s="15" t="s">
        <v>453</v>
      </c>
      <c r="B56" s="17" t="n">
        <v>5359</v>
      </c>
      <c r="C56" s="18">
        <f>(0.0/B56*100)</f>
        <v/>
      </c>
      <c r="D56" s="19" t="n">
        <v>5359</v>
      </c>
      <c r="E56" s="18" t="n">
        <v>41.36374659</v>
      </c>
      <c r="F56" s="20" t="n">
        <v>4.36863468</v>
      </c>
      <c r="G56" s="18" t="n">
        <v>37.20389868</v>
      </c>
      <c r="H56" s="20" t="n">
        <v>4.28650302</v>
      </c>
      <c r="I56" s="18" t="n">
        <v>15.86373467</v>
      </c>
      <c r="J56" s="20" t="n">
        <v>2.92239387</v>
      </c>
      <c r="K56" s="18" t="n">
        <v>0.74285975</v>
      </c>
      <c r="L56" s="20" t="n">
        <v>0.7422713</v>
      </c>
      <c r="M56" s="18" t="n">
        <v>1.05684897</v>
      </c>
      <c r="N56" s="20" t="n">
        <v>0.76156139</v>
      </c>
      <c r="O56" s="18" t="n">
        <v>0</v>
      </c>
      <c r="P56" s="20" t="n">
        <v>0</v>
      </c>
      <c r="Q56" s="18" t="s">
        <v>404</v>
      </c>
      <c r="R56" s="20" t="s">
        <v>404</v>
      </c>
      <c r="S56" s="18" t="n">
        <v>0</v>
      </c>
      <c r="T56" s="20" t="n">
        <v>0</v>
      </c>
      <c r="U56" s="18" t="n">
        <v>0</v>
      </c>
      <c r="V56" s="20" t="n">
        <v>0</v>
      </c>
      <c r="W56" s="18" t="n">
        <v>3.76891134</v>
      </c>
      <c r="X56" s="20" t="n">
        <v>1.52029226</v>
      </c>
    </row>
    <row r="57" spans="1:24">
      <c r="A57" s="15" t="s">
        <v>454</v>
      </c>
      <c r="B57" s="17" t="n">
        <v>6513</v>
      </c>
      <c r="C57" s="18">
        <f>(0.0/B57*100)</f>
        <v/>
      </c>
      <c r="D57" s="19" t="n">
        <v>6513</v>
      </c>
      <c r="E57" s="18" t="n">
        <v>6.5109296</v>
      </c>
      <c r="F57" s="20" t="n">
        <v>1.70164855</v>
      </c>
      <c r="G57" s="18" t="n">
        <v>64.57414103000001</v>
      </c>
      <c r="H57" s="20" t="n">
        <v>3.43174478</v>
      </c>
      <c r="I57" s="18" t="n">
        <v>20.39095829</v>
      </c>
      <c r="J57" s="20" t="n">
        <v>2.97697832</v>
      </c>
      <c r="K57" s="18" t="n">
        <v>4.1897396</v>
      </c>
      <c r="L57" s="20" t="n">
        <v>1.32982423</v>
      </c>
      <c r="M57" s="18" t="n">
        <v>3.3850468</v>
      </c>
      <c r="N57" s="20" t="n">
        <v>1.41682155</v>
      </c>
      <c r="O57" s="18" t="n">
        <v>0</v>
      </c>
      <c r="P57" s="20" t="n">
        <v>0</v>
      </c>
      <c r="Q57" s="18" t="s">
        <v>404</v>
      </c>
      <c r="R57" s="20" t="s">
        <v>404</v>
      </c>
      <c r="S57" s="18" t="n">
        <v>0</v>
      </c>
      <c r="T57" s="20" t="n">
        <v>0</v>
      </c>
      <c r="U57" s="18" t="n">
        <v>0</v>
      </c>
      <c r="V57" s="20" t="n">
        <v>0</v>
      </c>
      <c r="W57" s="18" t="n">
        <v>0.94918468</v>
      </c>
      <c r="X57" s="20" t="n">
        <v>0.66439626</v>
      </c>
    </row>
    <row r="58" spans="1:24">
      <c r="A58" s="15" t="s">
        <v>455</v>
      </c>
      <c r="B58" s="17" t="n">
        <v>7267</v>
      </c>
      <c r="C58" s="18">
        <f>(0.0/B58*100)</f>
        <v/>
      </c>
      <c r="D58" s="19" t="n">
        <v>7267</v>
      </c>
      <c r="E58" s="18" t="n">
        <v>10.54404416</v>
      </c>
      <c r="F58" s="20" t="n">
        <v>2.15366124</v>
      </c>
      <c r="G58" s="18" t="n">
        <v>76.85982873</v>
      </c>
      <c r="H58" s="20" t="n">
        <v>2.61940659</v>
      </c>
      <c r="I58" s="18" t="n">
        <v>5.31859575</v>
      </c>
      <c r="J58" s="20" t="n">
        <v>1.64093598</v>
      </c>
      <c r="K58" s="18" t="n">
        <v>2.09131358</v>
      </c>
      <c r="L58" s="20" t="n">
        <v>0.99218969</v>
      </c>
      <c r="M58" s="18" t="n">
        <v>3.42727955</v>
      </c>
      <c r="N58" s="20" t="n">
        <v>1.62032433</v>
      </c>
      <c r="O58" s="18" t="n">
        <v>0</v>
      </c>
      <c r="P58" s="20" t="n">
        <v>0</v>
      </c>
      <c r="Q58" s="18" t="s">
        <v>404</v>
      </c>
      <c r="R58" s="20" t="s">
        <v>404</v>
      </c>
      <c r="S58" s="18" t="n">
        <v>0</v>
      </c>
      <c r="T58" s="20" t="n">
        <v>0</v>
      </c>
      <c r="U58" s="18" t="n">
        <v>0.87770486</v>
      </c>
      <c r="V58" s="20" t="n">
        <v>0.8791355</v>
      </c>
      <c r="W58" s="18" t="n">
        <v>0.88123337</v>
      </c>
      <c r="X58" s="20" t="n">
        <v>0.66587294</v>
      </c>
    </row>
    <row r="59" spans="1:24">
      <c r="A59" s="15" t="s">
        <v>456</v>
      </c>
      <c r="B59" s="17" t="n">
        <v>4826</v>
      </c>
      <c r="C59" s="18">
        <f>(0.0/B59*100)</f>
        <v/>
      </c>
      <c r="D59" s="19" t="n">
        <v>4826</v>
      </c>
      <c r="E59" s="18" t="n">
        <v>16.42074731</v>
      </c>
      <c r="F59" s="20" t="n">
        <v>0.60039547</v>
      </c>
      <c r="G59" s="18" t="n">
        <v>46.44021224</v>
      </c>
      <c r="H59" s="20" t="n">
        <v>1.30339661</v>
      </c>
      <c r="I59" s="18" t="n">
        <v>28.64263477</v>
      </c>
      <c r="J59" s="20" t="n">
        <v>1.25873331</v>
      </c>
      <c r="K59" s="18" t="n">
        <v>4.73833455</v>
      </c>
      <c r="L59" s="20" t="n">
        <v>0.57382175</v>
      </c>
      <c r="M59" s="18" t="n">
        <v>0.70305274</v>
      </c>
      <c r="N59" s="20" t="n">
        <v>0.37866552</v>
      </c>
      <c r="O59" s="18" t="n">
        <v>0</v>
      </c>
      <c r="P59" s="20" t="n">
        <v>0</v>
      </c>
      <c r="Q59" s="18" t="s">
        <v>404</v>
      </c>
      <c r="R59" s="20" t="s">
        <v>404</v>
      </c>
      <c r="S59" s="18" t="n">
        <v>0.74328462</v>
      </c>
      <c r="T59" s="20" t="n">
        <v>0.06011533</v>
      </c>
      <c r="U59" s="18" t="n">
        <v>0</v>
      </c>
      <c r="V59" s="20" t="n">
        <v>0</v>
      </c>
      <c r="W59" s="18" t="n">
        <v>2.31173377</v>
      </c>
      <c r="X59" s="20" t="n">
        <v>0.21100188</v>
      </c>
    </row>
    <row r="60" spans="1:24">
      <c r="A60" s="15" t="s">
        <v>457</v>
      </c>
      <c r="B60" s="17" t="n">
        <v>4546</v>
      </c>
      <c r="C60" s="18">
        <f>(0.0/B60*100)</f>
        <v/>
      </c>
      <c r="D60" s="19" t="n">
        <v>4546</v>
      </c>
      <c r="E60" s="18" t="n">
        <v>17.27755139</v>
      </c>
      <c r="F60" s="20" t="n">
        <v>2.69643152</v>
      </c>
      <c r="G60" s="18" t="n">
        <v>18.50605623</v>
      </c>
      <c r="H60" s="20" t="n">
        <v>2.48274192</v>
      </c>
      <c r="I60" s="18" t="n">
        <v>20.41447194</v>
      </c>
      <c r="J60" s="20" t="n">
        <v>2.97391848</v>
      </c>
      <c r="K60" s="18" t="n">
        <v>10.52460906</v>
      </c>
      <c r="L60" s="20" t="n">
        <v>1.88702924</v>
      </c>
      <c r="M60" s="18" t="n">
        <v>11.99603761</v>
      </c>
      <c r="N60" s="20" t="n">
        <v>2.60656828</v>
      </c>
      <c r="O60" s="18" t="n">
        <v>0</v>
      </c>
      <c r="P60" s="20" t="n">
        <v>0</v>
      </c>
      <c r="Q60" s="18" t="s">
        <v>404</v>
      </c>
      <c r="R60" s="20" t="s">
        <v>404</v>
      </c>
      <c r="S60" s="18" t="n">
        <v>0</v>
      </c>
      <c r="T60" s="20" t="n">
        <v>0</v>
      </c>
      <c r="U60" s="18" t="n">
        <v>0</v>
      </c>
      <c r="V60" s="20" t="n">
        <v>0</v>
      </c>
      <c r="W60" s="18" t="n">
        <v>21.28127376</v>
      </c>
      <c r="X60" s="20" t="n">
        <v>1.76295445</v>
      </c>
    </row>
    <row r="61" spans="1:24">
      <c r="A61" s="15" t="s">
        <v>458</v>
      </c>
      <c r="B61" s="17" t="n">
        <v>6525</v>
      </c>
      <c r="C61" s="18">
        <f>(0.0/B61*100)</f>
        <v/>
      </c>
      <c r="D61" s="19" t="n">
        <v>6525</v>
      </c>
      <c r="E61" s="18" t="n">
        <v>55.38207624</v>
      </c>
      <c r="F61" s="20" t="n">
        <v>2.89066705</v>
      </c>
      <c r="G61" s="18" t="n">
        <v>40.9022363</v>
      </c>
      <c r="H61" s="20" t="n">
        <v>2.90249504</v>
      </c>
      <c r="I61" s="18" t="n">
        <v>2.37965693</v>
      </c>
      <c r="J61" s="20" t="n">
        <v>0.6824529499999999</v>
      </c>
      <c r="K61" s="18" t="n">
        <v>0.64482491</v>
      </c>
      <c r="L61" s="20" t="n">
        <v>0.02516831</v>
      </c>
      <c r="M61" s="18" t="n">
        <v>0</v>
      </c>
      <c r="N61" s="20" t="n">
        <v>0</v>
      </c>
      <c r="O61" s="18" t="n">
        <v>0</v>
      </c>
      <c r="P61" s="20" t="n">
        <v>0</v>
      </c>
      <c r="Q61" s="18" t="s">
        <v>404</v>
      </c>
      <c r="R61" s="20" t="s">
        <v>404</v>
      </c>
      <c r="S61" s="18" t="n">
        <v>0</v>
      </c>
      <c r="T61" s="20" t="n">
        <v>0</v>
      </c>
      <c r="U61" s="18" t="n">
        <v>0</v>
      </c>
      <c r="V61" s="20" t="n">
        <v>0</v>
      </c>
      <c r="W61" s="18" t="n">
        <v>0.69120562</v>
      </c>
      <c r="X61" s="20" t="n">
        <v>0.57269929</v>
      </c>
    </row>
    <row r="62" spans="1:24">
      <c r="A62" s="15" t="s">
        <v>459</v>
      </c>
      <c r="B62" s="17" t="n">
        <v>4476</v>
      </c>
      <c r="C62" s="18">
        <f>(0.0/B62*100)</f>
        <v/>
      </c>
      <c r="D62" s="19" t="n">
        <v>4476</v>
      </c>
      <c r="E62" s="18" t="n">
        <v>20.43771722</v>
      </c>
      <c r="F62" s="20" t="n">
        <v>0.03547555</v>
      </c>
      <c r="G62" s="18" t="n">
        <v>56.76939306</v>
      </c>
      <c r="H62" s="20" t="n">
        <v>0.0662534</v>
      </c>
      <c r="I62" s="18" t="n">
        <v>22.79288972</v>
      </c>
      <c r="J62" s="20" t="n">
        <v>0.05593926</v>
      </c>
      <c r="K62" s="18" t="n">
        <v>0</v>
      </c>
      <c r="L62" s="20" t="n">
        <v>0</v>
      </c>
      <c r="M62" s="18" t="n">
        <v>0</v>
      </c>
      <c r="N62" s="20" t="n">
        <v>0</v>
      </c>
      <c r="O62" s="18" t="n">
        <v>0</v>
      </c>
      <c r="P62" s="20" t="n">
        <v>0</v>
      </c>
      <c r="Q62" s="18" t="s">
        <v>404</v>
      </c>
      <c r="R62" s="20" t="s">
        <v>404</v>
      </c>
      <c r="S62" s="18" t="n">
        <v>0</v>
      </c>
      <c r="T62" s="20" t="n">
        <v>0</v>
      </c>
      <c r="U62" s="18" t="n">
        <v>0</v>
      </c>
      <c r="V62" s="20" t="n">
        <v>0</v>
      </c>
      <c r="W62" s="18" t="n">
        <v>0</v>
      </c>
      <c r="X62" s="20" t="n">
        <v>0</v>
      </c>
    </row>
    <row r="63" spans="1:24">
      <c r="A63" s="15" t="s">
        <v>460</v>
      </c>
      <c r="B63" s="17" t="n">
        <v>5324</v>
      </c>
      <c r="C63" s="18">
        <f>(0.0/B63*100)</f>
        <v/>
      </c>
      <c r="D63" s="19" t="n">
        <v>5324</v>
      </c>
      <c r="E63" s="18" t="n">
        <v>2.271704</v>
      </c>
      <c r="F63" s="20" t="n">
        <v>0.06467578</v>
      </c>
      <c r="G63" s="18" t="n">
        <v>81.04357815</v>
      </c>
      <c r="H63" s="20" t="n">
        <v>0.10834197</v>
      </c>
      <c r="I63" s="18" t="n">
        <v>6.18069554</v>
      </c>
      <c r="J63" s="20" t="n">
        <v>0.07739362</v>
      </c>
      <c r="K63" s="18" t="n">
        <v>3.0091474</v>
      </c>
      <c r="L63" s="20" t="n">
        <v>0.03121189</v>
      </c>
      <c r="M63" s="18" t="n">
        <v>0.8678298800000001</v>
      </c>
      <c r="N63" s="20" t="n">
        <v>0.03469761</v>
      </c>
      <c r="O63" s="18" t="n">
        <v>0</v>
      </c>
      <c r="P63" s="20" t="n">
        <v>0</v>
      </c>
      <c r="Q63" s="18" t="s">
        <v>404</v>
      </c>
      <c r="R63" s="20" t="s">
        <v>404</v>
      </c>
      <c r="S63" s="18" t="n">
        <v>0</v>
      </c>
      <c r="T63" s="20" t="n">
        <v>0</v>
      </c>
      <c r="U63" s="18" t="n">
        <v>0</v>
      </c>
      <c r="V63" s="20" t="n">
        <v>0</v>
      </c>
      <c r="W63" s="18" t="n">
        <v>6.62704503</v>
      </c>
      <c r="X63" s="20" t="n">
        <v>0.0646033</v>
      </c>
    </row>
    <row r="64" spans="1:24">
      <c r="A64" s="15" t="s">
        <v>461</v>
      </c>
      <c r="B64" s="17" t="n">
        <v>3634</v>
      </c>
      <c r="C64" s="18">
        <f>(27.0/B64*100)</f>
        <v/>
      </c>
      <c r="D64" s="19" t="n">
        <v>3607</v>
      </c>
      <c r="E64" s="18" t="n">
        <v>1.07826677</v>
      </c>
      <c r="F64" s="20" t="n">
        <v>0.00167216</v>
      </c>
      <c r="G64" s="18" t="n">
        <v>83.2540468</v>
      </c>
      <c r="H64" s="20" t="n">
        <v>0.08426945</v>
      </c>
      <c r="I64" s="18" t="n">
        <v>8.85574602</v>
      </c>
      <c r="J64" s="20" t="n">
        <v>0.06591223</v>
      </c>
      <c r="K64" s="18" t="n">
        <v>4.75441781</v>
      </c>
      <c r="L64" s="20" t="n">
        <v>0.02258402</v>
      </c>
      <c r="M64" s="18" t="n">
        <v>0</v>
      </c>
      <c r="N64" s="20" t="n">
        <v>0</v>
      </c>
      <c r="O64" s="18" t="n">
        <v>0</v>
      </c>
      <c r="P64" s="20" t="n">
        <v>0</v>
      </c>
      <c r="Q64" s="18" t="s">
        <v>404</v>
      </c>
      <c r="R64" s="20" t="s">
        <v>404</v>
      </c>
      <c r="S64" s="18" t="n">
        <v>0</v>
      </c>
      <c r="T64" s="20" t="n">
        <v>0</v>
      </c>
      <c r="U64" s="18" t="n">
        <v>0</v>
      </c>
      <c r="V64" s="20" t="n">
        <v>0</v>
      </c>
      <c r="W64" s="18" t="n">
        <v>2.0575226</v>
      </c>
      <c r="X64" s="20" t="n">
        <v>0.04847299</v>
      </c>
    </row>
    <row r="65" spans="1:24">
      <c r="A65" s="15" t="s">
        <v>462</v>
      </c>
      <c r="B65" s="17" t="n">
        <v>5325</v>
      </c>
      <c r="C65" s="18">
        <f>(0.0/B65*100)</f>
        <v/>
      </c>
      <c r="D65" s="19" t="n">
        <v>5325</v>
      </c>
      <c r="E65" s="18" t="n">
        <v>1.43008241</v>
      </c>
      <c r="F65" s="20" t="n">
        <v>0.8844499300000001</v>
      </c>
      <c r="G65" s="18" t="n">
        <v>66.96111915</v>
      </c>
      <c r="H65" s="20" t="n">
        <v>3.20456577</v>
      </c>
      <c r="I65" s="18" t="n">
        <v>26.15729837</v>
      </c>
      <c r="J65" s="20" t="n">
        <v>3.09552869</v>
      </c>
      <c r="K65" s="18" t="n">
        <v>2.91178704</v>
      </c>
      <c r="L65" s="20" t="n">
        <v>1.17909109</v>
      </c>
      <c r="M65" s="18" t="n">
        <v>1.47911013</v>
      </c>
      <c r="N65" s="20" t="n">
        <v>0.75222926</v>
      </c>
      <c r="O65" s="18" t="n">
        <v>0</v>
      </c>
      <c r="P65" s="20" t="n">
        <v>0</v>
      </c>
      <c r="Q65" s="18" t="s">
        <v>404</v>
      </c>
      <c r="R65" s="20" t="s">
        <v>404</v>
      </c>
      <c r="S65" s="18" t="n">
        <v>0</v>
      </c>
      <c r="T65" s="20" t="n">
        <v>0</v>
      </c>
      <c r="U65" s="18" t="n">
        <v>0</v>
      </c>
      <c r="V65" s="20" t="n">
        <v>0</v>
      </c>
      <c r="W65" s="18" t="n">
        <v>1.06060291</v>
      </c>
      <c r="X65" s="20" t="n">
        <v>0.58985406</v>
      </c>
    </row>
    <row r="66" spans="1:24">
      <c r="A66" s="15" t="s">
        <v>463</v>
      </c>
      <c r="B66" s="17" t="n">
        <v>5665</v>
      </c>
      <c r="C66" s="18">
        <f>(0.0/B66*100)</f>
        <v/>
      </c>
      <c r="D66" s="19" t="n">
        <v>5665</v>
      </c>
      <c r="E66" s="18" t="n">
        <v>66.10927321</v>
      </c>
      <c r="F66" s="20" t="n">
        <v>0.31447742</v>
      </c>
      <c r="G66" s="18" t="n">
        <v>24.91593509</v>
      </c>
      <c r="H66" s="20" t="n">
        <v>0.45449559</v>
      </c>
      <c r="I66" s="18" t="n">
        <v>7.77547933</v>
      </c>
      <c r="J66" s="20" t="n">
        <v>0.43798591</v>
      </c>
      <c r="K66" s="18" t="n">
        <v>0.14721772</v>
      </c>
      <c r="L66" s="20" t="n">
        <v>0.1438924</v>
      </c>
      <c r="M66" s="18" t="n">
        <v>0</v>
      </c>
      <c r="N66" s="20" t="n">
        <v>0</v>
      </c>
      <c r="O66" s="18" t="n">
        <v>0</v>
      </c>
      <c r="P66" s="20" t="n">
        <v>0</v>
      </c>
      <c r="Q66" s="18" t="s">
        <v>404</v>
      </c>
      <c r="R66" s="20" t="s">
        <v>404</v>
      </c>
      <c r="S66" s="18" t="n">
        <v>0</v>
      </c>
      <c r="T66" s="20" t="n">
        <v>0</v>
      </c>
      <c r="U66" s="18" t="n">
        <v>0</v>
      </c>
      <c r="V66" s="20" t="n">
        <v>0</v>
      </c>
      <c r="W66" s="18" t="n">
        <v>1.05209465</v>
      </c>
      <c r="X66" s="20" t="n">
        <v>0.33984667</v>
      </c>
    </row>
    <row r="67" spans="1:24">
      <c r="A67" s="15" t="s">
        <v>464</v>
      </c>
      <c r="B67" s="17" t="n">
        <v>6971</v>
      </c>
      <c r="C67" s="18">
        <f>(0.0/B67*100)</f>
        <v/>
      </c>
      <c r="D67" s="19" t="n">
        <v>6971</v>
      </c>
      <c r="E67" s="18" t="n">
        <v>35.24773187</v>
      </c>
      <c r="F67" s="20" t="n">
        <v>3.04680033</v>
      </c>
      <c r="G67" s="18" t="n">
        <v>48.54052459</v>
      </c>
      <c r="H67" s="20" t="n">
        <v>3.40963702</v>
      </c>
      <c r="I67" s="18" t="n">
        <v>12.80961896</v>
      </c>
      <c r="J67" s="20" t="n">
        <v>2.3749899</v>
      </c>
      <c r="K67" s="18" t="n">
        <v>2.26369213</v>
      </c>
      <c r="L67" s="20" t="n">
        <v>0.93947327</v>
      </c>
      <c r="M67" s="18" t="n">
        <v>0.37389965</v>
      </c>
      <c r="N67" s="20" t="n">
        <v>0.37430649</v>
      </c>
      <c r="O67" s="18" t="n">
        <v>0</v>
      </c>
      <c r="P67" s="20" t="n">
        <v>0</v>
      </c>
      <c r="Q67" s="18" t="s">
        <v>404</v>
      </c>
      <c r="R67" s="20" t="s">
        <v>404</v>
      </c>
      <c r="S67" s="18" t="n">
        <v>0</v>
      </c>
      <c r="T67" s="20" t="n">
        <v>0</v>
      </c>
      <c r="U67" s="18" t="n">
        <v>0</v>
      </c>
      <c r="V67" s="20" t="n">
        <v>0</v>
      </c>
      <c r="W67" s="18" t="n">
        <v>0.76453281</v>
      </c>
      <c r="X67" s="20" t="n">
        <v>0.4720079</v>
      </c>
    </row>
    <row r="68" spans="1:24">
      <c r="A68" s="15" t="s">
        <v>465</v>
      </c>
      <c r="B68" s="17" t="n">
        <v>12083</v>
      </c>
      <c r="C68" s="18">
        <f>(0.0/B68*100)</f>
        <v/>
      </c>
      <c r="D68" s="19" t="n">
        <v>12083</v>
      </c>
      <c r="E68" s="18" t="n">
        <v>6.7820587</v>
      </c>
      <c r="F68" s="20" t="n">
        <v>0.04999655</v>
      </c>
      <c r="G68" s="18" t="n">
        <v>61.60514584</v>
      </c>
      <c r="H68" s="20" t="n">
        <v>0.09319197</v>
      </c>
      <c r="I68" s="18" t="n">
        <v>25.37411151</v>
      </c>
      <c r="J68" s="20" t="n">
        <v>0.08005925</v>
      </c>
      <c r="K68" s="18" t="n">
        <v>2.31003795</v>
      </c>
      <c r="L68" s="20" t="n">
        <v>0.04742231</v>
      </c>
      <c r="M68" s="18" t="n">
        <v>3.19784045</v>
      </c>
      <c r="N68" s="20" t="n">
        <v>0.0420778</v>
      </c>
      <c r="O68" s="18" t="n">
        <v>0</v>
      </c>
      <c r="P68" s="20" t="n">
        <v>0</v>
      </c>
      <c r="Q68" s="18" t="s">
        <v>404</v>
      </c>
      <c r="R68" s="20" t="s">
        <v>404</v>
      </c>
      <c r="S68" s="18" t="n">
        <v>0</v>
      </c>
      <c r="T68" s="20" t="n">
        <v>0</v>
      </c>
      <c r="U68" s="18" t="n">
        <v>0</v>
      </c>
      <c r="V68" s="20" t="n">
        <v>0</v>
      </c>
      <c r="W68" s="18" t="n">
        <v>0.73080554</v>
      </c>
      <c r="X68" s="20" t="n">
        <v>0.02197892</v>
      </c>
    </row>
    <row r="69" spans="1:24">
      <c r="A69" s="15" t="s">
        <v>466</v>
      </c>
      <c r="B69" s="17" t="n">
        <v>4876</v>
      </c>
      <c r="C69" s="18">
        <f>(0.0/B69*100)</f>
        <v/>
      </c>
      <c r="D69" s="19" t="n">
        <v>4876</v>
      </c>
      <c r="E69" s="18" t="n">
        <v>20.35574587</v>
      </c>
      <c r="F69" s="20" t="n">
        <v>2.893761</v>
      </c>
      <c r="G69" s="18" t="n">
        <v>66.81636234</v>
      </c>
      <c r="H69" s="20" t="n">
        <v>3.53394168</v>
      </c>
      <c r="I69" s="18" t="n">
        <v>9.50826035</v>
      </c>
      <c r="J69" s="20" t="n">
        <v>2.05453453</v>
      </c>
      <c r="K69" s="18" t="n">
        <v>1.73620564</v>
      </c>
      <c r="L69" s="20" t="n">
        <v>0.9393097500000001</v>
      </c>
      <c r="M69" s="18" t="n">
        <v>1.5834258</v>
      </c>
      <c r="N69" s="20" t="n">
        <v>0.96195228</v>
      </c>
      <c r="O69" s="18" t="n">
        <v>0</v>
      </c>
      <c r="P69" s="20" t="n">
        <v>0</v>
      </c>
      <c r="Q69" s="18" t="s">
        <v>404</v>
      </c>
      <c r="R69" s="20" t="s">
        <v>404</v>
      </c>
      <c r="S69" s="18" t="n">
        <v>0</v>
      </c>
      <c r="T69" s="20" t="n">
        <v>0</v>
      </c>
      <c r="U69" s="18" t="n">
        <v>0</v>
      </c>
      <c r="V69" s="20" t="n">
        <v>0</v>
      </c>
      <c r="W69" s="18" t="n">
        <v>0</v>
      </c>
      <c r="X69" s="20" t="n">
        <v>0</v>
      </c>
    </row>
    <row r="70" spans="1:24">
      <c r="A70" s="15" t="s">
        <v>467</v>
      </c>
      <c r="B70" s="17" t="n">
        <v>6036</v>
      </c>
      <c r="C70" s="18">
        <f>(0.0/B70*100)</f>
        <v/>
      </c>
      <c r="D70" s="19" t="n">
        <v>6036</v>
      </c>
      <c r="E70" s="18" t="n">
        <v>0.79045745</v>
      </c>
      <c r="F70" s="20" t="n">
        <v>0.56606307</v>
      </c>
      <c r="G70" s="18" t="n">
        <v>28.23876319</v>
      </c>
      <c r="H70" s="20" t="n">
        <v>4.1399367</v>
      </c>
      <c r="I70" s="18" t="n">
        <v>38.78921865</v>
      </c>
      <c r="J70" s="20" t="n">
        <v>4.26282783</v>
      </c>
      <c r="K70" s="18" t="n">
        <v>22.1920255</v>
      </c>
      <c r="L70" s="20" t="n">
        <v>2.87430274</v>
      </c>
      <c r="M70" s="18" t="n">
        <v>9.98953521</v>
      </c>
      <c r="N70" s="20" t="n">
        <v>2.00950695</v>
      </c>
      <c r="O70" s="18" t="n">
        <v>0</v>
      </c>
      <c r="P70" s="20" t="n">
        <v>0</v>
      </c>
      <c r="Q70" s="18" t="s">
        <v>404</v>
      </c>
      <c r="R70" s="20" t="s">
        <v>404</v>
      </c>
      <c r="S70" s="18" t="n">
        <v>0</v>
      </c>
      <c r="T70" s="20" t="n">
        <v>0</v>
      </c>
      <c r="U70" s="18" t="n">
        <v>0</v>
      </c>
      <c r="V70" s="20" t="n">
        <v>0</v>
      </c>
      <c r="W70" s="18" t="n">
        <v>0</v>
      </c>
      <c r="X70" s="20" t="n">
        <v>0</v>
      </c>
    </row>
    <row r="71" spans="1:24">
      <c r="A71" s="15" t="s">
        <v>468</v>
      </c>
      <c r="B71" s="17" t="n">
        <v>6115</v>
      </c>
      <c r="C71" s="18">
        <f>(0.0/B71*100)</f>
        <v/>
      </c>
      <c r="D71" s="19" t="n">
        <v>6115</v>
      </c>
      <c r="E71" s="18" t="n">
        <v>2.09320721</v>
      </c>
      <c r="F71" s="20" t="n">
        <v>0.04434245</v>
      </c>
      <c r="G71" s="18" t="n">
        <v>74.20418530000001</v>
      </c>
      <c r="H71" s="20" t="n">
        <v>1.39796015</v>
      </c>
      <c r="I71" s="18" t="n">
        <v>18.95629118</v>
      </c>
      <c r="J71" s="20" t="n">
        <v>1.2071917</v>
      </c>
      <c r="K71" s="18" t="n">
        <v>0.58675248</v>
      </c>
      <c r="L71" s="20" t="n">
        <v>0.00660775</v>
      </c>
      <c r="M71" s="18" t="n">
        <v>3.53294625</v>
      </c>
      <c r="N71" s="20" t="n">
        <v>0.69393023</v>
      </c>
      <c r="O71" s="18" t="n">
        <v>0</v>
      </c>
      <c r="P71" s="20" t="n">
        <v>0</v>
      </c>
      <c r="Q71" s="18" t="s">
        <v>404</v>
      </c>
      <c r="R71" s="20" t="s">
        <v>404</v>
      </c>
      <c r="S71" s="18" t="n">
        <v>0</v>
      </c>
      <c r="T71" s="20" t="n">
        <v>0</v>
      </c>
      <c r="U71" s="18" t="n">
        <v>0</v>
      </c>
      <c r="V71" s="20" t="n">
        <v>0</v>
      </c>
      <c r="W71" s="18" t="n">
        <v>0.62661758</v>
      </c>
      <c r="X71" s="20" t="n">
        <v>0.02967901</v>
      </c>
    </row>
    <row r="72" spans="1:24">
      <c r="A72" s="15" t="s">
        <v>469</v>
      </c>
      <c r="B72" s="17" t="n">
        <v>7708</v>
      </c>
      <c r="C72" s="18">
        <f>(0.0/B72*100)</f>
        <v/>
      </c>
      <c r="D72" s="19" t="n">
        <v>7708</v>
      </c>
      <c r="E72" s="18" t="n">
        <v>14.05007144</v>
      </c>
      <c r="F72" s="20" t="n">
        <v>2.4898877</v>
      </c>
      <c r="G72" s="18" t="n">
        <v>60.80670289</v>
      </c>
      <c r="H72" s="20" t="n">
        <v>3.17533134</v>
      </c>
      <c r="I72" s="18" t="n">
        <v>15.78228636</v>
      </c>
      <c r="J72" s="20" t="n">
        <v>2.27469975</v>
      </c>
      <c r="K72" s="18" t="n">
        <v>7.69327642</v>
      </c>
      <c r="L72" s="20" t="n">
        <v>1.95963364</v>
      </c>
      <c r="M72" s="18" t="n">
        <v>0.73509251</v>
      </c>
      <c r="N72" s="20" t="n">
        <v>0.52495096</v>
      </c>
      <c r="O72" s="18" t="n">
        <v>0</v>
      </c>
      <c r="P72" s="20" t="n">
        <v>0</v>
      </c>
      <c r="Q72" s="18" t="s">
        <v>404</v>
      </c>
      <c r="R72" s="20" t="s">
        <v>404</v>
      </c>
      <c r="S72" s="18" t="n">
        <v>0</v>
      </c>
      <c r="T72" s="20" t="n">
        <v>0</v>
      </c>
      <c r="U72" s="18" t="n">
        <v>0</v>
      </c>
      <c r="V72" s="20" t="n">
        <v>0</v>
      </c>
      <c r="W72" s="18" t="n">
        <v>0.93257038</v>
      </c>
      <c r="X72" s="20" t="n">
        <v>0.69235351</v>
      </c>
    </row>
    <row r="73" spans="1:24">
      <c r="A73" s="15" t="s">
        <v>470</v>
      </c>
      <c r="B73" s="17" t="n">
        <v>8249</v>
      </c>
      <c r="C73" s="18">
        <f>(0.0/B73*100)</f>
        <v/>
      </c>
      <c r="D73" s="19" t="n">
        <v>8249</v>
      </c>
      <c r="E73" s="18" t="n">
        <v>11.01910438</v>
      </c>
      <c r="F73" s="20" t="n">
        <v>1.53849137</v>
      </c>
      <c r="G73" s="18" t="n">
        <v>74.73904011</v>
      </c>
      <c r="H73" s="20" t="n">
        <v>2.29635664</v>
      </c>
      <c r="I73" s="18" t="n">
        <v>7.10495913</v>
      </c>
      <c r="J73" s="20" t="n">
        <v>1.76717564</v>
      </c>
      <c r="K73" s="18" t="n">
        <v>2.85215839</v>
      </c>
      <c r="L73" s="20" t="n">
        <v>1.28474398</v>
      </c>
      <c r="M73" s="18" t="n">
        <v>1.47018891</v>
      </c>
      <c r="N73" s="20" t="n">
        <v>0.92020704</v>
      </c>
      <c r="O73" s="18" t="n">
        <v>0</v>
      </c>
      <c r="P73" s="20" t="n">
        <v>0</v>
      </c>
      <c r="Q73" s="18" t="s">
        <v>404</v>
      </c>
      <c r="R73" s="20" t="s">
        <v>404</v>
      </c>
      <c r="S73" s="18" t="n">
        <v>0</v>
      </c>
      <c r="T73" s="20" t="n">
        <v>0</v>
      </c>
      <c r="U73" s="18" t="n">
        <v>0</v>
      </c>
      <c r="V73" s="20" t="n">
        <v>0</v>
      </c>
      <c r="W73" s="18" t="n">
        <v>2.81454909</v>
      </c>
      <c r="X73" s="20" t="n">
        <v>1.22511505</v>
      </c>
    </row>
    <row r="74" spans="1:24">
      <c r="A74" s="15" t="s">
        <v>471</v>
      </c>
      <c r="B74" s="17" t="n">
        <v>4692</v>
      </c>
      <c r="C74" s="18">
        <f>(484.0/B74*100)</f>
        <v/>
      </c>
      <c r="D74" s="19" t="n">
        <v>4208</v>
      </c>
      <c r="E74" s="18" t="n">
        <v>49.25128493</v>
      </c>
      <c r="F74" s="20" t="n">
        <v>0.27158496</v>
      </c>
      <c r="G74" s="18" t="n">
        <v>27.61415757</v>
      </c>
      <c r="H74" s="20" t="n">
        <v>0.26463629</v>
      </c>
      <c r="I74" s="18" t="n">
        <v>8.36058334</v>
      </c>
      <c r="J74" s="20" t="n">
        <v>0.1298684</v>
      </c>
      <c r="K74" s="18" t="n">
        <v>7.13215796</v>
      </c>
      <c r="L74" s="20" t="n">
        <v>0.18130346</v>
      </c>
      <c r="M74" s="18" t="n">
        <v>1.01642711</v>
      </c>
      <c r="N74" s="20" t="n">
        <v>0.01798372</v>
      </c>
      <c r="O74" s="18" t="n">
        <v>0</v>
      </c>
      <c r="P74" s="20" t="n">
        <v>0</v>
      </c>
      <c r="Q74" s="18" t="s">
        <v>404</v>
      </c>
      <c r="R74" s="20" t="s">
        <v>404</v>
      </c>
      <c r="S74" s="18" t="n">
        <v>0</v>
      </c>
      <c r="T74" s="20" t="n">
        <v>0</v>
      </c>
      <c r="U74" s="18" t="n">
        <v>0.5548899900000001</v>
      </c>
      <c r="V74" s="20" t="n">
        <v>0.06128012</v>
      </c>
      <c r="W74" s="18" t="n">
        <v>6.07049911</v>
      </c>
      <c r="X74" s="20" t="n">
        <v>0.14058928</v>
      </c>
    </row>
    <row r="75" spans="1:24">
      <c r="A75" s="15" t="s">
        <v>472</v>
      </c>
      <c r="B75" s="17" t="n">
        <v>5375</v>
      </c>
      <c r="C75" s="18">
        <f>(483.0/B75*100)</f>
        <v/>
      </c>
      <c r="D75" s="19" t="n">
        <v>4892</v>
      </c>
      <c r="E75" s="18" t="n">
        <v>12.48389898</v>
      </c>
      <c r="F75" s="20" t="n">
        <v>2.94877774</v>
      </c>
      <c r="G75" s="18" t="n">
        <v>16.78266092</v>
      </c>
      <c r="H75" s="20" t="n">
        <v>2.75819612</v>
      </c>
      <c r="I75" s="18" t="n">
        <v>52.05875106</v>
      </c>
      <c r="J75" s="20" t="n">
        <v>4.67138405</v>
      </c>
      <c r="K75" s="18" t="n">
        <v>4.47917814</v>
      </c>
      <c r="L75" s="20" t="n">
        <v>1.75972743</v>
      </c>
      <c r="M75" s="18" t="n">
        <v>6.31655261</v>
      </c>
      <c r="N75" s="20" t="n">
        <v>2.37837684</v>
      </c>
      <c r="O75" s="18" t="n">
        <v>0</v>
      </c>
      <c r="P75" s="20" t="n">
        <v>0</v>
      </c>
      <c r="Q75" s="18" t="s">
        <v>404</v>
      </c>
      <c r="R75" s="20" t="s">
        <v>404</v>
      </c>
      <c r="S75" s="18" t="n">
        <v>0</v>
      </c>
      <c r="T75" s="20" t="n">
        <v>0</v>
      </c>
      <c r="U75" s="18" t="n">
        <v>0</v>
      </c>
      <c r="V75" s="20" t="n">
        <v>0</v>
      </c>
      <c r="W75" s="18" t="n">
        <v>7.87895829</v>
      </c>
      <c r="X75" s="20" t="n">
        <v>2.38102981</v>
      </c>
    </row>
    <row r="76" spans="1:24">
      <c r="A76" s="15" t="s">
        <v>473</v>
      </c>
      <c r="B76" s="17" t="n">
        <v>14167</v>
      </c>
      <c r="C76" s="18">
        <f>(1400.0/B76*100)</f>
        <v/>
      </c>
      <c r="D76" s="19" t="n">
        <v>12767</v>
      </c>
      <c r="E76" s="18" t="n">
        <v>19.08687881</v>
      </c>
      <c r="F76" s="20" t="n">
        <v>2.31975949</v>
      </c>
      <c r="G76" s="18" t="n">
        <v>47.92110841</v>
      </c>
      <c r="H76" s="20" t="n">
        <v>2.54880572</v>
      </c>
      <c r="I76" s="18" t="n">
        <v>17.51162542</v>
      </c>
      <c r="J76" s="20" t="n">
        <v>2.38560193</v>
      </c>
      <c r="K76" s="18" t="n">
        <v>4.21376157</v>
      </c>
      <c r="L76" s="20" t="n">
        <v>1.08683815</v>
      </c>
      <c r="M76" s="18" t="n">
        <v>3.82381263</v>
      </c>
      <c r="N76" s="20" t="n">
        <v>1.00685284</v>
      </c>
      <c r="O76" s="18" t="n">
        <v>0</v>
      </c>
      <c r="P76" s="20" t="n">
        <v>0</v>
      </c>
      <c r="Q76" s="18" t="s">
        <v>404</v>
      </c>
      <c r="R76" s="20" t="s">
        <v>404</v>
      </c>
      <c r="S76" s="18" t="n">
        <v>0</v>
      </c>
      <c r="T76" s="20" t="n">
        <v>0</v>
      </c>
      <c r="U76" s="18" t="n">
        <v>0</v>
      </c>
      <c r="V76" s="20" t="n">
        <v>0</v>
      </c>
      <c r="W76" s="18" t="n">
        <v>7.44281316</v>
      </c>
      <c r="X76" s="20" t="n">
        <v>1.59641114</v>
      </c>
    </row>
    <row r="77" spans="1:24">
      <c r="A77" s="15" t="s">
        <v>474</v>
      </c>
      <c r="B77" s="17" t="n">
        <v>6062</v>
      </c>
      <c r="C77" s="18">
        <f>(0.0/B77*100)</f>
        <v/>
      </c>
      <c r="D77" s="19" t="n">
        <v>6062</v>
      </c>
      <c r="E77" s="18" t="n">
        <v>63.06593897</v>
      </c>
      <c r="F77" s="20" t="n">
        <v>2.8632138</v>
      </c>
      <c r="G77" s="18" t="n">
        <v>26.87158552</v>
      </c>
      <c r="H77" s="20" t="n">
        <v>2.64393236</v>
      </c>
      <c r="I77" s="18" t="n">
        <v>3.92293152</v>
      </c>
      <c r="J77" s="20" t="n">
        <v>1.10121408</v>
      </c>
      <c r="K77" s="18" t="n">
        <v>5.44148653</v>
      </c>
      <c r="L77" s="20" t="n">
        <v>1.25236495</v>
      </c>
      <c r="M77" s="18" t="n">
        <v>0.69805746</v>
      </c>
      <c r="N77" s="20" t="n">
        <v>0.5487183</v>
      </c>
      <c r="O77" s="18" t="n">
        <v>0</v>
      </c>
      <c r="P77" s="20" t="n">
        <v>0</v>
      </c>
      <c r="Q77" s="18" t="s">
        <v>404</v>
      </c>
      <c r="R77" s="20" t="s">
        <v>404</v>
      </c>
      <c r="S77" s="18" t="n">
        <v>0</v>
      </c>
      <c r="T77" s="20" t="n">
        <v>0</v>
      </c>
      <c r="U77" s="18" t="n">
        <v>0</v>
      </c>
      <c r="V77" s="20" t="n">
        <v>0</v>
      </c>
      <c r="W77" s="18" t="n">
        <v>0</v>
      </c>
      <c r="X77" s="20" t="n">
        <v>0</v>
      </c>
    </row>
    <row r="78" spans="1:24">
      <c r="A78" s="15" t="s">
        <v>475</v>
      </c>
      <c r="B78" s="17" t="n">
        <v>5826</v>
      </c>
      <c r="C78" s="18">
        <f>(0.0/B78*100)</f>
        <v/>
      </c>
      <c r="D78" s="19" t="n">
        <v>5826</v>
      </c>
      <c r="E78" s="18" t="n">
        <v>41.43954302</v>
      </c>
      <c r="F78" s="20" t="n">
        <v>4.08568188</v>
      </c>
      <c r="G78" s="18" t="n">
        <v>34.76240483</v>
      </c>
      <c r="H78" s="20" t="n">
        <v>4.07949733</v>
      </c>
      <c r="I78" s="18" t="n">
        <v>11.49404961</v>
      </c>
      <c r="J78" s="20" t="n">
        <v>2.64338261</v>
      </c>
      <c r="K78" s="18" t="n">
        <v>9.10530292</v>
      </c>
      <c r="L78" s="20" t="n">
        <v>2.5434005</v>
      </c>
      <c r="M78" s="18" t="n">
        <v>2.64560818</v>
      </c>
      <c r="N78" s="20" t="n">
        <v>1.21814842</v>
      </c>
      <c r="O78" s="18" t="n">
        <v>0</v>
      </c>
      <c r="P78" s="20" t="n">
        <v>0</v>
      </c>
      <c r="Q78" s="18" t="s">
        <v>404</v>
      </c>
      <c r="R78" s="20" t="s">
        <v>404</v>
      </c>
      <c r="S78" s="18" t="n">
        <v>0</v>
      </c>
      <c r="T78" s="20" t="n">
        <v>0</v>
      </c>
      <c r="U78" s="18" t="n">
        <v>0</v>
      </c>
      <c r="V78" s="20" t="n">
        <v>0</v>
      </c>
      <c r="W78" s="18" t="n">
        <v>0.5530914300000001</v>
      </c>
      <c r="X78" s="20" t="n">
        <v>0.5533521</v>
      </c>
    </row>
    <row customHeight="1" ht="25" r="79" spans="1:24">
      <c r="A79" s="15" t="s">
        <v>476</v>
      </c>
      <c r="B79" s="17" t="n">
        <v>1657</v>
      </c>
      <c r="C79" s="18">
        <f>(21.0/B79*100)</f>
        <v/>
      </c>
      <c r="D79" s="19" t="n">
        <v>1636</v>
      </c>
      <c r="E79" s="18" t="n">
        <v>16.44894432</v>
      </c>
      <c r="F79" s="20" t="n">
        <v>4.24952558</v>
      </c>
      <c r="G79" s="18" t="n">
        <v>82.72555740999999</v>
      </c>
      <c r="H79" s="20" t="n">
        <v>4.03567493</v>
      </c>
      <c r="I79" s="18" t="n">
        <v>0</v>
      </c>
      <c r="J79" s="20" t="n">
        <v>0</v>
      </c>
      <c r="K79" s="18" t="n">
        <v>0</v>
      </c>
      <c r="L79" s="20" t="n">
        <v>0</v>
      </c>
      <c r="M79" s="18" t="n">
        <v>0</v>
      </c>
      <c r="N79" s="20" t="n">
        <v>0</v>
      </c>
      <c r="O79" s="18" t="n">
        <v>0</v>
      </c>
      <c r="P79" s="20" t="n">
        <v>0</v>
      </c>
      <c r="Q79" s="18" t="s">
        <v>404</v>
      </c>
      <c r="R79" s="20" t="s">
        <v>404</v>
      </c>
      <c r="S79" s="18" t="n">
        <v>0</v>
      </c>
      <c r="T79" s="20" t="n">
        <v>0</v>
      </c>
      <c r="U79" s="18" t="n">
        <v>0</v>
      </c>
      <c r="V79" s="20" t="n">
        <v>0</v>
      </c>
      <c r="W79" s="18" t="n">
        <v>0.82549827</v>
      </c>
      <c r="X79" s="20" t="n">
        <v>0.83341526</v>
      </c>
    </row>
    <row r="80" spans="1:24">
      <c r="A80" s="15" t="s">
        <v>477</v>
      </c>
      <c r="B80" s="17" t="n">
        <v>7841</v>
      </c>
      <c r="C80" s="18">
        <f>(0.0/B80*100)</f>
        <v/>
      </c>
      <c r="D80" s="19" t="n">
        <v>7841</v>
      </c>
      <c r="E80" s="18" t="n">
        <v>6.6027926</v>
      </c>
      <c r="F80" s="20" t="n">
        <v>1.70480005</v>
      </c>
      <c r="G80" s="18" t="n">
        <v>35.21925718</v>
      </c>
      <c r="H80" s="20" t="n">
        <v>3.44894769</v>
      </c>
      <c r="I80" s="18" t="n">
        <v>16.64043622</v>
      </c>
      <c r="J80" s="20" t="n">
        <v>2.14328553</v>
      </c>
      <c r="K80" s="18" t="n">
        <v>26.57758828</v>
      </c>
      <c r="L80" s="20" t="n">
        <v>2.87248396</v>
      </c>
      <c r="M80" s="18" t="n">
        <v>14.95992572</v>
      </c>
      <c r="N80" s="20" t="n">
        <v>2.59636994</v>
      </c>
      <c r="O80" s="18" t="n">
        <v>0</v>
      </c>
      <c r="P80" s="20" t="n">
        <v>0</v>
      </c>
      <c r="Q80" s="18" t="s">
        <v>404</v>
      </c>
      <c r="R80" s="20" t="s">
        <v>404</v>
      </c>
      <c r="S80" s="18" t="n">
        <v>0</v>
      </c>
      <c r="T80" s="20" t="n">
        <v>0</v>
      </c>
      <c r="U80" s="18" t="n">
        <v>0</v>
      </c>
      <c r="V80" s="20" t="n">
        <v>0</v>
      </c>
      <c r="W80" s="18" t="n">
        <v>0</v>
      </c>
      <c r="X80" s="20" t="n">
        <v>0</v>
      </c>
    </row>
    <row r="81" spans="1:24">
      <c r="A81" s="21" t="s">
        <v>478</v>
      </c>
      <c r="B81" s="17" t="n">
        <v>8861</v>
      </c>
      <c r="C81" s="18">
        <f>(0.0/B81*100)</f>
        <v/>
      </c>
      <c r="D81" s="19" t="n">
        <v>8861</v>
      </c>
      <c r="E81" s="18" t="n">
        <v>13.32697773</v>
      </c>
      <c r="F81" s="20" t="n">
        <v>2.64811376</v>
      </c>
      <c r="G81" s="18" t="n">
        <v>45.93970031</v>
      </c>
      <c r="H81" s="20" t="n">
        <v>4.10408898</v>
      </c>
      <c r="I81" s="18" t="n">
        <v>35.77066162</v>
      </c>
      <c r="J81" s="20" t="n">
        <v>4.04379932</v>
      </c>
      <c r="K81" s="18" t="n">
        <v>2.28692418</v>
      </c>
      <c r="L81" s="20" t="n">
        <v>1.03295094</v>
      </c>
      <c r="M81" s="18" t="n">
        <v>2.63693921</v>
      </c>
      <c r="N81" s="20" t="n">
        <v>1.42254181</v>
      </c>
      <c r="O81" s="18" t="n">
        <v>0</v>
      </c>
      <c r="P81" s="20" t="n">
        <v>0</v>
      </c>
      <c r="Q81" s="18" t="s">
        <v>404</v>
      </c>
      <c r="R81" s="20" t="s">
        <v>404</v>
      </c>
      <c r="S81" s="18" t="n">
        <v>0</v>
      </c>
      <c r="T81" s="20" t="n">
        <v>0</v>
      </c>
      <c r="U81" s="18" t="n">
        <v>0</v>
      </c>
      <c r="V81" s="20" t="n">
        <v>0</v>
      </c>
      <c r="W81" s="18" t="n">
        <v>0.03879696</v>
      </c>
      <c r="X81" s="20" t="n">
        <v>0.00137408</v>
      </c>
    </row>
    <row r="82" spans="1:24">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row>
    <row r="83" spans="1:24">
      <c r="A83" s="3" t="s">
        <v>480</v>
      </c>
    </row>
    <row r="84" spans="1:24">
      <c r="A84" s="23" t="s">
        <v>481</v>
      </c>
    </row>
    <row r="85" spans="1:24">
      <c r="A85" s="23" t="s">
        <v>482</v>
      </c>
    </row>
    <row customHeight="1" ht="30" r="86" spans="1:24">
      <c r="A86" s="23" t="s">
        <v>483</v>
      </c>
    </row>
    <row customHeight="1" ht="30" r="87" spans="1:24">
      <c r="A87" s="23" t="s">
        <v>479</v>
      </c>
    </row>
    <row customHeight="1" ht="30" r="88" spans="1:24">
      <c r="A88" s="23" t="s">
        <v>484</v>
      </c>
    </row>
    <row customHeight="1" ht="30" r="89" spans="1:24">
      <c r="A89" s="23" t="s">
        <v>485</v>
      </c>
    </row>
    <row customHeight="1" ht="30" r="90" spans="1:24">
      <c r="A90" s="23" t="s">
        <v>486</v>
      </c>
    </row>
    <row customHeight="1" ht="30" r="91" spans="1:24">
      <c r="A91" s="23" t="s">
        <v>487</v>
      </c>
    </row>
    <row customHeight="1" ht="30" r="92" spans="1:24">
      <c r="A92" s="23" t="s">
        <v>488</v>
      </c>
    </row>
    <row customHeight="1" ht="30" r="93" spans="1:24">
      <c r="A93" s="23" t="s">
        <v>489</v>
      </c>
    </row>
    <row customHeight="1" ht="30" r="94" spans="1:24">
      <c r="A94" s="23" t="s">
        <v>490</v>
      </c>
    </row>
    <row customHeight="1" ht="30" r="95" spans="1:24">
      <c r="A95" s="23" t="s">
        <v>491</v>
      </c>
    </row>
    <row customHeight="1" ht="30" r="96" spans="1:24">
      <c r="A96" s="23" t="s">
        <v>492</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383</v>
      </c>
    </row>
    <row r="2" spans="1:24">
      <c r="A2" s="5" t="s">
        <v>648</v>
      </c>
    </row>
    <row customHeight="1" ht="30" r="4" spans="1:24">
      <c r="A4" s="6" t="n"/>
      <c r="B4" s="7" t="s">
        <v>385</v>
      </c>
      <c r="C4" s="7" t="s">
        <v>386</v>
      </c>
      <c r="D4" s="8" t="s">
        <v>385</v>
      </c>
      <c r="E4" s="9" t="s">
        <v>607</v>
      </c>
      <c r="F4" s="10" t="n"/>
      <c r="G4" s="9" t="s">
        <v>644</v>
      </c>
      <c r="H4" s="10" t="n"/>
      <c r="I4" s="9" t="s">
        <v>645</v>
      </c>
      <c r="J4" s="10" t="n"/>
      <c r="K4" s="9" t="s">
        <v>646</v>
      </c>
      <c r="L4" s="10" t="n"/>
      <c r="M4" s="9" t="s">
        <v>647</v>
      </c>
      <c r="N4" s="10" t="n"/>
      <c r="O4" s="9" t="s">
        <v>392</v>
      </c>
      <c r="P4" s="10" t="n"/>
      <c r="Q4" s="9" t="s">
        <v>393</v>
      </c>
      <c r="R4" s="10" t="n"/>
      <c r="S4" s="9" t="s">
        <v>394</v>
      </c>
      <c r="T4" s="10" t="n"/>
      <c r="U4" s="9" t="s">
        <v>395</v>
      </c>
      <c r="V4" s="10" t="n"/>
      <c r="W4" s="9" t="s">
        <v>396</v>
      </c>
      <c r="X4" s="10" t="n"/>
    </row>
    <row r="5" spans="1:24">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row>
    <row r="6" spans="1:24">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403</v>
      </c>
      <c r="B7" s="17" t="n">
        <v>14530</v>
      </c>
      <c r="C7" s="18">
        <f>(0.0/B7*100)</f>
        <v/>
      </c>
      <c r="D7" s="19" t="n">
        <v>14530</v>
      </c>
      <c r="E7" s="18" t="n">
        <v>0</v>
      </c>
      <c r="F7" s="20" t="n">
        <v>0</v>
      </c>
      <c r="G7" s="18" t="n">
        <v>0</v>
      </c>
      <c r="H7" s="20" t="n">
        <v>0</v>
      </c>
      <c r="I7" s="18" t="n">
        <v>0</v>
      </c>
      <c r="J7" s="20" t="n">
        <v>0</v>
      </c>
      <c r="K7" s="18" t="n">
        <v>0</v>
      </c>
      <c r="L7" s="20" t="n">
        <v>0</v>
      </c>
      <c r="M7" s="18" t="n">
        <v>0</v>
      </c>
      <c r="N7" s="20" t="n">
        <v>0</v>
      </c>
      <c r="O7" s="18" t="n">
        <v>0</v>
      </c>
      <c r="P7" s="20" t="n">
        <v>0</v>
      </c>
      <c r="Q7" s="18" t="s">
        <v>404</v>
      </c>
      <c r="R7" s="20" t="s">
        <v>404</v>
      </c>
      <c r="S7" s="18" t="n">
        <v>100</v>
      </c>
      <c r="T7" s="20" t="n">
        <v>0</v>
      </c>
      <c r="U7" s="18" t="n">
        <v>0</v>
      </c>
      <c r="V7" s="20" t="n">
        <v>0</v>
      </c>
      <c r="W7" s="18" t="n">
        <v>0</v>
      </c>
      <c r="X7" s="20" t="n">
        <v>0</v>
      </c>
    </row>
    <row r="8" spans="1:24">
      <c r="A8" s="15" t="s">
        <v>405</v>
      </c>
      <c r="B8" s="17" t="n">
        <v>7007</v>
      </c>
      <c r="C8" s="18">
        <f>(0.0/B8*100)</f>
        <v/>
      </c>
      <c r="D8" s="19" t="n">
        <v>7007</v>
      </c>
      <c r="E8" s="18" t="n">
        <v>48.16845443</v>
      </c>
      <c r="F8" s="20" t="n">
        <v>3.38722858</v>
      </c>
      <c r="G8" s="18" t="n">
        <v>36.34112678</v>
      </c>
      <c r="H8" s="20" t="n">
        <v>3.53726203</v>
      </c>
      <c r="I8" s="18" t="n">
        <v>5.7828465</v>
      </c>
      <c r="J8" s="20" t="n">
        <v>1.45942255</v>
      </c>
      <c r="K8" s="18" t="n">
        <v>2.92163908</v>
      </c>
      <c r="L8" s="20" t="n">
        <v>1.43369927</v>
      </c>
      <c r="M8" s="18" t="n">
        <v>2.16846514</v>
      </c>
      <c r="N8" s="20" t="n">
        <v>0.79843911</v>
      </c>
      <c r="O8" s="18" t="n">
        <v>0</v>
      </c>
      <c r="P8" s="20" t="n">
        <v>0</v>
      </c>
      <c r="Q8" s="18" t="s">
        <v>404</v>
      </c>
      <c r="R8" s="20" t="s">
        <v>404</v>
      </c>
      <c r="S8" s="18" t="n">
        <v>0</v>
      </c>
      <c r="T8" s="20" t="n">
        <v>0</v>
      </c>
      <c r="U8" s="18" t="n">
        <v>0</v>
      </c>
      <c r="V8" s="20" t="n">
        <v>0</v>
      </c>
      <c r="W8" s="18" t="n">
        <v>4.61746808</v>
      </c>
      <c r="X8" s="20" t="n">
        <v>1.46041644</v>
      </c>
    </row>
    <row r="9" spans="1:24">
      <c r="A9" s="15" t="s">
        <v>406</v>
      </c>
      <c r="B9" s="17" t="n">
        <v>9651</v>
      </c>
      <c r="C9" s="18">
        <f>(200.0/B9*100)</f>
        <v/>
      </c>
      <c r="D9" s="19" t="n">
        <v>9451</v>
      </c>
      <c r="E9" s="18" t="n">
        <v>52.92077825</v>
      </c>
      <c r="F9" s="20" t="n">
        <v>3.18768797</v>
      </c>
      <c r="G9" s="18" t="n">
        <v>34.31111846</v>
      </c>
      <c r="H9" s="20" t="n">
        <v>2.89563023</v>
      </c>
      <c r="I9" s="18" t="n">
        <v>1.98979423</v>
      </c>
      <c r="J9" s="20" t="n">
        <v>0.89407912</v>
      </c>
      <c r="K9" s="18" t="n">
        <v>0</v>
      </c>
      <c r="L9" s="20" t="n">
        <v>0</v>
      </c>
      <c r="M9" s="18" t="n">
        <v>1.16913213</v>
      </c>
      <c r="N9" s="20" t="n">
        <v>0.60441291</v>
      </c>
      <c r="O9" s="18" t="n">
        <v>0</v>
      </c>
      <c r="P9" s="20" t="n">
        <v>0</v>
      </c>
      <c r="Q9" s="18" t="s">
        <v>404</v>
      </c>
      <c r="R9" s="20" t="s">
        <v>404</v>
      </c>
      <c r="S9" s="18" t="n">
        <v>0</v>
      </c>
      <c r="T9" s="20" t="n">
        <v>0</v>
      </c>
      <c r="U9" s="18" t="n">
        <v>0</v>
      </c>
      <c r="V9" s="20" t="n">
        <v>0</v>
      </c>
      <c r="W9" s="18" t="n">
        <v>9.60917693</v>
      </c>
      <c r="X9" s="20" t="n">
        <v>2.0498646</v>
      </c>
    </row>
    <row r="10" spans="1:24">
      <c r="A10" s="15" t="s">
        <v>407</v>
      </c>
      <c r="B10" s="17" t="n">
        <v>20058</v>
      </c>
      <c r="C10" s="18">
        <f>(3074.0/B10*100)</f>
        <v/>
      </c>
      <c r="D10" s="19" t="n">
        <v>16984</v>
      </c>
      <c r="E10" s="18" t="n">
        <v>67.71303361</v>
      </c>
      <c r="F10" s="20" t="n">
        <v>2.83035355</v>
      </c>
      <c r="G10" s="18" t="n">
        <v>23.15248003</v>
      </c>
      <c r="H10" s="20" t="n">
        <v>2.29192928</v>
      </c>
      <c r="I10" s="18" t="n">
        <v>4.99875196</v>
      </c>
      <c r="J10" s="20" t="n">
        <v>1.437635</v>
      </c>
      <c r="K10" s="18" t="n">
        <v>1.79324647</v>
      </c>
      <c r="L10" s="20" t="n">
        <v>0.7456871</v>
      </c>
      <c r="M10" s="18" t="n">
        <v>1.0056292</v>
      </c>
      <c r="N10" s="20" t="n">
        <v>0.40236351</v>
      </c>
      <c r="O10" s="18" t="n">
        <v>0</v>
      </c>
      <c r="P10" s="20" t="n">
        <v>0</v>
      </c>
      <c r="Q10" s="18" t="s">
        <v>404</v>
      </c>
      <c r="R10" s="20" t="s">
        <v>404</v>
      </c>
      <c r="S10" s="18" t="n">
        <v>0</v>
      </c>
      <c r="T10" s="20" t="n">
        <v>0</v>
      </c>
      <c r="U10" s="18" t="n">
        <v>0</v>
      </c>
      <c r="V10" s="20" t="n">
        <v>0</v>
      </c>
      <c r="W10" s="18" t="n">
        <v>1.33685873</v>
      </c>
      <c r="X10" s="20" t="n">
        <v>0.55265763</v>
      </c>
    </row>
    <row r="11" spans="1:24">
      <c r="A11" s="15" t="s">
        <v>408</v>
      </c>
      <c r="B11" s="17" t="n">
        <v>7053</v>
      </c>
      <c r="C11" s="18">
        <f>(137.0/B11*100)</f>
        <v/>
      </c>
      <c r="D11" s="19" t="n">
        <v>6916</v>
      </c>
      <c r="E11" s="18" t="n">
        <v>26.97298868</v>
      </c>
      <c r="F11" s="20" t="n">
        <v>3.35743199</v>
      </c>
      <c r="G11" s="18" t="n">
        <v>35.15050746</v>
      </c>
      <c r="H11" s="20" t="n">
        <v>3.44532795</v>
      </c>
      <c r="I11" s="18" t="n">
        <v>25.28039777</v>
      </c>
      <c r="J11" s="20" t="n">
        <v>3.7191449</v>
      </c>
      <c r="K11" s="18" t="n">
        <v>6.63696535</v>
      </c>
      <c r="L11" s="20" t="n">
        <v>1.94428192</v>
      </c>
      <c r="M11" s="18" t="n">
        <v>1.25730012</v>
      </c>
      <c r="N11" s="20" t="n">
        <v>0.25045574</v>
      </c>
      <c r="O11" s="18" t="n">
        <v>0</v>
      </c>
      <c r="P11" s="20" t="n">
        <v>0</v>
      </c>
      <c r="Q11" s="18" t="s">
        <v>404</v>
      </c>
      <c r="R11" s="20" t="s">
        <v>404</v>
      </c>
      <c r="S11" s="18" t="n">
        <v>0</v>
      </c>
      <c r="T11" s="20" t="n">
        <v>0</v>
      </c>
      <c r="U11" s="18" t="n">
        <v>0</v>
      </c>
      <c r="V11" s="20" t="n">
        <v>0</v>
      </c>
      <c r="W11" s="18" t="n">
        <v>4.70184062</v>
      </c>
      <c r="X11" s="20" t="n">
        <v>1.87528888</v>
      </c>
    </row>
    <row r="12" spans="1:24">
      <c r="A12" s="15" t="s">
        <v>409</v>
      </c>
      <c r="B12" s="17" t="n">
        <v>6894</v>
      </c>
      <c r="C12" s="18">
        <f>(106.0/B12*100)</f>
        <v/>
      </c>
      <c r="D12" s="19" t="n">
        <v>6788</v>
      </c>
      <c r="E12" s="18" t="n">
        <v>38.42903209</v>
      </c>
      <c r="F12" s="20" t="n">
        <v>2.8570724</v>
      </c>
      <c r="G12" s="18" t="n">
        <v>59.40023872</v>
      </c>
      <c r="H12" s="20" t="n">
        <v>2.75493623</v>
      </c>
      <c r="I12" s="18" t="n">
        <v>1.76459964</v>
      </c>
      <c r="J12" s="20" t="n">
        <v>0.85217433</v>
      </c>
      <c r="K12" s="18" t="n">
        <v>0</v>
      </c>
      <c r="L12" s="20" t="n">
        <v>0</v>
      </c>
      <c r="M12" s="18" t="n">
        <v>0</v>
      </c>
      <c r="N12" s="20" t="n">
        <v>0</v>
      </c>
      <c r="O12" s="18" t="n">
        <v>0</v>
      </c>
      <c r="P12" s="20" t="n">
        <v>0</v>
      </c>
      <c r="Q12" s="18" t="s">
        <v>404</v>
      </c>
      <c r="R12" s="20" t="s">
        <v>404</v>
      </c>
      <c r="S12" s="18" t="n">
        <v>0</v>
      </c>
      <c r="T12" s="20" t="n">
        <v>0</v>
      </c>
      <c r="U12" s="18" t="n">
        <v>0</v>
      </c>
      <c r="V12" s="20" t="n">
        <v>0</v>
      </c>
      <c r="W12" s="18" t="n">
        <v>0.40612955</v>
      </c>
      <c r="X12" s="20" t="n">
        <v>0.36544958</v>
      </c>
    </row>
    <row r="13" spans="1:24">
      <c r="A13" s="15" t="s">
        <v>410</v>
      </c>
      <c r="B13" s="17" t="n">
        <v>7161</v>
      </c>
      <c r="C13" s="18">
        <f>(1175.0/B13*100)</f>
        <v/>
      </c>
      <c r="D13" s="19" t="n">
        <v>5986</v>
      </c>
      <c r="E13" s="18" t="n">
        <v>11.30728265</v>
      </c>
      <c r="F13" s="20" t="n">
        <v>2.26291887</v>
      </c>
      <c r="G13" s="18" t="n">
        <v>53.19042492</v>
      </c>
      <c r="H13" s="20" t="n">
        <v>3.53717021</v>
      </c>
      <c r="I13" s="18" t="n">
        <v>23.92282106</v>
      </c>
      <c r="J13" s="20" t="n">
        <v>3.08198179</v>
      </c>
      <c r="K13" s="18" t="n">
        <v>3.41994489</v>
      </c>
      <c r="L13" s="20" t="n">
        <v>1.32639876</v>
      </c>
      <c r="M13" s="18" t="n">
        <v>1.868377</v>
      </c>
      <c r="N13" s="20" t="n">
        <v>1.068805</v>
      </c>
      <c r="O13" s="18" t="n">
        <v>0</v>
      </c>
      <c r="P13" s="20" t="n">
        <v>0</v>
      </c>
      <c r="Q13" s="18" t="s">
        <v>404</v>
      </c>
      <c r="R13" s="20" t="s">
        <v>404</v>
      </c>
      <c r="S13" s="18" t="n">
        <v>0</v>
      </c>
      <c r="T13" s="20" t="n">
        <v>0</v>
      </c>
      <c r="U13" s="18" t="n">
        <v>0</v>
      </c>
      <c r="V13" s="20" t="n">
        <v>0</v>
      </c>
      <c r="W13" s="18" t="n">
        <v>6.29114948</v>
      </c>
      <c r="X13" s="20" t="n">
        <v>1.58036903</v>
      </c>
    </row>
    <row r="14" spans="1:24">
      <c r="A14" s="15" t="s">
        <v>411</v>
      </c>
      <c r="B14" s="17" t="n">
        <v>5587</v>
      </c>
      <c r="C14" s="18">
        <f>(0.0/B14*100)</f>
        <v/>
      </c>
      <c r="D14" s="19" t="n">
        <v>5587</v>
      </c>
      <c r="E14" s="18" t="n">
        <v>55.87838725</v>
      </c>
      <c r="F14" s="20" t="n">
        <v>2.89216363</v>
      </c>
      <c r="G14" s="18" t="n">
        <v>30.81528634</v>
      </c>
      <c r="H14" s="20" t="n">
        <v>2.80138938</v>
      </c>
      <c r="I14" s="18" t="n">
        <v>7.34557362</v>
      </c>
      <c r="J14" s="20" t="n">
        <v>0.85451774</v>
      </c>
      <c r="K14" s="18" t="n">
        <v>1.77135919</v>
      </c>
      <c r="L14" s="20" t="n">
        <v>0.82989701</v>
      </c>
      <c r="M14" s="18" t="n">
        <v>0</v>
      </c>
      <c r="N14" s="20" t="n">
        <v>0</v>
      </c>
      <c r="O14" s="18" t="n">
        <v>0</v>
      </c>
      <c r="P14" s="20" t="n">
        <v>0</v>
      </c>
      <c r="Q14" s="18" t="s">
        <v>404</v>
      </c>
      <c r="R14" s="20" t="s">
        <v>404</v>
      </c>
      <c r="S14" s="18" t="n">
        <v>0</v>
      </c>
      <c r="T14" s="20" t="n">
        <v>0</v>
      </c>
      <c r="U14" s="18" t="n">
        <v>0</v>
      </c>
      <c r="V14" s="20" t="n">
        <v>0</v>
      </c>
      <c r="W14" s="18" t="n">
        <v>4.1893936</v>
      </c>
      <c r="X14" s="20" t="n">
        <v>1.11537948</v>
      </c>
    </row>
    <row r="15" spans="1:24">
      <c r="A15" s="15" t="s">
        <v>412</v>
      </c>
      <c r="B15" s="17" t="n">
        <v>5882</v>
      </c>
      <c r="C15" s="18">
        <f>(0.0/B15*100)</f>
        <v/>
      </c>
      <c r="D15" s="19" t="n">
        <v>5882</v>
      </c>
      <c r="E15" s="18" t="n">
        <v>10.36857137</v>
      </c>
      <c r="F15" s="20" t="n">
        <v>2.17268539</v>
      </c>
      <c r="G15" s="18" t="n">
        <v>69.97393468</v>
      </c>
      <c r="H15" s="20" t="n">
        <v>3.8460275</v>
      </c>
      <c r="I15" s="18" t="n">
        <v>15.80734884</v>
      </c>
      <c r="J15" s="20" t="n">
        <v>3.18719581</v>
      </c>
      <c r="K15" s="18" t="n">
        <v>0</v>
      </c>
      <c r="L15" s="20" t="n">
        <v>0</v>
      </c>
      <c r="M15" s="18" t="n">
        <v>0</v>
      </c>
      <c r="N15" s="20" t="n">
        <v>0</v>
      </c>
      <c r="O15" s="18" t="n">
        <v>0</v>
      </c>
      <c r="P15" s="20" t="n">
        <v>0</v>
      </c>
      <c r="Q15" s="18" t="s">
        <v>404</v>
      </c>
      <c r="R15" s="20" t="s">
        <v>404</v>
      </c>
      <c r="S15" s="18" t="n">
        <v>0</v>
      </c>
      <c r="T15" s="20" t="n">
        <v>0</v>
      </c>
      <c r="U15" s="18" t="n">
        <v>0</v>
      </c>
      <c r="V15" s="20" t="n">
        <v>0</v>
      </c>
      <c r="W15" s="18" t="n">
        <v>3.85014512</v>
      </c>
      <c r="X15" s="20" t="n">
        <v>1.5436869</v>
      </c>
    </row>
    <row r="16" spans="1:24">
      <c r="A16" s="15" t="s">
        <v>413</v>
      </c>
      <c r="B16" s="17" t="n">
        <v>6108</v>
      </c>
      <c r="C16" s="18">
        <f>(495.0/B16*100)</f>
        <v/>
      </c>
      <c r="D16" s="19" t="n">
        <v>5613</v>
      </c>
      <c r="E16" s="18" t="n">
        <v>26.00116507</v>
      </c>
      <c r="F16" s="20" t="n">
        <v>3.03542114</v>
      </c>
      <c r="G16" s="18" t="n">
        <v>61.91479598</v>
      </c>
      <c r="H16" s="20" t="n">
        <v>3.30011411</v>
      </c>
      <c r="I16" s="18" t="n">
        <v>2.48499449</v>
      </c>
      <c r="J16" s="20" t="n">
        <v>1.07582654</v>
      </c>
      <c r="K16" s="18" t="n">
        <v>0</v>
      </c>
      <c r="L16" s="20" t="n">
        <v>0</v>
      </c>
      <c r="M16" s="18" t="n">
        <v>1.54662968</v>
      </c>
      <c r="N16" s="20" t="n">
        <v>0.9031299699999999</v>
      </c>
      <c r="O16" s="18" t="n">
        <v>0</v>
      </c>
      <c r="P16" s="20" t="n">
        <v>0</v>
      </c>
      <c r="Q16" s="18" t="s">
        <v>404</v>
      </c>
      <c r="R16" s="20" t="s">
        <v>404</v>
      </c>
      <c r="S16" s="18" t="n">
        <v>0</v>
      </c>
      <c r="T16" s="20" t="n">
        <v>0</v>
      </c>
      <c r="U16" s="18" t="n">
        <v>0</v>
      </c>
      <c r="V16" s="20" t="n">
        <v>0</v>
      </c>
      <c r="W16" s="18" t="n">
        <v>8.05241479</v>
      </c>
      <c r="X16" s="20" t="n">
        <v>1.64994385</v>
      </c>
    </row>
    <row r="17" spans="1:24">
      <c r="A17" s="15" t="s">
        <v>414</v>
      </c>
      <c r="B17" s="17" t="n">
        <v>6504</v>
      </c>
      <c r="C17" s="18">
        <f>(1325.0/B17*100)</f>
        <v/>
      </c>
      <c r="D17" s="19" t="n">
        <v>5179</v>
      </c>
      <c r="E17" s="18" t="n">
        <v>64.00048421</v>
      </c>
      <c r="F17" s="20" t="n">
        <v>3.45612518</v>
      </c>
      <c r="G17" s="18" t="n">
        <v>27.94365178</v>
      </c>
      <c r="H17" s="20" t="n">
        <v>3.36441267</v>
      </c>
      <c r="I17" s="18" t="n">
        <v>2.1147834</v>
      </c>
      <c r="J17" s="20" t="n">
        <v>0.80235586</v>
      </c>
      <c r="K17" s="18" t="n">
        <v>0</v>
      </c>
      <c r="L17" s="20" t="n">
        <v>0</v>
      </c>
      <c r="M17" s="18" t="n">
        <v>0</v>
      </c>
      <c r="N17" s="20" t="n">
        <v>0</v>
      </c>
      <c r="O17" s="18" t="n">
        <v>0</v>
      </c>
      <c r="P17" s="20" t="n">
        <v>0</v>
      </c>
      <c r="Q17" s="18" t="s">
        <v>404</v>
      </c>
      <c r="R17" s="20" t="s">
        <v>404</v>
      </c>
      <c r="S17" s="18" t="n">
        <v>0</v>
      </c>
      <c r="T17" s="20" t="n">
        <v>0</v>
      </c>
      <c r="U17" s="18" t="n">
        <v>0</v>
      </c>
      <c r="V17" s="20" t="n">
        <v>0</v>
      </c>
      <c r="W17" s="18" t="n">
        <v>5.94108061</v>
      </c>
      <c r="X17" s="20" t="n">
        <v>1.49010526</v>
      </c>
    </row>
    <row r="18" spans="1:24">
      <c r="A18" s="15" t="s">
        <v>415</v>
      </c>
      <c r="B18" s="17" t="n">
        <v>5532</v>
      </c>
      <c r="C18" s="18">
        <f>(0.0/B18*100)</f>
        <v/>
      </c>
      <c r="D18" s="19" t="n">
        <v>5532</v>
      </c>
      <c r="E18" s="18" t="n">
        <v>35.60104966</v>
      </c>
      <c r="F18" s="20" t="n">
        <v>3.23105171</v>
      </c>
      <c r="G18" s="18" t="n">
        <v>35.38128819</v>
      </c>
      <c r="H18" s="20" t="n">
        <v>3.59548819</v>
      </c>
      <c r="I18" s="18" t="n">
        <v>15.50531978</v>
      </c>
      <c r="J18" s="20" t="n">
        <v>2.63994065</v>
      </c>
      <c r="K18" s="18" t="n">
        <v>6.43097859</v>
      </c>
      <c r="L18" s="20" t="n">
        <v>1.71930255</v>
      </c>
      <c r="M18" s="18" t="n">
        <v>4.30568559</v>
      </c>
      <c r="N18" s="20" t="n">
        <v>1.61044751</v>
      </c>
      <c r="O18" s="18" t="n">
        <v>0</v>
      </c>
      <c r="P18" s="20" t="n">
        <v>0</v>
      </c>
      <c r="Q18" s="18" t="s">
        <v>404</v>
      </c>
      <c r="R18" s="20" t="s">
        <v>404</v>
      </c>
      <c r="S18" s="18" t="n">
        <v>0</v>
      </c>
      <c r="T18" s="20" t="n">
        <v>0</v>
      </c>
      <c r="U18" s="18" t="n">
        <v>0</v>
      </c>
      <c r="V18" s="20" t="n">
        <v>0</v>
      </c>
      <c r="W18" s="18" t="n">
        <v>2.77567819</v>
      </c>
      <c r="X18" s="20" t="n">
        <v>1.12236932</v>
      </c>
    </row>
    <row r="19" spans="1:24">
      <c r="A19" s="15" t="s">
        <v>416</v>
      </c>
      <c r="B19" s="17" t="n">
        <v>5658</v>
      </c>
      <c r="C19" s="18">
        <f>(327.0/B19*100)</f>
        <v/>
      </c>
      <c r="D19" s="19" t="n">
        <v>5331</v>
      </c>
      <c r="E19" s="18" t="n">
        <v>49.70730593</v>
      </c>
      <c r="F19" s="20" t="n">
        <v>3.83033383</v>
      </c>
      <c r="G19" s="18" t="n">
        <v>45.02636307</v>
      </c>
      <c r="H19" s="20" t="n">
        <v>3.42177726</v>
      </c>
      <c r="I19" s="18" t="n">
        <v>3.16716288</v>
      </c>
      <c r="J19" s="20" t="n">
        <v>1.25007281</v>
      </c>
      <c r="K19" s="18" t="n">
        <v>0.07784874</v>
      </c>
      <c r="L19" s="20" t="n">
        <v>0.08099236999999999</v>
      </c>
      <c r="M19" s="18" t="n">
        <v>0</v>
      </c>
      <c r="N19" s="20" t="n">
        <v>0</v>
      </c>
      <c r="O19" s="18" t="n">
        <v>0</v>
      </c>
      <c r="P19" s="20" t="n">
        <v>0</v>
      </c>
      <c r="Q19" s="18" t="s">
        <v>404</v>
      </c>
      <c r="R19" s="20" t="s">
        <v>404</v>
      </c>
      <c r="S19" s="18" t="n">
        <v>0</v>
      </c>
      <c r="T19" s="20" t="n">
        <v>0</v>
      </c>
      <c r="U19" s="18" t="n">
        <v>0</v>
      </c>
      <c r="V19" s="20" t="n">
        <v>0</v>
      </c>
      <c r="W19" s="18" t="n">
        <v>2.02131939</v>
      </c>
      <c r="X19" s="20" t="n">
        <v>0.85854084</v>
      </c>
    </row>
    <row r="20" spans="1:24">
      <c r="A20" s="15" t="s">
        <v>417</v>
      </c>
      <c r="B20" s="17" t="n">
        <v>3371</v>
      </c>
      <c r="C20" s="18">
        <f>(24.0/B20*100)</f>
        <v/>
      </c>
      <c r="D20" s="19" t="n">
        <v>3347</v>
      </c>
      <c r="E20" s="18" t="n">
        <v>38.21222671</v>
      </c>
      <c r="F20" s="20" t="n">
        <v>0.33212993</v>
      </c>
      <c r="G20" s="18" t="n">
        <v>52.49154194</v>
      </c>
      <c r="H20" s="20" t="n">
        <v>0.32474799</v>
      </c>
      <c r="I20" s="18" t="n">
        <v>3.72238061</v>
      </c>
      <c r="J20" s="20" t="n">
        <v>0.12377737</v>
      </c>
      <c r="K20" s="18" t="n">
        <v>2.50291284</v>
      </c>
      <c r="L20" s="20" t="n">
        <v>0.06774409000000001</v>
      </c>
      <c r="M20" s="18" t="n">
        <v>0</v>
      </c>
      <c r="N20" s="20" t="n">
        <v>0</v>
      </c>
      <c r="O20" s="18" t="n">
        <v>0</v>
      </c>
      <c r="P20" s="20" t="n">
        <v>0</v>
      </c>
      <c r="Q20" s="18" t="s">
        <v>404</v>
      </c>
      <c r="R20" s="20" t="s">
        <v>404</v>
      </c>
      <c r="S20" s="18" t="n">
        <v>0</v>
      </c>
      <c r="T20" s="20" t="n">
        <v>0</v>
      </c>
      <c r="U20" s="18" t="n">
        <v>0</v>
      </c>
      <c r="V20" s="20" t="n">
        <v>0</v>
      </c>
      <c r="W20" s="18" t="n">
        <v>3.0709379</v>
      </c>
      <c r="X20" s="20" t="n">
        <v>0.13243595</v>
      </c>
    </row>
    <row r="21" spans="1:24">
      <c r="A21" s="15" t="s">
        <v>418</v>
      </c>
      <c r="B21" s="17" t="n">
        <v>5741</v>
      </c>
      <c r="C21" s="18">
        <f>(0.0/B21*100)</f>
        <v/>
      </c>
      <c r="D21" s="19" t="n">
        <v>5741</v>
      </c>
      <c r="E21" s="18" t="n">
        <v>33.35624458</v>
      </c>
      <c r="F21" s="20" t="n">
        <v>3.4602108</v>
      </c>
      <c r="G21" s="18" t="n">
        <v>56.21989865</v>
      </c>
      <c r="H21" s="20" t="n">
        <v>3.78681725</v>
      </c>
      <c r="I21" s="18" t="n">
        <v>1.69322941</v>
      </c>
      <c r="J21" s="20" t="n">
        <v>0.99456132</v>
      </c>
      <c r="K21" s="18" t="n">
        <v>0</v>
      </c>
      <c r="L21" s="20" t="n">
        <v>0</v>
      </c>
      <c r="M21" s="18" t="n">
        <v>0</v>
      </c>
      <c r="N21" s="20" t="n">
        <v>0</v>
      </c>
      <c r="O21" s="18" t="n">
        <v>0</v>
      </c>
      <c r="P21" s="20" t="n">
        <v>0</v>
      </c>
      <c r="Q21" s="18" t="s">
        <v>404</v>
      </c>
      <c r="R21" s="20" t="s">
        <v>404</v>
      </c>
      <c r="S21" s="18" t="n">
        <v>0</v>
      </c>
      <c r="T21" s="20" t="n">
        <v>0</v>
      </c>
      <c r="U21" s="18" t="n">
        <v>0</v>
      </c>
      <c r="V21" s="20" t="n">
        <v>0</v>
      </c>
      <c r="W21" s="18" t="n">
        <v>8.73062736</v>
      </c>
      <c r="X21" s="20" t="n">
        <v>2.36960212</v>
      </c>
    </row>
    <row r="22" spans="1:24">
      <c r="A22" s="15" t="s">
        <v>419</v>
      </c>
      <c r="B22" s="17" t="n">
        <v>6598</v>
      </c>
      <c r="C22" s="18">
        <f>(0.0/B22*100)</f>
        <v/>
      </c>
      <c r="D22" s="19" t="n">
        <v>6598</v>
      </c>
      <c r="E22" s="18" t="n">
        <v>11.91231216</v>
      </c>
      <c r="F22" s="20" t="n">
        <v>2.53902402</v>
      </c>
      <c r="G22" s="18" t="n">
        <v>31.30833479</v>
      </c>
      <c r="H22" s="20" t="n">
        <v>3.84325183</v>
      </c>
      <c r="I22" s="18" t="n">
        <v>36.66583434</v>
      </c>
      <c r="J22" s="20" t="n">
        <v>3.72272086</v>
      </c>
      <c r="K22" s="18" t="n">
        <v>12.29259689</v>
      </c>
      <c r="L22" s="20" t="n">
        <v>2.77206157</v>
      </c>
      <c r="M22" s="18" t="n">
        <v>6.06346514</v>
      </c>
      <c r="N22" s="20" t="n">
        <v>1.81211779</v>
      </c>
      <c r="O22" s="18" t="n">
        <v>0</v>
      </c>
      <c r="P22" s="20" t="n">
        <v>0</v>
      </c>
      <c r="Q22" s="18" t="s">
        <v>404</v>
      </c>
      <c r="R22" s="20" t="s">
        <v>404</v>
      </c>
      <c r="S22" s="18" t="n">
        <v>0</v>
      </c>
      <c r="T22" s="20" t="n">
        <v>0</v>
      </c>
      <c r="U22" s="18" t="n">
        <v>0</v>
      </c>
      <c r="V22" s="20" t="n">
        <v>0</v>
      </c>
      <c r="W22" s="18" t="n">
        <v>1.75745668</v>
      </c>
      <c r="X22" s="20" t="n">
        <v>0.98330942</v>
      </c>
    </row>
    <row r="23" spans="1:24">
      <c r="A23" s="15" t="s">
        <v>420</v>
      </c>
      <c r="B23" s="17" t="n">
        <v>11583</v>
      </c>
      <c r="C23" s="18">
        <f>(3185.0/B23*100)</f>
        <v/>
      </c>
      <c r="D23" s="19" t="n">
        <v>8398</v>
      </c>
      <c r="E23" s="18" t="n">
        <v>47.75097694</v>
      </c>
      <c r="F23" s="20" t="n">
        <v>3.89874768</v>
      </c>
      <c r="G23" s="18" t="n">
        <v>32.66754903</v>
      </c>
      <c r="H23" s="20" t="n">
        <v>3.55634111</v>
      </c>
      <c r="I23" s="18" t="n">
        <v>10.26741665</v>
      </c>
      <c r="J23" s="20" t="n">
        <v>2.07423704</v>
      </c>
      <c r="K23" s="18" t="n">
        <v>2.63762721</v>
      </c>
      <c r="L23" s="20" t="n">
        <v>1.54862306</v>
      </c>
      <c r="M23" s="18" t="n">
        <v>0.08576726</v>
      </c>
      <c r="N23" s="20" t="n">
        <v>0.08608327</v>
      </c>
      <c r="O23" s="18" t="n">
        <v>0</v>
      </c>
      <c r="P23" s="20" t="n">
        <v>0</v>
      </c>
      <c r="Q23" s="18" t="s">
        <v>404</v>
      </c>
      <c r="R23" s="20" t="s">
        <v>404</v>
      </c>
      <c r="S23" s="18" t="n">
        <v>0</v>
      </c>
      <c r="T23" s="20" t="n">
        <v>0</v>
      </c>
      <c r="U23" s="18" t="n">
        <v>0</v>
      </c>
      <c r="V23" s="20" t="n">
        <v>0</v>
      </c>
      <c r="W23" s="18" t="n">
        <v>6.59066291</v>
      </c>
      <c r="X23" s="20" t="n">
        <v>1.85757156</v>
      </c>
    </row>
    <row r="24" spans="1:24">
      <c r="A24" s="15" t="s">
        <v>421</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n">
        <v>0</v>
      </c>
      <c r="P24" s="20" t="n">
        <v>0</v>
      </c>
      <c r="Q24" s="18" t="s">
        <v>404</v>
      </c>
      <c r="R24" s="20" t="s">
        <v>404</v>
      </c>
      <c r="S24" s="18" t="n">
        <v>100</v>
      </c>
      <c r="T24" s="20" t="n">
        <v>0</v>
      </c>
      <c r="U24" s="18" t="n">
        <v>0</v>
      </c>
      <c r="V24" s="20" t="n">
        <v>0</v>
      </c>
      <c r="W24" s="18" t="n">
        <v>0</v>
      </c>
      <c r="X24" s="20" t="n">
        <v>0</v>
      </c>
    </row>
    <row r="25" spans="1:24">
      <c r="A25" s="15" t="s">
        <v>422</v>
      </c>
      <c r="B25" s="17" t="n">
        <v>5581</v>
      </c>
      <c r="C25" s="18">
        <f>(0.0/B25*100)</f>
        <v/>
      </c>
      <c r="D25" s="19" t="n">
        <v>5581</v>
      </c>
      <c r="E25" s="18" t="n">
        <v>16.58993065</v>
      </c>
      <c r="F25" s="20" t="n">
        <v>2.08160604</v>
      </c>
      <c r="G25" s="18" t="n">
        <v>30.37921909</v>
      </c>
      <c r="H25" s="20" t="n">
        <v>3.36635258</v>
      </c>
      <c r="I25" s="18" t="n">
        <v>52.4227501</v>
      </c>
      <c r="J25" s="20" t="n">
        <v>3.45303223</v>
      </c>
      <c r="K25" s="18" t="n">
        <v>0.60810016</v>
      </c>
      <c r="L25" s="20" t="n">
        <v>0.60837049</v>
      </c>
      <c r="M25" s="18" t="n">
        <v>0</v>
      </c>
      <c r="N25" s="20" t="n">
        <v>0</v>
      </c>
      <c r="O25" s="18" t="n">
        <v>0</v>
      </c>
      <c r="P25" s="20" t="n">
        <v>0</v>
      </c>
      <c r="Q25" s="18" t="s">
        <v>404</v>
      </c>
      <c r="R25" s="20" t="s">
        <v>404</v>
      </c>
      <c r="S25" s="18" t="n">
        <v>0</v>
      </c>
      <c r="T25" s="20" t="n">
        <v>0</v>
      </c>
      <c r="U25" s="18" t="n">
        <v>0</v>
      </c>
      <c r="V25" s="20" t="n">
        <v>0</v>
      </c>
      <c r="W25" s="18" t="n">
        <v>0</v>
      </c>
      <c r="X25" s="20" t="n">
        <v>0</v>
      </c>
    </row>
    <row r="26" spans="1:24">
      <c r="A26" s="15" t="s">
        <v>423</v>
      </c>
      <c r="B26" s="17" t="n">
        <v>4869</v>
      </c>
      <c r="C26" s="18">
        <f>(11.0/B26*100)</f>
        <v/>
      </c>
      <c r="D26" s="19" t="n">
        <v>4858</v>
      </c>
      <c r="E26" s="18" t="n">
        <v>6.9917546</v>
      </c>
      <c r="F26" s="20" t="n">
        <v>1.39434365</v>
      </c>
      <c r="G26" s="18" t="n">
        <v>33.82705501</v>
      </c>
      <c r="H26" s="20" t="n">
        <v>2.61422403</v>
      </c>
      <c r="I26" s="18" t="n">
        <v>24.91579214</v>
      </c>
      <c r="J26" s="20" t="n">
        <v>2.38300652</v>
      </c>
      <c r="K26" s="18" t="n">
        <v>19.44438666</v>
      </c>
      <c r="L26" s="20" t="n">
        <v>2.40908087</v>
      </c>
      <c r="M26" s="18" t="n">
        <v>13.58664394</v>
      </c>
      <c r="N26" s="20" t="n">
        <v>2.03118467</v>
      </c>
      <c r="O26" s="18" t="n">
        <v>0</v>
      </c>
      <c r="P26" s="20" t="n">
        <v>0</v>
      </c>
      <c r="Q26" s="18" t="s">
        <v>404</v>
      </c>
      <c r="R26" s="20" t="s">
        <v>404</v>
      </c>
      <c r="S26" s="18" t="n">
        <v>0</v>
      </c>
      <c r="T26" s="20" t="n">
        <v>0</v>
      </c>
      <c r="U26" s="18" t="n">
        <v>0</v>
      </c>
      <c r="V26" s="20" t="n">
        <v>0</v>
      </c>
      <c r="W26" s="18" t="n">
        <v>1.23436765</v>
      </c>
      <c r="X26" s="20" t="n">
        <v>0.6457975</v>
      </c>
    </row>
    <row r="27" spans="1:24">
      <c r="A27" s="15" t="s">
        <v>424</v>
      </c>
      <c r="B27" s="17" t="n">
        <v>5299</v>
      </c>
      <c r="C27" s="18">
        <f>(0.0/B27*100)</f>
        <v/>
      </c>
      <c r="D27" s="19" t="n">
        <v>5299</v>
      </c>
      <c r="E27" s="18" t="n">
        <v>14.69386827</v>
      </c>
      <c r="F27" s="20" t="n">
        <v>0.06858158</v>
      </c>
      <c r="G27" s="18" t="n">
        <v>77.58565178000001</v>
      </c>
      <c r="H27" s="20" t="n">
        <v>0.07890171999999999</v>
      </c>
      <c r="I27" s="18" t="n">
        <v>5.44711609</v>
      </c>
      <c r="J27" s="20" t="n">
        <v>0.05451425</v>
      </c>
      <c r="K27" s="18" t="n">
        <v>0</v>
      </c>
      <c r="L27" s="20" t="n">
        <v>0</v>
      </c>
      <c r="M27" s="18" t="n">
        <v>0</v>
      </c>
      <c r="N27" s="20" t="n">
        <v>0</v>
      </c>
      <c r="O27" s="18" t="n">
        <v>0</v>
      </c>
      <c r="P27" s="20" t="n">
        <v>0</v>
      </c>
      <c r="Q27" s="18" t="s">
        <v>404</v>
      </c>
      <c r="R27" s="20" t="s">
        <v>404</v>
      </c>
      <c r="S27" s="18" t="n">
        <v>0</v>
      </c>
      <c r="T27" s="20" t="n">
        <v>0</v>
      </c>
      <c r="U27" s="18" t="n">
        <v>0</v>
      </c>
      <c r="V27" s="20" t="n">
        <v>0</v>
      </c>
      <c r="W27" s="18" t="n">
        <v>2.27336386</v>
      </c>
      <c r="X27" s="20" t="n">
        <v>0.0119916</v>
      </c>
    </row>
    <row r="28" spans="1:24">
      <c r="A28" s="15" t="s">
        <v>425</v>
      </c>
      <c r="B28" s="17" t="n">
        <v>7568</v>
      </c>
      <c r="C28" s="18">
        <f>(0.0/B28*100)</f>
        <v/>
      </c>
      <c r="D28" s="19" t="n">
        <v>7568</v>
      </c>
      <c r="E28" s="18" t="n">
        <v>66.18121401000001</v>
      </c>
      <c r="F28" s="20" t="n">
        <v>3.0728332</v>
      </c>
      <c r="G28" s="18" t="n">
        <v>28.92796053</v>
      </c>
      <c r="H28" s="20" t="n">
        <v>2.85315859</v>
      </c>
      <c r="I28" s="18" t="n">
        <v>0.80000123</v>
      </c>
      <c r="J28" s="20" t="n">
        <v>0.56200265</v>
      </c>
      <c r="K28" s="18" t="n">
        <v>1.13675155</v>
      </c>
      <c r="L28" s="20" t="n">
        <v>0.69074256</v>
      </c>
      <c r="M28" s="18" t="n">
        <v>0.13346889</v>
      </c>
      <c r="N28" s="20" t="n">
        <v>0.13497999</v>
      </c>
      <c r="O28" s="18" t="n">
        <v>0</v>
      </c>
      <c r="P28" s="20" t="n">
        <v>0</v>
      </c>
      <c r="Q28" s="18" t="s">
        <v>404</v>
      </c>
      <c r="R28" s="20" t="s">
        <v>404</v>
      </c>
      <c r="S28" s="18" t="n">
        <v>0</v>
      </c>
      <c r="T28" s="20" t="n">
        <v>0</v>
      </c>
      <c r="U28" s="18" t="n">
        <v>0</v>
      </c>
      <c r="V28" s="20" t="n">
        <v>0</v>
      </c>
      <c r="W28" s="18" t="n">
        <v>2.82060378</v>
      </c>
      <c r="X28" s="20" t="n">
        <v>1.02074806</v>
      </c>
    </row>
    <row r="29" spans="1:24">
      <c r="A29" s="15" t="s">
        <v>426</v>
      </c>
      <c r="B29" s="17" t="n">
        <v>5385</v>
      </c>
      <c r="C29" s="18">
        <f>(1123.0/B29*100)</f>
        <v/>
      </c>
      <c r="D29" s="19" t="n">
        <v>4262</v>
      </c>
      <c r="E29" s="18" t="n">
        <v>14.01145887</v>
      </c>
      <c r="F29" s="20" t="n">
        <v>3.21260633</v>
      </c>
      <c r="G29" s="18" t="n">
        <v>48.91323316</v>
      </c>
      <c r="H29" s="20" t="n">
        <v>4.84518354</v>
      </c>
      <c r="I29" s="18" t="n">
        <v>6.35164252</v>
      </c>
      <c r="J29" s="20" t="n">
        <v>1.8353675</v>
      </c>
      <c r="K29" s="18" t="n">
        <v>0.79388653</v>
      </c>
      <c r="L29" s="20" t="n">
        <v>0.68875756</v>
      </c>
      <c r="M29" s="18" t="n">
        <v>2.30014826</v>
      </c>
      <c r="N29" s="20" t="n">
        <v>1.28168683</v>
      </c>
      <c r="O29" s="18" t="n">
        <v>0</v>
      </c>
      <c r="P29" s="20" t="n">
        <v>0</v>
      </c>
      <c r="Q29" s="18" t="s">
        <v>404</v>
      </c>
      <c r="R29" s="20" t="s">
        <v>404</v>
      </c>
      <c r="S29" s="18" t="n">
        <v>0</v>
      </c>
      <c r="T29" s="20" t="n">
        <v>0</v>
      </c>
      <c r="U29" s="18" t="n">
        <v>0</v>
      </c>
      <c r="V29" s="20" t="n">
        <v>0</v>
      </c>
      <c r="W29" s="18" t="n">
        <v>27.62963067</v>
      </c>
      <c r="X29" s="20" t="n">
        <v>4.13208541</v>
      </c>
    </row>
    <row r="30" spans="1:24">
      <c r="A30" s="15" t="s">
        <v>427</v>
      </c>
      <c r="B30" s="17" t="n">
        <v>4520</v>
      </c>
      <c r="C30" s="18">
        <f>(1053.0/B30*100)</f>
        <v/>
      </c>
      <c r="D30" s="19" t="n">
        <v>3467</v>
      </c>
      <c r="E30" s="18" t="n">
        <v>6.04081404</v>
      </c>
      <c r="F30" s="20" t="n">
        <v>2.15157536</v>
      </c>
      <c r="G30" s="18" t="n">
        <v>44.79453498</v>
      </c>
      <c r="H30" s="20" t="n">
        <v>4.48447087</v>
      </c>
      <c r="I30" s="18" t="n">
        <v>22.39154223</v>
      </c>
      <c r="J30" s="20" t="n">
        <v>3.22357927</v>
      </c>
      <c r="K30" s="18" t="n">
        <v>8.56037839</v>
      </c>
      <c r="L30" s="20" t="n">
        <v>2.26874401</v>
      </c>
      <c r="M30" s="18" t="n">
        <v>17.49244379</v>
      </c>
      <c r="N30" s="20" t="n">
        <v>2.81658842</v>
      </c>
      <c r="O30" s="18" t="n">
        <v>0</v>
      </c>
      <c r="P30" s="20" t="n">
        <v>0</v>
      </c>
      <c r="Q30" s="18" t="s">
        <v>404</v>
      </c>
      <c r="R30" s="20" t="s">
        <v>404</v>
      </c>
      <c r="S30" s="18" t="n">
        <v>0</v>
      </c>
      <c r="T30" s="20" t="n">
        <v>0</v>
      </c>
      <c r="U30" s="18" t="n">
        <v>0</v>
      </c>
      <c r="V30" s="20" t="n">
        <v>0</v>
      </c>
      <c r="W30" s="18" t="n">
        <v>0.72028658</v>
      </c>
      <c r="X30" s="20" t="n">
        <v>0.7808831899999999</v>
      </c>
    </row>
    <row r="31" spans="1:24">
      <c r="A31" s="15" t="s">
        <v>428</v>
      </c>
      <c r="B31" s="17" t="n">
        <v>5456</v>
      </c>
      <c r="C31" s="18">
        <f>(502.0/B31*100)</f>
        <v/>
      </c>
      <c r="D31" s="19" t="n">
        <v>4954</v>
      </c>
      <c r="E31" s="18" t="n">
        <v>17.16053779</v>
      </c>
      <c r="F31" s="20" t="n">
        <v>2.67850028</v>
      </c>
      <c r="G31" s="18" t="n">
        <v>52.54899441</v>
      </c>
      <c r="H31" s="20" t="n">
        <v>3.3367809</v>
      </c>
      <c r="I31" s="18" t="n">
        <v>13.07089583</v>
      </c>
      <c r="J31" s="20" t="n">
        <v>2.32319045</v>
      </c>
      <c r="K31" s="18" t="n">
        <v>6.17622629</v>
      </c>
      <c r="L31" s="20" t="n">
        <v>1.87635042</v>
      </c>
      <c r="M31" s="18" t="n">
        <v>0.91946491</v>
      </c>
      <c r="N31" s="20" t="n">
        <v>0.63104387</v>
      </c>
      <c r="O31" s="18" t="n">
        <v>0</v>
      </c>
      <c r="P31" s="20" t="n">
        <v>0</v>
      </c>
      <c r="Q31" s="18" t="s">
        <v>404</v>
      </c>
      <c r="R31" s="20" t="s">
        <v>404</v>
      </c>
      <c r="S31" s="18" t="n">
        <v>0</v>
      </c>
      <c r="T31" s="20" t="n">
        <v>0</v>
      </c>
      <c r="U31" s="18" t="n">
        <v>0</v>
      </c>
      <c r="V31" s="20" t="n">
        <v>0</v>
      </c>
      <c r="W31" s="18" t="n">
        <v>10.12388076</v>
      </c>
      <c r="X31" s="20" t="n">
        <v>1.93239142</v>
      </c>
    </row>
    <row r="32" spans="1:24">
      <c r="A32" s="15" t="s">
        <v>429</v>
      </c>
      <c r="B32" s="17" t="n">
        <v>4478</v>
      </c>
      <c r="C32" s="18">
        <f>(0.0/B32*100)</f>
        <v/>
      </c>
      <c r="D32" s="19" t="n">
        <v>4478</v>
      </c>
      <c r="E32" s="18" t="n">
        <v>3.0946766</v>
      </c>
      <c r="F32" s="20" t="n">
        <v>1.42480747</v>
      </c>
      <c r="G32" s="18" t="n">
        <v>67.47692370999999</v>
      </c>
      <c r="H32" s="20" t="n">
        <v>4.0453882</v>
      </c>
      <c r="I32" s="18" t="n">
        <v>25.04030693</v>
      </c>
      <c r="J32" s="20" t="n">
        <v>3.82359133</v>
      </c>
      <c r="K32" s="18" t="n">
        <v>2.07040048</v>
      </c>
      <c r="L32" s="20" t="n">
        <v>1.05198598</v>
      </c>
      <c r="M32" s="18" t="n">
        <v>0</v>
      </c>
      <c r="N32" s="20" t="n">
        <v>0</v>
      </c>
      <c r="O32" s="18" t="n">
        <v>0</v>
      </c>
      <c r="P32" s="20" t="n">
        <v>0</v>
      </c>
      <c r="Q32" s="18" t="s">
        <v>404</v>
      </c>
      <c r="R32" s="20" t="s">
        <v>404</v>
      </c>
      <c r="S32" s="18" t="n">
        <v>0</v>
      </c>
      <c r="T32" s="20" t="n">
        <v>0</v>
      </c>
      <c r="U32" s="18" t="n">
        <v>0</v>
      </c>
      <c r="V32" s="20" t="n">
        <v>0</v>
      </c>
      <c r="W32" s="18" t="n">
        <v>2.31769228</v>
      </c>
      <c r="X32" s="20" t="n">
        <v>1.13158202</v>
      </c>
    </row>
    <row r="33" spans="1:24">
      <c r="A33" s="15" t="s">
        <v>430</v>
      </c>
      <c r="B33" s="17" t="n">
        <v>7325</v>
      </c>
      <c r="C33" s="18">
        <f>(29.0/B33*100)</f>
        <v/>
      </c>
      <c r="D33" s="19" t="n">
        <v>7296</v>
      </c>
      <c r="E33" s="18" t="n">
        <v>24.54280622</v>
      </c>
      <c r="F33" s="20" t="n">
        <v>2.97534632</v>
      </c>
      <c r="G33" s="18" t="n">
        <v>57.38299398</v>
      </c>
      <c r="H33" s="20" t="n">
        <v>3.32494339</v>
      </c>
      <c r="I33" s="18" t="n">
        <v>2.9075257</v>
      </c>
      <c r="J33" s="20" t="n">
        <v>1.20683297</v>
      </c>
      <c r="K33" s="18" t="n">
        <v>1.0179685</v>
      </c>
      <c r="L33" s="20" t="n">
        <v>0.85596801</v>
      </c>
      <c r="M33" s="18" t="n">
        <v>2.0575541</v>
      </c>
      <c r="N33" s="20" t="n">
        <v>1.06696294</v>
      </c>
      <c r="O33" s="18" t="n">
        <v>0</v>
      </c>
      <c r="P33" s="20" t="n">
        <v>0</v>
      </c>
      <c r="Q33" s="18" t="s">
        <v>404</v>
      </c>
      <c r="R33" s="20" t="s">
        <v>404</v>
      </c>
      <c r="S33" s="18" t="n">
        <v>0</v>
      </c>
      <c r="T33" s="20" t="n">
        <v>0</v>
      </c>
      <c r="U33" s="18" t="n">
        <v>0</v>
      </c>
      <c r="V33" s="20" t="n">
        <v>0</v>
      </c>
      <c r="W33" s="18" t="n">
        <v>12.0911515</v>
      </c>
      <c r="X33" s="20" t="n">
        <v>1.08372064</v>
      </c>
    </row>
    <row r="34" spans="1:24">
      <c r="A34" s="15" t="s">
        <v>431</v>
      </c>
      <c r="B34" s="17" t="n">
        <v>6350</v>
      </c>
      <c r="C34" s="18">
        <f>(0.0/B34*100)</f>
        <v/>
      </c>
      <c r="D34" s="19" t="n">
        <v>6350</v>
      </c>
      <c r="E34" s="18" t="n">
        <v>27.73762002</v>
      </c>
      <c r="F34" s="20" t="n">
        <v>3.37506062</v>
      </c>
      <c r="G34" s="18" t="n">
        <v>50.98533565</v>
      </c>
      <c r="H34" s="20" t="n">
        <v>3.71077842</v>
      </c>
      <c r="I34" s="18" t="n">
        <v>14.09440171</v>
      </c>
      <c r="J34" s="20" t="n">
        <v>2.29990026</v>
      </c>
      <c r="K34" s="18" t="n">
        <v>4.60615736</v>
      </c>
      <c r="L34" s="20" t="n">
        <v>1.3762789</v>
      </c>
      <c r="M34" s="18" t="n">
        <v>1.01517865</v>
      </c>
      <c r="N34" s="20" t="n">
        <v>0.5184526699999999</v>
      </c>
      <c r="O34" s="18" t="n">
        <v>0</v>
      </c>
      <c r="P34" s="20" t="n">
        <v>0</v>
      </c>
      <c r="Q34" s="18" t="s">
        <v>404</v>
      </c>
      <c r="R34" s="20" t="s">
        <v>404</v>
      </c>
      <c r="S34" s="18" t="n">
        <v>0</v>
      </c>
      <c r="T34" s="20" t="n">
        <v>0</v>
      </c>
      <c r="U34" s="18" t="n">
        <v>0</v>
      </c>
      <c r="V34" s="20" t="n">
        <v>0</v>
      </c>
      <c r="W34" s="18" t="n">
        <v>1.56130661</v>
      </c>
      <c r="X34" s="20" t="n">
        <v>0.80310843</v>
      </c>
    </row>
    <row r="35" spans="1:24">
      <c r="A35" s="15" t="s">
        <v>432</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n">
        <v>0</v>
      </c>
      <c r="P35" s="20" t="n">
        <v>0</v>
      </c>
      <c r="Q35" s="18" t="s">
        <v>404</v>
      </c>
      <c r="R35" s="20" t="s">
        <v>404</v>
      </c>
      <c r="S35" s="18" t="n">
        <v>100</v>
      </c>
      <c r="T35" s="20" t="n">
        <v>0</v>
      </c>
      <c r="U35" s="18" t="n">
        <v>0</v>
      </c>
      <c r="V35" s="20" t="n">
        <v>0</v>
      </c>
      <c r="W35" s="18" t="n">
        <v>0</v>
      </c>
      <c r="X35" s="20" t="n">
        <v>0</v>
      </c>
    </row>
    <row r="36" spans="1:24">
      <c r="A36" s="15" t="s">
        <v>433</v>
      </c>
      <c r="B36" s="17" t="n">
        <v>6736</v>
      </c>
      <c r="C36" s="18">
        <f>(10.0/B36*100)</f>
        <v/>
      </c>
      <c r="D36" s="19" t="n">
        <v>6726</v>
      </c>
      <c r="E36" s="18" t="n">
        <v>46.42069715</v>
      </c>
      <c r="F36" s="20" t="n">
        <v>3.66968805</v>
      </c>
      <c r="G36" s="18" t="n">
        <v>43.48352341</v>
      </c>
      <c r="H36" s="20" t="n">
        <v>3.8886787</v>
      </c>
      <c r="I36" s="18" t="n">
        <v>6.86006656</v>
      </c>
      <c r="J36" s="20" t="n">
        <v>1.54449843</v>
      </c>
      <c r="K36" s="18" t="n">
        <v>1.24012635</v>
      </c>
      <c r="L36" s="20" t="n">
        <v>0.10220812</v>
      </c>
      <c r="M36" s="18" t="n">
        <v>1.81410656</v>
      </c>
      <c r="N36" s="20" t="n">
        <v>0.97812882</v>
      </c>
      <c r="O36" s="18" t="n">
        <v>0</v>
      </c>
      <c r="P36" s="20" t="n">
        <v>0</v>
      </c>
      <c r="Q36" s="18" t="s">
        <v>404</v>
      </c>
      <c r="R36" s="20" t="s">
        <v>404</v>
      </c>
      <c r="S36" s="18" t="n">
        <v>0</v>
      </c>
      <c r="T36" s="20" t="n">
        <v>0</v>
      </c>
      <c r="U36" s="18" t="n">
        <v>0</v>
      </c>
      <c r="V36" s="20" t="n">
        <v>0</v>
      </c>
      <c r="W36" s="18" t="n">
        <v>0.18147998</v>
      </c>
      <c r="X36" s="20" t="n">
        <v>0.14055256</v>
      </c>
    </row>
    <row r="37" spans="1:24">
      <c r="A37" s="15" t="s">
        <v>434</v>
      </c>
      <c r="B37" s="17" t="n">
        <v>5458</v>
      </c>
      <c r="C37" s="18">
        <f>(0.0/B37*100)</f>
        <v/>
      </c>
      <c r="D37" s="19" t="n">
        <v>5458</v>
      </c>
      <c r="E37" s="18" t="n">
        <v>7.69110558</v>
      </c>
      <c r="F37" s="20" t="n">
        <v>1.68473459</v>
      </c>
      <c r="G37" s="18" t="n">
        <v>34.05999691</v>
      </c>
      <c r="H37" s="20" t="n">
        <v>3.26618351</v>
      </c>
      <c r="I37" s="18" t="n">
        <v>28.16220543</v>
      </c>
      <c r="J37" s="20" t="n">
        <v>3.72458605</v>
      </c>
      <c r="K37" s="18" t="n">
        <v>22.66854667</v>
      </c>
      <c r="L37" s="20" t="n">
        <v>3.28604475</v>
      </c>
      <c r="M37" s="18" t="n">
        <v>4.77225796</v>
      </c>
      <c r="N37" s="20" t="n">
        <v>1.52710353</v>
      </c>
      <c r="O37" s="18" t="n">
        <v>0</v>
      </c>
      <c r="P37" s="20" t="n">
        <v>0</v>
      </c>
      <c r="Q37" s="18" t="s">
        <v>404</v>
      </c>
      <c r="R37" s="20" t="s">
        <v>404</v>
      </c>
      <c r="S37" s="18" t="n">
        <v>0</v>
      </c>
      <c r="T37" s="20" t="n">
        <v>0</v>
      </c>
      <c r="U37" s="18" t="n">
        <v>0</v>
      </c>
      <c r="V37" s="20" t="n">
        <v>0</v>
      </c>
      <c r="W37" s="18" t="n">
        <v>2.64588745</v>
      </c>
      <c r="X37" s="20" t="n">
        <v>1.34244979</v>
      </c>
    </row>
    <row r="38" spans="1:24">
      <c r="A38" s="15" t="s">
        <v>435</v>
      </c>
      <c r="B38" s="17" t="n">
        <v>5860</v>
      </c>
      <c r="C38" s="18">
        <f>(268.0/B38*100)</f>
        <v/>
      </c>
      <c r="D38" s="19" t="n">
        <v>5592</v>
      </c>
      <c r="E38" s="18" t="n">
        <v>58.80671579</v>
      </c>
      <c r="F38" s="20" t="n">
        <v>3.61911907</v>
      </c>
      <c r="G38" s="18" t="n">
        <v>34.30041818</v>
      </c>
      <c r="H38" s="20" t="n">
        <v>3.8315686</v>
      </c>
      <c r="I38" s="18" t="n">
        <v>4.5462149</v>
      </c>
      <c r="J38" s="20" t="n">
        <v>1.24253867</v>
      </c>
      <c r="K38" s="18" t="n">
        <v>0.61757479</v>
      </c>
      <c r="L38" s="20" t="n">
        <v>0.54038345</v>
      </c>
      <c r="M38" s="18" t="n">
        <v>0</v>
      </c>
      <c r="N38" s="20" t="n">
        <v>0</v>
      </c>
      <c r="O38" s="18" t="n">
        <v>0</v>
      </c>
      <c r="P38" s="20" t="n">
        <v>0</v>
      </c>
      <c r="Q38" s="18" t="s">
        <v>404</v>
      </c>
      <c r="R38" s="20" t="s">
        <v>404</v>
      </c>
      <c r="S38" s="18" t="n">
        <v>0</v>
      </c>
      <c r="T38" s="20" t="n">
        <v>0</v>
      </c>
      <c r="U38" s="18" t="n">
        <v>0</v>
      </c>
      <c r="V38" s="20" t="n">
        <v>0</v>
      </c>
      <c r="W38" s="18" t="n">
        <v>1.72907633</v>
      </c>
      <c r="X38" s="20" t="n">
        <v>0.9256585000000001</v>
      </c>
    </row>
    <row r="39" spans="1:24">
      <c r="A39" s="15" t="s">
        <v>436</v>
      </c>
      <c r="B39" s="17" t="n">
        <v>5895</v>
      </c>
      <c r="C39" s="18">
        <f>(0.0/B39*100)</f>
        <v/>
      </c>
      <c r="D39" s="19" t="n">
        <v>5895</v>
      </c>
      <c r="E39" s="18" t="n">
        <v>11.9250532</v>
      </c>
      <c r="F39" s="20" t="n">
        <v>2.16271751</v>
      </c>
      <c r="G39" s="18" t="n">
        <v>40.0048319</v>
      </c>
      <c r="H39" s="20" t="n">
        <v>3.51480293</v>
      </c>
      <c r="I39" s="18" t="n">
        <v>34.90547234</v>
      </c>
      <c r="J39" s="20" t="n">
        <v>3.90044261</v>
      </c>
      <c r="K39" s="18" t="n">
        <v>9.83870574</v>
      </c>
      <c r="L39" s="20" t="n">
        <v>2.35284003</v>
      </c>
      <c r="M39" s="18" t="n">
        <v>2.98356801</v>
      </c>
      <c r="N39" s="20" t="n">
        <v>1.63554039</v>
      </c>
      <c r="O39" s="18" t="n">
        <v>0</v>
      </c>
      <c r="P39" s="20" t="n">
        <v>0</v>
      </c>
      <c r="Q39" s="18" t="s">
        <v>404</v>
      </c>
      <c r="R39" s="20" t="s">
        <v>404</v>
      </c>
      <c r="S39" s="18" t="n">
        <v>0</v>
      </c>
      <c r="T39" s="20" t="n">
        <v>0</v>
      </c>
      <c r="U39" s="18" t="n">
        <v>0</v>
      </c>
      <c r="V39" s="20" t="n">
        <v>0</v>
      </c>
      <c r="W39" s="18" t="n">
        <v>0.34236882</v>
      </c>
      <c r="X39" s="20" t="n">
        <v>0.2264626</v>
      </c>
    </row>
    <row r="40" spans="1:24">
      <c r="A40" s="15" t="s">
        <v>437</v>
      </c>
      <c r="B40" s="17" t="n">
        <v>14157</v>
      </c>
      <c r="C40" s="18">
        <f>(2954.0/B40*100)</f>
        <v/>
      </c>
      <c r="D40" s="19" t="n">
        <v>11203</v>
      </c>
      <c r="E40" s="18" t="n">
        <v>32.57491092</v>
      </c>
      <c r="F40" s="20" t="n">
        <v>3.85750516</v>
      </c>
      <c r="G40" s="18" t="n">
        <v>54.53295386</v>
      </c>
      <c r="H40" s="20" t="n">
        <v>3.94845162</v>
      </c>
      <c r="I40" s="18" t="n">
        <v>6.93082701</v>
      </c>
      <c r="J40" s="20" t="n">
        <v>1.75581343</v>
      </c>
      <c r="K40" s="18" t="n">
        <v>1.76056008</v>
      </c>
      <c r="L40" s="20" t="n">
        <v>0.93207395</v>
      </c>
      <c r="M40" s="18" t="n">
        <v>0.01343283</v>
      </c>
      <c r="N40" s="20" t="n">
        <v>0.00050119</v>
      </c>
      <c r="O40" s="18" t="n">
        <v>0</v>
      </c>
      <c r="P40" s="20" t="n">
        <v>0</v>
      </c>
      <c r="Q40" s="18" t="s">
        <v>404</v>
      </c>
      <c r="R40" s="20" t="s">
        <v>404</v>
      </c>
      <c r="S40" s="18" t="n">
        <v>0</v>
      </c>
      <c r="T40" s="20" t="n">
        <v>0</v>
      </c>
      <c r="U40" s="18" t="n">
        <v>0</v>
      </c>
      <c r="V40" s="20" t="n">
        <v>0</v>
      </c>
      <c r="W40" s="18" t="n">
        <v>4.1873153</v>
      </c>
      <c r="X40" s="20" t="n">
        <v>1.27544224</v>
      </c>
    </row>
    <row r="41" spans="1:24">
      <c r="A41" s="15" t="s">
        <v>438</v>
      </c>
      <c r="B41" s="17" t="n">
        <v>5712</v>
      </c>
      <c r="C41" s="18">
        <f>(99.0/B41*100)</f>
        <v/>
      </c>
      <c r="D41" s="19" t="n">
        <v>5613</v>
      </c>
      <c r="E41" s="18" t="n">
        <v>3.97412352</v>
      </c>
      <c r="F41" s="20" t="n">
        <v>1.42211672</v>
      </c>
      <c r="G41" s="18" t="n">
        <v>67.95176867000001</v>
      </c>
      <c r="H41" s="20" t="n">
        <v>3.52003357</v>
      </c>
      <c r="I41" s="18" t="n">
        <v>24.61663264</v>
      </c>
      <c r="J41" s="20" t="n">
        <v>3.3629163</v>
      </c>
      <c r="K41" s="18" t="n">
        <v>1.17968361</v>
      </c>
      <c r="L41" s="20" t="n">
        <v>0.84220347</v>
      </c>
      <c r="M41" s="18" t="n">
        <v>0.99415053</v>
      </c>
      <c r="N41" s="20" t="n">
        <v>0.66321354</v>
      </c>
      <c r="O41" s="18" t="n">
        <v>0</v>
      </c>
      <c r="P41" s="20" t="n">
        <v>0</v>
      </c>
      <c r="Q41" s="18" t="s">
        <v>404</v>
      </c>
      <c r="R41" s="20" t="s">
        <v>404</v>
      </c>
      <c r="S41" s="18" t="n">
        <v>0</v>
      </c>
      <c r="T41" s="20" t="n">
        <v>0</v>
      </c>
      <c r="U41" s="18" t="n">
        <v>0</v>
      </c>
      <c r="V41" s="20" t="n">
        <v>0</v>
      </c>
      <c r="W41" s="18" t="n">
        <v>1.28364104</v>
      </c>
      <c r="X41" s="20" t="n">
        <v>0.80081876</v>
      </c>
    </row>
    <row r="42" spans="1:24">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441</v>
      </c>
      <c r="B44" s="17" t="n">
        <v>5215</v>
      </c>
      <c r="C44" s="18">
        <f>(0.0/B44*100)</f>
        <v/>
      </c>
      <c r="D44" s="19" t="n">
        <v>5215</v>
      </c>
      <c r="E44" s="18" t="n">
        <v>3.44045415</v>
      </c>
      <c r="F44" s="20" t="n">
        <v>1.32106294</v>
      </c>
      <c r="G44" s="18" t="n">
        <v>74.16705222</v>
      </c>
      <c r="H44" s="20" t="n">
        <v>3.16410117</v>
      </c>
      <c r="I44" s="18" t="n">
        <v>17.23792501</v>
      </c>
      <c r="J44" s="20" t="n">
        <v>2.88869763</v>
      </c>
      <c r="K44" s="18" t="n">
        <v>3.97535387</v>
      </c>
      <c r="L44" s="20" t="n">
        <v>1.10617429</v>
      </c>
      <c r="M44" s="18" t="n">
        <v>0.545687</v>
      </c>
      <c r="N44" s="20" t="n">
        <v>0.54766425</v>
      </c>
      <c r="O44" s="18" t="n">
        <v>0</v>
      </c>
      <c r="P44" s="20" t="n">
        <v>0</v>
      </c>
      <c r="Q44" s="18" t="s">
        <v>404</v>
      </c>
      <c r="R44" s="20" t="s">
        <v>404</v>
      </c>
      <c r="S44" s="18" t="n">
        <v>0</v>
      </c>
      <c r="T44" s="20" t="n">
        <v>0</v>
      </c>
      <c r="U44" s="18" t="n">
        <v>0.48857753</v>
      </c>
      <c r="V44" s="20" t="n">
        <v>0.46689262</v>
      </c>
      <c r="W44" s="18" t="n">
        <v>0.14495023</v>
      </c>
      <c r="X44" s="20" t="n">
        <v>0.1467335</v>
      </c>
    </row>
    <row r="45" spans="1:24">
      <c r="A45" s="15" t="s">
        <v>442</v>
      </c>
      <c r="B45" s="17" t="n">
        <v>5519</v>
      </c>
      <c r="C45" s="18">
        <f>(0.0/B45*100)</f>
        <v/>
      </c>
      <c r="D45" s="19" t="n">
        <v>5519</v>
      </c>
      <c r="E45" s="18" t="n">
        <v>12.66674282</v>
      </c>
      <c r="F45" s="20" t="n">
        <v>2.8569228</v>
      </c>
      <c r="G45" s="18" t="n">
        <v>16.45905839</v>
      </c>
      <c r="H45" s="20" t="n">
        <v>3.2157971</v>
      </c>
      <c r="I45" s="18" t="n">
        <v>31.90175404</v>
      </c>
      <c r="J45" s="20" t="n">
        <v>3.70604202</v>
      </c>
      <c r="K45" s="18" t="n">
        <v>27.13072797</v>
      </c>
      <c r="L45" s="20" t="n">
        <v>3.56168128</v>
      </c>
      <c r="M45" s="18" t="n">
        <v>9.1576238</v>
      </c>
      <c r="N45" s="20" t="n">
        <v>2.53633529</v>
      </c>
      <c r="O45" s="18" t="n">
        <v>0</v>
      </c>
      <c r="P45" s="20" t="n">
        <v>0</v>
      </c>
      <c r="Q45" s="18" t="s">
        <v>404</v>
      </c>
      <c r="R45" s="20" t="s">
        <v>404</v>
      </c>
      <c r="S45" s="18" t="n">
        <v>0</v>
      </c>
      <c r="T45" s="20" t="n">
        <v>0</v>
      </c>
      <c r="U45" s="18" t="n">
        <v>0</v>
      </c>
      <c r="V45" s="20" t="n">
        <v>0</v>
      </c>
      <c r="W45" s="18" t="n">
        <v>2.68409298</v>
      </c>
      <c r="X45" s="20" t="n">
        <v>1.3230625</v>
      </c>
    </row>
    <row r="46" spans="1:24">
      <c r="A46" s="15" t="s">
        <v>443</v>
      </c>
      <c r="B46" s="17" t="n">
        <v>23141</v>
      </c>
      <c r="C46" s="18">
        <f>(4196.0/B46*100)</f>
        <v/>
      </c>
      <c r="D46" s="19" t="n">
        <v>18945</v>
      </c>
      <c r="E46" s="18" t="n">
        <v>16.97080302</v>
      </c>
      <c r="F46" s="20" t="n">
        <v>2.27951465</v>
      </c>
      <c r="G46" s="18" t="n">
        <v>53.90675071</v>
      </c>
      <c r="H46" s="20" t="n">
        <v>2.89901767</v>
      </c>
      <c r="I46" s="18" t="n">
        <v>11.54720595</v>
      </c>
      <c r="J46" s="20" t="n">
        <v>1.92414217</v>
      </c>
      <c r="K46" s="18" t="n">
        <v>1.82195829</v>
      </c>
      <c r="L46" s="20" t="n">
        <v>0.61664408</v>
      </c>
      <c r="M46" s="18" t="n">
        <v>1.36560476</v>
      </c>
      <c r="N46" s="20" t="n">
        <v>0.69490907</v>
      </c>
      <c r="O46" s="18" t="n">
        <v>0</v>
      </c>
      <c r="P46" s="20" t="n">
        <v>0</v>
      </c>
      <c r="Q46" s="18" t="s">
        <v>404</v>
      </c>
      <c r="R46" s="20" t="s">
        <v>404</v>
      </c>
      <c r="S46" s="18" t="n">
        <v>0</v>
      </c>
      <c r="T46" s="20" t="n">
        <v>0</v>
      </c>
      <c r="U46" s="18" t="n">
        <v>0</v>
      </c>
      <c r="V46" s="20" t="n">
        <v>0</v>
      </c>
      <c r="W46" s="18" t="n">
        <v>14.38767727</v>
      </c>
      <c r="X46" s="20" t="n">
        <v>1.62904586</v>
      </c>
    </row>
    <row r="47" spans="1:24">
      <c r="A47" s="15" t="s">
        <v>444</v>
      </c>
      <c r="B47" s="17" t="n">
        <v>5928</v>
      </c>
      <c r="C47" s="18">
        <f>(0.0/B47*100)</f>
        <v/>
      </c>
      <c r="D47" s="19" t="n">
        <v>5928</v>
      </c>
      <c r="E47" s="18" t="n">
        <v>5.39842192</v>
      </c>
      <c r="F47" s="20" t="n">
        <v>1.64904828</v>
      </c>
      <c r="G47" s="18" t="n">
        <v>24.34711746</v>
      </c>
      <c r="H47" s="20" t="n">
        <v>3.39848906</v>
      </c>
      <c r="I47" s="18" t="n">
        <v>44.18182445</v>
      </c>
      <c r="J47" s="20" t="n">
        <v>3.83728494</v>
      </c>
      <c r="K47" s="18" t="n">
        <v>14.75583204</v>
      </c>
      <c r="L47" s="20" t="n">
        <v>2.82058458</v>
      </c>
      <c r="M47" s="18" t="n">
        <v>7.67240047</v>
      </c>
      <c r="N47" s="20" t="n">
        <v>1.94476786</v>
      </c>
      <c r="O47" s="18" t="n">
        <v>0</v>
      </c>
      <c r="P47" s="20" t="n">
        <v>0</v>
      </c>
      <c r="Q47" s="18" t="s">
        <v>404</v>
      </c>
      <c r="R47" s="20" t="s">
        <v>404</v>
      </c>
      <c r="S47" s="18" t="n">
        <v>0</v>
      </c>
      <c r="T47" s="20" t="n">
        <v>0</v>
      </c>
      <c r="U47" s="18" t="n">
        <v>0</v>
      </c>
      <c r="V47" s="20" t="n">
        <v>0</v>
      </c>
      <c r="W47" s="18" t="n">
        <v>3.64440367</v>
      </c>
      <c r="X47" s="20" t="n">
        <v>1.42391698</v>
      </c>
    </row>
    <row r="48" spans="1:24">
      <c r="A48" s="15" t="s">
        <v>445</v>
      </c>
      <c r="B48" s="17" t="n">
        <v>9841</v>
      </c>
      <c r="C48" s="18">
        <f>(40.0/B48*100)</f>
        <v/>
      </c>
      <c r="D48" s="19" t="n">
        <v>9801</v>
      </c>
      <c r="E48" s="18" t="n">
        <v>11.68989059</v>
      </c>
      <c r="F48" s="20" t="n">
        <v>2.67010356</v>
      </c>
      <c r="G48" s="18" t="n">
        <v>18.40837815</v>
      </c>
      <c r="H48" s="20" t="n">
        <v>3.17459346</v>
      </c>
      <c r="I48" s="18" t="n">
        <v>24.39219233</v>
      </c>
      <c r="J48" s="20" t="n">
        <v>3.19734431</v>
      </c>
      <c r="K48" s="18" t="n">
        <v>42.38234952</v>
      </c>
      <c r="L48" s="20" t="n">
        <v>3.87203505</v>
      </c>
      <c r="M48" s="18" t="n">
        <v>2.13350612</v>
      </c>
      <c r="N48" s="20" t="n">
        <v>1.10762447</v>
      </c>
      <c r="O48" s="18" t="n">
        <v>0</v>
      </c>
      <c r="P48" s="20" t="n">
        <v>0</v>
      </c>
      <c r="Q48" s="18" t="s">
        <v>404</v>
      </c>
      <c r="R48" s="20" t="s">
        <v>404</v>
      </c>
      <c r="S48" s="18" t="n">
        <v>0</v>
      </c>
      <c r="T48" s="20" t="n">
        <v>0</v>
      </c>
      <c r="U48" s="18" t="n">
        <v>0</v>
      </c>
      <c r="V48" s="20" t="n">
        <v>0</v>
      </c>
      <c r="W48" s="18" t="n">
        <v>0.99368331</v>
      </c>
      <c r="X48" s="20" t="n">
        <v>0.70997095</v>
      </c>
    </row>
    <row r="49" spans="1:24">
      <c r="A49" s="15" t="s">
        <v>446</v>
      </c>
      <c r="B49" s="17" t="n">
        <v>6349</v>
      </c>
      <c r="C49" s="18">
        <f>(52.0/B49*100)</f>
        <v/>
      </c>
      <c r="D49" s="19" t="n">
        <v>6297</v>
      </c>
      <c r="E49" s="18" t="n">
        <v>39.40063796</v>
      </c>
      <c r="F49" s="20" t="n">
        <v>3.27295152</v>
      </c>
      <c r="G49" s="18" t="n">
        <v>57.19738916</v>
      </c>
      <c r="H49" s="20" t="n">
        <v>3.45637728</v>
      </c>
      <c r="I49" s="18" t="n">
        <v>0.84996584</v>
      </c>
      <c r="J49" s="20" t="n">
        <v>0.60283758</v>
      </c>
      <c r="K49" s="18" t="n">
        <v>0</v>
      </c>
      <c r="L49" s="20" t="n">
        <v>0</v>
      </c>
      <c r="M49" s="18" t="n">
        <v>0</v>
      </c>
      <c r="N49" s="20" t="n">
        <v>0</v>
      </c>
      <c r="O49" s="18" t="n">
        <v>0</v>
      </c>
      <c r="P49" s="20" t="n">
        <v>0</v>
      </c>
      <c r="Q49" s="18" t="s">
        <v>404</v>
      </c>
      <c r="R49" s="20" t="s">
        <v>404</v>
      </c>
      <c r="S49" s="18" t="n">
        <v>0</v>
      </c>
      <c r="T49" s="20" t="n">
        <v>0</v>
      </c>
      <c r="U49" s="18" t="n">
        <v>0</v>
      </c>
      <c r="V49" s="20" t="n">
        <v>0</v>
      </c>
      <c r="W49" s="18" t="n">
        <v>2.55200705</v>
      </c>
      <c r="X49" s="20" t="n">
        <v>1.15861071</v>
      </c>
    </row>
    <row r="50" spans="1:24">
      <c r="A50" s="15" t="s">
        <v>447</v>
      </c>
      <c r="B50" s="17" t="n">
        <v>11795</v>
      </c>
      <c r="C50" s="18">
        <f>(1031.0/B50*100)</f>
        <v/>
      </c>
      <c r="D50" s="19" t="n">
        <v>10764</v>
      </c>
      <c r="E50" s="18" t="n">
        <v>15.63608912</v>
      </c>
      <c r="F50" s="20" t="n">
        <v>2.06771268</v>
      </c>
      <c r="G50" s="18" t="n">
        <v>39.71296833</v>
      </c>
      <c r="H50" s="20" t="n">
        <v>3.69324991</v>
      </c>
      <c r="I50" s="18" t="n">
        <v>20.8749482</v>
      </c>
      <c r="J50" s="20" t="n">
        <v>2.76718955</v>
      </c>
      <c r="K50" s="18" t="n">
        <v>5.86978024</v>
      </c>
      <c r="L50" s="20" t="n">
        <v>1.77223269</v>
      </c>
      <c r="M50" s="18" t="n">
        <v>9.131823170000001</v>
      </c>
      <c r="N50" s="20" t="n">
        <v>1.93579447</v>
      </c>
      <c r="O50" s="18" t="n">
        <v>0</v>
      </c>
      <c r="P50" s="20" t="n">
        <v>0</v>
      </c>
      <c r="Q50" s="18" t="s">
        <v>404</v>
      </c>
      <c r="R50" s="20" t="s">
        <v>404</v>
      </c>
      <c r="S50" s="18" t="n">
        <v>0</v>
      </c>
      <c r="T50" s="20" t="n">
        <v>0</v>
      </c>
      <c r="U50" s="18" t="n">
        <v>0</v>
      </c>
      <c r="V50" s="20" t="n">
        <v>0</v>
      </c>
      <c r="W50" s="18" t="n">
        <v>8.77439094</v>
      </c>
      <c r="X50" s="20" t="n">
        <v>2.08508194</v>
      </c>
    </row>
    <row r="51" spans="1:24">
      <c r="A51" s="15" t="s">
        <v>448</v>
      </c>
      <c r="B51" s="17" t="n">
        <v>6866</v>
      </c>
      <c r="C51" s="18">
        <f>(0.0/B51*100)</f>
        <v/>
      </c>
      <c r="D51" s="19" t="n">
        <v>6866</v>
      </c>
      <c r="E51" s="18" t="n">
        <v>80.01548775000001</v>
      </c>
      <c r="F51" s="20" t="n">
        <v>2.93370765</v>
      </c>
      <c r="G51" s="18" t="n">
        <v>12.28592152</v>
      </c>
      <c r="H51" s="20" t="n">
        <v>2.40222654</v>
      </c>
      <c r="I51" s="18" t="n">
        <v>2.49394051</v>
      </c>
      <c r="J51" s="20" t="n">
        <v>1.38546795</v>
      </c>
      <c r="K51" s="18" t="n">
        <v>0.57002975</v>
      </c>
      <c r="L51" s="20" t="n">
        <v>0.02255885</v>
      </c>
      <c r="M51" s="18" t="n">
        <v>0.90903204</v>
      </c>
      <c r="N51" s="20" t="n">
        <v>0.6536935699999999</v>
      </c>
      <c r="O51" s="18" t="n">
        <v>0</v>
      </c>
      <c r="P51" s="20" t="n">
        <v>0</v>
      </c>
      <c r="Q51" s="18" t="s">
        <v>404</v>
      </c>
      <c r="R51" s="20" t="s">
        <v>404</v>
      </c>
      <c r="S51" s="18" t="n">
        <v>0</v>
      </c>
      <c r="T51" s="20" t="n">
        <v>0</v>
      </c>
      <c r="U51" s="18" t="n">
        <v>0</v>
      </c>
      <c r="V51" s="20" t="n">
        <v>0</v>
      </c>
      <c r="W51" s="18" t="n">
        <v>3.72558843</v>
      </c>
      <c r="X51" s="20" t="n">
        <v>1.49849257</v>
      </c>
    </row>
    <row r="52" spans="1:24">
      <c r="A52" s="15" t="s">
        <v>449</v>
      </c>
      <c r="B52" s="17" t="n">
        <v>5809</v>
      </c>
      <c r="C52" s="18">
        <f>(0.0/B52*100)</f>
        <v/>
      </c>
      <c r="D52" s="19" t="n">
        <v>5809</v>
      </c>
      <c r="E52" s="18" t="n">
        <v>45.09835377</v>
      </c>
      <c r="F52" s="20" t="n">
        <v>3.81749006</v>
      </c>
      <c r="G52" s="18" t="n">
        <v>40.38435446</v>
      </c>
      <c r="H52" s="20" t="n">
        <v>3.6818065</v>
      </c>
      <c r="I52" s="18" t="n">
        <v>9.16150193</v>
      </c>
      <c r="J52" s="20" t="n">
        <v>2.34457432</v>
      </c>
      <c r="K52" s="18" t="n">
        <v>1.6860704</v>
      </c>
      <c r="L52" s="20" t="n">
        <v>1.04046187</v>
      </c>
      <c r="M52" s="18" t="n">
        <v>2.36302616</v>
      </c>
      <c r="N52" s="20" t="n">
        <v>1.32180168</v>
      </c>
      <c r="O52" s="18" t="n">
        <v>0</v>
      </c>
      <c r="P52" s="20" t="n">
        <v>0</v>
      </c>
      <c r="Q52" s="18" t="s">
        <v>404</v>
      </c>
      <c r="R52" s="20" t="s">
        <v>404</v>
      </c>
      <c r="S52" s="18" t="n">
        <v>0</v>
      </c>
      <c r="T52" s="20" t="n">
        <v>0</v>
      </c>
      <c r="U52" s="18" t="n">
        <v>0</v>
      </c>
      <c r="V52" s="20" t="n">
        <v>0</v>
      </c>
      <c r="W52" s="18" t="n">
        <v>1.30669328</v>
      </c>
      <c r="X52" s="20" t="n">
        <v>0.02884082</v>
      </c>
    </row>
    <row r="53" spans="1:24">
      <c r="A53" s="15" t="s">
        <v>450</v>
      </c>
      <c r="B53" s="17" t="n">
        <v>5571</v>
      </c>
      <c r="C53" s="18">
        <f>(0.0/B53*100)</f>
        <v/>
      </c>
      <c r="D53" s="19" t="n">
        <v>5571</v>
      </c>
      <c r="E53" s="18" t="n">
        <v>50.2502395</v>
      </c>
      <c r="F53" s="20" t="n">
        <v>0.15908523</v>
      </c>
      <c r="G53" s="18" t="n">
        <v>25.0922056</v>
      </c>
      <c r="H53" s="20" t="n">
        <v>0.14765728</v>
      </c>
      <c r="I53" s="18" t="n">
        <v>11.49998299</v>
      </c>
      <c r="J53" s="20" t="n">
        <v>0.08344546</v>
      </c>
      <c r="K53" s="18" t="n">
        <v>7.27010887</v>
      </c>
      <c r="L53" s="20" t="n">
        <v>0.06464957</v>
      </c>
      <c r="M53" s="18" t="n">
        <v>2.6510199</v>
      </c>
      <c r="N53" s="20" t="n">
        <v>0.03163208</v>
      </c>
      <c r="O53" s="18" t="n">
        <v>0</v>
      </c>
      <c r="P53" s="20" t="n">
        <v>0</v>
      </c>
      <c r="Q53" s="18" t="s">
        <v>404</v>
      </c>
      <c r="R53" s="20" t="s">
        <v>404</v>
      </c>
      <c r="S53" s="18" t="n">
        <v>0</v>
      </c>
      <c r="T53" s="20" t="n">
        <v>0</v>
      </c>
      <c r="U53" s="18" t="n">
        <v>0</v>
      </c>
      <c r="V53" s="20" t="n">
        <v>0</v>
      </c>
      <c r="W53" s="18" t="n">
        <v>3.23644314</v>
      </c>
      <c r="X53" s="20" t="n">
        <v>0.06253293</v>
      </c>
    </row>
    <row r="54" spans="1:24">
      <c r="A54" s="15" t="s">
        <v>451</v>
      </c>
      <c r="B54" s="17" t="n">
        <v>4740</v>
      </c>
      <c r="C54" s="18">
        <f>(199.0/B54*100)</f>
        <v/>
      </c>
      <c r="D54" s="19" t="n">
        <v>4541</v>
      </c>
      <c r="E54" s="18" t="n">
        <v>65.24608799000001</v>
      </c>
      <c r="F54" s="20" t="n">
        <v>3.1021109</v>
      </c>
      <c r="G54" s="18" t="n">
        <v>11.53717074</v>
      </c>
      <c r="H54" s="20" t="n">
        <v>2.80316966</v>
      </c>
      <c r="I54" s="18" t="n">
        <v>2.89520966</v>
      </c>
      <c r="J54" s="20" t="n">
        <v>1.23952146</v>
      </c>
      <c r="K54" s="18" t="n">
        <v>3.71699411</v>
      </c>
      <c r="L54" s="20" t="n">
        <v>1.17898904</v>
      </c>
      <c r="M54" s="18" t="n">
        <v>1.23557617</v>
      </c>
      <c r="N54" s="20" t="n">
        <v>0.8780069700000001</v>
      </c>
      <c r="O54" s="18" t="n">
        <v>0</v>
      </c>
      <c r="P54" s="20" t="n">
        <v>0</v>
      </c>
      <c r="Q54" s="18" t="s">
        <v>404</v>
      </c>
      <c r="R54" s="20" t="s">
        <v>404</v>
      </c>
      <c r="S54" s="18" t="n">
        <v>0</v>
      </c>
      <c r="T54" s="20" t="n">
        <v>0</v>
      </c>
      <c r="U54" s="18" t="n">
        <v>0</v>
      </c>
      <c r="V54" s="20" t="n">
        <v>0</v>
      </c>
      <c r="W54" s="18" t="n">
        <v>15.36896133</v>
      </c>
      <c r="X54" s="20" t="n">
        <v>2.39220899</v>
      </c>
    </row>
    <row r="55" spans="1:24">
      <c r="A55" s="15" t="s">
        <v>452</v>
      </c>
      <c r="B55" s="17" t="n">
        <v>5316</v>
      </c>
      <c r="C55" s="18">
        <f>(43.0/B55*100)</f>
        <v/>
      </c>
      <c r="D55" s="19" t="n">
        <v>5273</v>
      </c>
      <c r="E55" s="18" t="n">
        <v>45.89656721</v>
      </c>
      <c r="F55" s="20" t="n">
        <v>3.79741161</v>
      </c>
      <c r="G55" s="18" t="n">
        <v>33.60075799</v>
      </c>
      <c r="H55" s="20" t="n">
        <v>3.47051855</v>
      </c>
      <c r="I55" s="18" t="n">
        <v>10.49351678</v>
      </c>
      <c r="J55" s="20" t="n">
        <v>1.97929932</v>
      </c>
      <c r="K55" s="18" t="n">
        <v>3.02139859</v>
      </c>
      <c r="L55" s="20" t="n">
        <v>1.05559017</v>
      </c>
      <c r="M55" s="18" t="n">
        <v>1.85004322</v>
      </c>
      <c r="N55" s="20" t="n">
        <v>0.8605030299999999</v>
      </c>
      <c r="O55" s="18" t="n">
        <v>0</v>
      </c>
      <c r="P55" s="20" t="n">
        <v>0</v>
      </c>
      <c r="Q55" s="18" t="s">
        <v>404</v>
      </c>
      <c r="R55" s="20" t="s">
        <v>404</v>
      </c>
      <c r="S55" s="18" t="n">
        <v>0</v>
      </c>
      <c r="T55" s="20" t="n">
        <v>0</v>
      </c>
      <c r="U55" s="18" t="n">
        <v>0.38265871</v>
      </c>
      <c r="V55" s="20" t="n">
        <v>0.37384275</v>
      </c>
      <c r="W55" s="18" t="n">
        <v>4.75505749</v>
      </c>
      <c r="X55" s="20" t="n">
        <v>1.5447675</v>
      </c>
    </row>
    <row r="56" spans="1:24">
      <c r="A56" s="15" t="s">
        <v>453</v>
      </c>
      <c r="B56" s="17" t="n">
        <v>5359</v>
      </c>
      <c r="C56" s="18">
        <f>(0.0/B56*100)</f>
        <v/>
      </c>
      <c r="D56" s="19" t="n">
        <v>5359</v>
      </c>
      <c r="E56" s="18" t="n">
        <v>28.46218374</v>
      </c>
      <c r="F56" s="20" t="n">
        <v>3.91456071</v>
      </c>
      <c r="G56" s="18" t="n">
        <v>52.7230177</v>
      </c>
      <c r="H56" s="20" t="n">
        <v>4.6180548</v>
      </c>
      <c r="I56" s="18" t="n">
        <v>9.01165426</v>
      </c>
      <c r="J56" s="20" t="n">
        <v>2.13273909</v>
      </c>
      <c r="K56" s="18" t="n">
        <v>2.83685317</v>
      </c>
      <c r="L56" s="20" t="n">
        <v>1.47455057</v>
      </c>
      <c r="M56" s="18" t="n">
        <v>2.2981282</v>
      </c>
      <c r="N56" s="20" t="n">
        <v>1.16852146</v>
      </c>
      <c r="O56" s="18" t="n">
        <v>0</v>
      </c>
      <c r="P56" s="20" t="n">
        <v>0</v>
      </c>
      <c r="Q56" s="18" t="s">
        <v>404</v>
      </c>
      <c r="R56" s="20" t="s">
        <v>404</v>
      </c>
      <c r="S56" s="18" t="n">
        <v>0</v>
      </c>
      <c r="T56" s="20" t="n">
        <v>0</v>
      </c>
      <c r="U56" s="18" t="n">
        <v>0</v>
      </c>
      <c r="V56" s="20" t="n">
        <v>0</v>
      </c>
      <c r="W56" s="18" t="n">
        <v>4.66816292</v>
      </c>
      <c r="X56" s="20" t="n">
        <v>1.76751441</v>
      </c>
    </row>
    <row r="57" spans="1:24">
      <c r="A57" s="15" t="s">
        <v>454</v>
      </c>
      <c r="B57" s="17" t="n">
        <v>6513</v>
      </c>
      <c r="C57" s="18">
        <f>(0.0/B57*100)</f>
        <v/>
      </c>
      <c r="D57" s="19" t="n">
        <v>6513</v>
      </c>
      <c r="E57" s="18" t="n">
        <v>77.57935122000001</v>
      </c>
      <c r="F57" s="20" t="n">
        <v>3.04258457</v>
      </c>
      <c r="G57" s="18" t="n">
        <v>13.07632073</v>
      </c>
      <c r="H57" s="20" t="n">
        <v>2.43892996</v>
      </c>
      <c r="I57" s="18" t="n">
        <v>5.05609216</v>
      </c>
      <c r="J57" s="20" t="n">
        <v>1.73265377</v>
      </c>
      <c r="K57" s="18" t="n">
        <v>0.45755592</v>
      </c>
      <c r="L57" s="20" t="n">
        <v>0.45745047</v>
      </c>
      <c r="M57" s="18" t="n">
        <v>0.87873281</v>
      </c>
      <c r="N57" s="20" t="n">
        <v>0.63340821</v>
      </c>
      <c r="O57" s="18" t="n">
        <v>0</v>
      </c>
      <c r="P57" s="20" t="n">
        <v>0</v>
      </c>
      <c r="Q57" s="18" t="s">
        <v>404</v>
      </c>
      <c r="R57" s="20" t="s">
        <v>404</v>
      </c>
      <c r="S57" s="18" t="n">
        <v>0</v>
      </c>
      <c r="T57" s="20" t="n">
        <v>0</v>
      </c>
      <c r="U57" s="18" t="n">
        <v>1.07469015</v>
      </c>
      <c r="V57" s="20" t="n">
        <v>0.96383592</v>
      </c>
      <c r="W57" s="18" t="n">
        <v>1.87725701</v>
      </c>
      <c r="X57" s="20" t="n">
        <v>0.93518859</v>
      </c>
    </row>
    <row r="58" spans="1:24">
      <c r="A58" s="15" t="s">
        <v>455</v>
      </c>
      <c r="B58" s="17" t="n">
        <v>7267</v>
      </c>
      <c r="C58" s="18">
        <f>(0.0/B58*100)</f>
        <v/>
      </c>
      <c r="D58" s="19" t="n">
        <v>7267</v>
      </c>
      <c r="E58" s="18" t="n">
        <v>52.88872109</v>
      </c>
      <c r="F58" s="20" t="n">
        <v>3.34087818</v>
      </c>
      <c r="G58" s="18" t="n">
        <v>30.59028623</v>
      </c>
      <c r="H58" s="20" t="n">
        <v>3.26569216</v>
      </c>
      <c r="I58" s="18" t="n">
        <v>6.52125477</v>
      </c>
      <c r="J58" s="20" t="n">
        <v>1.6723146</v>
      </c>
      <c r="K58" s="18" t="n">
        <v>4.10720493</v>
      </c>
      <c r="L58" s="20" t="n">
        <v>1.52175708</v>
      </c>
      <c r="M58" s="18" t="n">
        <v>3.07262434</v>
      </c>
      <c r="N58" s="20" t="n">
        <v>1.37411269</v>
      </c>
      <c r="O58" s="18" t="n">
        <v>0</v>
      </c>
      <c r="P58" s="20" t="n">
        <v>0</v>
      </c>
      <c r="Q58" s="18" t="s">
        <v>404</v>
      </c>
      <c r="R58" s="20" t="s">
        <v>404</v>
      </c>
      <c r="S58" s="18" t="n">
        <v>0</v>
      </c>
      <c r="T58" s="20" t="n">
        <v>0</v>
      </c>
      <c r="U58" s="18" t="n">
        <v>0</v>
      </c>
      <c r="V58" s="20" t="n">
        <v>0</v>
      </c>
      <c r="W58" s="18" t="n">
        <v>2.81990864</v>
      </c>
      <c r="X58" s="20" t="n">
        <v>1.28167868</v>
      </c>
    </row>
    <row r="59" spans="1:24">
      <c r="A59" s="15" t="s">
        <v>456</v>
      </c>
      <c r="B59" s="17" t="n">
        <v>4826</v>
      </c>
      <c r="C59" s="18">
        <f>(0.0/B59*100)</f>
        <v/>
      </c>
      <c r="D59" s="19" t="n">
        <v>4826</v>
      </c>
      <c r="E59" s="18" t="n">
        <v>19.05719577</v>
      </c>
      <c r="F59" s="20" t="n">
        <v>0.92252891</v>
      </c>
      <c r="G59" s="18" t="n">
        <v>54.69198305</v>
      </c>
      <c r="H59" s="20" t="n">
        <v>1.39446042</v>
      </c>
      <c r="I59" s="18" t="n">
        <v>21.18980958</v>
      </c>
      <c r="J59" s="20" t="n">
        <v>1.28145899</v>
      </c>
      <c r="K59" s="18" t="n">
        <v>2.40355151</v>
      </c>
      <c r="L59" s="20" t="n">
        <v>0.56010953</v>
      </c>
      <c r="M59" s="18" t="n">
        <v>0.69008762</v>
      </c>
      <c r="N59" s="20" t="n">
        <v>0.38108389</v>
      </c>
      <c r="O59" s="18" t="n">
        <v>0</v>
      </c>
      <c r="P59" s="20" t="n">
        <v>0</v>
      </c>
      <c r="Q59" s="18" t="s">
        <v>404</v>
      </c>
      <c r="R59" s="20" t="s">
        <v>404</v>
      </c>
      <c r="S59" s="18" t="n">
        <v>0</v>
      </c>
      <c r="T59" s="20" t="n">
        <v>0</v>
      </c>
      <c r="U59" s="18" t="n">
        <v>0</v>
      </c>
      <c r="V59" s="20" t="n">
        <v>0</v>
      </c>
      <c r="W59" s="18" t="n">
        <v>1.96737247</v>
      </c>
      <c r="X59" s="20" t="n">
        <v>0.39059461</v>
      </c>
    </row>
    <row r="60" spans="1:24">
      <c r="A60" s="15" t="s">
        <v>457</v>
      </c>
      <c r="B60" s="17" t="n">
        <v>4546</v>
      </c>
      <c r="C60" s="18">
        <f>(0.0/B60*100)</f>
        <v/>
      </c>
      <c r="D60" s="19" t="n">
        <v>4546</v>
      </c>
      <c r="E60" s="18" t="n">
        <v>38.18007496</v>
      </c>
      <c r="F60" s="20" t="n">
        <v>3.53872167</v>
      </c>
      <c r="G60" s="18" t="n">
        <v>21.67552272</v>
      </c>
      <c r="H60" s="20" t="n">
        <v>3.1729855</v>
      </c>
      <c r="I60" s="18" t="n">
        <v>6.27299305</v>
      </c>
      <c r="J60" s="20" t="n">
        <v>1.57436657</v>
      </c>
      <c r="K60" s="18" t="n">
        <v>5.48197796</v>
      </c>
      <c r="L60" s="20" t="n">
        <v>1.56986933</v>
      </c>
      <c r="M60" s="18" t="n">
        <v>5.98627676</v>
      </c>
      <c r="N60" s="20" t="n">
        <v>1.72805518</v>
      </c>
      <c r="O60" s="18" t="n">
        <v>0</v>
      </c>
      <c r="P60" s="20" t="n">
        <v>0</v>
      </c>
      <c r="Q60" s="18" t="s">
        <v>404</v>
      </c>
      <c r="R60" s="20" t="s">
        <v>404</v>
      </c>
      <c r="S60" s="18" t="n">
        <v>0</v>
      </c>
      <c r="T60" s="20" t="n">
        <v>0</v>
      </c>
      <c r="U60" s="18" t="n">
        <v>0</v>
      </c>
      <c r="V60" s="20" t="n">
        <v>0</v>
      </c>
      <c r="W60" s="18" t="n">
        <v>22.40315454</v>
      </c>
      <c r="X60" s="20" t="n">
        <v>1.74099386</v>
      </c>
    </row>
    <row r="61" spans="1:24">
      <c r="A61" s="15" t="s">
        <v>458</v>
      </c>
      <c r="B61" s="17" t="n">
        <v>6525</v>
      </c>
      <c r="C61" s="18">
        <f>(0.0/B61*100)</f>
        <v/>
      </c>
      <c r="D61" s="19" t="n">
        <v>6525</v>
      </c>
      <c r="E61" s="18" t="n">
        <v>40.10450328</v>
      </c>
      <c r="F61" s="20" t="n">
        <v>2.65381565</v>
      </c>
      <c r="G61" s="18" t="n">
        <v>44.76867221</v>
      </c>
      <c r="H61" s="20" t="n">
        <v>2.44267477</v>
      </c>
      <c r="I61" s="18" t="n">
        <v>9.54047916</v>
      </c>
      <c r="J61" s="20" t="n">
        <v>1.69908156</v>
      </c>
      <c r="K61" s="18" t="n">
        <v>2.96762642</v>
      </c>
      <c r="L61" s="20" t="n">
        <v>0.8063716399999999</v>
      </c>
      <c r="M61" s="18" t="n">
        <v>1.21673197</v>
      </c>
      <c r="N61" s="20" t="n">
        <v>0.5573539</v>
      </c>
      <c r="O61" s="18" t="n">
        <v>0</v>
      </c>
      <c r="P61" s="20" t="n">
        <v>0</v>
      </c>
      <c r="Q61" s="18" t="s">
        <v>404</v>
      </c>
      <c r="R61" s="20" t="s">
        <v>404</v>
      </c>
      <c r="S61" s="18" t="n">
        <v>0</v>
      </c>
      <c r="T61" s="20" t="n">
        <v>0</v>
      </c>
      <c r="U61" s="18" t="n">
        <v>0</v>
      </c>
      <c r="V61" s="20" t="n">
        <v>0</v>
      </c>
      <c r="W61" s="18" t="n">
        <v>1.40198696</v>
      </c>
      <c r="X61" s="20" t="n">
        <v>0.77066389</v>
      </c>
    </row>
    <row r="62" spans="1:24">
      <c r="A62" s="15" t="s">
        <v>459</v>
      </c>
      <c r="B62" s="17" t="n">
        <v>4476</v>
      </c>
      <c r="C62" s="18">
        <f>(0.0/B62*100)</f>
        <v/>
      </c>
      <c r="D62" s="19" t="n">
        <v>4476</v>
      </c>
      <c r="E62" s="18" t="n">
        <v>56.6729218</v>
      </c>
      <c r="F62" s="20" t="n">
        <v>0.0581382</v>
      </c>
      <c r="G62" s="18" t="n">
        <v>39.98144269</v>
      </c>
      <c r="H62" s="20" t="n">
        <v>0.05376831</v>
      </c>
      <c r="I62" s="18" t="n">
        <v>3.34563551</v>
      </c>
      <c r="J62" s="20" t="n">
        <v>0.01794608</v>
      </c>
      <c r="K62" s="18" t="n">
        <v>0</v>
      </c>
      <c r="L62" s="20" t="n">
        <v>0</v>
      </c>
      <c r="M62" s="18" t="n">
        <v>0</v>
      </c>
      <c r="N62" s="20" t="n">
        <v>0</v>
      </c>
      <c r="O62" s="18" t="n">
        <v>0</v>
      </c>
      <c r="P62" s="20" t="n">
        <v>0</v>
      </c>
      <c r="Q62" s="18" t="s">
        <v>404</v>
      </c>
      <c r="R62" s="20" t="s">
        <v>404</v>
      </c>
      <c r="S62" s="18" t="n">
        <v>0</v>
      </c>
      <c r="T62" s="20" t="n">
        <v>0</v>
      </c>
      <c r="U62" s="18" t="n">
        <v>0</v>
      </c>
      <c r="V62" s="20" t="n">
        <v>0</v>
      </c>
      <c r="W62" s="18" t="n">
        <v>0</v>
      </c>
      <c r="X62" s="20" t="n">
        <v>0</v>
      </c>
    </row>
    <row r="63" spans="1:24">
      <c r="A63" s="15" t="s">
        <v>460</v>
      </c>
      <c r="B63" s="17" t="n">
        <v>5324</v>
      </c>
      <c r="C63" s="18">
        <f>(0.0/B63*100)</f>
        <v/>
      </c>
      <c r="D63" s="19" t="n">
        <v>5324</v>
      </c>
      <c r="E63" s="18" t="n">
        <v>22.38227729</v>
      </c>
      <c r="F63" s="20" t="n">
        <v>0.14309145</v>
      </c>
      <c r="G63" s="18" t="n">
        <v>16.96678647</v>
      </c>
      <c r="H63" s="20" t="n">
        <v>0.11568753</v>
      </c>
      <c r="I63" s="18" t="n">
        <v>31.54466684</v>
      </c>
      <c r="J63" s="20" t="n">
        <v>0.16574877</v>
      </c>
      <c r="K63" s="18" t="n">
        <v>14.49020909</v>
      </c>
      <c r="L63" s="20" t="n">
        <v>0.18325484</v>
      </c>
      <c r="M63" s="18" t="n">
        <v>7.98901528</v>
      </c>
      <c r="N63" s="20" t="n">
        <v>0.09403762</v>
      </c>
      <c r="O63" s="18" t="n">
        <v>0</v>
      </c>
      <c r="P63" s="20" t="n">
        <v>0</v>
      </c>
      <c r="Q63" s="18" t="s">
        <v>404</v>
      </c>
      <c r="R63" s="20" t="s">
        <v>404</v>
      </c>
      <c r="S63" s="18" t="n">
        <v>0</v>
      </c>
      <c r="T63" s="20" t="n">
        <v>0</v>
      </c>
      <c r="U63" s="18" t="n">
        <v>0</v>
      </c>
      <c r="V63" s="20" t="n">
        <v>0</v>
      </c>
      <c r="W63" s="18" t="n">
        <v>6.62704503</v>
      </c>
      <c r="X63" s="20" t="n">
        <v>0.0646033</v>
      </c>
    </row>
    <row r="64" spans="1:24">
      <c r="A64" s="15" t="s">
        <v>461</v>
      </c>
      <c r="B64" s="17" t="n">
        <v>3634</v>
      </c>
      <c r="C64" s="18">
        <f>(27.0/B64*100)</f>
        <v/>
      </c>
      <c r="D64" s="19" t="n">
        <v>3607</v>
      </c>
      <c r="E64" s="18" t="n">
        <v>6.57141738</v>
      </c>
      <c r="F64" s="20" t="n">
        <v>0.0672254</v>
      </c>
      <c r="G64" s="18" t="n">
        <v>79.49093309</v>
      </c>
      <c r="H64" s="20" t="n">
        <v>0.08410040000000001</v>
      </c>
      <c r="I64" s="18" t="n">
        <v>5.14327182</v>
      </c>
      <c r="J64" s="20" t="n">
        <v>0.01389816</v>
      </c>
      <c r="K64" s="18" t="n">
        <v>5.13642505</v>
      </c>
      <c r="L64" s="20" t="n">
        <v>0.04644049</v>
      </c>
      <c r="M64" s="18" t="n">
        <v>1.60043006</v>
      </c>
      <c r="N64" s="20" t="n">
        <v>0.02219274</v>
      </c>
      <c r="O64" s="18" t="n">
        <v>0</v>
      </c>
      <c r="P64" s="20" t="n">
        <v>0</v>
      </c>
      <c r="Q64" s="18" t="s">
        <v>404</v>
      </c>
      <c r="R64" s="20" t="s">
        <v>404</v>
      </c>
      <c r="S64" s="18" t="n">
        <v>0</v>
      </c>
      <c r="T64" s="20" t="n">
        <v>0</v>
      </c>
      <c r="U64" s="18" t="n">
        <v>0</v>
      </c>
      <c r="V64" s="20" t="n">
        <v>0</v>
      </c>
      <c r="W64" s="18" t="n">
        <v>2.0575226</v>
      </c>
      <c r="X64" s="20" t="n">
        <v>0.04847299</v>
      </c>
    </row>
    <row r="65" spans="1:24">
      <c r="A65" s="15" t="s">
        <v>462</v>
      </c>
      <c r="B65" s="17" t="n">
        <v>5325</v>
      </c>
      <c r="C65" s="18">
        <f>(0.0/B65*100)</f>
        <v/>
      </c>
      <c r="D65" s="19" t="n">
        <v>5325</v>
      </c>
      <c r="E65" s="18" t="n">
        <v>10.63281037</v>
      </c>
      <c r="F65" s="20" t="n">
        <v>2.33585042</v>
      </c>
      <c r="G65" s="18" t="n">
        <v>34.54454349</v>
      </c>
      <c r="H65" s="20" t="n">
        <v>3.02670825</v>
      </c>
      <c r="I65" s="18" t="n">
        <v>26.49911159</v>
      </c>
      <c r="J65" s="20" t="n">
        <v>3.43150259</v>
      </c>
      <c r="K65" s="18" t="n">
        <v>18.58270206</v>
      </c>
      <c r="L65" s="20" t="n">
        <v>2.58802048</v>
      </c>
      <c r="M65" s="18" t="n">
        <v>7.732556</v>
      </c>
      <c r="N65" s="20" t="n">
        <v>1.75099939</v>
      </c>
      <c r="O65" s="18" t="n">
        <v>0</v>
      </c>
      <c r="P65" s="20" t="n">
        <v>0</v>
      </c>
      <c r="Q65" s="18" t="s">
        <v>404</v>
      </c>
      <c r="R65" s="20" t="s">
        <v>404</v>
      </c>
      <c r="S65" s="18" t="n">
        <v>0</v>
      </c>
      <c r="T65" s="20" t="n">
        <v>0</v>
      </c>
      <c r="U65" s="18" t="n">
        <v>0</v>
      </c>
      <c r="V65" s="20" t="n">
        <v>0</v>
      </c>
      <c r="W65" s="18" t="n">
        <v>2.00827649</v>
      </c>
      <c r="X65" s="20" t="n">
        <v>0.99129732</v>
      </c>
    </row>
    <row r="66" spans="1:24">
      <c r="A66" s="15" t="s">
        <v>463</v>
      </c>
      <c r="B66" s="17" t="n">
        <v>5665</v>
      </c>
      <c r="C66" s="18">
        <f>(0.0/B66*100)</f>
        <v/>
      </c>
      <c r="D66" s="19" t="n">
        <v>5665</v>
      </c>
      <c r="E66" s="18" t="n">
        <v>35.71185097</v>
      </c>
      <c r="F66" s="20" t="n">
        <v>0.4289507</v>
      </c>
      <c r="G66" s="18" t="n">
        <v>45.82583722</v>
      </c>
      <c r="H66" s="20" t="n">
        <v>0.46265544</v>
      </c>
      <c r="I66" s="18" t="n">
        <v>9.96875107</v>
      </c>
      <c r="J66" s="20" t="n">
        <v>0.11456362</v>
      </c>
      <c r="K66" s="18" t="n">
        <v>4.68431005</v>
      </c>
      <c r="L66" s="20" t="n">
        <v>0.24407557</v>
      </c>
      <c r="M66" s="18" t="n">
        <v>2.75715604</v>
      </c>
      <c r="N66" s="20" t="n">
        <v>0.14634638</v>
      </c>
      <c r="O66" s="18" t="n">
        <v>0</v>
      </c>
      <c r="P66" s="20" t="n">
        <v>0</v>
      </c>
      <c r="Q66" s="18" t="s">
        <v>404</v>
      </c>
      <c r="R66" s="20" t="s">
        <v>404</v>
      </c>
      <c r="S66" s="18" t="n">
        <v>0</v>
      </c>
      <c r="T66" s="20" t="n">
        <v>0</v>
      </c>
      <c r="U66" s="18" t="n">
        <v>0</v>
      </c>
      <c r="V66" s="20" t="n">
        <v>0</v>
      </c>
      <c r="W66" s="18" t="n">
        <v>1.05209465</v>
      </c>
      <c r="X66" s="20" t="n">
        <v>0.33984667</v>
      </c>
    </row>
    <row r="67" spans="1:24">
      <c r="A67" s="15" t="s">
        <v>464</v>
      </c>
      <c r="B67" s="17" t="n">
        <v>6971</v>
      </c>
      <c r="C67" s="18">
        <f>(0.0/B67*100)</f>
        <v/>
      </c>
      <c r="D67" s="19" t="n">
        <v>6971</v>
      </c>
      <c r="E67" s="18" t="n">
        <v>43.52947788</v>
      </c>
      <c r="F67" s="20" t="n">
        <v>3.27850315</v>
      </c>
      <c r="G67" s="18" t="n">
        <v>41.86917354</v>
      </c>
      <c r="H67" s="20" t="n">
        <v>3.38230266</v>
      </c>
      <c r="I67" s="18" t="n">
        <v>7.96271393</v>
      </c>
      <c r="J67" s="20" t="n">
        <v>1.58825763</v>
      </c>
      <c r="K67" s="18" t="n">
        <v>3.75427506</v>
      </c>
      <c r="L67" s="20" t="n">
        <v>0.89890939</v>
      </c>
      <c r="M67" s="18" t="n">
        <v>1.39368665</v>
      </c>
      <c r="N67" s="20" t="n">
        <v>0.9887259</v>
      </c>
      <c r="O67" s="18" t="n">
        <v>0</v>
      </c>
      <c r="P67" s="20" t="n">
        <v>0</v>
      </c>
      <c r="Q67" s="18" t="s">
        <v>404</v>
      </c>
      <c r="R67" s="20" t="s">
        <v>404</v>
      </c>
      <c r="S67" s="18" t="n">
        <v>0</v>
      </c>
      <c r="T67" s="20" t="n">
        <v>0</v>
      </c>
      <c r="U67" s="18" t="n">
        <v>0</v>
      </c>
      <c r="V67" s="20" t="n">
        <v>0</v>
      </c>
      <c r="W67" s="18" t="n">
        <v>1.49067293</v>
      </c>
      <c r="X67" s="20" t="n">
        <v>0.7156973599999999</v>
      </c>
    </row>
    <row r="68" spans="1:24">
      <c r="A68" s="15" t="s">
        <v>465</v>
      </c>
      <c r="B68" s="17" t="n">
        <v>12083</v>
      </c>
      <c r="C68" s="18">
        <f>(0.0/B68*100)</f>
        <v/>
      </c>
      <c r="D68" s="19" t="n">
        <v>12083</v>
      </c>
      <c r="E68" s="18" t="n">
        <v>31.09926078</v>
      </c>
      <c r="F68" s="20" t="n">
        <v>0.09340938</v>
      </c>
      <c r="G68" s="18" t="n">
        <v>49.56475324</v>
      </c>
      <c r="H68" s="20" t="n">
        <v>0.09534585</v>
      </c>
      <c r="I68" s="18" t="n">
        <v>10.73144716</v>
      </c>
      <c r="J68" s="20" t="n">
        <v>0.06039274</v>
      </c>
      <c r="K68" s="18" t="n">
        <v>4.26970359</v>
      </c>
      <c r="L68" s="20" t="n">
        <v>0.04406204</v>
      </c>
      <c r="M68" s="18" t="n">
        <v>1.84358933</v>
      </c>
      <c r="N68" s="20" t="n">
        <v>0.0305195</v>
      </c>
      <c r="O68" s="18" t="n">
        <v>0</v>
      </c>
      <c r="P68" s="20" t="n">
        <v>0</v>
      </c>
      <c r="Q68" s="18" t="s">
        <v>404</v>
      </c>
      <c r="R68" s="20" t="s">
        <v>404</v>
      </c>
      <c r="S68" s="18" t="n">
        <v>0</v>
      </c>
      <c r="T68" s="20" t="n">
        <v>0</v>
      </c>
      <c r="U68" s="18" t="n">
        <v>0</v>
      </c>
      <c r="V68" s="20" t="n">
        <v>0</v>
      </c>
      <c r="W68" s="18" t="n">
        <v>2.4912459</v>
      </c>
      <c r="X68" s="20" t="n">
        <v>0.03145999</v>
      </c>
    </row>
    <row r="69" spans="1:24">
      <c r="A69" s="15" t="s">
        <v>466</v>
      </c>
      <c r="B69" s="17" t="n">
        <v>4876</v>
      </c>
      <c r="C69" s="18">
        <f>(0.0/B69*100)</f>
        <v/>
      </c>
      <c r="D69" s="19" t="n">
        <v>4876</v>
      </c>
      <c r="E69" s="18" t="n">
        <v>28.72377304</v>
      </c>
      <c r="F69" s="20" t="n">
        <v>3.32622195</v>
      </c>
      <c r="G69" s="18" t="n">
        <v>44.99753391</v>
      </c>
      <c r="H69" s="20" t="n">
        <v>3.84171918</v>
      </c>
      <c r="I69" s="18" t="n">
        <v>18.99202585</v>
      </c>
      <c r="J69" s="20" t="n">
        <v>3.20222368</v>
      </c>
      <c r="K69" s="18" t="n">
        <v>5.00917753</v>
      </c>
      <c r="L69" s="20" t="n">
        <v>1.71774438</v>
      </c>
      <c r="M69" s="18" t="n">
        <v>2.27748967</v>
      </c>
      <c r="N69" s="20" t="n">
        <v>1.06399577</v>
      </c>
      <c r="O69" s="18" t="n">
        <v>0</v>
      </c>
      <c r="P69" s="20" t="n">
        <v>0</v>
      </c>
      <c r="Q69" s="18" t="s">
        <v>404</v>
      </c>
      <c r="R69" s="20" t="s">
        <v>404</v>
      </c>
      <c r="S69" s="18" t="n">
        <v>0</v>
      </c>
      <c r="T69" s="20" t="n">
        <v>0</v>
      </c>
      <c r="U69" s="18" t="n">
        <v>0</v>
      </c>
      <c r="V69" s="20" t="n">
        <v>0</v>
      </c>
      <c r="W69" s="18" t="n">
        <v>0</v>
      </c>
      <c r="X69" s="20" t="n">
        <v>0</v>
      </c>
    </row>
    <row r="70" spans="1:24">
      <c r="A70" s="15" t="s">
        <v>467</v>
      </c>
      <c r="B70" s="17" t="n">
        <v>6036</v>
      </c>
      <c r="C70" s="18">
        <f>(0.0/B70*100)</f>
        <v/>
      </c>
      <c r="D70" s="19" t="n">
        <v>6036</v>
      </c>
      <c r="E70" s="18" t="n">
        <v>10.27925985</v>
      </c>
      <c r="F70" s="20" t="n">
        <v>2.11790908</v>
      </c>
      <c r="G70" s="18" t="n">
        <v>37.23039222</v>
      </c>
      <c r="H70" s="20" t="n">
        <v>3.9462035</v>
      </c>
      <c r="I70" s="18" t="n">
        <v>30.09315009</v>
      </c>
      <c r="J70" s="20" t="n">
        <v>3.19243527</v>
      </c>
      <c r="K70" s="18" t="n">
        <v>14.29508296</v>
      </c>
      <c r="L70" s="20" t="n">
        <v>2.6520548</v>
      </c>
      <c r="M70" s="18" t="n">
        <v>7.78325153</v>
      </c>
      <c r="N70" s="20" t="n">
        <v>1.72994613</v>
      </c>
      <c r="O70" s="18" t="n">
        <v>0</v>
      </c>
      <c r="P70" s="20" t="n">
        <v>0</v>
      </c>
      <c r="Q70" s="18" t="s">
        <v>404</v>
      </c>
      <c r="R70" s="20" t="s">
        <v>404</v>
      </c>
      <c r="S70" s="18" t="n">
        <v>0</v>
      </c>
      <c r="T70" s="20" t="n">
        <v>0</v>
      </c>
      <c r="U70" s="18" t="n">
        <v>0</v>
      </c>
      <c r="V70" s="20" t="n">
        <v>0</v>
      </c>
      <c r="W70" s="18" t="n">
        <v>0.31886335</v>
      </c>
      <c r="X70" s="20" t="n">
        <v>0.45296712</v>
      </c>
    </row>
    <row r="71" spans="1:24">
      <c r="A71" s="15" t="s">
        <v>468</v>
      </c>
      <c r="B71" s="17" t="n">
        <v>6115</v>
      </c>
      <c r="C71" s="18">
        <f>(0.0/B71*100)</f>
        <v/>
      </c>
      <c r="D71" s="19" t="n">
        <v>6115</v>
      </c>
      <c r="E71" s="18" t="n">
        <v>29.89293177</v>
      </c>
      <c r="F71" s="20" t="n">
        <v>0.24269721</v>
      </c>
      <c r="G71" s="18" t="n">
        <v>52.79411255</v>
      </c>
      <c r="H71" s="20" t="n">
        <v>1.16344938</v>
      </c>
      <c r="I71" s="18" t="n">
        <v>11.28174312</v>
      </c>
      <c r="J71" s="20" t="n">
        <v>0.10404116</v>
      </c>
      <c r="K71" s="18" t="n">
        <v>3.73386929</v>
      </c>
      <c r="L71" s="20" t="n">
        <v>0.74915287</v>
      </c>
      <c r="M71" s="18" t="n">
        <v>1.67072568</v>
      </c>
      <c r="N71" s="20" t="n">
        <v>0.69722683</v>
      </c>
      <c r="O71" s="18" t="n">
        <v>0</v>
      </c>
      <c r="P71" s="20" t="n">
        <v>0</v>
      </c>
      <c r="Q71" s="18" t="s">
        <v>404</v>
      </c>
      <c r="R71" s="20" t="s">
        <v>404</v>
      </c>
      <c r="S71" s="18" t="n">
        <v>0</v>
      </c>
      <c r="T71" s="20" t="n">
        <v>0</v>
      </c>
      <c r="U71" s="18" t="n">
        <v>0</v>
      </c>
      <c r="V71" s="20" t="n">
        <v>0</v>
      </c>
      <c r="W71" s="18" t="n">
        <v>0.62661758</v>
      </c>
      <c r="X71" s="20" t="n">
        <v>0.02967901</v>
      </c>
    </row>
    <row r="72" spans="1:24">
      <c r="A72" s="15" t="s">
        <v>469</v>
      </c>
      <c r="B72" s="17" t="n">
        <v>7708</v>
      </c>
      <c r="C72" s="18">
        <f>(0.0/B72*100)</f>
        <v/>
      </c>
      <c r="D72" s="19" t="n">
        <v>7708</v>
      </c>
      <c r="E72" s="18" t="n">
        <v>14.73590512</v>
      </c>
      <c r="F72" s="20" t="n">
        <v>2.27253409</v>
      </c>
      <c r="G72" s="18" t="n">
        <v>55.46817274</v>
      </c>
      <c r="H72" s="20" t="n">
        <v>3.77502713</v>
      </c>
      <c r="I72" s="18" t="n">
        <v>24.70321397</v>
      </c>
      <c r="J72" s="20" t="n">
        <v>3.1429036</v>
      </c>
      <c r="K72" s="18" t="n">
        <v>1.59425503</v>
      </c>
      <c r="L72" s="20" t="n">
        <v>0.85036278</v>
      </c>
      <c r="M72" s="18" t="n">
        <v>1.85992926</v>
      </c>
      <c r="N72" s="20" t="n">
        <v>0.89703187</v>
      </c>
      <c r="O72" s="18" t="n">
        <v>0</v>
      </c>
      <c r="P72" s="20" t="n">
        <v>0</v>
      </c>
      <c r="Q72" s="18" t="s">
        <v>404</v>
      </c>
      <c r="R72" s="20" t="s">
        <v>404</v>
      </c>
      <c r="S72" s="18" t="n">
        <v>0</v>
      </c>
      <c r="T72" s="20" t="n">
        <v>0</v>
      </c>
      <c r="U72" s="18" t="n">
        <v>0</v>
      </c>
      <c r="V72" s="20" t="n">
        <v>0</v>
      </c>
      <c r="W72" s="18" t="n">
        <v>1.63852389</v>
      </c>
      <c r="X72" s="20" t="n">
        <v>0.9887629999999999</v>
      </c>
    </row>
    <row r="73" spans="1:24">
      <c r="A73" s="15" t="s">
        <v>470</v>
      </c>
      <c r="B73" s="17" t="n">
        <v>8249</v>
      </c>
      <c r="C73" s="18">
        <f>(0.0/B73*100)</f>
        <v/>
      </c>
      <c r="D73" s="19" t="n">
        <v>8249</v>
      </c>
      <c r="E73" s="18" t="n">
        <v>49.70639957</v>
      </c>
      <c r="F73" s="20" t="n">
        <v>3.83028559</v>
      </c>
      <c r="G73" s="18" t="n">
        <v>40.80746388</v>
      </c>
      <c r="H73" s="20" t="n">
        <v>3.81250154</v>
      </c>
      <c r="I73" s="18" t="n">
        <v>3.41506352</v>
      </c>
      <c r="J73" s="20" t="n">
        <v>1.46218203</v>
      </c>
      <c r="K73" s="18" t="n">
        <v>1.89389627</v>
      </c>
      <c r="L73" s="20" t="n">
        <v>1.20390022</v>
      </c>
      <c r="M73" s="18" t="n">
        <v>0.02051814</v>
      </c>
      <c r="N73" s="20" t="n">
        <v>0.02052347</v>
      </c>
      <c r="O73" s="18" t="n">
        <v>0</v>
      </c>
      <c r="P73" s="20" t="n">
        <v>0</v>
      </c>
      <c r="Q73" s="18" t="s">
        <v>404</v>
      </c>
      <c r="R73" s="20" t="s">
        <v>404</v>
      </c>
      <c r="S73" s="18" t="n">
        <v>0</v>
      </c>
      <c r="T73" s="20" t="n">
        <v>0</v>
      </c>
      <c r="U73" s="18" t="n">
        <v>0</v>
      </c>
      <c r="V73" s="20" t="n">
        <v>0</v>
      </c>
      <c r="W73" s="18" t="n">
        <v>4.15665862</v>
      </c>
      <c r="X73" s="20" t="n">
        <v>1.54283411</v>
      </c>
    </row>
    <row r="74" spans="1:24">
      <c r="A74" s="15" t="s">
        <v>471</v>
      </c>
      <c r="B74" s="17" t="n">
        <v>4692</v>
      </c>
      <c r="C74" s="18">
        <f>(484.0/B74*100)</f>
        <v/>
      </c>
      <c r="D74" s="19" t="n">
        <v>4208</v>
      </c>
      <c r="E74" s="18" t="n">
        <v>27.89200096</v>
      </c>
      <c r="F74" s="20" t="n">
        <v>0.23980459</v>
      </c>
      <c r="G74" s="18" t="n">
        <v>7.45751035</v>
      </c>
      <c r="H74" s="20" t="n">
        <v>0.11626304</v>
      </c>
      <c r="I74" s="18" t="n">
        <v>34.02674669</v>
      </c>
      <c r="J74" s="20" t="n">
        <v>0.23698389</v>
      </c>
      <c r="K74" s="18" t="n">
        <v>21.51033415</v>
      </c>
      <c r="L74" s="20" t="n">
        <v>0.24589239</v>
      </c>
      <c r="M74" s="18" t="n">
        <v>6.27795701</v>
      </c>
      <c r="N74" s="20" t="n">
        <v>0.12168697</v>
      </c>
      <c r="O74" s="18" t="n">
        <v>0</v>
      </c>
      <c r="P74" s="20" t="n">
        <v>0</v>
      </c>
      <c r="Q74" s="18" t="s">
        <v>404</v>
      </c>
      <c r="R74" s="20" t="s">
        <v>404</v>
      </c>
      <c r="S74" s="18" t="n">
        <v>0</v>
      </c>
      <c r="T74" s="20" t="n">
        <v>0</v>
      </c>
      <c r="U74" s="18" t="n">
        <v>0</v>
      </c>
      <c r="V74" s="20" t="n">
        <v>0</v>
      </c>
      <c r="W74" s="18" t="n">
        <v>2.83545085</v>
      </c>
      <c r="X74" s="20" t="n">
        <v>0.1137455</v>
      </c>
    </row>
    <row r="75" spans="1:24">
      <c r="A75" s="15" t="s">
        <v>472</v>
      </c>
      <c r="B75" s="17" t="n">
        <v>5375</v>
      </c>
      <c r="C75" s="18">
        <f>(483.0/B75*100)</f>
        <v/>
      </c>
      <c r="D75" s="19" t="n">
        <v>4892</v>
      </c>
      <c r="E75" s="18" t="n">
        <v>65.54698587</v>
      </c>
      <c r="F75" s="20" t="n">
        <v>3.85978468</v>
      </c>
      <c r="G75" s="18" t="n">
        <v>8.57324947</v>
      </c>
      <c r="H75" s="20" t="n">
        <v>2.37826869</v>
      </c>
      <c r="I75" s="18" t="n">
        <v>4.44971538</v>
      </c>
      <c r="J75" s="20" t="n">
        <v>1.65008708</v>
      </c>
      <c r="K75" s="18" t="n">
        <v>5.16005006</v>
      </c>
      <c r="L75" s="20" t="n">
        <v>1.96445314</v>
      </c>
      <c r="M75" s="18" t="n">
        <v>6.86802829</v>
      </c>
      <c r="N75" s="20" t="n">
        <v>2.17111394</v>
      </c>
      <c r="O75" s="18" t="n">
        <v>0</v>
      </c>
      <c r="P75" s="20" t="n">
        <v>0</v>
      </c>
      <c r="Q75" s="18" t="s">
        <v>404</v>
      </c>
      <c r="R75" s="20" t="s">
        <v>404</v>
      </c>
      <c r="S75" s="18" t="n">
        <v>0</v>
      </c>
      <c r="T75" s="20" t="n">
        <v>0</v>
      </c>
      <c r="U75" s="18" t="n">
        <v>0</v>
      </c>
      <c r="V75" s="20" t="n">
        <v>0</v>
      </c>
      <c r="W75" s="18" t="n">
        <v>9.40197094</v>
      </c>
      <c r="X75" s="20" t="n">
        <v>2.55975354</v>
      </c>
    </row>
    <row r="76" spans="1:24">
      <c r="A76" s="15" t="s">
        <v>473</v>
      </c>
      <c r="B76" s="17" t="n">
        <v>14167</v>
      </c>
      <c r="C76" s="18">
        <f>(1400.0/B76*100)</f>
        <v/>
      </c>
      <c r="D76" s="19" t="n">
        <v>12767</v>
      </c>
      <c r="E76" s="18" t="n">
        <v>34.3056159</v>
      </c>
      <c r="F76" s="20" t="n">
        <v>2.49357493</v>
      </c>
      <c r="G76" s="18" t="n">
        <v>47.05685017</v>
      </c>
      <c r="H76" s="20" t="n">
        <v>2.71936452</v>
      </c>
      <c r="I76" s="18" t="n">
        <v>8.401594559999999</v>
      </c>
      <c r="J76" s="20" t="n">
        <v>1.46243929</v>
      </c>
      <c r="K76" s="18" t="n">
        <v>1.72202408</v>
      </c>
      <c r="L76" s="20" t="n">
        <v>0.29828522</v>
      </c>
      <c r="M76" s="18" t="n">
        <v>0.85729223</v>
      </c>
      <c r="N76" s="20" t="n">
        <v>0.50256881</v>
      </c>
      <c r="O76" s="18" t="n">
        <v>0</v>
      </c>
      <c r="P76" s="20" t="n">
        <v>0</v>
      </c>
      <c r="Q76" s="18" t="s">
        <v>404</v>
      </c>
      <c r="R76" s="20" t="s">
        <v>404</v>
      </c>
      <c r="S76" s="18" t="n">
        <v>0</v>
      </c>
      <c r="T76" s="20" t="n">
        <v>0</v>
      </c>
      <c r="U76" s="18" t="n">
        <v>0</v>
      </c>
      <c r="V76" s="20" t="n">
        <v>0</v>
      </c>
      <c r="W76" s="18" t="n">
        <v>7.65662306</v>
      </c>
      <c r="X76" s="20" t="n">
        <v>1.59887831</v>
      </c>
    </row>
    <row r="77" spans="1:24">
      <c r="A77" s="15" t="s">
        <v>474</v>
      </c>
      <c r="B77" s="17" t="n">
        <v>6062</v>
      </c>
      <c r="C77" s="18">
        <f>(0.0/B77*100)</f>
        <v/>
      </c>
      <c r="D77" s="19" t="n">
        <v>6062</v>
      </c>
      <c r="E77" s="18" t="n">
        <v>84.3264284</v>
      </c>
      <c r="F77" s="20" t="n">
        <v>2.1499084</v>
      </c>
      <c r="G77" s="18" t="n">
        <v>11.58422332</v>
      </c>
      <c r="H77" s="20" t="n">
        <v>1.91000821</v>
      </c>
      <c r="I77" s="18" t="n">
        <v>1.98321046</v>
      </c>
      <c r="J77" s="20" t="n">
        <v>0.64743746</v>
      </c>
      <c r="K77" s="18" t="n">
        <v>1.0296694</v>
      </c>
      <c r="L77" s="20" t="n">
        <v>0.40307097</v>
      </c>
      <c r="M77" s="18" t="n">
        <v>1.07646841</v>
      </c>
      <c r="N77" s="20" t="n">
        <v>0.65743064</v>
      </c>
      <c r="O77" s="18" t="n">
        <v>0</v>
      </c>
      <c r="P77" s="20" t="n">
        <v>0</v>
      </c>
      <c r="Q77" s="18" t="s">
        <v>404</v>
      </c>
      <c r="R77" s="20" t="s">
        <v>404</v>
      </c>
      <c r="S77" s="18" t="n">
        <v>0</v>
      </c>
      <c r="T77" s="20" t="n">
        <v>0</v>
      </c>
      <c r="U77" s="18" t="n">
        <v>0</v>
      </c>
      <c r="V77" s="20" t="n">
        <v>0</v>
      </c>
      <c r="W77" s="18" t="n">
        <v>0</v>
      </c>
      <c r="X77" s="20" t="n">
        <v>0</v>
      </c>
    </row>
    <row r="78" spans="1:24">
      <c r="A78" s="15" t="s">
        <v>475</v>
      </c>
      <c r="B78" s="17" t="n">
        <v>5826</v>
      </c>
      <c r="C78" s="18">
        <f>(0.0/B78*100)</f>
        <v/>
      </c>
      <c r="D78" s="19" t="n">
        <v>5826</v>
      </c>
      <c r="E78" s="18" t="n">
        <v>75.43686889999999</v>
      </c>
      <c r="F78" s="20" t="n">
        <v>3.3746832</v>
      </c>
      <c r="G78" s="18" t="n">
        <v>19.09335022</v>
      </c>
      <c r="H78" s="20" t="n">
        <v>3.35467864</v>
      </c>
      <c r="I78" s="18" t="n">
        <v>1.66347385</v>
      </c>
      <c r="J78" s="20" t="n">
        <v>0.89549258</v>
      </c>
      <c r="K78" s="18" t="n">
        <v>1.80075649</v>
      </c>
      <c r="L78" s="20" t="n">
        <v>1.04004948</v>
      </c>
      <c r="M78" s="18" t="n">
        <v>0.37724877</v>
      </c>
      <c r="N78" s="20" t="n">
        <v>0.30049338</v>
      </c>
      <c r="O78" s="18" t="n">
        <v>0</v>
      </c>
      <c r="P78" s="20" t="n">
        <v>0</v>
      </c>
      <c r="Q78" s="18" t="s">
        <v>404</v>
      </c>
      <c r="R78" s="20" t="s">
        <v>404</v>
      </c>
      <c r="S78" s="18" t="n">
        <v>0</v>
      </c>
      <c r="T78" s="20" t="n">
        <v>0</v>
      </c>
      <c r="U78" s="18" t="n">
        <v>0.63029696</v>
      </c>
      <c r="V78" s="20" t="n">
        <v>0.63091648</v>
      </c>
      <c r="W78" s="18" t="n">
        <v>0.99800481</v>
      </c>
      <c r="X78" s="20" t="n">
        <v>0.71176061</v>
      </c>
    </row>
    <row customHeight="1" ht="25" r="79" spans="1:24">
      <c r="A79" s="15" t="s">
        <v>476</v>
      </c>
      <c r="B79" s="17" t="n">
        <v>1657</v>
      </c>
      <c r="C79" s="18">
        <f>(21.0/B79*100)</f>
        <v/>
      </c>
      <c r="D79" s="19" t="n">
        <v>1636</v>
      </c>
      <c r="E79" s="18" t="n">
        <v>22.34639103</v>
      </c>
      <c r="F79" s="20" t="n">
        <v>5.7030999</v>
      </c>
      <c r="G79" s="18" t="n">
        <v>76.8281107</v>
      </c>
      <c r="H79" s="20" t="n">
        <v>5.56991469</v>
      </c>
      <c r="I79" s="18" t="n">
        <v>0</v>
      </c>
      <c r="J79" s="20" t="n">
        <v>0</v>
      </c>
      <c r="K79" s="18" t="n">
        <v>0</v>
      </c>
      <c r="L79" s="20" t="n">
        <v>0</v>
      </c>
      <c r="M79" s="18" t="n">
        <v>0</v>
      </c>
      <c r="N79" s="20" t="n">
        <v>0</v>
      </c>
      <c r="O79" s="18" t="n">
        <v>0</v>
      </c>
      <c r="P79" s="20" t="n">
        <v>0</v>
      </c>
      <c r="Q79" s="18" t="s">
        <v>404</v>
      </c>
      <c r="R79" s="20" t="s">
        <v>404</v>
      </c>
      <c r="S79" s="18" t="n">
        <v>0</v>
      </c>
      <c r="T79" s="20" t="n">
        <v>0</v>
      </c>
      <c r="U79" s="18" t="n">
        <v>0</v>
      </c>
      <c r="V79" s="20" t="n">
        <v>0</v>
      </c>
      <c r="W79" s="18" t="n">
        <v>0.82549827</v>
      </c>
      <c r="X79" s="20" t="n">
        <v>0.83341526</v>
      </c>
    </row>
    <row r="80" spans="1:24">
      <c r="A80" s="15" t="s">
        <v>477</v>
      </c>
      <c r="B80" s="17" t="n">
        <v>7841</v>
      </c>
      <c r="C80" s="18">
        <f>(0.0/B80*100)</f>
        <v/>
      </c>
      <c r="D80" s="19" t="n">
        <v>7841</v>
      </c>
      <c r="E80" s="18" t="n">
        <v>5.07927199</v>
      </c>
      <c r="F80" s="20" t="n">
        <v>1.62572021</v>
      </c>
      <c r="G80" s="18" t="n">
        <v>17.70722341</v>
      </c>
      <c r="H80" s="20" t="n">
        <v>2.771906</v>
      </c>
      <c r="I80" s="18" t="n">
        <v>19.78627544</v>
      </c>
      <c r="J80" s="20" t="n">
        <v>2.83610578</v>
      </c>
      <c r="K80" s="18" t="n">
        <v>24.58405183</v>
      </c>
      <c r="L80" s="20" t="n">
        <v>3.14732344</v>
      </c>
      <c r="M80" s="18" t="n">
        <v>32.84317733</v>
      </c>
      <c r="N80" s="20" t="n">
        <v>3.27457774</v>
      </c>
      <c r="O80" s="18" t="n">
        <v>0</v>
      </c>
      <c r="P80" s="20" t="n">
        <v>0</v>
      </c>
      <c r="Q80" s="18" t="s">
        <v>404</v>
      </c>
      <c r="R80" s="20" t="s">
        <v>404</v>
      </c>
      <c r="S80" s="18" t="n">
        <v>0</v>
      </c>
      <c r="T80" s="20" t="n">
        <v>0</v>
      </c>
      <c r="U80" s="18" t="n">
        <v>0</v>
      </c>
      <c r="V80" s="20" t="n">
        <v>0</v>
      </c>
      <c r="W80" s="18" t="n">
        <v>0</v>
      </c>
      <c r="X80" s="20" t="n">
        <v>0</v>
      </c>
    </row>
    <row r="81" spans="1:24">
      <c r="A81" s="21" t="s">
        <v>478</v>
      </c>
      <c r="B81" s="17" t="n">
        <v>8861</v>
      </c>
      <c r="C81" s="18">
        <f>(0.0/B81*100)</f>
        <v/>
      </c>
      <c r="D81" s="19" t="n">
        <v>8861</v>
      </c>
      <c r="E81" s="18" t="n">
        <v>73.70172158</v>
      </c>
      <c r="F81" s="20" t="n">
        <v>3.2859496</v>
      </c>
      <c r="G81" s="18" t="n">
        <v>16.83372926</v>
      </c>
      <c r="H81" s="20" t="n">
        <v>2.87214372</v>
      </c>
      <c r="I81" s="18" t="n">
        <v>6.19668232</v>
      </c>
      <c r="J81" s="20" t="n">
        <v>1.96299658</v>
      </c>
      <c r="K81" s="18" t="n">
        <v>1.0751266</v>
      </c>
      <c r="L81" s="20" t="n">
        <v>0.73241299</v>
      </c>
      <c r="M81" s="18" t="n">
        <v>0</v>
      </c>
      <c r="N81" s="20" t="n">
        <v>0</v>
      </c>
      <c r="O81" s="18" t="n">
        <v>0</v>
      </c>
      <c r="P81" s="20" t="n">
        <v>0</v>
      </c>
      <c r="Q81" s="18" t="s">
        <v>404</v>
      </c>
      <c r="R81" s="20" t="s">
        <v>404</v>
      </c>
      <c r="S81" s="18" t="n">
        <v>0</v>
      </c>
      <c r="T81" s="20" t="n">
        <v>0</v>
      </c>
      <c r="U81" s="18" t="n">
        <v>0</v>
      </c>
      <c r="V81" s="20" t="n">
        <v>0</v>
      </c>
      <c r="W81" s="18" t="n">
        <v>2.19274024</v>
      </c>
      <c r="X81" s="20" t="n">
        <v>1.14314081</v>
      </c>
    </row>
    <row r="82" spans="1:24">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row>
    <row r="83" spans="1:24">
      <c r="A83" s="3" t="s">
        <v>480</v>
      </c>
    </row>
    <row r="84" spans="1:24">
      <c r="A84" s="23" t="s">
        <v>481</v>
      </c>
    </row>
    <row r="85" spans="1:24">
      <c r="A85" s="23" t="s">
        <v>482</v>
      </c>
    </row>
    <row customHeight="1" ht="30" r="86" spans="1:24">
      <c r="A86" s="23" t="s">
        <v>483</v>
      </c>
    </row>
    <row customHeight="1" ht="30" r="87" spans="1:24">
      <c r="A87" s="23" t="s">
        <v>479</v>
      </c>
    </row>
    <row customHeight="1" ht="30" r="88" spans="1:24">
      <c r="A88" s="23" t="s">
        <v>484</v>
      </c>
    </row>
    <row customHeight="1" ht="30" r="89" spans="1:24">
      <c r="A89" s="23" t="s">
        <v>485</v>
      </c>
    </row>
    <row customHeight="1" ht="30" r="90" spans="1:24">
      <c r="A90" s="23" t="s">
        <v>486</v>
      </c>
    </row>
    <row customHeight="1" ht="30" r="91" spans="1:24">
      <c r="A91" s="23" t="s">
        <v>487</v>
      </c>
    </row>
    <row customHeight="1" ht="30" r="92" spans="1:24">
      <c r="A92" s="23" t="s">
        <v>488</v>
      </c>
    </row>
    <row customHeight="1" ht="30" r="93" spans="1:24">
      <c r="A93" s="23" t="s">
        <v>489</v>
      </c>
    </row>
    <row customHeight="1" ht="30" r="94" spans="1:24">
      <c r="A94" s="23" t="s">
        <v>490</v>
      </c>
    </row>
    <row customHeight="1" ht="30" r="95" spans="1:24">
      <c r="A95" s="23" t="s">
        <v>491</v>
      </c>
    </row>
    <row customHeight="1" ht="30" r="96" spans="1:24">
      <c r="A96" s="23" t="s">
        <v>492</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383</v>
      </c>
    </row>
    <row r="2" spans="1:24">
      <c r="A2" s="5" t="s">
        <v>649</v>
      </c>
    </row>
    <row customHeight="1" ht="30" r="4" spans="1:24">
      <c r="A4" s="6" t="n"/>
      <c r="B4" s="7" t="s">
        <v>385</v>
      </c>
      <c r="C4" s="7" t="s">
        <v>386</v>
      </c>
      <c r="D4" s="8" t="s">
        <v>385</v>
      </c>
      <c r="E4" s="9" t="s">
        <v>607</v>
      </c>
      <c r="F4" s="10" t="n"/>
      <c r="G4" s="9" t="s">
        <v>644</v>
      </c>
      <c r="H4" s="10" t="n"/>
      <c r="I4" s="9" t="s">
        <v>645</v>
      </c>
      <c r="J4" s="10" t="n"/>
      <c r="K4" s="9" t="s">
        <v>646</v>
      </c>
      <c r="L4" s="10" t="n"/>
      <c r="M4" s="9" t="s">
        <v>647</v>
      </c>
      <c r="N4" s="10" t="n"/>
      <c r="O4" s="9" t="s">
        <v>392</v>
      </c>
      <c r="P4" s="10" t="n"/>
      <c r="Q4" s="9" t="s">
        <v>393</v>
      </c>
      <c r="R4" s="10" t="n"/>
      <c r="S4" s="9" t="s">
        <v>394</v>
      </c>
      <c r="T4" s="10" t="n"/>
      <c r="U4" s="9" t="s">
        <v>395</v>
      </c>
      <c r="V4" s="10" t="n"/>
      <c r="W4" s="9" t="s">
        <v>396</v>
      </c>
      <c r="X4" s="10" t="n"/>
    </row>
    <row r="5" spans="1:24">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row>
    <row r="6" spans="1:24">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403</v>
      </c>
      <c r="B7" s="17" t="n">
        <v>14530</v>
      </c>
      <c r="C7" s="18">
        <f>(0.0/B7*100)</f>
        <v/>
      </c>
      <c r="D7" s="19" t="n">
        <v>14530</v>
      </c>
      <c r="E7" s="18" t="n">
        <v>0</v>
      </c>
      <c r="F7" s="20" t="n">
        <v>0</v>
      </c>
      <c r="G7" s="18" t="n">
        <v>0</v>
      </c>
      <c r="H7" s="20" t="n">
        <v>0</v>
      </c>
      <c r="I7" s="18" t="n">
        <v>0</v>
      </c>
      <c r="J7" s="20" t="n">
        <v>0</v>
      </c>
      <c r="K7" s="18" t="n">
        <v>0</v>
      </c>
      <c r="L7" s="20" t="n">
        <v>0</v>
      </c>
      <c r="M7" s="18" t="n">
        <v>0</v>
      </c>
      <c r="N7" s="20" t="n">
        <v>0</v>
      </c>
      <c r="O7" s="18" t="n">
        <v>0</v>
      </c>
      <c r="P7" s="20" t="n">
        <v>0</v>
      </c>
      <c r="Q7" s="18" t="s">
        <v>404</v>
      </c>
      <c r="R7" s="20" t="s">
        <v>404</v>
      </c>
      <c r="S7" s="18" t="n">
        <v>100</v>
      </c>
      <c r="T7" s="20" t="n">
        <v>0</v>
      </c>
      <c r="U7" s="18" t="n">
        <v>0</v>
      </c>
      <c r="V7" s="20" t="n">
        <v>0</v>
      </c>
      <c r="W7" s="18" t="n">
        <v>0</v>
      </c>
      <c r="X7" s="20" t="n">
        <v>0</v>
      </c>
    </row>
    <row r="8" spans="1:24">
      <c r="A8" s="15" t="s">
        <v>405</v>
      </c>
      <c r="B8" s="17" t="n">
        <v>7007</v>
      </c>
      <c r="C8" s="18">
        <f>(0.0/B8*100)</f>
        <v/>
      </c>
      <c r="D8" s="19" t="n">
        <v>7007</v>
      </c>
      <c r="E8" s="18" t="n">
        <v>0</v>
      </c>
      <c r="F8" s="20" t="n">
        <v>0</v>
      </c>
      <c r="G8" s="18" t="n">
        <v>7.56417336</v>
      </c>
      <c r="H8" s="20" t="n">
        <v>1.75030549</v>
      </c>
      <c r="I8" s="18" t="n">
        <v>36.98828384</v>
      </c>
      <c r="J8" s="20" t="n">
        <v>3.47722454</v>
      </c>
      <c r="K8" s="18" t="n">
        <v>21.10015674</v>
      </c>
      <c r="L8" s="20" t="n">
        <v>2.94005615</v>
      </c>
      <c r="M8" s="18" t="n">
        <v>30.11710267</v>
      </c>
      <c r="N8" s="20" t="n">
        <v>3.02694874</v>
      </c>
      <c r="O8" s="18" t="n">
        <v>0</v>
      </c>
      <c r="P8" s="20" t="n">
        <v>0</v>
      </c>
      <c r="Q8" s="18" t="s">
        <v>404</v>
      </c>
      <c r="R8" s="20" t="s">
        <v>404</v>
      </c>
      <c r="S8" s="18" t="n">
        <v>0</v>
      </c>
      <c r="T8" s="20" t="n">
        <v>0</v>
      </c>
      <c r="U8" s="18" t="n">
        <v>0</v>
      </c>
      <c r="V8" s="20" t="n">
        <v>0</v>
      </c>
      <c r="W8" s="18" t="n">
        <v>4.23028339</v>
      </c>
      <c r="X8" s="20" t="n">
        <v>1.43705557</v>
      </c>
    </row>
    <row r="9" spans="1:24">
      <c r="A9" s="15" t="s">
        <v>406</v>
      </c>
      <c r="B9" s="17" t="n">
        <v>9651</v>
      </c>
      <c r="C9" s="18">
        <f>(200.0/B9*100)</f>
        <v/>
      </c>
      <c r="D9" s="19" t="n">
        <v>9451</v>
      </c>
      <c r="E9" s="18" t="n">
        <v>1.37546074</v>
      </c>
      <c r="F9" s="20" t="n">
        <v>0.7970703</v>
      </c>
      <c r="G9" s="18" t="n">
        <v>4.31679865</v>
      </c>
      <c r="H9" s="20" t="n">
        <v>1.38614332</v>
      </c>
      <c r="I9" s="18" t="n">
        <v>7.87398732</v>
      </c>
      <c r="J9" s="20" t="n">
        <v>1.91786882</v>
      </c>
      <c r="K9" s="18" t="n">
        <v>8.666922019999999</v>
      </c>
      <c r="L9" s="20" t="n">
        <v>1.43085265</v>
      </c>
      <c r="M9" s="18" t="n">
        <v>70.56930438000001</v>
      </c>
      <c r="N9" s="20" t="n">
        <v>2.69260908</v>
      </c>
      <c r="O9" s="18" t="n">
        <v>0</v>
      </c>
      <c r="P9" s="20" t="n">
        <v>0</v>
      </c>
      <c r="Q9" s="18" t="s">
        <v>404</v>
      </c>
      <c r="R9" s="20" t="s">
        <v>404</v>
      </c>
      <c r="S9" s="18" t="n">
        <v>0</v>
      </c>
      <c r="T9" s="20" t="n">
        <v>0</v>
      </c>
      <c r="U9" s="18" t="n">
        <v>0</v>
      </c>
      <c r="V9" s="20" t="n">
        <v>0</v>
      </c>
      <c r="W9" s="18" t="n">
        <v>7.1975269</v>
      </c>
      <c r="X9" s="20" t="n">
        <v>1.83055566</v>
      </c>
    </row>
    <row r="10" spans="1:24">
      <c r="A10" s="15" t="s">
        <v>407</v>
      </c>
      <c r="B10" s="17" t="n">
        <v>20058</v>
      </c>
      <c r="C10" s="18">
        <f>(3074.0/B10*100)</f>
        <v/>
      </c>
      <c r="D10" s="19" t="n">
        <v>16984</v>
      </c>
      <c r="E10" s="18" t="n">
        <v>0.48043371</v>
      </c>
      <c r="F10" s="20" t="n">
        <v>0.40941011</v>
      </c>
      <c r="G10" s="18" t="n">
        <v>1.09390518</v>
      </c>
      <c r="H10" s="20" t="n">
        <v>0.57585288</v>
      </c>
      <c r="I10" s="18" t="n">
        <v>2.86756204</v>
      </c>
      <c r="J10" s="20" t="n">
        <v>0.895963</v>
      </c>
      <c r="K10" s="18" t="n">
        <v>21.32180669</v>
      </c>
      <c r="L10" s="20" t="n">
        <v>2.13043231</v>
      </c>
      <c r="M10" s="18" t="n">
        <v>72.67693007</v>
      </c>
      <c r="N10" s="20" t="n">
        <v>2.51256519</v>
      </c>
      <c r="O10" s="18" t="n">
        <v>0</v>
      </c>
      <c r="P10" s="20" t="n">
        <v>0</v>
      </c>
      <c r="Q10" s="18" t="s">
        <v>404</v>
      </c>
      <c r="R10" s="20" t="s">
        <v>404</v>
      </c>
      <c r="S10" s="18" t="n">
        <v>0</v>
      </c>
      <c r="T10" s="20" t="n">
        <v>0</v>
      </c>
      <c r="U10" s="18" t="n">
        <v>0</v>
      </c>
      <c r="V10" s="20" t="n">
        <v>0</v>
      </c>
      <c r="W10" s="18" t="n">
        <v>1.55936231</v>
      </c>
      <c r="X10" s="20" t="n">
        <v>0.61201636</v>
      </c>
    </row>
    <row r="11" spans="1:24">
      <c r="A11" s="15" t="s">
        <v>408</v>
      </c>
      <c r="B11" s="17" t="n">
        <v>7053</v>
      </c>
      <c r="C11" s="18">
        <f>(137.0/B11*100)</f>
        <v/>
      </c>
      <c r="D11" s="19" t="n">
        <v>6916</v>
      </c>
      <c r="E11" s="18" t="n">
        <v>1.12341807</v>
      </c>
      <c r="F11" s="20" t="n">
        <v>1.00262574</v>
      </c>
      <c r="G11" s="18" t="n">
        <v>5.03860479</v>
      </c>
      <c r="H11" s="20" t="n">
        <v>1.66404519</v>
      </c>
      <c r="I11" s="18" t="n">
        <v>8.534620759999999</v>
      </c>
      <c r="J11" s="20" t="n">
        <v>2.29194386</v>
      </c>
      <c r="K11" s="18" t="n">
        <v>34.48565904</v>
      </c>
      <c r="L11" s="20" t="n">
        <v>3.94776243</v>
      </c>
      <c r="M11" s="18" t="n">
        <v>46.41749562</v>
      </c>
      <c r="N11" s="20" t="n">
        <v>3.86567875</v>
      </c>
      <c r="O11" s="18" t="n">
        <v>0</v>
      </c>
      <c r="P11" s="20" t="n">
        <v>0</v>
      </c>
      <c r="Q11" s="18" t="s">
        <v>404</v>
      </c>
      <c r="R11" s="20" t="s">
        <v>404</v>
      </c>
      <c r="S11" s="18" t="n">
        <v>0</v>
      </c>
      <c r="T11" s="20" t="n">
        <v>0</v>
      </c>
      <c r="U11" s="18" t="n">
        <v>0</v>
      </c>
      <c r="V11" s="20" t="n">
        <v>0</v>
      </c>
      <c r="W11" s="18" t="n">
        <v>4.40020172</v>
      </c>
      <c r="X11" s="20" t="n">
        <v>1.82427915</v>
      </c>
    </row>
    <row r="12" spans="1:24">
      <c r="A12" s="15" t="s">
        <v>409</v>
      </c>
      <c r="B12" s="17" t="n">
        <v>6894</v>
      </c>
      <c r="C12" s="18">
        <f>(106.0/B12*100)</f>
        <v/>
      </c>
      <c r="D12" s="19" t="n">
        <v>6788</v>
      </c>
      <c r="E12" s="18" t="n">
        <v>1.52162862</v>
      </c>
      <c r="F12" s="20" t="n">
        <v>0.95454175</v>
      </c>
      <c r="G12" s="18" t="n">
        <v>8.005415210000001</v>
      </c>
      <c r="H12" s="20" t="n">
        <v>1.77078856</v>
      </c>
      <c r="I12" s="18" t="n">
        <v>22.64417185</v>
      </c>
      <c r="J12" s="20" t="n">
        <v>2.60333696</v>
      </c>
      <c r="K12" s="18" t="n">
        <v>27.77065391</v>
      </c>
      <c r="L12" s="20" t="n">
        <v>2.47719694</v>
      </c>
      <c r="M12" s="18" t="n">
        <v>39.41698769</v>
      </c>
      <c r="N12" s="20" t="n">
        <v>3.01644002</v>
      </c>
      <c r="O12" s="18" t="n">
        <v>0</v>
      </c>
      <c r="P12" s="20" t="n">
        <v>0</v>
      </c>
      <c r="Q12" s="18" t="s">
        <v>404</v>
      </c>
      <c r="R12" s="20" t="s">
        <v>404</v>
      </c>
      <c r="S12" s="18" t="n">
        <v>0</v>
      </c>
      <c r="T12" s="20" t="n">
        <v>0</v>
      </c>
      <c r="U12" s="18" t="n">
        <v>0</v>
      </c>
      <c r="V12" s="20" t="n">
        <v>0</v>
      </c>
      <c r="W12" s="18" t="n">
        <v>0.6411427200000001</v>
      </c>
      <c r="X12" s="20" t="n">
        <v>0.43380055</v>
      </c>
    </row>
    <row r="13" spans="1:24">
      <c r="A13" s="15" t="s">
        <v>410</v>
      </c>
      <c r="B13" s="17" t="n">
        <v>7161</v>
      </c>
      <c r="C13" s="18">
        <f>(1175.0/B13*100)</f>
        <v/>
      </c>
      <c r="D13" s="19" t="n">
        <v>5986</v>
      </c>
      <c r="E13" s="18" t="n">
        <v>2.24638933</v>
      </c>
      <c r="F13" s="20" t="n">
        <v>1.44891941</v>
      </c>
      <c r="G13" s="18" t="n">
        <v>13.09863348</v>
      </c>
      <c r="H13" s="20" t="n">
        <v>2.34728007</v>
      </c>
      <c r="I13" s="18" t="n">
        <v>46.54181455</v>
      </c>
      <c r="J13" s="20" t="n">
        <v>3.19879261</v>
      </c>
      <c r="K13" s="18" t="n">
        <v>24.90094654</v>
      </c>
      <c r="L13" s="20" t="n">
        <v>3.17479942</v>
      </c>
      <c r="M13" s="18" t="n">
        <v>8.34743628</v>
      </c>
      <c r="N13" s="20" t="n">
        <v>1.97440949</v>
      </c>
      <c r="O13" s="18" t="n">
        <v>0</v>
      </c>
      <c r="P13" s="20" t="n">
        <v>0</v>
      </c>
      <c r="Q13" s="18" t="s">
        <v>404</v>
      </c>
      <c r="R13" s="20" t="s">
        <v>404</v>
      </c>
      <c r="S13" s="18" t="n">
        <v>0</v>
      </c>
      <c r="T13" s="20" t="n">
        <v>0</v>
      </c>
      <c r="U13" s="18" t="n">
        <v>0</v>
      </c>
      <c r="V13" s="20" t="n">
        <v>0</v>
      </c>
      <c r="W13" s="18" t="n">
        <v>4.86477982</v>
      </c>
      <c r="X13" s="20" t="n">
        <v>1.3177202</v>
      </c>
    </row>
    <row r="14" spans="1:24">
      <c r="A14" s="15" t="s">
        <v>411</v>
      </c>
      <c r="B14" s="17" t="n">
        <v>5587</v>
      </c>
      <c r="C14" s="18">
        <f>(0.0/B14*100)</f>
        <v/>
      </c>
      <c r="D14" s="19" t="n">
        <v>5587</v>
      </c>
      <c r="E14" s="18" t="n">
        <v>1.26690218</v>
      </c>
      <c r="F14" s="20" t="n">
        <v>0.69153097</v>
      </c>
      <c r="G14" s="18" t="n">
        <v>0.21537423</v>
      </c>
      <c r="H14" s="20" t="n">
        <v>0.21938045</v>
      </c>
      <c r="I14" s="18" t="n">
        <v>10.82389336</v>
      </c>
      <c r="J14" s="20" t="n">
        <v>1.9156373</v>
      </c>
      <c r="K14" s="18" t="n">
        <v>42.04606001</v>
      </c>
      <c r="L14" s="20" t="n">
        <v>2.34987239</v>
      </c>
      <c r="M14" s="18" t="n">
        <v>45.05178567</v>
      </c>
      <c r="N14" s="20" t="n">
        <v>2.6179915</v>
      </c>
      <c r="O14" s="18" t="n">
        <v>0</v>
      </c>
      <c r="P14" s="20" t="n">
        <v>0</v>
      </c>
      <c r="Q14" s="18" t="s">
        <v>404</v>
      </c>
      <c r="R14" s="20" t="s">
        <v>404</v>
      </c>
      <c r="S14" s="18" t="n">
        <v>0</v>
      </c>
      <c r="T14" s="20" t="n">
        <v>0</v>
      </c>
      <c r="U14" s="18" t="n">
        <v>0</v>
      </c>
      <c r="V14" s="20" t="n">
        <v>0</v>
      </c>
      <c r="W14" s="18" t="n">
        <v>0.59598454</v>
      </c>
      <c r="X14" s="20" t="n">
        <v>0.54279816</v>
      </c>
    </row>
    <row r="15" spans="1:24">
      <c r="A15" s="15" t="s">
        <v>412</v>
      </c>
      <c r="B15" s="17" t="n">
        <v>5882</v>
      </c>
      <c r="C15" s="18">
        <f>(0.0/B15*100)</f>
        <v/>
      </c>
      <c r="D15" s="19" t="n">
        <v>5882</v>
      </c>
      <c r="E15" s="18" t="n">
        <v>0</v>
      </c>
      <c r="F15" s="20" t="n">
        <v>0</v>
      </c>
      <c r="G15" s="18" t="n">
        <v>0.72117643</v>
      </c>
      <c r="H15" s="20" t="n">
        <v>0.7148377</v>
      </c>
      <c r="I15" s="18" t="n">
        <v>27.46561083</v>
      </c>
      <c r="J15" s="20" t="n">
        <v>2.91241358</v>
      </c>
      <c r="K15" s="18" t="n">
        <v>47.30466056</v>
      </c>
      <c r="L15" s="20" t="n">
        <v>3.80713165</v>
      </c>
      <c r="M15" s="18" t="n">
        <v>22.1215444</v>
      </c>
      <c r="N15" s="20" t="n">
        <v>3.48959109</v>
      </c>
      <c r="O15" s="18" t="n">
        <v>0</v>
      </c>
      <c r="P15" s="20" t="n">
        <v>0</v>
      </c>
      <c r="Q15" s="18" t="s">
        <v>404</v>
      </c>
      <c r="R15" s="20" t="s">
        <v>404</v>
      </c>
      <c r="S15" s="18" t="n">
        <v>0</v>
      </c>
      <c r="T15" s="20" t="n">
        <v>0</v>
      </c>
      <c r="U15" s="18" t="n">
        <v>0</v>
      </c>
      <c r="V15" s="20" t="n">
        <v>0</v>
      </c>
      <c r="W15" s="18" t="n">
        <v>2.38700778</v>
      </c>
      <c r="X15" s="20" t="n">
        <v>1.16395078</v>
      </c>
    </row>
    <row r="16" spans="1:24">
      <c r="A16" s="15" t="s">
        <v>413</v>
      </c>
      <c r="B16" s="17" t="n">
        <v>6108</v>
      </c>
      <c r="C16" s="18">
        <f>(495.0/B16*100)</f>
        <v/>
      </c>
      <c r="D16" s="19" t="n">
        <v>5613</v>
      </c>
      <c r="E16" s="18" t="n">
        <v>3.14928362</v>
      </c>
      <c r="F16" s="20" t="n">
        <v>1.12988955</v>
      </c>
      <c r="G16" s="18" t="n">
        <v>18.69740046</v>
      </c>
      <c r="H16" s="20" t="n">
        <v>2.8352012</v>
      </c>
      <c r="I16" s="18" t="n">
        <v>12.96074592</v>
      </c>
      <c r="J16" s="20" t="n">
        <v>2.26050489</v>
      </c>
      <c r="K16" s="18" t="n">
        <v>12.0756612</v>
      </c>
      <c r="L16" s="20" t="n">
        <v>2.12072343</v>
      </c>
      <c r="M16" s="18" t="n">
        <v>47.65410066</v>
      </c>
      <c r="N16" s="20" t="n">
        <v>3.22661428</v>
      </c>
      <c r="O16" s="18" t="n">
        <v>0</v>
      </c>
      <c r="P16" s="20" t="n">
        <v>0</v>
      </c>
      <c r="Q16" s="18" t="s">
        <v>404</v>
      </c>
      <c r="R16" s="20" t="s">
        <v>404</v>
      </c>
      <c r="S16" s="18" t="n">
        <v>0</v>
      </c>
      <c r="T16" s="20" t="n">
        <v>0</v>
      </c>
      <c r="U16" s="18" t="n">
        <v>0</v>
      </c>
      <c r="V16" s="20" t="n">
        <v>0</v>
      </c>
      <c r="W16" s="18" t="n">
        <v>5.46280815</v>
      </c>
      <c r="X16" s="20" t="n">
        <v>1.31514881</v>
      </c>
    </row>
    <row r="17" spans="1:24">
      <c r="A17" s="15" t="s">
        <v>414</v>
      </c>
      <c r="B17" s="17" t="n">
        <v>6504</v>
      </c>
      <c r="C17" s="18">
        <f>(1325.0/B17*100)</f>
        <v/>
      </c>
      <c r="D17" s="19" t="n">
        <v>5179</v>
      </c>
      <c r="E17" s="18" t="n">
        <v>1.65160723</v>
      </c>
      <c r="F17" s="20" t="n">
        <v>1.10564272</v>
      </c>
      <c r="G17" s="18" t="n">
        <v>12.79287989</v>
      </c>
      <c r="H17" s="20" t="n">
        <v>2.39046239</v>
      </c>
      <c r="I17" s="18" t="n">
        <v>26.63129257</v>
      </c>
      <c r="J17" s="20" t="n">
        <v>2.95832864</v>
      </c>
      <c r="K17" s="18" t="n">
        <v>18.69151434</v>
      </c>
      <c r="L17" s="20" t="n">
        <v>2.87506475</v>
      </c>
      <c r="M17" s="18" t="n">
        <v>35.39147273</v>
      </c>
      <c r="N17" s="20" t="n">
        <v>3.3286194</v>
      </c>
      <c r="O17" s="18" t="n">
        <v>0</v>
      </c>
      <c r="P17" s="20" t="n">
        <v>0</v>
      </c>
      <c r="Q17" s="18" t="s">
        <v>404</v>
      </c>
      <c r="R17" s="20" t="s">
        <v>404</v>
      </c>
      <c r="S17" s="18" t="n">
        <v>0</v>
      </c>
      <c r="T17" s="20" t="n">
        <v>0</v>
      </c>
      <c r="U17" s="18" t="n">
        <v>0</v>
      </c>
      <c r="V17" s="20" t="n">
        <v>0</v>
      </c>
      <c r="W17" s="18" t="n">
        <v>4.84123324</v>
      </c>
      <c r="X17" s="20" t="n">
        <v>1.44339671</v>
      </c>
    </row>
    <row r="18" spans="1:24">
      <c r="A18" s="15" t="s">
        <v>415</v>
      </c>
      <c r="B18" s="17" t="n">
        <v>5532</v>
      </c>
      <c r="C18" s="18">
        <f>(0.0/B18*100)</f>
        <v/>
      </c>
      <c r="D18" s="19" t="n">
        <v>5532</v>
      </c>
      <c r="E18" s="18" t="n">
        <v>0.39525071</v>
      </c>
      <c r="F18" s="20" t="n">
        <v>0.379881</v>
      </c>
      <c r="G18" s="18" t="n">
        <v>2.5184593</v>
      </c>
      <c r="H18" s="20" t="n">
        <v>1.33999812</v>
      </c>
      <c r="I18" s="18" t="n">
        <v>32.08381365</v>
      </c>
      <c r="J18" s="20" t="n">
        <v>3.6840372</v>
      </c>
      <c r="K18" s="18" t="n">
        <v>28.56028811</v>
      </c>
      <c r="L18" s="20" t="n">
        <v>3.68007089</v>
      </c>
      <c r="M18" s="18" t="n">
        <v>35.74317217</v>
      </c>
      <c r="N18" s="20" t="n">
        <v>3.50124737</v>
      </c>
      <c r="O18" s="18" t="n">
        <v>0</v>
      </c>
      <c r="P18" s="20" t="n">
        <v>0</v>
      </c>
      <c r="Q18" s="18" t="s">
        <v>404</v>
      </c>
      <c r="R18" s="20" t="s">
        <v>404</v>
      </c>
      <c r="S18" s="18" t="n">
        <v>0</v>
      </c>
      <c r="T18" s="20" t="n">
        <v>0</v>
      </c>
      <c r="U18" s="18" t="n">
        <v>0</v>
      </c>
      <c r="V18" s="20" t="n">
        <v>0</v>
      </c>
      <c r="W18" s="18" t="n">
        <v>0.69901605</v>
      </c>
      <c r="X18" s="20" t="n">
        <v>0.37456744</v>
      </c>
    </row>
    <row r="19" spans="1:24">
      <c r="A19" s="15" t="s">
        <v>416</v>
      </c>
      <c r="B19" s="17" t="n">
        <v>5658</v>
      </c>
      <c r="C19" s="18">
        <f>(327.0/B19*100)</f>
        <v/>
      </c>
      <c r="D19" s="19" t="n">
        <v>5331</v>
      </c>
      <c r="E19" s="18" t="n">
        <v>0.31106779</v>
      </c>
      <c r="F19" s="20" t="n">
        <v>0.25626492</v>
      </c>
      <c r="G19" s="18" t="n">
        <v>20.39404672</v>
      </c>
      <c r="H19" s="20" t="n">
        <v>2.84630706</v>
      </c>
      <c r="I19" s="18" t="n">
        <v>19.9330596</v>
      </c>
      <c r="J19" s="20" t="n">
        <v>2.73369187</v>
      </c>
      <c r="K19" s="18" t="n">
        <v>32.77631054</v>
      </c>
      <c r="L19" s="20" t="n">
        <v>3.54969136</v>
      </c>
      <c r="M19" s="18" t="n">
        <v>25.14355571</v>
      </c>
      <c r="N19" s="20" t="n">
        <v>2.89960446</v>
      </c>
      <c r="O19" s="18" t="n">
        <v>0</v>
      </c>
      <c r="P19" s="20" t="n">
        <v>0</v>
      </c>
      <c r="Q19" s="18" t="s">
        <v>404</v>
      </c>
      <c r="R19" s="20" t="s">
        <v>404</v>
      </c>
      <c r="S19" s="18" t="n">
        <v>0</v>
      </c>
      <c r="T19" s="20" t="n">
        <v>0</v>
      </c>
      <c r="U19" s="18" t="n">
        <v>0</v>
      </c>
      <c r="V19" s="20" t="n">
        <v>0</v>
      </c>
      <c r="W19" s="18" t="n">
        <v>1.44195963</v>
      </c>
      <c r="X19" s="20" t="n">
        <v>0.7592174</v>
      </c>
    </row>
    <row r="20" spans="1:24">
      <c r="A20" s="15" t="s">
        <v>417</v>
      </c>
      <c r="B20" s="17" t="n">
        <v>3371</v>
      </c>
      <c r="C20" s="18">
        <f>(24.0/B20*100)</f>
        <v/>
      </c>
      <c r="D20" s="19" t="n">
        <v>3347</v>
      </c>
      <c r="E20" s="18" t="n">
        <v>0</v>
      </c>
      <c r="F20" s="20" t="n">
        <v>0</v>
      </c>
      <c r="G20" s="18" t="n">
        <v>0</v>
      </c>
      <c r="H20" s="20" t="n">
        <v>0</v>
      </c>
      <c r="I20" s="18" t="n">
        <v>20.40151399</v>
      </c>
      <c r="J20" s="20" t="n">
        <v>0.19535584</v>
      </c>
      <c r="K20" s="18" t="n">
        <v>37.98618039</v>
      </c>
      <c r="L20" s="20" t="n">
        <v>0.22800359</v>
      </c>
      <c r="M20" s="18" t="n">
        <v>40.38341884</v>
      </c>
      <c r="N20" s="20" t="n">
        <v>0.24409148</v>
      </c>
      <c r="O20" s="18" t="n">
        <v>0</v>
      </c>
      <c r="P20" s="20" t="n">
        <v>0</v>
      </c>
      <c r="Q20" s="18" t="s">
        <v>404</v>
      </c>
      <c r="R20" s="20" t="s">
        <v>404</v>
      </c>
      <c r="S20" s="18" t="n">
        <v>0</v>
      </c>
      <c r="T20" s="20" t="n">
        <v>0</v>
      </c>
      <c r="U20" s="18" t="n">
        <v>0</v>
      </c>
      <c r="V20" s="20" t="n">
        <v>0</v>
      </c>
      <c r="W20" s="18" t="n">
        <v>1.22888678</v>
      </c>
      <c r="X20" s="20" t="n">
        <v>0.11311178</v>
      </c>
    </row>
    <row r="21" spans="1:24">
      <c r="A21" s="15" t="s">
        <v>418</v>
      </c>
      <c r="B21" s="17" t="n">
        <v>5741</v>
      </c>
      <c r="C21" s="18">
        <f>(0.0/B21*100)</f>
        <v/>
      </c>
      <c r="D21" s="19" t="n">
        <v>5741</v>
      </c>
      <c r="E21" s="18" t="n">
        <v>0.01861807</v>
      </c>
      <c r="F21" s="20" t="n">
        <v>0.00022975</v>
      </c>
      <c r="G21" s="18" t="n">
        <v>22.03729517</v>
      </c>
      <c r="H21" s="20" t="n">
        <v>3.05457697</v>
      </c>
      <c r="I21" s="18" t="n">
        <v>32.48667913</v>
      </c>
      <c r="J21" s="20" t="n">
        <v>3.77821186</v>
      </c>
      <c r="K21" s="18" t="n">
        <v>15.53960888</v>
      </c>
      <c r="L21" s="20" t="n">
        <v>2.95229599</v>
      </c>
      <c r="M21" s="18" t="n">
        <v>21.95412581</v>
      </c>
      <c r="N21" s="20" t="n">
        <v>3.66285011</v>
      </c>
      <c r="O21" s="18" t="n">
        <v>0</v>
      </c>
      <c r="P21" s="20" t="n">
        <v>0</v>
      </c>
      <c r="Q21" s="18" t="s">
        <v>404</v>
      </c>
      <c r="R21" s="20" t="s">
        <v>404</v>
      </c>
      <c r="S21" s="18" t="n">
        <v>0</v>
      </c>
      <c r="T21" s="20" t="n">
        <v>0</v>
      </c>
      <c r="U21" s="18" t="n">
        <v>0</v>
      </c>
      <c r="V21" s="20" t="n">
        <v>0</v>
      </c>
      <c r="W21" s="18" t="n">
        <v>7.96367295</v>
      </c>
      <c r="X21" s="20" t="n">
        <v>2.31859053</v>
      </c>
    </row>
    <row r="22" spans="1:24">
      <c r="A22" s="15" t="s">
        <v>419</v>
      </c>
      <c r="B22" s="17" t="n">
        <v>6598</v>
      </c>
      <c r="C22" s="18">
        <f>(0.0/B22*100)</f>
        <v/>
      </c>
      <c r="D22" s="19" t="n">
        <v>6598</v>
      </c>
      <c r="E22" s="18" t="n">
        <v>0.55155436</v>
      </c>
      <c r="F22" s="20" t="n">
        <v>0.55142231</v>
      </c>
      <c r="G22" s="18" t="n">
        <v>4.59610729</v>
      </c>
      <c r="H22" s="20" t="n">
        <v>1.60094738</v>
      </c>
      <c r="I22" s="18" t="n">
        <v>30.06838749</v>
      </c>
      <c r="J22" s="20" t="n">
        <v>3.62379205</v>
      </c>
      <c r="K22" s="18" t="n">
        <v>25.91666276</v>
      </c>
      <c r="L22" s="20" t="n">
        <v>3.27230717</v>
      </c>
      <c r="M22" s="18" t="n">
        <v>37.13954221</v>
      </c>
      <c r="N22" s="20" t="n">
        <v>3.72160077</v>
      </c>
      <c r="O22" s="18" t="n">
        <v>0</v>
      </c>
      <c r="P22" s="20" t="n">
        <v>0</v>
      </c>
      <c r="Q22" s="18" t="s">
        <v>404</v>
      </c>
      <c r="R22" s="20" t="s">
        <v>404</v>
      </c>
      <c r="S22" s="18" t="n">
        <v>0</v>
      </c>
      <c r="T22" s="20" t="n">
        <v>0</v>
      </c>
      <c r="U22" s="18" t="n">
        <v>0</v>
      </c>
      <c r="V22" s="20" t="n">
        <v>0</v>
      </c>
      <c r="W22" s="18" t="n">
        <v>1.72774589</v>
      </c>
      <c r="X22" s="20" t="n">
        <v>0.96773804</v>
      </c>
    </row>
    <row r="23" spans="1:24">
      <c r="A23" s="15" t="s">
        <v>420</v>
      </c>
      <c r="B23" s="17" t="n">
        <v>11583</v>
      </c>
      <c r="C23" s="18">
        <f>(3185.0/B23*100)</f>
        <v/>
      </c>
      <c r="D23" s="19" t="n">
        <v>8398</v>
      </c>
      <c r="E23" s="18" t="n">
        <v>3.29617084</v>
      </c>
      <c r="F23" s="20" t="n">
        <v>1.4107315</v>
      </c>
      <c r="G23" s="18" t="n">
        <v>13.31114566</v>
      </c>
      <c r="H23" s="20" t="n">
        <v>2.76178989</v>
      </c>
      <c r="I23" s="18" t="n">
        <v>16.16019719</v>
      </c>
      <c r="J23" s="20" t="n">
        <v>2.89295471</v>
      </c>
      <c r="K23" s="18" t="n">
        <v>29.31005404</v>
      </c>
      <c r="L23" s="20" t="n">
        <v>3.06391184</v>
      </c>
      <c r="M23" s="18" t="n">
        <v>32.11143792</v>
      </c>
      <c r="N23" s="20" t="n">
        <v>3.17949194</v>
      </c>
      <c r="O23" s="18" t="n">
        <v>0</v>
      </c>
      <c r="P23" s="20" t="n">
        <v>0</v>
      </c>
      <c r="Q23" s="18" t="s">
        <v>404</v>
      </c>
      <c r="R23" s="20" t="s">
        <v>404</v>
      </c>
      <c r="S23" s="18" t="n">
        <v>0</v>
      </c>
      <c r="T23" s="20" t="n">
        <v>0</v>
      </c>
      <c r="U23" s="18" t="n">
        <v>0</v>
      </c>
      <c r="V23" s="20" t="n">
        <v>0</v>
      </c>
      <c r="W23" s="18" t="n">
        <v>5.81099435</v>
      </c>
      <c r="X23" s="20" t="n">
        <v>1.77557407</v>
      </c>
    </row>
    <row r="24" spans="1:24">
      <c r="A24" s="15" t="s">
        <v>421</v>
      </c>
      <c r="B24" s="17" t="n">
        <v>6647</v>
      </c>
      <c r="C24" s="18">
        <f>(0.0/B24*100)</f>
        <v/>
      </c>
      <c r="D24" s="19" t="n">
        <v>6647</v>
      </c>
      <c r="E24" s="18" t="n">
        <v>0</v>
      </c>
      <c r="F24" s="20" t="n">
        <v>0</v>
      </c>
      <c r="G24" s="18" t="n">
        <v>0</v>
      </c>
      <c r="H24" s="20" t="n">
        <v>0</v>
      </c>
      <c r="I24" s="18" t="n">
        <v>79.98121728</v>
      </c>
      <c r="J24" s="20" t="n">
        <v>2.75993347</v>
      </c>
      <c r="K24" s="18" t="n">
        <v>11.21552344</v>
      </c>
      <c r="L24" s="20" t="n">
        <v>2.31856563</v>
      </c>
      <c r="M24" s="18" t="n">
        <v>8.803259280000001</v>
      </c>
      <c r="N24" s="20" t="n">
        <v>2.04957834</v>
      </c>
      <c r="O24" s="18" t="n">
        <v>0</v>
      </c>
      <c r="P24" s="20" t="n">
        <v>0</v>
      </c>
      <c r="Q24" s="18" t="s">
        <v>404</v>
      </c>
      <c r="R24" s="20" t="s">
        <v>404</v>
      </c>
      <c r="S24" s="18" t="n">
        <v>0</v>
      </c>
      <c r="T24" s="20" t="n">
        <v>0</v>
      </c>
      <c r="U24" s="18" t="n">
        <v>0</v>
      </c>
      <c r="V24" s="20" t="n">
        <v>0</v>
      </c>
      <c r="W24" s="18" t="n">
        <v>0</v>
      </c>
      <c r="X24" s="20" t="n">
        <v>0</v>
      </c>
    </row>
    <row r="25" spans="1:24">
      <c r="A25" s="15" t="s">
        <v>422</v>
      </c>
      <c r="B25" s="17" t="n">
        <v>5581</v>
      </c>
      <c r="C25" s="18">
        <f>(0.0/B25*100)</f>
        <v/>
      </c>
      <c r="D25" s="19" t="n">
        <v>5581</v>
      </c>
      <c r="E25" s="18" t="n">
        <v>20.72355335</v>
      </c>
      <c r="F25" s="20" t="n">
        <v>3.02546209</v>
      </c>
      <c r="G25" s="18" t="n">
        <v>8.389312609999999</v>
      </c>
      <c r="H25" s="20" t="n">
        <v>2.28717174</v>
      </c>
      <c r="I25" s="18" t="n">
        <v>65.14819617000001</v>
      </c>
      <c r="J25" s="20" t="n">
        <v>3.78342188</v>
      </c>
      <c r="K25" s="18" t="n">
        <v>3.33483888</v>
      </c>
      <c r="L25" s="20" t="n">
        <v>1.40700982</v>
      </c>
      <c r="M25" s="18" t="n">
        <v>2.04488771</v>
      </c>
      <c r="N25" s="20" t="n">
        <v>1.03867351</v>
      </c>
      <c r="O25" s="18" t="n">
        <v>0</v>
      </c>
      <c r="P25" s="20" t="n">
        <v>0</v>
      </c>
      <c r="Q25" s="18" t="s">
        <v>404</v>
      </c>
      <c r="R25" s="20" t="s">
        <v>404</v>
      </c>
      <c r="S25" s="18" t="n">
        <v>0</v>
      </c>
      <c r="T25" s="20" t="n">
        <v>0</v>
      </c>
      <c r="U25" s="18" t="n">
        <v>0</v>
      </c>
      <c r="V25" s="20" t="n">
        <v>0</v>
      </c>
      <c r="W25" s="18" t="n">
        <v>0.35921128</v>
      </c>
      <c r="X25" s="20" t="n">
        <v>0.36380528</v>
      </c>
    </row>
    <row r="26" spans="1:24">
      <c r="A26" s="15" t="s">
        <v>423</v>
      </c>
      <c r="B26" s="17" t="n">
        <v>4869</v>
      </c>
      <c r="C26" s="18">
        <f>(11.0/B26*100)</f>
        <v/>
      </c>
      <c r="D26" s="19" t="n">
        <v>4858</v>
      </c>
      <c r="E26" s="18" t="n">
        <v>0</v>
      </c>
      <c r="F26" s="20" t="n">
        <v>0</v>
      </c>
      <c r="G26" s="18" t="n">
        <v>3.02402837</v>
      </c>
      <c r="H26" s="20" t="n">
        <v>1.0245762</v>
      </c>
      <c r="I26" s="18" t="n">
        <v>13.86440192</v>
      </c>
      <c r="J26" s="20" t="n">
        <v>2.11854868</v>
      </c>
      <c r="K26" s="18" t="n">
        <v>38.38089624</v>
      </c>
      <c r="L26" s="20" t="n">
        <v>3.01817243</v>
      </c>
      <c r="M26" s="18" t="n">
        <v>43.49630583</v>
      </c>
      <c r="N26" s="20" t="n">
        <v>2.93411364</v>
      </c>
      <c r="O26" s="18" t="n">
        <v>0</v>
      </c>
      <c r="P26" s="20" t="n">
        <v>0</v>
      </c>
      <c r="Q26" s="18" t="s">
        <v>404</v>
      </c>
      <c r="R26" s="20" t="s">
        <v>404</v>
      </c>
      <c r="S26" s="18" t="n">
        <v>0</v>
      </c>
      <c r="T26" s="20" t="n">
        <v>0</v>
      </c>
      <c r="U26" s="18" t="n">
        <v>0</v>
      </c>
      <c r="V26" s="20" t="n">
        <v>0</v>
      </c>
      <c r="W26" s="18" t="n">
        <v>1.23436765</v>
      </c>
      <c r="X26" s="20" t="n">
        <v>0.6457975</v>
      </c>
    </row>
    <row r="27" spans="1:24">
      <c r="A27" s="15" t="s">
        <v>424</v>
      </c>
      <c r="B27" s="17" t="n">
        <v>5299</v>
      </c>
      <c r="C27" s="18">
        <f>(0.0/B27*100)</f>
        <v/>
      </c>
      <c r="D27" s="19" t="n">
        <v>5299</v>
      </c>
      <c r="E27" s="18" t="n">
        <v>4.92065512</v>
      </c>
      <c r="F27" s="20" t="n">
        <v>0.03664216</v>
      </c>
      <c r="G27" s="18" t="n">
        <v>8.826719730000001</v>
      </c>
      <c r="H27" s="20" t="n">
        <v>0.05690464</v>
      </c>
      <c r="I27" s="18" t="n">
        <v>4.46008423</v>
      </c>
      <c r="J27" s="20" t="n">
        <v>0.05737966</v>
      </c>
      <c r="K27" s="18" t="n">
        <v>11.33922834</v>
      </c>
      <c r="L27" s="20" t="n">
        <v>0.06200547</v>
      </c>
      <c r="M27" s="18" t="n">
        <v>69.95692201</v>
      </c>
      <c r="N27" s="20" t="n">
        <v>0.0980835</v>
      </c>
      <c r="O27" s="18" t="n">
        <v>0</v>
      </c>
      <c r="P27" s="20" t="n">
        <v>0</v>
      </c>
      <c r="Q27" s="18" t="s">
        <v>404</v>
      </c>
      <c r="R27" s="20" t="s">
        <v>404</v>
      </c>
      <c r="S27" s="18" t="n">
        <v>0</v>
      </c>
      <c r="T27" s="20" t="n">
        <v>0</v>
      </c>
      <c r="U27" s="18" t="n">
        <v>0</v>
      </c>
      <c r="V27" s="20" t="n">
        <v>0</v>
      </c>
      <c r="W27" s="18" t="n">
        <v>0.49639057</v>
      </c>
      <c r="X27" s="20" t="n">
        <v>0.009421560000000001</v>
      </c>
    </row>
    <row r="28" spans="1:24">
      <c r="A28" s="15" t="s">
        <v>425</v>
      </c>
      <c r="B28" s="17" t="n">
        <v>7568</v>
      </c>
      <c r="C28" s="18">
        <f>(0.0/B28*100)</f>
        <v/>
      </c>
      <c r="D28" s="19" t="n">
        <v>7568</v>
      </c>
      <c r="E28" s="18" t="n">
        <v>4.56542846</v>
      </c>
      <c r="F28" s="20" t="n">
        <v>1.45589418</v>
      </c>
      <c r="G28" s="18" t="n">
        <v>11.56521949</v>
      </c>
      <c r="H28" s="20" t="n">
        <v>2.20958696</v>
      </c>
      <c r="I28" s="18" t="n">
        <v>40.92284242</v>
      </c>
      <c r="J28" s="20" t="n">
        <v>3.53549534</v>
      </c>
      <c r="K28" s="18" t="n">
        <v>27.79489074</v>
      </c>
      <c r="L28" s="20" t="n">
        <v>2.50228207</v>
      </c>
      <c r="M28" s="18" t="n">
        <v>13.41783288</v>
      </c>
      <c r="N28" s="20" t="n">
        <v>2.0288192</v>
      </c>
      <c r="O28" s="18" t="n">
        <v>0</v>
      </c>
      <c r="P28" s="20" t="n">
        <v>0</v>
      </c>
      <c r="Q28" s="18" t="s">
        <v>404</v>
      </c>
      <c r="R28" s="20" t="s">
        <v>404</v>
      </c>
      <c r="S28" s="18" t="n">
        <v>0</v>
      </c>
      <c r="T28" s="20" t="n">
        <v>0</v>
      </c>
      <c r="U28" s="18" t="n">
        <v>0</v>
      </c>
      <c r="V28" s="20" t="n">
        <v>0</v>
      </c>
      <c r="W28" s="18" t="n">
        <v>1.73378601</v>
      </c>
      <c r="X28" s="20" t="n">
        <v>0.81733368</v>
      </c>
    </row>
    <row r="29" spans="1:24">
      <c r="A29" s="15" t="s">
        <v>426</v>
      </c>
      <c r="B29" s="17" t="n">
        <v>5385</v>
      </c>
      <c r="C29" s="18">
        <f>(1123.0/B29*100)</f>
        <v/>
      </c>
      <c r="D29" s="19" t="n">
        <v>4262</v>
      </c>
      <c r="E29" s="18" t="n">
        <v>2.27928146</v>
      </c>
      <c r="F29" s="20" t="n">
        <v>1.36435442</v>
      </c>
      <c r="G29" s="18" t="n">
        <v>0</v>
      </c>
      <c r="H29" s="20" t="n">
        <v>0</v>
      </c>
      <c r="I29" s="18" t="n">
        <v>7.53422903</v>
      </c>
      <c r="J29" s="20" t="n">
        <v>2.15460182</v>
      </c>
      <c r="K29" s="18" t="n">
        <v>24.52783243</v>
      </c>
      <c r="L29" s="20" t="n">
        <v>3.51046314</v>
      </c>
      <c r="M29" s="18" t="n">
        <v>38.74762422</v>
      </c>
      <c r="N29" s="20" t="n">
        <v>3.99192546</v>
      </c>
      <c r="O29" s="18" t="n">
        <v>0</v>
      </c>
      <c r="P29" s="20" t="n">
        <v>0</v>
      </c>
      <c r="Q29" s="18" t="s">
        <v>404</v>
      </c>
      <c r="R29" s="20" t="s">
        <v>404</v>
      </c>
      <c r="S29" s="18" t="n">
        <v>0</v>
      </c>
      <c r="T29" s="20" t="n">
        <v>0</v>
      </c>
      <c r="U29" s="18" t="n">
        <v>0</v>
      </c>
      <c r="V29" s="20" t="n">
        <v>0</v>
      </c>
      <c r="W29" s="18" t="n">
        <v>26.91103285</v>
      </c>
      <c r="X29" s="20" t="n">
        <v>4.06753942</v>
      </c>
    </row>
    <row r="30" spans="1:24">
      <c r="A30" s="15" t="s">
        <v>427</v>
      </c>
      <c r="B30" s="17" t="n">
        <v>4520</v>
      </c>
      <c r="C30" s="18">
        <f>(1053.0/B30*100)</f>
        <v/>
      </c>
      <c r="D30" s="19" t="n">
        <v>3467</v>
      </c>
      <c r="E30" s="18" t="n">
        <v>0.55843656</v>
      </c>
      <c r="F30" s="20" t="n">
        <v>0.59156519</v>
      </c>
      <c r="G30" s="18" t="n">
        <v>2.19443915</v>
      </c>
      <c r="H30" s="20" t="n">
        <v>1.05218367</v>
      </c>
      <c r="I30" s="18" t="n">
        <v>24.85512679</v>
      </c>
      <c r="J30" s="20" t="n">
        <v>3.69102254</v>
      </c>
      <c r="K30" s="18" t="n">
        <v>34.58627896</v>
      </c>
      <c r="L30" s="20" t="n">
        <v>4.01679854</v>
      </c>
      <c r="M30" s="18" t="n">
        <v>36.5242987</v>
      </c>
      <c r="N30" s="20" t="n">
        <v>3.91357506</v>
      </c>
      <c r="O30" s="18" t="n">
        <v>0</v>
      </c>
      <c r="P30" s="20" t="n">
        <v>0</v>
      </c>
      <c r="Q30" s="18" t="s">
        <v>404</v>
      </c>
      <c r="R30" s="20" t="s">
        <v>404</v>
      </c>
      <c r="S30" s="18" t="n">
        <v>0</v>
      </c>
      <c r="T30" s="20" t="n">
        <v>0</v>
      </c>
      <c r="U30" s="18" t="n">
        <v>0</v>
      </c>
      <c r="V30" s="20" t="n">
        <v>0</v>
      </c>
      <c r="W30" s="18" t="n">
        <v>1.28141983</v>
      </c>
      <c r="X30" s="20" t="n">
        <v>1.00061328</v>
      </c>
    </row>
    <row r="31" spans="1:24">
      <c r="A31" s="15" t="s">
        <v>428</v>
      </c>
      <c r="B31" s="17" t="n">
        <v>5456</v>
      </c>
      <c r="C31" s="18">
        <f>(502.0/B31*100)</f>
        <v/>
      </c>
      <c r="D31" s="19" t="n">
        <v>4954</v>
      </c>
      <c r="E31" s="18" t="n">
        <v>0</v>
      </c>
      <c r="F31" s="20" t="n">
        <v>0</v>
      </c>
      <c r="G31" s="18" t="n">
        <v>1.91453571</v>
      </c>
      <c r="H31" s="20" t="n">
        <v>0.98214846</v>
      </c>
      <c r="I31" s="18" t="n">
        <v>14.67680351</v>
      </c>
      <c r="J31" s="20" t="n">
        <v>2.48727085</v>
      </c>
      <c r="K31" s="18" t="n">
        <v>30.55309324</v>
      </c>
      <c r="L31" s="20" t="n">
        <v>3.54667909</v>
      </c>
      <c r="M31" s="18" t="n">
        <v>43.25426588</v>
      </c>
      <c r="N31" s="20" t="n">
        <v>3.18577527</v>
      </c>
      <c r="O31" s="18" t="n">
        <v>0</v>
      </c>
      <c r="P31" s="20" t="n">
        <v>0</v>
      </c>
      <c r="Q31" s="18" t="s">
        <v>404</v>
      </c>
      <c r="R31" s="20" t="s">
        <v>404</v>
      </c>
      <c r="S31" s="18" t="n">
        <v>0</v>
      </c>
      <c r="T31" s="20" t="n">
        <v>0</v>
      </c>
      <c r="U31" s="18" t="n">
        <v>0</v>
      </c>
      <c r="V31" s="20" t="n">
        <v>0</v>
      </c>
      <c r="W31" s="18" t="n">
        <v>9.60130165</v>
      </c>
      <c r="X31" s="20" t="n">
        <v>1.86478762</v>
      </c>
    </row>
    <row r="32" spans="1:24">
      <c r="A32" s="15" t="s">
        <v>429</v>
      </c>
      <c r="B32" s="17" t="n">
        <v>4478</v>
      </c>
      <c r="C32" s="18">
        <f>(0.0/B32*100)</f>
        <v/>
      </c>
      <c r="D32" s="19" t="n">
        <v>4478</v>
      </c>
      <c r="E32" s="18" t="n">
        <v>1.33147464</v>
      </c>
      <c r="F32" s="20" t="n">
        <v>0.90848978</v>
      </c>
      <c r="G32" s="18" t="n">
        <v>8.46484768</v>
      </c>
      <c r="H32" s="20" t="n">
        <v>2.33217785</v>
      </c>
      <c r="I32" s="18" t="n">
        <v>25.03324324</v>
      </c>
      <c r="J32" s="20" t="n">
        <v>3.44558882</v>
      </c>
      <c r="K32" s="18" t="n">
        <v>42.55305486</v>
      </c>
      <c r="L32" s="20" t="n">
        <v>4.04028031</v>
      </c>
      <c r="M32" s="18" t="n">
        <v>20.2996873</v>
      </c>
      <c r="N32" s="20" t="n">
        <v>3.14372107</v>
      </c>
      <c r="O32" s="18" t="n">
        <v>0</v>
      </c>
      <c r="P32" s="20" t="n">
        <v>0</v>
      </c>
      <c r="Q32" s="18" t="s">
        <v>404</v>
      </c>
      <c r="R32" s="20" t="s">
        <v>404</v>
      </c>
      <c r="S32" s="18" t="n">
        <v>0</v>
      </c>
      <c r="T32" s="20" t="n">
        <v>0</v>
      </c>
      <c r="U32" s="18" t="n">
        <v>0</v>
      </c>
      <c r="V32" s="20" t="n">
        <v>0</v>
      </c>
      <c r="W32" s="18" t="n">
        <v>2.31769228</v>
      </c>
      <c r="X32" s="20" t="n">
        <v>1.13158202</v>
      </c>
    </row>
    <row r="33" spans="1:24">
      <c r="A33" s="15" t="s">
        <v>430</v>
      </c>
      <c r="B33" s="17" t="n">
        <v>7325</v>
      </c>
      <c r="C33" s="18">
        <f>(29.0/B33*100)</f>
        <v/>
      </c>
      <c r="D33" s="19" t="n">
        <v>7296</v>
      </c>
      <c r="E33" s="18" t="n">
        <v>1.23909784</v>
      </c>
      <c r="F33" s="20" t="n">
        <v>0.5193455300000001</v>
      </c>
      <c r="G33" s="18" t="n">
        <v>2.0402158</v>
      </c>
      <c r="H33" s="20" t="n">
        <v>1.18416644</v>
      </c>
      <c r="I33" s="18" t="n">
        <v>25.98793111</v>
      </c>
      <c r="J33" s="20" t="n">
        <v>3.43322119</v>
      </c>
      <c r="K33" s="18" t="n">
        <v>51.08081239</v>
      </c>
      <c r="L33" s="20" t="n">
        <v>3.46171281</v>
      </c>
      <c r="M33" s="18" t="n">
        <v>8.32873959</v>
      </c>
      <c r="N33" s="20" t="n">
        <v>1.71795668</v>
      </c>
      <c r="O33" s="18" t="n">
        <v>0</v>
      </c>
      <c r="P33" s="20" t="n">
        <v>0</v>
      </c>
      <c r="Q33" s="18" t="s">
        <v>404</v>
      </c>
      <c r="R33" s="20" t="s">
        <v>404</v>
      </c>
      <c r="S33" s="18" t="n">
        <v>0</v>
      </c>
      <c r="T33" s="20" t="n">
        <v>0</v>
      </c>
      <c r="U33" s="18" t="n">
        <v>0</v>
      </c>
      <c r="V33" s="20" t="n">
        <v>0</v>
      </c>
      <c r="W33" s="18" t="n">
        <v>11.32320328</v>
      </c>
      <c r="X33" s="20" t="n">
        <v>0.78327914</v>
      </c>
    </row>
    <row r="34" spans="1:24">
      <c r="A34" s="15" t="s">
        <v>431</v>
      </c>
      <c r="B34" s="17" t="n">
        <v>6350</v>
      </c>
      <c r="C34" s="18">
        <f>(0.0/B34*100)</f>
        <v/>
      </c>
      <c r="D34" s="19" t="n">
        <v>6350</v>
      </c>
      <c r="E34" s="18" t="n">
        <v>0.0465152</v>
      </c>
      <c r="F34" s="20" t="n">
        <v>0.04492939</v>
      </c>
      <c r="G34" s="18" t="n">
        <v>2.96910583</v>
      </c>
      <c r="H34" s="20" t="n">
        <v>1.15242254</v>
      </c>
      <c r="I34" s="18" t="n">
        <v>16.26008058</v>
      </c>
      <c r="J34" s="20" t="n">
        <v>2.4382969</v>
      </c>
      <c r="K34" s="18" t="n">
        <v>35.32686142</v>
      </c>
      <c r="L34" s="20" t="n">
        <v>3.08753424</v>
      </c>
      <c r="M34" s="18" t="n">
        <v>44.03948272</v>
      </c>
      <c r="N34" s="20" t="n">
        <v>3.06809043</v>
      </c>
      <c r="O34" s="18" t="n">
        <v>0</v>
      </c>
      <c r="P34" s="20" t="n">
        <v>0</v>
      </c>
      <c r="Q34" s="18" t="s">
        <v>404</v>
      </c>
      <c r="R34" s="20" t="s">
        <v>404</v>
      </c>
      <c r="S34" s="18" t="n">
        <v>0</v>
      </c>
      <c r="T34" s="20" t="n">
        <v>0</v>
      </c>
      <c r="U34" s="18" t="n">
        <v>0</v>
      </c>
      <c r="V34" s="20" t="n">
        <v>0</v>
      </c>
      <c r="W34" s="18" t="n">
        <v>1.35795425</v>
      </c>
      <c r="X34" s="20" t="n">
        <v>0.73371356</v>
      </c>
    </row>
    <row r="35" spans="1:24">
      <c r="A35" s="15" t="s">
        <v>432</v>
      </c>
      <c r="B35" s="17" t="n">
        <v>6406</v>
      </c>
      <c r="C35" s="18">
        <f>(443.0/B35*100)</f>
        <v/>
      </c>
      <c r="D35" s="19" t="n">
        <v>5963</v>
      </c>
      <c r="E35" s="18" t="n">
        <v>3.83255505</v>
      </c>
      <c r="F35" s="20" t="n">
        <v>0.04971996</v>
      </c>
      <c r="G35" s="18" t="n">
        <v>7.67998438</v>
      </c>
      <c r="H35" s="20" t="n">
        <v>0.10107248</v>
      </c>
      <c r="I35" s="18" t="n">
        <v>51.93267407</v>
      </c>
      <c r="J35" s="20" t="n">
        <v>0.57899647</v>
      </c>
      <c r="K35" s="18" t="n">
        <v>13.19079632</v>
      </c>
      <c r="L35" s="20" t="n">
        <v>0.49397131</v>
      </c>
      <c r="M35" s="18" t="n">
        <v>22.17288013</v>
      </c>
      <c r="N35" s="20" t="n">
        <v>0.42486955</v>
      </c>
      <c r="O35" s="18" t="n">
        <v>0</v>
      </c>
      <c r="P35" s="20" t="n">
        <v>0</v>
      </c>
      <c r="Q35" s="18" t="s">
        <v>404</v>
      </c>
      <c r="R35" s="20" t="s">
        <v>404</v>
      </c>
      <c r="S35" s="18" t="n">
        <v>0</v>
      </c>
      <c r="T35" s="20" t="n">
        <v>0</v>
      </c>
      <c r="U35" s="18" t="n">
        <v>0</v>
      </c>
      <c r="V35" s="20" t="n">
        <v>0</v>
      </c>
      <c r="W35" s="18" t="n">
        <v>1.19111006</v>
      </c>
      <c r="X35" s="20" t="n">
        <v>0.07924939</v>
      </c>
    </row>
    <row r="36" spans="1:24">
      <c r="A36" s="15" t="s">
        <v>433</v>
      </c>
      <c r="B36" s="17" t="n">
        <v>6736</v>
      </c>
      <c r="C36" s="18">
        <f>(10.0/B36*100)</f>
        <v/>
      </c>
      <c r="D36" s="19" t="n">
        <v>6726</v>
      </c>
      <c r="E36" s="18" t="n">
        <v>0</v>
      </c>
      <c r="F36" s="20" t="n">
        <v>0</v>
      </c>
      <c r="G36" s="18" t="n">
        <v>0.75153118</v>
      </c>
      <c r="H36" s="20" t="n">
        <v>0.77949097</v>
      </c>
      <c r="I36" s="18" t="n">
        <v>7.49279445</v>
      </c>
      <c r="J36" s="20" t="n">
        <v>1.95082529</v>
      </c>
      <c r="K36" s="18" t="n">
        <v>34.23002692</v>
      </c>
      <c r="L36" s="20" t="n">
        <v>3.47401037</v>
      </c>
      <c r="M36" s="18" t="n">
        <v>57.39908786</v>
      </c>
      <c r="N36" s="20" t="n">
        <v>3.85423755</v>
      </c>
      <c r="O36" s="18" t="n">
        <v>0</v>
      </c>
      <c r="P36" s="20" t="n">
        <v>0</v>
      </c>
      <c r="Q36" s="18" t="s">
        <v>404</v>
      </c>
      <c r="R36" s="20" t="s">
        <v>404</v>
      </c>
      <c r="S36" s="18" t="n">
        <v>0</v>
      </c>
      <c r="T36" s="20" t="n">
        <v>0</v>
      </c>
      <c r="U36" s="18" t="n">
        <v>0</v>
      </c>
      <c r="V36" s="20" t="n">
        <v>0</v>
      </c>
      <c r="W36" s="18" t="n">
        <v>0.12655959</v>
      </c>
      <c r="X36" s="20" t="n">
        <v>0.12929658</v>
      </c>
    </row>
    <row r="37" spans="1:24">
      <c r="A37" s="15" t="s">
        <v>434</v>
      </c>
      <c r="B37" s="17" t="n">
        <v>5458</v>
      </c>
      <c r="C37" s="18">
        <f>(0.0/B37*100)</f>
        <v/>
      </c>
      <c r="D37" s="19" t="n">
        <v>5458</v>
      </c>
      <c r="E37" s="18" t="n">
        <v>0</v>
      </c>
      <c r="F37" s="20" t="n">
        <v>0</v>
      </c>
      <c r="G37" s="18" t="n">
        <v>0.53849183</v>
      </c>
      <c r="H37" s="20" t="n">
        <v>0.53757663</v>
      </c>
      <c r="I37" s="18" t="n">
        <v>21.09074553</v>
      </c>
      <c r="J37" s="20" t="n">
        <v>3.07342983</v>
      </c>
      <c r="K37" s="18" t="n">
        <v>46.94922799</v>
      </c>
      <c r="L37" s="20" t="n">
        <v>3.53980845</v>
      </c>
      <c r="M37" s="18" t="n">
        <v>30.9104699</v>
      </c>
      <c r="N37" s="20" t="n">
        <v>3.21074998</v>
      </c>
      <c r="O37" s="18" t="n">
        <v>0</v>
      </c>
      <c r="P37" s="20" t="n">
        <v>0</v>
      </c>
      <c r="Q37" s="18" t="s">
        <v>404</v>
      </c>
      <c r="R37" s="20" t="s">
        <v>404</v>
      </c>
      <c r="S37" s="18" t="n">
        <v>0</v>
      </c>
      <c r="T37" s="20" t="n">
        <v>0</v>
      </c>
      <c r="U37" s="18" t="n">
        <v>0</v>
      </c>
      <c r="V37" s="20" t="n">
        <v>0</v>
      </c>
      <c r="W37" s="18" t="n">
        <v>0.51106475</v>
      </c>
      <c r="X37" s="20" t="n">
        <v>0.51552163</v>
      </c>
    </row>
    <row r="38" spans="1:24">
      <c r="A38" s="15" t="s">
        <v>435</v>
      </c>
      <c r="B38" s="17" t="n">
        <v>5860</v>
      </c>
      <c r="C38" s="18">
        <f>(268.0/B38*100)</f>
        <v/>
      </c>
      <c r="D38" s="19" t="n">
        <v>5592</v>
      </c>
      <c r="E38" s="18" t="n">
        <v>2.78901862</v>
      </c>
      <c r="F38" s="20" t="n">
        <v>1.46786655</v>
      </c>
      <c r="G38" s="18" t="n">
        <v>6.83220653</v>
      </c>
      <c r="H38" s="20" t="n">
        <v>1.70977263</v>
      </c>
      <c r="I38" s="18" t="n">
        <v>13.79439382</v>
      </c>
      <c r="J38" s="20" t="n">
        <v>2.52024116</v>
      </c>
      <c r="K38" s="18" t="n">
        <v>13.02818129</v>
      </c>
      <c r="L38" s="20" t="n">
        <v>2.60828946</v>
      </c>
      <c r="M38" s="18" t="n">
        <v>62.46116853</v>
      </c>
      <c r="N38" s="20" t="n">
        <v>3.6262953</v>
      </c>
      <c r="O38" s="18" t="n">
        <v>0</v>
      </c>
      <c r="P38" s="20" t="n">
        <v>0</v>
      </c>
      <c r="Q38" s="18" t="s">
        <v>404</v>
      </c>
      <c r="R38" s="20" t="s">
        <v>404</v>
      </c>
      <c r="S38" s="18" t="n">
        <v>0</v>
      </c>
      <c r="T38" s="20" t="n">
        <v>0</v>
      </c>
      <c r="U38" s="18" t="n">
        <v>0</v>
      </c>
      <c r="V38" s="20" t="n">
        <v>0</v>
      </c>
      <c r="W38" s="18" t="n">
        <v>1.0950312</v>
      </c>
      <c r="X38" s="20" t="n">
        <v>0.77809498</v>
      </c>
    </row>
    <row r="39" spans="1:24">
      <c r="A39" s="15" t="s">
        <v>436</v>
      </c>
      <c r="B39" s="17" t="n">
        <v>5895</v>
      </c>
      <c r="C39" s="18">
        <f>(0.0/B39*100)</f>
        <v/>
      </c>
      <c r="D39" s="19" t="n">
        <v>5895</v>
      </c>
      <c r="E39" s="18" t="n">
        <v>0</v>
      </c>
      <c r="F39" s="20" t="n">
        <v>0</v>
      </c>
      <c r="G39" s="18" t="n">
        <v>3.48872354</v>
      </c>
      <c r="H39" s="20" t="n">
        <v>1.66816838</v>
      </c>
      <c r="I39" s="18" t="n">
        <v>56.52994557</v>
      </c>
      <c r="J39" s="20" t="n">
        <v>3.52081721</v>
      </c>
      <c r="K39" s="18" t="n">
        <v>29.27688141</v>
      </c>
      <c r="L39" s="20" t="n">
        <v>3.56388247</v>
      </c>
      <c r="M39" s="18" t="n">
        <v>10.46926849</v>
      </c>
      <c r="N39" s="20" t="n">
        <v>2.61215352</v>
      </c>
      <c r="O39" s="18" t="n">
        <v>0</v>
      </c>
      <c r="P39" s="20" t="n">
        <v>0</v>
      </c>
      <c r="Q39" s="18" t="s">
        <v>404</v>
      </c>
      <c r="R39" s="20" t="s">
        <v>404</v>
      </c>
      <c r="S39" s="18" t="n">
        <v>0</v>
      </c>
      <c r="T39" s="20" t="n">
        <v>0</v>
      </c>
      <c r="U39" s="18" t="n">
        <v>0</v>
      </c>
      <c r="V39" s="20" t="n">
        <v>0</v>
      </c>
      <c r="W39" s="18" t="n">
        <v>0.23518098</v>
      </c>
      <c r="X39" s="20" t="n">
        <v>0.19783543</v>
      </c>
    </row>
    <row r="40" spans="1:24">
      <c r="A40" s="15" t="s">
        <v>437</v>
      </c>
      <c r="B40" s="17" t="n">
        <v>14157</v>
      </c>
      <c r="C40" s="18">
        <f>(2954.0/B40*100)</f>
        <v/>
      </c>
      <c r="D40" s="19" t="n">
        <v>11203</v>
      </c>
      <c r="E40" s="18" t="n">
        <v>0.56922721</v>
      </c>
      <c r="F40" s="20" t="n">
        <v>0.61389038</v>
      </c>
      <c r="G40" s="18" t="n">
        <v>1.1201865</v>
      </c>
      <c r="H40" s="20" t="n">
        <v>0.57116667</v>
      </c>
      <c r="I40" s="18" t="n">
        <v>41.12057438</v>
      </c>
      <c r="J40" s="20" t="n">
        <v>3.77813546</v>
      </c>
      <c r="K40" s="18" t="n">
        <v>33.73195768</v>
      </c>
      <c r="L40" s="20" t="n">
        <v>3.66268251</v>
      </c>
      <c r="M40" s="18" t="n">
        <v>20.34222181</v>
      </c>
      <c r="N40" s="20" t="n">
        <v>3.19814115</v>
      </c>
      <c r="O40" s="18" t="n">
        <v>0</v>
      </c>
      <c r="P40" s="20" t="n">
        <v>0</v>
      </c>
      <c r="Q40" s="18" t="s">
        <v>404</v>
      </c>
      <c r="R40" s="20" t="s">
        <v>404</v>
      </c>
      <c r="S40" s="18" t="n">
        <v>0</v>
      </c>
      <c r="T40" s="20" t="n">
        <v>0</v>
      </c>
      <c r="U40" s="18" t="n">
        <v>0</v>
      </c>
      <c r="V40" s="20" t="n">
        <v>0</v>
      </c>
      <c r="W40" s="18" t="n">
        <v>3.11583243</v>
      </c>
      <c r="X40" s="20" t="n">
        <v>0.95307146</v>
      </c>
    </row>
    <row r="41" spans="1:24">
      <c r="A41" s="15" t="s">
        <v>438</v>
      </c>
      <c r="B41" s="17" t="n">
        <v>5712</v>
      </c>
      <c r="C41" s="18">
        <f>(99.0/B41*100)</f>
        <v/>
      </c>
      <c r="D41" s="19" t="n">
        <v>5613</v>
      </c>
      <c r="E41" s="18" t="n">
        <v>0.04945569</v>
      </c>
      <c r="F41" s="20" t="n">
        <v>0.04895916</v>
      </c>
      <c r="G41" s="18" t="n">
        <v>2.00388363</v>
      </c>
      <c r="H41" s="20" t="n">
        <v>1.02025666</v>
      </c>
      <c r="I41" s="18" t="n">
        <v>5.76311377</v>
      </c>
      <c r="J41" s="20" t="n">
        <v>1.80355897</v>
      </c>
      <c r="K41" s="18" t="n">
        <v>18.74607568</v>
      </c>
      <c r="L41" s="20" t="n">
        <v>3.47348873</v>
      </c>
      <c r="M41" s="18" t="n">
        <v>72.61153431</v>
      </c>
      <c r="N41" s="20" t="n">
        <v>3.91661572</v>
      </c>
      <c r="O41" s="18" t="n">
        <v>0</v>
      </c>
      <c r="P41" s="20" t="n">
        <v>0</v>
      </c>
      <c r="Q41" s="18" t="s">
        <v>404</v>
      </c>
      <c r="R41" s="20" t="s">
        <v>404</v>
      </c>
      <c r="S41" s="18" t="n">
        <v>0</v>
      </c>
      <c r="T41" s="20" t="n">
        <v>0</v>
      </c>
      <c r="U41" s="18" t="n">
        <v>0</v>
      </c>
      <c r="V41" s="20" t="n">
        <v>0</v>
      </c>
      <c r="W41" s="18" t="n">
        <v>0.82593691</v>
      </c>
      <c r="X41" s="20" t="n">
        <v>0.60818143</v>
      </c>
    </row>
    <row r="42" spans="1:24">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441</v>
      </c>
      <c r="B44" s="17" t="n">
        <v>5215</v>
      </c>
      <c r="C44" s="18">
        <f>(0.0/B44*100)</f>
        <v/>
      </c>
      <c r="D44" s="19" t="n">
        <v>5215</v>
      </c>
      <c r="E44" s="18" t="n">
        <v>0</v>
      </c>
      <c r="F44" s="20" t="n">
        <v>0</v>
      </c>
      <c r="G44" s="18" t="n">
        <v>4.39334382</v>
      </c>
      <c r="H44" s="20" t="n">
        <v>1.89760641</v>
      </c>
      <c r="I44" s="18" t="n">
        <v>49.39787018</v>
      </c>
      <c r="J44" s="20" t="n">
        <v>3.96246441</v>
      </c>
      <c r="K44" s="18" t="n">
        <v>31.66868647</v>
      </c>
      <c r="L44" s="20" t="n">
        <v>3.6078746</v>
      </c>
      <c r="M44" s="18" t="n">
        <v>13.3982558</v>
      </c>
      <c r="N44" s="20" t="n">
        <v>2.96955682</v>
      </c>
      <c r="O44" s="18" t="n">
        <v>0</v>
      </c>
      <c r="P44" s="20" t="n">
        <v>0</v>
      </c>
      <c r="Q44" s="18" t="s">
        <v>404</v>
      </c>
      <c r="R44" s="20" t="s">
        <v>404</v>
      </c>
      <c r="S44" s="18" t="n">
        <v>0</v>
      </c>
      <c r="T44" s="20" t="n">
        <v>0</v>
      </c>
      <c r="U44" s="18" t="n">
        <v>0.27153023</v>
      </c>
      <c r="V44" s="20" t="n">
        <v>0.27230769</v>
      </c>
      <c r="W44" s="18" t="n">
        <v>0.87031351</v>
      </c>
      <c r="X44" s="20" t="n">
        <v>0.72961624</v>
      </c>
    </row>
    <row r="45" spans="1:24">
      <c r="A45" s="15" t="s">
        <v>442</v>
      </c>
      <c r="B45" s="17" t="n">
        <v>5519</v>
      </c>
      <c r="C45" s="18">
        <f>(0.0/B45*100)</f>
        <v/>
      </c>
      <c r="D45" s="19" t="n">
        <v>5519</v>
      </c>
      <c r="E45" s="18" t="n">
        <v>8.847388670000001</v>
      </c>
      <c r="F45" s="20" t="n">
        <v>2.20738445</v>
      </c>
      <c r="G45" s="18" t="n">
        <v>4.79021959</v>
      </c>
      <c r="H45" s="20" t="n">
        <v>2.414674</v>
      </c>
      <c r="I45" s="18" t="n">
        <v>23.56185677</v>
      </c>
      <c r="J45" s="20" t="n">
        <v>3.42709921</v>
      </c>
      <c r="K45" s="18" t="n">
        <v>33.13169184</v>
      </c>
      <c r="L45" s="20" t="n">
        <v>4.00323295</v>
      </c>
      <c r="M45" s="18" t="n">
        <v>28.5639053</v>
      </c>
      <c r="N45" s="20" t="n">
        <v>4.02258337</v>
      </c>
      <c r="O45" s="18" t="n">
        <v>0</v>
      </c>
      <c r="P45" s="20" t="n">
        <v>0</v>
      </c>
      <c r="Q45" s="18" t="s">
        <v>404</v>
      </c>
      <c r="R45" s="20" t="s">
        <v>404</v>
      </c>
      <c r="S45" s="18" t="n">
        <v>0</v>
      </c>
      <c r="T45" s="20" t="n">
        <v>0</v>
      </c>
      <c r="U45" s="18" t="n">
        <v>0</v>
      </c>
      <c r="V45" s="20" t="n">
        <v>0</v>
      </c>
      <c r="W45" s="18" t="n">
        <v>1.10493783</v>
      </c>
      <c r="X45" s="20" t="n">
        <v>0.84952291</v>
      </c>
    </row>
    <row r="46" spans="1:24">
      <c r="A46" s="15" t="s">
        <v>443</v>
      </c>
      <c r="B46" s="17" t="n">
        <v>23141</v>
      </c>
      <c r="C46" s="18">
        <f>(4196.0/B46*100)</f>
        <v/>
      </c>
      <c r="D46" s="19" t="n">
        <v>18945</v>
      </c>
      <c r="E46" s="18" t="n">
        <v>1.61708847</v>
      </c>
      <c r="F46" s="20" t="n">
        <v>0.40605836</v>
      </c>
      <c r="G46" s="18" t="n">
        <v>5.40664123</v>
      </c>
      <c r="H46" s="20" t="n">
        <v>1.26371083</v>
      </c>
      <c r="I46" s="18" t="n">
        <v>18.74169583</v>
      </c>
      <c r="J46" s="20" t="n">
        <v>1.8153093</v>
      </c>
      <c r="K46" s="18" t="n">
        <v>25.13758593</v>
      </c>
      <c r="L46" s="20" t="n">
        <v>2.38487659</v>
      </c>
      <c r="M46" s="18" t="n">
        <v>35.80241388</v>
      </c>
      <c r="N46" s="20" t="n">
        <v>2.19534411</v>
      </c>
      <c r="O46" s="18" t="n">
        <v>0</v>
      </c>
      <c r="P46" s="20" t="n">
        <v>0</v>
      </c>
      <c r="Q46" s="18" t="s">
        <v>404</v>
      </c>
      <c r="R46" s="20" t="s">
        <v>404</v>
      </c>
      <c r="S46" s="18" t="n">
        <v>0</v>
      </c>
      <c r="T46" s="20" t="n">
        <v>0</v>
      </c>
      <c r="U46" s="18" t="n">
        <v>0</v>
      </c>
      <c r="V46" s="20" t="n">
        <v>0</v>
      </c>
      <c r="W46" s="18" t="n">
        <v>13.29457465</v>
      </c>
      <c r="X46" s="20" t="n">
        <v>1.47104449</v>
      </c>
    </row>
    <row r="47" spans="1:24">
      <c r="A47" s="15" t="s">
        <v>444</v>
      </c>
      <c r="B47" s="17" t="n">
        <v>5928</v>
      </c>
      <c r="C47" s="18">
        <f>(0.0/B47*100)</f>
        <v/>
      </c>
      <c r="D47" s="19" t="n">
        <v>5928</v>
      </c>
      <c r="E47" s="18" t="n">
        <v>0.83542787</v>
      </c>
      <c r="F47" s="20" t="n">
        <v>0.64711691</v>
      </c>
      <c r="G47" s="18" t="n">
        <v>8.713484619999999</v>
      </c>
      <c r="H47" s="20" t="n">
        <v>2.20810922</v>
      </c>
      <c r="I47" s="18" t="n">
        <v>31.19390528</v>
      </c>
      <c r="J47" s="20" t="n">
        <v>3.68263036</v>
      </c>
      <c r="K47" s="18" t="n">
        <v>39.94290976</v>
      </c>
      <c r="L47" s="20" t="n">
        <v>4.12792115</v>
      </c>
      <c r="M47" s="18" t="n">
        <v>16.36924353</v>
      </c>
      <c r="N47" s="20" t="n">
        <v>2.19842035</v>
      </c>
      <c r="O47" s="18" t="n">
        <v>0</v>
      </c>
      <c r="P47" s="20" t="n">
        <v>0</v>
      </c>
      <c r="Q47" s="18" t="s">
        <v>404</v>
      </c>
      <c r="R47" s="20" t="s">
        <v>404</v>
      </c>
      <c r="S47" s="18" t="n">
        <v>0</v>
      </c>
      <c r="T47" s="20" t="n">
        <v>0</v>
      </c>
      <c r="U47" s="18" t="n">
        <v>0</v>
      </c>
      <c r="V47" s="20" t="n">
        <v>0</v>
      </c>
      <c r="W47" s="18" t="n">
        <v>2.94502893</v>
      </c>
      <c r="X47" s="20" t="n">
        <v>1.23677108</v>
      </c>
    </row>
    <row r="48" spans="1:24">
      <c r="A48" s="15" t="s">
        <v>445</v>
      </c>
      <c r="B48" s="17" t="n">
        <v>9841</v>
      </c>
      <c r="C48" s="18">
        <f>(40.0/B48*100)</f>
        <v/>
      </c>
      <c r="D48" s="19" t="n">
        <v>9801</v>
      </c>
      <c r="E48" s="18" t="n">
        <v>3.87189721</v>
      </c>
      <c r="F48" s="20" t="n">
        <v>1.33638307</v>
      </c>
      <c r="G48" s="18" t="n">
        <v>14.28370149</v>
      </c>
      <c r="H48" s="20" t="n">
        <v>2.73636928</v>
      </c>
      <c r="I48" s="18" t="n">
        <v>19.2497949</v>
      </c>
      <c r="J48" s="20" t="n">
        <v>2.79347803</v>
      </c>
      <c r="K48" s="18" t="n">
        <v>30.13140022</v>
      </c>
      <c r="L48" s="20" t="n">
        <v>4.0575336</v>
      </c>
      <c r="M48" s="18" t="n">
        <v>31.9279669</v>
      </c>
      <c r="N48" s="20" t="n">
        <v>4.26170187</v>
      </c>
      <c r="O48" s="18" t="n">
        <v>0</v>
      </c>
      <c r="P48" s="20" t="n">
        <v>0</v>
      </c>
      <c r="Q48" s="18" t="s">
        <v>404</v>
      </c>
      <c r="R48" s="20" t="s">
        <v>404</v>
      </c>
      <c r="S48" s="18" t="n">
        <v>0</v>
      </c>
      <c r="T48" s="20" t="n">
        <v>0</v>
      </c>
      <c r="U48" s="18" t="n">
        <v>0</v>
      </c>
      <c r="V48" s="20" t="n">
        <v>0</v>
      </c>
      <c r="W48" s="18" t="n">
        <v>0.53523928</v>
      </c>
      <c r="X48" s="20" t="n">
        <v>0.52726012</v>
      </c>
    </row>
    <row r="49" spans="1:24">
      <c r="A49" s="15" t="s">
        <v>446</v>
      </c>
      <c r="B49" s="17" t="n">
        <v>6349</v>
      </c>
      <c r="C49" s="18">
        <f>(52.0/B49*100)</f>
        <v/>
      </c>
      <c r="D49" s="19" t="n">
        <v>6297</v>
      </c>
      <c r="E49" s="18" t="n">
        <v>1.01121758</v>
      </c>
      <c r="F49" s="20" t="n">
        <v>0.65898062</v>
      </c>
      <c r="G49" s="18" t="n">
        <v>0.96902568</v>
      </c>
      <c r="H49" s="20" t="n">
        <v>0.6759093900000001</v>
      </c>
      <c r="I49" s="18" t="n">
        <v>6.99644903</v>
      </c>
      <c r="J49" s="20" t="n">
        <v>2.05808103</v>
      </c>
      <c r="K49" s="18" t="n">
        <v>29.83541627</v>
      </c>
      <c r="L49" s="20" t="n">
        <v>3.55960796</v>
      </c>
      <c r="M49" s="18" t="n">
        <v>60.44169412</v>
      </c>
      <c r="N49" s="20" t="n">
        <v>3.8673427</v>
      </c>
      <c r="O49" s="18" t="n">
        <v>0</v>
      </c>
      <c r="P49" s="20" t="n">
        <v>0</v>
      </c>
      <c r="Q49" s="18" t="s">
        <v>404</v>
      </c>
      <c r="R49" s="20" t="s">
        <v>404</v>
      </c>
      <c r="S49" s="18" t="n">
        <v>0</v>
      </c>
      <c r="T49" s="20" t="n">
        <v>0</v>
      </c>
      <c r="U49" s="18" t="n">
        <v>0</v>
      </c>
      <c r="V49" s="20" t="n">
        <v>0</v>
      </c>
      <c r="W49" s="18" t="n">
        <v>0.74619733</v>
      </c>
      <c r="X49" s="20" t="n">
        <v>0.6881284</v>
      </c>
    </row>
    <row r="50" spans="1:24">
      <c r="A50" s="15" t="s">
        <v>447</v>
      </c>
      <c r="B50" s="17" t="n">
        <v>11795</v>
      </c>
      <c r="C50" s="18">
        <f>(1031.0/B50*100)</f>
        <v/>
      </c>
      <c r="D50" s="19" t="n">
        <v>10764</v>
      </c>
      <c r="E50" s="18" t="n">
        <v>0.97434565</v>
      </c>
      <c r="F50" s="20" t="n">
        <v>0.66728637</v>
      </c>
      <c r="G50" s="18" t="n">
        <v>4.77519612</v>
      </c>
      <c r="H50" s="20" t="n">
        <v>1.52239702</v>
      </c>
      <c r="I50" s="18" t="n">
        <v>28.28187141</v>
      </c>
      <c r="J50" s="20" t="n">
        <v>3.09076568</v>
      </c>
      <c r="K50" s="18" t="n">
        <v>12.39656942</v>
      </c>
      <c r="L50" s="20" t="n">
        <v>2.66274833</v>
      </c>
      <c r="M50" s="18" t="n">
        <v>45.15079805</v>
      </c>
      <c r="N50" s="20" t="n">
        <v>3.80701997</v>
      </c>
      <c r="O50" s="18" t="n">
        <v>0</v>
      </c>
      <c r="P50" s="20" t="n">
        <v>0</v>
      </c>
      <c r="Q50" s="18" t="s">
        <v>404</v>
      </c>
      <c r="R50" s="20" t="s">
        <v>404</v>
      </c>
      <c r="S50" s="18" t="n">
        <v>0</v>
      </c>
      <c r="T50" s="20" t="n">
        <v>0</v>
      </c>
      <c r="U50" s="18" t="n">
        <v>0</v>
      </c>
      <c r="V50" s="20" t="n">
        <v>0</v>
      </c>
      <c r="W50" s="18" t="n">
        <v>8.421219349999999</v>
      </c>
      <c r="X50" s="20" t="n">
        <v>2.07196166</v>
      </c>
    </row>
    <row r="51" spans="1:24">
      <c r="A51" s="15" t="s">
        <v>448</v>
      </c>
      <c r="B51" s="17" t="n">
        <v>6866</v>
      </c>
      <c r="C51" s="18">
        <f>(0.0/B51*100)</f>
        <v/>
      </c>
      <c r="D51" s="19" t="n">
        <v>6866</v>
      </c>
      <c r="E51" s="18" t="n">
        <v>3.45518315</v>
      </c>
      <c r="F51" s="20" t="n">
        <v>1.30294831</v>
      </c>
      <c r="G51" s="18" t="n">
        <v>2.79933078</v>
      </c>
      <c r="H51" s="20" t="n">
        <v>1.08668739</v>
      </c>
      <c r="I51" s="18" t="n">
        <v>38.06529986</v>
      </c>
      <c r="J51" s="20" t="n">
        <v>3.65810361</v>
      </c>
      <c r="K51" s="18" t="n">
        <v>41.79202456</v>
      </c>
      <c r="L51" s="20" t="n">
        <v>3.6987011</v>
      </c>
      <c r="M51" s="18" t="n">
        <v>10.68375656</v>
      </c>
      <c r="N51" s="20" t="n">
        <v>2.41258224</v>
      </c>
      <c r="O51" s="18" t="n">
        <v>0</v>
      </c>
      <c r="P51" s="20" t="n">
        <v>0</v>
      </c>
      <c r="Q51" s="18" t="s">
        <v>404</v>
      </c>
      <c r="R51" s="20" t="s">
        <v>404</v>
      </c>
      <c r="S51" s="18" t="n">
        <v>0</v>
      </c>
      <c r="T51" s="20" t="n">
        <v>0</v>
      </c>
      <c r="U51" s="18" t="n">
        <v>0</v>
      </c>
      <c r="V51" s="20" t="n">
        <v>0</v>
      </c>
      <c r="W51" s="18" t="n">
        <v>3.20440508</v>
      </c>
      <c r="X51" s="20" t="n">
        <v>1.39258797</v>
      </c>
    </row>
    <row r="52" spans="1:24">
      <c r="A52" s="15" t="s">
        <v>449</v>
      </c>
      <c r="B52" s="17" t="n">
        <v>5809</v>
      </c>
      <c r="C52" s="18">
        <f>(0.0/B52*100)</f>
        <v/>
      </c>
      <c r="D52" s="19" t="n">
        <v>5809</v>
      </c>
      <c r="E52" s="18" t="n">
        <v>0</v>
      </c>
      <c r="F52" s="20" t="n">
        <v>0</v>
      </c>
      <c r="G52" s="18" t="n">
        <v>8.06147578</v>
      </c>
      <c r="H52" s="20" t="n">
        <v>2.36039156</v>
      </c>
      <c r="I52" s="18" t="n">
        <v>40.71018835</v>
      </c>
      <c r="J52" s="20" t="n">
        <v>4.04999353</v>
      </c>
      <c r="K52" s="18" t="n">
        <v>26.24005447</v>
      </c>
      <c r="L52" s="20" t="n">
        <v>3.45898147</v>
      </c>
      <c r="M52" s="18" t="n">
        <v>24.28101037</v>
      </c>
      <c r="N52" s="20" t="n">
        <v>3.6525913</v>
      </c>
      <c r="O52" s="18" t="n">
        <v>0</v>
      </c>
      <c r="P52" s="20" t="n">
        <v>0</v>
      </c>
      <c r="Q52" s="18" t="s">
        <v>404</v>
      </c>
      <c r="R52" s="20" t="s">
        <v>404</v>
      </c>
      <c r="S52" s="18" t="n">
        <v>0</v>
      </c>
      <c r="T52" s="20" t="n">
        <v>0</v>
      </c>
      <c r="U52" s="18" t="n">
        <v>0</v>
      </c>
      <c r="V52" s="20" t="n">
        <v>0</v>
      </c>
      <c r="W52" s="18" t="n">
        <v>0.70727103</v>
      </c>
      <c r="X52" s="20" t="n">
        <v>0.01650758</v>
      </c>
    </row>
    <row r="53" spans="1:24">
      <c r="A53" s="15" t="s">
        <v>450</v>
      </c>
      <c r="B53" s="17" t="n">
        <v>5571</v>
      </c>
      <c r="C53" s="18">
        <f>(0.0/B53*100)</f>
        <v/>
      </c>
      <c r="D53" s="19" t="n">
        <v>5571</v>
      </c>
      <c r="E53" s="18" t="n">
        <v>0.05122135</v>
      </c>
      <c r="F53" s="20" t="n">
        <v>0.01302785</v>
      </c>
      <c r="G53" s="18" t="n">
        <v>2.16848158</v>
      </c>
      <c r="H53" s="20" t="n">
        <v>0.03267331</v>
      </c>
      <c r="I53" s="18" t="n">
        <v>37.09578366</v>
      </c>
      <c r="J53" s="20" t="n">
        <v>0.14636747</v>
      </c>
      <c r="K53" s="18" t="n">
        <v>22.77610387</v>
      </c>
      <c r="L53" s="20" t="n">
        <v>0.1041335</v>
      </c>
      <c r="M53" s="18" t="n">
        <v>36.94335041</v>
      </c>
      <c r="N53" s="20" t="n">
        <v>0.12688755</v>
      </c>
      <c r="O53" s="18" t="n">
        <v>0</v>
      </c>
      <c r="P53" s="20" t="n">
        <v>0</v>
      </c>
      <c r="Q53" s="18" t="s">
        <v>404</v>
      </c>
      <c r="R53" s="20" t="s">
        <v>404</v>
      </c>
      <c r="S53" s="18" t="n">
        <v>0</v>
      </c>
      <c r="T53" s="20" t="n">
        <v>0</v>
      </c>
      <c r="U53" s="18" t="n">
        <v>0</v>
      </c>
      <c r="V53" s="20" t="n">
        <v>0</v>
      </c>
      <c r="W53" s="18" t="n">
        <v>0.96505913</v>
      </c>
      <c r="X53" s="20" t="n">
        <v>0.06084597</v>
      </c>
    </row>
    <row r="54" spans="1:24">
      <c r="A54" s="15" t="s">
        <v>451</v>
      </c>
      <c r="B54" s="17" t="n">
        <v>4740</v>
      </c>
      <c r="C54" s="18">
        <f>(199.0/B54*100)</f>
        <v/>
      </c>
      <c r="D54" s="19" t="n">
        <v>4541</v>
      </c>
      <c r="E54" s="18" t="n">
        <v>0</v>
      </c>
      <c r="F54" s="20" t="n">
        <v>0</v>
      </c>
      <c r="G54" s="18" t="n">
        <v>3.80374228</v>
      </c>
      <c r="H54" s="20" t="n">
        <v>1.88537188</v>
      </c>
      <c r="I54" s="18" t="n">
        <v>8.77779982</v>
      </c>
      <c r="J54" s="20" t="n">
        <v>2.03667136</v>
      </c>
      <c r="K54" s="18" t="n">
        <v>61.99950322</v>
      </c>
      <c r="L54" s="20" t="n">
        <v>3.9715781</v>
      </c>
      <c r="M54" s="18" t="n">
        <v>13.09829683</v>
      </c>
      <c r="N54" s="20" t="n">
        <v>2.81105886</v>
      </c>
      <c r="O54" s="18" t="n">
        <v>0</v>
      </c>
      <c r="P54" s="20" t="n">
        <v>0</v>
      </c>
      <c r="Q54" s="18" t="s">
        <v>404</v>
      </c>
      <c r="R54" s="20" t="s">
        <v>404</v>
      </c>
      <c r="S54" s="18" t="n">
        <v>0</v>
      </c>
      <c r="T54" s="20" t="n">
        <v>0</v>
      </c>
      <c r="U54" s="18" t="n">
        <v>0</v>
      </c>
      <c r="V54" s="20" t="n">
        <v>0</v>
      </c>
      <c r="W54" s="18" t="n">
        <v>12.32065786</v>
      </c>
      <c r="X54" s="20" t="n">
        <v>1.87807052</v>
      </c>
    </row>
    <row r="55" spans="1:24">
      <c r="A55" s="15" t="s">
        <v>452</v>
      </c>
      <c r="B55" s="17" t="n">
        <v>5316</v>
      </c>
      <c r="C55" s="18">
        <f>(43.0/B55*100)</f>
        <v/>
      </c>
      <c r="D55" s="19" t="n">
        <v>5273</v>
      </c>
      <c r="E55" s="18" t="n">
        <v>0.79028466</v>
      </c>
      <c r="F55" s="20" t="n">
        <v>0.5911018099999999</v>
      </c>
      <c r="G55" s="18" t="n">
        <v>5.34940214</v>
      </c>
      <c r="H55" s="20" t="n">
        <v>1.65446993</v>
      </c>
      <c r="I55" s="18" t="n">
        <v>19.16012879</v>
      </c>
      <c r="J55" s="20" t="n">
        <v>2.44830483</v>
      </c>
      <c r="K55" s="18" t="n">
        <v>29.44687878</v>
      </c>
      <c r="L55" s="20" t="n">
        <v>2.82032686</v>
      </c>
      <c r="M55" s="18" t="n">
        <v>43.86115069</v>
      </c>
      <c r="N55" s="20" t="n">
        <v>3.0322903</v>
      </c>
      <c r="O55" s="18" t="n">
        <v>0</v>
      </c>
      <c r="P55" s="20" t="n">
        <v>0</v>
      </c>
      <c r="Q55" s="18" t="s">
        <v>404</v>
      </c>
      <c r="R55" s="20" t="s">
        <v>404</v>
      </c>
      <c r="S55" s="18" t="n">
        <v>0</v>
      </c>
      <c r="T55" s="20" t="n">
        <v>0</v>
      </c>
      <c r="U55" s="18" t="n">
        <v>0.29273679</v>
      </c>
      <c r="V55" s="20" t="n">
        <v>0.2748948</v>
      </c>
      <c r="W55" s="18" t="n">
        <v>1.09941816</v>
      </c>
      <c r="X55" s="20" t="n">
        <v>0.67651856</v>
      </c>
    </row>
    <row r="56" spans="1:24">
      <c r="A56" s="15" t="s">
        <v>453</v>
      </c>
      <c r="B56" s="17" t="n">
        <v>5359</v>
      </c>
      <c r="C56" s="18">
        <f>(0.0/B56*100)</f>
        <v/>
      </c>
      <c r="D56" s="19" t="n">
        <v>5359</v>
      </c>
      <c r="E56" s="18" t="n">
        <v>1.07361201</v>
      </c>
      <c r="F56" s="20" t="n">
        <v>0.75823422</v>
      </c>
      <c r="G56" s="18" t="n">
        <v>1.84516752</v>
      </c>
      <c r="H56" s="20" t="n">
        <v>1.15561121</v>
      </c>
      <c r="I56" s="18" t="n">
        <v>40.41797986</v>
      </c>
      <c r="J56" s="20" t="n">
        <v>4.59846535</v>
      </c>
      <c r="K56" s="18" t="n">
        <v>23.47963818</v>
      </c>
      <c r="L56" s="20" t="n">
        <v>3.68039244</v>
      </c>
      <c r="M56" s="18" t="n">
        <v>29.41469108</v>
      </c>
      <c r="N56" s="20" t="n">
        <v>4.01073775</v>
      </c>
      <c r="O56" s="18" t="n">
        <v>0</v>
      </c>
      <c r="P56" s="20" t="n">
        <v>0</v>
      </c>
      <c r="Q56" s="18" t="s">
        <v>404</v>
      </c>
      <c r="R56" s="20" t="s">
        <v>404</v>
      </c>
      <c r="S56" s="18" t="n">
        <v>0</v>
      </c>
      <c r="T56" s="20" t="n">
        <v>0</v>
      </c>
      <c r="U56" s="18" t="n">
        <v>0</v>
      </c>
      <c r="V56" s="20" t="n">
        <v>0</v>
      </c>
      <c r="W56" s="18" t="n">
        <v>3.76891134</v>
      </c>
      <c r="X56" s="20" t="n">
        <v>1.52029226</v>
      </c>
    </row>
    <row r="57" spans="1:24">
      <c r="A57" s="15" t="s">
        <v>454</v>
      </c>
      <c r="B57" s="17" t="n">
        <v>6513</v>
      </c>
      <c r="C57" s="18">
        <f>(0.0/B57*100)</f>
        <v/>
      </c>
      <c r="D57" s="19" t="n">
        <v>6513</v>
      </c>
      <c r="E57" s="18" t="n">
        <v>0.7994074799999999</v>
      </c>
      <c r="F57" s="20" t="n">
        <v>0.57744801</v>
      </c>
      <c r="G57" s="18" t="n">
        <v>4.79554571</v>
      </c>
      <c r="H57" s="20" t="n">
        <v>1.35087333</v>
      </c>
      <c r="I57" s="18" t="n">
        <v>26.10210134</v>
      </c>
      <c r="J57" s="20" t="n">
        <v>3.35946751</v>
      </c>
      <c r="K57" s="18" t="n">
        <v>29.14578525</v>
      </c>
      <c r="L57" s="20" t="n">
        <v>2.86789071</v>
      </c>
      <c r="M57" s="18" t="n">
        <v>37.42014897</v>
      </c>
      <c r="N57" s="20" t="n">
        <v>3.77404164</v>
      </c>
      <c r="O57" s="18" t="n">
        <v>0</v>
      </c>
      <c r="P57" s="20" t="n">
        <v>0</v>
      </c>
      <c r="Q57" s="18" t="s">
        <v>404</v>
      </c>
      <c r="R57" s="20" t="s">
        <v>404</v>
      </c>
      <c r="S57" s="18" t="n">
        <v>0</v>
      </c>
      <c r="T57" s="20" t="n">
        <v>0</v>
      </c>
      <c r="U57" s="18" t="n">
        <v>0.78782657</v>
      </c>
      <c r="V57" s="20" t="n">
        <v>0.58939111</v>
      </c>
      <c r="W57" s="18" t="n">
        <v>0.94918468</v>
      </c>
      <c r="X57" s="20" t="n">
        <v>0.66439626</v>
      </c>
    </row>
    <row r="58" spans="1:24">
      <c r="A58" s="15" t="s">
        <v>455</v>
      </c>
      <c r="B58" s="17" t="n">
        <v>7267</v>
      </c>
      <c r="C58" s="18">
        <f>(0.0/B58*100)</f>
        <v/>
      </c>
      <c r="D58" s="19" t="n">
        <v>7267</v>
      </c>
      <c r="E58" s="18" t="n">
        <v>0.64825169</v>
      </c>
      <c r="F58" s="20" t="n">
        <v>0.5922215</v>
      </c>
      <c r="G58" s="18" t="n">
        <v>2.6901404</v>
      </c>
      <c r="H58" s="20" t="n">
        <v>1.18416088</v>
      </c>
      <c r="I58" s="18" t="n">
        <v>9.37936816</v>
      </c>
      <c r="J58" s="20" t="n">
        <v>1.73613337</v>
      </c>
      <c r="K58" s="18" t="n">
        <v>52.11533372</v>
      </c>
      <c r="L58" s="20" t="n">
        <v>3.62922061</v>
      </c>
      <c r="M58" s="18" t="n">
        <v>35.11422669</v>
      </c>
      <c r="N58" s="20" t="n">
        <v>3.5586451</v>
      </c>
      <c r="O58" s="18" t="n">
        <v>0</v>
      </c>
      <c r="P58" s="20" t="n">
        <v>0</v>
      </c>
      <c r="Q58" s="18" t="s">
        <v>404</v>
      </c>
      <c r="R58" s="20" t="s">
        <v>404</v>
      </c>
      <c r="S58" s="18" t="n">
        <v>0</v>
      </c>
      <c r="T58" s="20" t="n">
        <v>0</v>
      </c>
      <c r="U58" s="18" t="n">
        <v>0</v>
      </c>
      <c r="V58" s="20" t="n">
        <v>0</v>
      </c>
      <c r="W58" s="18" t="n">
        <v>0.05267933</v>
      </c>
      <c r="X58" s="20" t="n">
        <v>0.05278653</v>
      </c>
    </row>
    <row r="59" spans="1:24">
      <c r="A59" s="15" t="s">
        <v>456</v>
      </c>
      <c r="B59" s="17" t="n">
        <v>4826</v>
      </c>
      <c r="C59" s="18">
        <f>(0.0/B59*100)</f>
        <v/>
      </c>
      <c r="D59" s="19" t="n">
        <v>4826</v>
      </c>
      <c r="E59" s="18" t="n">
        <v>0</v>
      </c>
      <c r="F59" s="20" t="n">
        <v>0</v>
      </c>
      <c r="G59" s="18" t="n">
        <v>8.99544875</v>
      </c>
      <c r="H59" s="20" t="n">
        <v>0.54229824</v>
      </c>
      <c r="I59" s="18" t="n">
        <v>62.28466729</v>
      </c>
      <c r="J59" s="20" t="n">
        <v>1.41530632</v>
      </c>
      <c r="K59" s="18" t="n">
        <v>25.30173249</v>
      </c>
      <c r="L59" s="20" t="n">
        <v>1.28702728</v>
      </c>
      <c r="M59" s="18" t="n">
        <v>3.09306858</v>
      </c>
      <c r="N59" s="20" t="n">
        <v>0.67535797</v>
      </c>
      <c r="O59" s="18" t="n">
        <v>0</v>
      </c>
      <c r="P59" s="20" t="n">
        <v>0</v>
      </c>
      <c r="Q59" s="18" t="s">
        <v>404</v>
      </c>
      <c r="R59" s="20" t="s">
        <v>404</v>
      </c>
      <c r="S59" s="18" t="n">
        <v>0</v>
      </c>
      <c r="T59" s="20" t="n">
        <v>0</v>
      </c>
      <c r="U59" s="18" t="n">
        <v>0.32508289</v>
      </c>
      <c r="V59" s="20" t="n">
        <v>0.01450386</v>
      </c>
      <c r="W59" s="18" t="n">
        <v>0</v>
      </c>
      <c r="X59" s="20" t="n">
        <v>0</v>
      </c>
    </row>
    <row r="60" spans="1:24">
      <c r="A60" s="15" t="s">
        <v>457</v>
      </c>
      <c r="B60" s="17" t="n">
        <v>4546</v>
      </c>
      <c r="C60" s="18">
        <f>(0.0/B60*100)</f>
        <v/>
      </c>
      <c r="D60" s="19" t="n">
        <v>4546</v>
      </c>
      <c r="E60" s="18" t="n">
        <v>4.13275151</v>
      </c>
      <c r="F60" s="20" t="n">
        <v>1.11382228</v>
      </c>
      <c r="G60" s="18" t="n">
        <v>3.03398815</v>
      </c>
      <c r="H60" s="20" t="n">
        <v>0.80083506</v>
      </c>
      <c r="I60" s="18" t="n">
        <v>9.228468360000001</v>
      </c>
      <c r="J60" s="20" t="n">
        <v>2.15763846</v>
      </c>
      <c r="K60" s="18" t="n">
        <v>26.57609317</v>
      </c>
      <c r="L60" s="20" t="n">
        <v>2.93547022</v>
      </c>
      <c r="M60" s="18" t="n">
        <v>36.741592</v>
      </c>
      <c r="N60" s="20" t="n">
        <v>2.91396062</v>
      </c>
      <c r="O60" s="18" t="n">
        <v>0</v>
      </c>
      <c r="P60" s="20" t="n">
        <v>0</v>
      </c>
      <c r="Q60" s="18" t="s">
        <v>404</v>
      </c>
      <c r="R60" s="20" t="s">
        <v>404</v>
      </c>
      <c r="S60" s="18" t="n">
        <v>0</v>
      </c>
      <c r="T60" s="20" t="n">
        <v>0</v>
      </c>
      <c r="U60" s="18" t="n">
        <v>0</v>
      </c>
      <c r="V60" s="20" t="n">
        <v>0</v>
      </c>
      <c r="W60" s="18" t="n">
        <v>20.28710682</v>
      </c>
      <c r="X60" s="20" t="n">
        <v>1.86808443</v>
      </c>
    </row>
    <row r="61" spans="1:24">
      <c r="A61" s="15" t="s">
        <v>458</v>
      </c>
      <c r="B61" s="17" t="n">
        <v>6525</v>
      </c>
      <c r="C61" s="18">
        <f>(0.0/B61*100)</f>
        <v/>
      </c>
      <c r="D61" s="19" t="n">
        <v>6525</v>
      </c>
      <c r="E61" s="18" t="n">
        <v>0.83055084</v>
      </c>
      <c r="F61" s="20" t="n">
        <v>0.45297593</v>
      </c>
      <c r="G61" s="18" t="n">
        <v>12.95716955</v>
      </c>
      <c r="H61" s="20" t="n">
        <v>2.153483</v>
      </c>
      <c r="I61" s="18" t="n">
        <v>24.32043886</v>
      </c>
      <c r="J61" s="20" t="n">
        <v>2.57849717</v>
      </c>
      <c r="K61" s="18" t="n">
        <v>36.68775051</v>
      </c>
      <c r="L61" s="20" t="n">
        <v>2.96359508</v>
      </c>
      <c r="M61" s="18" t="n">
        <v>24.65018028</v>
      </c>
      <c r="N61" s="20" t="n">
        <v>2.67567644</v>
      </c>
      <c r="O61" s="18" t="n">
        <v>0</v>
      </c>
      <c r="P61" s="20" t="n">
        <v>0</v>
      </c>
      <c r="Q61" s="18" t="s">
        <v>404</v>
      </c>
      <c r="R61" s="20" t="s">
        <v>404</v>
      </c>
      <c r="S61" s="18" t="n">
        <v>0</v>
      </c>
      <c r="T61" s="20" t="n">
        <v>0</v>
      </c>
      <c r="U61" s="18" t="n">
        <v>0</v>
      </c>
      <c r="V61" s="20" t="n">
        <v>0</v>
      </c>
      <c r="W61" s="18" t="n">
        <v>0.55390996</v>
      </c>
      <c r="X61" s="20" t="n">
        <v>0.5564910199999999</v>
      </c>
    </row>
    <row r="62" spans="1:24">
      <c r="A62" s="15" t="s">
        <v>459</v>
      </c>
      <c r="B62" s="17" t="n">
        <v>4476</v>
      </c>
      <c r="C62" s="18">
        <f>(0.0/B62*100)</f>
        <v/>
      </c>
      <c r="D62" s="19" t="n">
        <v>4476</v>
      </c>
      <c r="E62" s="18" t="n">
        <v>5.28408849</v>
      </c>
      <c r="F62" s="20" t="n">
        <v>0.01386378</v>
      </c>
      <c r="G62" s="18" t="n">
        <v>3.21721506</v>
      </c>
      <c r="H62" s="20" t="n">
        <v>0.03108183</v>
      </c>
      <c r="I62" s="18" t="n">
        <v>22.56451676</v>
      </c>
      <c r="J62" s="20" t="n">
        <v>0.05552801</v>
      </c>
      <c r="K62" s="18" t="n">
        <v>42.71132785</v>
      </c>
      <c r="L62" s="20" t="n">
        <v>0.05719608</v>
      </c>
      <c r="M62" s="18" t="n">
        <v>26.22285184</v>
      </c>
      <c r="N62" s="20" t="n">
        <v>0.06536749</v>
      </c>
      <c r="O62" s="18" t="n">
        <v>0</v>
      </c>
      <c r="P62" s="20" t="n">
        <v>0</v>
      </c>
      <c r="Q62" s="18" t="s">
        <v>404</v>
      </c>
      <c r="R62" s="20" t="s">
        <v>404</v>
      </c>
      <c r="S62" s="18" t="n">
        <v>0</v>
      </c>
      <c r="T62" s="20" t="n">
        <v>0</v>
      </c>
      <c r="U62" s="18" t="n">
        <v>0</v>
      </c>
      <c r="V62" s="20" t="n">
        <v>0</v>
      </c>
      <c r="W62" s="18" t="n">
        <v>0</v>
      </c>
      <c r="X62" s="20" t="n">
        <v>0</v>
      </c>
    </row>
    <row r="63" spans="1:24">
      <c r="A63" s="15" t="s">
        <v>460</v>
      </c>
      <c r="B63" s="17" t="n">
        <v>5324</v>
      </c>
      <c r="C63" s="18">
        <f>(0.0/B63*100)</f>
        <v/>
      </c>
      <c r="D63" s="19" t="n">
        <v>5324</v>
      </c>
      <c r="E63" s="18" t="n">
        <v>1.46487652</v>
      </c>
      <c r="F63" s="20" t="n">
        <v>0.06354261999999999</v>
      </c>
      <c r="G63" s="18" t="n">
        <v>2.67347509</v>
      </c>
      <c r="H63" s="20" t="n">
        <v>0.06790802999999999</v>
      </c>
      <c r="I63" s="18" t="n">
        <v>39.14785828</v>
      </c>
      <c r="J63" s="20" t="n">
        <v>0.17148346</v>
      </c>
      <c r="K63" s="18" t="n">
        <v>34.96180444</v>
      </c>
      <c r="L63" s="20" t="n">
        <v>0.1815845</v>
      </c>
      <c r="M63" s="18" t="n">
        <v>14.9306539</v>
      </c>
      <c r="N63" s="20" t="n">
        <v>0.10774072</v>
      </c>
      <c r="O63" s="18" t="n">
        <v>0</v>
      </c>
      <c r="P63" s="20" t="n">
        <v>0</v>
      </c>
      <c r="Q63" s="18" t="s">
        <v>404</v>
      </c>
      <c r="R63" s="20" t="s">
        <v>404</v>
      </c>
      <c r="S63" s="18" t="n">
        <v>0</v>
      </c>
      <c r="T63" s="20" t="n">
        <v>0</v>
      </c>
      <c r="U63" s="18" t="n">
        <v>0</v>
      </c>
      <c r="V63" s="20" t="n">
        <v>0</v>
      </c>
      <c r="W63" s="18" t="n">
        <v>6.82133176</v>
      </c>
      <c r="X63" s="20" t="n">
        <v>0.06525335</v>
      </c>
    </row>
    <row r="64" spans="1:24">
      <c r="A64" s="15" t="s">
        <v>461</v>
      </c>
      <c r="B64" s="17" t="n">
        <v>3634</v>
      </c>
      <c r="C64" s="18">
        <f>(27.0/B64*100)</f>
        <v/>
      </c>
      <c r="D64" s="19" t="n">
        <v>3607</v>
      </c>
      <c r="E64" s="18" t="n">
        <v>1.60043006</v>
      </c>
      <c r="F64" s="20" t="n">
        <v>0.02219274</v>
      </c>
      <c r="G64" s="18" t="n">
        <v>16.39709197</v>
      </c>
      <c r="H64" s="20" t="n">
        <v>0.0457843</v>
      </c>
      <c r="I64" s="18" t="n">
        <v>31.4123599</v>
      </c>
      <c r="J64" s="20" t="n">
        <v>0.11579458</v>
      </c>
      <c r="K64" s="18" t="n">
        <v>33.79162971</v>
      </c>
      <c r="L64" s="20" t="n">
        <v>0.09594108</v>
      </c>
      <c r="M64" s="18" t="n">
        <v>12.8261137</v>
      </c>
      <c r="N64" s="20" t="n">
        <v>0.06271984999999999</v>
      </c>
      <c r="O64" s="18" t="n">
        <v>0</v>
      </c>
      <c r="P64" s="20" t="n">
        <v>0</v>
      </c>
      <c r="Q64" s="18" t="s">
        <v>404</v>
      </c>
      <c r="R64" s="20" t="s">
        <v>404</v>
      </c>
      <c r="S64" s="18" t="n">
        <v>0</v>
      </c>
      <c r="T64" s="20" t="n">
        <v>0</v>
      </c>
      <c r="U64" s="18" t="n">
        <v>1.91485207</v>
      </c>
      <c r="V64" s="20" t="n">
        <v>0.02518319</v>
      </c>
      <c r="W64" s="18" t="n">
        <v>2.0575226</v>
      </c>
      <c r="X64" s="20" t="n">
        <v>0.04847299</v>
      </c>
    </row>
    <row r="65" spans="1:24">
      <c r="A65" s="15" t="s">
        <v>462</v>
      </c>
      <c r="B65" s="17" t="n">
        <v>5325</v>
      </c>
      <c r="C65" s="18">
        <f>(0.0/B65*100)</f>
        <v/>
      </c>
      <c r="D65" s="19" t="n">
        <v>5325</v>
      </c>
      <c r="E65" s="18" t="n">
        <v>0.66113657</v>
      </c>
      <c r="F65" s="20" t="n">
        <v>0.5644061500000001</v>
      </c>
      <c r="G65" s="18" t="n">
        <v>3.97062398</v>
      </c>
      <c r="H65" s="20" t="n">
        <v>1.4087855</v>
      </c>
      <c r="I65" s="18" t="n">
        <v>20.29897245</v>
      </c>
      <c r="J65" s="20" t="n">
        <v>2.70597027</v>
      </c>
      <c r="K65" s="18" t="n">
        <v>38.01552119</v>
      </c>
      <c r="L65" s="20" t="n">
        <v>3.29225984</v>
      </c>
      <c r="M65" s="18" t="n">
        <v>35.44444041</v>
      </c>
      <c r="N65" s="20" t="n">
        <v>3.28320885</v>
      </c>
      <c r="O65" s="18" t="n">
        <v>0</v>
      </c>
      <c r="P65" s="20" t="n">
        <v>0</v>
      </c>
      <c r="Q65" s="18" t="s">
        <v>404</v>
      </c>
      <c r="R65" s="20" t="s">
        <v>404</v>
      </c>
      <c r="S65" s="18" t="n">
        <v>0</v>
      </c>
      <c r="T65" s="20" t="n">
        <v>0</v>
      </c>
      <c r="U65" s="18" t="n">
        <v>0</v>
      </c>
      <c r="V65" s="20" t="n">
        <v>0</v>
      </c>
      <c r="W65" s="18" t="n">
        <v>1.60930541</v>
      </c>
      <c r="X65" s="20" t="n">
        <v>0.7857031799999999</v>
      </c>
    </row>
    <row r="66" spans="1:24">
      <c r="A66" s="15" t="s">
        <v>463</v>
      </c>
      <c r="B66" s="17" t="n">
        <v>5665</v>
      </c>
      <c r="C66" s="18">
        <f>(0.0/B66*100)</f>
        <v/>
      </c>
      <c r="D66" s="19" t="n">
        <v>5665</v>
      </c>
      <c r="E66" s="18" t="n">
        <v>0</v>
      </c>
      <c r="F66" s="20" t="n">
        <v>0</v>
      </c>
      <c r="G66" s="18" t="n">
        <v>5.33573784</v>
      </c>
      <c r="H66" s="20" t="n">
        <v>0.05393561</v>
      </c>
      <c r="I66" s="18" t="n">
        <v>48.51538491</v>
      </c>
      <c r="J66" s="20" t="n">
        <v>0.30549709</v>
      </c>
      <c r="K66" s="18" t="n">
        <v>18.04327578</v>
      </c>
      <c r="L66" s="20" t="n">
        <v>0.2117952</v>
      </c>
      <c r="M66" s="18" t="n">
        <v>27.05350682</v>
      </c>
      <c r="N66" s="20" t="n">
        <v>0.29091968</v>
      </c>
      <c r="O66" s="18" t="n">
        <v>0</v>
      </c>
      <c r="P66" s="20" t="n">
        <v>0</v>
      </c>
      <c r="Q66" s="18" t="s">
        <v>404</v>
      </c>
      <c r="R66" s="20" t="s">
        <v>404</v>
      </c>
      <c r="S66" s="18" t="n">
        <v>0</v>
      </c>
      <c r="T66" s="20" t="n">
        <v>0</v>
      </c>
      <c r="U66" s="18" t="n">
        <v>0</v>
      </c>
      <c r="V66" s="20" t="n">
        <v>0</v>
      </c>
      <c r="W66" s="18" t="n">
        <v>1.05209465</v>
      </c>
      <c r="X66" s="20" t="n">
        <v>0.33984667</v>
      </c>
    </row>
    <row r="67" spans="1:24">
      <c r="A67" s="15" t="s">
        <v>464</v>
      </c>
      <c r="B67" s="17" t="n">
        <v>6971</v>
      </c>
      <c r="C67" s="18">
        <f>(0.0/B67*100)</f>
        <v/>
      </c>
      <c r="D67" s="19" t="n">
        <v>6971</v>
      </c>
      <c r="E67" s="18" t="n">
        <v>1.0952066</v>
      </c>
      <c r="F67" s="20" t="n">
        <v>0.62656166</v>
      </c>
      <c r="G67" s="18" t="n">
        <v>11.04350746</v>
      </c>
      <c r="H67" s="20" t="n">
        <v>2.03610817</v>
      </c>
      <c r="I67" s="18" t="n">
        <v>11.48127013</v>
      </c>
      <c r="J67" s="20" t="n">
        <v>1.85039175</v>
      </c>
      <c r="K67" s="18" t="n">
        <v>26.7324415</v>
      </c>
      <c r="L67" s="20" t="n">
        <v>2.50256128</v>
      </c>
      <c r="M67" s="18" t="n">
        <v>48.98553618</v>
      </c>
      <c r="N67" s="20" t="n">
        <v>2.51439564</v>
      </c>
      <c r="O67" s="18" t="n">
        <v>0</v>
      </c>
      <c r="P67" s="20" t="n">
        <v>0</v>
      </c>
      <c r="Q67" s="18" t="s">
        <v>404</v>
      </c>
      <c r="R67" s="20" t="s">
        <v>404</v>
      </c>
      <c r="S67" s="18" t="n">
        <v>0</v>
      </c>
      <c r="T67" s="20" t="n">
        <v>0</v>
      </c>
      <c r="U67" s="18" t="n">
        <v>0</v>
      </c>
      <c r="V67" s="20" t="n">
        <v>0</v>
      </c>
      <c r="W67" s="18" t="n">
        <v>0.66203813</v>
      </c>
      <c r="X67" s="20" t="n">
        <v>0.51039273</v>
      </c>
    </row>
    <row r="68" spans="1:24">
      <c r="A68" s="15" t="s">
        <v>465</v>
      </c>
      <c r="B68" s="17" t="n">
        <v>12083</v>
      </c>
      <c r="C68" s="18">
        <f>(0.0/B68*100)</f>
        <v/>
      </c>
      <c r="D68" s="19" t="n">
        <v>12083</v>
      </c>
      <c r="E68" s="18" t="n">
        <v>8.20674217</v>
      </c>
      <c r="F68" s="20" t="n">
        <v>0.04756944</v>
      </c>
      <c r="G68" s="18" t="n">
        <v>2.37085212</v>
      </c>
      <c r="H68" s="20" t="n">
        <v>0.04665463</v>
      </c>
      <c r="I68" s="18" t="n">
        <v>28.6472479</v>
      </c>
      <c r="J68" s="20" t="n">
        <v>0.08158759</v>
      </c>
      <c r="K68" s="18" t="n">
        <v>21.69029938</v>
      </c>
      <c r="L68" s="20" t="n">
        <v>0.08792948</v>
      </c>
      <c r="M68" s="18" t="n">
        <v>38.35405288</v>
      </c>
      <c r="N68" s="20" t="n">
        <v>0.1030594</v>
      </c>
      <c r="O68" s="18" t="n">
        <v>0</v>
      </c>
      <c r="P68" s="20" t="n">
        <v>0</v>
      </c>
      <c r="Q68" s="18" t="s">
        <v>404</v>
      </c>
      <c r="R68" s="20" t="s">
        <v>404</v>
      </c>
      <c r="S68" s="18" t="n">
        <v>0</v>
      </c>
      <c r="T68" s="20" t="n">
        <v>0</v>
      </c>
      <c r="U68" s="18" t="n">
        <v>0</v>
      </c>
      <c r="V68" s="20" t="n">
        <v>0</v>
      </c>
      <c r="W68" s="18" t="n">
        <v>0.73080554</v>
      </c>
      <c r="X68" s="20" t="n">
        <v>0.02197892</v>
      </c>
    </row>
    <row r="69" spans="1:24">
      <c r="A69" s="15" t="s">
        <v>466</v>
      </c>
      <c r="B69" s="17" t="n">
        <v>4876</v>
      </c>
      <c r="C69" s="18">
        <f>(0.0/B69*100)</f>
        <v/>
      </c>
      <c r="D69" s="19" t="n">
        <v>4876</v>
      </c>
      <c r="E69" s="18" t="n">
        <v>0.70810514</v>
      </c>
      <c r="F69" s="20" t="n">
        <v>0.7050885</v>
      </c>
      <c r="G69" s="18" t="n">
        <v>0</v>
      </c>
      <c r="H69" s="20" t="n">
        <v>0</v>
      </c>
      <c r="I69" s="18" t="n">
        <v>13.45150806</v>
      </c>
      <c r="J69" s="20" t="n">
        <v>2.85995527</v>
      </c>
      <c r="K69" s="18" t="n">
        <v>38.63123305</v>
      </c>
      <c r="L69" s="20" t="n">
        <v>3.78702798</v>
      </c>
      <c r="M69" s="18" t="n">
        <v>47.20915374</v>
      </c>
      <c r="N69" s="20" t="n">
        <v>3.50893845</v>
      </c>
      <c r="O69" s="18" t="n">
        <v>0</v>
      </c>
      <c r="P69" s="20" t="n">
        <v>0</v>
      </c>
      <c r="Q69" s="18" t="s">
        <v>404</v>
      </c>
      <c r="R69" s="20" t="s">
        <v>404</v>
      </c>
      <c r="S69" s="18" t="n">
        <v>0</v>
      </c>
      <c r="T69" s="20" t="n">
        <v>0</v>
      </c>
      <c r="U69" s="18" t="n">
        <v>0</v>
      </c>
      <c r="V69" s="20" t="n">
        <v>0</v>
      </c>
      <c r="W69" s="18" t="n">
        <v>0</v>
      </c>
      <c r="X69" s="20" t="n">
        <v>0</v>
      </c>
    </row>
    <row r="70" spans="1:24">
      <c r="A70" s="15" t="s">
        <v>467</v>
      </c>
      <c r="B70" s="17" t="n">
        <v>6036</v>
      </c>
      <c r="C70" s="18">
        <f>(0.0/B70*100)</f>
        <v/>
      </c>
      <c r="D70" s="19" t="n">
        <v>6036</v>
      </c>
      <c r="E70" s="18" t="n">
        <v>1.255955</v>
      </c>
      <c r="F70" s="20" t="n">
        <v>0.88314506</v>
      </c>
      <c r="G70" s="18" t="n">
        <v>1.03898479</v>
      </c>
      <c r="H70" s="20" t="n">
        <v>0.9375608600000001</v>
      </c>
      <c r="I70" s="18" t="n">
        <v>9.70965438</v>
      </c>
      <c r="J70" s="20" t="n">
        <v>2.11829719</v>
      </c>
      <c r="K70" s="18" t="n">
        <v>40.45868643</v>
      </c>
      <c r="L70" s="20" t="n">
        <v>4.13790381</v>
      </c>
      <c r="M70" s="18" t="n">
        <v>47.53671939</v>
      </c>
      <c r="N70" s="20" t="n">
        <v>4.04510981</v>
      </c>
      <c r="O70" s="18" t="n">
        <v>0</v>
      </c>
      <c r="P70" s="20" t="n">
        <v>0</v>
      </c>
      <c r="Q70" s="18" t="s">
        <v>404</v>
      </c>
      <c r="R70" s="20" t="s">
        <v>404</v>
      </c>
      <c r="S70" s="18" t="n">
        <v>0</v>
      </c>
      <c r="T70" s="20" t="n">
        <v>0</v>
      </c>
      <c r="U70" s="18" t="n">
        <v>0</v>
      </c>
      <c r="V70" s="20" t="n">
        <v>0</v>
      </c>
      <c r="W70" s="18" t="n">
        <v>0</v>
      </c>
      <c r="X70" s="20" t="n">
        <v>0</v>
      </c>
    </row>
    <row r="71" spans="1:24">
      <c r="A71" s="15" t="s">
        <v>468</v>
      </c>
      <c r="B71" s="17" t="n">
        <v>6115</v>
      </c>
      <c r="C71" s="18">
        <f>(0.0/B71*100)</f>
        <v/>
      </c>
      <c r="D71" s="19" t="n">
        <v>6115</v>
      </c>
      <c r="E71" s="18" t="n">
        <v>0</v>
      </c>
      <c r="F71" s="20" t="n">
        <v>0</v>
      </c>
      <c r="G71" s="18" t="n">
        <v>0</v>
      </c>
      <c r="H71" s="20" t="n">
        <v>0</v>
      </c>
      <c r="I71" s="18" t="n">
        <v>13.6075124</v>
      </c>
      <c r="J71" s="20" t="n">
        <v>0.90929489</v>
      </c>
      <c r="K71" s="18" t="n">
        <v>29.82696353</v>
      </c>
      <c r="L71" s="20" t="n">
        <v>0.26418449</v>
      </c>
      <c r="M71" s="18" t="n">
        <v>55.93890648</v>
      </c>
      <c r="N71" s="20" t="n">
        <v>0.7476364599999999</v>
      </c>
      <c r="O71" s="18" t="n">
        <v>0</v>
      </c>
      <c r="P71" s="20" t="n">
        <v>0</v>
      </c>
      <c r="Q71" s="18" t="s">
        <v>404</v>
      </c>
      <c r="R71" s="20" t="s">
        <v>404</v>
      </c>
      <c r="S71" s="18" t="n">
        <v>0</v>
      </c>
      <c r="T71" s="20" t="n">
        <v>0</v>
      </c>
      <c r="U71" s="18" t="n">
        <v>0</v>
      </c>
      <c r="V71" s="20" t="n">
        <v>0</v>
      </c>
      <c r="W71" s="18" t="n">
        <v>0.62661758</v>
      </c>
      <c r="X71" s="20" t="n">
        <v>0.02967901</v>
      </c>
    </row>
    <row r="72" spans="1:24">
      <c r="A72" s="15" t="s">
        <v>469</v>
      </c>
      <c r="B72" s="17" t="n">
        <v>7708</v>
      </c>
      <c r="C72" s="18">
        <f>(0.0/B72*100)</f>
        <v/>
      </c>
      <c r="D72" s="19" t="n">
        <v>7708</v>
      </c>
      <c r="E72" s="18" t="n">
        <v>3.23606602</v>
      </c>
      <c r="F72" s="20" t="n">
        <v>1.10152166</v>
      </c>
      <c r="G72" s="18" t="n">
        <v>1.27795085</v>
      </c>
      <c r="H72" s="20" t="n">
        <v>0.75836605</v>
      </c>
      <c r="I72" s="18" t="n">
        <v>22.42358494</v>
      </c>
      <c r="J72" s="20" t="n">
        <v>3.15526151</v>
      </c>
      <c r="K72" s="18" t="n">
        <v>18.31950257</v>
      </c>
      <c r="L72" s="20" t="n">
        <v>2.88856119</v>
      </c>
      <c r="M72" s="18" t="n">
        <v>53.81032523</v>
      </c>
      <c r="N72" s="20" t="n">
        <v>3.53084856</v>
      </c>
      <c r="O72" s="18" t="n">
        <v>0</v>
      </c>
      <c r="P72" s="20" t="n">
        <v>0</v>
      </c>
      <c r="Q72" s="18" t="s">
        <v>404</v>
      </c>
      <c r="R72" s="20" t="s">
        <v>404</v>
      </c>
      <c r="S72" s="18" t="n">
        <v>0</v>
      </c>
      <c r="T72" s="20" t="n">
        <v>0</v>
      </c>
      <c r="U72" s="18" t="n">
        <v>0</v>
      </c>
      <c r="V72" s="20" t="n">
        <v>0</v>
      </c>
      <c r="W72" s="18" t="n">
        <v>0.93257038</v>
      </c>
      <c r="X72" s="20" t="n">
        <v>0.69235351</v>
      </c>
    </row>
    <row r="73" spans="1:24">
      <c r="A73" s="15" t="s">
        <v>470</v>
      </c>
      <c r="B73" s="17" t="n">
        <v>8249</v>
      </c>
      <c r="C73" s="18">
        <f>(0.0/B73*100)</f>
        <v/>
      </c>
      <c r="D73" s="19" t="n">
        <v>8249</v>
      </c>
      <c r="E73" s="18" t="n">
        <v>0.58560553</v>
      </c>
      <c r="F73" s="20" t="n">
        <v>0.35420083</v>
      </c>
      <c r="G73" s="18" t="n">
        <v>14.72379191</v>
      </c>
      <c r="H73" s="20" t="n">
        <v>2.44706628</v>
      </c>
      <c r="I73" s="18" t="n">
        <v>25.81026216</v>
      </c>
      <c r="J73" s="20" t="n">
        <v>3.03435013</v>
      </c>
      <c r="K73" s="18" t="n">
        <v>27.12729669</v>
      </c>
      <c r="L73" s="20" t="n">
        <v>3.49751557</v>
      </c>
      <c r="M73" s="18" t="n">
        <v>29.43726956</v>
      </c>
      <c r="N73" s="20" t="n">
        <v>3.19742613</v>
      </c>
      <c r="O73" s="18" t="n">
        <v>0</v>
      </c>
      <c r="P73" s="20" t="n">
        <v>0</v>
      </c>
      <c r="Q73" s="18" t="s">
        <v>404</v>
      </c>
      <c r="R73" s="20" t="s">
        <v>404</v>
      </c>
      <c r="S73" s="18" t="n">
        <v>0</v>
      </c>
      <c r="T73" s="20" t="n">
        <v>0</v>
      </c>
      <c r="U73" s="18" t="n">
        <v>0</v>
      </c>
      <c r="V73" s="20" t="n">
        <v>0</v>
      </c>
      <c r="W73" s="18" t="n">
        <v>2.31577415</v>
      </c>
      <c r="X73" s="20" t="n">
        <v>1.11523698</v>
      </c>
    </row>
    <row r="74" spans="1:24">
      <c r="A74" s="15" t="s">
        <v>471</v>
      </c>
      <c r="B74" s="17" t="n">
        <v>4692</v>
      </c>
      <c r="C74" s="18">
        <f>(484.0/B74*100)</f>
        <v/>
      </c>
      <c r="D74" s="19" t="n">
        <v>4208</v>
      </c>
      <c r="E74" s="18" t="n">
        <v>0.5841452499999999</v>
      </c>
      <c r="F74" s="20" t="n">
        <v>0.01831998</v>
      </c>
      <c r="G74" s="18" t="n">
        <v>2.84289338</v>
      </c>
      <c r="H74" s="20" t="n">
        <v>0.0796554</v>
      </c>
      <c r="I74" s="18" t="n">
        <v>20.31814731</v>
      </c>
      <c r="J74" s="20" t="n">
        <v>0.23846725</v>
      </c>
      <c r="K74" s="18" t="n">
        <v>45.78763286</v>
      </c>
      <c r="L74" s="20" t="n">
        <v>0.27091682</v>
      </c>
      <c r="M74" s="18" t="n">
        <v>27.56811761</v>
      </c>
      <c r="N74" s="20" t="n">
        <v>0.27191586</v>
      </c>
      <c r="O74" s="18" t="n">
        <v>0</v>
      </c>
      <c r="P74" s="20" t="n">
        <v>0</v>
      </c>
      <c r="Q74" s="18" t="s">
        <v>404</v>
      </c>
      <c r="R74" s="20" t="s">
        <v>404</v>
      </c>
      <c r="S74" s="18" t="n">
        <v>0</v>
      </c>
      <c r="T74" s="20" t="n">
        <v>0</v>
      </c>
      <c r="U74" s="18" t="n">
        <v>1.31092319</v>
      </c>
      <c r="V74" s="20" t="n">
        <v>0.03018488</v>
      </c>
      <c r="W74" s="18" t="n">
        <v>1.58814041</v>
      </c>
      <c r="X74" s="20" t="n">
        <v>0.08298761</v>
      </c>
    </row>
    <row r="75" spans="1:24">
      <c r="A75" s="15" t="s">
        <v>472</v>
      </c>
      <c r="B75" s="17" t="n">
        <v>5375</v>
      </c>
      <c r="C75" s="18">
        <f>(483.0/B75*100)</f>
        <v/>
      </c>
      <c r="D75" s="19" t="n">
        <v>4892</v>
      </c>
      <c r="E75" s="18" t="n">
        <v>6.13014039</v>
      </c>
      <c r="F75" s="20" t="n">
        <v>2.39095901</v>
      </c>
      <c r="G75" s="18" t="n">
        <v>6.56939861</v>
      </c>
      <c r="H75" s="20" t="n">
        <v>2.0969145</v>
      </c>
      <c r="I75" s="18" t="n">
        <v>39.12400852</v>
      </c>
      <c r="J75" s="20" t="n">
        <v>4.15085422</v>
      </c>
      <c r="K75" s="18" t="n">
        <v>15.2885701</v>
      </c>
      <c r="L75" s="20" t="n">
        <v>3.11712968</v>
      </c>
      <c r="M75" s="18" t="n">
        <v>24.05354653</v>
      </c>
      <c r="N75" s="20" t="n">
        <v>3.46757847</v>
      </c>
      <c r="O75" s="18" t="n">
        <v>0</v>
      </c>
      <c r="P75" s="20" t="n">
        <v>0</v>
      </c>
      <c r="Q75" s="18" t="s">
        <v>404</v>
      </c>
      <c r="R75" s="20" t="s">
        <v>404</v>
      </c>
      <c r="S75" s="18" t="n">
        <v>0</v>
      </c>
      <c r="T75" s="20" t="n">
        <v>0</v>
      </c>
      <c r="U75" s="18" t="n">
        <v>0</v>
      </c>
      <c r="V75" s="20" t="n">
        <v>0</v>
      </c>
      <c r="W75" s="18" t="n">
        <v>8.834335859999999</v>
      </c>
      <c r="X75" s="20" t="n">
        <v>2.5102123</v>
      </c>
    </row>
    <row r="76" spans="1:24">
      <c r="A76" s="15" t="s">
        <v>473</v>
      </c>
      <c r="B76" s="17" t="n">
        <v>14167</v>
      </c>
      <c r="C76" s="18">
        <f>(1400.0/B76*100)</f>
        <v/>
      </c>
      <c r="D76" s="19" t="n">
        <v>12767</v>
      </c>
      <c r="E76" s="18" t="n">
        <v>2.4049065</v>
      </c>
      <c r="F76" s="20" t="n">
        <v>1.3934266</v>
      </c>
      <c r="G76" s="18" t="n">
        <v>1.69511613</v>
      </c>
      <c r="H76" s="20" t="n">
        <v>0.67465752</v>
      </c>
      <c r="I76" s="18" t="n">
        <v>13.76172406</v>
      </c>
      <c r="J76" s="20" t="n">
        <v>1.38592717</v>
      </c>
      <c r="K76" s="18" t="n">
        <v>29.16720625</v>
      </c>
      <c r="L76" s="20" t="n">
        <v>2.37414602</v>
      </c>
      <c r="M76" s="18" t="n">
        <v>45.02700228</v>
      </c>
      <c r="N76" s="20" t="n">
        <v>2.41950605</v>
      </c>
      <c r="O76" s="18" t="n">
        <v>0</v>
      </c>
      <c r="P76" s="20" t="n">
        <v>0</v>
      </c>
      <c r="Q76" s="18" t="s">
        <v>404</v>
      </c>
      <c r="R76" s="20" t="s">
        <v>404</v>
      </c>
      <c r="S76" s="18" t="n">
        <v>0</v>
      </c>
      <c r="T76" s="20" t="n">
        <v>0</v>
      </c>
      <c r="U76" s="18" t="n">
        <v>0</v>
      </c>
      <c r="V76" s="20" t="n">
        <v>0</v>
      </c>
      <c r="W76" s="18" t="n">
        <v>7.94404477</v>
      </c>
      <c r="X76" s="20" t="n">
        <v>1.59901019</v>
      </c>
    </row>
    <row r="77" spans="1:24">
      <c r="A77" s="15" t="s">
        <v>474</v>
      </c>
      <c r="B77" s="17" t="n">
        <v>6062</v>
      </c>
      <c r="C77" s="18">
        <f>(0.0/B77*100)</f>
        <v/>
      </c>
      <c r="D77" s="19" t="n">
        <v>6062</v>
      </c>
      <c r="E77" s="18" t="n">
        <v>4.47200934</v>
      </c>
      <c r="F77" s="20" t="n">
        <v>1.32668619</v>
      </c>
      <c r="G77" s="18" t="n">
        <v>4.49310912</v>
      </c>
      <c r="H77" s="20" t="n">
        <v>1.43354887</v>
      </c>
      <c r="I77" s="18" t="n">
        <v>11.43232902</v>
      </c>
      <c r="J77" s="20" t="n">
        <v>1.73236901</v>
      </c>
      <c r="K77" s="18" t="n">
        <v>63.50050011</v>
      </c>
      <c r="L77" s="20" t="n">
        <v>2.77050605</v>
      </c>
      <c r="M77" s="18" t="n">
        <v>16.10205241</v>
      </c>
      <c r="N77" s="20" t="n">
        <v>2.2594903</v>
      </c>
      <c r="O77" s="18" t="n">
        <v>0</v>
      </c>
      <c r="P77" s="20" t="n">
        <v>0</v>
      </c>
      <c r="Q77" s="18" t="s">
        <v>404</v>
      </c>
      <c r="R77" s="20" t="s">
        <v>404</v>
      </c>
      <c r="S77" s="18" t="n">
        <v>0</v>
      </c>
      <c r="T77" s="20" t="n">
        <v>0</v>
      </c>
      <c r="U77" s="18" t="n">
        <v>0</v>
      </c>
      <c r="V77" s="20" t="n">
        <v>0</v>
      </c>
      <c r="W77" s="18" t="n">
        <v>0</v>
      </c>
      <c r="X77" s="20" t="n">
        <v>0</v>
      </c>
    </row>
    <row r="78" spans="1:24">
      <c r="A78" s="15" t="s">
        <v>475</v>
      </c>
      <c r="B78" s="17" t="n">
        <v>5826</v>
      </c>
      <c r="C78" s="18">
        <f>(0.0/B78*100)</f>
        <v/>
      </c>
      <c r="D78" s="19" t="n">
        <v>5826</v>
      </c>
      <c r="E78" s="18" t="n">
        <v>0</v>
      </c>
      <c r="F78" s="20" t="n">
        <v>0</v>
      </c>
      <c r="G78" s="18" t="n">
        <v>3.55638642</v>
      </c>
      <c r="H78" s="20" t="n">
        <v>1.32147836</v>
      </c>
      <c r="I78" s="18" t="n">
        <v>14.15180656</v>
      </c>
      <c r="J78" s="20" t="n">
        <v>2.54872088</v>
      </c>
      <c r="K78" s="18" t="n">
        <v>48.33004553</v>
      </c>
      <c r="L78" s="20" t="n">
        <v>4.29167462</v>
      </c>
      <c r="M78" s="18" t="n">
        <v>33.96176149</v>
      </c>
      <c r="N78" s="20" t="n">
        <v>3.52906276</v>
      </c>
      <c r="O78" s="18" t="n">
        <v>0</v>
      </c>
      <c r="P78" s="20" t="n">
        <v>0</v>
      </c>
      <c r="Q78" s="18" t="s">
        <v>404</v>
      </c>
      <c r="R78" s="20" t="s">
        <v>404</v>
      </c>
      <c r="S78" s="18" t="n">
        <v>0</v>
      </c>
      <c r="T78" s="20" t="n">
        <v>0</v>
      </c>
      <c r="U78" s="18" t="n">
        <v>0</v>
      </c>
      <c r="V78" s="20" t="n">
        <v>0</v>
      </c>
      <c r="W78" s="18" t="n">
        <v>0</v>
      </c>
      <c r="X78" s="20" t="n">
        <v>0</v>
      </c>
    </row>
    <row customHeight="1" ht="25" r="79" spans="1:24">
      <c r="A79" s="15" t="s">
        <v>476</v>
      </c>
      <c r="B79" s="17" t="n">
        <v>1657</v>
      </c>
      <c r="C79" s="18">
        <f>(21.0/B79*100)</f>
        <v/>
      </c>
      <c r="D79" s="19" t="n">
        <v>1636</v>
      </c>
      <c r="E79" s="18" t="n">
        <v>1.459892</v>
      </c>
      <c r="F79" s="20" t="n">
        <v>1.1144713</v>
      </c>
      <c r="G79" s="18" t="n">
        <v>4.11819398</v>
      </c>
      <c r="H79" s="20" t="n">
        <v>2.84734082</v>
      </c>
      <c r="I79" s="18" t="n">
        <v>1.44445054</v>
      </c>
      <c r="J79" s="20" t="n">
        <v>1.6004475</v>
      </c>
      <c r="K79" s="18" t="n">
        <v>25.85770386</v>
      </c>
      <c r="L79" s="20" t="n">
        <v>6.58163374</v>
      </c>
      <c r="M79" s="18" t="n">
        <v>66.29426135</v>
      </c>
      <c r="N79" s="20" t="n">
        <v>5.82229531</v>
      </c>
      <c r="O79" s="18" t="n">
        <v>0</v>
      </c>
      <c r="P79" s="20" t="n">
        <v>0</v>
      </c>
      <c r="Q79" s="18" t="s">
        <v>404</v>
      </c>
      <c r="R79" s="20" t="s">
        <v>404</v>
      </c>
      <c r="S79" s="18" t="n">
        <v>0</v>
      </c>
      <c r="T79" s="20" t="n">
        <v>0</v>
      </c>
      <c r="U79" s="18" t="n">
        <v>0</v>
      </c>
      <c r="V79" s="20" t="n">
        <v>0</v>
      </c>
      <c r="W79" s="18" t="n">
        <v>0.82549827</v>
      </c>
      <c r="X79" s="20" t="n">
        <v>0.83341526</v>
      </c>
    </row>
    <row r="80" spans="1:24">
      <c r="A80" s="15" t="s">
        <v>477</v>
      </c>
      <c r="B80" s="17" t="n">
        <v>7841</v>
      </c>
      <c r="C80" s="18">
        <f>(0.0/B80*100)</f>
        <v/>
      </c>
      <c r="D80" s="19" t="n">
        <v>7841</v>
      </c>
      <c r="E80" s="18" t="n">
        <v>0.49127888</v>
      </c>
      <c r="F80" s="20" t="n">
        <v>0.48184361</v>
      </c>
      <c r="G80" s="18" t="n">
        <v>2.65801066</v>
      </c>
      <c r="H80" s="20" t="n">
        <v>1.1921907</v>
      </c>
      <c r="I80" s="18" t="n">
        <v>7.49841751</v>
      </c>
      <c r="J80" s="20" t="n">
        <v>2.16059052</v>
      </c>
      <c r="K80" s="18" t="n">
        <v>34.08084237</v>
      </c>
      <c r="L80" s="20" t="n">
        <v>3.42291754</v>
      </c>
      <c r="M80" s="18" t="n">
        <v>55.27145057</v>
      </c>
      <c r="N80" s="20" t="n">
        <v>3.34902441</v>
      </c>
      <c r="O80" s="18" t="n">
        <v>0</v>
      </c>
      <c r="P80" s="20" t="n">
        <v>0</v>
      </c>
      <c r="Q80" s="18" t="s">
        <v>404</v>
      </c>
      <c r="R80" s="20" t="s">
        <v>404</v>
      </c>
      <c r="S80" s="18" t="n">
        <v>0</v>
      </c>
      <c r="T80" s="20" t="n">
        <v>0</v>
      </c>
      <c r="U80" s="18" t="n">
        <v>0</v>
      </c>
      <c r="V80" s="20" t="n">
        <v>0</v>
      </c>
      <c r="W80" s="18" t="n">
        <v>0</v>
      </c>
      <c r="X80" s="20" t="n">
        <v>0</v>
      </c>
    </row>
    <row r="81" spans="1:24">
      <c r="A81" s="21" t="s">
        <v>478</v>
      </c>
      <c r="B81" s="17" t="n">
        <v>8861</v>
      </c>
      <c r="C81" s="18">
        <f>(0.0/B81*100)</f>
        <v/>
      </c>
      <c r="D81" s="19" t="n">
        <v>8861</v>
      </c>
      <c r="E81" s="18" t="n">
        <v>1.06365686</v>
      </c>
      <c r="F81" s="20" t="n">
        <v>0.7584100499999999</v>
      </c>
      <c r="G81" s="18" t="n">
        <v>16.35237021</v>
      </c>
      <c r="H81" s="20" t="n">
        <v>3.00184118</v>
      </c>
      <c r="I81" s="18" t="n">
        <v>60.8469008</v>
      </c>
      <c r="J81" s="20" t="n">
        <v>3.82093739</v>
      </c>
      <c r="K81" s="18" t="n">
        <v>15.33967265</v>
      </c>
      <c r="L81" s="20" t="n">
        <v>3.15123773</v>
      </c>
      <c r="M81" s="18" t="n">
        <v>6.37742006</v>
      </c>
      <c r="N81" s="20" t="n">
        <v>1.9986037</v>
      </c>
      <c r="O81" s="18" t="n">
        <v>0</v>
      </c>
      <c r="P81" s="20" t="n">
        <v>0</v>
      </c>
      <c r="Q81" s="18" t="s">
        <v>404</v>
      </c>
      <c r="R81" s="20" t="s">
        <v>404</v>
      </c>
      <c r="S81" s="18" t="n">
        <v>0</v>
      </c>
      <c r="T81" s="20" t="n">
        <v>0</v>
      </c>
      <c r="U81" s="18" t="n">
        <v>0</v>
      </c>
      <c r="V81" s="20" t="n">
        <v>0</v>
      </c>
      <c r="W81" s="18" t="n">
        <v>0.01997943</v>
      </c>
      <c r="X81" s="20" t="n">
        <v>0.00074735</v>
      </c>
    </row>
    <row r="82" spans="1:24">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row>
    <row r="83" spans="1:24">
      <c r="A83" s="3" t="s">
        <v>480</v>
      </c>
    </row>
    <row r="84" spans="1:24">
      <c r="A84" s="23" t="s">
        <v>481</v>
      </c>
    </row>
    <row r="85" spans="1:24">
      <c r="A85" s="23" t="s">
        <v>482</v>
      </c>
    </row>
    <row customHeight="1" ht="30" r="86" spans="1:24">
      <c r="A86" s="23" t="s">
        <v>483</v>
      </c>
    </row>
    <row customHeight="1" ht="30" r="87" spans="1:24">
      <c r="A87" s="23" t="s">
        <v>479</v>
      </c>
    </row>
    <row customHeight="1" ht="30" r="88" spans="1:24">
      <c r="A88" s="23" t="s">
        <v>484</v>
      </c>
    </row>
    <row customHeight="1" ht="30" r="89" spans="1:24">
      <c r="A89" s="23" t="s">
        <v>485</v>
      </c>
    </row>
    <row customHeight="1" ht="30" r="90" spans="1:24">
      <c r="A90" s="23" t="s">
        <v>486</v>
      </c>
    </row>
    <row customHeight="1" ht="30" r="91" spans="1:24">
      <c r="A91" s="23" t="s">
        <v>487</v>
      </c>
    </row>
    <row customHeight="1" ht="30" r="92" spans="1:24">
      <c r="A92" s="23" t="s">
        <v>488</v>
      </c>
    </row>
    <row customHeight="1" ht="30" r="93" spans="1:24">
      <c r="A93" s="23" t="s">
        <v>489</v>
      </c>
    </row>
    <row customHeight="1" ht="30" r="94" spans="1:24">
      <c r="A94" s="23" t="s">
        <v>490</v>
      </c>
    </row>
    <row customHeight="1" ht="30" r="95" spans="1:24">
      <c r="A95" s="23" t="s">
        <v>491</v>
      </c>
    </row>
    <row customHeight="1" ht="30" r="96" spans="1:24">
      <c r="A96" s="23" t="s">
        <v>492</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383</v>
      </c>
    </row>
    <row r="2" spans="1:24">
      <c r="A2" s="5" t="s">
        <v>650</v>
      </c>
    </row>
    <row customHeight="1" ht="30" r="4" spans="1:24">
      <c r="A4" s="6" t="n"/>
      <c r="B4" s="7" t="s">
        <v>385</v>
      </c>
      <c r="C4" s="7" t="s">
        <v>386</v>
      </c>
      <c r="D4" s="8" t="s">
        <v>385</v>
      </c>
      <c r="E4" s="9" t="s">
        <v>607</v>
      </c>
      <c r="F4" s="10" t="n"/>
      <c r="G4" s="9" t="s">
        <v>644</v>
      </c>
      <c r="H4" s="10" t="n"/>
      <c r="I4" s="9" t="s">
        <v>645</v>
      </c>
      <c r="J4" s="10" t="n"/>
      <c r="K4" s="9" t="s">
        <v>646</v>
      </c>
      <c r="L4" s="10" t="n"/>
      <c r="M4" s="9" t="s">
        <v>647</v>
      </c>
      <c r="N4" s="10" t="n"/>
      <c r="O4" s="9" t="s">
        <v>392</v>
      </c>
      <c r="P4" s="10" t="n"/>
      <c r="Q4" s="9" t="s">
        <v>393</v>
      </c>
      <c r="R4" s="10" t="n"/>
      <c r="S4" s="9" t="s">
        <v>394</v>
      </c>
      <c r="T4" s="10" t="n"/>
      <c r="U4" s="9" t="s">
        <v>395</v>
      </c>
      <c r="V4" s="10" t="n"/>
      <c r="W4" s="9" t="s">
        <v>396</v>
      </c>
      <c r="X4" s="10" t="n"/>
    </row>
    <row r="5" spans="1:24">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row>
    <row r="6" spans="1:24">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403</v>
      </c>
      <c r="B7" s="17" t="n">
        <v>14530</v>
      </c>
      <c r="C7" s="18">
        <f>(0.0/B7*100)</f>
        <v/>
      </c>
      <c r="D7" s="19" t="n">
        <v>14530</v>
      </c>
      <c r="E7" s="18" t="n">
        <v>0</v>
      </c>
      <c r="F7" s="20" t="n">
        <v>0</v>
      </c>
      <c r="G7" s="18" t="n">
        <v>0</v>
      </c>
      <c r="H7" s="20" t="n">
        <v>0</v>
      </c>
      <c r="I7" s="18" t="n">
        <v>0</v>
      </c>
      <c r="J7" s="20" t="n">
        <v>0</v>
      </c>
      <c r="K7" s="18" t="n">
        <v>0</v>
      </c>
      <c r="L7" s="20" t="n">
        <v>0</v>
      </c>
      <c r="M7" s="18" t="n">
        <v>0</v>
      </c>
      <c r="N7" s="20" t="n">
        <v>0</v>
      </c>
      <c r="O7" s="18" t="n">
        <v>0</v>
      </c>
      <c r="P7" s="20" t="n">
        <v>0</v>
      </c>
      <c r="Q7" s="18" t="s">
        <v>404</v>
      </c>
      <c r="R7" s="20" t="s">
        <v>404</v>
      </c>
      <c r="S7" s="18" t="n">
        <v>100</v>
      </c>
      <c r="T7" s="20" t="n">
        <v>0</v>
      </c>
      <c r="U7" s="18" t="n">
        <v>0</v>
      </c>
      <c r="V7" s="20" t="n">
        <v>0</v>
      </c>
      <c r="W7" s="18" t="n">
        <v>0</v>
      </c>
      <c r="X7" s="20" t="n">
        <v>0</v>
      </c>
    </row>
    <row r="8" spans="1:24">
      <c r="A8" s="15" t="s">
        <v>405</v>
      </c>
      <c r="B8" s="17" t="n">
        <v>7007</v>
      </c>
      <c r="C8" s="18">
        <f>(0.0/B8*100)</f>
        <v/>
      </c>
      <c r="D8" s="19" t="n">
        <v>7007</v>
      </c>
      <c r="E8" s="18" t="n">
        <v>0</v>
      </c>
      <c r="F8" s="20" t="n">
        <v>0</v>
      </c>
      <c r="G8" s="18" t="n">
        <v>0.37909447</v>
      </c>
      <c r="H8" s="20" t="n">
        <v>0.32168664</v>
      </c>
      <c r="I8" s="18" t="n">
        <v>14.13743782</v>
      </c>
      <c r="J8" s="20" t="n">
        <v>2.64621887</v>
      </c>
      <c r="K8" s="18" t="n">
        <v>13.13407995</v>
      </c>
      <c r="L8" s="20" t="n">
        <v>2.75634356</v>
      </c>
      <c r="M8" s="18" t="n">
        <v>69.21772931</v>
      </c>
      <c r="N8" s="20" t="n">
        <v>3.39413658</v>
      </c>
      <c r="O8" s="18" t="n">
        <v>0</v>
      </c>
      <c r="P8" s="20" t="n">
        <v>0</v>
      </c>
      <c r="Q8" s="18" t="s">
        <v>404</v>
      </c>
      <c r="R8" s="20" t="s">
        <v>404</v>
      </c>
      <c r="S8" s="18" t="n">
        <v>0</v>
      </c>
      <c r="T8" s="20" t="n">
        <v>0</v>
      </c>
      <c r="U8" s="18" t="n">
        <v>0</v>
      </c>
      <c r="V8" s="20" t="n">
        <v>0</v>
      </c>
      <c r="W8" s="18" t="n">
        <v>3.13165845</v>
      </c>
      <c r="X8" s="20" t="n">
        <v>0.73864252</v>
      </c>
    </row>
    <row r="9" spans="1:24">
      <c r="A9" s="15" t="s">
        <v>406</v>
      </c>
      <c r="B9" s="17" t="n">
        <v>9651</v>
      </c>
      <c r="C9" s="18">
        <f>(200.0/B9*100)</f>
        <v/>
      </c>
      <c r="D9" s="19" t="n">
        <v>9451</v>
      </c>
      <c r="E9" s="18" t="n">
        <v>4.14784951</v>
      </c>
      <c r="F9" s="20" t="n">
        <v>1.24435586</v>
      </c>
      <c r="G9" s="18" t="n">
        <v>5.49352274</v>
      </c>
      <c r="H9" s="20" t="n">
        <v>1.50192852</v>
      </c>
      <c r="I9" s="18" t="n">
        <v>10.86154578</v>
      </c>
      <c r="J9" s="20" t="n">
        <v>1.93164115</v>
      </c>
      <c r="K9" s="18" t="n">
        <v>9.353927329999999</v>
      </c>
      <c r="L9" s="20" t="n">
        <v>1.76971343</v>
      </c>
      <c r="M9" s="18" t="n">
        <v>61.64863331</v>
      </c>
      <c r="N9" s="20" t="n">
        <v>3.04183336</v>
      </c>
      <c r="O9" s="18" t="n">
        <v>0</v>
      </c>
      <c r="P9" s="20" t="n">
        <v>0</v>
      </c>
      <c r="Q9" s="18" t="s">
        <v>404</v>
      </c>
      <c r="R9" s="20" t="s">
        <v>404</v>
      </c>
      <c r="S9" s="18" t="n">
        <v>0</v>
      </c>
      <c r="T9" s="20" t="n">
        <v>0</v>
      </c>
      <c r="U9" s="18" t="n">
        <v>0</v>
      </c>
      <c r="V9" s="20" t="n">
        <v>0</v>
      </c>
      <c r="W9" s="18" t="n">
        <v>8.49452133</v>
      </c>
      <c r="X9" s="20" t="n">
        <v>1.96452574</v>
      </c>
    </row>
    <row r="10" spans="1:24">
      <c r="A10" s="15" t="s">
        <v>407</v>
      </c>
      <c r="B10" s="17" t="n">
        <v>20058</v>
      </c>
      <c r="C10" s="18">
        <f>(3074.0/B10*100)</f>
        <v/>
      </c>
      <c r="D10" s="19" t="n">
        <v>16984</v>
      </c>
      <c r="E10" s="18" t="n">
        <v>24.37449342</v>
      </c>
      <c r="F10" s="20" t="n">
        <v>2.21909455</v>
      </c>
      <c r="G10" s="18" t="n">
        <v>5.27318074</v>
      </c>
      <c r="H10" s="20" t="n">
        <v>1.27270514</v>
      </c>
      <c r="I10" s="18" t="n">
        <v>12.54179108</v>
      </c>
      <c r="J10" s="20" t="n">
        <v>1.85278981</v>
      </c>
      <c r="K10" s="18" t="n">
        <v>8.33318716</v>
      </c>
      <c r="L10" s="20" t="n">
        <v>1.43610723</v>
      </c>
      <c r="M10" s="18" t="n">
        <v>45.09181276</v>
      </c>
      <c r="N10" s="20" t="n">
        <v>2.55547195</v>
      </c>
      <c r="O10" s="18" t="n">
        <v>0</v>
      </c>
      <c r="P10" s="20" t="n">
        <v>0</v>
      </c>
      <c r="Q10" s="18" t="s">
        <v>404</v>
      </c>
      <c r="R10" s="20" t="s">
        <v>404</v>
      </c>
      <c r="S10" s="18" t="n">
        <v>0</v>
      </c>
      <c r="T10" s="20" t="n">
        <v>0</v>
      </c>
      <c r="U10" s="18" t="n">
        <v>0</v>
      </c>
      <c r="V10" s="20" t="n">
        <v>0</v>
      </c>
      <c r="W10" s="18" t="n">
        <v>4.38553483</v>
      </c>
      <c r="X10" s="20" t="n">
        <v>1.17209648</v>
      </c>
    </row>
    <row r="11" spans="1:24">
      <c r="A11" s="15" t="s">
        <v>408</v>
      </c>
      <c r="B11" s="17" t="n">
        <v>7053</v>
      </c>
      <c r="C11" s="18">
        <f>(137.0/B11*100)</f>
        <v/>
      </c>
      <c r="D11" s="19" t="n">
        <v>6916</v>
      </c>
      <c r="E11" s="18" t="n">
        <v>38.07519284</v>
      </c>
      <c r="F11" s="20" t="n">
        <v>3.91888439</v>
      </c>
      <c r="G11" s="18" t="n">
        <v>15.21749744</v>
      </c>
      <c r="H11" s="20" t="n">
        <v>2.70218481</v>
      </c>
      <c r="I11" s="18" t="n">
        <v>5.5120072</v>
      </c>
      <c r="J11" s="20" t="n">
        <v>1.68259815</v>
      </c>
      <c r="K11" s="18" t="n">
        <v>12.4245984</v>
      </c>
      <c r="L11" s="20" t="n">
        <v>2.46091498</v>
      </c>
      <c r="M11" s="18" t="n">
        <v>25.12147571</v>
      </c>
      <c r="N11" s="20" t="n">
        <v>3.53523996</v>
      </c>
      <c r="O11" s="18" t="n">
        <v>0</v>
      </c>
      <c r="P11" s="20" t="n">
        <v>0</v>
      </c>
      <c r="Q11" s="18" t="s">
        <v>404</v>
      </c>
      <c r="R11" s="20" t="s">
        <v>404</v>
      </c>
      <c r="S11" s="18" t="n">
        <v>0</v>
      </c>
      <c r="T11" s="20" t="n">
        <v>0</v>
      </c>
      <c r="U11" s="18" t="n">
        <v>0</v>
      </c>
      <c r="V11" s="20" t="n">
        <v>0</v>
      </c>
      <c r="W11" s="18" t="n">
        <v>3.6492284</v>
      </c>
      <c r="X11" s="20" t="n">
        <v>1.66291559</v>
      </c>
    </row>
    <row r="12" spans="1:24">
      <c r="A12" s="15" t="s">
        <v>409</v>
      </c>
      <c r="B12" s="17" t="n">
        <v>6894</v>
      </c>
      <c r="C12" s="18">
        <f>(106.0/B12*100)</f>
        <v/>
      </c>
      <c r="D12" s="19" t="n">
        <v>6788</v>
      </c>
      <c r="E12" s="18" t="n">
        <v>3.65116218</v>
      </c>
      <c r="F12" s="20" t="n">
        <v>1.07874278</v>
      </c>
      <c r="G12" s="18" t="n">
        <v>9.949938550000001</v>
      </c>
      <c r="H12" s="20" t="n">
        <v>1.69891942</v>
      </c>
      <c r="I12" s="18" t="n">
        <v>14.42654653</v>
      </c>
      <c r="J12" s="20" t="n">
        <v>2.16430033</v>
      </c>
      <c r="K12" s="18" t="n">
        <v>12.75434907</v>
      </c>
      <c r="L12" s="20" t="n">
        <v>2.0501996</v>
      </c>
      <c r="M12" s="18" t="n">
        <v>58.38013277</v>
      </c>
      <c r="N12" s="20" t="n">
        <v>3.02927917</v>
      </c>
      <c r="O12" s="18" t="n">
        <v>0</v>
      </c>
      <c r="P12" s="20" t="n">
        <v>0</v>
      </c>
      <c r="Q12" s="18" t="s">
        <v>404</v>
      </c>
      <c r="R12" s="20" t="s">
        <v>404</v>
      </c>
      <c r="S12" s="18" t="n">
        <v>0</v>
      </c>
      <c r="T12" s="20" t="n">
        <v>0</v>
      </c>
      <c r="U12" s="18" t="n">
        <v>0</v>
      </c>
      <c r="V12" s="20" t="n">
        <v>0</v>
      </c>
      <c r="W12" s="18" t="n">
        <v>0.8378709</v>
      </c>
      <c r="X12" s="20" t="n">
        <v>0.49986992</v>
      </c>
    </row>
    <row r="13" spans="1:24">
      <c r="A13" s="15" t="s">
        <v>410</v>
      </c>
      <c r="B13" s="17" t="n">
        <v>7161</v>
      </c>
      <c r="C13" s="18">
        <f>(1175.0/B13*100)</f>
        <v/>
      </c>
      <c r="D13" s="19" t="n">
        <v>5986</v>
      </c>
      <c r="E13" s="18" t="n">
        <v>0.16560889</v>
      </c>
      <c r="F13" s="20" t="n">
        <v>0.16376313</v>
      </c>
      <c r="G13" s="18" t="n">
        <v>13.64841218</v>
      </c>
      <c r="H13" s="20" t="n">
        <v>2.35759111</v>
      </c>
      <c r="I13" s="18" t="n">
        <v>34.80379377</v>
      </c>
      <c r="J13" s="20" t="n">
        <v>3.22099105</v>
      </c>
      <c r="K13" s="18" t="n">
        <v>11.77051536</v>
      </c>
      <c r="L13" s="20" t="n">
        <v>2.31254708</v>
      </c>
      <c r="M13" s="18" t="n">
        <v>34.30327888</v>
      </c>
      <c r="N13" s="20" t="n">
        <v>3.52110883</v>
      </c>
      <c r="O13" s="18" t="n">
        <v>0</v>
      </c>
      <c r="P13" s="20" t="n">
        <v>0</v>
      </c>
      <c r="Q13" s="18" t="s">
        <v>404</v>
      </c>
      <c r="R13" s="20" t="s">
        <v>404</v>
      </c>
      <c r="S13" s="18" t="n">
        <v>0</v>
      </c>
      <c r="T13" s="20" t="n">
        <v>0</v>
      </c>
      <c r="U13" s="18" t="n">
        <v>0</v>
      </c>
      <c r="V13" s="20" t="n">
        <v>0</v>
      </c>
      <c r="W13" s="18" t="n">
        <v>5.30839091</v>
      </c>
      <c r="X13" s="20" t="n">
        <v>1.4107438</v>
      </c>
    </row>
    <row r="14" spans="1:24">
      <c r="A14" s="15" t="s">
        <v>411</v>
      </c>
      <c r="B14" s="17" t="n">
        <v>5587</v>
      </c>
      <c r="C14" s="18">
        <f>(0.0/B14*100)</f>
        <v/>
      </c>
      <c r="D14" s="19" t="n">
        <v>5587</v>
      </c>
      <c r="E14" s="18" t="n">
        <v>0.36937888</v>
      </c>
      <c r="F14" s="20" t="n">
        <v>0.23400607</v>
      </c>
      <c r="G14" s="18" t="n">
        <v>0.575224</v>
      </c>
      <c r="H14" s="20" t="n">
        <v>0.58067287</v>
      </c>
      <c r="I14" s="18" t="n">
        <v>2.91168855</v>
      </c>
      <c r="J14" s="20" t="n">
        <v>0.9240368</v>
      </c>
      <c r="K14" s="18" t="n">
        <v>3.99472287</v>
      </c>
      <c r="L14" s="20" t="n">
        <v>0.55443083</v>
      </c>
      <c r="M14" s="18" t="n">
        <v>90.53528898</v>
      </c>
      <c r="N14" s="20" t="n">
        <v>1.2402005</v>
      </c>
      <c r="O14" s="18" t="n">
        <v>0</v>
      </c>
      <c r="P14" s="20" t="n">
        <v>0</v>
      </c>
      <c r="Q14" s="18" t="s">
        <v>404</v>
      </c>
      <c r="R14" s="20" t="s">
        <v>404</v>
      </c>
      <c r="S14" s="18" t="n">
        <v>0</v>
      </c>
      <c r="T14" s="20" t="n">
        <v>0</v>
      </c>
      <c r="U14" s="18" t="n">
        <v>0</v>
      </c>
      <c r="V14" s="20" t="n">
        <v>0</v>
      </c>
      <c r="W14" s="18" t="n">
        <v>1.61369673</v>
      </c>
      <c r="X14" s="20" t="n">
        <v>0.12686692</v>
      </c>
    </row>
    <row r="15" spans="1:24">
      <c r="A15" s="15" t="s">
        <v>412</v>
      </c>
      <c r="B15" s="17" t="n">
        <v>5882</v>
      </c>
      <c r="C15" s="18">
        <f>(0.0/B15*100)</f>
        <v/>
      </c>
      <c r="D15" s="19" t="n">
        <v>5882</v>
      </c>
      <c r="E15" s="18" t="n">
        <v>0.63329781</v>
      </c>
      <c r="F15" s="20" t="n">
        <v>0.64593284</v>
      </c>
      <c r="G15" s="18" t="n">
        <v>2.53833342</v>
      </c>
      <c r="H15" s="20" t="n">
        <v>1.25983399</v>
      </c>
      <c r="I15" s="18" t="n">
        <v>4.38226648</v>
      </c>
      <c r="J15" s="20" t="n">
        <v>1.37366998</v>
      </c>
      <c r="K15" s="18" t="n">
        <v>14.1707073</v>
      </c>
      <c r="L15" s="20" t="n">
        <v>3.08370838</v>
      </c>
      <c r="M15" s="18" t="n">
        <v>76.32333496</v>
      </c>
      <c r="N15" s="20" t="n">
        <v>3.34834721</v>
      </c>
      <c r="O15" s="18" t="n">
        <v>0</v>
      </c>
      <c r="P15" s="20" t="n">
        <v>0</v>
      </c>
      <c r="Q15" s="18" t="s">
        <v>404</v>
      </c>
      <c r="R15" s="20" t="s">
        <v>404</v>
      </c>
      <c r="S15" s="18" t="n">
        <v>0</v>
      </c>
      <c r="T15" s="20" t="n">
        <v>0</v>
      </c>
      <c r="U15" s="18" t="n">
        <v>0</v>
      </c>
      <c r="V15" s="20" t="n">
        <v>0</v>
      </c>
      <c r="W15" s="18" t="n">
        <v>1.95206003</v>
      </c>
      <c r="X15" s="20" t="n">
        <v>1.08342117</v>
      </c>
    </row>
    <row r="16" spans="1:24">
      <c r="A16" s="15" t="s">
        <v>413</v>
      </c>
      <c r="B16" s="17" t="n">
        <v>6108</v>
      </c>
      <c r="C16" s="18">
        <f>(495.0/B16*100)</f>
        <v/>
      </c>
      <c r="D16" s="19" t="n">
        <v>5613</v>
      </c>
      <c r="E16" s="18" t="n">
        <v>9.085728</v>
      </c>
      <c r="F16" s="20" t="n">
        <v>1.96070661</v>
      </c>
      <c r="G16" s="18" t="n">
        <v>10.75956684</v>
      </c>
      <c r="H16" s="20" t="n">
        <v>1.95538372</v>
      </c>
      <c r="I16" s="18" t="n">
        <v>31.0108222</v>
      </c>
      <c r="J16" s="20" t="n">
        <v>3.06648364</v>
      </c>
      <c r="K16" s="18" t="n">
        <v>9.86999391</v>
      </c>
      <c r="L16" s="20" t="n">
        <v>1.97201447</v>
      </c>
      <c r="M16" s="18" t="n">
        <v>30.5664936</v>
      </c>
      <c r="N16" s="20" t="n">
        <v>3.19202062</v>
      </c>
      <c r="O16" s="18" t="n">
        <v>0</v>
      </c>
      <c r="P16" s="20" t="n">
        <v>0</v>
      </c>
      <c r="Q16" s="18" t="s">
        <v>404</v>
      </c>
      <c r="R16" s="20" t="s">
        <v>404</v>
      </c>
      <c r="S16" s="18" t="n">
        <v>0</v>
      </c>
      <c r="T16" s="20" t="n">
        <v>0</v>
      </c>
      <c r="U16" s="18" t="n">
        <v>0</v>
      </c>
      <c r="V16" s="20" t="n">
        <v>0</v>
      </c>
      <c r="W16" s="18" t="n">
        <v>8.70739545</v>
      </c>
      <c r="X16" s="20" t="n">
        <v>1.72723232</v>
      </c>
    </row>
    <row r="17" spans="1:24">
      <c r="A17" s="15" t="s">
        <v>414</v>
      </c>
      <c r="B17" s="17" t="n">
        <v>6504</v>
      </c>
      <c r="C17" s="18">
        <f>(1325.0/B17*100)</f>
        <v/>
      </c>
      <c r="D17" s="19" t="n">
        <v>5179</v>
      </c>
      <c r="E17" s="18" t="n">
        <v>0.22059824</v>
      </c>
      <c r="F17" s="20" t="n">
        <v>0.22417856</v>
      </c>
      <c r="G17" s="18" t="n">
        <v>6.83230148</v>
      </c>
      <c r="H17" s="20" t="n">
        <v>1.76216833</v>
      </c>
      <c r="I17" s="18" t="n">
        <v>12.24215413</v>
      </c>
      <c r="J17" s="20" t="n">
        <v>2.38794168</v>
      </c>
      <c r="K17" s="18" t="n">
        <v>13.46844602</v>
      </c>
      <c r="L17" s="20" t="n">
        <v>2.45038062</v>
      </c>
      <c r="M17" s="18" t="n">
        <v>61.23777089</v>
      </c>
      <c r="N17" s="20" t="n">
        <v>3.64883849</v>
      </c>
      <c r="O17" s="18" t="n">
        <v>0</v>
      </c>
      <c r="P17" s="20" t="n">
        <v>0</v>
      </c>
      <c r="Q17" s="18" t="s">
        <v>404</v>
      </c>
      <c r="R17" s="20" t="s">
        <v>404</v>
      </c>
      <c r="S17" s="18" t="n">
        <v>0</v>
      </c>
      <c r="T17" s="20" t="n">
        <v>0</v>
      </c>
      <c r="U17" s="18" t="n">
        <v>0</v>
      </c>
      <c r="V17" s="20" t="n">
        <v>0</v>
      </c>
      <c r="W17" s="18" t="n">
        <v>5.99872923</v>
      </c>
      <c r="X17" s="20" t="n">
        <v>1.59976511</v>
      </c>
    </row>
    <row r="18" spans="1:24">
      <c r="A18" s="15" t="s">
        <v>415</v>
      </c>
      <c r="B18" s="17" t="n">
        <v>5532</v>
      </c>
      <c r="C18" s="18">
        <f>(0.0/B18*100)</f>
        <v/>
      </c>
      <c r="D18" s="19" t="n">
        <v>5532</v>
      </c>
      <c r="E18" s="18" t="n">
        <v>2.62786445</v>
      </c>
      <c r="F18" s="20" t="n">
        <v>1.11524909</v>
      </c>
      <c r="G18" s="18" t="n">
        <v>25.705699</v>
      </c>
      <c r="H18" s="20" t="n">
        <v>3.40415862</v>
      </c>
      <c r="I18" s="18" t="n">
        <v>25.50177117</v>
      </c>
      <c r="J18" s="20" t="n">
        <v>3.37317894</v>
      </c>
      <c r="K18" s="18" t="n">
        <v>16.04192825</v>
      </c>
      <c r="L18" s="20" t="n">
        <v>3.15215733</v>
      </c>
      <c r="M18" s="18" t="n">
        <v>28.59985525</v>
      </c>
      <c r="N18" s="20" t="n">
        <v>3.35610166</v>
      </c>
      <c r="O18" s="18" t="n">
        <v>0</v>
      </c>
      <c r="P18" s="20" t="n">
        <v>0</v>
      </c>
      <c r="Q18" s="18" t="s">
        <v>404</v>
      </c>
      <c r="R18" s="20" t="s">
        <v>404</v>
      </c>
      <c r="S18" s="18" t="n">
        <v>0</v>
      </c>
      <c r="T18" s="20" t="n">
        <v>0</v>
      </c>
      <c r="U18" s="18" t="n">
        <v>0</v>
      </c>
      <c r="V18" s="20" t="n">
        <v>0</v>
      </c>
      <c r="W18" s="18" t="n">
        <v>1.52288188</v>
      </c>
      <c r="X18" s="20" t="n">
        <v>0.72913609</v>
      </c>
    </row>
    <row r="19" spans="1:24">
      <c r="A19" s="15" t="s">
        <v>416</v>
      </c>
      <c r="B19" s="17" t="n">
        <v>5658</v>
      </c>
      <c r="C19" s="18">
        <f>(327.0/B19*100)</f>
        <v/>
      </c>
      <c r="D19" s="19" t="n">
        <v>5331</v>
      </c>
      <c r="E19" s="18" t="n">
        <v>6.6104913</v>
      </c>
      <c r="F19" s="20" t="n">
        <v>1.85094035</v>
      </c>
      <c r="G19" s="18" t="n">
        <v>3.62513867</v>
      </c>
      <c r="H19" s="20" t="n">
        <v>1.44694517</v>
      </c>
      <c r="I19" s="18" t="n">
        <v>6.39971849</v>
      </c>
      <c r="J19" s="20" t="n">
        <v>1.96892711</v>
      </c>
      <c r="K19" s="18" t="n">
        <v>23.37537698</v>
      </c>
      <c r="L19" s="20" t="n">
        <v>3.01399585</v>
      </c>
      <c r="M19" s="18" t="n">
        <v>58.54731493</v>
      </c>
      <c r="N19" s="20" t="n">
        <v>3.6904168</v>
      </c>
      <c r="O19" s="18" t="n">
        <v>0</v>
      </c>
      <c r="P19" s="20" t="n">
        <v>0</v>
      </c>
      <c r="Q19" s="18" t="s">
        <v>404</v>
      </c>
      <c r="R19" s="20" t="s">
        <v>404</v>
      </c>
      <c r="S19" s="18" t="n">
        <v>0</v>
      </c>
      <c r="T19" s="20" t="n">
        <v>0</v>
      </c>
      <c r="U19" s="18" t="n">
        <v>0</v>
      </c>
      <c r="V19" s="20" t="n">
        <v>0</v>
      </c>
      <c r="W19" s="18" t="n">
        <v>1.44195963</v>
      </c>
      <c r="X19" s="20" t="n">
        <v>0.7592174</v>
      </c>
    </row>
    <row r="20" spans="1:24">
      <c r="A20" s="15" t="s">
        <v>417</v>
      </c>
      <c r="B20" s="17" t="n">
        <v>3371</v>
      </c>
      <c r="C20" s="18">
        <f>(24.0/B20*100)</f>
        <v/>
      </c>
      <c r="D20" s="19" t="n">
        <v>3347</v>
      </c>
      <c r="E20" s="18" t="n">
        <v>0</v>
      </c>
      <c r="F20" s="20" t="n">
        <v>0</v>
      </c>
      <c r="G20" s="18" t="n">
        <v>0</v>
      </c>
      <c r="H20" s="20" t="n">
        <v>0</v>
      </c>
      <c r="I20" s="18" t="n">
        <v>14.55658658</v>
      </c>
      <c r="J20" s="20" t="n">
        <v>0.21261413</v>
      </c>
      <c r="K20" s="18" t="n">
        <v>16.72351455</v>
      </c>
      <c r="L20" s="20" t="n">
        <v>0.19072114</v>
      </c>
      <c r="M20" s="18" t="n">
        <v>67.49101210000001</v>
      </c>
      <c r="N20" s="20" t="n">
        <v>0.29018899</v>
      </c>
      <c r="O20" s="18" t="n">
        <v>0</v>
      </c>
      <c r="P20" s="20" t="n">
        <v>0</v>
      </c>
      <c r="Q20" s="18" t="s">
        <v>404</v>
      </c>
      <c r="R20" s="20" t="s">
        <v>404</v>
      </c>
      <c r="S20" s="18" t="n">
        <v>0</v>
      </c>
      <c r="T20" s="20" t="n">
        <v>0</v>
      </c>
      <c r="U20" s="18" t="n">
        <v>0</v>
      </c>
      <c r="V20" s="20" t="n">
        <v>0</v>
      </c>
      <c r="W20" s="18" t="n">
        <v>1.22888678</v>
      </c>
      <c r="X20" s="20" t="n">
        <v>0.11311178</v>
      </c>
    </row>
    <row r="21" spans="1:24">
      <c r="A21" s="15" t="s">
        <v>418</v>
      </c>
      <c r="B21" s="17" t="n">
        <v>5741</v>
      </c>
      <c r="C21" s="18">
        <f>(0.0/B21*100)</f>
        <v/>
      </c>
      <c r="D21" s="19" t="n">
        <v>5741</v>
      </c>
      <c r="E21" s="18" t="n">
        <v>3.81857025</v>
      </c>
      <c r="F21" s="20" t="n">
        <v>1.6407757</v>
      </c>
      <c r="G21" s="18" t="n">
        <v>8.942723000000001</v>
      </c>
      <c r="H21" s="20" t="n">
        <v>2.19310308</v>
      </c>
      <c r="I21" s="18" t="n">
        <v>28.20773292</v>
      </c>
      <c r="J21" s="20" t="n">
        <v>3.51393175</v>
      </c>
      <c r="K21" s="18" t="n">
        <v>12.66897323</v>
      </c>
      <c r="L21" s="20" t="n">
        <v>2.47437901</v>
      </c>
      <c r="M21" s="18" t="n">
        <v>30.42311831</v>
      </c>
      <c r="N21" s="20" t="n">
        <v>3.64867691</v>
      </c>
      <c r="O21" s="18" t="n">
        <v>0</v>
      </c>
      <c r="P21" s="20" t="n">
        <v>0</v>
      </c>
      <c r="Q21" s="18" t="s">
        <v>404</v>
      </c>
      <c r="R21" s="20" t="s">
        <v>404</v>
      </c>
      <c r="S21" s="18" t="n">
        <v>0</v>
      </c>
      <c r="T21" s="20" t="n">
        <v>0</v>
      </c>
      <c r="U21" s="18" t="n">
        <v>0</v>
      </c>
      <c r="V21" s="20" t="n">
        <v>0</v>
      </c>
      <c r="W21" s="18" t="n">
        <v>15.93888229</v>
      </c>
      <c r="X21" s="20" t="n">
        <v>2.82539857</v>
      </c>
    </row>
    <row r="22" spans="1:24">
      <c r="A22" s="15" t="s">
        <v>419</v>
      </c>
      <c r="B22" s="17" t="n">
        <v>6598</v>
      </c>
      <c r="C22" s="18">
        <f>(0.0/B22*100)</f>
        <v/>
      </c>
      <c r="D22" s="19" t="n">
        <v>6598</v>
      </c>
      <c r="E22" s="18" t="n">
        <v>0.55155436</v>
      </c>
      <c r="F22" s="20" t="n">
        <v>0.55142231</v>
      </c>
      <c r="G22" s="18" t="n">
        <v>56.5369072</v>
      </c>
      <c r="H22" s="20" t="n">
        <v>3.31501992</v>
      </c>
      <c r="I22" s="18" t="n">
        <v>39.03020469</v>
      </c>
      <c r="J22" s="20" t="n">
        <v>3.44190634</v>
      </c>
      <c r="K22" s="18" t="n">
        <v>0.51028267</v>
      </c>
      <c r="L22" s="20" t="n">
        <v>0.5108559</v>
      </c>
      <c r="M22" s="18" t="n">
        <v>2.17151564</v>
      </c>
      <c r="N22" s="20" t="n">
        <v>1.14866316</v>
      </c>
      <c r="O22" s="18" t="n">
        <v>0</v>
      </c>
      <c r="P22" s="20" t="n">
        <v>0</v>
      </c>
      <c r="Q22" s="18" t="s">
        <v>404</v>
      </c>
      <c r="R22" s="20" t="s">
        <v>404</v>
      </c>
      <c r="S22" s="18" t="n">
        <v>0</v>
      </c>
      <c r="T22" s="20" t="n">
        <v>0</v>
      </c>
      <c r="U22" s="18" t="n">
        <v>0</v>
      </c>
      <c r="V22" s="20" t="n">
        <v>0</v>
      </c>
      <c r="W22" s="18" t="n">
        <v>1.19953545</v>
      </c>
      <c r="X22" s="20" t="n">
        <v>0.82002593</v>
      </c>
    </row>
    <row r="23" spans="1:24">
      <c r="A23" s="15" t="s">
        <v>420</v>
      </c>
      <c r="B23" s="17" t="n">
        <v>11583</v>
      </c>
      <c r="C23" s="18">
        <f>(3185.0/B23*100)</f>
        <v/>
      </c>
      <c r="D23" s="19" t="n">
        <v>8398</v>
      </c>
      <c r="E23" s="18" t="n">
        <v>9.0314614</v>
      </c>
      <c r="F23" s="20" t="n">
        <v>1.98067058</v>
      </c>
      <c r="G23" s="18" t="n">
        <v>7.2387451</v>
      </c>
      <c r="H23" s="20" t="n">
        <v>2.28507225</v>
      </c>
      <c r="I23" s="18" t="n">
        <v>13.06017212</v>
      </c>
      <c r="J23" s="20" t="n">
        <v>3.06509063</v>
      </c>
      <c r="K23" s="18" t="n">
        <v>12.25387841</v>
      </c>
      <c r="L23" s="20" t="n">
        <v>2.28263334</v>
      </c>
      <c r="M23" s="18" t="n">
        <v>52.09609342</v>
      </c>
      <c r="N23" s="20" t="n">
        <v>3.8466486</v>
      </c>
      <c r="O23" s="18" t="n">
        <v>0</v>
      </c>
      <c r="P23" s="20" t="n">
        <v>0</v>
      </c>
      <c r="Q23" s="18" t="s">
        <v>404</v>
      </c>
      <c r="R23" s="20" t="s">
        <v>404</v>
      </c>
      <c r="S23" s="18" t="n">
        <v>0</v>
      </c>
      <c r="T23" s="20" t="n">
        <v>0</v>
      </c>
      <c r="U23" s="18" t="n">
        <v>0</v>
      </c>
      <c r="V23" s="20" t="n">
        <v>0</v>
      </c>
      <c r="W23" s="18" t="n">
        <v>6.31964955</v>
      </c>
      <c r="X23" s="20" t="n">
        <v>1.83872103</v>
      </c>
    </row>
    <row r="24" spans="1:24">
      <c r="A24" s="15" t="s">
        <v>421</v>
      </c>
      <c r="B24" s="17" t="n">
        <v>6647</v>
      </c>
      <c r="C24" s="18">
        <f>(0.0/B24*100)</f>
        <v/>
      </c>
      <c r="D24" s="19" t="n">
        <v>6647</v>
      </c>
      <c r="E24" s="18" t="n">
        <v>5.63623791</v>
      </c>
      <c r="F24" s="20" t="n">
        <v>1.55797905</v>
      </c>
      <c r="G24" s="18" t="n">
        <v>5.85830297</v>
      </c>
      <c r="H24" s="20" t="n">
        <v>1.56856626</v>
      </c>
      <c r="I24" s="18" t="n">
        <v>60.44107927</v>
      </c>
      <c r="J24" s="20" t="n">
        <v>3.44425043</v>
      </c>
      <c r="K24" s="18" t="n">
        <v>6.50119903</v>
      </c>
      <c r="L24" s="20" t="n">
        <v>1.88225059</v>
      </c>
      <c r="M24" s="18" t="n">
        <v>21.56318081</v>
      </c>
      <c r="N24" s="20" t="n">
        <v>2.50970169</v>
      </c>
      <c r="O24" s="18" t="n">
        <v>0</v>
      </c>
      <c r="P24" s="20" t="n">
        <v>0</v>
      </c>
      <c r="Q24" s="18" t="s">
        <v>404</v>
      </c>
      <c r="R24" s="20" t="s">
        <v>404</v>
      </c>
      <c r="S24" s="18" t="n">
        <v>0</v>
      </c>
      <c r="T24" s="20" t="n">
        <v>0</v>
      </c>
      <c r="U24" s="18" t="n">
        <v>0</v>
      </c>
      <c r="V24" s="20" t="n">
        <v>0</v>
      </c>
      <c r="W24" s="18" t="n">
        <v>0</v>
      </c>
      <c r="X24" s="20" t="n">
        <v>0</v>
      </c>
    </row>
    <row r="25" spans="1:24">
      <c r="A25" s="15" t="s">
        <v>422</v>
      </c>
      <c r="B25" s="17" t="n">
        <v>5581</v>
      </c>
      <c r="C25" s="18">
        <f>(0.0/B25*100)</f>
        <v/>
      </c>
      <c r="D25" s="19" t="n">
        <v>5581</v>
      </c>
      <c r="E25" s="18" t="n">
        <v>16.0614526</v>
      </c>
      <c r="F25" s="20" t="n">
        <v>2.86612063</v>
      </c>
      <c r="G25" s="18" t="n">
        <v>17.0260241</v>
      </c>
      <c r="H25" s="20" t="n">
        <v>3.20615176</v>
      </c>
      <c r="I25" s="18" t="n">
        <v>38.97964327</v>
      </c>
      <c r="J25" s="20" t="n">
        <v>3.43714162</v>
      </c>
      <c r="K25" s="18" t="n">
        <v>22.17132582</v>
      </c>
      <c r="L25" s="20" t="n">
        <v>3.33424741</v>
      </c>
      <c r="M25" s="18" t="n">
        <v>5.24679909</v>
      </c>
      <c r="N25" s="20" t="n">
        <v>1.65326117</v>
      </c>
      <c r="O25" s="18" t="n">
        <v>0</v>
      </c>
      <c r="P25" s="20" t="n">
        <v>0</v>
      </c>
      <c r="Q25" s="18" t="s">
        <v>404</v>
      </c>
      <c r="R25" s="20" t="s">
        <v>404</v>
      </c>
      <c r="S25" s="18" t="n">
        <v>0</v>
      </c>
      <c r="T25" s="20" t="n">
        <v>0</v>
      </c>
      <c r="U25" s="18" t="n">
        <v>0</v>
      </c>
      <c r="V25" s="20" t="n">
        <v>0</v>
      </c>
      <c r="W25" s="18" t="n">
        <v>0.5147551299999999</v>
      </c>
      <c r="X25" s="20" t="n">
        <v>0.51558492</v>
      </c>
    </row>
    <row r="26" spans="1:24">
      <c r="A26" s="15" t="s">
        <v>423</v>
      </c>
      <c r="B26" s="17" t="n">
        <v>4869</v>
      </c>
      <c r="C26" s="18">
        <f>(11.0/B26*100)</f>
        <v/>
      </c>
      <c r="D26" s="19" t="n">
        <v>4858</v>
      </c>
      <c r="E26" s="18" t="n">
        <v>0</v>
      </c>
      <c r="F26" s="20" t="n">
        <v>0</v>
      </c>
      <c r="G26" s="18" t="n">
        <v>1.28000202</v>
      </c>
      <c r="H26" s="20" t="n">
        <v>0.71752594</v>
      </c>
      <c r="I26" s="18" t="n">
        <v>5.01736449</v>
      </c>
      <c r="J26" s="20" t="n">
        <v>1.38927502</v>
      </c>
      <c r="K26" s="18" t="n">
        <v>20.38405895</v>
      </c>
      <c r="L26" s="20" t="n">
        <v>2.39374977</v>
      </c>
      <c r="M26" s="18" t="n">
        <v>71.54615686</v>
      </c>
      <c r="N26" s="20" t="n">
        <v>2.8825458</v>
      </c>
      <c r="O26" s="18" t="n">
        <v>0</v>
      </c>
      <c r="P26" s="20" t="n">
        <v>0</v>
      </c>
      <c r="Q26" s="18" t="s">
        <v>404</v>
      </c>
      <c r="R26" s="20" t="s">
        <v>404</v>
      </c>
      <c r="S26" s="18" t="n">
        <v>0</v>
      </c>
      <c r="T26" s="20" t="n">
        <v>0</v>
      </c>
      <c r="U26" s="18" t="n">
        <v>0</v>
      </c>
      <c r="V26" s="20" t="n">
        <v>0</v>
      </c>
      <c r="W26" s="18" t="n">
        <v>1.77241768</v>
      </c>
      <c r="X26" s="20" t="n">
        <v>0.83072852</v>
      </c>
    </row>
    <row r="27" spans="1:24">
      <c r="A27" s="15" t="s">
        <v>424</v>
      </c>
      <c r="B27" s="17" t="n">
        <v>5299</v>
      </c>
      <c r="C27" s="18">
        <f>(0.0/B27*100)</f>
        <v/>
      </c>
      <c r="D27" s="19" t="n">
        <v>5299</v>
      </c>
      <c r="E27" s="18" t="n">
        <v>9.79248065</v>
      </c>
      <c r="F27" s="20" t="n">
        <v>0.04806365</v>
      </c>
      <c r="G27" s="18" t="n">
        <v>6.58844594</v>
      </c>
      <c r="H27" s="20" t="n">
        <v>0.05574416</v>
      </c>
      <c r="I27" s="18" t="n">
        <v>12.49207841</v>
      </c>
      <c r="J27" s="20" t="n">
        <v>0.06485562</v>
      </c>
      <c r="K27" s="18" t="n">
        <v>5.90833337</v>
      </c>
      <c r="L27" s="20" t="n">
        <v>0.06567265999999999</v>
      </c>
      <c r="M27" s="18" t="n">
        <v>64.49964726</v>
      </c>
      <c r="N27" s="20" t="n">
        <v>0.10224468</v>
      </c>
      <c r="O27" s="18" t="n">
        <v>0</v>
      </c>
      <c r="P27" s="20" t="n">
        <v>0</v>
      </c>
      <c r="Q27" s="18" t="s">
        <v>404</v>
      </c>
      <c r="R27" s="20" t="s">
        <v>404</v>
      </c>
      <c r="S27" s="18" t="n">
        <v>0</v>
      </c>
      <c r="T27" s="20" t="n">
        <v>0</v>
      </c>
      <c r="U27" s="18" t="n">
        <v>0</v>
      </c>
      <c r="V27" s="20" t="n">
        <v>0</v>
      </c>
      <c r="W27" s="18" t="n">
        <v>0.71901437</v>
      </c>
      <c r="X27" s="20" t="n">
        <v>0.01567764</v>
      </c>
    </row>
    <row r="28" spans="1:24">
      <c r="A28" s="15" t="s">
        <v>425</v>
      </c>
      <c r="B28" s="17" t="n">
        <v>7568</v>
      </c>
      <c r="C28" s="18">
        <f>(0.0/B28*100)</f>
        <v/>
      </c>
      <c r="D28" s="19" t="n">
        <v>7568</v>
      </c>
      <c r="E28" s="18" t="n">
        <v>26.86740727</v>
      </c>
      <c r="F28" s="20" t="n">
        <v>3.13750362</v>
      </c>
      <c r="G28" s="18" t="n">
        <v>21.50824451</v>
      </c>
      <c r="H28" s="20" t="n">
        <v>2.5923917</v>
      </c>
      <c r="I28" s="18" t="n">
        <v>15.19127622</v>
      </c>
      <c r="J28" s="20" t="n">
        <v>2.49881111</v>
      </c>
      <c r="K28" s="18" t="n">
        <v>19.91809613</v>
      </c>
      <c r="L28" s="20" t="n">
        <v>2.39905458</v>
      </c>
      <c r="M28" s="18" t="n">
        <v>13.50645282</v>
      </c>
      <c r="N28" s="20" t="n">
        <v>2.0569587</v>
      </c>
      <c r="O28" s="18" t="n">
        <v>0</v>
      </c>
      <c r="P28" s="20" t="n">
        <v>0</v>
      </c>
      <c r="Q28" s="18" t="s">
        <v>404</v>
      </c>
      <c r="R28" s="20" t="s">
        <v>404</v>
      </c>
      <c r="S28" s="18" t="n">
        <v>0</v>
      </c>
      <c r="T28" s="20" t="n">
        <v>0</v>
      </c>
      <c r="U28" s="18" t="n">
        <v>0</v>
      </c>
      <c r="V28" s="20" t="n">
        <v>0</v>
      </c>
      <c r="W28" s="18" t="n">
        <v>3.00852305</v>
      </c>
      <c r="X28" s="20" t="n">
        <v>1.06595803</v>
      </c>
    </row>
    <row r="29" spans="1:24">
      <c r="A29" s="15" t="s">
        <v>426</v>
      </c>
      <c r="B29" s="17" t="n">
        <v>5385</v>
      </c>
      <c r="C29" s="18">
        <f>(1123.0/B29*100)</f>
        <v/>
      </c>
      <c r="D29" s="19" t="n">
        <v>4262</v>
      </c>
      <c r="E29" s="18" t="n">
        <v>8.259812780000001</v>
      </c>
      <c r="F29" s="20" t="n">
        <v>1.95759484</v>
      </c>
      <c r="G29" s="18" t="n">
        <v>6.06093027</v>
      </c>
      <c r="H29" s="20" t="n">
        <v>1.92280223</v>
      </c>
      <c r="I29" s="18" t="n">
        <v>28.53614962</v>
      </c>
      <c r="J29" s="20" t="n">
        <v>4.29856161</v>
      </c>
      <c r="K29" s="18" t="n">
        <v>16.02320154</v>
      </c>
      <c r="L29" s="20" t="n">
        <v>3.28067455</v>
      </c>
      <c r="M29" s="18" t="n">
        <v>14.20887294</v>
      </c>
      <c r="N29" s="20" t="n">
        <v>2.73431535</v>
      </c>
      <c r="O29" s="18" t="n">
        <v>0</v>
      </c>
      <c r="P29" s="20" t="n">
        <v>0</v>
      </c>
      <c r="Q29" s="18" t="s">
        <v>404</v>
      </c>
      <c r="R29" s="20" t="s">
        <v>404</v>
      </c>
      <c r="S29" s="18" t="n">
        <v>0</v>
      </c>
      <c r="T29" s="20" t="n">
        <v>0</v>
      </c>
      <c r="U29" s="18" t="n">
        <v>0</v>
      </c>
      <c r="V29" s="20" t="n">
        <v>0</v>
      </c>
      <c r="W29" s="18" t="n">
        <v>26.91103285</v>
      </c>
      <c r="X29" s="20" t="n">
        <v>4.06753942</v>
      </c>
    </row>
    <row r="30" spans="1:24">
      <c r="A30" s="15" t="s">
        <v>427</v>
      </c>
      <c r="B30" s="17" t="n">
        <v>4520</v>
      </c>
      <c r="C30" s="18">
        <f>(1053.0/B30*100)</f>
        <v/>
      </c>
      <c r="D30" s="19" t="n">
        <v>3467</v>
      </c>
      <c r="E30" s="18" t="n">
        <v>5.19342847</v>
      </c>
      <c r="F30" s="20" t="n">
        <v>1.96146727</v>
      </c>
      <c r="G30" s="18" t="n">
        <v>16.87399652</v>
      </c>
      <c r="H30" s="20" t="n">
        <v>3.42548706</v>
      </c>
      <c r="I30" s="18" t="n">
        <v>24.16998175</v>
      </c>
      <c r="J30" s="20" t="n">
        <v>3.3947206</v>
      </c>
      <c r="K30" s="18" t="n">
        <v>14.66489395</v>
      </c>
      <c r="L30" s="20" t="n">
        <v>2.98864697</v>
      </c>
      <c r="M30" s="18" t="n">
        <v>36.09747028</v>
      </c>
      <c r="N30" s="20" t="n">
        <v>3.67190791</v>
      </c>
      <c r="O30" s="18" t="n">
        <v>0</v>
      </c>
      <c r="P30" s="20" t="n">
        <v>0</v>
      </c>
      <c r="Q30" s="18" t="s">
        <v>404</v>
      </c>
      <c r="R30" s="20" t="s">
        <v>404</v>
      </c>
      <c r="S30" s="18" t="n">
        <v>0</v>
      </c>
      <c r="T30" s="20" t="n">
        <v>0</v>
      </c>
      <c r="U30" s="18" t="n">
        <v>0</v>
      </c>
      <c r="V30" s="20" t="n">
        <v>0</v>
      </c>
      <c r="W30" s="18" t="n">
        <v>3.00022903</v>
      </c>
      <c r="X30" s="20" t="n">
        <v>1.25038196</v>
      </c>
    </row>
    <row r="31" spans="1:24">
      <c r="A31" s="15" t="s">
        <v>428</v>
      </c>
      <c r="B31" s="17" t="n">
        <v>5456</v>
      </c>
      <c r="C31" s="18">
        <f>(502.0/B31*100)</f>
        <v/>
      </c>
      <c r="D31" s="19" t="n">
        <v>4954</v>
      </c>
      <c r="E31" s="18" t="n">
        <v>1.64526576</v>
      </c>
      <c r="F31" s="20" t="n">
        <v>0.90443897</v>
      </c>
      <c r="G31" s="18" t="n">
        <v>10.61446852</v>
      </c>
      <c r="H31" s="20" t="n">
        <v>2.1800047</v>
      </c>
      <c r="I31" s="18" t="n">
        <v>8.62055157</v>
      </c>
      <c r="J31" s="20" t="n">
        <v>1.89345459</v>
      </c>
      <c r="K31" s="18" t="n">
        <v>17.42903836</v>
      </c>
      <c r="L31" s="20" t="n">
        <v>2.62944525</v>
      </c>
      <c r="M31" s="18" t="n">
        <v>51.05437029</v>
      </c>
      <c r="N31" s="20" t="n">
        <v>3.10388425</v>
      </c>
      <c r="O31" s="18" t="n">
        <v>0</v>
      </c>
      <c r="P31" s="20" t="n">
        <v>0</v>
      </c>
      <c r="Q31" s="18" t="s">
        <v>404</v>
      </c>
      <c r="R31" s="20" t="s">
        <v>404</v>
      </c>
      <c r="S31" s="18" t="n">
        <v>0</v>
      </c>
      <c r="T31" s="20" t="n">
        <v>0</v>
      </c>
      <c r="U31" s="18" t="n">
        <v>0</v>
      </c>
      <c r="V31" s="20" t="n">
        <v>0</v>
      </c>
      <c r="W31" s="18" t="n">
        <v>10.6363055</v>
      </c>
      <c r="X31" s="20" t="n">
        <v>2.01085662</v>
      </c>
    </row>
    <row r="32" spans="1:24">
      <c r="A32" s="15" t="s">
        <v>429</v>
      </c>
      <c r="B32" s="17" t="n">
        <v>4478</v>
      </c>
      <c r="C32" s="18">
        <f>(0.0/B32*100)</f>
        <v/>
      </c>
      <c r="D32" s="19" t="n">
        <v>4478</v>
      </c>
      <c r="E32" s="18" t="n">
        <v>3.56735512</v>
      </c>
      <c r="F32" s="20" t="n">
        <v>1.52890575</v>
      </c>
      <c r="G32" s="18" t="n">
        <v>8.704016210000001</v>
      </c>
      <c r="H32" s="20" t="n">
        <v>2.31825927</v>
      </c>
      <c r="I32" s="18" t="n">
        <v>13.67818652</v>
      </c>
      <c r="J32" s="20" t="n">
        <v>2.60266745</v>
      </c>
      <c r="K32" s="18" t="n">
        <v>11.87742197</v>
      </c>
      <c r="L32" s="20" t="n">
        <v>2.60368638</v>
      </c>
      <c r="M32" s="18" t="n">
        <v>59.20514522</v>
      </c>
      <c r="N32" s="20" t="n">
        <v>4.24284578</v>
      </c>
      <c r="O32" s="18" t="n">
        <v>0</v>
      </c>
      <c r="P32" s="20" t="n">
        <v>0</v>
      </c>
      <c r="Q32" s="18" t="s">
        <v>404</v>
      </c>
      <c r="R32" s="20" t="s">
        <v>404</v>
      </c>
      <c r="S32" s="18" t="n">
        <v>0</v>
      </c>
      <c r="T32" s="20" t="n">
        <v>0</v>
      </c>
      <c r="U32" s="18" t="n">
        <v>0</v>
      </c>
      <c r="V32" s="20" t="n">
        <v>0</v>
      </c>
      <c r="W32" s="18" t="n">
        <v>2.96787496</v>
      </c>
      <c r="X32" s="20" t="n">
        <v>1.30508911</v>
      </c>
    </row>
    <row r="33" spans="1:24">
      <c r="A33" s="15" t="s">
        <v>430</v>
      </c>
      <c r="B33" s="17" t="n">
        <v>7325</v>
      </c>
      <c r="C33" s="18">
        <f>(29.0/B33*100)</f>
        <v/>
      </c>
      <c r="D33" s="19" t="n">
        <v>7296</v>
      </c>
      <c r="E33" s="18" t="n">
        <v>1.16977931</v>
      </c>
      <c r="F33" s="20" t="n">
        <v>0.51959554</v>
      </c>
      <c r="G33" s="18" t="n">
        <v>1.27226758</v>
      </c>
      <c r="H33" s="20" t="n">
        <v>0.9093551</v>
      </c>
      <c r="I33" s="18" t="n">
        <v>1.46584849</v>
      </c>
      <c r="J33" s="20" t="n">
        <v>0.79416125</v>
      </c>
      <c r="K33" s="18" t="n">
        <v>8.995024750000001</v>
      </c>
      <c r="L33" s="20" t="n">
        <v>2.33994348</v>
      </c>
      <c r="M33" s="18" t="n">
        <v>74.93660985</v>
      </c>
      <c r="N33" s="20" t="n">
        <v>2.76926556</v>
      </c>
      <c r="O33" s="18" t="n">
        <v>0</v>
      </c>
      <c r="P33" s="20" t="n">
        <v>0</v>
      </c>
      <c r="Q33" s="18" t="s">
        <v>404</v>
      </c>
      <c r="R33" s="20" t="s">
        <v>404</v>
      </c>
      <c r="S33" s="18" t="n">
        <v>0</v>
      </c>
      <c r="T33" s="20" t="n">
        <v>0</v>
      </c>
      <c r="U33" s="18" t="n">
        <v>0</v>
      </c>
      <c r="V33" s="20" t="n">
        <v>0</v>
      </c>
      <c r="W33" s="18" t="n">
        <v>12.16047002</v>
      </c>
      <c r="X33" s="20" t="n">
        <v>1.08279933</v>
      </c>
    </row>
    <row r="34" spans="1:24">
      <c r="A34" s="15" t="s">
        <v>431</v>
      </c>
      <c r="B34" s="17" t="n">
        <v>6350</v>
      </c>
      <c r="C34" s="18">
        <f>(0.0/B34*100)</f>
        <v/>
      </c>
      <c r="D34" s="19" t="n">
        <v>6350</v>
      </c>
      <c r="E34" s="18" t="n">
        <v>0.0465152</v>
      </c>
      <c r="F34" s="20" t="n">
        <v>0.04492939</v>
      </c>
      <c r="G34" s="18" t="n">
        <v>0.38758012</v>
      </c>
      <c r="H34" s="20" t="n">
        <v>0.38249403</v>
      </c>
      <c r="I34" s="18" t="n">
        <v>5.30049769</v>
      </c>
      <c r="J34" s="20" t="n">
        <v>1.55685493</v>
      </c>
      <c r="K34" s="18" t="n">
        <v>7.60057499</v>
      </c>
      <c r="L34" s="20" t="n">
        <v>1.76111162</v>
      </c>
      <c r="M34" s="18" t="n">
        <v>86.40207647</v>
      </c>
      <c r="N34" s="20" t="n">
        <v>2.37338012</v>
      </c>
      <c r="O34" s="18" t="n">
        <v>0</v>
      </c>
      <c r="P34" s="20" t="n">
        <v>0</v>
      </c>
      <c r="Q34" s="18" t="s">
        <v>404</v>
      </c>
      <c r="R34" s="20" t="s">
        <v>404</v>
      </c>
      <c r="S34" s="18" t="n">
        <v>0</v>
      </c>
      <c r="T34" s="20" t="n">
        <v>0</v>
      </c>
      <c r="U34" s="18" t="n">
        <v>0</v>
      </c>
      <c r="V34" s="20" t="n">
        <v>0</v>
      </c>
      <c r="W34" s="18" t="n">
        <v>0.26275553</v>
      </c>
      <c r="X34" s="20" t="n">
        <v>0.19355152</v>
      </c>
    </row>
    <row r="35" spans="1:24">
      <c r="A35" s="15" t="s">
        <v>432</v>
      </c>
      <c r="B35" s="17" t="n">
        <v>6406</v>
      </c>
      <c r="C35" s="18">
        <f>(443.0/B35*100)</f>
        <v/>
      </c>
      <c r="D35" s="19" t="n">
        <v>5963</v>
      </c>
      <c r="E35" s="18" t="n">
        <v>3.10836401</v>
      </c>
      <c r="F35" s="20" t="n">
        <v>0.04601399</v>
      </c>
      <c r="G35" s="18" t="n">
        <v>25.76033278</v>
      </c>
      <c r="H35" s="20" t="n">
        <v>0.21099383</v>
      </c>
      <c r="I35" s="18" t="n">
        <v>27.60130929</v>
      </c>
      <c r="J35" s="20" t="n">
        <v>0.47478059</v>
      </c>
      <c r="K35" s="18" t="n">
        <v>14.7809618</v>
      </c>
      <c r="L35" s="20" t="n">
        <v>0.56718367</v>
      </c>
      <c r="M35" s="18" t="n">
        <v>27.32595358</v>
      </c>
      <c r="N35" s="20" t="n">
        <v>0.46581505</v>
      </c>
      <c r="O35" s="18" t="n">
        <v>0</v>
      </c>
      <c r="P35" s="20" t="n">
        <v>0</v>
      </c>
      <c r="Q35" s="18" t="s">
        <v>404</v>
      </c>
      <c r="R35" s="20" t="s">
        <v>404</v>
      </c>
      <c r="S35" s="18" t="n">
        <v>0</v>
      </c>
      <c r="T35" s="20" t="n">
        <v>0</v>
      </c>
      <c r="U35" s="18" t="n">
        <v>0</v>
      </c>
      <c r="V35" s="20" t="n">
        <v>0</v>
      </c>
      <c r="W35" s="18" t="n">
        <v>1.42307855</v>
      </c>
      <c r="X35" s="20" t="n">
        <v>0.07836116</v>
      </c>
    </row>
    <row r="36" spans="1:24">
      <c r="A36" s="15" t="s">
        <v>433</v>
      </c>
      <c r="B36" s="17" t="n">
        <v>6736</v>
      </c>
      <c r="C36" s="18">
        <f>(10.0/B36*100)</f>
        <v/>
      </c>
      <c r="D36" s="19" t="n">
        <v>6726</v>
      </c>
      <c r="E36" s="18" t="n">
        <v>6.75125537</v>
      </c>
      <c r="F36" s="20" t="n">
        <v>1.83411546</v>
      </c>
      <c r="G36" s="18" t="n">
        <v>1.47546653</v>
      </c>
      <c r="H36" s="20" t="n">
        <v>0.81243235</v>
      </c>
      <c r="I36" s="18" t="n">
        <v>10.82013736</v>
      </c>
      <c r="J36" s="20" t="n">
        <v>2.27620163</v>
      </c>
      <c r="K36" s="18" t="n">
        <v>8.46227163</v>
      </c>
      <c r="L36" s="20" t="n">
        <v>1.79082136</v>
      </c>
      <c r="M36" s="18" t="n">
        <v>72.36430952000001</v>
      </c>
      <c r="N36" s="20" t="n">
        <v>3.2802587</v>
      </c>
      <c r="O36" s="18" t="n">
        <v>0</v>
      </c>
      <c r="P36" s="20" t="n">
        <v>0</v>
      </c>
      <c r="Q36" s="18" t="s">
        <v>404</v>
      </c>
      <c r="R36" s="20" t="s">
        <v>404</v>
      </c>
      <c r="S36" s="18" t="n">
        <v>0</v>
      </c>
      <c r="T36" s="20" t="n">
        <v>0</v>
      </c>
      <c r="U36" s="18" t="n">
        <v>0</v>
      </c>
      <c r="V36" s="20" t="n">
        <v>0</v>
      </c>
      <c r="W36" s="18" t="n">
        <v>0.12655959</v>
      </c>
      <c r="X36" s="20" t="n">
        <v>0.12929658</v>
      </c>
    </row>
    <row r="37" spans="1:24">
      <c r="A37" s="15" t="s">
        <v>434</v>
      </c>
      <c r="B37" s="17" t="n">
        <v>5458</v>
      </c>
      <c r="C37" s="18">
        <f>(0.0/B37*100)</f>
        <v/>
      </c>
      <c r="D37" s="19" t="n">
        <v>5458</v>
      </c>
      <c r="E37" s="18" t="n">
        <v>0.29572861</v>
      </c>
      <c r="F37" s="20" t="n">
        <v>0.29879258</v>
      </c>
      <c r="G37" s="18" t="n">
        <v>1.12909199</v>
      </c>
      <c r="H37" s="20" t="n">
        <v>0.79599484</v>
      </c>
      <c r="I37" s="18" t="n">
        <v>3.77774161</v>
      </c>
      <c r="J37" s="20" t="n">
        <v>1.42269151</v>
      </c>
      <c r="K37" s="18" t="n">
        <v>18.33305725</v>
      </c>
      <c r="L37" s="20" t="n">
        <v>2.91224465</v>
      </c>
      <c r="M37" s="18" t="n">
        <v>74.28489852</v>
      </c>
      <c r="N37" s="20" t="n">
        <v>3.47763735</v>
      </c>
      <c r="O37" s="18" t="n">
        <v>0</v>
      </c>
      <c r="P37" s="20" t="n">
        <v>0</v>
      </c>
      <c r="Q37" s="18" t="s">
        <v>404</v>
      </c>
      <c r="R37" s="20" t="s">
        <v>404</v>
      </c>
      <c r="S37" s="18" t="n">
        <v>0</v>
      </c>
      <c r="T37" s="20" t="n">
        <v>0</v>
      </c>
      <c r="U37" s="18" t="n">
        <v>0</v>
      </c>
      <c r="V37" s="20" t="n">
        <v>0</v>
      </c>
      <c r="W37" s="18" t="n">
        <v>2.17948203</v>
      </c>
      <c r="X37" s="20" t="n">
        <v>1.21569615</v>
      </c>
    </row>
    <row r="38" spans="1:24">
      <c r="A38" s="15" t="s">
        <v>435</v>
      </c>
      <c r="B38" s="17" t="n">
        <v>5860</v>
      </c>
      <c r="C38" s="18">
        <f>(268.0/B38*100)</f>
        <v/>
      </c>
      <c r="D38" s="19" t="n">
        <v>5592</v>
      </c>
      <c r="E38" s="18" t="n">
        <v>5.57920887</v>
      </c>
      <c r="F38" s="20" t="n">
        <v>1.77919139</v>
      </c>
      <c r="G38" s="18" t="n">
        <v>13.67814587</v>
      </c>
      <c r="H38" s="20" t="n">
        <v>2.83497843</v>
      </c>
      <c r="I38" s="18" t="n">
        <v>15.99951619</v>
      </c>
      <c r="J38" s="20" t="n">
        <v>2.88138554</v>
      </c>
      <c r="K38" s="18" t="n">
        <v>14.36640231</v>
      </c>
      <c r="L38" s="20" t="n">
        <v>3.13019389</v>
      </c>
      <c r="M38" s="18" t="n">
        <v>48.17930466</v>
      </c>
      <c r="N38" s="20" t="n">
        <v>3.30213245</v>
      </c>
      <c r="O38" s="18" t="n">
        <v>0</v>
      </c>
      <c r="P38" s="20" t="n">
        <v>0</v>
      </c>
      <c r="Q38" s="18" t="s">
        <v>404</v>
      </c>
      <c r="R38" s="20" t="s">
        <v>404</v>
      </c>
      <c r="S38" s="18" t="n">
        <v>0</v>
      </c>
      <c r="T38" s="20" t="n">
        <v>0</v>
      </c>
      <c r="U38" s="18" t="n">
        <v>0</v>
      </c>
      <c r="V38" s="20" t="n">
        <v>0</v>
      </c>
      <c r="W38" s="18" t="n">
        <v>2.1974221</v>
      </c>
      <c r="X38" s="20" t="n">
        <v>1.10717718</v>
      </c>
    </row>
    <row r="39" spans="1:24">
      <c r="A39" s="15" t="s">
        <v>436</v>
      </c>
      <c r="B39" s="17" t="n">
        <v>5895</v>
      </c>
      <c r="C39" s="18">
        <f>(0.0/B39*100)</f>
        <v/>
      </c>
      <c r="D39" s="19" t="n">
        <v>5895</v>
      </c>
      <c r="E39" s="18" t="n">
        <v>1.94858363</v>
      </c>
      <c r="F39" s="20" t="n">
        <v>0.89022251</v>
      </c>
      <c r="G39" s="18" t="n">
        <v>27.57981802</v>
      </c>
      <c r="H39" s="20" t="n">
        <v>3.50211944</v>
      </c>
      <c r="I39" s="18" t="n">
        <v>42.36600931</v>
      </c>
      <c r="J39" s="20" t="n">
        <v>4.07686223</v>
      </c>
      <c r="K39" s="18" t="n">
        <v>14.01874897</v>
      </c>
      <c r="L39" s="20" t="n">
        <v>3.00251506</v>
      </c>
      <c r="M39" s="18" t="n">
        <v>13.31555919</v>
      </c>
      <c r="N39" s="20" t="n">
        <v>2.38268773</v>
      </c>
      <c r="O39" s="18" t="n">
        <v>0</v>
      </c>
      <c r="P39" s="20" t="n">
        <v>0</v>
      </c>
      <c r="Q39" s="18" t="s">
        <v>404</v>
      </c>
      <c r="R39" s="20" t="s">
        <v>404</v>
      </c>
      <c r="S39" s="18" t="n">
        <v>0</v>
      </c>
      <c r="T39" s="20" t="n">
        <v>0</v>
      </c>
      <c r="U39" s="18" t="n">
        <v>0</v>
      </c>
      <c r="V39" s="20" t="n">
        <v>0</v>
      </c>
      <c r="W39" s="18" t="n">
        <v>0.7712808799999999</v>
      </c>
      <c r="X39" s="20" t="n">
        <v>0.63022436</v>
      </c>
    </row>
    <row r="40" spans="1:24">
      <c r="A40" s="15" t="s">
        <v>437</v>
      </c>
      <c r="B40" s="17" t="n">
        <v>14157</v>
      </c>
      <c r="C40" s="18">
        <f>(2954.0/B40*100)</f>
        <v/>
      </c>
      <c r="D40" s="19" t="n">
        <v>11203</v>
      </c>
      <c r="E40" s="18" t="n">
        <v>2.22394785</v>
      </c>
      <c r="F40" s="20" t="n">
        <v>1.08367057</v>
      </c>
      <c r="G40" s="18" t="n">
        <v>4.25065728</v>
      </c>
      <c r="H40" s="20" t="n">
        <v>1.34541287</v>
      </c>
      <c r="I40" s="18" t="n">
        <v>41.49352643</v>
      </c>
      <c r="J40" s="20" t="n">
        <v>3.7086402</v>
      </c>
      <c r="K40" s="18" t="n">
        <v>22.58349887</v>
      </c>
      <c r="L40" s="20" t="n">
        <v>3.10751637</v>
      </c>
      <c r="M40" s="18" t="n">
        <v>26.27645735</v>
      </c>
      <c r="N40" s="20" t="n">
        <v>3.47199993</v>
      </c>
      <c r="O40" s="18" t="n">
        <v>0</v>
      </c>
      <c r="P40" s="20" t="n">
        <v>0</v>
      </c>
      <c r="Q40" s="18" t="s">
        <v>404</v>
      </c>
      <c r="R40" s="20" t="s">
        <v>404</v>
      </c>
      <c r="S40" s="18" t="n">
        <v>0</v>
      </c>
      <c r="T40" s="20" t="n">
        <v>0</v>
      </c>
      <c r="U40" s="18" t="n">
        <v>0</v>
      </c>
      <c r="V40" s="20" t="n">
        <v>0</v>
      </c>
      <c r="W40" s="18" t="n">
        <v>3.17191222</v>
      </c>
      <c r="X40" s="20" t="n">
        <v>0.95458658</v>
      </c>
    </row>
    <row r="41" spans="1:24">
      <c r="A41" s="15" t="s">
        <v>438</v>
      </c>
      <c r="B41" s="17" t="n">
        <v>5712</v>
      </c>
      <c r="C41" s="18">
        <f>(99.0/B41*100)</f>
        <v/>
      </c>
      <c r="D41" s="19" t="n">
        <v>5613</v>
      </c>
      <c r="E41" s="18" t="n">
        <v>21.68610979</v>
      </c>
      <c r="F41" s="20" t="n">
        <v>3.49196403</v>
      </c>
      <c r="G41" s="18" t="n">
        <v>8.76484821</v>
      </c>
      <c r="H41" s="20" t="n">
        <v>2.60678834</v>
      </c>
      <c r="I41" s="18" t="n">
        <v>9.20384007</v>
      </c>
      <c r="J41" s="20" t="n">
        <v>2.61182951</v>
      </c>
      <c r="K41" s="18" t="n">
        <v>6.96110082</v>
      </c>
      <c r="L41" s="20" t="n">
        <v>1.80322267</v>
      </c>
      <c r="M41" s="18" t="n">
        <v>49.23082375</v>
      </c>
      <c r="N41" s="20" t="n">
        <v>4.40720235</v>
      </c>
      <c r="O41" s="18" t="n">
        <v>0</v>
      </c>
      <c r="P41" s="20" t="n">
        <v>0</v>
      </c>
      <c r="Q41" s="18" t="s">
        <v>404</v>
      </c>
      <c r="R41" s="20" t="s">
        <v>404</v>
      </c>
      <c r="S41" s="18" t="n">
        <v>0</v>
      </c>
      <c r="T41" s="20" t="n">
        <v>0</v>
      </c>
      <c r="U41" s="18" t="n">
        <v>0</v>
      </c>
      <c r="V41" s="20" t="n">
        <v>0</v>
      </c>
      <c r="W41" s="18" t="n">
        <v>4.15327736</v>
      </c>
      <c r="X41" s="20" t="n">
        <v>1.68701153</v>
      </c>
    </row>
    <row r="42" spans="1:24">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441</v>
      </c>
      <c r="B44" s="17" t="n">
        <v>5215</v>
      </c>
      <c r="C44" s="18">
        <f>(0.0/B44*100)</f>
        <v/>
      </c>
      <c r="D44" s="19" t="n">
        <v>5215</v>
      </c>
      <c r="E44" s="18" t="n">
        <v>12.57236931</v>
      </c>
      <c r="F44" s="20" t="n">
        <v>2.668696</v>
      </c>
      <c r="G44" s="18" t="n">
        <v>10.73223399</v>
      </c>
      <c r="H44" s="20" t="n">
        <v>2.8030622</v>
      </c>
      <c r="I44" s="18" t="n">
        <v>6.55887404</v>
      </c>
      <c r="J44" s="20" t="n">
        <v>2.11467309</v>
      </c>
      <c r="K44" s="18" t="n">
        <v>22.77530321</v>
      </c>
      <c r="L44" s="20" t="n">
        <v>3.2272248</v>
      </c>
      <c r="M44" s="18" t="n">
        <v>44.11595511</v>
      </c>
      <c r="N44" s="20" t="n">
        <v>3.54622048</v>
      </c>
      <c r="O44" s="18" t="n">
        <v>0</v>
      </c>
      <c r="P44" s="20" t="n">
        <v>0</v>
      </c>
      <c r="Q44" s="18" t="s">
        <v>404</v>
      </c>
      <c r="R44" s="20" t="s">
        <v>404</v>
      </c>
      <c r="S44" s="18" t="n">
        <v>0</v>
      </c>
      <c r="T44" s="20" t="n">
        <v>0</v>
      </c>
      <c r="U44" s="18" t="n">
        <v>0</v>
      </c>
      <c r="V44" s="20" t="n">
        <v>0</v>
      </c>
      <c r="W44" s="18" t="n">
        <v>3.24526434</v>
      </c>
      <c r="X44" s="20" t="n">
        <v>1.30521375</v>
      </c>
    </row>
    <row r="45" spans="1:24">
      <c r="A45" s="15" t="s">
        <v>442</v>
      </c>
      <c r="B45" s="17" t="n">
        <v>5519</v>
      </c>
      <c r="C45" s="18">
        <f>(0.0/B45*100)</f>
        <v/>
      </c>
      <c r="D45" s="19" t="n">
        <v>5519</v>
      </c>
      <c r="E45" s="18" t="n">
        <v>5.39077458</v>
      </c>
      <c r="F45" s="20" t="n">
        <v>1.96738624</v>
      </c>
      <c r="G45" s="18" t="n">
        <v>7.45482085</v>
      </c>
      <c r="H45" s="20" t="n">
        <v>2.4011605</v>
      </c>
      <c r="I45" s="18" t="n">
        <v>51.14390754</v>
      </c>
      <c r="J45" s="20" t="n">
        <v>4.0450335</v>
      </c>
      <c r="K45" s="18" t="n">
        <v>21.81722239</v>
      </c>
      <c r="L45" s="20" t="n">
        <v>3.17386129</v>
      </c>
      <c r="M45" s="18" t="n">
        <v>11.75362497</v>
      </c>
      <c r="N45" s="20" t="n">
        <v>2.79247785</v>
      </c>
      <c r="O45" s="18" t="n">
        <v>0</v>
      </c>
      <c r="P45" s="20" t="n">
        <v>0</v>
      </c>
      <c r="Q45" s="18" t="s">
        <v>404</v>
      </c>
      <c r="R45" s="20" t="s">
        <v>404</v>
      </c>
      <c r="S45" s="18" t="n">
        <v>0</v>
      </c>
      <c r="T45" s="20" t="n">
        <v>0</v>
      </c>
      <c r="U45" s="18" t="n">
        <v>0</v>
      </c>
      <c r="V45" s="20" t="n">
        <v>0</v>
      </c>
      <c r="W45" s="18" t="n">
        <v>2.43964967</v>
      </c>
      <c r="X45" s="20" t="n">
        <v>1.18650175</v>
      </c>
    </row>
    <row r="46" spans="1:24">
      <c r="A46" s="15" t="s">
        <v>443</v>
      </c>
      <c r="B46" s="17" t="n">
        <v>23141</v>
      </c>
      <c r="C46" s="18">
        <f>(4196.0/B46*100)</f>
        <v/>
      </c>
      <c r="D46" s="19" t="n">
        <v>18945</v>
      </c>
      <c r="E46" s="18" t="n">
        <v>2.92540006</v>
      </c>
      <c r="F46" s="20" t="n">
        <v>0.70384115</v>
      </c>
      <c r="G46" s="18" t="n">
        <v>3.27029758</v>
      </c>
      <c r="H46" s="20" t="n">
        <v>0.55178498</v>
      </c>
      <c r="I46" s="18" t="n">
        <v>8.242144870000001</v>
      </c>
      <c r="J46" s="20" t="n">
        <v>1.20758556</v>
      </c>
      <c r="K46" s="18" t="n">
        <v>13.82438437</v>
      </c>
      <c r="L46" s="20" t="n">
        <v>1.86853051</v>
      </c>
      <c r="M46" s="18" t="n">
        <v>58.15900345</v>
      </c>
      <c r="N46" s="20" t="n">
        <v>2.42226026</v>
      </c>
      <c r="O46" s="18" t="n">
        <v>0</v>
      </c>
      <c r="P46" s="20" t="n">
        <v>0</v>
      </c>
      <c r="Q46" s="18" t="s">
        <v>404</v>
      </c>
      <c r="R46" s="20" t="s">
        <v>404</v>
      </c>
      <c r="S46" s="18" t="n">
        <v>0</v>
      </c>
      <c r="T46" s="20" t="n">
        <v>0</v>
      </c>
      <c r="U46" s="18" t="n">
        <v>0</v>
      </c>
      <c r="V46" s="20" t="n">
        <v>0</v>
      </c>
      <c r="W46" s="18" t="n">
        <v>13.57876967</v>
      </c>
      <c r="X46" s="20" t="n">
        <v>1.53225251</v>
      </c>
    </row>
    <row r="47" spans="1:24">
      <c r="A47" s="15" t="s">
        <v>444</v>
      </c>
      <c r="B47" s="17" t="n">
        <v>5928</v>
      </c>
      <c r="C47" s="18">
        <f>(0.0/B47*100)</f>
        <v/>
      </c>
      <c r="D47" s="19" t="n">
        <v>5928</v>
      </c>
      <c r="E47" s="18" t="n">
        <v>2.43336799</v>
      </c>
      <c r="F47" s="20" t="n">
        <v>1.12395524</v>
      </c>
      <c r="G47" s="18" t="n">
        <v>13.41486207</v>
      </c>
      <c r="H47" s="20" t="n">
        <v>2.75514687</v>
      </c>
      <c r="I47" s="18" t="n">
        <v>24.35241293</v>
      </c>
      <c r="J47" s="20" t="n">
        <v>3.6823799</v>
      </c>
      <c r="K47" s="18" t="n">
        <v>32.72045428</v>
      </c>
      <c r="L47" s="20" t="n">
        <v>4.10119745</v>
      </c>
      <c r="M47" s="18" t="n">
        <v>24.1338738</v>
      </c>
      <c r="N47" s="20" t="n">
        <v>3.21967384</v>
      </c>
      <c r="O47" s="18" t="n">
        <v>0</v>
      </c>
      <c r="P47" s="20" t="n">
        <v>0</v>
      </c>
      <c r="Q47" s="18" t="s">
        <v>404</v>
      </c>
      <c r="R47" s="20" t="s">
        <v>404</v>
      </c>
      <c r="S47" s="18" t="n">
        <v>0</v>
      </c>
      <c r="T47" s="20" t="n">
        <v>0</v>
      </c>
      <c r="U47" s="18" t="n">
        <v>0</v>
      </c>
      <c r="V47" s="20" t="n">
        <v>0</v>
      </c>
      <c r="W47" s="18" t="n">
        <v>2.94502893</v>
      </c>
      <c r="X47" s="20" t="n">
        <v>1.23677108</v>
      </c>
    </row>
    <row r="48" spans="1:24">
      <c r="A48" s="15" t="s">
        <v>445</v>
      </c>
      <c r="B48" s="17" t="n">
        <v>9841</v>
      </c>
      <c r="C48" s="18">
        <f>(40.0/B48*100)</f>
        <v/>
      </c>
      <c r="D48" s="19" t="n">
        <v>9801</v>
      </c>
      <c r="E48" s="18" t="n">
        <v>0.82667975</v>
      </c>
      <c r="F48" s="20" t="n">
        <v>0.50780855</v>
      </c>
      <c r="G48" s="18" t="n">
        <v>29.7449959</v>
      </c>
      <c r="H48" s="20" t="n">
        <v>3.92698768</v>
      </c>
      <c r="I48" s="18" t="n">
        <v>16.1830774</v>
      </c>
      <c r="J48" s="20" t="n">
        <v>2.67500376</v>
      </c>
      <c r="K48" s="18" t="n">
        <v>22.90382494</v>
      </c>
      <c r="L48" s="20" t="n">
        <v>3.51954897</v>
      </c>
      <c r="M48" s="18" t="n">
        <v>29.13920043</v>
      </c>
      <c r="N48" s="20" t="n">
        <v>4.0196569</v>
      </c>
      <c r="O48" s="18" t="n">
        <v>0</v>
      </c>
      <c r="P48" s="20" t="n">
        <v>0</v>
      </c>
      <c r="Q48" s="18" t="s">
        <v>404</v>
      </c>
      <c r="R48" s="20" t="s">
        <v>404</v>
      </c>
      <c r="S48" s="18" t="n">
        <v>0</v>
      </c>
      <c r="T48" s="20" t="n">
        <v>0</v>
      </c>
      <c r="U48" s="18" t="n">
        <v>0</v>
      </c>
      <c r="V48" s="20" t="n">
        <v>0</v>
      </c>
      <c r="W48" s="18" t="n">
        <v>1.20222158</v>
      </c>
      <c r="X48" s="20" t="n">
        <v>0.83545054</v>
      </c>
    </row>
    <row r="49" spans="1:24">
      <c r="A49" s="15" t="s">
        <v>446</v>
      </c>
      <c r="B49" s="17" t="n">
        <v>6349</v>
      </c>
      <c r="C49" s="18">
        <f>(52.0/B49*100)</f>
        <v/>
      </c>
      <c r="D49" s="19" t="n">
        <v>6297</v>
      </c>
      <c r="E49" s="18" t="n">
        <v>3.35954854</v>
      </c>
      <c r="F49" s="20" t="n">
        <v>1.39627097</v>
      </c>
      <c r="G49" s="18" t="n">
        <v>1.78497259</v>
      </c>
      <c r="H49" s="20" t="n">
        <v>0.91264633</v>
      </c>
      <c r="I49" s="18" t="n">
        <v>85.98328819</v>
      </c>
      <c r="J49" s="20" t="n">
        <v>2.40836543</v>
      </c>
      <c r="K49" s="18" t="n">
        <v>6.84564785</v>
      </c>
      <c r="L49" s="20" t="n">
        <v>2.03815002</v>
      </c>
      <c r="M49" s="18" t="n">
        <v>1.95979464</v>
      </c>
      <c r="N49" s="20" t="n">
        <v>0.76161327</v>
      </c>
      <c r="O49" s="18" t="n">
        <v>0</v>
      </c>
      <c r="P49" s="20" t="n">
        <v>0</v>
      </c>
      <c r="Q49" s="18" t="s">
        <v>404</v>
      </c>
      <c r="R49" s="20" t="s">
        <v>404</v>
      </c>
      <c r="S49" s="18" t="n">
        <v>0</v>
      </c>
      <c r="T49" s="20" t="n">
        <v>0</v>
      </c>
      <c r="U49" s="18" t="n">
        <v>0</v>
      </c>
      <c r="V49" s="20" t="n">
        <v>0</v>
      </c>
      <c r="W49" s="18" t="n">
        <v>0.06674818</v>
      </c>
      <c r="X49" s="20" t="n">
        <v>0.06688015</v>
      </c>
    </row>
    <row r="50" spans="1:24">
      <c r="A50" s="15" t="s">
        <v>447</v>
      </c>
      <c r="B50" s="17" t="n">
        <v>11795</v>
      </c>
      <c r="C50" s="18">
        <f>(1031.0/B50*100)</f>
        <v/>
      </c>
      <c r="D50" s="19" t="n">
        <v>10764</v>
      </c>
      <c r="E50" s="18" t="n">
        <v>6.5599616</v>
      </c>
      <c r="F50" s="20" t="n">
        <v>1.8533196</v>
      </c>
      <c r="G50" s="18" t="n">
        <v>7.0389727</v>
      </c>
      <c r="H50" s="20" t="n">
        <v>1.93663451</v>
      </c>
      <c r="I50" s="18" t="n">
        <v>27.72229441</v>
      </c>
      <c r="J50" s="20" t="n">
        <v>3.58317887</v>
      </c>
      <c r="K50" s="18" t="n">
        <v>13.49025408</v>
      </c>
      <c r="L50" s="20" t="n">
        <v>2.6098247</v>
      </c>
      <c r="M50" s="18" t="n">
        <v>36.43829675</v>
      </c>
      <c r="N50" s="20" t="n">
        <v>3.64692275</v>
      </c>
      <c r="O50" s="18" t="n">
        <v>0</v>
      </c>
      <c r="P50" s="20" t="n">
        <v>0</v>
      </c>
      <c r="Q50" s="18" t="s">
        <v>404</v>
      </c>
      <c r="R50" s="20" t="s">
        <v>404</v>
      </c>
      <c r="S50" s="18" t="n">
        <v>0</v>
      </c>
      <c r="T50" s="20" t="n">
        <v>0</v>
      </c>
      <c r="U50" s="18" t="n">
        <v>0</v>
      </c>
      <c r="V50" s="20" t="n">
        <v>0</v>
      </c>
      <c r="W50" s="18" t="n">
        <v>8.75022046</v>
      </c>
      <c r="X50" s="20" t="n">
        <v>2.09377108</v>
      </c>
    </row>
    <row r="51" spans="1:24">
      <c r="A51" s="15" t="s">
        <v>448</v>
      </c>
      <c r="B51" s="17" t="n">
        <v>6866</v>
      </c>
      <c r="C51" s="18">
        <f>(0.0/B51*100)</f>
        <v/>
      </c>
      <c r="D51" s="19" t="n">
        <v>6866</v>
      </c>
      <c r="E51" s="18" t="n">
        <v>24.63966741</v>
      </c>
      <c r="F51" s="20" t="n">
        <v>3.14750235</v>
      </c>
      <c r="G51" s="18" t="n">
        <v>7.07348167</v>
      </c>
      <c r="H51" s="20" t="n">
        <v>1.78510176</v>
      </c>
      <c r="I51" s="18" t="n">
        <v>18.08953319</v>
      </c>
      <c r="J51" s="20" t="n">
        <v>3.06250148</v>
      </c>
      <c r="K51" s="18" t="n">
        <v>14.76507749</v>
      </c>
      <c r="L51" s="20" t="n">
        <v>2.34265867</v>
      </c>
      <c r="M51" s="18" t="n">
        <v>31.5319448</v>
      </c>
      <c r="N51" s="20" t="n">
        <v>3.49824848</v>
      </c>
      <c r="O51" s="18" t="n">
        <v>0</v>
      </c>
      <c r="P51" s="20" t="n">
        <v>0</v>
      </c>
      <c r="Q51" s="18" t="s">
        <v>404</v>
      </c>
      <c r="R51" s="20" t="s">
        <v>404</v>
      </c>
      <c r="S51" s="18" t="n">
        <v>0</v>
      </c>
      <c r="T51" s="20" t="n">
        <v>0</v>
      </c>
      <c r="U51" s="18" t="n">
        <v>0</v>
      </c>
      <c r="V51" s="20" t="n">
        <v>0</v>
      </c>
      <c r="W51" s="18" t="n">
        <v>3.90029545</v>
      </c>
      <c r="X51" s="20" t="n">
        <v>1.54679007</v>
      </c>
    </row>
    <row r="52" spans="1:24">
      <c r="A52" s="15" t="s">
        <v>449</v>
      </c>
      <c r="B52" s="17" t="n">
        <v>5809</v>
      </c>
      <c r="C52" s="18">
        <f>(0.0/B52*100)</f>
        <v/>
      </c>
      <c r="D52" s="19" t="n">
        <v>5809</v>
      </c>
      <c r="E52" s="18" t="n">
        <v>1.90494414</v>
      </c>
      <c r="F52" s="20" t="n">
        <v>1.12417879</v>
      </c>
      <c r="G52" s="18" t="n">
        <v>3.18485478</v>
      </c>
      <c r="H52" s="20" t="n">
        <v>1.34103896</v>
      </c>
      <c r="I52" s="18" t="n">
        <v>24.14486465</v>
      </c>
      <c r="J52" s="20" t="n">
        <v>3.0078005</v>
      </c>
      <c r="K52" s="18" t="n">
        <v>27.10849888</v>
      </c>
      <c r="L52" s="20" t="n">
        <v>3.62943202</v>
      </c>
      <c r="M52" s="18" t="n">
        <v>42.94956653</v>
      </c>
      <c r="N52" s="20" t="n">
        <v>4.05681267</v>
      </c>
      <c r="O52" s="18" t="n">
        <v>0</v>
      </c>
      <c r="P52" s="20" t="n">
        <v>0</v>
      </c>
      <c r="Q52" s="18" t="s">
        <v>404</v>
      </c>
      <c r="R52" s="20" t="s">
        <v>404</v>
      </c>
      <c r="S52" s="18" t="n">
        <v>0</v>
      </c>
      <c r="T52" s="20" t="n">
        <v>0</v>
      </c>
      <c r="U52" s="18" t="n">
        <v>0</v>
      </c>
      <c r="V52" s="20" t="n">
        <v>0</v>
      </c>
      <c r="W52" s="18" t="n">
        <v>0.70727103</v>
      </c>
      <c r="X52" s="20" t="n">
        <v>0.01650758</v>
      </c>
    </row>
    <row r="53" spans="1:24">
      <c r="A53" s="15" t="s">
        <v>450</v>
      </c>
      <c r="B53" s="17" t="n">
        <v>5571</v>
      </c>
      <c r="C53" s="18">
        <f>(0.0/B53*100)</f>
        <v/>
      </c>
      <c r="D53" s="19" t="n">
        <v>5571</v>
      </c>
      <c r="E53" s="18" t="n">
        <v>0.18756802</v>
      </c>
      <c r="F53" s="20" t="n">
        <v>0.02334164</v>
      </c>
      <c r="G53" s="18" t="n">
        <v>24.22974362</v>
      </c>
      <c r="H53" s="20" t="n">
        <v>0.133356</v>
      </c>
      <c r="I53" s="18" t="n">
        <v>22.8498749</v>
      </c>
      <c r="J53" s="20" t="n">
        <v>0.13263677</v>
      </c>
      <c r="K53" s="18" t="n">
        <v>8.718619090000001</v>
      </c>
      <c r="L53" s="20" t="n">
        <v>0.09112308</v>
      </c>
      <c r="M53" s="18" t="n">
        <v>40.83249705</v>
      </c>
      <c r="N53" s="20" t="n">
        <v>0.13600684</v>
      </c>
      <c r="O53" s="18" t="n">
        <v>0</v>
      </c>
      <c r="P53" s="20" t="n">
        <v>0</v>
      </c>
      <c r="Q53" s="18" t="s">
        <v>404</v>
      </c>
      <c r="R53" s="20" t="s">
        <v>404</v>
      </c>
      <c r="S53" s="18" t="n">
        <v>0</v>
      </c>
      <c r="T53" s="20" t="n">
        <v>0</v>
      </c>
      <c r="U53" s="18" t="n">
        <v>0</v>
      </c>
      <c r="V53" s="20" t="n">
        <v>0</v>
      </c>
      <c r="W53" s="18" t="n">
        <v>3.18169731</v>
      </c>
      <c r="X53" s="20" t="n">
        <v>0.05898778</v>
      </c>
    </row>
    <row r="54" spans="1:24">
      <c r="A54" s="15" t="s">
        <v>451</v>
      </c>
      <c r="B54" s="17" t="n">
        <v>4740</v>
      </c>
      <c r="C54" s="18">
        <f>(199.0/B54*100)</f>
        <v/>
      </c>
      <c r="D54" s="19" t="n">
        <v>4541</v>
      </c>
      <c r="E54" s="18" t="n">
        <v>12.05178939</v>
      </c>
      <c r="F54" s="20" t="n">
        <v>2.36815465</v>
      </c>
      <c r="G54" s="18" t="n">
        <v>9.73513316</v>
      </c>
      <c r="H54" s="20" t="n">
        <v>2.49081839</v>
      </c>
      <c r="I54" s="18" t="n">
        <v>6.84595901</v>
      </c>
      <c r="J54" s="20" t="n">
        <v>2.03610814</v>
      </c>
      <c r="K54" s="18" t="n">
        <v>26.25182252</v>
      </c>
      <c r="L54" s="20" t="n">
        <v>2.95326536</v>
      </c>
      <c r="M54" s="18" t="n">
        <v>32.1222674</v>
      </c>
      <c r="N54" s="20" t="n">
        <v>3.68212377</v>
      </c>
      <c r="O54" s="18" t="n">
        <v>0</v>
      </c>
      <c r="P54" s="20" t="n">
        <v>0</v>
      </c>
      <c r="Q54" s="18" t="s">
        <v>404</v>
      </c>
      <c r="R54" s="20" t="s">
        <v>404</v>
      </c>
      <c r="S54" s="18" t="n">
        <v>0</v>
      </c>
      <c r="T54" s="20" t="n">
        <v>0</v>
      </c>
      <c r="U54" s="18" t="n">
        <v>0</v>
      </c>
      <c r="V54" s="20" t="n">
        <v>0</v>
      </c>
      <c r="W54" s="18" t="n">
        <v>12.99302852</v>
      </c>
      <c r="X54" s="20" t="n">
        <v>1.99146041</v>
      </c>
    </row>
    <row r="55" spans="1:24">
      <c r="A55" s="15" t="s">
        <v>452</v>
      </c>
      <c r="B55" s="17" t="n">
        <v>5316</v>
      </c>
      <c r="C55" s="18">
        <f>(43.0/B55*100)</f>
        <v/>
      </c>
      <c r="D55" s="19" t="n">
        <v>5273</v>
      </c>
      <c r="E55" s="18" t="n">
        <v>13.09023391</v>
      </c>
      <c r="F55" s="20" t="n">
        <v>1.77932067</v>
      </c>
      <c r="G55" s="18" t="n">
        <v>41.64297999</v>
      </c>
      <c r="H55" s="20" t="n">
        <v>3.07748375</v>
      </c>
      <c r="I55" s="18" t="n">
        <v>14.41707503</v>
      </c>
      <c r="J55" s="20" t="n">
        <v>2.03514703</v>
      </c>
      <c r="K55" s="18" t="n">
        <v>17.92400115</v>
      </c>
      <c r="L55" s="20" t="n">
        <v>2.42528352</v>
      </c>
      <c r="M55" s="18" t="n">
        <v>11.25044385</v>
      </c>
      <c r="N55" s="20" t="n">
        <v>1.90326219</v>
      </c>
      <c r="O55" s="18" t="n">
        <v>0</v>
      </c>
      <c r="P55" s="20" t="n">
        <v>0</v>
      </c>
      <c r="Q55" s="18" t="s">
        <v>404</v>
      </c>
      <c r="R55" s="20" t="s">
        <v>404</v>
      </c>
      <c r="S55" s="18" t="n">
        <v>0</v>
      </c>
      <c r="T55" s="20" t="n">
        <v>0</v>
      </c>
      <c r="U55" s="18" t="n">
        <v>0</v>
      </c>
      <c r="V55" s="20" t="n">
        <v>0</v>
      </c>
      <c r="W55" s="18" t="n">
        <v>1.67526608</v>
      </c>
      <c r="X55" s="20" t="n">
        <v>0.86610385</v>
      </c>
    </row>
    <row r="56" spans="1:24">
      <c r="A56" s="15" t="s">
        <v>453</v>
      </c>
      <c r="B56" s="17" t="n">
        <v>5359</v>
      </c>
      <c r="C56" s="18">
        <f>(0.0/B56*100)</f>
        <v/>
      </c>
      <c r="D56" s="19" t="n">
        <v>5359</v>
      </c>
      <c r="E56" s="18" t="n">
        <v>6.46915757</v>
      </c>
      <c r="F56" s="20" t="n">
        <v>2.36467812</v>
      </c>
      <c r="G56" s="18" t="n">
        <v>18.68775388</v>
      </c>
      <c r="H56" s="20" t="n">
        <v>3.58128188</v>
      </c>
      <c r="I56" s="18" t="n">
        <v>29.29031339</v>
      </c>
      <c r="J56" s="20" t="n">
        <v>4.12441452</v>
      </c>
      <c r="K56" s="18" t="n">
        <v>12.54652382</v>
      </c>
      <c r="L56" s="20" t="n">
        <v>2.83940577</v>
      </c>
      <c r="M56" s="18" t="n">
        <v>29.23734001</v>
      </c>
      <c r="N56" s="20" t="n">
        <v>4.29408933</v>
      </c>
      <c r="O56" s="18" t="n">
        <v>0</v>
      </c>
      <c r="P56" s="20" t="n">
        <v>0</v>
      </c>
      <c r="Q56" s="18" t="s">
        <v>404</v>
      </c>
      <c r="R56" s="20" t="s">
        <v>404</v>
      </c>
      <c r="S56" s="18" t="n">
        <v>0</v>
      </c>
      <c r="T56" s="20" t="n">
        <v>0</v>
      </c>
      <c r="U56" s="18" t="n">
        <v>0</v>
      </c>
      <c r="V56" s="20" t="n">
        <v>0</v>
      </c>
      <c r="W56" s="18" t="n">
        <v>3.76891134</v>
      </c>
      <c r="X56" s="20" t="n">
        <v>1.52029226</v>
      </c>
    </row>
    <row r="57" spans="1:24">
      <c r="A57" s="15" t="s">
        <v>454</v>
      </c>
      <c r="B57" s="17" t="n">
        <v>6513</v>
      </c>
      <c r="C57" s="18">
        <f>(0.0/B57*100)</f>
        <v/>
      </c>
      <c r="D57" s="19" t="n">
        <v>6513</v>
      </c>
      <c r="E57" s="18" t="n">
        <v>2.91959281</v>
      </c>
      <c r="F57" s="20" t="n">
        <v>1.25038206</v>
      </c>
      <c r="G57" s="18" t="n">
        <v>16.80340479</v>
      </c>
      <c r="H57" s="20" t="n">
        <v>2.61991013</v>
      </c>
      <c r="I57" s="18" t="n">
        <v>18.40533019</v>
      </c>
      <c r="J57" s="20" t="n">
        <v>2.49095522</v>
      </c>
      <c r="K57" s="18" t="n">
        <v>30.06353195</v>
      </c>
      <c r="L57" s="20" t="n">
        <v>3.30593088</v>
      </c>
      <c r="M57" s="18" t="n">
        <v>29.59817449</v>
      </c>
      <c r="N57" s="20" t="n">
        <v>3.21724219</v>
      </c>
      <c r="O57" s="18" t="n">
        <v>0</v>
      </c>
      <c r="P57" s="20" t="n">
        <v>0</v>
      </c>
      <c r="Q57" s="18" t="s">
        <v>404</v>
      </c>
      <c r="R57" s="20" t="s">
        <v>404</v>
      </c>
      <c r="S57" s="18" t="n">
        <v>0</v>
      </c>
      <c r="T57" s="20" t="n">
        <v>0</v>
      </c>
      <c r="U57" s="18" t="n">
        <v>0.78782657</v>
      </c>
      <c r="V57" s="20" t="n">
        <v>0.58939111</v>
      </c>
      <c r="W57" s="18" t="n">
        <v>1.4221392</v>
      </c>
      <c r="X57" s="20" t="n">
        <v>0.8122596</v>
      </c>
    </row>
    <row r="58" spans="1:24">
      <c r="A58" s="15" t="s">
        <v>455</v>
      </c>
      <c r="B58" s="17" t="n">
        <v>7267</v>
      </c>
      <c r="C58" s="18">
        <f>(0.0/B58*100)</f>
        <v/>
      </c>
      <c r="D58" s="19" t="n">
        <v>7267</v>
      </c>
      <c r="E58" s="18" t="n">
        <v>0.21003417</v>
      </c>
      <c r="F58" s="20" t="n">
        <v>0.12904821</v>
      </c>
      <c r="G58" s="18" t="n">
        <v>13.57136093</v>
      </c>
      <c r="H58" s="20" t="n">
        <v>2.58490421</v>
      </c>
      <c r="I58" s="18" t="n">
        <v>10.89440387</v>
      </c>
      <c r="J58" s="20" t="n">
        <v>2.09657925</v>
      </c>
      <c r="K58" s="18" t="n">
        <v>30.5351971</v>
      </c>
      <c r="L58" s="20" t="n">
        <v>3.03795241</v>
      </c>
      <c r="M58" s="18" t="n">
        <v>44.14808666</v>
      </c>
      <c r="N58" s="20" t="n">
        <v>3.38333261</v>
      </c>
      <c r="O58" s="18" t="n">
        <v>0</v>
      </c>
      <c r="P58" s="20" t="n">
        <v>0</v>
      </c>
      <c r="Q58" s="18" t="s">
        <v>404</v>
      </c>
      <c r="R58" s="20" t="s">
        <v>404</v>
      </c>
      <c r="S58" s="18" t="n">
        <v>0</v>
      </c>
      <c r="T58" s="20" t="n">
        <v>0</v>
      </c>
      <c r="U58" s="18" t="n">
        <v>0</v>
      </c>
      <c r="V58" s="20" t="n">
        <v>0</v>
      </c>
      <c r="W58" s="18" t="n">
        <v>0.64091727</v>
      </c>
      <c r="X58" s="20" t="n">
        <v>0.59277708</v>
      </c>
    </row>
    <row r="59" spans="1:24">
      <c r="A59" s="15" t="s">
        <v>456</v>
      </c>
      <c r="B59" s="17" t="n">
        <v>4826</v>
      </c>
      <c r="C59" s="18">
        <f>(0.0/B59*100)</f>
        <v/>
      </c>
      <c r="D59" s="19" t="n">
        <v>4826</v>
      </c>
      <c r="E59" s="18" t="n">
        <v>7.8217748</v>
      </c>
      <c r="F59" s="20" t="n">
        <v>0.66301041</v>
      </c>
      <c r="G59" s="18" t="n">
        <v>16.75137797</v>
      </c>
      <c r="H59" s="20" t="n">
        <v>0.83024776</v>
      </c>
      <c r="I59" s="18" t="n">
        <v>20.27245427</v>
      </c>
      <c r="J59" s="20" t="n">
        <v>1.18874051</v>
      </c>
      <c r="K59" s="18" t="n">
        <v>28.45848405</v>
      </c>
      <c r="L59" s="20" t="n">
        <v>1.33314772</v>
      </c>
      <c r="M59" s="18" t="n">
        <v>26.09411654</v>
      </c>
      <c r="N59" s="20" t="n">
        <v>1.00016615</v>
      </c>
      <c r="O59" s="18" t="n">
        <v>0</v>
      </c>
      <c r="P59" s="20" t="n">
        <v>0</v>
      </c>
      <c r="Q59" s="18" t="s">
        <v>404</v>
      </c>
      <c r="R59" s="20" t="s">
        <v>404</v>
      </c>
      <c r="S59" s="18" t="n">
        <v>0</v>
      </c>
      <c r="T59" s="20" t="n">
        <v>0</v>
      </c>
      <c r="U59" s="18" t="n">
        <v>0</v>
      </c>
      <c r="V59" s="20" t="n">
        <v>0</v>
      </c>
      <c r="W59" s="18" t="n">
        <v>0.60179238</v>
      </c>
      <c r="X59" s="20" t="n">
        <v>0.19583672</v>
      </c>
    </row>
    <row r="60" spans="1:24">
      <c r="A60" s="15" t="s">
        <v>457</v>
      </c>
      <c r="B60" s="17" t="n">
        <v>4546</v>
      </c>
      <c r="C60" s="18">
        <f>(0.0/B60*100)</f>
        <v/>
      </c>
      <c r="D60" s="19" t="n">
        <v>4546</v>
      </c>
      <c r="E60" s="18" t="n">
        <v>6.45302147</v>
      </c>
      <c r="F60" s="20" t="n">
        <v>1.80157766</v>
      </c>
      <c r="G60" s="18" t="n">
        <v>8.301811109999999</v>
      </c>
      <c r="H60" s="20" t="n">
        <v>1.84106772</v>
      </c>
      <c r="I60" s="18" t="n">
        <v>14.22112358</v>
      </c>
      <c r="J60" s="20" t="n">
        <v>2.42913693</v>
      </c>
      <c r="K60" s="18" t="n">
        <v>19.3010542</v>
      </c>
      <c r="L60" s="20" t="n">
        <v>2.81979992</v>
      </c>
      <c r="M60" s="18" t="n">
        <v>30.31692023</v>
      </c>
      <c r="N60" s="20" t="n">
        <v>3.02109306</v>
      </c>
      <c r="O60" s="18" t="n">
        <v>0</v>
      </c>
      <c r="P60" s="20" t="n">
        <v>0</v>
      </c>
      <c r="Q60" s="18" t="s">
        <v>404</v>
      </c>
      <c r="R60" s="20" t="s">
        <v>404</v>
      </c>
      <c r="S60" s="18" t="n">
        <v>0</v>
      </c>
      <c r="T60" s="20" t="n">
        <v>0</v>
      </c>
      <c r="U60" s="18" t="n">
        <v>0</v>
      </c>
      <c r="V60" s="20" t="n">
        <v>0</v>
      </c>
      <c r="W60" s="18" t="n">
        <v>21.4060694</v>
      </c>
      <c r="X60" s="20" t="n">
        <v>1.84958135</v>
      </c>
    </row>
    <row r="61" spans="1:24">
      <c r="A61" s="15" t="s">
        <v>458</v>
      </c>
      <c r="B61" s="17" t="n">
        <v>6525</v>
      </c>
      <c r="C61" s="18">
        <f>(0.0/B61*100)</f>
        <v/>
      </c>
      <c r="D61" s="19" t="n">
        <v>6525</v>
      </c>
      <c r="E61" s="18" t="n">
        <v>1.95580626</v>
      </c>
      <c r="F61" s="20" t="n">
        <v>0.60715555</v>
      </c>
      <c r="G61" s="18" t="n">
        <v>8.37188192</v>
      </c>
      <c r="H61" s="20" t="n">
        <v>1.46849933</v>
      </c>
      <c r="I61" s="18" t="n">
        <v>8.99735768</v>
      </c>
      <c r="J61" s="20" t="n">
        <v>1.55815007</v>
      </c>
      <c r="K61" s="18" t="n">
        <v>19.3336899</v>
      </c>
      <c r="L61" s="20" t="n">
        <v>2.17705563</v>
      </c>
      <c r="M61" s="18" t="n">
        <v>60.0677286</v>
      </c>
      <c r="N61" s="20" t="n">
        <v>2.59280001</v>
      </c>
      <c r="O61" s="18" t="n">
        <v>0</v>
      </c>
      <c r="P61" s="20" t="n">
        <v>0</v>
      </c>
      <c r="Q61" s="18" t="s">
        <v>404</v>
      </c>
      <c r="R61" s="20" t="s">
        <v>404</v>
      </c>
      <c r="S61" s="18" t="n">
        <v>0</v>
      </c>
      <c r="T61" s="20" t="n">
        <v>0</v>
      </c>
      <c r="U61" s="18" t="n">
        <v>0</v>
      </c>
      <c r="V61" s="20" t="n">
        <v>0</v>
      </c>
      <c r="W61" s="18" t="n">
        <v>1.27353565</v>
      </c>
      <c r="X61" s="20" t="n">
        <v>1.01187452</v>
      </c>
    </row>
    <row r="62" spans="1:24">
      <c r="A62" s="15" t="s">
        <v>459</v>
      </c>
      <c r="B62" s="17" t="n">
        <v>4476</v>
      </c>
      <c r="C62" s="18">
        <f>(0.0/B62*100)</f>
        <v/>
      </c>
      <c r="D62" s="19" t="n">
        <v>4476</v>
      </c>
      <c r="E62" s="18" t="n">
        <v>29.685853</v>
      </c>
      <c r="F62" s="20" t="n">
        <v>0.06388016000000001</v>
      </c>
      <c r="G62" s="18" t="n">
        <v>19.09088724</v>
      </c>
      <c r="H62" s="20" t="n">
        <v>0.03313564</v>
      </c>
      <c r="I62" s="18" t="n">
        <v>26.45706549</v>
      </c>
      <c r="J62" s="20" t="n">
        <v>0.06737635</v>
      </c>
      <c r="K62" s="18" t="n">
        <v>8.569164880000001</v>
      </c>
      <c r="L62" s="20" t="n">
        <v>0.04085936</v>
      </c>
      <c r="M62" s="18" t="n">
        <v>13.06856271</v>
      </c>
      <c r="N62" s="20" t="n">
        <v>0.0285826</v>
      </c>
      <c r="O62" s="18" t="n">
        <v>0</v>
      </c>
      <c r="P62" s="20" t="n">
        <v>0</v>
      </c>
      <c r="Q62" s="18" t="s">
        <v>404</v>
      </c>
      <c r="R62" s="20" t="s">
        <v>404</v>
      </c>
      <c r="S62" s="18" t="n">
        <v>0</v>
      </c>
      <c r="T62" s="20" t="n">
        <v>0</v>
      </c>
      <c r="U62" s="18" t="n">
        <v>0</v>
      </c>
      <c r="V62" s="20" t="n">
        <v>0</v>
      </c>
      <c r="W62" s="18" t="n">
        <v>3.12846668</v>
      </c>
      <c r="X62" s="20" t="n">
        <v>0.02177149</v>
      </c>
    </row>
    <row r="63" spans="1:24">
      <c r="A63" s="15" t="s">
        <v>460</v>
      </c>
      <c r="B63" s="17" t="n">
        <v>5324</v>
      </c>
      <c r="C63" s="18">
        <f>(0.0/B63*100)</f>
        <v/>
      </c>
      <c r="D63" s="19" t="n">
        <v>5324</v>
      </c>
      <c r="E63" s="18" t="n">
        <v>3.76632016</v>
      </c>
      <c r="F63" s="20" t="n">
        <v>0.04823882</v>
      </c>
      <c r="G63" s="18" t="n">
        <v>15.83411629</v>
      </c>
      <c r="H63" s="20" t="n">
        <v>0.12012186</v>
      </c>
      <c r="I63" s="18" t="n">
        <v>25.67801942</v>
      </c>
      <c r="J63" s="20" t="n">
        <v>0.17261344</v>
      </c>
      <c r="K63" s="18" t="n">
        <v>30.02073605</v>
      </c>
      <c r="L63" s="20" t="n">
        <v>0.19648284</v>
      </c>
      <c r="M63" s="18" t="n">
        <v>18.07376305</v>
      </c>
      <c r="N63" s="20" t="n">
        <v>0.10728635</v>
      </c>
      <c r="O63" s="18" t="n">
        <v>0</v>
      </c>
      <c r="P63" s="20" t="n">
        <v>0</v>
      </c>
      <c r="Q63" s="18" t="s">
        <v>404</v>
      </c>
      <c r="R63" s="20" t="s">
        <v>404</v>
      </c>
      <c r="S63" s="18" t="n">
        <v>0</v>
      </c>
      <c r="T63" s="20" t="n">
        <v>0</v>
      </c>
      <c r="U63" s="18" t="n">
        <v>0</v>
      </c>
      <c r="V63" s="20" t="n">
        <v>0</v>
      </c>
      <c r="W63" s="18" t="n">
        <v>6.62704503</v>
      </c>
      <c r="X63" s="20" t="n">
        <v>0.0646033</v>
      </c>
    </row>
    <row r="64" spans="1:24">
      <c r="A64" s="15" t="s">
        <v>461</v>
      </c>
      <c r="B64" s="17" t="n">
        <v>3634</v>
      </c>
      <c r="C64" s="18">
        <f>(27.0/B64*100)</f>
        <v/>
      </c>
      <c r="D64" s="19" t="n">
        <v>3607</v>
      </c>
      <c r="E64" s="18" t="n">
        <v>5.65197011</v>
      </c>
      <c r="F64" s="20" t="n">
        <v>0.06224669</v>
      </c>
      <c r="G64" s="18" t="n">
        <v>24.18263808</v>
      </c>
      <c r="H64" s="20" t="n">
        <v>0.10228849</v>
      </c>
      <c r="I64" s="18" t="n">
        <v>10.60137868</v>
      </c>
      <c r="J64" s="20" t="n">
        <v>0.05584046</v>
      </c>
      <c r="K64" s="18" t="n">
        <v>20.20719175</v>
      </c>
      <c r="L64" s="20" t="n">
        <v>0.10944085</v>
      </c>
      <c r="M64" s="18" t="n">
        <v>33.38471819</v>
      </c>
      <c r="N64" s="20" t="n">
        <v>0.11922684</v>
      </c>
      <c r="O64" s="18" t="n">
        <v>0</v>
      </c>
      <c r="P64" s="20" t="n">
        <v>0</v>
      </c>
      <c r="Q64" s="18" t="s">
        <v>404</v>
      </c>
      <c r="R64" s="20" t="s">
        <v>404</v>
      </c>
      <c r="S64" s="18" t="n">
        <v>0</v>
      </c>
      <c r="T64" s="20" t="n">
        <v>0</v>
      </c>
      <c r="U64" s="18" t="n">
        <v>2.20341459</v>
      </c>
      <c r="V64" s="20" t="n">
        <v>0.04623499</v>
      </c>
      <c r="W64" s="18" t="n">
        <v>3.76868861</v>
      </c>
      <c r="X64" s="20" t="n">
        <v>0.04839718</v>
      </c>
    </row>
    <row r="65" spans="1:24">
      <c r="A65" s="15" t="s">
        <v>462</v>
      </c>
      <c r="B65" s="17" t="n">
        <v>5325</v>
      </c>
      <c r="C65" s="18">
        <f>(0.0/B65*100)</f>
        <v/>
      </c>
      <c r="D65" s="19" t="n">
        <v>5325</v>
      </c>
      <c r="E65" s="18" t="n">
        <v>6.62784608</v>
      </c>
      <c r="F65" s="20" t="n">
        <v>1.79430532</v>
      </c>
      <c r="G65" s="18" t="n">
        <v>16.73140603</v>
      </c>
      <c r="H65" s="20" t="n">
        <v>2.28686598</v>
      </c>
      <c r="I65" s="18" t="n">
        <v>17.19501458</v>
      </c>
      <c r="J65" s="20" t="n">
        <v>2.51798389</v>
      </c>
      <c r="K65" s="18" t="n">
        <v>18.99809066</v>
      </c>
      <c r="L65" s="20" t="n">
        <v>2.85514418</v>
      </c>
      <c r="M65" s="18" t="n">
        <v>38.87723892</v>
      </c>
      <c r="N65" s="20" t="n">
        <v>3.36500148</v>
      </c>
      <c r="O65" s="18" t="n">
        <v>0</v>
      </c>
      <c r="P65" s="20" t="n">
        <v>0</v>
      </c>
      <c r="Q65" s="18" t="s">
        <v>404</v>
      </c>
      <c r="R65" s="20" t="s">
        <v>404</v>
      </c>
      <c r="S65" s="18" t="n">
        <v>0</v>
      </c>
      <c r="T65" s="20" t="n">
        <v>0</v>
      </c>
      <c r="U65" s="18" t="n">
        <v>0</v>
      </c>
      <c r="V65" s="20" t="n">
        <v>0</v>
      </c>
      <c r="W65" s="18" t="n">
        <v>1.57040372</v>
      </c>
      <c r="X65" s="20" t="n">
        <v>0.70791001</v>
      </c>
    </row>
    <row r="66" spans="1:24">
      <c r="A66" s="15" t="s">
        <v>463</v>
      </c>
      <c r="B66" s="17" t="n">
        <v>5665</v>
      </c>
      <c r="C66" s="18">
        <f>(0.0/B66*100)</f>
        <v/>
      </c>
      <c r="D66" s="19" t="n">
        <v>5665</v>
      </c>
      <c r="E66" s="18" t="n">
        <v>0</v>
      </c>
      <c r="F66" s="20" t="n">
        <v>0</v>
      </c>
      <c r="G66" s="18" t="n">
        <v>0.77734909</v>
      </c>
      <c r="H66" s="20" t="n">
        <v>0.008639239999999999</v>
      </c>
      <c r="I66" s="18" t="n">
        <v>24.80841662</v>
      </c>
      <c r="J66" s="20" t="n">
        <v>0.43538747</v>
      </c>
      <c r="K66" s="18" t="n">
        <v>35.98693209</v>
      </c>
      <c r="L66" s="20" t="n">
        <v>0.21647127</v>
      </c>
      <c r="M66" s="18" t="n">
        <v>37.37520756</v>
      </c>
      <c r="N66" s="20" t="n">
        <v>0.41663663</v>
      </c>
      <c r="O66" s="18" t="n">
        <v>0</v>
      </c>
      <c r="P66" s="20" t="n">
        <v>0</v>
      </c>
      <c r="Q66" s="18" t="s">
        <v>404</v>
      </c>
      <c r="R66" s="20" t="s">
        <v>404</v>
      </c>
      <c r="S66" s="18" t="n">
        <v>0</v>
      </c>
      <c r="T66" s="20" t="n">
        <v>0</v>
      </c>
      <c r="U66" s="18" t="n">
        <v>0</v>
      </c>
      <c r="V66" s="20" t="n">
        <v>0</v>
      </c>
      <c r="W66" s="18" t="n">
        <v>1.05209465</v>
      </c>
      <c r="X66" s="20" t="n">
        <v>0.33984667</v>
      </c>
    </row>
    <row r="67" spans="1:24">
      <c r="A67" s="15" t="s">
        <v>464</v>
      </c>
      <c r="B67" s="17" t="n">
        <v>6971</v>
      </c>
      <c r="C67" s="18">
        <f>(0.0/B67*100)</f>
        <v/>
      </c>
      <c r="D67" s="19" t="n">
        <v>6971</v>
      </c>
      <c r="E67" s="18" t="n">
        <v>3.97108981</v>
      </c>
      <c r="F67" s="20" t="n">
        <v>1.29023616</v>
      </c>
      <c r="G67" s="18" t="n">
        <v>8.996189749999999</v>
      </c>
      <c r="H67" s="20" t="n">
        <v>2.0524179</v>
      </c>
      <c r="I67" s="18" t="n">
        <v>15.79909552</v>
      </c>
      <c r="J67" s="20" t="n">
        <v>2.37910089</v>
      </c>
      <c r="K67" s="18" t="n">
        <v>20.14509017</v>
      </c>
      <c r="L67" s="20" t="n">
        <v>2.43222684</v>
      </c>
      <c r="M67" s="18" t="n">
        <v>50.42649663</v>
      </c>
      <c r="N67" s="20" t="n">
        <v>2.8705507</v>
      </c>
      <c r="O67" s="18" t="n">
        <v>0</v>
      </c>
      <c r="P67" s="20" t="n">
        <v>0</v>
      </c>
      <c r="Q67" s="18" t="s">
        <v>404</v>
      </c>
      <c r="R67" s="20" t="s">
        <v>404</v>
      </c>
      <c r="S67" s="18" t="n">
        <v>0</v>
      </c>
      <c r="T67" s="20" t="n">
        <v>0</v>
      </c>
      <c r="U67" s="18" t="n">
        <v>0</v>
      </c>
      <c r="V67" s="20" t="n">
        <v>0</v>
      </c>
      <c r="W67" s="18" t="n">
        <v>0.66203813</v>
      </c>
      <c r="X67" s="20" t="n">
        <v>0.51039273</v>
      </c>
    </row>
    <row r="68" spans="1:24">
      <c r="A68" s="15" t="s">
        <v>465</v>
      </c>
      <c r="B68" s="17" t="n">
        <v>12083</v>
      </c>
      <c r="C68" s="18">
        <f>(0.0/B68*100)</f>
        <v/>
      </c>
      <c r="D68" s="19" t="n">
        <v>12083</v>
      </c>
      <c r="E68" s="18" t="n">
        <v>9.248404880000001</v>
      </c>
      <c r="F68" s="20" t="n">
        <v>0.06066065</v>
      </c>
      <c r="G68" s="18" t="n">
        <v>11.90901475</v>
      </c>
      <c r="H68" s="20" t="n">
        <v>0.06096308</v>
      </c>
      <c r="I68" s="18" t="n">
        <v>16.42175</v>
      </c>
      <c r="J68" s="20" t="n">
        <v>0.07874928</v>
      </c>
      <c r="K68" s="18" t="n">
        <v>21.62493201</v>
      </c>
      <c r="L68" s="20" t="n">
        <v>0.09083964999999999</v>
      </c>
      <c r="M68" s="18" t="n">
        <v>38.3046581</v>
      </c>
      <c r="N68" s="20" t="n">
        <v>0.1017338</v>
      </c>
      <c r="O68" s="18" t="n">
        <v>0</v>
      </c>
      <c r="P68" s="20" t="n">
        <v>0</v>
      </c>
      <c r="Q68" s="18" t="s">
        <v>404</v>
      </c>
      <c r="R68" s="20" t="s">
        <v>404</v>
      </c>
      <c r="S68" s="18" t="n">
        <v>0</v>
      </c>
      <c r="T68" s="20" t="n">
        <v>0</v>
      </c>
      <c r="U68" s="18" t="n">
        <v>0</v>
      </c>
      <c r="V68" s="20" t="n">
        <v>0</v>
      </c>
      <c r="W68" s="18" t="n">
        <v>2.49124026</v>
      </c>
      <c r="X68" s="20" t="n">
        <v>0.02798249</v>
      </c>
    </row>
    <row r="69" spans="1:24">
      <c r="A69" s="15" t="s">
        <v>466</v>
      </c>
      <c r="B69" s="17" t="n">
        <v>4876</v>
      </c>
      <c r="C69" s="18">
        <f>(0.0/B69*100)</f>
        <v/>
      </c>
      <c r="D69" s="19" t="n">
        <v>4876</v>
      </c>
      <c r="E69" s="18" t="n">
        <v>2.02252732</v>
      </c>
      <c r="F69" s="20" t="n">
        <v>1.16725555</v>
      </c>
      <c r="G69" s="18" t="n">
        <v>4.71729967</v>
      </c>
      <c r="H69" s="20" t="n">
        <v>1.49809275</v>
      </c>
      <c r="I69" s="18" t="n">
        <v>9.8173084</v>
      </c>
      <c r="J69" s="20" t="n">
        <v>2.40467344</v>
      </c>
      <c r="K69" s="18" t="n">
        <v>34.33361556</v>
      </c>
      <c r="L69" s="20" t="n">
        <v>3.55757998</v>
      </c>
      <c r="M69" s="18" t="n">
        <v>49.10924905</v>
      </c>
      <c r="N69" s="20" t="n">
        <v>3.60561145</v>
      </c>
      <c r="O69" s="18" t="n">
        <v>0</v>
      </c>
      <c r="P69" s="20" t="n">
        <v>0</v>
      </c>
      <c r="Q69" s="18" t="s">
        <v>404</v>
      </c>
      <c r="R69" s="20" t="s">
        <v>404</v>
      </c>
      <c r="S69" s="18" t="n">
        <v>0</v>
      </c>
      <c r="T69" s="20" t="n">
        <v>0</v>
      </c>
      <c r="U69" s="18" t="n">
        <v>0</v>
      </c>
      <c r="V69" s="20" t="n">
        <v>0</v>
      </c>
      <c r="W69" s="18" t="n">
        <v>0</v>
      </c>
      <c r="X69" s="20" t="n">
        <v>0</v>
      </c>
    </row>
    <row r="70" spans="1:24">
      <c r="A70" s="15" t="s">
        <v>467</v>
      </c>
      <c r="B70" s="17" t="n">
        <v>6036</v>
      </c>
      <c r="C70" s="18">
        <f>(0.0/B70*100)</f>
        <v/>
      </c>
      <c r="D70" s="19" t="n">
        <v>6036</v>
      </c>
      <c r="E70" s="18" t="n">
        <v>12.26395539</v>
      </c>
      <c r="F70" s="20" t="n">
        <v>2.04791084</v>
      </c>
      <c r="G70" s="18" t="n">
        <v>20.13498071</v>
      </c>
      <c r="H70" s="20" t="n">
        <v>3.1142611</v>
      </c>
      <c r="I70" s="18" t="n">
        <v>23.67646784</v>
      </c>
      <c r="J70" s="20" t="n">
        <v>3.18707642</v>
      </c>
      <c r="K70" s="18" t="n">
        <v>18.99117352</v>
      </c>
      <c r="L70" s="20" t="n">
        <v>2.24058301</v>
      </c>
      <c r="M70" s="18" t="n">
        <v>24.93342255</v>
      </c>
      <c r="N70" s="20" t="n">
        <v>3.37705831</v>
      </c>
      <c r="O70" s="18" t="n">
        <v>0</v>
      </c>
      <c r="P70" s="20" t="n">
        <v>0</v>
      </c>
      <c r="Q70" s="18" t="s">
        <v>404</v>
      </c>
      <c r="R70" s="20" t="s">
        <v>404</v>
      </c>
      <c r="S70" s="18" t="n">
        <v>0</v>
      </c>
      <c r="T70" s="20" t="n">
        <v>0</v>
      </c>
      <c r="U70" s="18" t="n">
        <v>0</v>
      </c>
      <c r="V70" s="20" t="n">
        <v>0</v>
      </c>
      <c r="W70" s="18" t="n">
        <v>0</v>
      </c>
      <c r="X70" s="20" t="n">
        <v>0</v>
      </c>
    </row>
    <row r="71" spans="1:24">
      <c r="A71" s="15" t="s">
        <v>468</v>
      </c>
      <c r="B71" s="17" t="n">
        <v>6115</v>
      </c>
      <c r="C71" s="18">
        <f>(0.0/B71*100)</f>
        <v/>
      </c>
      <c r="D71" s="19" t="n">
        <v>6115</v>
      </c>
      <c r="E71" s="18" t="n">
        <v>18.04734911</v>
      </c>
      <c r="F71" s="20" t="n">
        <v>0.52617001</v>
      </c>
      <c r="G71" s="18" t="n">
        <v>25.11538662</v>
      </c>
      <c r="H71" s="20" t="n">
        <v>0.19972869</v>
      </c>
      <c r="I71" s="18" t="n">
        <v>18.40148045</v>
      </c>
      <c r="J71" s="20" t="n">
        <v>1.18793117</v>
      </c>
      <c r="K71" s="18" t="n">
        <v>9.17687477</v>
      </c>
      <c r="L71" s="20" t="n">
        <v>0.49570916</v>
      </c>
      <c r="M71" s="18" t="n">
        <v>28.63229146</v>
      </c>
      <c r="N71" s="20" t="n">
        <v>0.9489277699999999</v>
      </c>
      <c r="O71" s="18" t="n">
        <v>0</v>
      </c>
      <c r="P71" s="20" t="n">
        <v>0</v>
      </c>
      <c r="Q71" s="18" t="s">
        <v>404</v>
      </c>
      <c r="R71" s="20" t="s">
        <v>404</v>
      </c>
      <c r="S71" s="18" t="n">
        <v>0</v>
      </c>
      <c r="T71" s="20" t="n">
        <v>0</v>
      </c>
      <c r="U71" s="18" t="n">
        <v>0</v>
      </c>
      <c r="V71" s="20" t="n">
        <v>0</v>
      </c>
      <c r="W71" s="18" t="n">
        <v>0.62661758</v>
      </c>
      <c r="X71" s="20" t="n">
        <v>0.02967901</v>
      </c>
    </row>
    <row r="72" spans="1:24">
      <c r="A72" s="15" t="s">
        <v>469</v>
      </c>
      <c r="B72" s="17" t="n">
        <v>7708</v>
      </c>
      <c r="C72" s="18">
        <f>(0.0/B72*100)</f>
        <v/>
      </c>
      <c r="D72" s="19" t="n">
        <v>7708</v>
      </c>
      <c r="E72" s="18" t="n">
        <v>7.16698091</v>
      </c>
      <c r="F72" s="20" t="n">
        <v>1.70540289</v>
      </c>
      <c r="G72" s="18" t="n">
        <v>6.57432056</v>
      </c>
      <c r="H72" s="20" t="n">
        <v>1.72336636</v>
      </c>
      <c r="I72" s="18" t="n">
        <v>13.79879313</v>
      </c>
      <c r="J72" s="20" t="n">
        <v>2.70655866</v>
      </c>
      <c r="K72" s="18" t="n">
        <v>19.26395761</v>
      </c>
      <c r="L72" s="20" t="n">
        <v>3.05002521</v>
      </c>
      <c r="M72" s="18" t="n">
        <v>51.94091962</v>
      </c>
      <c r="N72" s="20" t="n">
        <v>3.40506938</v>
      </c>
      <c r="O72" s="18" t="n">
        <v>0</v>
      </c>
      <c r="P72" s="20" t="n">
        <v>0</v>
      </c>
      <c r="Q72" s="18" t="s">
        <v>404</v>
      </c>
      <c r="R72" s="20" t="s">
        <v>404</v>
      </c>
      <c r="S72" s="18" t="n">
        <v>0</v>
      </c>
      <c r="T72" s="20" t="n">
        <v>0</v>
      </c>
      <c r="U72" s="18" t="n">
        <v>0</v>
      </c>
      <c r="V72" s="20" t="n">
        <v>0</v>
      </c>
      <c r="W72" s="18" t="n">
        <v>1.25502817</v>
      </c>
      <c r="X72" s="20" t="n">
        <v>0.7645433700000001</v>
      </c>
    </row>
    <row r="73" spans="1:24">
      <c r="A73" s="15" t="s">
        <v>470</v>
      </c>
      <c r="B73" s="17" t="n">
        <v>8249</v>
      </c>
      <c r="C73" s="18">
        <f>(0.0/B73*100)</f>
        <v/>
      </c>
      <c r="D73" s="19" t="n">
        <v>8249</v>
      </c>
      <c r="E73" s="18" t="n">
        <v>5.90375506</v>
      </c>
      <c r="F73" s="20" t="n">
        <v>1.68024161</v>
      </c>
      <c r="G73" s="18" t="n">
        <v>12.29413437</v>
      </c>
      <c r="H73" s="20" t="n">
        <v>1.97663005</v>
      </c>
      <c r="I73" s="18" t="n">
        <v>10.67630395</v>
      </c>
      <c r="J73" s="20" t="n">
        <v>2.27248931</v>
      </c>
      <c r="K73" s="18" t="n">
        <v>24.31932601</v>
      </c>
      <c r="L73" s="20" t="n">
        <v>3.51306548</v>
      </c>
      <c r="M73" s="18" t="n">
        <v>44.49070646</v>
      </c>
      <c r="N73" s="20" t="n">
        <v>4.29316564</v>
      </c>
      <c r="O73" s="18" t="n">
        <v>0</v>
      </c>
      <c r="P73" s="20" t="n">
        <v>0</v>
      </c>
      <c r="Q73" s="18" t="s">
        <v>404</v>
      </c>
      <c r="R73" s="20" t="s">
        <v>404</v>
      </c>
      <c r="S73" s="18" t="n">
        <v>0</v>
      </c>
      <c r="T73" s="20" t="n">
        <v>0</v>
      </c>
      <c r="U73" s="18" t="n">
        <v>0</v>
      </c>
      <c r="V73" s="20" t="n">
        <v>0</v>
      </c>
      <c r="W73" s="18" t="n">
        <v>2.31577415</v>
      </c>
      <c r="X73" s="20" t="n">
        <v>1.11523698</v>
      </c>
    </row>
    <row r="74" spans="1:24">
      <c r="A74" s="15" t="s">
        <v>471</v>
      </c>
      <c r="B74" s="17" t="n">
        <v>4692</v>
      </c>
      <c r="C74" s="18">
        <f>(484.0/B74*100)</f>
        <v/>
      </c>
      <c r="D74" s="19" t="n">
        <v>4208</v>
      </c>
      <c r="E74" s="18" t="n">
        <v>23.48512391</v>
      </c>
      <c r="F74" s="20" t="n">
        <v>0.27496116</v>
      </c>
      <c r="G74" s="18" t="n">
        <v>13.77796775</v>
      </c>
      <c r="H74" s="20" t="n">
        <v>0.1842027</v>
      </c>
      <c r="I74" s="18" t="n">
        <v>28.05972403</v>
      </c>
      <c r="J74" s="20" t="n">
        <v>0.23052597</v>
      </c>
      <c r="K74" s="18" t="n">
        <v>9.866009500000001</v>
      </c>
      <c r="L74" s="20" t="n">
        <v>0.20033293</v>
      </c>
      <c r="M74" s="18" t="n">
        <v>19.50985024</v>
      </c>
      <c r="N74" s="20" t="n">
        <v>0.20047114</v>
      </c>
      <c r="O74" s="18" t="n">
        <v>0</v>
      </c>
      <c r="P74" s="20" t="n">
        <v>0</v>
      </c>
      <c r="Q74" s="18" t="s">
        <v>404</v>
      </c>
      <c r="R74" s="20" t="s">
        <v>404</v>
      </c>
      <c r="S74" s="18" t="n">
        <v>0</v>
      </c>
      <c r="T74" s="20" t="n">
        <v>0</v>
      </c>
      <c r="U74" s="18" t="n">
        <v>0</v>
      </c>
      <c r="V74" s="20" t="n">
        <v>0</v>
      </c>
      <c r="W74" s="18" t="n">
        <v>5.30132456</v>
      </c>
      <c r="X74" s="20" t="n">
        <v>0.17239134</v>
      </c>
    </row>
    <row r="75" spans="1:24">
      <c r="A75" s="15" t="s">
        <v>472</v>
      </c>
      <c r="B75" s="17" t="n">
        <v>5375</v>
      </c>
      <c r="C75" s="18">
        <f>(483.0/B75*100)</f>
        <v/>
      </c>
      <c r="D75" s="19" t="n">
        <v>4892</v>
      </c>
      <c r="E75" s="18" t="n">
        <v>13.36247194</v>
      </c>
      <c r="F75" s="20" t="n">
        <v>3.1879447</v>
      </c>
      <c r="G75" s="18" t="n">
        <v>12.72155492</v>
      </c>
      <c r="H75" s="20" t="n">
        <v>2.53974274</v>
      </c>
      <c r="I75" s="18" t="n">
        <v>36.58294497</v>
      </c>
      <c r="J75" s="20" t="n">
        <v>3.90513984</v>
      </c>
      <c r="K75" s="18" t="n">
        <v>7.83138301</v>
      </c>
      <c r="L75" s="20" t="n">
        <v>2.37736077</v>
      </c>
      <c r="M75" s="18" t="n">
        <v>20.8352336</v>
      </c>
      <c r="N75" s="20" t="n">
        <v>3.43956662</v>
      </c>
      <c r="O75" s="18" t="n">
        <v>0</v>
      </c>
      <c r="P75" s="20" t="n">
        <v>0</v>
      </c>
      <c r="Q75" s="18" t="s">
        <v>404</v>
      </c>
      <c r="R75" s="20" t="s">
        <v>404</v>
      </c>
      <c r="S75" s="18" t="n">
        <v>0</v>
      </c>
      <c r="T75" s="20" t="n">
        <v>0</v>
      </c>
      <c r="U75" s="18" t="n">
        <v>0</v>
      </c>
      <c r="V75" s="20" t="n">
        <v>0</v>
      </c>
      <c r="W75" s="18" t="n">
        <v>8.666411569999999</v>
      </c>
      <c r="X75" s="20" t="n">
        <v>2.48682126</v>
      </c>
    </row>
    <row r="76" spans="1:24">
      <c r="A76" s="15" t="s">
        <v>473</v>
      </c>
      <c r="B76" s="17" t="n">
        <v>14167</v>
      </c>
      <c r="C76" s="18">
        <f>(1400.0/B76*100)</f>
        <v/>
      </c>
      <c r="D76" s="19" t="n">
        <v>12767</v>
      </c>
      <c r="E76" s="18" t="n">
        <v>5.58475666</v>
      </c>
      <c r="F76" s="20" t="n">
        <v>1.18191022</v>
      </c>
      <c r="G76" s="18" t="n">
        <v>7.56110898</v>
      </c>
      <c r="H76" s="20" t="n">
        <v>1.97493346</v>
      </c>
      <c r="I76" s="18" t="n">
        <v>14.36502571</v>
      </c>
      <c r="J76" s="20" t="n">
        <v>1.28019977</v>
      </c>
      <c r="K76" s="18" t="n">
        <v>21.19882132</v>
      </c>
      <c r="L76" s="20" t="n">
        <v>2.02571508</v>
      </c>
      <c r="M76" s="18" t="n">
        <v>42.91479395</v>
      </c>
      <c r="N76" s="20" t="n">
        <v>2.54828673</v>
      </c>
      <c r="O76" s="18" t="n">
        <v>0</v>
      </c>
      <c r="P76" s="20" t="n">
        <v>0</v>
      </c>
      <c r="Q76" s="18" t="s">
        <v>404</v>
      </c>
      <c r="R76" s="20" t="s">
        <v>404</v>
      </c>
      <c r="S76" s="18" t="n">
        <v>0</v>
      </c>
      <c r="T76" s="20" t="n">
        <v>0</v>
      </c>
      <c r="U76" s="18" t="n">
        <v>0</v>
      </c>
      <c r="V76" s="20" t="n">
        <v>0</v>
      </c>
      <c r="W76" s="18" t="n">
        <v>8.37549338</v>
      </c>
      <c r="X76" s="20" t="n">
        <v>1.77023855</v>
      </c>
    </row>
    <row r="77" spans="1:24">
      <c r="A77" s="15" t="s">
        <v>474</v>
      </c>
      <c r="B77" s="17" t="n">
        <v>6062</v>
      </c>
      <c r="C77" s="18">
        <f>(0.0/B77*100)</f>
        <v/>
      </c>
      <c r="D77" s="19" t="n">
        <v>6062</v>
      </c>
      <c r="E77" s="18" t="n">
        <v>2.26551728</v>
      </c>
      <c r="F77" s="20" t="n">
        <v>0.9425904000000001</v>
      </c>
      <c r="G77" s="18" t="n">
        <v>9.70856476</v>
      </c>
      <c r="H77" s="20" t="n">
        <v>1.87661445</v>
      </c>
      <c r="I77" s="18" t="n">
        <v>38.87389934</v>
      </c>
      <c r="J77" s="20" t="n">
        <v>3.05836009</v>
      </c>
      <c r="K77" s="18" t="n">
        <v>25.19231641</v>
      </c>
      <c r="L77" s="20" t="n">
        <v>2.94445027</v>
      </c>
      <c r="M77" s="18" t="n">
        <v>23.95970222</v>
      </c>
      <c r="N77" s="20" t="n">
        <v>3.013901</v>
      </c>
      <c r="O77" s="18" t="n">
        <v>0</v>
      </c>
      <c r="P77" s="20" t="n">
        <v>0</v>
      </c>
      <c r="Q77" s="18" t="s">
        <v>404</v>
      </c>
      <c r="R77" s="20" t="s">
        <v>404</v>
      </c>
      <c r="S77" s="18" t="n">
        <v>0</v>
      </c>
      <c r="T77" s="20" t="n">
        <v>0</v>
      </c>
      <c r="U77" s="18" t="n">
        <v>0</v>
      </c>
      <c r="V77" s="20" t="n">
        <v>0</v>
      </c>
      <c r="W77" s="18" t="n">
        <v>0</v>
      </c>
      <c r="X77" s="20" t="n">
        <v>0</v>
      </c>
    </row>
    <row r="78" spans="1:24">
      <c r="A78" s="15" t="s">
        <v>475</v>
      </c>
      <c r="B78" s="17" t="n">
        <v>5826</v>
      </c>
      <c r="C78" s="18">
        <f>(0.0/B78*100)</f>
        <v/>
      </c>
      <c r="D78" s="19" t="n">
        <v>5826</v>
      </c>
      <c r="E78" s="18" t="n">
        <v>4.23544574</v>
      </c>
      <c r="F78" s="20" t="n">
        <v>1.51366068</v>
      </c>
      <c r="G78" s="18" t="n">
        <v>36.12725121</v>
      </c>
      <c r="H78" s="20" t="n">
        <v>3.85300224</v>
      </c>
      <c r="I78" s="18" t="n">
        <v>14.23533433</v>
      </c>
      <c r="J78" s="20" t="n">
        <v>2.79883286</v>
      </c>
      <c r="K78" s="18" t="n">
        <v>33.88455988</v>
      </c>
      <c r="L78" s="20" t="n">
        <v>3.98529514</v>
      </c>
      <c r="M78" s="18" t="n">
        <v>11.51740885</v>
      </c>
      <c r="N78" s="20" t="n">
        <v>1.73320897</v>
      </c>
      <c r="O78" s="18" t="n">
        <v>0</v>
      </c>
      <c r="P78" s="20" t="n">
        <v>0</v>
      </c>
      <c r="Q78" s="18" t="s">
        <v>404</v>
      </c>
      <c r="R78" s="20" t="s">
        <v>404</v>
      </c>
      <c r="S78" s="18" t="n">
        <v>0</v>
      </c>
      <c r="T78" s="20" t="n">
        <v>0</v>
      </c>
      <c r="U78" s="18" t="n">
        <v>0</v>
      </c>
      <c r="V78" s="20" t="n">
        <v>0</v>
      </c>
      <c r="W78" s="18" t="n">
        <v>0</v>
      </c>
      <c r="X78" s="20" t="n">
        <v>0</v>
      </c>
    </row>
    <row customHeight="1" ht="25" r="79" spans="1:24">
      <c r="A79" s="15" t="s">
        <v>476</v>
      </c>
      <c r="B79" s="17" t="n">
        <v>1657</v>
      </c>
      <c r="C79" s="18">
        <f>(21.0/B79*100)</f>
        <v/>
      </c>
      <c r="D79" s="19" t="n">
        <v>1636</v>
      </c>
      <c r="E79" s="18" t="n">
        <v>3.87762008</v>
      </c>
      <c r="F79" s="20" t="n">
        <v>2.73193979</v>
      </c>
      <c r="G79" s="18" t="n">
        <v>0</v>
      </c>
      <c r="H79" s="20" t="n">
        <v>0</v>
      </c>
      <c r="I79" s="18" t="n">
        <v>85.0213385</v>
      </c>
      <c r="J79" s="20" t="n">
        <v>4.42441364</v>
      </c>
      <c r="K79" s="18" t="n">
        <v>5.13925593</v>
      </c>
      <c r="L79" s="20" t="n">
        <v>3.0027876</v>
      </c>
      <c r="M79" s="18" t="n">
        <v>5.13628722</v>
      </c>
      <c r="N79" s="20" t="n">
        <v>1.04517622</v>
      </c>
      <c r="O79" s="18" t="n">
        <v>0</v>
      </c>
      <c r="P79" s="20" t="n">
        <v>0</v>
      </c>
      <c r="Q79" s="18" t="s">
        <v>404</v>
      </c>
      <c r="R79" s="20" t="s">
        <v>404</v>
      </c>
      <c r="S79" s="18" t="n">
        <v>0</v>
      </c>
      <c r="T79" s="20" t="n">
        <v>0</v>
      </c>
      <c r="U79" s="18" t="n">
        <v>0</v>
      </c>
      <c r="V79" s="20" t="n">
        <v>0</v>
      </c>
      <c r="W79" s="18" t="n">
        <v>0.82549827</v>
      </c>
      <c r="X79" s="20" t="n">
        <v>0.83341526</v>
      </c>
    </row>
    <row r="80" spans="1:24">
      <c r="A80" s="15" t="s">
        <v>477</v>
      </c>
      <c r="B80" s="17" t="n">
        <v>7841</v>
      </c>
      <c r="C80" s="18">
        <f>(0.0/B80*100)</f>
        <v/>
      </c>
      <c r="D80" s="19" t="n">
        <v>7841</v>
      </c>
      <c r="E80" s="18" t="n">
        <v>14.36520016</v>
      </c>
      <c r="F80" s="20" t="n">
        <v>2.26686921</v>
      </c>
      <c r="G80" s="18" t="n">
        <v>13.39233566</v>
      </c>
      <c r="H80" s="20" t="n">
        <v>2.43974274</v>
      </c>
      <c r="I80" s="18" t="n">
        <v>21.31190138</v>
      </c>
      <c r="J80" s="20" t="n">
        <v>2.9114807</v>
      </c>
      <c r="K80" s="18" t="n">
        <v>25.15600209</v>
      </c>
      <c r="L80" s="20" t="n">
        <v>3.28091521</v>
      </c>
      <c r="M80" s="18" t="n">
        <v>25.77456071</v>
      </c>
      <c r="N80" s="20" t="n">
        <v>2.91320254</v>
      </c>
      <c r="O80" s="18" t="n">
        <v>0</v>
      </c>
      <c r="P80" s="20" t="n">
        <v>0</v>
      </c>
      <c r="Q80" s="18" t="s">
        <v>404</v>
      </c>
      <c r="R80" s="20" t="s">
        <v>404</v>
      </c>
      <c r="S80" s="18" t="n">
        <v>0</v>
      </c>
      <c r="T80" s="20" t="n">
        <v>0</v>
      </c>
      <c r="U80" s="18" t="n">
        <v>0</v>
      </c>
      <c r="V80" s="20" t="n">
        <v>0</v>
      </c>
      <c r="W80" s="18" t="n">
        <v>0</v>
      </c>
      <c r="X80" s="20" t="n">
        <v>0</v>
      </c>
    </row>
    <row r="81" spans="1:24">
      <c r="A81" s="21" t="s">
        <v>478</v>
      </c>
      <c r="B81" s="17" t="n">
        <v>8861</v>
      </c>
      <c r="C81" s="18">
        <f>(0.0/B81*100)</f>
        <v/>
      </c>
      <c r="D81" s="19" t="n">
        <v>8861</v>
      </c>
      <c r="E81" s="18" t="n">
        <v>3.76448735</v>
      </c>
      <c r="F81" s="20" t="n">
        <v>1.62432745</v>
      </c>
      <c r="G81" s="18" t="n">
        <v>34.89445632</v>
      </c>
      <c r="H81" s="20" t="n">
        <v>4.01830756</v>
      </c>
      <c r="I81" s="18" t="n">
        <v>34.70435983</v>
      </c>
      <c r="J81" s="20" t="n">
        <v>3.53077698</v>
      </c>
      <c r="K81" s="18" t="n">
        <v>12.76410876</v>
      </c>
      <c r="L81" s="20" t="n">
        <v>2.61792539</v>
      </c>
      <c r="M81" s="18" t="n">
        <v>13.11944948</v>
      </c>
      <c r="N81" s="20" t="n">
        <v>2.71260022</v>
      </c>
      <c r="O81" s="18" t="n">
        <v>0</v>
      </c>
      <c r="P81" s="20" t="n">
        <v>0</v>
      </c>
      <c r="Q81" s="18" t="s">
        <v>404</v>
      </c>
      <c r="R81" s="20" t="s">
        <v>404</v>
      </c>
      <c r="S81" s="18" t="n">
        <v>0</v>
      </c>
      <c r="T81" s="20" t="n">
        <v>0</v>
      </c>
      <c r="U81" s="18" t="n">
        <v>0</v>
      </c>
      <c r="V81" s="20" t="n">
        <v>0</v>
      </c>
      <c r="W81" s="18" t="n">
        <v>0.7531382599999999</v>
      </c>
      <c r="X81" s="20" t="n">
        <v>0.70631065</v>
      </c>
    </row>
    <row r="82" spans="1:24">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c r="W82" s="22" t="s">
        <v>479</v>
      </c>
      <c r="X82" s="22" t="s">
        <v>479</v>
      </c>
    </row>
    <row r="83" spans="1:24">
      <c r="A83" s="3" t="s">
        <v>480</v>
      </c>
    </row>
    <row r="84" spans="1:24">
      <c r="A84" s="23" t="s">
        <v>481</v>
      </c>
    </row>
    <row r="85" spans="1:24">
      <c r="A85" s="23" t="s">
        <v>482</v>
      </c>
    </row>
    <row customHeight="1" ht="30" r="86" spans="1:24">
      <c r="A86" s="23" t="s">
        <v>483</v>
      </c>
    </row>
    <row customHeight="1" ht="30" r="87" spans="1:24">
      <c r="A87" s="23" t="s">
        <v>479</v>
      </c>
    </row>
    <row customHeight="1" ht="30" r="88" spans="1:24">
      <c r="A88" s="23" t="s">
        <v>484</v>
      </c>
    </row>
    <row customHeight="1" ht="30" r="89" spans="1:24">
      <c r="A89" s="23" t="s">
        <v>485</v>
      </c>
    </row>
    <row customHeight="1" ht="30" r="90" spans="1:24">
      <c r="A90" s="23" t="s">
        <v>486</v>
      </c>
    </row>
    <row customHeight="1" ht="30" r="91" spans="1:24">
      <c r="A91" s="23" t="s">
        <v>487</v>
      </c>
    </row>
    <row customHeight="1" ht="30" r="92" spans="1:24">
      <c r="A92" s="23" t="s">
        <v>488</v>
      </c>
    </row>
    <row customHeight="1" ht="30" r="93" spans="1:24">
      <c r="A93" s="23" t="s">
        <v>489</v>
      </c>
    </row>
    <row customHeight="1" ht="30" r="94" spans="1:24">
      <c r="A94" s="23" t="s">
        <v>490</v>
      </c>
    </row>
    <row customHeight="1" ht="30" r="95" spans="1:24">
      <c r="A95" s="23" t="s">
        <v>491</v>
      </c>
    </row>
    <row customHeight="1" ht="30" r="96" spans="1:24">
      <c r="A96" s="23" t="s">
        <v>492</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651</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54.73724932</v>
      </c>
      <c r="F7" s="20" t="n">
        <v>1.84691534</v>
      </c>
      <c r="G7" s="18" t="n">
        <v>37.17208343</v>
      </c>
      <c r="H7" s="20" t="n">
        <v>2.07655634</v>
      </c>
      <c r="I7" s="18" t="n">
        <v>0</v>
      </c>
      <c r="J7" s="20" t="n">
        <v>0</v>
      </c>
      <c r="K7" s="18" t="s">
        <v>404</v>
      </c>
      <c r="L7" s="20" t="s">
        <v>404</v>
      </c>
      <c r="M7" s="18" t="n">
        <v>0</v>
      </c>
      <c r="N7" s="20" t="n">
        <v>0</v>
      </c>
      <c r="O7" s="18" t="n">
        <v>0</v>
      </c>
      <c r="P7" s="20" t="n">
        <v>0</v>
      </c>
      <c r="Q7" s="18" t="n">
        <v>8.090667249999999</v>
      </c>
      <c r="R7" s="20" t="n">
        <v>1.02352353</v>
      </c>
    </row>
    <row r="8" spans="1:18">
      <c r="A8" s="15" t="s">
        <v>405</v>
      </c>
      <c r="B8" s="17" t="n">
        <v>7007</v>
      </c>
      <c r="C8" s="18">
        <f>(0.0/B8*100)</f>
        <v/>
      </c>
      <c r="D8" s="19" t="n">
        <v>7007</v>
      </c>
      <c r="E8" s="18" t="n">
        <v>26.48316795</v>
      </c>
      <c r="F8" s="20" t="n">
        <v>3.40236965</v>
      </c>
      <c r="G8" s="18" t="n">
        <v>45.4680735</v>
      </c>
      <c r="H8" s="20" t="n">
        <v>3.36641949</v>
      </c>
      <c r="I8" s="18" t="n">
        <v>2.38859168</v>
      </c>
      <c r="J8" s="20" t="n">
        <v>1.04657716</v>
      </c>
      <c r="K8" s="18" t="s">
        <v>404</v>
      </c>
      <c r="L8" s="20" t="s">
        <v>404</v>
      </c>
      <c r="M8" s="18" t="n">
        <v>0</v>
      </c>
      <c r="N8" s="20" t="n">
        <v>0</v>
      </c>
      <c r="O8" s="18" t="n">
        <v>0</v>
      </c>
      <c r="P8" s="20" t="n">
        <v>0</v>
      </c>
      <c r="Q8" s="18" t="n">
        <v>25.66016686</v>
      </c>
      <c r="R8" s="20" t="n">
        <v>3.19075069</v>
      </c>
    </row>
    <row r="9" spans="1:18">
      <c r="A9" s="15" t="s">
        <v>406</v>
      </c>
      <c r="B9" s="17" t="n">
        <v>9651</v>
      </c>
      <c r="C9" s="18">
        <f>(575.0/B9*100)</f>
        <v/>
      </c>
      <c r="D9" s="19" t="n">
        <v>9076</v>
      </c>
      <c r="E9" s="18" t="n">
        <v>25.28830541</v>
      </c>
      <c r="F9" s="20" t="n">
        <v>2.48408549</v>
      </c>
      <c r="G9" s="18" t="n">
        <v>45.49958387</v>
      </c>
      <c r="H9" s="20" t="n">
        <v>3.01514023</v>
      </c>
      <c r="I9" s="18" t="n">
        <v>2.64341192</v>
      </c>
      <c r="J9" s="20" t="n">
        <v>0.97961114</v>
      </c>
      <c r="K9" s="18" t="s">
        <v>404</v>
      </c>
      <c r="L9" s="20" t="s">
        <v>404</v>
      </c>
      <c r="M9" s="18" t="n">
        <v>0</v>
      </c>
      <c r="N9" s="20" t="n">
        <v>0</v>
      </c>
      <c r="O9" s="18" t="n">
        <v>0</v>
      </c>
      <c r="P9" s="20" t="n">
        <v>0</v>
      </c>
      <c r="Q9" s="18" t="n">
        <v>26.5686988</v>
      </c>
      <c r="R9" s="20" t="n">
        <v>2.58748385</v>
      </c>
    </row>
    <row r="10" spans="1:18">
      <c r="A10" s="15" t="s">
        <v>407</v>
      </c>
      <c r="B10" s="17" t="n">
        <v>20058</v>
      </c>
      <c r="C10" s="18">
        <f>(3112.0/B10*100)</f>
        <v/>
      </c>
      <c r="D10" s="19" t="n">
        <v>16946</v>
      </c>
      <c r="E10" s="18" t="n">
        <v>53.45291499</v>
      </c>
      <c r="F10" s="20" t="n">
        <v>2.77903042</v>
      </c>
      <c r="G10" s="18" t="n">
        <v>40.31578141</v>
      </c>
      <c r="H10" s="20" t="n">
        <v>2.85575186</v>
      </c>
      <c r="I10" s="18" t="n">
        <v>1.27124651</v>
      </c>
      <c r="J10" s="20" t="n">
        <v>0.55077188</v>
      </c>
      <c r="K10" s="18" t="s">
        <v>404</v>
      </c>
      <c r="L10" s="20" t="s">
        <v>404</v>
      </c>
      <c r="M10" s="18" t="n">
        <v>0</v>
      </c>
      <c r="N10" s="20" t="n">
        <v>0</v>
      </c>
      <c r="O10" s="18" t="n">
        <v>0</v>
      </c>
      <c r="P10" s="20" t="n">
        <v>0</v>
      </c>
      <c r="Q10" s="18" t="n">
        <v>4.96005709</v>
      </c>
      <c r="R10" s="20" t="n">
        <v>1.01662549</v>
      </c>
    </row>
    <row r="11" spans="1:18">
      <c r="A11" s="15" t="s">
        <v>408</v>
      </c>
      <c r="B11" s="17" t="n">
        <v>7053</v>
      </c>
      <c r="C11" s="18">
        <f>(137.0/B11*100)</f>
        <v/>
      </c>
      <c r="D11" s="19" t="n">
        <v>6916</v>
      </c>
      <c r="E11" s="18" t="n">
        <v>77.24499759</v>
      </c>
      <c r="F11" s="20" t="n">
        <v>3.67345064</v>
      </c>
      <c r="G11" s="18" t="n">
        <v>16.62640365</v>
      </c>
      <c r="H11" s="20" t="n">
        <v>3.06747143</v>
      </c>
      <c r="I11" s="18" t="n">
        <v>3.6492284</v>
      </c>
      <c r="J11" s="20" t="n">
        <v>1.66291559</v>
      </c>
      <c r="K11" s="18" t="s">
        <v>404</v>
      </c>
      <c r="L11" s="20" t="s">
        <v>404</v>
      </c>
      <c r="M11" s="18" t="n">
        <v>0</v>
      </c>
      <c r="N11" s="20" t="n">
        <v>0</v>
      </c>
      <c r="O11" s="18" t="n">
        <v>0</v>
      </c>
      <c r="P11" s="20" t="n">
        <v>0</v>
      </c>
      <c r="Q11" s="18" t="n">
        <v>2.47937036</v>
      </c>
      <c r="R11" s="20" t="n">
        <v>1.36823098</v>
      </c>
    </row>
    <row r="12" spans="1:18">
      <c r="A12" s="15" t="s">
        <v>409</v>
      </c>
      <c r="B12" s="17" t="n">
        <v>6894</v>
      </c>
      <c r="C12" s="18">
        <f>(106.0/B12*100)</f>
        <v/>
      </c>
      <c r="D12" s="19" t="n">
        <v>6788</v>
      </c>
      <c r="E12" s="18" t="n">
        <v>26.54475694</v>
      </c>
      <c r="F12" s="20" t="n">
        <v>2.6533661</v>
      </c>
      <c r="G12" s="18" t="n">
        <v>68.69372459</v>
      </c>
      <c r="H12" s="20" t="n">
        <v>2.66352931</v>
      </c>
      <c r="I12" s="18" t="n">
        <v>0.7365923599999999</v>
      </c>
      <c r="J12" s="20" t="n">
        <v>0.5014068</v>
      </c>
      <c r="K12" s="18" t="s">
        <v>404</v>
      </c>
      <c r="L12" s="20" t="s">
        <v>404</v>
      </c>
      <c r="M12" s="18" t="n">
        <v>0</v>
      </c>
      <c r="N12" s="20" t="n">
        <v>0</v>
      </c>
      <c r="O12" s="18" t="n">
        <v>0</v>
      </c>
      <c r="P12" s="20" t="n">
        <v>0</v>
      </c>
      <c r="Q12" s="18" t="n">
        <v>4.02492611</v>
      </c>
      <c r="R12" s="20" t="n">
        <v>1.3055045</v>
      </c>
    </row>
    <row r="13" spans="1:18">
      <c r="A13" s="15" t="s">
        <v>410</v>
      </c>
      <c r="B13" s="17" t="n">
        <v>7161</v>
      </c>
      <c r="C13" s="18">
        <f>(1175.0/B13*100)</f>
        <v/>
      </c>
      <c r="D13" s="19" t="n">
        <v>5986</v>
      </c>
      <c r="E13" s="18" t="n">
        <v>81.33062216</v>
      </c>
      <c r="F13" s="20" t="n">
        <v>2.57700924</v>
      </c>
      <c r="G13" s="18" t="n">
        <v>12.0332336</v>
      </c>
      <c r="H13" s="20" t="n">
        <v>2.23989597</v>
      </c>
      <c r="I13" s="18" t="n">
        <v>4.97035021</v>
      </c>
      <c r="J13" s="20" t="n">
        <v>1.32926756</v>
      </c>
      <c r="K13" s="18" t="s">
        <v>404</v>
      </c>
      <c r="L13" s="20" t="s">
        <v>404</v>
      </c>
      <c r="M13" s="18" t="n">
        <v>0</v>
      </c>
      <c r="N13" s="20" t="n">
        <v>0</v>
      </c>
      <c r="O13" s="18" t="n">
        <v>0</v>
      </c>
      <c r="P13" s="20" t="n">
        <v>0</v>
      </c>
      <c r="Q13" s="18" t="n">
        <v>1.66579402</v>
      </c>
      <c r="R13" s="20" t="n">
        <v>0.9709270800000001</v>
      </c>
    </row>
    <row r="14" spans="1:18">
      <c r="A14" s="15" t="s">
        <v>411</v>
      </c>
      <c r="B14" s="17" t="n">
        <v>5587</v>
      </c>
      <c r="C14" s="18">
        <f>(353.0/B14*100)</f>
        <v/>
      </c>
      <c r="D14" s="19" t="n">
        <v>5234</v>
      </c>
      <c r="E14" s="18" t="n">
        <v>60.93462098</v>
      </c>
      <c r="F14" s="20" t="n">
        <v>2.5654494</v>
      </c>
      <c r="G14" s="18" t="n">
        <v>37.64197893</v>
      </c>
      <c r="H14" s="20" t="n">
        <v>2.59541622</v>
      </c>
      <c r="I14" s="18" t="n">
        <v>1.4234001</v>
      </c>
      <c r="J14" s="20" t="n">
        <v>0.73190011</v>
      </c>
      <c r="K14" s="18" t="s">
        <v>404</v>
      </c>
      <c r="L14" s="20" t="s">
        <v>404</v>
      </c>
      <c r="M14" s="18" t="n">
        <v>0</v>
      </c>
      <c r="N14" s="20" t="n">
        <v>0</v>
      </c>
      <c r="O14" s="18" t="n">
        <v>0</v>
      </c>
      <c r="P14" s="20" t="n">
        <v>0</v>
      </c>
      <c r="Q14" s="18" t="n">
        <v>0</v>
      </c>
      <c r="R14" s="20" t="n">
        <v>0</v>
      </c>
    </row>
    <row r="15" spans="1:18">
      <c r="A15" s="15" t="s">
        <v>412</v>
      </c>
      <c r="B15" s="17" t="n">
        <v>5882</v>
      </c>
      <c r="C15" s="18">
        <f>(0.0/B15*100)</f>
        <v/>
      </c>
      <c r="D15" s="19" t="n">
        <v>5882</v>
      </c>
      <c r="E15" s="18" t="n">
        <v>42.83026071</v>
      </c>
      <c r="F15" s="20" t="n">
        <v>4.17085839</v>
      </c>
      <c r="G15" s="18" t="n">
        <v>46.85085401</v>
      </c>
      <c r="H15" s="20" t="n">
        <v>4.15166375</v>
      </c>
      <c r="I15" s="18" t="n">
        <v>1.95206003</v>
      </c>
      <c r="J15" s="20" t="n">
        <v>1.08342117</v>
      </c>
      <c r="K15" s="18" t="s">
        <v>404</v>
      </c>
      <c r="L15" s="20" t="s">
        <v>404</v>
      </c>
      <c r="M15" s="18" t="n">
        <v>0</v>
      </c>
      <c r="N15" s="20" t="n">
        <v>0</v>
      </c>
      <c r="O15" s="18" t="n">
        <v>0</v>
      </c>
      <c r="P15" s="20" t="n">
        <v>0</v>
      </c>
      <c r="Q15" s="18" t="n">
        <v>8.36682525</v>
      </c>
      <c r="R15" s="20" t="n">
        <v>2.33846926</v>
      </c>
    </row>
    <row r="16" spans="1:18">
      <c r="A16" s="15" t="s">
        <v>413</v>
      </c>
      <c r="B16" s="17" t="n">
        <v>6108</v>
      </c>
      <c r="C16" s="18">
        <f>(495.0/B16*100)</f>
        <v/>
      </c>
      <c r="D16" s="19" t="n">
        <v>5613</v>
      </c>
      <c r="E16" s="18" t="n">
        <v>47.00211718</v>
      </c>
      <c r="F16" s="20" t="n">
        <v>3.28437688</v>
      </c>
      <c r="G16" s="18" t="n">
        <v>33.55733376</v>
      </c>
      <c r="H16" s="20" t="n">
        <v>3.34563007</v>
      </c>
      <c r="I16" s="18" t="n">
        <v>6.51888265</v>
      </c>
      <c r="J16" s="20" t="n">
        <v>1.46761553</v>
      </c>
      <c r="K16" s="18" t="s">
        <v>404</v>
      </c>
      <c r="L16" s="20" t="s">
        <v>404</v>
      </c>
      <c r="M16" s="18" t="n">
        <v>0</v>
      </c>
      <c r="N16" s="20" t="n">
        <v>0</v>
      </c>
      <c r="O16" s="18" t="n">
        <v>0</v>
      </c>
      <c r="P16" s="20" t="n">
        <v>0</v>
      </c>
      <c r="Q16" s="18" t="n">
        <v>12.92166641</v>
      </c>
      <c r="R16" s="20" t="n">
        <v>2.37815236</v>
      </c>
    </row>
    <row r="17" spans="1:18">
      <c r="A17" s="15" t="s">
        <v>414</v>
      </c>
      <c r="B17" s="17" t="n">
        <v>6504</v>
      </c>
      <c r="C17" s="18">
        <f>(1325.0/B17*100)</f>
        <v/>
      </c>
      <c r="D17" s="19" t="n">
        <v>5179</v>
      </c>
      <c r="E17" s="18" t="n">
        <v>17.86313836</v>
      </c>
      <c r="F17" s="20" t="n">
        <v>2.92991611</v>
      </c>
      <c r="G17" s="18" t="n">
        <v>59.58093406</v>
      </c>
      <c r="H17" s="20" t="n">
        <v>3.65909489</v>
      </c>
      <c r="I17" s="18" t="n">
        <v>5.40044798</v>
      </c>
      <c r="J17" s="20" t="n">
        <v>1.54253021</v>
      </c>
      <c r="K17" s="18" t="s">
        <v>404</v>
      </c>
      <c r="L17" s="20" t="s">
        <v>404</v>
      </c>
      <c r="M17" s="18" t="n">
        <v>0</v>
      </c>
      <c r="N17" s="20" t="n">
        <v>0</v>
      </c>
      <c r="O17" s="18" t="n">
        <v>0</v>
      </c>
      <c r="P17" s="20" t="n">
        <v>0</v>
      </c>
      <c r="Q17" s="18" t="n">
        <v>17.1554796</v>
      </c>
      <c r="R17" s="20" t="n">
        <v>3.08270851</v>
      </c>
    </row>
    <row r="18" spans="1:18">
      <c r="A18" s="15" t="s">
        <v>415</v>
      </c>
      <c r="B18" s="17" t="n">
        <v>5532</v>
      </c>
      <c r="C18" s="18">
        <f>(0.0/B18*100)</f>
        <v/>
      </c>
      <c r="D18" s="19" t="n">
        <v>5532</v>
      </c>
      <c r="E18" s="18" t="n">
        <v>57.05752032</v>
      </c>
      <c r="F18" s="20" t="n">
        <v>3.80512164</v>
      </c>
      <c r="G18" s="18" t="n">
        <v>26.03327792</v>
      </c>
      <c r="H18" s="20" t="n">
        <v>3.35114916</v>
      </c>
      <c r="I18" s="18" t="n">
        <v>0.69901605</v>
      </c>
      <c r="J18" s="20" t="n">
        <v>0.37456744</v>
      </c>
      <c r="K18" s="18" t="s">
        <v>404</v>
      </c>
      <c r="L18" s="20" t="s">
        <v>404</v>
      </c>
      <c r="M18" s="18" t="n">
        <v>0</v>
      </c>
      <c r="N18" s="20" t="n">
        <v>0</v>
      </c>
      <c r="O18" s="18" t="n">
        <v>0</v>
      </c>
      <c r="P18" s="20" t="n">
        <v>0</v>
      </c>
      <c r="Q18" s="18" t="n">
        <v>16.21018572</v>
      </c>
      <c r="R18" s="20" t="n">
        <v>2.3182387</v>
      </c>
    </row>
    <row r="19" spans="1:18">
      <c r="A19" s="15" t="s">
        <v>416</v>
      </c>
      <c r="B19" s="17" t="n">
        <v>5658</v>
      </c>
      <c r="C19" s="18">
        <f>(327.0/B19*100)</f>
        <v/>
      </c>
      <c r="D19" s="19" t="n">
        <v>5331</v>
      </c>
      <c r="E19" s="18" t="n">
        <v>52.35559482</v>
      </c>
      <c r="F19" s="20" t="n">
        <v>3.66217515</v>
      </c>
      <c r="G19" s="18" t="n">
        <v>42.33501609</v>
      </c>
      <c r="H19" s="20" t="n">
        <v>3.63259545</v>
      </c>
      <c r="I19" s="18" t="n">
        <v>1.52408052</v>
      </c>
      <c r="J19" s="20" t="n">
        <v>0.7630589</v>
      </c>
      <c r="K19" s="18" t="s">
        <v>404</v>
      </c>
      <c r="L19" s="20" t="s">
        <v>404</v>
      </c>
      <c r="M19" s="18" t="n">
        <v>0</v>
      </c>
      <c r="N19" s="20" t="n">
        <v>0</v>
      </c>
      <c r="O19" s="18" t="n">
        <v>0</v>
      </c>
      <c r="P19" s="20" t="n">
        <v>0</v>
      </c>
      <c r="Q19" s="18" t="n">
        <v>3.78530857</v>
      </c>
      <c r="R19" s="20" t="n">
        <v>1.30218142</v>
      </c>
    </row>
    <row r="20" spans="1:18">
      <c r="A20" s="15" t="s">
        <v>417</v>
      </c>
      <c r="B20" s="17" t="n">
        <v>3371</v>
      </c>
      <c r="C20" s="18">
        <f>(24.0/B20*100)</f>
        <v/>
      </c>
      <c r="D20" s="19" t="n">
        <v>3347</v>
      </c>
      <c r="E20" s="18" t="n">
        <v>75.66461307</v>
      </c>
      <c r="F20" s="20" t="n">
        <v>0.25704089</v>
      </c>
      <c r="G20" s="18" t="n">
        <v>13.02625491</v>
      </c>
      <c r="H20" s="20" t="n">
        <v>0.14497958</v>
      </c>
      <c r="I20" s="18" t="n">
        <v>1.22888678</v>
      </c>
      <c r="J20" s="20" t="n">
        <v>0.11311178</v>
      </c>
      <c r="K20" s="18" t="s">
        <v>404</v>
      </c>
      <c r="L20" s="20" t="s">
        <v>404</v>
      </c>
      <c r="M20" s="18" t="n">
        <v>0</v>
      </c>
      <c r="N20" s="20" t="n">
        <v>0</v>
      </c>
      <c r="O20" s="18" t="n">
        <v>0</v>
      </c>
      <c r="P20" s="20" t="n">
        <v>0</v>
      </c>
      <c r="Q20" s="18" t="n">
        <v>10.08024523</v>
      </c>
      <c r="R20" s="20" t="n">
        <v>0.18405809</v>
      </c>
    </row>
    <row r="21" spans="1:18">
      <c r="A21" s="15" t="s">
        <v>418</v>
      </c>
      <c r="B21" s="17" t="n">
        <v>5741</v>
      </c>
      <c r="C21" s="18">
        <f>(0.0/B21*100)</f>
        <v/>
      </c>
      <c r="D21" s="19" t="n">
        <v>5741</v>
      </c>
      <c r="E21" s="18" t="n">
        <v>65.10033356</v>
      </c>
      <c r="F21" s="20" t="n">
        <v>3.60197123</v>
      </c>
      <c r="G21" s="18" t="n">
        <v>22.47331192</v>
      </c>
      <c r="H21" s="20" t="n">
        <v>3.25177868</v>
      </c>
      <c r="I21" s="18" t="n">
        <v>7.15745184</v>
      </c>
      <c r="J21" s="20" t="n">
        <v>2.18433928</v>
      </c>
      <c r="K21" s="18" t="s">
        <v>404</v>
      </c>
      <c r="L21" s="20" t="s">
        <v>404</v>
      </c>
      <c r="M21" s="18" t="n">
        <v>0</v>
      </c>
      <c r="N21" s="20" t="n">
        <v>0</v>
      </c>
      <c r="O21" s="18" t="n">
        <v>0</v>
      </c>
      <c r="P21" s="20" t="n">
        <v>0</v>
      </c>
      <c r="Q21" s="18" t="n">
        <v>5.26890268</v>
      </c>
      <c r="R21" s="20" t="n">
        <v>1.77141437</v>
      </c>
    </row>
    <row r="22" spans="1:18">
      <c r="A22" s="15" t="s">
        <v>419</v>
      </c>
      <c r="B22" s="17" t="n">
        <v>6598</v>
      </c>
      <c r="C22" s="18">
        <f>(0.0/B22*100)</f>
        <v/>
      </c>
      <c r="D22" s="19" t="n">
        <v>6598</v>
      </c>
      <c r="E22" s="18" t="n">
        <v>58.76337692</v>
      </c>
      <c r="F22" s="20" t="n">
        <v>4.32950085</v>
      </c>
      <c r="G22" s="18" t="n">
        <v>25.75735561</v>
      </c>
      <c r="H22" s="20" t="n">
        <v>3.97117013</v>
      </c>
      <c r="I22" s="18" t="n">
        <v>1.75108981</v>
      </c>
      <c r="J22" s="20" t="n">
        <v>0.98183897</v>
      </c>
      <c r="K22" s="18" t="s">
        <v>404</v>
      </c>
      <c r="L22" s="20" t="s">
        <v>404</v>
      </c>
      <c r="M22" s="18" t="n">
        <v>0</v>
      </c>
      <c r="N22" s="20" t="n">
        <v>0</v>
      </c>
      <c r="O22" s="18" t="n">
        <v>0</v>
      </c>
      <c r="P22" s="20" t="n">
        <v>0</v>
      </c>
      <c r="Q22" s="18" t="n">
        <v>13.72817765</v>
      </c>
      <c r="R22" s="20" t="n">
        <v>2.95972444</v>
      </c>
    </row>
    <row r="23" spans="1:18">
      <c r="A23" s="15" t="s">
        <v>420</v>
      </c>
      <c r="B23" s="17" t="n">
        <v>11583</v>
      </c>
      <c r="C23" s="18">
        <f>(3185.0/B23*100)</f>
        <v/>
      </c>
      <c r="D23" s="19" t="n">
        <v>8398</v>
      </c>
      <c r="E23" s="18" t="n">
        <v>60.86191655</v>
      </c>
      <c r="F23" s="20" t="n">
        <v>4.04302473</v>
      </c>
      <c r="G23" s="18" t="n">
        <v>28.47388054</v>
      </c>
      <c r="H23" s="20" t="n">
        <v>4.04008514</v>
      </c>
      <c r="I23" s="18" t="n">
        <v>5.12202784</v>
      </c>
      <c r="J23" s="20" t="n">
        <v>1.70951704</v>
      </c>
      <c r="K23" s="18" t="s">
        <v>404</v>
      </c>
      <c r="L23" s="20" t="s">
        <v>404</v>
      </c>
      <c r="M23" s="18" t="n">
        <v>0</v>
      </c>
      <c r="N23" s="20" t="n">
        <v>0</v>
      </c>
      <c r="O23" s="18" t="n">
        <v>0</v>
      </c>
      <c r="P23" s="20" t="n">
        <v>0</v>
      </c>
      <c r="Q23" s="18" t="n">
        <v>5.54217507</v>
      </c>
      <c r="R23" s="20" t="n">
        <v>1.78730469</v>
      </c>
    </row>
    <row r="24" spans="1:18">
      <c r="A24" s="15" t="s">
        <v>421</v>
      </c>
      <c r="B24" s="17" t="n">
        <v>6647</v>
      </c>
      <c r="C24" s="18">
        <f>(0.0/B24*100)</f>
        <v/>
      </c>
      <c r="D24" s="19" t="n">
        <v>6647</v>
      </c>
      <c r="E24" s="18" t="n">
        <v>0</v>
      </c>
      <c r="F24" s="20" t="n">
        <v>0</v>
      </c>
      <c r="G24" s="18" t="n">
        <v>0</v>
      </c>
      <c r="H24" s="20" t="n">
        <v>0</v>
      </c>
      <c r="I24" s="18" t="n">
        <v>0</v>
      </c>
      <c r="J24" s="20" t="n">
        <v>0</v>
      </c>
      <c r="K24" s="18" t="s">
        <v>404</v>
      </c>
      <c r="L24" s="20" t="s">
        <v>404</v>
      </c>
      <c r="M24" s="18" t="n">
        <v>100</v>
      </c>
      <c r="N24" s="20" t="n">
        <v>0</v>
      </c>
      <c r="O24" s="18" t="n">
        <v>0</v>
      </c>
      <c r="P24" s="20" t="n">
        <v>0</v>
      </c>
      <c r="Q24" s="18" t="n">
        <v>0</v>
      </c>
      <c r="R24" s="20" t="n">
        <v>0</v>
      </c>
    </row>
    <row r="25" spans="1:18">
      <c r="A25" s="15" t="s">
        <v>422</v>
      </c>
      <c r="B25" s="17" t="n">
        <v>5581</v>
      </c>
      <c r="C25" s="18">
        <f>(0.0/B25*100)</f>
        <v/>
      </c>
      <c r="D25" s="19" t="n">
        <v>5581</v>
      </c>
      <c r="E25" s="18" t="n">
        <v>58.49138348</v>
      </c>
      <c r="F25" s="20" t="n">
        <v>3.87948448</v>
      </c>
      <c r="G25" s="18" t="n">
        <v>36.20497844</v>
      </c>
      <c r="H25" s="20" t="n">
        <v>3.64162508</v>
      </c>
      <c r="I25" s="18" t="n">
        <v>1.68434723</v>
      </c>
      <c r="J25" s="20" t="n">
        <v>0.9826282</v>
      </c>
      <c r="K25" s="18" t="s">
        <v>404</v>
      </c>
      <c r="L25" s="20" t="s">
        <v>404</v>
      </c>
      <c r="M25" s="18" t="n">
        <v>0</v>
      </c>
      <c r="N25" s="20" t="n">
        <v>0</v>
      </c>
      <c r="O25" s="18" t="n">
        <v>0</v>
      </c>
      <c r="P25" s="20" t="n">
        <v>0</v>
      </c>
      <c r="Q25" s="18" t="n">
        <v>3.61929085</v>
      </c>
      <c r="R25" s="20" t="n">
        <v>1.47845716</v>
      </c>
    </row>
    <row r="26" spans="1:18">
      <c r="A26" s="15" t="s">
        <v>423</v>
      </c>
      <c r="B26" s="17" t="n">
        <v>4869</v>
      </c>
      <c r="C26" s="18">
        <f>(11.0/B26*100)</f>
        <v/>
      </c>
      <c r="D26" s="19" t="n">
        <v>4858</v>
      </c>
      <c r="E26" s="18" t="n">
        <v>88.9714592</v>
      </c>
      <c r="F26" s="20" t="n">
        <v>1.90818117</v>
      </c>
      <c r="G26" s="18" t="n">
        <v>7.21577503</v>
      </c>
      <c r="H26" s="20" t="n">
        <v>1.3147736</v>
      </c>
      <c r="I26" s="18" t="n">
        <v>1.23436765</v>
      </c>
      <c r="J26" s="20" t="n">
        <v>0.6457975</v>
      </c>
      <c r="K26" s="18" t="s">
        <v>404</v>
      </c>
      <c r="L26" s="20" t="s">
        <v>404</v>
      </c>
      <c r="M26" s="18" t="n">
        <v>0</v>
      </c>
      <c r="N26" s="20" t="n">
        <v>0</v>
      </c>
      <c r="O26" s="18" t="n">
        <v>0</v>
      </c>
      <c r="P26" s="20" t="n">
        <v>0</v>
      </c>
      <c r="Q26" s="18" t="n">
        <v>2.57839811</v>
      </c>
      <c r="R26" s="20" t="n">
        <v>1.01470134</v>
      </c>
    </row>
    <row r="27" spans="1:18">
      <c r="A27" s="15" t="s">
        <v>424</v>
      </c>
      <c r="B27" s="17" t="n">
        <v>5299</v>
      </c>
      <c r="C27" s="18">
        <f>(0.0/B27*100)</f>
        <v/>
      </c>
      <c r="D27" s="19" t="n">
        <v>5299</v>
      </c>
      <c r="E27" s="18" t="n">
        <v>35.38194048</v>
      </c>
      <c r="F27" s="20" t="n">
        <v>0.09124865</v>
      </c>
      <c r="G27" s="18" t="n">
        <v>61.79288236</v>
      </c>
      <c r="H27" s="20" t="n">
        <v>0.08689937</v>
      </c>
      <c r="I27" s="18" t="n">
        <v>0.49639057</v>
      </c>
      <c r="J27" s="20" t="n">
        <v>0.009421560000000001</v>
      </c>
      <c r="K27" s="18" t="s">
        <v>404</v>
      </c>
      <c r="L27" s="20" t="s">
        <v>404</v>
      </c>
      <c r="M27" s="18" t="n">
        <v>0</v>
      </c>
      <c r="N27" s="20" t="n">
        <v>0</v>
      </c>
      <c r="O27" s="18" t="n">
        <v>0</v>
      </c>
      <c r="P27" s="20" t="n">
        <v>0</v>
      </c>
      <c r="Q27" s="18" t="n">
        <v>2.3287866</v>
      </c>
      <c r="R27" s="20" t="n">
        <v>0.03808846</v>
      </c>
    </row>
    <row r="28" spans="1:18">
      <c r="A28" s="15" t="s">
        <v>425</v>
      </c>
      <c r="B28" s="17" t="n">
        <v>7568</v>
      </c>
      <c r="C28" s="18">
        <f>(2448.0/B28*100)</f>
        <v/>
      </c>
      <c r="D28" s="19" t="n">
        <v>5120</v>
      </c>
      <c r="E28" s="18" t="n">
        <v>72.5441331</v>
      </c>
      <c r="F28" s="20" t="n">
        <v>3.38699921</v>
      </c>
      <c r="G28" s="18" t="n">
        <v>19.04382864</v>
      </c>
      <c r="H28" s="20" t="n">
        <v>3.20457061</v>
      </c>
      <c r="I28" s="18" t="n">
        <v>8.412038259999999</v>
      </c>
      <c r="J28" s="20" t="n">
        <v>2.44425127</v>
      </c>
      <c r="K28" s="18" t="s">
        <v>404</v>
      </c>
      <c r="L28" s="20" t="s">
        <v>404</v>
      </c>
      <c r="M28" s="18" t="n">
        <v>0</v>
      </c>
      <c r="N28" s="20" t="n">
        <v>0</v>
      </c>
      <c r="O28" s="18" t="n">
        <v>0</v>
      </c>
      <c r="P28" s="20" t="n">
        <v>0</v>
      </c>
      <c r="Q28" s="18" t="n">
        <v>0</v>
      </c>
      <c r="R28" s="20" t="n">
        <v>0</v>
      </c>
    </row>
    <row r="29" spans="1:18">
      <c r="A29" s="15" t="s">
        <v>426</v>
      </c>
      <c r="B29" s="17" t="n">
        <v>5385</v>
      </c>
      <c r="C29" s="18">
        <f>(1126.0/B29*100)</f>
        <v/>
      </c>
      <c r="D29" s="19" t="n">
        <v>4259</v>
      </c>
      <c r="E29" s="18" t="n">
        <v>45.49665801</v>
      </c>
      <c r="F29" s="20" t="n">
        <v>4.51724567</v>
      </c>
      <c r="G29" s="18" t="n">
        <v>20.51598065</v>
      </c>
      <c r="H29" s="20" t="n">
        <v>3.27960341</v>
      </c>
      <c r="I29" s="18" t="n">
        <v>26.92781303</v>
      </c>
      <c r="J29" s="20" t="n">
        <v>4.06909433</v>
      </c>
      <c r="K29" s="18" t="s">
        <v>404</v>
      </c>
      <c r="L29" s="20" t="s">
        <v>404</v>
      </c>
      <c r="M29" s="18" t="n">
        <v>0</v>
      </c>
      <c r="N29" s="20" t="n">
        <v>0</v>
      </c>
      <c r="O29" s="18" t="n">
        <v>0</v>
      </c>
      <c r="P29" s="20" t="n">
        <v>0</v>
      </c>
      <c r="Q29" s="18" t="n">
        <v>7.05954832</v>
      </c>
      <c r="R29" s="20" t="n">
        <v>2.1872057</v>
      </c>
    </row>
    <row r="30" spans="1:18">
      <c r="A30" s="15" t="s">
        <v>427</v>
      </c>
      <c r="B30" s="17" t="n">
        <v>4520</v>
      </c>
      <c r="C30" s="18">
        <f>(1053.0/B30*100)</f>
        <v/>
      </c>
      <c r="D30" s="19" t="n">
        <v>3467</v>
      </c>
      <c r="E30" s="18" t="n">
        <v>75.53168666000001</v>
      </c>
      <c r="F30" s="20" t="n">
        <v>3.55313544</v>
      </c>
      <c r="G30" s="18" t="n">
        <v>20.37420821</v>
      </c>
      <c r="H30" s="20" t="n">
        <v>3.35131894</v>
      </c>
      <c r="I30" s="18" t="n">
        <v>0.72028658</v>
      </c>
      <c r="J30" s="20" t="n">
        <v>0.7808831899999999</v>
      </c>
      <c r="K30" s="18" t="s">
        <v>404</v>
      </c>
      <c r="L30" s="20" t="s">
        <v>404</v>
      </c>
      <c r="M30" s="18" t="n">
        <v>0</v>
      </c>
      <c r="N30" s="20" t="n">
        <v>0</v>
      </c>
      <c r="O30" s="18" t="n">
        <v>0</v>
      </c>
      <c r="P30" s="20" t="n">
        <v>0</v>
      </c>
      <c r="Q30" s="18" t="n">
        <v>3.37381855</v>
      </c>
      <c r="R30" s="20" t="n">
        <v>1.5411481</v>
      </c>
    </row>
    <row r="31" spans="1:18">
      <c r="A31" s="15" t="s">
        <v>428</v>
      </c>
      <c r="B31" s="17" t="n">
        <v>5456</v>
      </c>
      <c r="C31" s="18">
        <f>(502.0/B31*100)</f>
        <v/>
      </c>
      <c r="D31" s="19" t="n">
        <v>4954</v>
      </c>
      <c r="E31" s="18" t="n">
        <v>49.1034516</v>
      </c>
      <c r="F31" s="20" t="n">
        <v>3.78333027</v>
      </c>
      <c r="G31" s="18" t="n">
        <v>33.4761548</v>
      </c>
      <c r="H31" s="20" t="n">
        <v>3.42649931</v>
      </c>
      <c r="I31" s="18" t="n">
        <v>9.60130165</v>
      </c>
      <c r="J31" s="20" t="n">
        <v>1.86478762</v>
      </c>
      <c r="K31" s="18" t="s">
        <v>404</v>
      </c>
      <c r="L31" s="20" t="s">
        <v>404</v>
      </c>
      <c r="M31" s="18" t="n">
        <v>0</v>
      </c>
      <c r="N31" s="20" t="n">
        <v>0</v>
      </c>
      <c r="O31" s="18" t="n">
        <v>0</v>
      </c>
      <c r="P31" s="20" t="n">
        <v>0</v>
      </c>
      <c r="Q31" s="18" t="n">
        <v>7.81909195</v>
      </c>
      <c r="R31" s="20" t="n">
        <v>2.00033485</v>
      </c>
    </row>
    <row r="32" spans="1:18">
      <c r="A32" s="15" t="s">
        <v>429</v>
      </c>
      <c r="B32" s="17" t="n">
        <v>4478</v>
      </c>
      <c r="C32" s="18">
        <f>(0.0/B32*100)</f>
        <v/>
      </c>
      <c r="D32" s="19" t="n">
        <v>4478</v>
      </c>
      <c r="E32" s="18" t="n">
        <v>93.23124514</v>
      </c>
      <c r="F32" s="20" t="n">
        <v>1.95851211</v>
      </c>
      <c r="G32" s="18" t="n">
        <v>3.04752833</v>
      </c>
      <c r="H32" s="20" t="n">
        <v>1.38569667</v>
      </c>
      <c r="I32" s="18" t="n">
        <v>2.31769228</v>
      </c>
      <c r="J32" s="20" t="n">
        <v>1.13158202</v>
      </c>
      <c r="K32" s="18" t="s">
        <v>404</v>
      </c>
      <c r="L32" s="20" t="s">
        <v>404</v>
      </c>
      <c r="M32" s="18" t="n">
        <v>0</v>
      </c>
      <c r="N32" s="20" t="n">
        <v>0</v>
      </c>
      <c r="O32" s="18" t="n">
        <v>0</v>
      </c>
      <c r="P32" s="20" t="n">
        <v>0</v>
      </c>
      <c r="Q32" s="18" t="n">
        <v>1.40353426</v>
      </c>
      <c r="R32" s="20" t="n">
        <v>0.9619495</v>
      </c>
    </row>
    <row r="33" spans="1:18">
      <c r="A33" s="15" t="s">
        <v>430</v>
      </c>
      <c r="B33" s="17" t="n">
        <v>7325</v>
      </c>
      <c r="C33" s="18">
        <f>(29.0/B33*100)</f>
        <v/>
      </c>
      <c r="D33" s="19" t="n">
        <v>7296</v>
      </c>
      <c r="E33" s="18" t="n">
        <v>55.60781856</v>
      </c>
      <c r="F33" s="20" t="n">
        <v>3.38674546</v>
      </c>
      <c r="G33" s="18" t="n">
        <v>22.74492675</v>
      </c>
      <c r="H33" s="20" t="n">
        <v>2.97876794</v>
      </c>
      <c r="I33" s="18" t="n">
        <v>12.56230112</v>
      </c>
      <c r="J33" s="20" t="n">
        <v>0.9431853100000001</v>
      </c>
      <c r="K33" s="18" t="s">
        <v>404</v>
      </c>
      <c r="L33" s="20" t="s">
        <v>404</v>
      </c>
      <c r="M33" s="18" t="n">
        <v>0</v>
      </c>
      <c r="N33" s="20" t="n">
        <v>0</v>
      </c>
      <c r="O33" s="18" t="n">
        <v>0</v>
      </c>
      <c r="P33" s="20" t="n">
        <v>0</v>
      </c>
      <c r="Q33" s="18" t="n">
        <v>9.084953580000001</v>
      </c>
      <c r="R33" s="20" t="n">
        <v>2.12116961</v>
      </c>
    </row>
    <row r="34" spans="1:18">
      <c r="A34" s="15" t="s">
        <v>431</v>
      </c>
      <c r="B34" s="17" t="n">
        <v>6350</v>
      </c>
      <c r="C34" s="18">
        <f>(0.0/B34*100)</f>
        <v/>
      </c>
      <c r="D34" s="19" t="n">
        <v>6350</v>
      </c>
      <c r="E34" s="18" t="n">
        <v>55.84536933</v>
      </c>
      <c r="F34" s="20" t="n">
        <v>2.76016919</v>
      </c>
      <c r="G34" s="18" t="n">
        <v>37.67782325</v>
      </c>
      <c r="H34" s="20" t="n">
        <v>2.8528006</v>
      </c>
      <c r="I34" s="18" t="n">
        <v>0.30927073</v>
      </c>
      <c r="J34" s="20" t="n">
        <v>0.19914074</v>
      </c>
      <c r="K34" s="18" t="s">
        <v>404</v>
      </c>
      <c r="L34" s="20" t="s">
        <v>404</v>
      </c>
      <c r="M34" s="18" t="n">
        <v>0</v>
      </c>
      <c r="N34" s="20" t="n">
        <v>0</v>
      </c>
      <c r="O34" s="18" t="n">
        <v>0</v>
      </c>
      <c r="P34" s="20" t="n">
        <v>0</v>
      </c>
      <c r="Q34" s="18" t="n">
        <v>6.16753669</v>
      </c>
      <c r="R34" s="20" t="n">
        <v>1.65372289</v>
      </c>
    </row>
    <row r="35" spans="1:18">
      <c r="A35" s="15" t="s">
        <v>432</v>
      </c>
      <c r="B35" s="17" t="n">
        <v>6406</v>
      </c>
      <c r="C35" s="18">
        <f>(450.0/B35*100)</f>
        <v/>
      </c>
      <c r="D35" s="19" t="n">
        <v>5956</v>
      </c>
      <c r="E35" s="18" t="n">
        <v>23.64239281</v>
      </c>
      <c r="F35" s="20" t="n">
        <v>0.59266269</v>
      </c>
      <c r="G35" s="18" t="n">
        <v>65.95404885000001</v>
      </c>
      <c r="H35" s="20" t="n">
        <v>0.58726128</v>
      </c>
      <c r="I35" s="18" t="n">
        <v>5.02609543</v>
      </c>
      <c r="J35" s="20" t="n">
        <v>0.08215685</v>
      </c>
      <c r="K35" s="18" t="s">
        <v>404</v>
      </c>
      <c r="L35" s="20" t="s">
        <v>404</v>
      </c>
      <c r="M35" s="18" t="n">
        <v>0</v>
      </c>
      <c r="N35" s="20" t="n">
        <v>0</v>
      </c>
      <c r="O35" s="18" t="n">
        <v>0</v>
      </c>
      <c r="P35" s="20" t="n">
        <v>0</v>
      </c>
      <c r="Q35" s="18" t="n">
        <v>5.37746291</v>
      </c>
      <c r="R35" s="20" t="n">
        <v>0.06202976</v>
      </c>
    </row>
    <row r="36" spans="1:18">
      <c r="A36" s="15" t="s">
        <v>433</v>
      </c>
      <c r="B36" s="17" t="n">
        <v>6736</v>
      </c>
      <c r="C36" s="18">
        <f>(667.0/B36*100)</f>
        <v/>
      </c>
      <c r="D36" s="19" t="n">
        <v>6069</v>
      </c>
      <c r="E36" s="18" t="n">
        <v>37.68608693</v>
      </c>
      <c r="F36" s="20" t="n">
        <v>3.23327949</v>
      </c>
      <c r="G36" s="18" t="n">
        <v>62.17268105</v>
      </c>
      <c r="H36" s="20" t="n">
        <v>3.22835499</v>
      </c>
      <c r="I36" s="18" t="n">
        <v>0.14123202</v>
      </c>
      <c r="J36" s="20" t="n">
        <v>0.14427999</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78.19177413</v>
      </c>
      <c r="F37" s="20" t="n">
        <v>3.49548978</v>
      </c>
      <c r="G37" s="18" t="n">
        <v>20.52506688</v>
      </c>
      <c r="H37" s="20" t="n">
        <v>3.42668297</v>
      </c>
      <c r="I37" s="18" t="n">
        <v>0.51106475</v>
      </c>
      <c r="J37" s="20" t="n">
        <v>0.51552163</v>
      </c>
      <c r="K37" s="18" t="s">
        <v>404</v>
      </c>
      <c r="L37" s="20" t="s">
        <v>404</v>
      </c>
      <c r="M37" s="18" t="n">
        <v>0</v>
      </c>
      <c r="N37" s="20" t="n">
        <v>0</v>
      </c>
      <c r="O37" s="18" t="n">
        <v>0</v>
      </c>
      <c r="P37" s="20" t="n">
        <v>0</v>
      </c>
      <c r="Q37" s="18" t="n">
        <v>0.77209424</v>
      </c>
      <c r="R37" s="20" t="n">
        <v>0.78090653</v>
      </c>
    </row>
    <row r="38" spans="1:18">
      <c r="A38" s="15" t="s">
        <v>435</v>
      </c>
      <c r="B38" s="17" t="n">
        <v>5860</v>
      </c>
      <c r="C38" s="18">
        <f>(268.0/B38*100)</f>
        <v/>
      </c>
      <c r="D38" s="19" t="n">
        <v>5592</v>
      </c>
      <c r="E38" s="18" t="n">
        <v>38.51082749</v>
      </c>
      <c r="F38" s="20" t="n">
        <v>3.61564123</v>
      </c>
      <c r="G38" s="18" t="n">
        <v>48.90389052</v>
      </c>
      <c r="H38" s="20" t="n">
        <v>3.72752038</v>
      </c>
      <c r="I38" s="18" t="n">
        <v>2.73841667</v>
      </c>
      <c r="J38" s="20" t="n">
        <v>1.44364425</v>
      </c>
      <c r="K38" s="18" t="s">
        <v>404</v>
      </c>
      <c r="L38" s="20" t="s">
        <v>404</v>
      </c>
      <c r="M38" s="18" t="n">
        <v>0</v>
      </c>
      <c r="N38" s="20" t="n">
        <v>0</v>
      </c>
      <c r="O38" s="18" t="n">
        <v>0</v>
      </c>
      <c r="P38" s="20" t="n">
        <v>0</v>
      </c>
      <c r="Q38" s="18" t="n">
        <v>9.846865319999999</v>
      </c>
      <c r="R38" s="20" t="n">
        <v>2.45132082</v>
      </c>
    </row>
    <row r="39" spans="1:18">
      <c r="A39" s="15" t="s">
        <v>436</v>
      </c>
      <c r="B39" s="17" t="n">
        <v>5895</v>
      </c>
      <c r="C39" s="18">
        <f>(0.0/B39*100)</f>
        <v/>
      </c>
      <c r="D39" s="19" t="n">
        <v>5895</v>
      </c>
      <c r="E39" s="18" t="n">
        <v>67.2028279</v>
      </c>
      <c r="F39" s="20" t="n">
        <v>4.17719668</v>
      </c>
      <c r="G39" s="18" t="n">
        <v>27.85825422</v>
      </c>
      <c r="H39" s="20" t="n">
        <v>3.78658839</v>
      </c>
      <c r="I39" s="18" t="n">
        <v>0.23518098</v>
      </c>
      <c r="J39" s="20" t="n">
        <v>0.19783543</v>
      </c>
      <c r="K39" s="18" t="s">
        <v>404</v>
      </c>
      <c r="L39" s="20" t="s">
        <v>404</v>
      </c>
      <c r="M39" s="18" t="n">
        <v>0</v>
      </c>
      <c r="N39" s="20" t="n">
        <v>0</v>
      </c>
      <c r="O39" s="18" t="n">
        <v>0</v>
      </c>
      <c r="P39" s="20" t="n">
        <v>0</v>
      </c>
      <c r="Q39" s="18" t="n">
        <v>4.70373689</v>
      </c>
      <c r="R39" s="20" t="n">
        <v>1.71752808</v>
      </c>
    </row>
    <row r="40" spans="1:18">
      <c r="A40" s="15" t="s">
        <v>437</v>
      </c>
      <c r="B40" s="17" t="n">
        <v>14157</v>
      </c>
      <c r="C40" s="18">
        <f>(2954.0/B40*100)</f>
        <v/>
      </c>
      <c r="D40" s="19" t="n">
        <v>11203</v>
      </c>
      <c r="E40" s="18" t="n">
        <v>76.74764652</v>
      </c>
      <c r="F40" s="20" t="n">
        <v>3.35446123</v>
      </c>
      <c r="G40" s="18" t="n">
        <v>17.42428086</v>
      </c>
      <c r="H40" s="20" t="n">
        <v>3.15911599</v>
      </c>
      <c r="I40" s="18" t="n">
        <v>2.46675535</v>
      </c>
      <c r="J40" s="20" t="n">
        <v>0.7245043799999999</v>
      </c>
      <c r="K40" s="18" t="s">
        <v>404</v>
      </c>
      <c r="L40" s="20" t="s">
        <v>404</v>
      </c>
      <c r="M40" s="18" t="n">
        <v>0</v>
      </c>
      <c r="N40" s="20" t="n">
        <v>0</v>
      </c>
      <c r="O40" s="18" t="n">
        <v>0</v>
      </c>
      <c r="P40" s="20" t="n">
        <v>0</v>
      </c>
      <c r="Q40" s="18" t="n">
        <v>3.36131727</v>
      </c>
      <c r="R40" s="20" t="n">
        <v>1.41196557</v>
      </c>
    </row>
    <row r="41" spans="1:18">
      <c r="A41" s="15" t="s">
        <v>438</v>
      </c>
      <c r="B41" s="17" t="n">
        <v>5712</v>
      </c>
      <c r="C41" s="18">
        <f>(99.0/B41*100)</f>
        <v/>
      </c>
      <c r="D41" s="19" t="n">
        <v>5613</v>
      </c>
      <c r="E41" s="18" t="n">
        <v>77.5323147</v>
      </c>
      <c r="F41" s="20" t="n">
        <v>3.63758231</v>
      </c>
      <c r="G41" s="18" t="n">
        <v>18.02302683</v>
      </c>
      <c r="H41" s="20" t="n">
        <v>3.10226291</v>
      </c>
      <c r="I41" s="18" t="n">
        <v>0.72477506</v>
      </c>
      <c r="J41" s="20" t="n">
        <v>0.59059192</v>
      </c>
      <c r="K41" s="18" t="s">
        <v>404</v>
      </c>
      <c r="L41" s="20" t="s">
        <v>404</v>
      </c>
      <c r="M41" s="18" t="n">
        <v>0</v>
      </c>
      <c r="N41" s="20" t="n">
        <v>0</v>
      </c>
      <c r="O41" s="18" t="n">
        <v>0</v>
      </c>
      <c r="P41" s="20" t="n">
        <v>0</v>
      </c>
      <c r="Q41" s="18" t="n">
        <v>3.71988341</v>
      </c>
      <c r="R41" s="20" t="n">
        <v>1.58076046</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53.59245457</v>
      </c>
      <c r="F44" s="20" t="n">
        <v>3.80581455</v>
      </c>
      <c r="G44" s="18" t="n">
        <v>15.78914642</v>
      </c>
      <c r="H44" s="20" t="n">
        <v>2.28255747</v>
      </c>
      <c r="I44" s="18" t="n">
        <v>0</v>
      </c>
      <c r="J44" s="20" t="n">
        <v>0</v>
      </c>
      <c r="K44" s="18" t="s">
        <v>404</v>
      </c>
      <c r="L44" s="20" t="s">
        <v>404</v>
      </c>
      <c r="M44" s="18" t="n">
        <v>0</v>
      </c>
      <c r="N44" s="20" t="n">
        <v>0</v>
      </c>
      <c r="O44" s="18" t="n">
        <v>0</v>
      </c>
      <c r="P44" s="20" t="n">
        <v>0</v>
      </c>
      <c r="Q44" s="18" t="n">
        <v>30.61839901</v>
      </c>
      <c r="R44" s="20" t="n">
        <v>3.79490221</v>
      </c>
    </row>
    <row r="45" spans="1:18">
      <c r="A45" s="15" t="s">
        <v>442</v>
      </c>
      <c r="B45" s="17" t="n">
        <v>5519</v>
      </c>
      <c r="C45" s="18">
        <f>(0.0/B45*100)</f>
        <v/>
      </c>
      <c r="D45" s="19" t="n">
        <v>5519</v>
      </c>
      <c r="E45" s="18" t="n">
        <v>85.53706197</v>
      </c>
      <c r="F45" s="20" t="n">
        <v>2.92876786</v>
      </c>
      <c r="G45" s="18" t="n">
        <v>5.89957185</v>
      </c>
      <c r="H45" s="20" t="n">
        <v>2.05499924</v>
      </c>
      <c r="I45" s="18" t="n">
        <v>0</v>
      </c>
      <c r="J45" s="20" t="n">
        <v>0</v>
      </c>
      <c r="K45" s="18" t="s">
        <v>404</v>
      </c>
      <c r="L45" s="20" t="s">
        <v>404</v>
      </c>
      <c r="M45" s="18" t="n">
        <v>0</v>
      </c>
      <c r="N45" s="20" t="n">
        <v>0</v>
      </c>
      <c r="O45" s="18" t="n">
        <v>0</v>
      </c>
      <c r="P45" s="20" t="n">
        <v>0</v>
      </c>
      <c r="Q45" s="18" t="n">
        <v>8.563366179999999</v>
      </c>
      <c r="R45" s="20" t="n">
        <v>2.42139108</v>
      </c>
    </row>
    <row r="46" spans="1:18">
      <c r="A46" s="15" t="s">
        <v>443</v>
      </c>
      <c r="B46" s="17" t="n">
        <v>23141</v>
      </c>
      <c r="C46" s="18">
        <f>(5797.0/B46*100)</f>
        <v/>
      </c>
      <c r="D46" s="19" t="n">
        <v>17344</v>
      </c>
      <c r="E46" s="18" t="n">
        <v>67.91082917</v>
      </c>
      <c r="F46" s="20" t="n">
        <v>2.51443629</v>
      </c>
      <c r="G46" s="18" t="n">
        <v>16.66023479</v>
      </c>
      <c r="H46" s="20" t="n">
        <v>2.04831369</v>
      </c>
      <c r="I46" s="18" t="n">
        <v>15.42893604</v>
      </c>
      <c r="J46" s="20" t="n">
        <v>1.62261838</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49.69443575</v>
      </c>
      <c r="F47" s="20" t="n">
        <v>3.87258949</v>
      </c>
      <c r="G47" s="18" t="n">
        <v>39.81244003</v>
      </c>
      <c r="H47" s="20" t="n">
        <v>3.65192489</v>
      </c>
      <c r="I47" s="18" t="n">
        <v>3.14759677</v>
      </c>
      <c r="J47" s="20" t="n">
        <v>1.24535904</v>
      </c>
      <c r="K47" s="18" t="s">
        <v>404</v>
      </c>
      <c r="L47" s="20" t="s">
        <v>404</v>
      </c>
      <c r="M47" s="18" t="n">
        <v>0</v>
      </c>
      <c r="N47" s="20" t="n">
        <v>0</v>
      </c>
      <c r="O47" s="18" t="n">
        <v>0</v>
      </c>
      <c r="P47" s="20" t="n">
        <v>0</v>
      </c>
      <c r="Q47" s="18" t="n">
        <v>7.34552746</v>
      </c>
      <c r="R47" s="20" t="n">
        <v>1.95146825</v>
      </c>
    </row>
    <row r="48" spans="1:18">
      <c r="A48" s="15" t="s">
        <v>445</v>
      </c>
      <c r="B48" s="17" t="n">
        <v>9841</v>
      </c>
      <c r="C48" s="18">
        <f>(40.0/B48*100)</f>
        <v/>
      </c>
      <c r="D48" s="19" t="n">
        <v>9801</v>
      </c>
      <c r="E48" s="18" t="n">
        <v>92.1687744</v>
      </c>
      <c r="F48" s="20" t="n">
        <v>2.54685201</v>
      </c>
      <c r="G48" s="18" t="n">
        <v>5.1480925</v>
      </c>
      <c r="H48" s="20" t="n">
        <v>2.3339634</v>
      </c>
      <c r="I48" s="18" t="n">
        <v>0.53523928</v>
      </c>
      <c r="J48" s="20" t="n">
        <v>0.52726012</v>
      </c>
      <c r="K48" s="18" t="s">
        <v>404</v>
      </c>
      <c r="L48" s="20" t="s">
        <v>404</v>
      </c>
      <c r="M48" s="18" t="n">
        <v>0</v>
      </c>
      <c r="N48" s="20" t="n">
        <v>0</v>
      </c>
      <c r="O48" s="18" t="n">
        <v>0</v>
      </c>
      <c r="P48" s="20" t="n">
        <v>0</v>
      </c>
      <c r="Q48" s="18" t="n">
        <v>2.14789382</v>
      </c>
      <c r="R48" s="20" t="n">
        <v>0.92644839</v>
      </c>
    </row>
    <row r="49" spans="1:18">
      <c r="A49" s="15" t="s">
        <v>446</v>
      </c>
      <c r="B49" s="17" t="n">
        <v>6349</v>
      </c>
      <c r="C49" s="18">
        <f>(52.0/B49*100)</f>
        <v/>
      </c>
      <c r="D49" s="19" t="n">
        <v>6297</v>
      </c>
      <c r="E49" s="18" t="n">
        <v>32.3551819</v>
      </c>
      <c r="F49" s="20" t="n">
        <v>3.53305504</v>
      </c>
      <c r="G49" s="18" t="n">
        <v>33.42963104</v>
      </c>
      <c r="H49" s="20" t="n">
        <v>3.59792717</v>
      </c>
      <c r="I49" s="18" t="n">
        <v>0</v>
      </c>
      <c r="J49" s="20" t="n">
        <v>0</v>
      </c>
      <c r="K49" s="18" t="s">
        <v>404</v>
      </c>
      <c r="L49" s="20" t="s">
        <v>404</v>
      </c>
      <c r="M49" s="18" t="n">
        <v>0</v>
      </c>
      <c r="N49" s="20" t="n">
        <v>0</v>
      </c>
      <c r="O49" s="18" t="n">
        <v>0</v>
      </c>
      <c r="P49" s="20" t="n">
        <v>0</v>
      </c>
      <c r="Q49" s="18" t="n">
        <v>34.21518705</v>
      </c>
      <c r="R49" s="20" t="n">
        <v>3.27114514</v>
      </c>
    </row>
    <row r="50" spans="1:18">
      <c r="A50" s="15" t="s">
        <v>447</v>
      </c>
      <c r="B50" s="17" t="n">
        <v>11795</v>
      </c>
      <c r="C50" s="18">
        <f>(1031.0/B50*100)</f>
        <v/>
      </c>
      <c r="D50" s="19" t="n">
        <v>10764</v>
      </c>
      <c r="E50" s="18" t="n">
        <v>68.34819831</v>
      </c>
      <c r="F50" s="20" t="n">
        <v>3.24248866</v>
      </c>
      <c r="G50" s="18" t="n">
        <v>16.27397813</v>
      </c>
      <c r="H50" s="20" t="n">
        <v>2.50217704</v>
      </c>
      <c r="I50" s="18" t="n">
        <v>8.769175479999999</v>
      </c>
      <c r="J50" s="20" t="n">
        <v>2.05654139</v>
      </c>
      <c r="K50" s="18" t="s">
        <v>404</v>
      </c>
      <c r="L50" s="20" t="s">
        <v>404</v>
      </c>
      <c r="M50" s="18" t="n">
        <v>0</v>
      </c>
      <c r="N50" s="20" t="n">
        <v>0</v>
      </c>
      <c r="O50" s="18" t="n">
        <v>0</v>
      </c>
      <c r="P50" s="20" t="n">
        <v>0</v>
      </c>
      <c r="Q50" s="18" t="n">
        <v>6.60864808</v>
      </c>
      <c r="R50" s="20" t="n">
        <v>1.46673621</v>
      </c>
    </row>
    <row r="51" spans="1:18">
      <c r="A51" s="15" t="s">
        <v>448</v>
      </c>
      <c r="B51" s="17" t="n">
        <v>6866</v>
      </c>
      <c r="C51" s="18">
        <f>(1187.0/B51*100)</f>
        <v/>
      </c>
      <c r="D51" s="19" t="n">
        <v>5679</v>
      </c>
      <c r="E51" s="18" t="n">
        <v>18.52737111</v>
      </c>
      <c r="F51" s="20" t="n">
        <v>3.25975612</v>
      </c>
      <c r="G51" s="18" t="n">
        <v>74.21546741</v>
      </c>
      <c r="H51" s="20" t="n">
        <v>3.70681609</v>
      </c>
      <c r="I51" s="18" t="n">
        <v>7.25716148</v>
      </c>
      <c r="J51" s="20" t="n">
        <v>2.16826417</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30.61103251</v>
      </c>
      <c r="F52" s="20" t="n">
        <v>3.65042278</v>
      </c>
      <c r="G52" s="18" t="n">
        <v>60.12507014</v>
      </c>
      <c r="H52" s="20" t="n">
        <v>3.72499051</v>
      </c>
      <c r="I52" s="18" t="n">
        <v>0.70727103</v>
      </c>
      <c r="J52" s="20" t="n">
        <v>0.01650758</v>
      </c>
      <c r="K52" s="18" t="s">
        <v>404</v>
      </c>
      <c r="L52" s="20" t="s">
        <v>404</v>
      </c>
      <c r="M52" s="18" t="n">
        <v>0</v>
      </c>
      <c r="N52" s="20" t="n">
        <v>0</v>
      </c>
      <c r="O52" s="18" t="n">
        <v>0</v>
      </c>
      <c r="P52" s="20" t="n">
        <v>0</v>
      </c>
      <c r="Q52" s="18" t="n">
        <v>8.556626319999999</v>
      </c>
      <c r="R52" s="20" t="n">
        <v>2.13664883</v>
      </c>
    </row>
    <row r="53" spans="1:18">
      <c r="A53" s="15" t="s">
        <v>450</v>
      </c>
      <c r="B53" s="17" t="n">
        <v>5571</v>
      </c>
      <c r="C53" s="18">
        <f>(0.0/B53*100)</f>
        <v/>
      </c>
      <c r="D53" s="19" t="n">
        <v>5571</v>
      </c>
      <c r="E53" s="18" t="n">
        <v>53.31370872</v>
      </c>
      <c r="F53" s="20" t="n">
        <v>0.14584509</v>
      </c>
      <c r="G53" s="18" t="n">
        <v>30.53724448</v>
      </c>
      <c r="H53" s="20" t="n">
        <v>0.12862678</v>
      </c>
      <c r="I53" s="18" t="n">
        <v>1.01628048</v>
      </c>
      <c r="J53" s="20" t="n">
        <v>0.06215544</v>
      </c>
      <c r="K53" s="18" t="s">
        <v>404</v>
      </c>
      <c r="L53" s="20" t="s">
        <v>404</v>
      </c>
      <c r="M53" s="18" t="n">
        <v>0</v>
      </c>
      <c r="N53" s="20" t="n">
        <v>0</v>
      </c>
      <c r="O53" s="18" t="n">
        <v>0</v>
      </c>
      <c r="P53" s="20" t="n">
        <v>0</v>
      </c>
      <c r="Q53" s="18" t="n">
        <v>15.13276632</v>
      </c>
      <c r="R53" s="20" t="n">
        <v>0.117058</v>
      </c>
    </row>
    <row r="54" spans="1:18">
      <c r="A54" s="15" t="s">
        <v>451</v>
      </c>
      <c r="B54" s="17" t="n">
        <v>4740</v>
      </c>
      <c r="C54" s="18">
        <f>(199.0/B54*100)</f>
        <v/>
      </c>
      <c r="D54" s="19" t="n">
        <v>4541</v>
      </c>
      <c r="E54" s="18" t="n">
        <v>28.17352959</v>
      </c>
      <c r="F54" s="20" t="n">
        <v>3.95267097</v>
      </c>
      <c r="G54" s="18" t="n">
        <v>27.35528444</v>
      </c>
      <c r="H54" s="20" t="n">
        <v>3.61879386</v>
      </c>
      <c r="I54" s="18" t="n">
        <v>12.32065786</v>
      </c>
      <c r="J54" s="20" t="n">
        <v>1.87807052</v>
      </c>
      <c r="K54" s="18" t="s">
        <v>404</v>
      </c>
      <c r="L54" s="20" t="s">
        <v>404</v>
      </c>
      <c r="M54" s="18" t="n">
        <v>0</v>
      </c>
      <c r="N54" s="20" t="n">
        <v>0</v>
      </c>
      <c r="O54" s="18" t="n">
        <v>0</v>
      </c>
      <c r="P54" s="20" t="n">
        <v>0</v>
      </c>
      <c r="Q54" s="18" t="n">
        <v>32.15052811</v>
      </c>
      <c r="R54" s="20" t="n">
        <v>3.96967926</v>
      </c>
    </row>
    <row r="55" spans="1:18">
      <c r="A55" s="15" t="s">
        <v>452</v>
      </c>
      <c r="B55" s="17" t="n">
        <v>5316</v>
      </c>
      <c r="C55" s="18">
        <f>(43.0/B55*100)</f>
        <v/>
      </c>
      <c r="D55" s="19" t="n">
        <v>5273</v>
      </c>
      <c r="E55" s="18" t="n">
        <v>58.1805703</v>
      </c>
      <c r="F55" s="20" t="n">
        <v>3.31215145</v>
      </c>
      <c r="G55" s="18" t="n">
        <v>5.49833485</v>
      </c>
      <c r="H55" s="20" t="n">
        <v>1.59020819</v>
      </c>
      <c r="I55" s="18" t="n">
        <v>0</v>
      </c>
      <c r="J55" s="20" t="n">
        <v>0</v>
      </c>
      <c r="K55" s="18" t="s">
        <v>404</v>
      </c>
      <c r="L55" s="20" t="s">
        <v>404</v>
      </c>
      <c r="M55" s="18" t="n">
        <v>0</v>
      </c>
      <c r="N55" s="20" t="n">
        <v>0</v>
      </c>
      <c r="O55" s="18" t="n">
        <v>0</v>
      </c>
      <c r="P55" s="20" t="n">
        <v>0</v>
      </c>
      <c r="Q55" s="18" t="n">
        <v>36.32109484</v>
      </c>
      <c r="R55" s="20" t="n">
        <v>3.16472648</v>
      </c>
    </row>
    <row r="56" spans="1:18">
      <c r="A56" s="15" t="s">
        <v>453</v>
      </c>
      <c r="B56" s="17" t="n">
        <v>5359</v>
      </c>
      <c r="C56" s="18">
        <f>(0.0/B56*100)</f>
        <v/>
      </c>
      <c r="D56" s="19" t="n">
        <v>5359</v>
      </c>
      <c r="E56" s="18" t="n">
        <v>57.86583786</v>
      </c>
      <c r="F56" s="20" t="n">
        <v>4.32253075</v>
      </c>
      <c r="G56" s="18" t="n">
        <v>33.03836497</v>
      </c>
      <c r="H56" s="20" t="n">
        <v>3.83202727</v>
      </c>
      <c r="I56" s="18" t="n">
        <v>4.28530324</v>
      </c>
      <c r="J56" s="20" t="n">
        <v>1.60179577</v>
      </c>
      <c r="K56" s="18" t="s">
        <v>404</v>
      </c>
      <c r="L56" s="20" t="s">
        <v>404</v>
      </c>
      <c r="M56" s="18" t="n">
        <v>0</v>
      </c>
      <c r="N56" s="20" t="n">
        <v>0</v>
      </c>
      <c r="O56" s="18" t="n">
        <v>0</v>
      </c>
      <c r="P56" s="20" t="n">
        <v>0</v>
      </c>
      <c r="Q56" s="18" t="n">
        <v>4.81049392</v>
      </c>
      <c r="R56" s="20" t="n">
        <v>1.99612488</v>
      </c>
    </row>
    <row r="57" spans="1:18">
      <c r="A57" s="15" t="s">
        <v>454</v>
      </c>
      <c r="B57" s="17" t="n">
        <v>6513</v>
      </c>
      <c r="C57" s="18">
        <f>(0.0/B57*100)</f>
        <v/>
      </c>
      <c r="D57" s="19" t="n">
        <v>6513</v>
      </c>
      <c r="E57" s="18" t="n">
        <v>76.06755543</v>
      </c>
      <c r="F57" s="20" t="n">
        <v>3.43281489</v>
      </c>
      <c r="G57" s="18" t="n">
        <v>7.0840936</v>
      </c>
      <c r="H57" s="20" t="n">
        <v>1.87543601</v>
      </c>
      <c r="I57" s="18" t="n">
        <v>0</v>
      </c>
      <c r="J57" s="20" t="n">
        <v>0</v>
      </c>
      <c r="K57" s="18" t="s">
        <v>404</v>
      </c>
      <c r="L57" s="20" t="s">
        <v>404</v>
      </c>
      <c r="M57" s="18" t="n">
        <v>0</v>
      </c>
      <c r="N57" s="20" t="n">
        <v>0</v>
      </c>
      <c r="O57" s="18" t="n">
        <v>0.25737519</v>
      </c>
      <c r="P57" s="20" t="n">
        <v>0.25683049</v>
      </c>
      <c r="Q57" s="18" t="n">
        <v>16.59097578</v>
      </c>
      <c r="R57" s="20" t="n">
        <v>2.90812707</v>
      </c>
    </row>
    <row r="58" spans="1:18">
      <c r="A58" s="15" t="s">
        <v>455</v>
      </c>
      <c r="B58" s="17" t="n">
        <v>7267</v>
      </c>
      <c r="C58" s="18">
        <f>(0.0/B58*100)</f>
        <v/>
      </c>
      <c r="D58" s="19" t="n">
        <v>7267</v>
      </c>
      <c r="E58" s="18" t="n">
        <v>33.28903935</v>
      </c>
      <c r="F58" s="20" t="n">
        <v>3.28514661</v>
      </c>
      <c r="G58" s="18" t="n">
        <v>16.46992269</v>
      </c>
      <c r="H58" s="20" t="n">
        <v>2.85426807</v>
      </c>
      <c r="I58" s="18" t="n">
        <v>0</v>
      </c>
      <c r="J58" s="20" t="n">
        <v>0</v>
      </c>
      <c r="K58" s="18" t="s">
        <v>404</v>
      </c>
      <c r="L58" s="20" t="s">
        <v>404</v>
      </c>
      <c r="M58" s="18" t="n">
        <v>0</v>
      </c>
      <c r="N58" s="20" t="n">
        <v>0</v>
      </c>
      <c r="O58" s="18" t="n">
        <v>0</v>
      </c>
      <c r="P58" s="20" t="n">
        <v>0</v>
      </c>
      <c r="Q58" s="18" t="n">
        <v>50.24103797</v>
      </c>
      <c r="R58" s="20" t="n">
        <v>3.63026932</v>
      </c>
    </row>
    <row r="59" spans="1:18">
      <c r="A59" s="15" t="s">
        <v>456</v>
      </c>
      <c r="B59" s="17" t="n">
        <v>4826</v>
      </c>
      <c r="C59" s="18">
        <f>(0.0/B59*100)</f>
        <v/>
      </c>
      <c r="D59" s="19" t="n">
        <v>4826</v>
      </c>
      <c r="E59" s="18" t="n">
        <v>34.00323623</v>
      </c>
      <c r="F59" s="20" t="n">
        <v>1.19814323</v>
      </c>
      <c r="G59" s="18" t="n">
        <v>29.59794996</v>
      </c>
      <c r="H59" s="20" t="n">
        <v>1.16181585</v>
      </c>
      <c r="I59" s="18" t="n">
        <v>0</v>
      </c>
      <c r="J59" s="20" t="n">
        <v>0</v>
      </c>
      <c r="K59" s="18" t="s">
        <v>404</v>
      </c>
      <c r="L59" s="20" t="s">
        <v>404</v>
      </c>
      <c r="M59" s="18" t="n">
        <v>0</v>
      </c>
      <c r="N59" s="20" t="n">
        <v>0</v>
      </c>
      <c r="O59" s="18" t="n">
        <v>0</v>
      </c>
      <c r="P59" s="20" t="n">
        <v>0</v>
      </c>
      <c r="Q59" s="18" t="n">
        <v>36.3988138</v>
      </c>
      <c r="R59" s="20" t="n">
        <v>1.28115298</v>
      </c>
    </row>
    <row r="60" spans="1:18">
      <c r="A60" s="15" t="s">
        <v>457</v>
      </c>
      <c r="B60" s="17" t="n">
        <v>4546</v>
      </c>
      <c r="C60" s="18">
        <f>(0.0/B60*100)</f>
        <v/>
      </c>
      <c r="D60" s="19" t="n">
        <v>4546</v>
      </c>
      <c r="E60" s="18" t="n">
        <v>43.27968236</v>
      </c>
      <c r="F60" s="20" t="n">
        <v>3.34663084</v>
      </c>
      <c r="G60" s="18" t="n">
        <v>6.9710688</v>
      </c>
      <c r="H60" s="20" t="n">
        <v>1.95476634</v>
      </c>
      <c r="I60" s="18" t="n">
        <v>0</v>
      </c>
      <c r="J60" s="20" t="n">
        <v>0</v>
      </c>
      <c r="K60" s="18" t="s">
        <v>404</v>
      </c>
      <c r="L60" s="20" t="s">
        <v>404</v>
      </c>
      <c r="M60" s="18" t="n">
        <v>0</v>
      </c>
      <c r="N60" s="20" t="n">
        <v>0</v>
      </c>
      <c r="O60" s="18" t="n">
        <v>0</v>
      </c>
      <c r="P60" s="20" t="n">
        <v>0</v>
      </c>
      <c r="Q60" s="18" t="n">
        <v>49.74924883</v>
      </c>
      <c r="R60" s="20" t="n">
        <v>3.3219561</v>
      </c>
    </row>
    <row r="61" spans="1:18">
      <c r="A61" s="15" t="s">
        <v>458</v>
      </c>
      <c r="B61" s="17" t="n">
        <v>6525</v>
      </c>
      <c r="C61" s="18">
        <f>(0.0/B61*100)</f>
        <v/>
      </c>
      <c r="D61" s="19" t="n">
        <v>6525</v>
      </c>
      <c r="E61" s="18" t="n">
        <v>52.49151261</v>
      </c>
      <c r="F61" s="20" t="n">
        <v>2.8622312</v>
      </c>
      <c r="G61" s="18" t="n">
        <v>31.92787954</v>
      </c>
      <c r="H61" s="20" t="n">
        <v>2.47396816</v>
      </c>
      <c r="I61" s="18" t="n">
        <v>1.18782742</v>
      </c>
      <c r="J61" s="20" t="n">
        <v>0.71730393</v>
      </c>
      <c r="K61" s="18" t="s">
        <v>404</v>
      </c>
      <c r="L61" s="20" t="s">
        <v>404</v>
      </c>
      <c r="M61" s="18" t="n">
        <v>0</v>
      </c>
      <c r="N61" s="20" t="n">
        <v>0</v>
      </c>
      <c r="O61" s="18" t="n">
        <v>0</v>
      </c>
      <c r="P61" s="20" t="n">
        <v>0</v>
      </c>
      <c r="Q61" s="18" t="n">
        <v>14.39278043</v>
      </c>
      <c r="R61" s="20" t="n">
        <v>2.19590508</v>
      </c>
    </row>
    <row r="62" spans="1:18">
      <c r="A62" s="15" t="s">
        <v>459</v>
      </c>
      <c r="B62" s="17" t="n">
        <v>4476</v>
      </c>
      <c r="C62" s="18">
        <f>(0.0/B62*100)</f>
        <v/>
      </c>
      <c r="D62" s="19" t="n">
        <v>4476</v>
      </c>
      <c r="E62" s="18" t="n">
        <v>58.95278567</v>
      </c>
      <c r="F62" s="20" t="n">
        <v>0.05871249</v>
      </c>
      <c r="G62" s="18" t="n">
        <v>31.01552988</v>
      </c>
      <c r="H62" s="20" t="n">
        <v>0.05793758</v>
      </c>
      <c r="I62" s="18" t="n">
        <v>0.43076457</v>
      </c>
      <c r="J62" s="20" t="n">
        <v>0.00694981</v>
      </c>
      <c r="K62" s="18" t="s">
        <v>404</v>
      </c>
      <c r="L62" s="20" t="s">
        <v>404</v>
      </c>
      <c r="M62" s="18" t="n">
        <v>0</v>
      </c>
      <c r="N62" s="20" t="n">
        <v>0</v>
      </c>
      <c r="O62" s="18" t="n">
        <v>0</v>
      </c>
      <c r="P62" s="20" t="n">
        <v>0</v>
      </c>
      <c r="Q62" s="18" t="n">
        <v>9.600919879999999</v>
      </c>
      <c r="R62" s="20" t="n">
        <v>0.03498569</v>
      </c>
    </row>
    <row r="63" spans="1:18">
      <c r="A63" s="15" t="s">
        <v>460</v>
      </c>
      <c r="B63" s="17" t="n">
        <v>5324</v>
      </c>
      <c r="C63" s="18">
        <f>(0.0/B63*100)</f>
        <v/>
      </c>
      <c r="D63" s="19" t="n">
        <v>5324</v>
      </c>
      <c r="E63" s="18" t="n">
        <v>46.02996918</v>
      </c>
      <c r="F63" s="20" t="n">
        <v>0.18859143</v>
      </c>
      <c r="G63" s="18" t="n">
        <v>17.12323415</v>
      </c>
      <c r="H63" s="20" t="n">
        <v>0.13840917</v>
      </c>
      <c r="I63" s="18" t="n">
        <v>0</v>
      </c>
      <c r="J63" s="20" t="n">
        <v>0</v>
      </c>
      <c r="K63" s="18" t="s">
        <v>404</v>
      </c>
      <c r="L63" s="20" t="s">
        <v>404</v>
      </c>
      <c r="M63" s="18" t="n">
        <v>0</v>
      </c>
      <c r="N63" s="20" t="n">
        <v>0</v>
      </c>
      <c r="O63" s="18" t="n">
        <v>0</v>
      </c>
      <c r="P63" s="20" t="n">
        <v>0</v>
      </c>
      <c r="Q63" s="18" t="n">
        <v>36.84679668</v>
      </c>
      <c r="R63" s="20" t="n">
        <v>0.19149496</v>
      </c>
    </row>
    <row r="64" spans="1:18">
      <c r="A64" s="15" t="s">
        <v>461</v>
      </c>
      <c r="B64" s="17" t="n">
        <v>3634</v>
      </c>
      <c r="C64" s="18">
        <f>(27.0/B64*100)</f>
        <v/>
      </c>
      <c r="D64" s="19" t="n">
        <v>3607</v>
      </c>
      <c r="E64" s="18" t="n">
        <v>75.30205947</v>
      </c>
      <c r="F64" s="20" t="n">
        <v>0.10679667</v>
      </c>
      <c r="G64" s="18" t="n">
        <v>9.82515491</v>
      </c>
      <c r="H64" s="20" t="n">
        <v>0.07154104999999999</v>
      </c>
      <c r="I64" s="18" t="n">
        <v>0</v>
      </c>
      <c r="J64" s="20" t="n">
        <v>0</v>
      </c>
      <c r="K64" s="18" t="s">
        <v>404</v>
      </c>
      <c r="L64" s="20" t="s">
        <v>404</v>
      </c>
      <c r="M64" s="18" t="n">
        <v>0</v>
      </c>
      <c r="N64" s="20" t="n">
        <v>0</v>
      </c>
      <c r="O64" s="18" t="n">
        <v>0</v>
      </c>
      <c r="P64" s="20" t="n">
        <v>0</v>
      </c>
      <c r="Q64" s="18" t="n">
        <v>14.87278563</v>
      </c>
      <c r="R64" s="20" t="n">
        <v>0.08017989</v>
      </c>
    </row>
    <row r="65" spans="1:18">
      <c r="A65" s="15" t="s">
        <v>462</v>
      </c>
      <c r="B65" s="17" t="n">
        <v>5325</v>
      </c>
      <c r="C65" s="18">
        <f>(0.0/B65*100)</f>
        <v/>
      </c>
      <c r="D65" s="19" t="n">
        <v>5325</v>
      </c>
      <c r="E65" s="18" t="n">
        <v>94.1884214</v>
      </c>
      <c r="F65" s="20" t="n">
        <v>1.67336374</v>
      </c>
      <c r="G65" s="18" t="n">
        <v>0.50603027</v>
      </c>
      <c r="H65" s="20" t="n">
        <v>0.43753046</v>
      </c>
      <c r="I65" s="18" t="n">
        <v>0</v>
      </c>
      <c r="J65" s="20" t="n">
        <v>0</v>
      </c>
      <c r="K65" s="18" t="s">
        <v>404</v>
      </c>
      <c r="L65" s="20" t="s">
        <v>404</v>
      </c>
      <c r="M65" s="18" t="n">
        <v>0</v>
      </c>
      <c r="N65" s="20" t="n">
        <v>0</v>
      </c>
      <c r="O65" s="18" t="n">
        <v>0</v>
      </c>
      <c r="P65" s="20" t="n">
        <v>0</v>
      </c>
      <c r="Q65" s="18" t="n">
        <v>5.30554833</v>
      </c>
      <c r="R65" s="20" t="n">
        <v>1.60951472</v>
      </c>
    </row>
    <row r="66" spans="1:18">
      <c r="A66" s="15" t="s">
        <v>463</v>
      </c>
      <c r="B66" s="17" t="n">
        <v>5665</v>
      </c>
      <c r="C66" s="18">
        <f>(0.0/B66*100)</f>
        <v/>
      </c>
      <c r="D66" s="19" t="n">
        <v>5665</v>
      </c>
      <c r="E66" s="18" t="n">
        <v>26.34563352</v>
      </c>
      <c r="F66" s="20" t="n">
        <v>0.30732999</v>
      </c>
      <c r="G66" s="18" t="n">
        <v>64.2475275</v>
      </c>
      <c r="H66" s="20" t="n">
        <v>0.37232862</v>
      </c>
      <c r="I66" s="18" t="n">
        <v>1.05209465</v>
      </c>
      <c r="J66" s="20" t="n">
        <v>0.33984667</v>
      </c>
      <c r="K66" s="18" t="s">
        <v>404</v>
      </c>
      <c r="L66" s="20" t="s">
        <v>404</v>
      </c>
      <c r="M66" s="18" t="n">
        <v>0</v>
      </c>
      <c r="N66" s="20" t="n">
        <v>0</v>
      </c>
      <c r="O66" s="18" t="n">
        <v>0</v>
      </c>
      <c r="P66" s="20" t="n">
        <v>0</v>
      </c>
      <c r="Q66" s="18" t="n">
        <v>8.354744330000001</v>
      </c>
      <c r="R66" s="20" t="n">
        <v>0.06552864</v>
      </c>
    </row>
    <row r="67" spans="1:18">
      <c r="A67" s="15" t="s">
        <v>464</v>
      </c>
      <c r="B67" s="17" t="n">
        <v>6971</v>
      </c>
      <c r="C67" s="18">
        <f>(0.0/B67*100)</f>
        <v/>
      </c>
      <c r="D67" s="19" t="n">
        <v>6971</v>
      </c>
      <c r="E67" s="18" t="n">
        <v>53.03155918</v>
      </c>
      <c r="F67" s="20" t="n">
        <v>3.10444551</v>
      </c>
      <c r="G67" s="18" t="n">
        <v>23.33548617</v>
      </c>
      <c r="H67" s="20" t="n">
        <v>2.65778826</v>
      </c>
      <c r="I67" s="18" t="n">
        <v>0.8893451</v>
      </c>
      <c r="J67" s="20" t="n">
        <v>0.5227811</v>
      </c>
      <c r="K67" s="18" t="s">
        <v>404</v>
      </c>
      <c r="L67" s="20" t="s">
        <v>404</v>
      </c>
      <c r="M67" s="18" t="n">
        <v>0</v>
      </c>
      <c r="N67" s="20" t="n">
        <v>0</v>
      </c>
      <c r="O67" s="18" t="n">
        <v>0</v>
      </c>
      <c r="P67" s="20" t="n">
        <v>0</v>
      </c>
      <c r="Q67" s="18" t="n">
        <v>22.74360955</v>
      </c>
      <c r="R67" s="20" t="n">
        <v>2.73604449</v>
      </c>
    </row>
    <row r="68" spans="1:18">
      <c r="A68" s="15" t="s">
        <v>465</v>
      </c>
      <c r="B68" s="17" t="n">
        <v>12083</v>
      </c>
      <c r="C68" s="18">
        <f>(0.0/B68*100)</f>
        <v/>
      </c>
      <c r="D68" s="19" t="n">
        <v>12083</v>
      </c>
      <c r="E68" s="18" t="n">
        <v>74.83193563</v>
      </c>
      <c r="F68" s="20" t="n">
        <v>0.08234103</v>
      </c>
      <c r="G68" s="18" t="n">
        <v>17.79852456</v>
      </c>
      <c r="H68" s="20" t="n">
        <v>0.07605940999999999</v>
      </c>
      <c r="I68" s="18" t="n">
        <v>0.73080554</v>
      </c>
      <c r="J68" s="20" t="n">
        <v>0.02197892</v>
      </c>
      <c r="K68" s="18" t="s">
        <v>404</v>
      </c>
      <c r="L68" s="20" t="s">
        <v>404</v>
      </c>
      <c r="M68" s="18" t="n">
        <v>0</v>
      </c>
      <c r="N68" s="20" t="n">
        <v>0</v>
      </c>
      <c r="O68" s="18" t="n">
        <v>0</v>
      </c>
      <c r="P68" s="20" t="n">
        <v>0</v>
      </c>
      <c r="Q68" s="18" t="n">
        <v>6.63873427</v>
      </c>
      <c r="R68" s="20" t="n">
        <v>0.03985485</v>
      </c>
    </row>
    <row r="69" spans="1:18">
      <c r="A69" s="15" t="s">
        <v>466</v>
      </c>
      <c r="B69" s="17" t="n">
        <v>4876</v>
      </c>
      <c r="C69" s="18">
        <f>(0.0/B69*100)</f>
        <v/>
      </c>
      <c r="D69" s="19" t="n">
        <v>4876</v>
      </c>
      <c r="E69" s="18" t="n">
        <v>81.49271673</v>
      </c>
      <c r="F69" s="20" t="n">
        <v>2.70817921</v>
      </c>
      <c r="G69" s="18" t="n">
        <v>6.87058068</v>
      </c>
      <c r="H69" s="20" t="n">
        <v>1.66529651</v>
      </c>
      <c r="I69" s="18" t="n">
        <v>0</v>
      </c>
      <c r="J69" s="20" t="n">
        <v>0</v>
      </c>
      <c r="K69" s="18" t="s">
        <v>404</v>
      </c>
      <c r="L69" s="20" t="s">
        <v>404</v>
      </c>
      <c r="M69" s="18" t="n">
        <v>0</v>
      </c>
      <c r="N69" s="20" t="n">
        <v>0</v>
      </c>
      <c r="O69" s="18" t="n">
        <v>0</v>
      </c>
      <c r="P69" s="20" t="n">
        <v>0</v>
      </c>
      <c r="Q69" s="18" t="n">
        <v>11.6367026</v>
      </c>
      <c r="R69" s="20" t="n">
        <v>2.46383554</v>
      </c>
    </row>
    <row r="70" spans="1:18">
      <c r="A70" s="15" t="s">
        <v>467</v>
      </c>
      <c r="B70" s="17" t="n">
        <v>6036</v>
      </c>
      <c r="C70" s="18">
        <f>(0.0/B70*100)</f>
        <v/>
      </c>
      <c r="D70" s="19" t="n">
        <v>6036</v>
      </c>
      <c r="E70" s="18" t="n">
        <v>90.95143902</v>
      </c>
      <c r="F70" s="20" t="n">
        <v>1.85980282</v>
      </c>
      <c r="G70" s="18" t="n">
        <v>7.86721387</v>
      </c>
      <c r="H70" s="20" t="n">
        <v>1.7245084</v>
      </c>
      <c r="I70" s="18" t="n">
        <v>0</v>
      </c>
      <c r="J70" s="20" t="n">
        <v>0</v>
      </c>
      <c r="K70" s="18" t="s">
        <v>404</v>
      </c>
      <c r="L70" s="20" t="s">
        <v>404</v>
      </c>
      <c r="M70" s="18" t="n">
        <v>0</v>
      </c>
      <c r="N70" s="20" t="n">
        <v>0</v>
      </c>
      <c r="O70" s="18" t="n">
        <v>0</v>
      </c>
      <c r="P70" s="20" t="n">
        <v>0</v>
      </c>
      <c r="Q70" s="18" t="n">
        <v>1.18134711</v>
      </c>
      <c r="R70" s="20" t="n">
        <v>0.6276532</v>
      </c>
    </row>
    <row r="71" spans="1:18">
      <c r="A71" s="15" t="s">
        <v>468</v>
      </c>
      <c r="B71" s="17" t="n">
        <v>6115</v>
      </c>
      <c r="C71" s="18">
        <f>(0.0/B71*100)</f>
        <v/>
      </c>
      <c r="D71" s="19" t="n">
        <v>6115</v>
      </c>
      <c r="E71" s="18" t="n">
        <v>83.65767344</v>
      </c>
      <c r="F71" s="20" t="n">
        <v>0.21533504</v>
      </c>
      <c r="G71" s="18" t="n">
        <v>15.70815435</v>
      </c>
      <c r="H71" s="20" t="n">
        <v>0.21146086</v>
      </c>
      <c r="I71" s="18" t="n">
        <v>0.62661758</v>
      </c>
      <c r="J71" s="20" t="n">
        <v>0.02967901</v>
      </c>
      <c r="K71" s="18" t="s">
        <v>404</v>
      </c>
      <c r="L71" s="20" t="s">
        <v>404</v>
      </c>
      <c r="M71" s="18" t="n">
        <v>0</v>
      </c>
      <c r="N71" s="20" t="n">
        <v>0</v>
      </c>
      <c r="O71" s="18" t="n">
        <v>0</v>
      </c>
      <c r="P71" s="20" t="n">
        <v>0</v>
      </c>
      <c r="Q71" s="18" t="n">
        <v>0.00755463</v>
      </c>
      <c r="R71" s="20" t="n">
        <v>0.0006956</v>
      </c>
    </row>
    <row r="72" spans="1:18">
      <c r="A72" s="15" t="s">
        <v>469</v>
      </c>
      <c r="B72" s="17" t="n">
        <v>7708</v>
      </c>
      <c r="C72" s="18">
        <f>(0.0/B72*100)</f>
        <v/>
      </c>
      <c r="D72" s="19" t="n">
        <v>7708</v>
      </c>
      <c r="E72" s="18" t="n">
        <v>77.83220605</v>
      </c>
      <c r="F72" s="20" t="n">
        <v>3.13537604</v>
      </c>
      <c r="G72" s="18" t="n">
        <v>17.0795841</v>
      </c>
      <c r="H72" s="20" t="n">
        <v>2.69235589</v>
      </c>
      <c r="I72" s="18" t="n">
        <v>1.80009285</v>
      </c>
      <c r="J72" s="20" t="n">
        <v>0.92598662</v>
      </c>
      <c r="K72" s="18" t="s">
        <v>404</v>
      </c>
      <c r="L72" s="20" t="s">
        <v>404</v>
      </c>
      <c r="M72" s="18" t="n">
        <v>0</v>
      </c>
      <c r="N72" s="20" t="n">
        <v>0</v>
      </c>
      <c r="O72" s="18" t="n">
        <v>0</v>
      </c>
      <c r="P72" s="20" t="n">
        <v>0</v>
      </c>
      <c r="Q72" s="18" t="n">
        <v>3.288117</v>
      </c>
      <c r="R72" s="20" t="n">
        <v>1.31094752</v>
      </c>
    </row>
    <row r="73" spans="1:18">
      <c r="A73" s="15" t="s">
        <v>470</v>
      </c>
      <c r="B73" s="17" t="n">
        <v>8249</v>
      </c>
      <c r="C73" s="18">
        <f>(0.0/B73*100)</f>
        <v/>
      </c>
      <c r="D73" s="19" t="n">
        <v>8249</v>
      </c>
      <c r="E73" s="18" t="n">
        <v>70.37076979</v>
      </c>
      <c r="F73" s="20" t="n">
        <v>3.46895218</v>
      </c>
      <c r="G73" s="18" t="n">
        <v>21.56171783</v>
      </c>
      <c r="H73" s="20" t="n">
        <v>3.60524505</v>
      </c>
      <c r="I73" s="18" t="n">
        <v>2.74093588</v>
      </c>
      <c r="J73" s="20" t="n">
        <v>1.27603664</v>
      </c>
      <c r="K73" s="18" t="s">
        <v>404</v>
      </c>
      <c r="L73" s="20" t="s">
        <v>404</v>
      </c>
      <c r="M73" s="18" t="n">
        <v>0</v>
      </c>
      <c r="N73" s="20" t="n">
        <v>0</v>
      </c>
      <c r="O73" s="18" t="n">
        <v>0</v>
      </c>
      <c r="P73" s="20" t="n">
        <v>0</v>
      </c>
      <c r="Q73" s="18" t="n">
        <v>5.3265765</v>
      </c>
      <c r="R73" s="20" t="n">
        <v>1.6270514</v>
      </c>
    </row>
    <row r="74" spans="1:18">
      <c r="A74" s="15" t="s">
        <v>471</v>
      </c>
      <c r="B74" s="17" t="n">
        <v>4692</v>
      </c>
      <c r="C74" s="18">
        <f>(484.0/B74*100)</f>
        <v/>
      </c>
      <c r="D74" s="19" t="n">
        <v>4208</v>
      </c>
      <c r="E74" s="18" t="n">
        <v>61.09243831</v>
      </c>
      <c r="F74" s="20" t="n">
        <v>0.27192205</v>
      </c>
      <c r="G74" s="18" t="n">
        <v>16.49304537</v>
      </c>
      <c r="H74" s="20" t="n">
        <v>0.22256706</v>
      </c>
      <c r="I74" s="18" t="n">
        <v>0</v>
      </c>
      <c r="J74" s="20" t="n">
        <v>0</v>
      </c>
      <c r="K74" s="18" t="s">
        <v>404</v>
      </c>
      <c r="L74" s="20" t="s">
        <v>404</v>
      </c>
      <c r="M74" s="18" t="n">
        <v>0</v>
      </c>
      <c r="N74" s="20" t="n">
        <v>0</v>
      </c>
      <c r="O74" s="18" t="n">
        <v>0</v>
      </c>
      <c r="P74" s="20" t="n">
        <v>0</v>
      </c>
      <c r="Q74" s="18" t="n">
        <v>22.41451632</v>
      </c>
      <c r="R74" s="20" t="n">
        <v>0.21693622</v>
      </c>
    </row>
    <row r="75" spans="1:18">
      <c r="A75" s="15" t="s">
        <v>472</v>
      </c>
      <c r="B75" s="17" t="n">
        <v>5375</v>
      </c>
      <c r="C75" s="18">
        <f>(483.0/B75*100)</f>
        <v/>
      </c>
      <c r="D75" s="19" t="n">
        <v>4892</v>
      </c>
      <c r="E75" s="18" t="n">
        <v>46.60388238</v>
      </c>
      <c r="F75" s="20" t="n">
        <v>4.35511605</v>
      </c>
      <c r="G75" s="18" t="n">
        <v>35.09325698</v>
      </c>
      <c r="H75" s="20" t="n">
        <v>4.00749455</v>
      </c>
      <c r="I75" s="18" t="n">
        <v>9.05972854</v>
      </c>
      <c r="J75" s="20" t="n">
        <v>2.57180003</v>
      </c>
      <c r="K75" s="18" t="s">
        <v>404</v>
      </c>
      <c r="L75" s="20" t="s">
        <v>404</v>
      </c>
      <c r="M75" s="18" t="n">
        <v>0</v>
      </c>
      <c r="N75" s="20" t="n">
        <v>0</v>
      </c>
      <c r="O75" s="18" t="n">
        <v>0</v>
      </c>
      <c r="P75" s="20" t="n">
        <v>0</v>
      </c>
      <c r="Q75" s="18" t="n">
        <v>9.2431321</v>
      </c>
      <c r="R75" s="20" t="n">
        <v>2.33034011</v>
      </c>
    </row>
    <row r="76" spans="1:18">
      <c r="A76" s="15" t="s">
        <v>473</v>
      </c>
      <c r="B76" s="17" t="n">
        <v>14167</v>
      </c>
      <c r="C76" s="18">
        <f>(1400.0/B76*100)</f>
        <v/>
      </c>
      <c r="D76" s="19" t="n">
        <v>12767</v>
      </c>
      <c r="E76" s="18" t="n">
        <v>66.24857433</v>
      </c>
      <c r="F76" s="20" t="n">
        <v>2.5944113</v>
      </c>
      <c r="G76" s="18" t="n">
        <v>14.9714034</v>
      </c>
      <c r="H76" s="20" t="n">
        <v>2.08427414</v>
      </c>
      <c r="I76" s="18" t="n">
        <v>8.696268829999999</v>
      </c>
      <c r="J76" s="20" t="n">
        <v>1.48191425</v>
      </c>
      <c r="K76" s="18" t="s">
        <v>404</v>
      </c>
      <c r="L76" s="20" t="s">
        <v>404</v>
      </c>
      <c r="M76" s="18" t="n">
        <v>0</v>
      </c>
      <c r="N76" s="20" t="n">
        <v>0</v>
      </c>
      <c r="O76" s="18" t="n">
        <v>0</v>
      </c>
      <c r="P76" s="20" t="n">
        <v>0</v>
      </c>
      <c r="Q76" s="18" t="n">
        <v>10.08375344</v>
      </c>
      <c r="R76" s="20" t="n">
        <v>1.31018626</v>
      </c>
    </row>
    <row r="77" spans="1:18">
      <c r="A77" s="15" t="s">
        <v>474</v>
      </c>
      <c r="B77" s="17" t="n">
        <v>6062</v>
      </c>
      <c r="C77" s="18">
        <f>(0.0/B77*100)</f>
        <v/>
      </c>
      <c r="D77" s="19" t="n">
        <v>6062</v>
      </c>
      <c r="E77" s="18" t="n">
        <v>23.32794236</v>
      </c>
      <c r="F77" s="20" t="n">
        <v>2.4115702</v>
      </c>
      <c r="G77" s="18" t="n">
        <v>43.1974067</v>
      </c>
      <c r="H77" s="20" t="n">
        <v>3.01523065</v>
      </c>
      <c r="I77" s="18" t="n">
        <v>4.08109565</v>
      </c>
      <c r="J77" s="20" t="n">
        <v>1.27745421</v>
      </c>
      <c r="K77" s="18" t="s">
        <v>404</v>
      </c>
      <c r="L77" s="20" t="s">
        <v>404</v>
      </c>
      <c r="M77" s="18" t="n">
        <v>0</v>
      </c>
      <c r="N77" s="20" t="n">
        <v>0</v>
      </c>
      <c r="O77" s="18" t="n">
        <v>0</v>
      </c>
      <c r="P77" s="20" t="n">
        <v>0</v>
      </c>
      <c r="Q77" s="18" t="n">
        <v>29.39355529</v>
      </c>
      <c r="R77" s="20" t="n">
        <v>3.27816033</v>
      </c>
    </row>
    <row r="78" spans="1:18">
      <c r="A78" s="15" t="s">
        <v>475</v>
      </c>
      <c r="B78" s="17" t="n">
        <v>5826</v>
      </c>
      <c r="C78" s="18">
        <f>(0.0/B78*100)</f>
        <v/>
      </c>
      <c r="D78" s="19" t="n">
        <v>5826</v>
      </c>
      <c r="E78" s="18" t="n">
        <v>56.22738897</v>
      </c>
      <c r="F78" s="20" t="n">
        <v>3.80936825</v>
      </c>
      <c r="G78" s="18" t="n">
        <v>11.19676212</v>
      </c>
      <c r="H78" s="20" t="n">
        <v>2.37911418</v>
      </c>
      <c r="I78" s="18" t="n">
        <v>0</v>
      </c>
      <c r="J78" s="20" t="n">
        <v>0</v>
      </c>
      <c r="K78" s="18" t="s">
        <v>404</v>
      </c>
      <c r="L78" s="20" t="s">
        <v>404</v>
      </c>
      <c r="M78" s="18" t="n">
        <v>0</v>
      </c>
      <c r="N78" s="20" t="n">
        <v>0</v>
      </c>
      <c r="O78" s="18" t="n">
        <v>0</v>
      </c>
      <c r="P78" s="20" t="n">
        <v>0</v>
      </c>
      <c r="Q78" s="18" t="n">
        <v>32.57584891</v>
      </c>
      <c r="R78" s="20" t="n">
        <v>3.66569876</v>
      </c>
    </row>
    <row customHeight="1" ht="25" r="79" spans="1:18">
      <c r="A79" s="15" t="s">
        <v>476</v>
      </c>
      <c r="B79" s="17" t="n">
        <v>1657</v>
      </c>
      <c r="C79" s="18">
        <f>(21.0/B79*100)</f>
        <v/>
      </c>
      <c r="D79" s="19" t="n">
        <v>1636</v>
      </c>
      <c r="E79" s="18" t="n">
        <v>25.19785001</v>
      </c>
      <c r="F79" s="20" t="n">
        <v>5.66884678</v>
      </c>
      <c r="G79" s="18" t="n">
        <v>43.40253479</v>
      </c>
      <c r="H79" s="20" t="n">
        <v>7.46525217</v>
      </c>
      <c r="I79" s="18" t="n">
        <v>0</v>
      </c>
      <c r="J79" s="20" t="n">
        <v>0</v>
      </c>
      <c r="K79" s="18" t="s">
        <v>404</v>
      </c>
      <c r="L79" s="20" t="s">
        <v>404</v>
      </c>
      <c r="M79" s="18" t="n">
        <v>0</v>
      </c>
      <c r="N79" s="20" t="n">
        <v>0</v>
      </c>
      <c r="O79" s="18" t="n">
        <v>0</v>
      </c>
      <c r="P79" s="20" t="n">
        <v>0</v>
      </c>
      <c r="Q79" s="18" t="n">
        <v>31.39961519</v>
      </c>
      <c r="R79" s="20" t="n">
        <v>7.13529935</v>
      </c>
    </row>
    <row r="80" spans="1:18">
      <c r="A80" s="15" t="s">
        <v>477</v>
      </c>
      <c r="B80" s="17" t="n">
        <v>7841</v>
      </c>
      <c r="C80" s="18">
        <f>(0.0/B80*100)</f>
        <v/>
      </c>
      <c r="D80" s="19" t="n">
        <v>7841</v>
      </c>
      <c r="E80" s="18" t="n">
        <v>85.6107468</v>
      </c>
      <c r="F80" s="20" t="n">
        <v>2.38203658</v>
      </c>
      <c r="G80" s="18" t="n">
        <v>14.3892532</v>
      </c>
      <c r="H80" s="20" t="n">
        <v>2.38203658</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(121.0/B81*100)</f>
        <v/>
      </c>
      <c r="D81" s="19" t="n">
        <v>8740</v>
      </c>
      <c r="E81" s="18" t="n">
        <v>84.90402899999999</v>
      </c>
      <c r="F81" s="20" t="n">
        <v>2.84959218</v>
      </c>
      <c r="G81" s="18" t="n">
        <v>10.90400437</v>
      </c>
      <c r="H81" s="20" t="n">
        <v>2.3125234</v>
      </c>
      <c r="I81" s="18" t="n">
        <v>0.02012634</v>
      </c>
      <c r="J81" s="20" t="n">
        <v>0.00076844</v>
      </c>
      <c r="K81" s="18" t="s">
        <v>404</v>
      </c>
      <c r="L81" s="20" t="s">
        <v>404</v>
      </c>
      <c r="M81" s="18" t="n">
        <v>0</v>
      </c>
      <c r="N81" s="20" t="n">
        <v>0</v>
      </c>
      <c r="O81" s="18" t="n">
        <v>0</v>
      </c>
      <c r="P81" s="20" t="n">
        <v>0</v>
      </c>
      <c r="Q81" s="18" t="n">
        <v>4.17184029</v>
      </c>
      <c r="R81" s="20" t="n">
        <v>1.65366626</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652</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92.91342915</v>
      </c>
      <c r="F7" s="20" t="n">
        <v>1.06594469</v>
      </c>
      <c r="G7" s="18" t="n">
        <v>2.01626411</v>
      </c>
      <c r="H7" s="20" t="n">
        <v>0.57211793</v>
      </c>
      <c r="I7" s="18" t="n">
        <v>0</v>
      </c>
      <c r="J7" s="20" t="n">
        <v>0</v>
      </c>
      <c r="K7" s="18" t="s">
        <v>404</v>
      </c>
      <c r="L7" s="20" t="s">
        <v>404</v>
      </c>
      <c r="M7" s="18" t="n">
        <v>0</v>
      </c>
      <c r="N7" s="20" t="n">
        <v>0</v>
      </c>
      <c r="O7" s="18" t="n">
        <v>0</v>
      </c>
      <c r="P7" s="20" t="n">
        <v>0</v>
      </c>
      <c r="Q7" s="18" t="n">
        <v>5.07030674</v>
      </c>
      <c r="R7" s="20" t="n">
        <v>0.88269588</v>
      </c>
    </row>
    <row r="8" spans="1:18">
      <c r="A8" s="15" t="s">
        <v>405</v>
      </c>
      <c r="B8" s="17" t="n">
        <v>7007</v>
      </c>
      <c r="C8" s="18">
        <f>(0.0/B8*100)</f>
        <v/>
      </c>
      <c r="D8" s="19" t="n">
        <v>7007</v>
      </c>
      <c r="E8" s="18" t="n">
        <v>89.57990546000001</v>
      </c>
      <c r="F8" s="20" t="n">
        <v>1.81464214</v>
      </c>
      <c r="G8" s="18" t="n">
        <v>4.34926437</v>
      </c>
      <c r="H8" s="20" t="n">
        <v>1.40484891</v>
      </c>
      <c r="I8" s="18" t="n">
        <v>2.38859168</v>
      </c>
      <c r="J8" s="20" t="n">
        <v>1.04657716</v>
      </c>
      <c r="K8" s="18" t="s">
        <v>404</v>
      </c>
      <c r="L8" s="20" t="s">
        <v>404</v>
      </c>
      <c r="M8" s="18" t="n">
        <v>0</v>
      </c>
      <c r="N8" s="20" t="n">
        <v>0</v>
      </c>
      <c r="O8" s="18" t="n">
        <v>0</v>
      </c>
      <c r="P8" s="20" t="n">
        <v>0</v>
      </c>
      <c r="Q8" s="18" t="n">
        <v>3.68223848</v>
      </c>
      <c r="R8" s="20" t="n">
        <v>1.13336772</v>
      </c>
    </row>
    <row r="9" spans="1:18">
      <c r="A9" s="15" t="s">
        <v>406</v>
      </c>
      <c r="B9" s="17" t="n">
        <v>9651</v>
      </c>
      <c r="C9" s="18">
        <f>(575.0/B9*100)</f>
        <v/>
      </c>
      <c r="D9" s="19" t="n">
        <v>9076</v>
      </c>
      <c r="E9" s="18" t="n">
        <v>92.96071882</v>
      </c>
      <c r="F9" s="20" t="n">
        <v>1.73177192</v>
      </c>
      <c r="G9" s="18" t="n">
        <v>0.5777938500000001</v>
      </c>
      <c r="H9" s="20" t="n">
        <v>0.49215006</v>
      </c>
      <c r="I9" s="18" t="n">
        <v>2.64341192</v>
      </c>
      <c r="J9" s="20" t="n">
        <v>0.97961114</v>
      </c>
      <c r="K9" s="18" t="s">
        <v>404</v>
      </c>
      <c r="L9" s="20" t="s">
        <v>404</v>
      </c>
      <c r="M9" s="18" t="n">
        <v>0</v>
      </c>
      <c r="N9" s="20" t="n">
        <v>0</v>
      </c>
      <c r="O9" s="18" t="n">
        <v>0</v>
      </c>
      <c r="P9" s="20" t="n">
        <v>0</v>
      </c>
      <c r="Q9" s="18" t="n">
        <v>3.81807541</v>
      </c>
      <c r="R9" s="20" t="n">
        <v>1.32493151</v>
      </c>
    </row>
    <row r="10" spans="1:18">
      <c r="A10" s="15" t="s">
        <v>407</v>
      </c>
      <c r="B10" s="17" t="n">
        <v>20058</v>
      </c>
      <c r="C10" s="18">
        <f>(3112.0/B10*100)</f>
        <v/>
      </c>
      <c r="D10" s="19" t="n">
        <v>16946</v>
      </c>
      <c r="E10" s="18" t="n">
        <v>96.13725774</v>
      </c>
      <c r="F10" s="20" t="n">
        <v>0.98214508</v>
      </c>
      <c r="G10" s="18" t="n">
        <v>2.09235573</v>
      </c>
      <c r="H10" s="20" t="n">
        <v>0.78761362</v>
      </c>
      <c r="I10" s="18" t="n">
        <v>1.27124651</v>
      </c>
      <c r="J10" s="20" t="n">
        <v>0.55077188</v>
      </c>
      <c r="K10" s="18" t="s">
        <v>404</v>
      </c>
      <c r="L10" s="20" t="s">
        <v>404</v>
      </c>
      <c r="M10" s="18" t="n">
        <v>0</v>
      </c>
      <c r="N10" s="20" t="n">
        <v>0</v>
      </c>
      <c r="O10" s="18" t="n">
        <v>0</v>
      </c>
      <c r="P10" s="20" t="n">
        <v>0</v>
      </c>
      <c r="Q10" s="18" t="n">
        <v>0.49914002</v>
      </c>
      <c r="R10" s="20" t="n">
        <v>0.22699226</v>
      </c>
    </row>
    <row r="11" spans="1:18">
      <c r="A11" s="15" t="s">
        <v>408</v>
      </c>
      <c r="B11" s="17" t="n">
        <v>7053</v>
      </c>
      <c r="C11" s="18">
        <f>(137.0/B11*100)</f>
        <v/>
      </c>
      <c r="D11" s="19" t="n">
        <v>6916</v>
      </c>
      <c r="E11" s="18" t="n">
        <v>91.59811332</v>
      </c>
      <c r="F11" s="20" t="n">
        <v>2.16273465</v>
      </c>
      <c r="G11" s="18" t="n">
        <v>2.88663792</v>
      </c>
      <c r="H11" s="20" t="n">
        <v>1.49063244</v>
      </c>
      <c r="I11" s="18" t="n">
        <v>3.6492284</v>
      </c>
      <c r="J11" s="20" t="n">
        <v>1.66291559</v>
      </c>
      <c r="K11" s="18" t="s">
        <v>404</v>
      </c>
      <c r="L11" s="20" t="s">
        <v>404</v>
      </c>
      <c r="M11" s="18" t="n">
        <v>0</v>
      </c>
      <c r="N11" s="20" t="n">
        <v>0</v>
      </c>
      <c r="O11" s="18" t="n">
        <v>0</v>
      </c>
      <c r="P11" s="20" t="n">
        <v>0</v>
      </c>
      <c r="Q11" s="18" t="n">
        <v>1.86602036</v>
      </c>
      <c r="R11" s="20" t="n">
        <v>1.00367375</v>
      </c>
    </row>
    <row r="12" spans="1:18">
      <c r="A12" s="15" t="s">
        <v>409</v>
      </c>
      <c r="B12" s="17" t="n">
        <v>6894</v>
      </c>
      <c r="C12" s="18">
        <f>(106.0/B12*100)</f>
        <v/>
      </c>
      <c r="D12" s="19" t="n">
        <v>6788</v>
      </c>
      <c r="E12" s="18" t="n">
        <v>76.45443265</v>
      </c>
      <c r="F12" s="20" t="n">
        <v>2.52147028</v>
      </c>
      <c r="G12" s="18" t="n">
        <v>21.45637106</v>
      </c>
      <c r="H12" s="20" t="n">
        <v>2.43622607</v>
      </c>
      <c r="I12" s="18" t="n">
        <v>0.7365923599999999</v>
      </c>
      <c r="J12" s="20" t="n">
        <v>0.5014068</v>
      </c>
      <c r="K12" s="18" t="s">
        <v>404</v>
      </c>
      <c r="L12" s="20" t="s">
        <v>404</v>
      </c>
      <c r="M12" s="18" t="n">
        <v>0</v>
      </c>
      <c r="N12" s="20" t="n">
        <v>0</v>
      </c>
      <c r="O12" s="18" t="n">
        <v>0</v>
      </c>
      <c r="P12" s="20" t="n">
        <v>0</v>
      </c>
      <c r="Q12" s="18" t="n">
        <v>1.35260394</v>
      </c>
      <c r="R12" s="20" t="n">
        <v>0.6784748900000001</v>
      </c>
    </row>
    <row r="13" spans="1:18">
      <c r="A13" s="15" t="s">
        <v>410</v>
      </c>
      <c r="B13" s="17" t="n">
        <v>7161</v>
      </c>
      <c r="C13" s="18">
        <f>(1175.0/B13*100)</f>
        <v/>
      </c>
      <c r="D13" s="19" t="n">
        <v>5986</v>
      </c>
      <c r="E13" s="18" t="n">
        <v>83.19669729</v>
      </c>
      <c r="F13" s="20" t="n">
        <v>2.71951732</v>
      </c>
      <c r="G13" s="18" t="n">
        <v>7.26105232</v>
      </c>
      <c r="H13" s="20" t="n">
        <v>2.02005497</v>
      </c>
      <c r="I13" s="18" t="n">
        <v>4.97035021</v>
      </c>
      <c r="J13" s="20" t="n">
        <v>1.32926756</v>
      </c>
      <c r="K13" s="18" t="s">
        <v>404</v>
      </c>
      <c r="L13" s="20" t="s">
        <v>404</v>
      </c>
      <c r="M13" s="18" t="n">
        <v>0</v>
      </c>
      <c r="N13" s="20" t="n">
        <v>0</v>
      </c>
      <c r="O13" s="18" t="n">
        <v>0</v>
      </c>
      <c r="P13" s="20" t="n">
        <v>0</v>
      </c>
      <c r="Q13" s="18" t="n">
        <v>4.57190018</v>
      </c>
      <c r="R13" s="20" t="n">
        <v>1.67294493</v>
      </c>
    </row>
    <row r="14" spans="1:18">
      <c r="A14" s="15" t="s">
        <v>411</v>
      </c>
      <c r="B14" s="17" t="n">
        <v>5587</v>
      </c>
      <c r="C14" s="18">
        <f>(79.0/B14*100)</f>
        <v/>
      </c>
      <c r="D14" s="19" t="n">
        <v>5508</v>
      </c>
      <c r="E14" s="18" t="n">
        <v>86.9771186</v>
      </c>
      <c r="F14" s="20" t="n">
        <v>1.9912651</v>
      </c>
      <c r="G14" s="18" t="n">
        <v>11.67812214</v>
      </c>
      <c r="H14" s="20" t="n">
        <v>1.85782852</v>
      </c>
      <c r="I14" s="18" t="n">
        <v>1.34475926</v>
      </c>
      <c r="J14" s="20" t="n">
        <v>0.69518709</v>
      </c>
      <c r="K14" s="18" t="s">
        <v>404</v>
      </c>
      <c r="L14" s="20" t="s">
        <v>404</v>
      </c>
      <c r="M14" s="18" t="n">
        <v>0</v>
      </c>
      <c r="N14" s="20" t="n">
        <v>0</v>
      </c>
      <c r="O14" s="18" t="n">
        <v>0</v>
      </c>
      <c r="P14" s="20" t="n">
        <v>0</v>
      </c>
      <c r="Q14" s="18" t="n">
        <v>0</v>
      </c>
      <c r="R14" s="20" t="n">
        <v>0</v>
      </c>
    </row>
    <row r="15" spans="1:18">
      <c r="A15" s="15" t="s">
        <v>412</v>
      </c>
      <c r="B15" s="17" t="n">
        <v>5882</v>
      </c>
      <c r="C15" s="18">
        <f>(0.0/B15*100)</f>
        <v/>
      </c>
      <c r="D15" s="19" t="n">
        <v>5882</v>
      </c>
      <c r="E15" s="18" t="n">
        <v>87.18178617</v>
      </c>
      <c r="F15" s="20" t="n">
        <v>2.48562946</v>
      </c>
      <c r="G15" s="18" t="n">
        <v>8.022536929999999</v>
      </c>
      <c r="H15" s="20" t="n">
        <v>1.99361217</v>
      </c>
      <c r="I15" s="18" t="n">
        <v>1.95206003</v>
      </c>
      <c r="J15" s="20" t="n">
        <v>1.08342117</v>
      </c>
      <c r="K15" s="18" t="s">
        <v>404</v>
      </c>
      <c r="L15" s="20" t="s">
        <v>404</v>
      </c>
      <c r="M15" s="18" t="n">
        <v>0</v>
      </c>
      <c r="N15" s="20" t="n">
        <v>0</v>
      </c>
      <c r="O15" s="18" t="n">
        <v>0</v>
      </c>
      <c r="P15" s="20" t="n">
        <v>0</v>
      </c>
      <c r="Q15" s="18" t="n">
        <v>2.84361687</v>
      </c>
      <c r="R15" s="20" t="n">
        <v>1.43991474</v>
      </c>
    </row>
    <row r="16" spans="1:18">
      <c r="A16" s="15" t="s">
        <v>413</v>
      </c>
      <c r="B16" s="17" t="n">
        <v>6108</v>
      </c>
      <c r="C16" s="18">
        <f>(495.0/B16*100)</f>
        <v/>
      </c>
      <c r="D16" s="19" t="n">
        <v>5613</v>
      </c>
      <c r="E16" s="18" t="n">
        <v>82.59983602</v>
      </c>
      <c r="F16" s="20" t="n">
        <v>2.28361496</v>
      </c>
      <c r="G16" s="18" t="n">
        <v>8.499875599999999</v>
      </c>
      <c r="H16" s="20" t="n">
        <v>1.70977757</v>
      </c>
      <c r="I16" s="18" t="n">
        <v>6.51888265</v>
      </c>
      <c r="J16" s="20" t="n">
        <v>1.46761553</v>
      </c>
      <c r="K16" s="18" t="s">
        <v>404</v>
      </c>
      <c r="L16" s="20" t="s">
        <v>404</v>
      </c>
      <c r="M16" s="18" t="n">
        <v>0</v>
      </c>
      <c r="N16" s="20" t="n">
        <v>0</v>
      </c>
      <c r="O16" s="18" t="n">
        <v>0</v>
      </c>
      <c r="P16" s="20" t="n">
        <v>0</v>
      </c>
      <c r="Q16" s="18" t="n">
        <v>2.38140573</v>
      </c>
      <c r="R16" s="20" t="n">
        <v>1.04863206</v>
      </c>
    </row>
    <row r="17" spans="1:18">
      <c r="A17" s="15" t="s">
        <v>414</v>
      </c>
      <c r="B17" s="17" t="n">
        <v>6504</v>
      </c>
      <c r="C17" s="18">
        <f>(1325.0/B17*100)</f>
        <v/>
      </c>
      <c r="D17" s="19" t="n">
        <v>5179</v>
      </c>
      <c r="E17" s="18" t="n">
        <v>85.75125971999999</v>
      </c>
      <c r="F17" s="20" t="n">
        <v>2.36591717</v>
      </c>
      <c r="G17" s="18" t="n">
        <v>5.36438716</v>
      </c>
      <c r="H17" s="20" t="n">
        <v>1.30672293</v>
      </c>
      <c r="I17" s="18" t="n">
        <v>5.40044798</v>
      </c>
      <c r="J17" s="20" t="n">
        <v>1.54253021</v>
      </c>
      <c r="K17" s="18" t="s">
        <v>404</v>
      </c>
      <c r="L17" s="20" t="s">
        <v>404</v>
      </c>
      <c r="M17" s="18" t="n">
        <v>0</v>
      </c>
      <c r="N17" s="20" t="n">
        <v>0</v>
      </c>
      <c r="O17" s="18" t="n">
        <v>0</v>
      </c>
      <c r="P17" s="20" t="n">
        <v>0</v>
      </c>
      <c r="Q17" s="18" t="n">
        <v>3.48390514</v>
      </c>
      <c r="R17" s="20" t="n">
        <v>1.40501472</v>
      </c>
    </row>
    <row r="18" spans="1:18">
      <c r="A18" s="15" t="s">
        <v>415</v>
      </c>
      <c r="B18" s="17" t="n">
        <v>5532</v>
      </c>
      <c r="C18" s="18">
        <f>(0.0/B18*100)</f>
        <v/>
      </c>
      <c r="D18" s="19" t="n">
        <v>5532</v>
      </c>
      <c r="E18" s="18" t="n">
        <v>93.49590863</v>
      </c>
      <c r="F18" s="20" t="n">
        <v>1.83241346</v>
      </c>
      <c r="G18" s="18" t="n">
        <v>4.10831348</v>
      </c>
      <c r="H18" s="20" t="n">
        <v>1.58386311</v>
      </c>
      <c r="I18" s="18" t="n">
        <v>0.69901605</v>
      </c>
      <c r="J18" s="20" t="n">
        <v>0.37456744</v>
      </c>
      <c r="K18" s="18" t="s">
        <v>404</v>
      </c>
      <c r="L18" s="20" t="s">
        <v>404</v>
      </c>
      <c r="M18" s="18" t="n">
        <v>0</v>
      </c>
      <c r="N18" s="20" t="n">
        <v>0</v>
      </c>
      <c r="O18" s="18" t="n">
        <v>0</v>
      </c>
      <c r="P18" s="20" t="n">
        <v>0</v>
      </c>
      <c r="Q18" s="18" t="n">
        <v>1.69676184</v>
      </c>
      <c r="R18" s="20" t="n">
        <v>0.85991747</v>
      </c>
    </row>
    <row r="19" spans="1:18">
      <c r="A19" s="15" t="s">
        <v>416</v>
      </c>
      <c r="B19" s="17" t="n">
        <v>5658</v>
      </c>
      <c r="C19" s="18">
        <f>(327.0/B19*100)</f>
        <v/>
      </c>
      <c r="D19" s="19" t="n">
        <v>5331</v>
      </c>
      <c r="E19" s="18" t="n">
        <v>91.18272327</v>
      </c>
      <c r="F19" s="20" t="n">
        <v>1.81864422</v>
      </c>
      <c r="G19" s="18" t="n">
        <v>4.07350144</v>
      </c>
      <c r="H19" s="20" t="n">
        <v>1.37109657</v>
      </c>
      <c r="I19" s="18" t="n">
        <v>1.52408052</v>
      </c>
      <c r="J19" s="20" t="n">
        <v>0.7630589</v>
      </c>
      <c r="K19" s="18" t="s">
        <v>404</v>
      </c>
      <c r="L19" s="20" t="s">
        <v>404</v>
      </c>
      <c r="M19" s="18" t="n">
        <v>0</v>
      </c>
      <c r="N19" s="20" t="n">
        <v>0</v>
      </c>
      <c r="O19" s="18" t="n">
        <v>0</v>
      </c>
      <c r="P19" s="20" t="n">
        <v>0</v>
      </c>
      <c r="Q19" s="18" t="n">
        <v>3.21969478</v>
      </c>
      <c r="R19" s="20" t="n">
        <v>1.1737052</v>
      </c>
    </row>
    <row r="20" spans="1:18">
      <c r="A20" s="15" t="s">
        <v>417</v>
      </c>
      <c r="B20" s="17" t="n">
        <v>3371</v>
      </c>
      <c r="C20" s="18">
        <f>(24.0/B20*100)</f>
        <v/>
      </c>
      <c r="D20" s="19" t="n">
        <v>3347</v>
      </c>
      <c r="E20" s="18" t="n">
        <v>91.3193333</v>
      </c>
      <c r="F20" s="20" t="n">
        <v>0.19225434</v>
      </c>
      <c r="G20" s="18" t="n">
        <v>3.84777251</v>
      </c>
      <c r="H20" s="20" t="n">
        <v>0.10249736</v>
      </c>
      <c r="I20" s="18" t="n">
        <v>1.22888678</v>
      </c>
      <c r="J20" s="20" t="n">
        <v>0.11311178</v>
      </c>
      <c r="K20" s="18" t="s">
        <v>404</v>
      </c>
      <c r="L20" s="20" t="s">
        <v>404</v>
      </c>
      <c r="M20" s="18" t="n">
        <v>0</v>
      </c>
      <c r="N20" s="20" t="n">
        <v>0</v>
      </c>
      <c r="O20" s="18" t="n">
        <v>0</v>
      </c>
      <c r="P20" s="20" t="n">
        <v>0</v>
      </c>
      <c r="Q20" s="18" t="n">
        <v>3.60400742</v>
      </c>
      <c r="R20" s="20" t="n">
        <v>0.11151916</v>
      </c>
    </row>
    <row r="21" spans="1:18">
      <c r="A21" s="15" t="s">
        <v>418</v>
      </c>
      <c r="B21" s="17" t="n">
        <v>5741</v>
      </c>
      <c r="C21" s="18">
        <f>(0.0/B21*100)</f>
        <v/>
      </c>
      <c r="D21" s="19" t="n">
        <v>5741</v>
      </c>
      <c r="E21" s="18" t="n">
        <v>88.84493255</v>
      </c>
      <c r="F21" s="20" t="n">
        <v>2.6820606</v>
      </c>
      <c r="G21" s="18" t="n">
        <v>2.03512183</v>
      </c>
      <c r="H21" s="20" t="n">
        <v>1.15370808</v>
      </c>
      <c r="I21" s="18" t="n">
        <v>7.15745184</v>
      </c>
      <c r="J21" s="20" t="n">
        <v>2.18433928</v>
      </c>
      <c r="K21" s="18" t="s">
        <v>404</v>
      </c>
      <c r="L21" s="20" t="s">
        <v>404</v>
      </c>
      <c r="M21" s="18" t="n">
        <v>0</v>
      </c>
      <c r="N21" s="20" t="n">
        <v>0</v>
      </c>
      <c r="O21" s="18" t="n">
        <v>0</v>
      </c>
      <c r="P21" s="20" t="n">
        <v>0</v>
      </c>
      <c r="Q21" s="18" t="n">
        <v>1.96249379</v>
      </c>
      <c r="R21" s="20" t="n">
        <v>1.04469803</v>
      </c>
    </row>
    <row r="22" spans="1:18">
      <c r="A22" s="15" t="s">
        <v>419</v>
      </c>
      <c r="B22" s="17" t="n">
        <v>6598</v>
      </c>
      <c r="C22" s="18">
        <f>(0.0/B22*100)</f>
        <v/>
      </c>
      <c r="D22" s="19" t="n">
        <v>6598</v>
      </c>
      <c r="E22" s="18" t="n">
        <v>89.86851677</v>
      </c>
      <c r="F22" s="20" t="n">
        <v>2.30494924</v>
      </c>
      <c r="G22" s="18" t="n">
        <v>4.88037147</v>
      </c>
      <c r="H22" s="20" t="n">
        <v>1.73657583</v>
      </c>
      <c r="I22" s="18" t="n">
        <v>1.75108981</v>
      </c>
      <c r="J22" s="20" t="n">
        <v>0.98183897</v>
      </c>
      <c r="K22" s="18" t="s">
        <v>404</v>
      </c>
      <c r="L22" s="20" t="s">
        <v>404</v>
      </c>
      <c r="M22" s="18" t="n">
        <v>0</v>
      </c>
      <c r="N22" s="20" t="n">
        <v>0</v>
      </c>
      <c r="O22" s="18" t="n">
        <v>0</v>
      </c>
      <c r="P22" s="20" t="n">
        <v>0</v>
      </c>
      <c r="Q22" s="18" t="n">
        <v>3.50002194</v>
      </c>
      <c r="R22" s="20" t="n">
        <v>1.27604364</v>
      </c>
    </row>
    <row r="23" spans="1:18">
      <c r="A23" s="15" t="s">
        <v>420</v>
      </c>
      <c r="B23" s="17" t="n">
        <v>11583</v>
      </c>
      <c r="C23" s="18">
        <f>(3185.0/B23*100)</f>
        <v/>
      </c>
      <c r="D23" s="19" t="n">
        <v>8398</v>
      </c>
      <c r="E23" s="18" t="n">
        <v>90.66784985</v>
      </c>
      <c r="F23" s="20" t="n">
        <v>2.0579581</v>
      </c>
      <c r="G23" s="18" t="n">
        <v>2.87491175</v>
      </c>
      <c r="H23" s="20" t="n">
        <v>1.12402892</v>
      </c>
      <c r="I23" s="18" t="n">
        <v>5.12202784</v>
      </c>
      <c r="J23" s="20" t="n">
        <v>1.70951704</v>
      </c>
      <c r="K23" s="18" t="s">
        <v>404</v>
      </c>
      <c r="L23" s="20" t="s">
        <v>404</v>
      </c>
      <c r="M23" s="18" t="n">
        <v>0</v>
      </c>
      <c r="N23" s="20" t="n">
        <v>0</v>
      </c>
      <c r="O23" s="18" t="n">
        <v>0</v>
      </c>
      <c r="P23" s="20" t="n">
        <v>0</v>
      </c>
      <c r="Q23" s="18" t="n">
        <v>1.33521056</v>
      </c>
      <c r="R23" s="20" t="n">
        <v>0.31302917</v>
      </c>
    </row>
    <row r="24" spans="1:18">
      <c r="A24" s="15" t="s">
        <v>421</v>
      </c>
      <c r="B24" s="17" t="n">
        <v>6647</v>
      </c>
      <c r="C24" s="18">
        <f>(0.0/B24*100)</f>
        <v/>
      </c>
      <c r="D24" s="19" t="n">
        <v>6647</v>
      </c>
      <c r="E24" s="18" t="n">
        <v>99.48874675</v>
      </c>
      <c r="F24" s="20" t="n">
        <v>0.51889103</v>
      </c>
      <c r="G24" s="18" t="n">
        <v>0.51125325</v>
      </c>
      <c r="H24" s="20" t="n">
        <v>0.51889103</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66.12046611</v>
      </c>
      <c r="F25" s="20" t="n">
        <v>3.25610798</v>
      </c>
      <c r="G25" s="18" t="n">
        <v>28.58306727</v>
      </c>
      <c r="H25" s="20" t="n">
        <v>3.05485985</v>
      </c>
      <c r="I25" s="18" t="n">
        <v>1.68434723</v>
      </c>
      <c r="J25" s="20" t="n">
        <v>0.9826282</v>
      </c>
      <c r="K25" s="18" t="s">
        <v>404</v>
      </c>
      <c r="L25" s="20" t="s">
        <v>404</v>
      </c>
      <c r="M25" s="18" t="n">
        <v>0</v>
      </c>
      <c r="N25" s="20" t="n">
        <v>0</v>
      </c>
      <c r="O25" s="18" t="n">
        <v>0</v>
      </c>
      <c r="P25" s="20" t="n">
        <v>0</v>
      </c>
      <c r="Q25" s="18" t="n">
        <v>3.61211939</v>
      </c>
      <c r="R25" s="20" t="n">
        <v>1.48601988</v>
      </c>
    </row>
    <row r="26" spans="1:18">
      <c r="A26" s="15" t="s">
        <v>423</v>
      </c>
      <c r="B26" s="17" t="n">
        <v>4869</v>
      </c>
      <c r="C26" s="18">
        <f>(11.0/B26*100)</f>
        <v/>
      </c>
      <c r="D26" s="19" t="n">
        <v>4858</v>
      </c>
      <c r="E26" s="18" t="n">
        <v>97.20864474</v>
      </c>
      <c r="F26" s="20" t="n">
        <v>0.93488723</v>
      </c>
      <c r="G26" s="18" t="n">
        <v>1.0954573</v>
      </c>
      <c r="H26" s="20" t="n">
        <v>0.46099742</v>
      </c>
      <c r="I26" s="18" t="n">
        <v>1.23436765</v>
      </c>
      <c r="J26" s="20" t="n">
        <v>0.6457975</v>
      </c>
      <c r="K26" s="18" t="s">
        <v>404</v>
      </c>
      <c r="L26" s="20" t="s">
        <v>404</v>
      </c>
      <c r="M26" s="18" t="n">
        <v>0</v>
      </c>
      <c r="N26" s="20" t="n">
        <v>0</v>
      </c>
      <c r="O26" s="18" t="n">
        <v>0</v>
      </c>
      <c r="P26" s="20" t="n">
        <v>0</v>
      </c>
      <c r="Q26" s="18" t="n">
        <v>0.4615303</v>
      </c>
      <c r="R26" s="20" t="n">
        <v>0.47423481</v>
      </c>
    </row>
    <row r="27" spans="1:18">
      <c r="A27" s="15" t="s">
        <v>424</v>
      </c>
      <c r="B27" s="17" t="n">
        <v>5299</v>
      </c>
      <c r="C27" s="18">
        <f>(0.0/B27*100)</f>
        <v/>
      </c>
      <c r="D27" s="19" t="n">
        <v>5299</v>
      </c>
      <c r="E27" s="18" t="n">
        <v>95.79723199</v>
      </c>
      <c r="F27" s="20" t="n">
        <v>0.0492993</v>
      </c>
      <c r="G27" s="18" t="n">
        <v>3.48375364</v>
      </c>
      <c r="H27" s="20" t="n">
        <v>0.04719581</v>
      </c>
      <c r="I27" s="18" t="n">
        <v>0.49639057</v>
      </c>
      <c r="J27" s="20" t="n">
        <v>0.009421560000000001</v>
      </c>
      <c r="K27" s="18" t="s">
        <v>404</v>
      </c>
      <c r="L27" s="20" t="s">
        <v>404</v>
      </c>
      <c r="M27" s="18" t="n">
        <v>0</v>
      </c>
      <c r="N27" s="20" t="n">
        <v>0</v>
      </c>
      <c r="O27" s="18" t="n">
        <v>0</v>
      </c>
      <c r="P27" s="20" t="n">
        <v>0</v>
      </c>
      <c r="Q27" s="18" t="n">
        <v>0.22262381</v>
      </c>
      <c r="R27" s="20" t="n">
        <v>0.00634242</v>
      </c>
    </row>
    <row r="28" spans="1:18">
      <c r="A28" s="15" t="s">
        <v>425</v>
      </c>
      <c r="B28" s="17" t="n">
        <v>7568</v>
      </c>
      <c r="C28" s="18">
        <f>(424.0/B28*100)</f>
        <v/>
      </c>
      <c r="D28" s="19" t="n">
        <v>7144</v>
      </c>
      <c r="E28" s="18" t="n">
        <v>91.43892341999999</v>
      </c>
      <c r="F28" s="20" t="n">
        <v>2.01977127</v>
      </c>
      <c r="G28" s="18" t="n">
        <v>2.61933656</v>
      </c>
      <c r="H28" s="20" t="n">
        <v>1.0496095</v>
      </c>
      <c r="I28" s="18" t="n">
        <v>5.94174001</v>
      </c>
      <c r="J28" s="20" t="n">
        <v>1.72838795</v>
      </c>
      <c r="K28" s="18" t="s">
        <v>404</v>
      </c>
      <c r="L28" s="20" t="s">
        <v>404</v>
      </c>
      <c r="M28" s="18" t="n">
        <v>0</v>
      </c>
      <c r="N28" s="20" t="n">
        <v>0</v>
      </c>
      <c r="O28" s="18" t="n">
        <v>0</v>
      </c>
      <c r="P28" s="20" t="n">
        <v>0</v>
      </c>
      <c r="Q28" s="18" t="n">
        <v>0</v>
      </c>
      <c r="R28" s="20" t="n">
        <v>0</v>
      </c>
    </row>
    <row r="29" spans="1:18">
      <c r="A29" s="15" t="s">
        <v>426</v>
      </c>
      <c r="B29" s="17" t="n">
        <v>5385</v>
      </c>
      <c r="C29" s="18">
        <f>(1126.0/B29*100)</f>
        <v/>
      </c>
      <c r="D29" s="19" t="n">
        <v>4259</v>
      </c>
      <c r="E29" s="18" t="n">
        <v>63.35535553</v>
      </c>
      <c r="F29" s="20" t="n">
        <v>4.29615255</v>
      </c>
      <c r="G29" s="18" t="n">
        <v>6.03704432</v>
      </c>
      <c r="H29" s="20" t="n">
        <v>2.27395461</v>
      </c>
      <c r="I29" s="18" t="n">
        <v>26.92781303</v>
      </c>
      <c r="J29" s="20" t="n">
        <v>4.06909433</v>
      </c>
      <c r="K29" s="18" t="s">
        <v>404</v>
      </c>
      <c r="L29" s="20" t="s">
        <v>404</v>
      </c>
      <c r="M29" s="18" t="n">
        <v>0</v>
      </c>
      <c r="N29" s="20" t="n">
        <v>0</v>
      </c>
      <c r="O29" s="18" t="n">
        <v>0</v>
      </c>
      <c r="P29" s="20" t="n">
        <v>0</v>
      </c>
      <c r="Q29" s="18" t="n">
        <v>3.67978712</v>
      </c>
      <c r="R29" s="20" t="n">
        <v>1.51410897</v>
      </c>
    </row>
    <row r="30" spans="1:18">
      <c r="A30" s="15" t="s">
        <v>427</v>
      </c>
      <c r="B30" s="17" t="n">
        <v>4520</v>
      </c>
      <c r="C30" s="18">
        <f>(1053.0/B30*100)</f>
        <v/>
      </c>
      <c r="D30" s="19" t="n">
        <v>3467</v>
      </c>
      <c r="E30" s="18" t="n">
        <v>96.53475093</v>
      </c>
      <c r="F30" s="20" t="n">
        <v>1.20485371</v>
      </c>
      <c r="G30" s="18" t="n">
        <v>0</v>
      </c>
      <c r="H30" s="20" t="n">
        <v>0</v>
      </c>
      <c r="I30" s="18" t="n">
        <v>0.72028658</v>
      </c>
      <c r="J30" s="20" t="n">
        <v>0.7808831899999999</v>
      </c>
      <c r="K30" s="18" t="s">
        <v>404</v>
      </c>
      <c r="L30" s="20" t="s">
        <v>404</v>
      </c>
      <c r="M30" s="18" t="n">
        <v>0</v>
      </c>
      <c r="N30" s="20" t="n">
        <v>0</v>
      </c>
      <c r="O30" s="18" t="n">
        <v>0</v>
      </c>
      <c r="P30" s="20" t="n">
        <v>0</v>
      </c>
      <c r="Q30" s="18" t="n">
        <v>2.74496249</v>
      </c>
      <c r="R30" s="20" t="n">
        <v>0.90632883</v>
      </c>
    </row>
    <row r="31" spans="1:18">
      <c r="A31" s="15" t="s">
        <v>428</v>
      </c>
      <c r="B31" s="17" t="n">
        <v>5456</v>
      </c>
      <c r="C31" s="18">
        <f>(502.0/B31*100)</f>
        <v/>
      </c>
      <c r="D31" s="19" t="n">
        <v>4954</v>
      </c>
      <c r="E31" s="18" t="n">
        <v>84.13816229</v>
      </c>
      <c r="F31" s="20" t="n">
        <v>2.26023145</v>
      </c>
      <c r="G31" s="18" t="n">
        <v>2.58280387</v>
      </c>
      <c r="H31" s="20" t="n">
        <v>0.89612419</v>
      </c>
      <c r="I31" s="18" t="n">
        <v>9.60130165</v>
      </c>
      <c r="J31" s="20" t="n">
        <v>1.86478762</v>
      </c>
      <c r="K31" s="18" t="s">
        <v>404</v>
      </c>
      <c r="L31" s="20" t="s">
        <v>404</v>
      </c>
      <c r="M31" s="18" t="n">
        <v>0</v>
      </c>
      <c r="N31" s="20" t="n">
        <v>0</v>
      </c>
      <c r="O31" s="18" t="n">
        <v>0</v>
      </c>
      <c r="P31" s="20" t="n">
        <v>0</v>
      </c>
      <c r="Q31" s="18" t="n">
        <v>3.67773219</v>
      </c>
      <c r="R31" s="20" t="n">
        <v>1.38499933</v>
      </c>
    </row>
    <row r="32" spans="1:18">
      <c r="A32" s="15" t="s">
        <v>429</v>
      </c>
      <c r="B32" s="17" t="n">
        <v>4478</v>
      </c>
      <c r="C32" s="18">
        <f>(0.0/B32*100)</f>
        <v/>
      </c>
      <c r="D32" s="19" t="n">
        <v>4478</v>
      </c>
      <c r="E32" s="18" t="n">
        <v>95.82028697</v>
      </c>
      <c r="F32" s="20" t="n">
        <v>1.56461769</v>
      </c>
      <c r="G32" s="18" t="n">
        <v>0.5419591</v>
      </c>
      <c r="H32" s="20" t="n">
        <v>0.54466402</v>
      </c>
      <c r="I32" s="18" t="n">
        <v>2.31769228</v>
      </c>
      <c r="J32" s="20" t="n">
        <v>1.13158202</v>
      </c>
      <c r="K32" s="18" t="s">
        <v>404</v>
      </c>
      <c r="L32" s="20" t="s">
        <v>404</v>
      </c>
      <c r="M32" s="18" t="n">
        <v>0</v>
      </c>
      <c r="N32" s="20" t="n">
        <v>0</v>
      </c>
      <c r="O32" s="18" t="n">
        <v>0</v>
      </c>
      <c r="P32" s="20" t="n">
        <v>0</v>
      </c>
      <c r="Q32" s="18" t="n">
        <v>1.32006166</v>
      </c>
      <c r="R32" s="20" t="n">
        <v>0.93368707</v>
      </c>
    </row>
    <row r="33" spans="1:18">
      <c r="A33" s="15" t="s">
        <v>430</v>
      </c>
      <c r="B33" s="17" t="n">
        <v>7325</v>
      </c>
      <c r="C33" s="18">
        <f>(29.0/B33*100)</f>
        <v/>
      </c>
      <c r="D33" s="19" t="n">
        <v>7296</v>
      </c>
      <c r="E33" s="18" t="n">
        <v>86.64020744</v>
      </c>
      <c r="F33" s="20" t="n">
        <v>1.12258237</v>
      </c>
      <c r="G33" s="18" t="n">
        <v>0.1648474</v>
      </c>
      <c r="H33" s="20" t="n">
        <v>0.00367183</v>
      </c>
      <c r="I33" s="18" t="n">
        <v>12.56230112</v>
      </c>
      <c r="J33" s="20" t="n">
        <v>0.9431853100000001</v>
      </c>
      <c r="K33" s="18" t="s">
        <v>404</v>
      </c>
      <c r="L33" s="20" t="s">
        <v>404</v>
      </c>
      <c r="M33" s="18" t="n">
        <v>0</v>
      </c>
      <c r="N33" s="20" t="n">
        <v>0</v>
      </c>
      <c r="O33" s="18" t="n">
        <v>0</v>
      </c>
      <c r="P33" s="20" t="n">
        <v>0</v>
      </c>
      <c r="Q33" s="18" t="n">
        <v>0.63264404</v>
      </c>
      <c r="R33" s="20" t="n">
        <v>0.61243673</v>
      </c>
    </row>
    <row r="34" spans="1:18">
      <c r="A34" s="15" t="s">
        <v>431</v>
      </c>
      <c r="B34" s="17" t="n">
        <v>6350</v>
      </c>
      <c r="C34" s="18">
        <f>(0.0/B34*100)</f>
        <v/>
      </c>
      <c r="D34" s="19" t="n">
        <v>6350</v>
      </c>
      <c r="E34" s="18" t="n">
        <v>89.09856805</v>
      </c>
      <c r="F34" s="20" t="n">
        <v>1.90150975</v>
      </c>
      <c r="G34" s="18" t="n">
        <v>8.321622809999999</v>
      </c>
      <c r="H34" s="20" t="n">
        <v>1.68926097</v>
      </c>
      <c r="I34" s="18" t="n">
        <v>0.30927073</v>
      </c>
      <c r="J34" s="20" t="n">
        <v>0.19914074</v>
      </c>
      <c r="K34" s="18" t="s">
        <v>404</v>
      </c>
      <c r="L34" s="20" t="s">
        <v>404</v>
      </c>
      <c r="M34" s="18" t="n">
        <v>0</v>
      </c>
      <c r="N34" s="20" t="n">
        <v>0</v>
      </c>
      <c r="O34" s="18" t="n">
        <v>0</v>
      </c>
      <c r="P34" s="20" t="n">
        <v>0</v>
      </c>
      <c r="Q34" s="18" t="n">
        <v>2.2705384</v>
      </c>
      <c r="R34" s="20" t="n">
        <v>0.86972494</v>
      </c>
    </row>
    <row r="35" spans="1:18">
      <c r="A35" s="15" t="s">
        <v>432</v>
      </c>
      <c r="B35" s="17" t="n">
        <v>6406</v>
      </c>
      <c r="C35" s="18">
        <f>(450.0/B35*100)</f>
        <v/>
      </c>
      <c r="D35" s="19" t="n">
        <v>5956</v>
      </c>
      <c r="E35" s="18" t="n">
        <v>69.87561660999999</v>
      </c>
      <c r="F35" s="20" t="n">
        <v>0.6737172</v>
      </c>
      <c r="G35" s="18" t="n">
        <v>20.85141777</v>
      </c>
      <c r="H35" s="20" t="n">
        <v>0.69081626</v>
      </c>
      <c r="I35" s="18" t="n">
        <v>5.02609543</v>
      </c>
      <c r="J35" s="20" t="n">
        <v>0.08215685</v>
      </c>
      <c r="K35" s="18" t="s">
        <v>404</v>
      </c>
      <c r="L35" s="20" t="s">
        <v>404</v>
      </c>
      <c r="M35" s="18" t="n">
        <v>0</v>
      </c>
      <c r="N35" s="20" t="n">
        <v>0</v>
      </c>
      <c r="O35" s="18" t="n">
        <v>0</v>
      </c>
      <c r="P35" s="20" t="n">
        <v>0</v>
      </c>
      <c r="Q35" s="18" t="n">
        <v>4.2468702</v>
      </c>
      <c r="R35" s="20" t="n">
        <v>0.05456506</v>
      </c>
    </row>
    <row r="36" spans="1:18">
      <c r="A36" s="15" t="s">
        <v>433</v>
      </c>
      <c r="B36" s="17" t="n">
        <v>6736</v>
      </c>
      <c r="C36" s="18">
        <f>(82.0/B36*100)</f>
        <v/>
      </c>
      <c r="D36" s="19" t="n">
        <v>6654</v>
      </c>
      <c r="E36" s="18" t="n">
        <v>98.49484210999999</v>
      </c>
      <c r="F36" s="20" t="n">
        <v>0.96891944</v>
      </c>
      <c r="G36" s="18" t="n">
        <v>1.37734587</v>
      </c>
      <c r="H36" s="20" t="n">
        <v>0.96023431</v>
      </c>
      <c r="I36" s="18" t="n">
        <v>0.12781202</v>
      </c>
      <c r="J36" s="20" t="n">
        <v>0.1305608</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96.01978948999999</v>
      </c>
      <c r="F37" s="20" t="n">
        <v>1.53563903</v>
      </c>
      <c r="G37" s="18" t="n">
        <v>2.94641055</v>
      </c>
      <c r="H37" s="20" t="n">
        <v>1.24338803</v>
      </c>
      <c r="I37" s="18" t="n">
        <v>0.51106475</v>
      </c>
      <c r="J37" s="20" t="n">
        <v>0.51552163</v>
      </c>
      <c r="K37" s="18" t="s">
        <v>404</v>
      </c>
      <c r="L37" s="20" t="s">
        <v>404</v>
      </c>
      <c r="M37" s="18" t="n">
        <v>0</v>
      </c>
      <c r="N37" s="20" t="n">
        <v>0</v>
      </c>
      <c r="O37" s="18" t="n">
        <v>0</v>
      </c>
      <c r="P37" s="20" t="n">
        <v>0</v>
      </c>
      <c r="Q37" s="18" t="n">
        <v>0.52273521</v>
      </c>
      <c r="R37" s="20" t="n">
        <v>0.74351588</v>
      </c>
    </row>
    <row r="38" spans="1:18">
      <c r="A38" s="15" t="s">
        <v>435</v>
      </c>
      <c r="B38" s="17" t="n">
        <v>5860</v>
      </c>
      <c r="C38" s="18">
        <f>(268.0/B38*100)</f>
        <v/>
      </c>
      <c r="D38" s="19" t="n">
        <v>5592</v>
      </c>
      <c r="E38" s="18" t="n">
        <v>84.77608121999999</v>
      </c>
      <c r="F38" s="20" t="n">
        <v>3.0903274</v>
      </c>
      <c r="G38" s="18" t="n">
        <v>10.09855861</v>
      </c>
      <c r="H38" s="20" t="n">
        <v>2.40256011</v>
      </c>
      <c r="I38" s="18" t="n">
        <v>2.73841667</v>
      </c>
      <c r="J38" s="20" t="n">
        <v>1.44364425</v>
      </c>
      <c r="K38" s="18" t="s">
        <v>404</v>
      </c>
      <c r="L38" s="20" t="s">
        <v>404</v>
      </c>
      <c r="M38" s="18" t="n">
        <v>0</v>
      </c>
      <c r="N38" s="20" t="n">
        <v>0</v>
      </c>
      <c r="O38" s="18" t="n">
        <v>0</v>
      </c>
      <c r="P38" s="20" t="n">
        <v>0</v>
      </c>
      <c r="Q38" s="18" t="n">
        <v>2.38694349</v>
      </c>
      <c r="R38" s="20" t="n">
        <v>1.73069219</v>
      </c>
    </row>
    <row r="39" spans="1:18">
      <c r="A39" s="15" t="s">
        <v>436</v>
      </c>
      <c r="B39" s="17" t="n">
        <v>5895</v>
      </c>
      <c r="C39" s="18">
        <f>(0.0/B39*100)</f>
        <v/>
      </c>
      <c r="D39" s="19" t="n">
        <v>5895</v>
      </c>
      <c r="E39" s="18" t="n">
        <v>87.95766187</v>
      </c>
      <c r="F39" s="20" t="n">
        <v>2.605147</v>
      </c>
      <c r="G39" s="18" t="n">
        <v>10.98000878</v>
      </c>
      <c r="H39" s="20" t="n">
        <v>2.5052044</v>
      </c>
      <c r="I39" s="18" t="n">
        <v>0.23518098</v>
      </c>
      <c r="J39" s="20" t="n">
        <v>0.19783543</v>
      </c>
      <c r="K39" s="18" t="s">
        <v>404</v>
      </c>
      <c r="L39" s="20" t="s">
        <v>404</v>
      </c>
      <c r="M39" s="18" t="n">
        <v>0</v>
      </c>
      <c r="N39" s="20" t="n">
        <v>0</v>
      </c>
      <c r="O39" s="18" t="n">
        <v>0</v>
      </c>
      <c r="P39" s="20" t="n">
        <v>0</v>
      </c>
      <c r="Q39" s="18" t="n">
        <v>0.82714836</v>
      </c>
      <c r="R39" s="20" t="n">
        <v>0.62371842</v>
      </c>
    </row>
    <row r="40" spans="1:18">
      <c r="A40" s="15" t="s">
        <v>437</v>
      </c>
      <c r="B40" s="17" t="n">
        <v>14157</v>
      </c>
      <c r="C40" s="18">
        <f>(2954.0/B40*100)</f>
        <v/>
      </c>
      <c r="D40" s="19" t="n">
        <v>11203</v>
      </c>
      <c r="E40" s="18" t="n">
        <v>94.48266674</v>
      </c>
      <c r="F40" s="20" t="n">
        <v>1.53916687</v>
      </c>
      <c r="G40" s="18" t="n">
        <v>0.19704505</v>
      </c>
      <c r="H40" s="20" t="n">
        <v>0.13497475</v>
      </c>
      <c r="I40" s="18" t="n">
        <v>2.46675535</v>
      </c>
      <c r="J40" s="20" t="n">
        <v>0.7245043799999999</v>
      </c>
      <c r="K40" s="18" t="s">
        <v>404</v>
      </c>
      <c r="L40" s="20" t="s">
        <v>404</v>
      </c>
      <c r="M40" s="18" t="n">
        <v>0</v>
      </c>
      <c r="N40" s="20" t="n">
        <v>0</v>
      </c>
      <c r="O40" s="18" t="n">
        <v>0</v>
      </c>
      <c r="P40" s="20" t="n">
        <v>0</v>
      </c>
      <c r="Q40" s="18" t="n">
        <v>2.85353285</v>
      </c>
      <c r="R40" s="20" t="n">
        <v>1.28017311</v>
      </c>
    </row>
    <row r="41" spans="1:18">
      <c r="A41" s="15" t="s">
        <v>438</v>
      </c>
      <c r="B41" s="17" t="n">
        <v>5712</v>
      </c>
      <c r="C41" s="18">
        <f>(99.0/B41*100)</f>
        <v/>
      </c>
      <c r="D41" s="19" t="n">
        <v>5613</v>
      </c>
      <c r="E41" s="18" t="n">
        <v>95.2288709</v>
      </c>
      <c r="F41" s="20" t="n">
        <v>1.59079176</v>
      </c>
      <c r="G41" s="18" t="n">
        <v>1.47416625</v>
      </c>
      <c r="H41" s="20" t="n">
        <v>0.83872907</v>
      </c>
      <c r="I41" s="18" t="n">
        <v>0.72477506</v>
      </c>
      <c r="J41" s="20" t="n">
        <v>0.59059192</v>
      </c>
      <c r="K41" s="18" t="s">
        <v>404</v>
      </c>
      <c r="L41" s="20" t="s">
        <v>404</v>
      </c>
      <c r="M41" s="18" t="n">
        <v>0</v>
      </c>
      <c r="N41" s="20" t="n">
        <v>0</v>
      </c>
      <c r="O41" s="18" t="n">
        <v>0</v>
      </c>
      <c r="P41" s="20" t="n">
        <v>0</v>
      </c>
      <c r="Q41" s="18" t="n">
        <v>2.5721878</v>
      </c>
      <c r="R41" s="20" t="n">
        <v>1.27072777</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88.74870405</v>
      </c>
      <c r="F44" s="20" t="n">
        <v>2.42502261</v>
      </c>
      <c r="G44" s="18" t="n">
        <v>1.60900286</v>
      </c>
      <c r="H44" s="20" t="n">
        <v>0.80719651</v>
      </c>
      <c r="I44" s="18" t="n">
        <v>0</v>
      </c>
      <c r="J44" s="20" t="n">
        <v>0</v>
      </c>
      <c r="K44" s="18" t="s">
        <v>404</v>
      </c>
      <c r="L44" s="20" t="s">
        <v>404</v>
      </c>
      <c r="M44" s="18" t="n">
        <v>0</v>
      </c>
      <c r="N44" s="20" t="n">
        <v>0</v>
      </c>
      <c r="O44" s="18" t="n">
        <v>0</v>
      </c>
      <c r="P44" s="20" t="n">
        <v>0</v>
      </c>
      <c r="Q44" s="18" t="n">
        <v>9.642293090000001</v>
      </c>
      <c r="R44" s="20" t="n">
        <v>2.18705102</v>
      </c>
    </row>
    <row r="45" spans="1:18">
      <c r="A45" s="15" t="s">
        <v>442</v>
      </c>
      <c r="B45" s="17" t="n">
        <v>5519</v>
      </c>
      <c r="C45" s="18">
        <f>(0.0/B45*100)</f>
        <v/>
      </c>
      <c r="D45" s="19" t="n">
        <v>5519</v>
      </c>
      <c r="E45" s="18" t="n">
        <v>77.49356858</v>
      </c>
      <c r="F45" s="20" t="n">
        <v>3.5145229</v>
      </c>
      <c r="G45" s="18" t="n">
        <v>9.097495110000001</v>
      </c>
      <c r="H45" s="20" t="n">
        <v>2.4552134</v>
      </c>
      <c r="I45" s="18" t="n">
        <v>0</v>
      </c>
      <c r="J45" s="20" t="n">
        <v>0</v>
      </c>
      <c r="K45" s="18" t="s">
        <v>404</v>
      </c>
      <c r="L45" s="20" t="s">
        <v>404</v>
      </c>
      <c r="M45" s="18" t="n">
        <v>0</v>
      </c>
      <c r="N45" s="20" t="n">
        <v>0</v>
      </c>
      <c r="O45" s="18" t="n">
        <v>0</v>
      </c>
      <c r="P45" s="20" t="n">
        <v>0</v>
      </c>
      <c r="Q45" s="18" t="n">
        <v>13.40893631</v>
      </c>
      <c r="R45" s="20" t="n">
        <v>2.75465824</v>
      </c>
    </row>
    <row r="46" spans="1:18">
      <c r="A46" s="15" t="s">
        <v>443</v>
      </c>
      <c r="B46" s="17" t="n">
        <v>23141</v>
      </c>
      <c r="C46" s="18">
        <f>(4601.0/B46*100)</f>
        <v/>
      </c>
      <c r="D46" s="19" t="n">
        <v>18540</v>
      </c>
      <c r="E46" s="18" t="n">
        <v>85.09529207999999</v>
      </c>
      <c r="F46" s="20" t="n">
        <v>1.53692342</v>
      </c>
      <c r="G46" s="18" t="n">
        <v>0.47919426</v>
      </c>
      <c r="H46" s="20" t="n">
        <v>0.32602404</v>
      </c>
      <c r="I46" s="18" t="n">
        <v>14.42551366</v>
      </c>
      <c r="J46" s="20" t="n">
        <v>1.51229362</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74.35837008</v>
      </c>
      <c r="F47" s="20" t="n">
        <v>3.52477427</v>
      </c>
      <c r="G47" s="18" t="n">
        <v>18.62877222</v>
      </c>
      <c r="H47" s="20" t="n">
        <v>3.18420675</v>
      </c>
      <c r="I47" s="18" t="n">
        <v>3.14759677</v>
      </c>
      <c r="J47" s="20" t="n">
        <v>1.24535904</v>
      </c>
      <c r="K47" s="18" t="s">
        <v>404</v>
      </c>
      <c r="L47" s="20" t="s">
        <v>404</v>
      </c>
      <c r="M47" s="18" t="n">
        <v>0</v>
      </c>
      <c r="N47" s="20" t="n">
        <v>0</v>
      </c>
      <c r="O47" s="18" t="n">
        <v>0</v>
      </c>
      <c r="P47" s="20" t="n">
        <v>0</v>
      </c>
      <c r="Q47" s="18" t="n">
        <v>3.86526093</v>
      </c>
      <c r="R47" s="20" t="n">
        <v>1.51293621</v>
      </c>
    </row>
    <row r="48" spans="1:18">
      <c r="A48" s="15" t="s">
        <v>445</v>
      </c>
      <c r="B48" s="17" t="n">
        <v>9841</v>
      </c>
      <c r="C48" s="18">
        <f>(40.0/B48*100)</f>
        <v/>
      </c>
      <c r="D48" s="19" t="n">
        <v>9801</v>
      </c>
      <c r="E48" s="18" t="n">
        <v>95.19724911</v>
      </c>
      <c r="F48" s="20" t="n">
        <v>1.81279931</v>
      </c>
      <c r="G48" s="18" t="n">
        <v>2.54900956</v>
      </c>
      <c r="H48" s="20" t="n">
        <v>1.2391592</v>
      </c>
      <c r="I48" s="18" t="n">
        <v>0.53523928</v>
      </c>
      <c r="J48" s="20" t="n">
        <v>0.52726012</v>
      </c>
      <c r="K48" s="18" t="s">
        <v>404</v>
      </c>
      <c r="L48" s="20" t="s">
        <v>404</v>
      </c>
      <c r="M48" s="18" t="n">
        <v>0</v>
      </c>
      <c r="N48" s="20" t="n">
        <v>0</v>
      </c>
      <c r="O48" s="18" t="n">
        <v>0</v>
      </c>
      <c r="P48" s="20" t="n">
        <v>0</v>
      </c>
      <c r="Q48" s="18" t="n">
        <v>1.71850205</v>
      </c>
      <c r="R48" s="20" t="n">
        <v>1.21566015</v>
      </c>
    </row>
    <row r="49" spans="1:18">
      <c r="A49" s="15" t="s">
        <v>446</v>
      </c>
      <c r="B49" s="17" t="n">
        <v>6349</v>
      </c>
      <c r="C49" s="18">
        <f>(52.0/B49*100)</f>
        <v/>
      </c>
      <c r="D49" s="19" t="n">
        <v>6297</v>
      </c>
      <c r="E49" s="18" t="n">
        <v>93.07607145</v>
      </c>
      <c r="F49" s="20" t="n">
        <v>1.69124462</v>
      </c>
      <c r="G49" s="18" t="n">
        <v>0.28374106</v>
      </c>
      <c r="H49" s="20" t="n">
        <v>0.2769713</v>
      </c>
      <c r="I49" s="18" t="n">
        <v>0</v>
      </c>
      <c r="J49" s="20" t="n">
        <v>0</v>
      </c>
      <c r="K49" s="18" t="s">
        <v>404</v>
      </c>
      <c r="L49" s="20" t="s">
        <v>404</v>
      </c>
      <c r="M49" s="18" t="n">
        <v>0</v>
      </c>
      <c r="N49" s="20" t="n">
        <v>0</v>
      </c>
      <c r="O49" s="18" t="n">
        <v>0</v>
      </c>
      <c r="P49" s="20" t="n">
        <v>0</v>
      </c>
      <c r="Q49" s="18" t="n">
        <v>6.64018749</v>
      </c>
      <c r="R49" s="20" t="n">
        <v>1.67009679</v>
      </c>
    </row>
    <row r="50" spans="1:18">
      <c r="A50" s="15" t="s">
        <v>447</v>
      </c>
      <c r="B50" s="17" t="n">
        <v>11795</v>
      </c>
      <c r="C50" s="18">
        <f>(1031.0/B50*100)</f>
        <v/>
      </c>
      <c r="D50" s="19" t="n">
        <v>10764</v>
      </c>
      <c r="E50" s="18" t="n">
        <v>87.61378977</v>
      </c>
      <c r="F50" s="20" t="n">
        <v>2.30744322</v>
      </c>
      <c r="G50" s="18" t="n">
        <v>0.99034619</v>
      </c>
      <c r="H50" s="20" t="n">
        <v>0.46341371</v>
      </c>
      <c r="I50" s="18" t="n">
        <v>8.769175479999999</v>
      </c>
      <c r="J50" s="20" t="n">
        <v>2.05654139</v>
      </c>
      <c r="K50" s="18" t="s">
        <v>404</v>
      </c>
      <c r="L50" s="20" t="s">
        <v>404</v>
      </c>
      <c r="M50" s="18" t="n">
        <v>0</v>
      </c>
      <c r="N50" s="20" t="n">
        <v>0</v>
      </c>
      <c r="O50" s="18" t="n">
        <v>0</v>
      </c>
      <c r="P50" s="20" t="n">
        <v>0</v>
      </c>
      <c r="Q50" s="18" t="n">
        <v>2.62668856</v>
      </c>
      <c r="R50" s="20" t="n">
        <v>1.09559283</v>
      </c>
    </row>
    <row r="51" spans="1:18">
      <c r="A51" s="15" t="s">
        <v>448</v>
      </c>
      <c r="B51" s="17" t="n">
        <v>6866</v>
      </c>
      <c r="C51" s="18">
        <f>(38.0/B51*100)</f>
        <v/>
      </c>
      <c r="D51" s="19" t="n">
        <v>6828</v>
      </c>
      <c r="E51" s="18" t="n">
        <v>91.08951103</v>
      </c>
      <c r="F51" s="20" t="n">
        <v>2.1211702</v>
      </c>
      <c r="G51" s="18" t="n">
        <v>2.89403954</v>
      </c>
      <c r="H51" s="20" t="n">
        <v>1.16724899</v>
      </c>
      <c r="I51" s="18" t="n">
        <v>6.01644943</v>
      </c>
      <c r="J51" s="20" t="n">
        <v>1.8137901</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78.40688267</v>
      </c>
      <c r="F52" s="20" t="n">
        <v>3.25842903</v>
      </c>
      <c r="G52" s="18" t="n">
        <v>17.08936538</v>
      </c>
      <c r="H52" s="20" t="n">
        <v>3.06192615</v>
      </c>
      <c r="I52" s="18" t="n">
        <v>0.70727103</v>
      </c>
      <c r="J52" s="20" t="n">
        <v>0.01650758</v>
      </c>
      <c r="K52" s="18" t="s">
        <v>404</v>
      </c>
      <c r="L52" s="20" t="s">
        <v>404</v>
      </c>
      <c r="M52" s="18" t="n">
        <v>0</v>
      </c>
      <c r="N52" s="20" t="n">
        <v>0</v>
      </c>
      <c r="O52" s="18" t="n">
        <v>0</v>
      </c>
      <c r="P52" s="20" t="n">
        <v>0</v>
      </c>
      <c r="Q52" s="18" t="n">
        <v>3.79648093</v>
      </c>
      <c r="R52" s="20" t="n">
        <v>1.55056056</v>
      </c>
    </row>
    <row r="53" spans="1:18">
      <c r="A53" s="15" t="s">
        <v>450</v>
      </c>
      <c r="B53" s="17" t="n">
        <v>5571</v>
      </c>
      <c r="C53" s="18">
        <f>(0.0/B53*100)</f>
        <v/>
      </c>
      <c r="D53" s="19" t="n">
        <v>5571</v>
      </c>
      <c r="E53" s="18" t="n">
        <v>93.94434825</v>
      </c>
      <c r="F53" s="20" t="n">
        <v>0.10380002</v>
      </c>
      <c r="G53" s="18" t="n">
        <v>4.65215144</v>
      </c>
      <c r="H53" s="20" t="n">
        <v>0.09061617</v>
      </c>
      <c r="I53" s="18" t="n">
        <v>1.01628048</v>
      </c>
      <c r="J53" s="20" t="n">
        <v>0.06215544</v>
      </c>
      <c r="K53" s="18" t="s">
        <v>404</v>
      </c>
      <c r="L53" s="20" t="s">
        <v>404</v>
      </c>
      <c r="M53" s="18" t="n">
        <v>0</v>
      </c>
      <c r="N53" s="20" t="n">
        <v>0</v>
      </c>
      <c r="O53" s="18" t="n">
        <v>0</v>
      </c>
      <c r="P53" s="20" t="n">
        <v>0</v>
      </c>
      <c r="Q53" s="18" t="n">
        <v>0.38721984</v>
      </c>
      <c r="R53" s="20" t="n">
        <v>0.02874466</v>
      </c>
    </row>
    <row r="54" spans="1:18">
      <c r="A54" s="15" t="s">
        <v>451</v>
      </c>
      <c r="B54" s="17" t="n">
        <v>4740</v>
      </c>
      <c r="C54" s="18">
        <f>(199.0/B54*100)</f>
        <v/>
      </c>
      <c r="D54" s="19" t="n">
        <v>4541</v>
      </c>
      <c r="E54" s="18" t="n">
        <v>84.69530764</v>
      </c>
      <c r="F54" s="20" t="n">
        <v>2.11536196</v>
      </c>
      <c r="G54" s="18" t="n">
        <v>0</v>
      </c>
      <c r="H54" s="20" t="n">
        <v>0</v>
      </c>
      <c r="I54" s="18" t="n">
        <v>12.32065786</v>
      </c>
      <c r="J54" s="20" t="n">
        <v>1.87807052</v>
      </c>
      <c r="K54" s="18" t="s">
        <v>404</v>
      </c>
      <c r="L54" s="20" t="s">
        <v>404</v>
      </c>
      <c r="M54" s="18" t="n">
        <v>0</v>
      </c>
      <c r="N54" s="20" t="n">
        <v>0</v>
      </c>
      <c r="O54" s="18" t="n">
        <v>0</v>
      </c>
      <c r="P54" s="20" t="n">
        <v>0</v>
      </c>
      <c r="Q54" s="18" t="n">
        <v>2.9840345</v>
      </c>
      <c r="R54" s="20" t="n">
        <v>0.91525793</v>
      </c>
    </row>
    <row r="55" spans="1:18">
      <c r="A55" s="15" t="s">
        <v>452</v>
      </c>
      <c r="B55" s="17" t="n">
        <v>5316</v>
      </c>
      <c r="C55" s="18">
        <f>(43.0/B55*100)</f>
        <v/>
      </c>
      <c r="D55" s="19" t="n">
        <v>5273</v>
      </c>
      <c r="E55" s="18" t="n">
        <v>95.86008282</v>
      </c>
      <c r="F55" s="20" t="n">
        <v>1.34522828</v>
      </c>
      <c r="G55" s="18" t="n">
        <v>0.41501826</v>
      </c>
      <c r="H55" s="20" t="n">
        <v>0.42067132</v>
      </c>
      <c r="I55" s="18" t="n">
        <v>0</v>
      </c>
      <c r="J55" s="20" t="n">
        <v>0</v>
      </c>
      <c r="K55" s="18" t="s">
        <v>404</v>
      </c>
      <c r="L55" s="20" t="s">
        <v>404</v>
      </c>
      <c r="M55" s="18" t="n">
        <v>0</v>
      </c>
      <c r="N55" s="20" t="n">
        <v>0</v>
      </c>
      <c r="O55" s="18" t="n">
        <v>0.50605579</v>
      </c>
      <c r="P55" s="20" t="n">
        <v>0.51050719</v>
      </c>
      <c r="Q55" s="18" t="n">
        <v>3.21884314</v>
      </c>
      <c r="R55" s="20" t="n">
        <v>1.1722507</v>
      </c>
    </row>
    <row r="56" spans="1:18">
      <c r="A56" s="15" t="s">
        <v>453</v>
      </c>
      <c r="B56" s="17" t="n">
        <v>5359</v>
      </c>
      <c r="C56" s="18">
        <f>(0.0/B56*100)</f>
        <v/>
      </c>
      <c r="D56" s="19" t="n">
        <v>5359</v>
      </c>
      <c r="E56" s="18" t="n">
        <v>93.25087748</v>
      </c>
      <c r="F56" s="20" t="n">
        <v>2.12948072</v>
      </c>
      <c r="G56" s="18" t="n">
        <v>0.73753455</v>
      </c>
      <c r="H56" s="20" t="n">
        <v>0.7445879</v>
      </c>
      <c r="I56" s="18" t="n">
        <v>4.28530324</v>
      </c>
      <c r="J56" s="20" t="n">
        <v>1.60179577</v>
      </c>
      <c r="K56" s="18" t="s">
        <v>404</v>
      </c>
      <c r="L56" s="20" t="s">
        <v>404</v>
      </c>
      <c r="M56" s="18" t="n">
        <v>0</v>
      </c>
      <c r="N56" s="20" t="n">
        <v>0</v>
      </c>
      <c r="O56" s="18" t="n">
        <v>0</v>
      </c>
      <c r="P56" s="20" t="n">
        <v>0</v>
      </c>
      <c r="Q56" s="18" t="n">
        <v>1.72628472</v>
      </c>
      <c r="R56" s="20" t="n">
        <v>1.22902409</v>
      </c>
    </row>
    <row r="57" spans="1:18">
      <c r="A57" s="15" t="s">
        <v>454</v>
      </c>
      <c r="B57" s="17" t="n">
        <v>6513</v>
      </c>
      <c r="C57" s="18">
        <f>(0.0/B57*100)</f>
        <v/>
      </c>
      <c r="D57" s="19" t="n">
        <v>6513</v>
      </c>
      <c r="E57" s="18" t="n">
        <v>94.10112114</v>
      </c>
      <c r="F57" s="20" t="n">
        <v>1.68735011</v>
      </c>
      <c r="G57" s="18" t="n">
        <v>0.89600891</v>
      </c>
      <c r="H57" s="20" t="n">
        <v>0.64104041</v>
      </c>
      <c r="I57" s="18" t="n">
        <v>0</v>
      </c>
      <c r="J57" s="20" t="n">
        <v>0</v>
      </c>
      <c r="K57" s="18" t="s">
        <v>404</v>
      </c>
      <c r="L57" s="20" t="s">
        <v>404</v>
      </c>
      <c r="M57" s="18" t="n">
        <v>0</v>
      </c>
      <c r="N57" s="20" t="n">
        <v>0</v>
      </c>
      <c r="O57" s="18" t="n">
        <v>0</v>
      </c>
      <c r="P57" s="20" t="n">
        <v>0</v>
      </c>
      <c r="Q57" s="18" t="n">
        <v>5.00286995</v>
      </c>
      <c r="R57" s="20" t="n">
        <v>1.56201896</v>
      </c>
    </row>
    <row r="58" spans="1:18">
      <c r="A58" s="15" t="s">
        <v>455</v>
      </c>
      <c r="B58" s="17" t="n">
        <v>7267</v>
      </c>
      <c r="C58" s="18">
        <f>(0.0/B58*100)</f>
        <v/>
      </c>
      <c r="D58" s="19" t="n">
        <v>7267</v>
      </c>
      <c r="E58" s="18" t="n">
        <v>79.15727201</v>
      </c>
      <c r="F58" s="20" t="n">
        <v>2.90785996</v>
      </c>
      <c r="G58" s="18" t="n">
        <v>5.54897396</v>
      </c>
      <c r="H58" s="20" t="n">
        <v>1.73754961</v>
      </c>
      <c r="I58" s="18" t="n">
        <v>0</v>
      </c>
      <c r="J58" s="20" t="n">
        <v>0</v>
      </c>
      <c r="K58" s="18" t="s">
        <v>404</v>
      </c>
      <c r="L58" s="20" t="s">
        <v>404</v>
      </c>
      <c r="M58" s="18" t="n">
        <v>0</v>
      </c>
      <c r="N58" s="20" t="n">
        <v>0</v>
      </c>
      <c r="O58" s="18" t="n">
        <v>0</v>
      </c>
      <c r="P58" s="20" t="n">
        <v>0</v>
      </c>
      <c r="Q58" s="18" t="n">
        <v>15.29375403</v>
      </c>
      <c r="R58" s="20" t="n">
        <v>2.35229039</v>
      </c>
    </row>
    <row r="59" spans="1:18">
      <c r="A59" s="15" t="s">
        <v>456</v>
      </c>
      <c r="B59" s="17" t="n">
        <v>4826</v>
      </c>
      <c r="C59" s="18">
        <f>(0.0/B59*100)</f>
        <v/>
      </c>
      <c r="D59" s="19" t="n">
        <v>4826</v>
      </c>
      <c r="E59" s="18" t="n">
        <v>73.01239515</v>
      </c>
      <c r="F59" s="20" t="n">
        <v>0.91325114</v>
      </c>
      <c r="G59" s="18" t="n">
        <v>3.23551394</v>
      </c>
      <c r="H59" s="20" t="n">
        <v>0.58762088</v>
      </c>
      <c r="I59" s="18" t="n">
        <v>0</v>
      </c>
      <c r="J59" s="20" t="n">
        <v>0</v>
      </c>
      <c r="K59" s="18" t="s">
        <v>404</v>
      </c>
      <c r="L59" s="20" t="s">
        <v>404</v>
      </c>
      <c r="M59" s="18" t="n">
        <v>0</v>
      </c>
      <c r="N59" s="20" t="n">
        <v>0</v>
      </c>
      <c r="O59" s="18" t="n">
        <v>0</v>
      </c>
      <c r="P59" s="20" t="n">
        <v>0</v>
      </c>
      <c r="Q59" s="18" t="n">
        <v>23.75209091</v>
      </c>
      <c r="R59" s="20" t="n">
        <v>0.79037939</v>
      </c>
    </row>
    <row r="60" spans="1:18">
      <c r="A60" s="15" t="s">
        <v>457</v>
      </c>
      <c r="B60" s="17" t="n">
        <v>4546</v>
      </c>
      <c r="C60" s="18">
        <f>(0.0/B60*100)</f>
        <v/>
      </c>
      <c r="D60" s="19" t="n">
        <v>4546</v>
      </c>
      <c r="E60" s="18" t="n">
        <v>67.62215544999999</v>
      </c>
      <c r="F60" s="20" t="n">
        <v>2.50823074</v>
      </c>
      <c r="G60" s="18" t="n">
        <v>3.51509736</v>
      </c>
      <c r="H60" s="20" t="n">
        <v>1.39367229</v>
      </c>
      <c r="I60" s="18" t="n">
        <v>0</v>
      </c>
      <c r="J60" s="20" t="n">
        <v>0</v>
      </c>
      <c r="K60" s="18" t="s">
        <v>404</v>
      </c>
      <c r="L60" s="20" t="s">
        <v>404</v>
      </c>
      <c r="M60" s="18" t="n">
        <v>0</v>
      </c>
      <c r="N60" s="20" t="n">
        <v>0</v>
      </c>
      <c r="O60" s="18" t="n">
        <v>0</v>
      </c>
      <c r="P60" s="20" t="n">
        <v>0</v>
      </c>
      <c r="Q60" s="18" t="n">
        <v>28.86274718</v>
      </c>
      <c r="R60" s="20" t="n">
        <v>2.31128391</v>
      </c>
    </row>
    <row r="61" spans="1:18">
      <c r="A61" s="15" t="s">
        <v>458</v>
      </c>
      <c r="B61" s="17" t="n">
        <v>6525</v>
      </c>
      <c r="C61" s="18">
        <f>(0.0/B61*100)</f>
        <v/>
      </c>
      <c r="D61" s="19" t="n">
        <v>6525</v>
      </c>
      <c r="E61" s="18" t="n">
        <v>98.21395335</v>
      </c>
      <c r="F61" s="20" t="n">
        <v>0.88678602</v>
      </c>
      <c r="G61" s="18" t="n">
        <v>0.59821923</v>
      </c>
      <c r="H61" s="20" t="n">
        <v>0.52151593</v>
      </c>
      <c r="I61" s="18" t="n">
        <v>1.18782742</v>
      </c>
      <c r="J61" s="20" t="n">
        <v>0.71730393</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95.05343889</v>
      </c>
      <c r="F62" s="20" t="n">
        <v>0.02231578</v>
      </c>
      <c r="G62" s="18" t="n">
        <v>1.92454306</v>
      </c>
      <c r="H62" s="20" t="n">
        <v>0.01092148</v>
      </c>
      <c r="I62" s="18" t="n">
        <v>0.43076457</v>
      </c>
      <c r="J62" s="20" t="n">
        <v>0.00694981</v>
      </c>
      <c r="K62" s="18" t="s">
        <v>404</v>
      </c>
      <c r="L62" s="20" t="s">
        <v>404</v>
      </c>
      <c r="M62" s="18" t="n">
        <v>0</v>
      </c>
      <c r="N62" s="20" t="n">
        <v>0</v>
      </c>
      <c r="O62" s="18" t="n">
        <v>0</v>
      </c>
      <c r="P62" s="20" t="n">
        <v>0</v>
      </c>
      <c r="Q62" s="18" t="n">
        <v>2.59125348</v>
      </c>
      <c r="R62" s="20" t="n">
        <v>0.01778128</v>
      </c>
    </row>
    <row r="63" spans="1:18">
      <c r="A63" s="15" t="s">
        <v>460</v>
      </c>
      <c r="B63" s="17" t="n">
        <v>5324</v>
      </c>
      <c r="C63" s="18">
        <f>(0.0/B63*100)</f>
        <v/>
      </c>
      <c r="D63" s="19" t="n">
        <v>5324</v>
      </c>
      <c r="E63" s="18" t="n">
        <v>81.57879171</v>
      </c>
      <c r="F63" s="20" t="n">
        <v>0.20463622</v>
      </c>
      <c r="G63" s="18" t="n">
        <v>8.27429014</v>
      </c>
      <c r="H63" s="20" t="n">
        <v>0.10527233</v>
      </c>
      <c r="I63" s="18" t="n">
        <v>0</v>
      </c>
      <c r="J63" s="20" t="n">
        <v>0</v>
      </c>
      <c r="K63" s="18" t="s">
        <v>404</v>
      </c>
      <c r="L63" s="20" t="s">
        <v>404</v>
      </c>
      <c r="M63" s="18" t="n">
        <v>0</v>
      </c>
      <c r="N63" s="20" t="n">
        <v>0</v>
      </c>
      <c r="O63" s="18" t="n">
        <v>0</v>
      </c>
      <c r="P63" s="20" t="n">
        <v>0</v>
      </c>
      <c r="Q63" s="18" t="n">
        <v>10.14691815</v>
      </c>
      <c r="R63" s="20" t="n">
        <v>0.18882229</v>
      </c>
    </row>
    <row r="64" spans="1:18">
      <c r="A64" s="15" t="s">
        <v>461</v>
      </c>
      <c r="B64" s="17" t="n">
        <v>3634</v>
      </c>
      <c r="C64" s="18">
        <f>(27.0/B64*100)</f>
        <v/>
      </c>
      <c r="D64" s="19" t="n">
        <v>3607</v>
      </c>
      <c r="E64" s="18" t="n">
        <v>97.65593804</v>
      </c>
      <c r="F64" s="20" t="n">
        <v>0.04031481</v>
      </c>
      <c r="G64" s="18" t="n">
        <v>0.22268564</v>
      </c>
      <c r="H64" s="20" t="n">
        <v>0.01869091</v>
      </c>
      <c r="I64" s="18" t="n">
        <v>0</v>
      </c>
      <c r="J64" s="20" t="n">
        <v>0</v>
      </c>
      <c r="K64" s="18" t="s">
        <v>404</v>
      </c>
      <c r="L64" s="20" t="s">
        <v>404</v>
      </c>
      <c r="M64" s="18" t="n">
        <v>0</v>
      </c>
      <c r="N64" s="20" t="n">
        <v>0</v>
      </c>
      <c r="O64" s="18" t="n">
        <v>0</v>
      </c>
      <c r="P64" s="20" t="n">
        <v>0</v>
      </c>
      <c r="Q64" s="18" t="n">
        <v>2.12137632</v>
      </c>
      <c r="R64" s="20" t="n">
        <v>0.03577137</v>
      </c>
    </row>
    <row r="65" spans="1:18">
      <c r="A65" s="15" t="s">
        <v>462</v>
      </c>
      <c r="B65" s="17" t="n">
        <v>5325</v>
      </c>
      <c r="C65" s="18">
        <f>(0.0/B65*100)</f>
        <v/>
      </c>
      <c r="D65" s="19" t="n">
        <v>5325</v>
      </c>
      <c r="E65" s="18" t="n">
        <v>93.46029876999999</v>
      </c>
      <c r="F65" s="20" t="n">
        <v>1.57659239</v>
      </c>
      <c r="G65" s="18" t="n">
        <v>0.67407342</v>
      </c>
      <c r="H65" s="20" t="n">
        <v>0.56347694</v>
      </c>
      <c r="I65" s="18" t="n">
        <v>0</v>
      </c>
      <c r="J65" s="20" t="n">
        <v>0</v>
      </c>
      <c r="K65" s="18" t="s">
        <v>404</v>
      </c>
      <c r="L65" s="20" t="s">
        <v>404</v>
      </c>
      <c r="M65" s="18" t="n">
        <v>0.43089511</v>
      </c>
      <c r="N65" s="20" t="n">
        <v>0.43101763</v>
      </c>
      <c r="O65" s="18" t="n">
        <v>0</v>
      </c>
      <c r="P65" s="20" t="n">
        <v>0</v>
      </c>
      <c r="Q65" s="18" t="n">
        <v>5.4347327</v>
      </c>
      <c r="R65" s="20" t="n">
        <v>1.53019058</v>
      </c>
    </row>
    <row r="66" spans="1:18">
      <c r="A66" s="15" t="s">
        <v>463</v>
      </c>
      <c r="B66" s="17" t="n">
        <v>5665</v>
      </c>
      <c r="C66" s="18">
        <f>(0.0/B66*100)</f>
        <v/>
      </c>
      <c r="D66" s="19" t="n">
        <v>5665</v>
      </c>
      <c r="E66" s="18" t="n">
        <v>84.36222533999999</v>
      </c>
      <c r="F66" s="20" t="n">
        <v>0.32432611</v>
      </c>
      <c r="G66" s="18" t="n">
        <v>10.03302992</v>
      </c>
      <c r="H66" s="20" t="n">
        <v>0.06304232999999999</v>
      </c>
      <c r="I66" s="18" t="n">
        <v>1.05209465</v>
      </c>
      <c r="J66" s="20" t="n">
        <v>0.33984667</v>
      </c>
      <c r="K66" s="18" t="s">
        <v>404</v>
      </c>
      <c r="L66" s="20" t="s">
        <v>404</v>
      </c>
      <c r="M66" s="18" t="n">
        <v>0</v>
      </c>
      <c r="N66" s="20" t="n">
        <v>0</v>
      </c>
      <c r="O66" s="18" t="n">
        <v>0</v>
      </c>
      <c r="P66" s="20" t="n">
        <v>0</v>
      </c>
      <c r="Q66" s="18" t="n">
        <v>4.5526501</v>
      </c>
      <c r="R66" s="20" t="n">
        <v>0.12562138</v>
      </c>
    </row>
    <row r="67" spans="1:18">
      <c r="A67" s="15" t="s">
        <v>464</v>
      </c>
      <c r="B67" s="17" t="n">
        <v>6971</v>
      </c>
      <c r="C67" s="18">
        <f>(0.0/B67*100)</f>
        <v/>
      </c>
      <c r="D67" s="19" t="n">
        <v>6971</v>
      </c>
      <c r="E67" s="18" t="n">
        <v>94.66286366</v>
      </c>
      <c r="F67" s="20" t="n">
        <v>1.48986266</v>
      </c>
      <c r="G67" s="18" t="n">
        <v>2.02046776</v>
      </c>
      <c r="H67" s="20" t="n">
        <v>0.93394942</v>
      </c>
      <c r="I67" s="18" t="n">
        <v>0.8893451</v>
      </c>
      <c r="J67" s="20" t="n">
        <v>0.5227811</v>
      </c>
      <c r="K67" s="18" t="s">
        <v>404</v>
      </c>
      <c r="L67" s="20" t="s">
        <v>404</v>
      </c>
      <c r="M67" s="18" t="n">
        <v>0</v>
      </c>
      <c r="N67" s="20" t="n">
        <v>0</v>
      </c>
      <c r="O67" s="18" t="n">
        <v>0</v>
      </c>
      <c r="P67" s="20" t="n">
        <v>0</v>
      </c>
      <c r="Q67" s="18" t="n">
        <v>2.42732348</v>
      </c>
      <c r="R67" s="20" t="n">
        <v>1.04106259</v>
      </c>
    </row>
    <row r="68" spans="1:18">
      <c r="A68" s="15" t="s">
        <v>465</v>
      </c>
      <c r="B68" s="17" t="n">
        <v>12083</v>
      </c>
      <c r="C68" s="18">
        <f>(0.0/B68*100)</f>
        <v/>
      </c>
      <c r="D68" s="19" t="n">
        <v>12083</v>
      </c>
      <c r="E68" s="18" t="n">
        <v>89.6561092</v>
      </c>
      <c r="F68" s="20" t="n">
        <v>0.05313341</v>
      </c>
      <c r="G68" s="18" t="n">
        <v>6.74306365</v>
      </c>
      <c r="H68" s="20" t="n">
        <v>0.03902678</v>
      </c>
      <c r="I68" s="18" t="n">
        <v>0.73080554</v>
      </c>
      <c r="J68" s="20" t="n">
        <v>0.02197892</v>
      </c>
      <c r="K68" s="18" t="s">
        <v>404</v>
      </c>
      <c r="L68" s="20" t="s">
        <v>404</v>
      </c>
      <c r="M68" s="18" t="n">
        <v>0</v>
      </c>
      <c r="N68" s="20" t="n">
        <v>0</v>
      </c>
      <c r="O68" s="18" t="n">
        <v>0</v>
      </c>
      <c r="P68" s="20" t="n">
        <v>0</v>
      </c>
      <c r="Q68" s="18" t="n">
        <v>2.87002161</v>
      </c>
      <c r="R68" s="20" t="n">
        <v>0.03285691</v>
      </c>
    </row>
    <row r="69" spans="1:18">
      <c r="A69" s="15" t="s">
        <v>466</v>
      </c>
      <c r="B69" s="17" t="n">
        <v>4876</v>
      </c>
      <c r="C69" s="18">
        <f>(0.0/B69*100)</f>
        <v/>
      </c>
      <c r="D69" s="19" t="n">
        <v>4876</v>
      </c>
      <c r="E69" s="18" t="n">
        <v>98.32944937000001</v>
      </c>
      <c r="F69" s="20" t="n">
        <v>0.98328718</v>
      </c>
      <c r="G69" s="18" t="n">
        <v>1.0002668</v>
      </c>
      <c r="H69" s="20" t="n">
        <v>0.71865268</v>
      </c>
      <c r="I69" s="18" t="n">
        <v>0</v>
      </c>
      <c r="J69" s="20" t="n">
        <v>0</v>
      </c>
      <c r="K69" s="18" t="s">
        <v>404</v>
      </c>
      <c r="L69" s="20" t="s">
        <v>404</v>
      </c>
      <c r="M69" s="18" t="n">
        <v>0</v>
      </c>
      <c r="N69" s="20" t="n">
        <v>0</v>
      </c>
      <c r="O69" s="18" t="n">
        <v>0</v>
      </c>
      <c r="P69" s="20" t="n">
        <v>0</v>
      </c>
      <c r="Q69" s="18" t="n">
        <v>0.67028383</v>
      </c>
      <c r="R69" s="20" t="n">
        <v>0.67339677</v>
      </c>
    </row>
    <row r="70" spans="1:18">
      <c r="A70" s="15" t="s">
        <v>467</v>
      </c>
      <c r="B70" s="17" t="n">
        <v>6036</v>
      </c>
      <c r="C70" s="18">
        <f>(0.0/B70*100)</f>
        <v/>
      </c>
      <c r="D70" s="19" t="n">
        <v>6036</v>
      </c>
      <c r="E70" s="18" t="n">
        <v>84.63896844999999</v>
      </c>
      <c r="F70" s="20" t="n">
        <v>2.48187983</v>
      </c>
      <c r="G70" s="18" t="n">
        <v>11.34232763</v>
      </c>
      <c r="H70" s="20" t="n">
        <v>2.2451438</v>
      </c>
      <c r="I70" s="18" t="n">
        <v>0</v>
      </c>
      <c r="J70" s="20" t="n">
        <v>0</v>
      </c>
      <c r="K70" s="18" t="s">
        <v>404</v>
      </c>
      <c r="L70" s="20" t="s">
        <v>404</v>
      </c>
      <c r="M70" s="18" t="n">
        <v>0</v>
      </c>
      <c r="N70" s="20" t="n">
        <v>0</v>
      </c>
      <c r="O70" s="18" t="n">
        <v>0</v>
      </c>
      <c r="P70" s="20" t="n">
        <v>0</v>
      </c>
      <c r="Q70" s="18" t="n">
        <v>4.01870391</v>
      </c>
      <c r="R70" s="20" t="n">
        <v>1.42345277</v>
      </c>
    </row>
    <row r="71" spans="1:18">
      <c r="A71" s="15" t="s">
        <v>468</v>
      </c>
      <c r="B71" s="17" t="n">
        <v>6115</v>
      </c>
      <c r="C71" s="18">
        <f>(0.0/B71*100)</f>
        <v/>
      </c>
      <c r="D71" s="19" t="n">
        <v>6115</v>
      </c>
      <c r="E71" s="18" t="n">
        <v>98.58015852</v>
      </c>
      <c r="F71" s="20" t="n">
        <v>0.49332014</v>
      </c>
      <c r="G71" s="18" t="n">
        <v>0</v>
      </c>
      <c r="H71" s="20" t="n">
        <v>0</v>
      </c>
      <c r="I71" s="18" t="n">
        <v>0.62661758</v>
      </c>
      <c r="J71" s="20" t="n">
        <v>0.02967901</v>
      </c>
      <c r="K71" s="18" t="s">
        <v>404</v>
      </c>
      <c r="L71" s="20" t="s">
        <v>404</v>
      </c>
      <c r="M71" s="18" t="n">
        <v>0</v>
      </c>
      <c r="N71" s="20" t="n">
        <v>0</v>
      </c>
      <c r="O71" s="18" t="n">
        <v>0</v>
      </c>
      <c r="P71" s="20" t="n">
        <v>0</v>
      </c>
      <c r="Q71" s="18" t="n">
        <v>0.7932239</v>
      </c>
      <c r="R71" s="20" t="n">
        <v>0.48793178</v>
      </c>
    </row>
    <row r="72" spans="1:18">
      <c r="A72" s="15" t="s">
        <v>469</v>
      </c>
      <c r="B72" s="17" t="n">
        <v>7708</v>
      </c>
      <c r="C72" s="18">
        <f>(0.0/B72*100)</f>
        <v/>
      </c>
      <c r="D72" s="19" t="n">
        <v>7708</v>
      </c>
      <c r="E72" s="18" t="n">
        <v>95.9255088</v>
      </c>
      <c r="F72" s="20" t="n">
        <v>1.41031184</v>
      </c>
      <c r="G72" s="18" t="n">
        <v>1.6641285</v>
      </c>
      <c r="H72" s="20" t="n">
        <v>0.86203297</v>
      </c>
      <c r="I72" s="18" t="n">
        <v>1.80009285</v>
      </c>
      <c r="J72" s="20" t="n">
        <v>0.92598662</v>
      </c>
      <c r="K72" s="18" t="s">
        <v>404</v>
      </c>
      <c r="L72" s="20" t="s">
        <v>404</v>
      </c>
      <c r="M72" s="18" t="n">
        <v>0</v>
      </c>
      <c r="N72" s="20" t="n">
        <v>0</v>
      </c>
      <c r="O72" s="18" t="n">
        <v>0</v>
      </c>
      <c r="P72" s="20" t="n">
        <v>0</v>
      </c>
      <c r="Q72" s="18" t="n">
        <v>0.6102698600000001</v>
      </c>
      <c r="R72" s="20" t="n">
        <v>0.61241089</v>
      </c>
    </row>
    <row r="73" spans="1:18">
      <c r="A73" s="15" t="s">
        <v>470</v>
      </c>
      <c r="B73" s="17" t="n">
        <v>8249</v>
      </c>
      <c r="C73" s="18">
        <f>(0.0/B73*100)</f>
        <v/>
      </c>
      <c r="D73" s="19" t="n">
        <v>8249</v>
      </c>
      <c r="E73" s="18" t="n">
        <v>88.09499778</v>
      </c>
      <c r="F73" s="20" t="n">
        <v>2.78299692</v>
      </c>
      <c r="G73" s="18" t="n">
        <v>4.84845069</v>
      </c>
      <c r="H73" s="20" t="n">
        <v>1.92967879</v>
      </c>
      <c r="I73" s="18" t="n">
        <v>2.74093588</v>
      </c>
      <c r="J73" s="20" t="n">
        <v>1.27603664</v>
      </c>
      <c r="K73" s="18" t="s">
        <v>404</v>
      </c>
      <c r="L73" s="20" t="s">
        <v>404</v>
      </c>
      <c r="M73" s="18" t="n">
        <v>0</v>
      </c>
      <c r="N73" s="20" t="n">
        <v>0</v>
      </c>
      <c r="O73" s="18" t="n">
        <v>0</v>
      </c>
      <c r="P73" s="20" t="n">
        <v>0</v>
      </c>
      <c r="Q73" s="18" t="n">
        <v>4.31561565</v>
      </c>
      <c r="R73" s="20" t="n">
        <v>2.0094782</v>
      </c>
    </row>
    <row r="74" spans="1:18">
      <c r="A74" s="15" t="s">
        <v>471</v>
      </c>
      <c r="B74" s="17" t="n">
        <v>4692</v>
      </c>
      <c r="C74" s="18">
        <f>(484.0/B74*100)</f>
        <v/>
      </c>
      <c r="D74" s="19" t="n">
        <v>4208</v>
      </c>
      <c r="E74" s="18" t="n">
        <v>92.61467642</v>
      </c>
      <c r="F74" s="20" t="n">
        <v>0.1615821</v>
      </c>
      <c r="G74" s="18" t="n">
        <v>0.8418624</v>
      </c>
      <c r="H74" s="20" t="n">
        <v>0.01966131</v>
      </c>
      <c r="I74" s="18" t="n">
        <v>0</v>
      </c>
      <c r="J74" s="20" t="n">
        <v>0</v>
      </c>
      <c r="K74" s="18" t="s">
        <v>404</v>
      </c>
      <c r="L74" s="20" t="s">
        <v>404</v>
      </c>
      <c r="M74" s="18" t="n">
        <v>0</v>
      </c>
      <c r="N74" s="20" t="n">
        <v>0</v>
      </c>
      <c r="O74" s="18" t="n">
        <v>0</v>
      </c>
      <c r="P74" s="20" t="n">
        <v>0</v>
      </c>
      <c r="Q74" s="18" t="n">
        <v>6.54346118</v>
      </c>
      <c r="R74" s="20" t="n">
        <v>0.16447908</v>
      </c>
    </row>
    <row r="75" spans="1:18">
      <c r="A75" s="15" t="s">
        <v>472</v>
      </c>
      <c r="B75" s="17" t="n">
        <v>5375</v>
      </c>
      <c r="C75" s="18">
        <f>(483.0/B75*100)</f>
        <v/>
      </c>
      <c r="D75" s="19" t="n">
        <v>4892</v>
      </c>
      <c r="E75" s="18" t="n">
        <v>73.17501201</v>
      </c>
      <c r="F75" s="20" t="n">
        <v>3.89400592</v>
      </c>
      <c r="G75" s="18" t="n">
        <v>9.583016969999999</v>
      </c>
      <c r="H75" s="20" t="n">
        <v>2.78682085</v>
      </c>
      <c r="I75" s="18" t="n">
        <v>9.05972854</v>
      </c>
      <c r="J75" s="20" t="n">
        <v>2.57180003</v>
      </c>
      <c r="K75" s="18" t="s">
        <v>404</v>
      </c>
      <c r="L75" s="20" t="s">
        <v>404</v>
      </c>
      <c r="M75" s="18" t="n">
        <v>0</v>
      </c>
      <c r="N75" s="20" t="n">
        <v>0</v>
      </c>
      <c r="O75" s="18" t="n">
        <v>0</v>
      </c>
      <c r="P75" s="20" t="n">
        <v>0</v>
      </c>
      <c r="Q75" s="18" t="n">
        <v>8.182242479999999</v>
      </c>
      <c r="R75" s="20" t="n">
        <v>2.2058072</v>
      </c>
    </row>
    <row r="76" spans="1:18">
      <c r="A76" s="15" t="s">
        <v>473</v>
      </c>
      <c r="B76" s="17" t="n">
        <v>14167</v>
      </c>
      <c r="C76" s="18">
        <f>(1400.0/B76*100)</f>
        <v/>
      </c>
      <c r="D76" s="19" t="n">
        <v>12767</v>
      </c>
      <c r="E76" s="18" t="n">
        <v>84.74982888</v>
      </c>
      <c r="F76" s="20" t="n">
        <v>1.88133097</v>
      </c>
      <c r="G76" s="18" t="n">
        <v>3.98406002</v>
      </c>
      <c r="H76" s="20" t="n">
        <v>0.9868284</v>
      </c>
      <c r="I76" s="18" t="n">
        <v>8.696268829999999</v>
      </c>
      <c r="J76" s="20" t="n">
        <v>1.48191425</v>
      </c>
      <c r="K76" s="18" t="s">
        <v>404</v>
      </c>
      <c r="L76" s="20" t="s">
        <v>404</v>
      </c>
      <c r="M76" s="18" t="n">
        <v>0</v>
      </c>
      <c r="N76" s="20" t="n">
        <v>0</v>
      </c>
      <c r="O76" s="18" t="n">
        <v>0</v>
      </c>
      <c r="P76" s="20" t="n">
        <v>0</v>
      </c>
      <c r="Q76" s="18" t="n">
        <v>2.56984227</v>
      </c>
      <c r="R76" s="20" t="n">
        <v>0.75403347</v>
      </c>
    </row>
    <row r="77" spans="1:18">
      <c r="A77" s="15" t="s">
        <v>474</v>
      </c>
      <c r="B77" s="17" t="n">
        <v>6062</v>
      </c>
      <c r="C77" s="18">
        <f>(0.0/B77*100)</f>
        <v/>
      </c>
      <c r="D77" s="19" t="n">
        <v>6062</v>
      </c>
      <c r="E77" s="18" t="n">
        <v>90.17317151</v>
      </c>
      <c r="F77" s="20" t="n">
        <v>1.68719272</v>
      </c>
      <c r="G77" s="18" t="n">
        <v>1.18929031</v>
      </c>
      <c r="H77" s="20" t="n">
        <v>0.69606512</v>
      </c>
      <c r="I77" s="18" t="n">
        <v>4.08109565</v>
      </c>
      <c r="J77" s="20" t="n">
        <v>1.27745421</v>
      </c>
      <c r="K77" s="18" t="s">
        <v>404</v>
      </c>
      <c r="L77" s="20" t="s">
        <v>404</v>
      </c>
      <c r="M77" s="18" t="n">
        <v>0</v>
      </c>
      <c r="N77" s="20" t="n">
        <v>0</v>
      </c>
      <c r="O77" s="18" t="n">
        <v>0</v>
      </c>
      <c r="P77" s="20" t="n">
        <v>0</v>
      </c>
      <c r="Q77" s="18" t="n">
        <v>4.55644253</v>
      </c>
      <c r="R77" s="20" t="n">
        <v>1.21699099</v>
      </c>
    </row>
    <row r="78" spans="1:18">
      <c r="A78" s="15" t="s">
        <v>475</v>
      </c>
      <c r="B78" s="17" t="n">
        <v>5826</v>
      </c>
      <c r="C78" s="18">
        <f>(0.0/B78*100)</f>
        <v/>
      </c>
      <c r="D78" s="19" t="n">
        <v>5826</v>
      </c>
      <c r="E78" s="18" t="n">
        <v>97.6023483</v>
      </c>
      <c r="F78" s="20" t="n">
        <v>1.04233434</v>
      </c>
      <c r="G78" s="18" t="n">
        <v>0.36593191</v>
      </c>
      <c r="H78" s="20" t="n">
        <v>0.26587998</v>
      </c>
      <c r="I78" s="18" t="n">
        <v>0</v>
      </c>
      <c r="J78" s="20" t="n">
        <v>0</v>
      </c>
      <c r="K78" s="18" t="s">
        <v>404</v>
      </c>
      <c r="L78" s="20" t="s">
        <v>404</v>
      </c>
      <c r="M78" s="18" t="n">
        <v>0</v>
      </c>
      <c r="N78" s="20" t="n">
        <v>0</v>
      </c>
      <c r="O78" s="18" t="n">
        <v>0</v>
      </c>
      <c r="P78" s="20" t="n">
        <v>0</v>
      </c>
      <c r="Q78" s="18" t="n">
        <v>2.03171979</v>
      </c>
      <c r="R78" s="20" t="n">
        <v>1.00666007</v>
      </c>
    </row>
    <row customHeight="1" ht="25" r="79" spans="1:18">
      <c r="A79" s="15" t="s">
        <v>476</v>
      </c>
      <c r="B79" s="17" t="n">
        <v>1657</v>
      </c>
      <c r="C79" s="18">
        <f>(21.0/B79*100)</f>
        <v/>
      </c>
      <c r="D79" s="19" t="n">
        <v>1636</v>
      </c>
      <c r="E79" s="18" t="n">
        <v>91.73042110999999</v>
      </c>
      <c r="F79" s="20" t="n">
        <v>3.99662584</v>
      </c>
      <c r="G79" s="18" t="n">
        <v>3.50912556</v>
      </c>
      <c r="H79" s="20" t="n">
        <v>3.339835</v>
      </c>
      <c r="I79" s="18" t="n">
        <v>0</v>
      </c>
      <c r="J79" s="20" t="n">
        <v>0</v>
      </c>
      <c r="K79" s="18" t="s">
        <v>404</v>
      </c>
      <c r="L79" s="20" t="s">
        <v>404</v>
      </c>
      <c r="M79" s="18" t="n">
        <v>0</v>
      </c>
      <c r="N79" s="20" t="n">
        <v>0</v>
      </c>
      <c r="O79" s="18" t="n">
        <v>0</v>
      </c>
      <c r="P79" s="20" t="n">
        <v>0</v>
      </c>
      <c r="Q79" s="18" t="n">
        <v>4.76045333</v>
      </c>
      <c r="R79" s="20" t="n">
        <v>2.39109197</v>
      </c>
    </row>
    <row r="80" spans="1:18">
      <c r="A80" s="15" t="s">
        <v>477</v>
      </c>
      <c r="B80" s="17" t="n">
        <v>7841</v>
      </c>
      <c r="C80" s="18">
        <f>(0.0/B80*100)</f>
        <v/>
      </c>
      <c r="D80" s="19" t="n">
        <v>7841</v>
      </c>
      <c r="E80" s="18" t="n">
        <v>88.48530029</v>
      </c>
      <c r="F80" s="20" t="n">
        <v>1.92444899</v>
      </c>
      <c r="G80" s="18" t="n">
        <v>11.51469971</v>
      </c>
      <c r="H80" s="20" t="n">
        <v>1.92444899</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98.57167481</v>
      </c>
      <c r="F81" s="20" t="n">
        <v>0.76244679</v>
      </c>
      <c r="G81" s="18" t="n">
        <v>0.61252301</v>
      </c>
      <c r="H81" s="20" t="n">
        <v>0.60917082</v>
      </c>
      <c r="I81" s="18" t="n">
        <v>0.01997943</v>
      </c>
      <c r="J81" s="20" t="n">
        <v>0.00074735</v>
      </c>
      <c r="K81" s="18" t="s">
        <v>404</v>
      </c>
      <c r="L81" s="20" t="s">
        <v>404</v>
      </c>
      <c r="M81" s="18" t="n">
        <v>0</v>
      </c>
      <c r="N81" s="20" t="n">
        <v>0</v>
      </c>
      <c r="O81" s="18" t="n">
        <v>0</v>
      </c>
      <c r="P81" s="20" t="n">
        <v>0</v>
      </c>
      <c r="Q81" s="18" t="n">
        <v>0.79582275</v>
      </c>
      <c r="R81" s="20" t="n">
        <v>0.45687512</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653</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46.6542788</v>
      </c>
      <c r="F7" s="20" t="n">
        <v>1.92233442</v>
      </c>
      <c r="G7" s="18" t="n">
        <v>45.34045934</v>
      </c>
      <c r="H7" s="20" t="n">
        <v>1.96813945</v>
      </c>
      <c r="I7" s="18" t="n">
        <v>0</v>
      </c>
      <c r="J7" s="20" t="n">
        <v>0</v>
      </c>
      <c r="K7" s="18" t="s">
        <v>404</v>
      </c>
      <c r="L7" s="20" t="s">
        <v>404</v>
      </c>
      <c r="M7" s="18" t="n">
        <v>0</v>
      </c>
      <c r="N7" s="20" t="n">
        <v>0</v>
      </c>
      <c r="O7" s="18" t="n">
        <v>0</v>
      </c>
      <c r="P7" s="20" t="n">
        <v>0</v>
      </c>
      <c r="Q7" s="18" t="n">
        <v>8.00526187</v>
      </c>
      <c r="R7" s="20" t="n">
        <v>1.03599439</v>
      </c>
    </row>
    <row r="8" spans="1:18">
      <c r="A8" s="15" t="s">
        <v>405</v>
      </c>
      <c r="B8" s="17" t="n">
        <v>7007</v>
      </c>
      <c r="C8" s="18">
        <f>(0.0/B8*100)</f>
        <v/>
      </c>
      <c r="D8" s="19" t="n">
        <v>7007</v>
      </c>
      <c r="E8" s="18" t="n">
        <v>22.61649698</v>
      </c>
      <c r="F8" s="20" t="n">
        <v>2.93072071</v>
      </c>
      <c r="G8" s="18" t="n">
        <v>48.1018647</v>
      </c>
      <c r="H8" s="20" t="n">
        <v>3.71730264</v>
      </c>
      <c r="I8" s="18" t="n">
        <v>2.38859168</v>
      </c>
      <c r="J8" s="20" t="n">
        <v>1.04657716</v>
      </c>
      <c r="K8" s="18" t="s">
        <v>404</v>
      </c>
      <c r="L8" s="20" t="s">
        <v>404</v>
      </c>
      <c r="M8" s="18" t="n">
        <v>0</v>
      </c>
      <c r="N8" s="20" t="n">
        <v>0</v>
      </c>
      <c r="O8" s="18" t="n">
        <v>0</v>
      </c>
      <c r="P8" s="20" t="n">
        <v>0</v>
      </c>
      <c r="Q8" s="18" t="n">
        <v>26.89304663</v>
      </c>
      <c r="R8" s="20" t="n">
        <v>3.16349779</v>
      </c>
    </row>
    <row r="9" spans="1:18">
      <c r="A9" s="15" t="s">
        <v>406</v>
      </c>
      <c r="B9" s="17" t="n">
        <v>9651</v>
      </c>
      <c r="C9" s="18">
        <f>(575.0/B9*100)</f>
        <v/>
      </c>
      <c r="D9" s="19" t="n">
        <v>9076</v>
      </c>
      <c r="E9" s="18" t="n">
        <v>20.13526811</v>
      </c>
      <c r="F9" s="20" t="n">
        <v>1.9565525</v>
      </c>
      <c r="G9" s="18" t="n">
        <v>50.99874641</v>
      </c>
      <c r="H9" s="20" t="n">
        <v>2.6757483</v>
      </c>
      <c r="I9" s="18" t="n">
        <v>2.64341192</v>
      </c>
      <c r="J9" s="20" t="n">
        <v>0.97961114</v>
      </c>
      <c r="K9" s="18" t="s">
        <v>404</v>
      </c>
      <c r="L9" s="20" t="s">
        <v>404</v>
      </c>
      <c r="M9" s="18" t="n">
        <v>0</v>
      </c>
      <c r="N9" s="20" t="n">
        <v>0</v>
      </c>
      <c r="O9" s="18" t="n">
        <v>0</v>
      </c>
      <c r="P9" s="20" t="n">
        <v>0</v>
      </c>
      <c r="Q9" s="18" t="n">
        <v>26.22257356</v>
      </c>
      <c r="R9" s="20" t="n">
        <v>2.32777573</v>
      </c>
    </row>
    <row r="10" spans="1:18">
      <c r="A10" s="15" t="s">
        <v>407</v>
      </c>
      <c r="B10" s="17" t="n">
        <v>20058</v>
      </c>
      <c r="C10" s="18">
        <f>(3112.0/B10*100)</f>
        <v/>
      </c>
      <c r="D10" s="19" t="n">
        <v>16946</v>
      </c>
      <c r="E10" s="18" t="n">
        <v>61.34648392</v>
      </c>
      <c r="F10" s="20" t="n">
        <v>2.72301362</v>
      </c>
      <c r="G10" s="18" t="n">
        <v>32.34031223</v>
      </c>
      <c r="H10" s="20" t="n">
        <v>2.56495549</v>
      </c>
      <c r="I10" s="18" t="n">
        <v>1.27124651</v>
      </c>
      <c r="J10" s="20" t="n">
        <v>0.55077188</v>
      </c>
      <c r="K10" s="18" t="s">
        <v>404</v>
      </c>
      <c r="L10" s="20" t="s">
        <v>404</v>
      </c>
      <c r="M10" s="18" t="n">
        <v>0</v>
      </c>
      <c r="N10" s="20" t="n">
        <v>0</v>
      </c>
      <c r="O10" s="18" t="n">
        <v>0</v>
      </c>
      <c r="P10" s="20" t="n">
        <v>0</v>
      </c>
      <c r="Q10" s="18" t="n">
        <v>5.04195734</v>
      </c>
      <c r="R10" s="20" t="n">
        <v>1.04955214</v>
      </c>
    </row>
    <row r="11" spans="1:18">
      <c r="A11" s="15" t="s">
        <v>408</v>
      </c>
      <c r="B11" s="17" t="n">
        <v>7053</v>
      </c>
      <c r="C11" s="18">
        <f>(137.0/B11*100)</f>
        <v/>
      </c>
      <c r="D11" s="19" t="n">
        <v>6916</v>
      </c>
      <c r="E11" s="18" t="n">
        <v>68.76026172</v>
      </c>
      <c r="F11" s="20" t="n">
        <v>3.73094308</v>
      </c>
      <c r="G11" s="18" t="n">
        <v>25.3742472</v>
      </c>
      <c r="H11" s="20" t="n">
        <v>3.25421499</v>
      </c>
      <c r="I11" s="18" t="n">
        <v>3.6492284</v>
      </c>
      <c r="J11" s="20" t="n">
        <v>1.66291559</v>
      </c>
      <c r="K11" s="18" t="s">
        <v>404</v>
      </c>
      <c r="L11" s="20" t="s">
        <v>404</v>
      </c>
      <c r="M11" s="18" t="n">
        <v>0</v>
      </c>
      <c r="N11" s="20" t="n">
        <v>0</v>
      </c>
      <c r="O11" s="18" t="n">
        <v>0</v>
      </c>
      <c r="P11" s="20" t="n">
        <v>0</v>
      </c>
      <c r="Q11" s="18" t="n">
        <v>2.21626269</v>
      </c>
      <c r="R11" s="20" t="n">
        <v>1.27926087</v>
      </c>
    </row>
    <row r="12" spans="1:18">
      <c r="A12" s="15" t="s">
        <v>409</v>
      </c>
      <c r="B12" s="17" t="n">
        <v>6894</v>
      </c>
      <c r="C12" s="18">
        <f>(106.0/B12*100)</f>
        <v/>
      </c>
      <c r="D12" s="19" t="n">
        <v>6788</v>
      </c>
      <c r="E12" s="18" t="n">
        <v>28.98061041</v>
      </c>
      <c r="F12" s="20" t="n">
        <v>2.79219428</v>
      </c>
      <c r="G12" s="18" t="n">
        <v>66.24398385000001</v>
      </c>
      <c r="H12" s="20" t="n">
        <v>2.95915234</v>
      </c>
      <c r="I12" s="18" t="n">
        <v>0.7365923599999999</v>
      </c>
      <c r="J12" s="20" t="n">
        <v>0.5014068</v>
      </c>
      <c r="K12" s="18" t="s">
        <v>404</v>
      </c>
      <c r="L12" s="20" t="s">
        <v>404</v>
      </c>
      <c r="M12" s="18" t="n">
        <v>0</v>
      </c>
      <c r="N12" s="20" t="n">
        <v>0</v>
      </c>
      <c r="O12" s="18" t="n">
        <v>0</v>
      </c>
      <c r="P12" s="20" t="n">
        <v>0</v>
      </c>
      <c r="Q12" s="18" t="n">
        <v>4.03881338</v>
      </c>
      <c r="R12" s="20" t="n">
        <v>1.29760474</v>
      </c>
    </row>
    <row r="13" spans="1:18">
      <c r="A13" s="15" t="s">
        <v>410</v>
      </c>
      <c r="B13" s="17" t="n">
        <v>7161</v>
      </c>
      <c r="C13" s="18">
        <f>(1175.0/B13*100)</f>
        <v/>
      </c>
      <c r="D13" s="19" t="n">
        <v>5986</v>
      </c>
      <c r="E13" s="18" t="n">
        <v>81.32122381000001</v>
      </c>
      <c r="F13" s="20" t="n">
        <v>2.82275318</v>
      </c>
      <c r="G13" s="18" t="n">
        <v>12.05594232</v>
      </c>
      <c r="H13" s="20" t="n">
        <v>2.18894594</v>
      </c>
      <c r="I13" s="18" t="n">
        <v>4.97035021</v>
      </c>
      <c r="J13" s="20" t="n">
        <v>1.32926756</v>
      </c>
      <c r="K13" s="18" t="s">
        <v>404</v>
      </c>
      <c r="L13" s="20" t="s">
        <v>404</v>
      </c>
      <c r="M13" s="18" t="n">
        <v>0</v>
      </c>
      <c r="N13" s="20" t="n">
        <v>0</v>
      </c>
      <c r="O13" s="18" t="n">
        <v>0</v>
      </c>
      <c r="P13" s="20" t="n">
        <v>0</v>
      </c>
      <c r="Q13" s="18" t="n">
        <v>1.65248365</v>
      </c>
      <c r="R13" s="20" t="n">
        <v>0.96462689</v>
      </c>
    </row>
    <row r="14" spans="1:18">
      <c r="A14" s="15" t="s">
        <v>411</v>
      </c>
      <c r="B14" s="17" t="n">
        <v>5587</v>
      </c>
      <c r="C14" s="18">
        <f>(387.0/B14*100)</f>
        <v/>
      </c>
      <c r="D14" s="19" t="n">
        <v>5200</v>
      </c>
      <c r="E14" s="18" t="n">
        <v>53.86374915</v>
      </c>
      <c r="F14" s="20" t="n">
        <v>2.74724878</v>
      </c>
      <c r="G14" s="18" t="n">
        <v>44.70799169</v>
      </c>
      <c r="H14" s="20" t="n">
        <v>2.77640492</v>
      </c>
      <c r="I14" s="18" t="n">
        <v>1.42825916</v>
      </c>
      <c r="J14" s="20" t="n">
        <v>0.73461594</v>
      </c>
      <c r="K14" s="18" t="s">
        <v>404</v>
      </c>
      <c r="L14" s="20" t="s">
        <v>404</v>
      </c>
      <c r="M14" s="18" t="n">
        <v>0</v>
      </c>
      <c r="N14" s="20" t="n">
        <v>0</v>
      </c>
      <c r="O14" s="18" t="n">
        <v>0</v>
      </c>
      <c r="P14" s="20" t="n">
        <v>0</v>
      </c>
      <c r="Q14" s="18" t="n">
        <v>0</v>
      </c>
      <c r="R14" s="20" t="n">
        <v>0</v>
      </c>
    </row>
    <row r="15" spans="1:18">
      <c r="A15" s="15" t="s">
        <v>412</v>
      </c>
      <c r="B15" s="17" t="n">
        <v>5882</v>
      </c>
      <c r="C15" s="18">
        <f>(0.0/B15*100)</f>
        <v/>
      </c>
      <c r="D15" s="19" t="n">
        <v>5882</v>
      </c>
      <c r="E15" s="18" t="n">
        <v>48.94437656</v>
      </c>
      <c r="F15" s="20" t="n">
        <v>3.88593369</v>
      </c>
      <c r="G15" s="18" t="n">
        <v>40.89087354</v>
      </c>
      <c r="H15" s="20" t="n">
        <v>3.85480217</v>
      </c>
      <c r="I15" s="18" t="n">
        <v>1.95206003</v>
      </c>
      <c r="J15" s="20" t="n">
        <v>1.08342117</v>
      </c>
      <c r="K15" s="18" t="s">
        <v>404</v>
      </c>
      <c r="L15" s="20" t="s">
        <v>404</v>
      </c>
      <c r="M15" s="18" t="n">
        <v>0</v>
      </c>
      <c r="N15" s="20" t="n">
        <v>0</v>
      </c>
      <c r="O15" s="18" t="n">
        <v>0</v>
      </c>
      <c r="P15" s="20" t="n">
        <v>0</v>
      </c>
      <c r="Q15" s="18" t="n">
        <v>8.21268987</v>
      </c>
      <c r="R15" s="20" t="n">
        <v>2.29746648</v>
      </c>
    </row>
    <row r="16" spans="1:18">
      <c r="A16" s="15" t="s">
        <v>413</v>
      </c>
      <c r="B16" s="17" t="n">
        <v>6108</v>
      </c>
      <c r="C16" s="18">
        <f>(495.0/B16*100)</f>
        <v/>
      </c>
      <c r="D16" s="19" t="n">
        <v>5613</v>
      </c>
      <c r="E16" s="18" t="n">
        <v>54.99657522</v>
      </c>
      <c r="F16" s="20" t="n">
        <v>3.2098805</v>
      </c>
      <c r="G16" s="18" t="n">
        <v>25.52111906</v>
      </c>
      <c r="H16" s="20" t="n">
        <v>3.00254305</v>
      </c>
      <c r="I16" s="18" t="n">
        <v>6.51888265</v>
      </c>
      <c r="J16" s="20" t="n">
        <v>1.46761553</v>
      </c>
      <c r="K16" s="18" t="s">
        <v>404</v>
      </c>
      <c r="L16" s="20" t="s">
        <v>404</v>
      </c>
      <c r="M16" s="18" t="n">
        <v>0</v>
      </c>
      <c r="N16" s="20" t="n">
        <v>0</v>
      </c>
      <c r="O16" s="18" t="n">
        <v>0</v>
      </c>
      <c r="P16" s="20" t="n">
        <v>0</v>
      </c>
      <c r="Q16" s="18" t="n">
        <v>12.96342307</v>
      </c>
      <c r="R16" s="20" t="n">
        <v>2.27931764</v>
      </c>
    </row>
    <row r="17" spans="1:18">
      <c r="A17" s="15" t="s">
        <v>414</v>
      </c>
      <c r="B17" s="17" t="n">
        <v>6504</v>
      </c>
      <c r="C17" s="18">
        <f>(1325.0/B17*100)</f>
        <v/>
      </c>
      <c r="D17" s="19" t="n">
        <v>5179</v>
      </c>
      <c r="E17" s="18" t="n">
        <v>21.20686478</v>
      </c>
      <c r="F17" s="20" t="n">
        <v>2.70458248</v>
      </c>
      <c r="G17" s="18" t="n">
        <v>56.55809527</v>
      </c>
      <c r="H17" s="20" t="n">
        <v>3.41326189</v>
      </c>
      <c r="I17" s="18" t="n">
        <v>5.40044798</v>
      </c>
      <c r="J17" s="20" t="n">
        <v>1.54253021</v>
      </c>
      <c r="K17" s="18" t="s">
        <v>404</v>
      </c>
      <c r="L17" s="20" t="s">
        <v>404</v>
      </c>
      <c r="M17" s="18" t="n">
        <v>0</v>
      </c>
      <c r="N17" s="20" t="n">
        <v>0</v>
      </c>
      <c r="O17" s="18" t="n">
        <v>0</v>
      </c>
      <c r="P17" s="20" t="n">
        <v>0</v>
      </c>
      <c r="Q17" s="18" t="n">
        <v>16.83459197</v>
      </c>
      <c r="R17" s="20" t="n">
        <v>3.04789839</v>
      </c>
    </row>
    <row r="18" spans="1:18">
      <c r="A18" s="15" t="s">
        <v>415</v>
      </c>
      <c r="B18" s="17" t="n">
        <v>5532</v>
      </c>
      <c r="C18" s="18">
        <f>(0.0/B18*100)</f>
        <v/>
      </c>
      <c r="D18" s="19" t="n">
        <v>5532</v>
      </c>
      <c r="E18" s="18" t="n">
        <v>53.29004203</v>
      </c>
      <c r="F18" s="20" t="n">
        <v>3.9817067</v>
      </c>
      <c r="G18" s="18" t="n">
        <v>29.15523503</v>
      </c>
      <c r="H18" s="20" t="n">
        <v>3.53478615</v>
      </c>
      <c r="I18" s="18" t="n">
        <v>0.69901605</v>
      </c>
      <c r="J18" s="20" t="n">
        <v>0.37456744</v>
      </c>
      <c r="K18" s="18" t="s">
        <v>404</v>
      </c>
      <c r="L18" s="20" t="s">
        <v>404</v>
      </c>
      <c r="M18" s="18" t="n">
        <v>0</v>
      </c>
      <c r="N18" s="20" t="n">
        <v>0</v>
      </c>
      <c r="O18" s="18" t="n">
        <v>0</v>
      </c>
      <c r="P18" s="20" t="n">
        <v>0</v>
      </c>
      <c r="Q18" s="18" t="n">
        <v>16.85570689</v>
      </c>
      <c r="R18" s="20" t="n">
        <v>2.56859034</v>
      </c>
    </row>
    <row r="19" spans="1:18">
      <c r="A19" s="15" t="s">
        <v>416</v>
      </c>
      <c r="B19" s="17" t="n">
        <v>5658</v>
      </c>
      <c r="C19" s="18">
        <f>(327.0/B19*100)</f>
        <v/>
      </c>
      <c r="D19" s="19" t="n">
        <v>5331</v>
      </c>
      <c r="E19" s="18" t="n">
        <v>48.17410337</v>
      </c>
      <c r="F19" s="20" t="n">
        <v>3.53341013</v>
      </c>
      <c r="G19" s="18" t="n">
        <v>46.16011945</v>
      </c>
      <c r="H19" s="20" t="n">
        <v>3.58100002</v>
      </c>
      <c r="I19" s="18" t="n">
        <v>1.52408052</v>
      </c>
      <c r="J19" s="20" t="n">
        <v>0.7630589</v>
      </c>
      <c r="K19" s="18" t="s">
        <v>404</v>
      </c>
      <c r="L19" s="20" t="s">
        <v>404</v>
      </c>
      <c r="M19" s="18" t="n">
        <v>0</v>
      </c>
      <c r="N19" s="20" t="n">
        <v>0</v>
      </c>
      <c r="O19" s="18" t="n">
        <v>0</v>
      </c>
      <c r="P19" s="20" t="n">
        <v>0</v>
      </c>
      <c r="Q19" s="18" t="n">
        <v>4.14169666</v>
      </c>
      <c r="R19" s="20" t="n">
        <v>1.34493187</v>
      </c>
    </row>
    <row r="20" spans="1:18">
      <c r="A20" s="15" t="s">
        <v>417</v>
      </c>
      <c r="B20" s="17" t="n">
        <v>3371</v>
      </c>
      <c r="C20" s="18">
        <f>(24.0/B20*100)</f>
        <v/>
      </c>
      <c r="D20" s="19" t="n">
        <v>3347</v>
      </c>
      <c r="E20" s="18" t="n">
        <v>83.17543759</v>
      </c>
      <c r="F20" s="20" t="n">
        <v>0.20471405</v>
      </c>
      <c r="G20" s="18" t="n">
        <v>7.78010453</v>
      </c>
      <c r="H20" s="20" t="n">
        <v>0.11031761</v>
      </c>
      <c r="I20" s="18" t="n">
        <v>1.22888678</v>
      </c>
      <c r="J20" s="20" t="n">
        <v>0.11311178</v>
      </c>
      <c r="K20" s="18" t="s">
        <v>404</v>
      </c>
      <c r="L20" s="20" t="s">
        <v>404</v>
      </c>
      <c r="M20" s="18" t="n">
        <v>0</v>
      </c>
      <c r="N20" s="20" t="n">
        <v>0</v>
      </c>
      <c r="O20" s="18" t="n">
        <v>0</v>
      </c>
      <c r="P20" s="20" t="n">
        <v>0</v>
      </c>
      <c r="Q20" s="18" t="n">
        <v>7.81557109</v>
      </c>
      <c r="R20" s="20" t="n">
        <v>0.16073821</v>
      </c>
    </row>
    <row r="21" spans="1:18">
      <c r="A21" s="15" t="s">
        <v>418</v>
      </c>
      <c r="B21" s="17" t="n">
        <v>5741</v>
      </c>
      <c r="C21" s="18">
        <f>(0.0/B21*100)</f>
        <v/>
      </c>
      <c r="D21" s="19" t="n">
        <v>5741</v>
      </c>
      <c r="E21" s="18" t="n">
        <v>65.45617992</v>
      </c>
      <c r="F21" s="20" t="n">
        <v>3.77770164</v>
      </c>
      <c r="G21" s="18" t="n">
        <v>21.1993901</v>
      </c>
      <c r="H21" s="20" t="n">
        <v>3.17130807</v>
      </c>
      <c r="I21" s="18" t="n">
        <v>7.15745184</v>
      </c>
      <c r="J21" s="20" t="n">
        <v>2.18433928</v>
      </c>
      <c r="K21" s="18" t="s">
        <v>404</v>
      </c>
      <c r="L21" s="20" t="s">
        <v>404</v>
      </c>
      <c r="M21" s="18" t="n">
        <v>0</v>
      </c>
      <c r="N21" s="20" t="n">
        <v>0</v>
      </c>
      <c r="O21" s="18" t="n">
        <v>0</v>
      </c>
      <c r="P21" s="20" t="n">
        <v>0</v>
      </c>
      <c r="Q21" s="18" t="n">
        <v>6.18697814</v>
      </c>
      <c r="R21" s="20" t="n">
        <v>1.96433173</v>
      </c>
    </row>
    <row r="22" spans="1:18">
      <c r="A22" s="15" t="s">
        <v>419</v>
      </c>
      <c r="B22" s="17" t="n">
        <v>6598</v>
      </c>
      <c r="C22" s="18">
        <f>(0.0/B22*100)</f>
        <v/>
      </c>
      <c r="D22" s="19" t="n">
        <v>6598</v>
      </c>
      <c r="E22" s="18" t="n">
        <v>49.9678335</v>
      </c>
      <c r="F22" s="20" t="n">
        <v>4.04597626</v>
      </c>
      <c r="G22" s="18" t="n">
        <v>33.23400742</v>
      </c>
      <c r="H22" s="20" t="n">
        <v>3.54972898</v>
      </c>
      <c r="I22" s="18" t="n">
        <v>1.75108981</v>
      </c>
      <c r="J22" s="20" t="n">
        <v>0.98183897</v>
      </c>
      <c r="K22" s="18" t="s">
        <v>404</v>
      </c>
      <c r="L22" s="20" t="s">
        <v>404</v>
      </c>
      <c r="M22" s="18" t="n">
        <v>0</v>
      </c>
      <c r="N22" s="20" t="n">
        <v>0</v>
      </c>
      <c r="O22" s="18" t="n">
        <v>0</v>
      </c>
      <c r="P22" s="20" t="n">
        <v>0</v>
      </c>
      <c r="Q22" s="18" t="n">
        <v>15.04706927</v>
      </c>
      <c r="R22" s="20" t="n">
        <v>2.9463294</v>
      </c>
    </row>
    <row r="23" spans="1:18">
      <c r="A23" s="15" t="s">
        <v>420</v>
      </c>
      <c r="B23" s="17" t="n">
        <v>11583</v>
      </c>
      <c r="C23" s="18">
        <f>(3185.0/B23*100)</f>
        <v/>
      </c>
      <c r="D23" s="19" t="n">
        <v>8398</v>
      </c>
      <c r="E23" s="18" t="n">
        <v>36.57553141</v>
      </c>
      <c r="F23" s="20" t="n">
        <v>3.93407768</v>
      </c>
      <c r="G23" s="18" t="n">
        <v>53.22312272</v>
      </c>
      <c r="H23" s="20" t="n">
        <v>4.12035776</v>
      </c>
      <c r="I23" s="18" t="n">
        <v>5.12202784</v>
      </c>
      <c r="J23" s="20" t="n">
        <v>1.70951704</v>
      </c>
      <c r="K23" s="18" t="s">
        <v>404</v>
      </c>
      <c r="L23" s="20" t="s">
        <v>404</v>
      </c>
      <c r="M23" s="18" t="n">
        <v>0</v>
      </c>
      <c r="N23" s="20" t="n">
        <v>0</v>
      </c>
      <c r="O23" s="18" t="n">
        <v>0</v>
      </c>
      <c r="P23" s="20" t="n">
        <v>0</v>
      </c>
      <c r="Q23" s="18" t="n">
        <v>5.07931803</v>
      </c>
      <c r="R23" s="20" t="n">
        <v>1.73163073</v>
      </c>
    </row>
    <row r="24" spans="1:18">
      <c r="A24" s="15" t="s">
        <v>421</v>
      </c>
      <c r="B24" s="17" t="n">
        <v>6647</v>
      </c>
      <c r="C24" s="18">
        <f>(0.0/B24*100)</f>
        <v/>
      </c>
      <c r="D24" s="19" t="n">
        <v>6647</v>
      </c>
      <c r="E24" s="18" t="n">
        <v>0</v>
      </c>
      <c r="F24" s="20" t="n">
        <v>0</v>
      </c>
      <c r="G24" s="18" t="n">
        <v>0</v>
      </c>
      <c r="H24" s="20" t="n">
        <v>0</v>
      </c>
      <c r="I24" s="18" t="n">
        <v>0</v>
      </c>
      <c r="J24" s="20" t="n">
        <v>0</v>
      </c>
      <c r="K24" s="18" t="s">
        <v>404</v>
      </c>
      <c r="L24" s="20" t="s">
        <v>404</v>
      </c>
      <c r="M24" s="18" t="n">
        <v>100</v>
      </c>
      <c r="N24" s="20" t="n">
        <v>0</v>
      </c>
      <c r="O24" s="18" t="n">
        <v>0</v>
      </c>
      <c r="P24" s="20" t="n">
        <v>0</v>
      </c>
      <c r="Q24" s="18" t="n">
        <v>0</v>
      </c>
      <c r="R24" s="20" t="n">
        <v>0</v>
      </c>
    </row>
    <row r="25" spans="1:18">
      <c r="A25" s="15" t="s">
        <v>422</v>
      </c>
      <c r="B25" s="17" t="n">
        <v>5581</v>
      </c>
      <c r="C25" s="18">
        <f>(0.0/B25*100)</f>
        <v/>
      </c>
      <c r="D25" s="19" t="n">
        <v>5581</v>
      </c>
      <c r="E25" s="18" t="n">
        <v>75.05205176</v>
      </c>
      <c r="F25" s="20" t="n">
        <v>3.10325543</v>
      </c>
      <c r="G25" s="18" t="n">
        <v>19.64431016</v>
      </c>
      <c r="H25" s="20" t="n">
        <v>2.66184223</v>
      </c>
      <c r="I25" s="18" t="n">
        <v>1.68434723</v>
      </c>
      <c r="J25" s="20" t="n">
        <v>0.9826282</v>
      </c>
      <c r="K25" s="18" t="s">
        <v>404</v>
      </c>
      <c r="L25" s="20" t="s">
        <v>404</v>
      </c>
      <c r="M25" s="18" t="n">
        <v>0</v>
      </c>
      <c r="N25" s="20" t="n">
        <v>0</v>
      </c>
      <c r="O25" s="18" t="n">
        <v>0</v>
      </c>
      <c r="P25" s="20" t="n">
        <v>0</v>
      </c>
      <c r="Q25" s="18" t="n">
        <v>3.61929085</v>
      </c>
      <c r="R25" s="20" t="n">
        <v>1.47845716</v>
      </c>
    </row>
    <row r="26" spans="1:18">
      <c r="A26" s="15" t="s">
        <v>423</v>
      </c>
      <c r="B26" s="17" t="n">
        <v>4869</v>
      </c>
      <c r="C26" s="18">
        <f>(11.0/B26*100)</f>
        <v/>
      </c>
      <c r="D26" s="19" t="n">
        <v>4858</v>
      </c>
      <c r="E26" s="18" t="n">
        <v>84.01449047</v>
      </c>
      <c r="F26" s="20" t="n">
        <v>2.07721777</v>
      </c>
      <c r="G26" s="18" t="n">
        <v>11.3395568</v>
      </c>
      <c r="H26" s="20" t="n">
        <v>1.75350527</v>
      </c>
      <c r="I26" s="18" t="n">
        <v>1.23436765</v>
      </c>
      <c r="J26" s="20" t="n">
        <v>0.6457975</v>
      </c>
      <c r="K26" s="18" t="s">
        <v>404</v>
      </c>
      <c r="L26" s="20" t="s">
        <v>404</v>
      </c>
      <c r="M26" s="18" t="n">
        <v>0</v>
      </c>
      <c r="N26" s="20" t="n">
        <v>0</v>
      </c>
      <c r="O26" s="18" t="n">
        <v>0</v>
      </c>
      <c r="P26" s="20" t="n">
        <v>0</v>
      </c>
      <c r="Q26" s="18" t="n">
        <v>3.41158508</v>
      </c>
      <c r="R26" s="20" t="n">
        <v>1.09878877</v>
      </c>
    </row>
    <row r="27" spans="1:18">
      <c r="A27" s="15" t="s">
        <v>424</v>
      </c>
      <c r="B27" s="17" t="n">
        <v>5299</v>
      </c>
      <c r="C27" s="18">
        <f>(0.0/B27*100)</f>
        <v/>
      </c>
      <c r="D27" s="19" t="n">
        <v>5299</v>
      </c>
      <c r="E27" s="18" t="n">
        <v>53.10631694</v>
      </c>
      <c r="F27" s="20" t="n">
        <v>0.10646698</v>
      </c>
      <c r="G27" s="18" t="n">
        <v>44.06850589</v>
      </c>
      <c r="H27" s="20" t="n">
        <v>0.10184728</v>
      </c>
      <c r="I27" s="18" t="n">
        <v>0.49639057</v>
      </c>
      <c r="J27" s="20" t="n">
        <v>0.009421560000000001</v>
      </c>
      <c r="K27" s="18" t="s">
        <v>404</v>
      </c>
      <c r="L27" s="20" t="s">
        <v>404</v>
      </c>
      <c r="M27" s="18" t="n">
        <v>0</v>
      </c>
      <c r="N27" s="20" t="n">
        <v>0</v>
      </c>
      <c r="O27" s="18" t="n">
        <v>0</v>
      </c>
      <c r="P27" s="20" t="n">
        <v>0</v>
      </c>
      <c r="Q27" s="18" t="n">
        <v>2.3287866</v>
      </c>
      <c r="R27" s="20" t="n">
        <v>0.03808846</v>
      </c>
    </row>
    <row r="28" spans="1:18">
      <c r="A28" s="15" t="s">
        <v>425</v>
      </c>
      <c r="B28" s="17" t="n">
        <v>7568</v>
      </c>
      <c r="C28" s="18">
        <f>(2512.0/B28*100)</f>
        <v/>
      </c>
      <c r="D28" s="19" t="n">
        <v>5056</v>
      </c>
      <c r="E28" s="18" t="n">
        <v>60.94423759</v>
      </c>
      <c r="F28" s="20" t="n">
        <v>3.20838975</v>
      </c>
      <c r="G28" s="18" t="n">
        <v>30.57078249</v>
      </c>
      <c r="H28" s="20" t="n">
        <v>3.36805683</v>
      </c>
      <c r="I28" s="18" t="n">
        <v>8.484979920000001</v>
      </c>
      <c r="J28" s="20" t="n">
        <v>2.45619229</v>
      </c>
      <c r="K28" s="18" t="s">
        <v>404</v>
      </c>
      <c r="L28" s="20" t="s">
        <v>404</v>
      </c>
      <c r="M28" s="18" t="n">
        <v>0</v>
      </c>
      <c r="N28" s="20" t="n">
        <v>0</v>
      </c>
      <c r="O28" s="18" t="n">
        <v>0</v>
      </c>
      <c r="P28" s="20" t="n">
        <v>0</v>
      </c>
      <c r="Q28" s="18" t="n">
        <v>0</v>
      </c>
      <c r="R28" s="20" t="n">
        <v>0</v>
      </c>
    </row>
    <row r="29" spans="1:18">
      <c r="A29" s="15" t="s">
        <v>426</v>
      </c>
      <c r="B29" s="17" t="n">
        <v>5385</v>
      </c>
      <c r="C29" s="18">
        <f>(1126.0/B29*100)</f>
        <v/>
      </c>
      <c r="D29" s="19" t="n">
        <v>4259</v>
      </c>
      <c r="E29" s="18" t="n">
        <v>49.27505192</v>
      </c>
      <c r="F29" s="20" t="n">
        <v>4.43622911</v>
      </c>
      <c r="G29" s="18" t="n">
        <v>17.34629901</v>
      </c>
      <c r="H29" s="20" t="n">
        <v>3.06355836</v>
      </c>
      <c r="I29" s="18" t="n">
        <v>26.92781303</v>
      </c>
      <c r="J29" s="20" t="n">
        <v>4.06909433</v>
      </c>
      <c r="K29" s="18" t="s">
        <v>404</v>
      </c>
      <c r="L29" s="20" t="s">
        <v>404</v>
      </c>
      <c r="M29" s="18" t="n">
        <v>0</v>
      </c>
      <c r="N29" s="20" t="n">
        <v>0</v>
      </c>
      <c r="O29" s="18" t="n">
        <v>0</v>
      </c>
      <c r="P29" s="20" t="n">
        <v>0</v>
      </c>
      <c r="Q29" s="18" t="n">
        <v>6.45083604</v>
      </c>
      <c r="R29" s="20" t="n">
        <v>2.07634061</v>
      </c>
    </row>
    <row r="30" spans="1:18">
      <c r="A30" s="15" t="s">
        <v>427</v>
      </c>
      <c r="B30" s="17" t="n">
        <v>4520</v>
      </c>
      <c r="C30" s="18">
        <f>(1053.0/B30*100)</f>
        <v/>
      </c>
      <c r="D30" s="19" t="n">
        <v>3467</v>
      </c>
      <c r="E30" s="18" t="n">
        <v>82.97183303</v>
      </c>
      <c r="F30" s="20" t="n">
        <v>2.97788817</v>
      </c>
      <c r="G30" s="18" t="n">
        <v>13.25176817</v>
      </c>
      <c r="H30" s="20" t="n">
        <v>2.46701513</v>
      </c>
      <c r="I30" s="18" t="n">
        <v>0.72028658</v>
      </c>
      <c r="J30" s="20" t="n">
        <v>0.7808831899999999</v>
      </c>
      <c r="K30" s="18" t="s">
        <v>404</v>
      </c>
      <c r="L30" s="20" t="s">
        <v>404</v>
      </c>
      <c r="M30" s="18" t="n">
        <v>0</v>
      </c>
      <c r="N30" s="20" t="n">
        <v>0</v>
      </c>
      <c r="O30" s="18" t="n">
        <v>0</v>
      </c>
      <c r="P30" s="20" t="n">
        <v>0</v>
      </c>
      <c r="Q30" s="18" t="n">
        <v>3.05611222</v>
      </c>
      <c r="R30" s="20" t="n">
        <v>1.51378933</v>
      </c>
    </row>
    <row r="31" spans="1:18">
      <c r="A31" s="15" t="s">
        <v>428</v>
      </c>
      <c r="B31" s="17" t="n">
        <v>5456</v>
      </c>
      <c r="C31" s="18">
        <f>(502.0/B31*100)</f>
        <v/>
      </c>
      <c r="D31" s="19" t="n">
        <v>4954</v>
      </c>
      <c r="E31" s="18" t="n">
        <v>52.13356252</v>
      </c>
      <c r="F31" s="20" t="n">
        <v>3.50024454</v>
      </c>
      <c r="G31" s="18" t="n">
        <v>30.95447665</v>
      </c>
      <c r="H31" s="20" t="n">
        <v>3.30753135</v>
      </c>
      <c r="I31" s="18" t="n">
        <v>9.60130165</v>
      </c>
      <c r="J31" s="20" t="n">
        <v>1.86478762</v>
      </c>
      <c r="K31" s="18" t="s">
        <v>404</v>
      </c>
      <c r="L31" s="20" t="s">
        <v>404</v>
      </c>
      <c r="M31" s="18" t="n">
        <v>0</v>
      </c>
      <c r="N31" s="20" t="n">
        <v>0</v>
      </c>
      <c r="O31" s="18" t="n">
        <v>0</v>
      </c>
      <c r="P31" s="20" t="n">
        <v>0</v>
      </c>
      <c r="Q31" s="18" t="n">
        <v>7.31065919</v>
      </c>
      <c r="R31" s="20" t="n">
        <v>1.93294978</v>
      </c>
    </row>
    <row r="32" spans="1:18">
      <c r="A32" s="15" t="s">
        <v>429</v>
      </c>
      <c r="B32" s="17" t="n">
        <v>4478</v>
      </c>
      <c r="C32" s="18">
        <f>(0.0/B32*100)</f>
        <v/>
      </c>
      <c r="D32" s="19" t="n">
        <v>4478</v>
      </c>
      <c r="E32" s="18" t="n">
        <v>94.14349907</v>
      </c>
      <c r="F32" s="20" t="n">
        <v>1.76400628</v>
      </c>
      <c r="G32" s="18" t="n">
        <v>2.18277624</v>
      </c>
      <c r="H32" s="20" t="n">
        <v>1.1113654</v>
      </c>
      <c r="I32" s="18" t="n">
        <v>2.31769228</v>
      </c>
      <c r="J32" s="20" t="n">
        <v>1.13158202</v>
      </c>
      <c r="K32" s="18" t="s">
        <v>404</v>
      </c>
      <c r="L32" s="20" t="s">
        <v>404</v>
      </c>
      <c r="M32" s="18" t="n">
        <v>0</v>
      </c>
      <c r="N32" s="20" t="n">
        <v>0</v>
      </c>
      <c r="O32" s="18" t="n">
        <v>0</v>
      </c>
      <c r="P32" s="20" t="n">
        <v>0</v>
      </c>
      <c r="Q32" s="18" t="n">
        <v>1.35603242</v>
      </c>
      <c r="R32" s="20" t="n">
        <v>0.96075066</v>
      </c>
    </row>
    <row r="33" spans="1:18">
      <c r="A33" s="15" t="s">
        <v>430</v>
      </c>
      <c r="B33" s="17" t="n">
        <v>7325</v>
      </c>
      <c r="C33" s="18">
        <f>(29.0/B33*100)</f>
        <v/>
      </c>
      <c r="D33" s="19" t="n">
        <v>7296</v>
      </c>
      <c r="E33" s="18" t="n">
        <v>51.62250595</v>
      </c>
      <c r="F33" s="20" t="n">
        <v>3.68671418</v>
      </c>
      <c r="G33" s="18" t="n">
        <v>23.2395178</v>
      </c>
      <c r="H33" s="20" t="n">
        <v>3.31703797</v>
      </c>
      <c r="I33" s="18" t="n">
        <v>12.56230112</v>
      </c>
      <c r="J33" s="20" t="n">
        <v>0.9431853100000001</v>
      </c>
      <c r="K33" s="18" t="s">
        <v>404</v>
      </c>
      <c r="L33" s="20" t="s">
        <v>404</v>
      </c>
      <c r="M33" s="18" t="n">
        <v>0</v>
      </c>
      <c r="N33" s="20" t="n">
        <v>0</v>
      </c>
      <c r="O33" s="18" t="n">
        <v>0</v>
      </c>
      <c r="P33" s="20" t="n">
        <v>0</v>
      </c>
      <c r="Q33" s="18" t="n">
        <v>12.57567513</v>
      </c>
      <c r="R33" s="20" t="n">
        <v>2.59441826</v>
      </c>
    </row>
    <row r="34" spans="1:18">
      <c r="A34" s="15" t="s">
        <v>431</v>
      </c>
      <c r="B34" s="17" t="n">
        <v>6350</v>
      </c>
      <c r="C34" s="18">
        <f>(0.0/B34*100)</f>
        <v/>
      </c>
      <c r="D34" s="19" t="n">
        <v>6350</v>
      </c>
      <c r="E34" s="18" t="n">
        <v>44.19523541</v>
      </c>
      <c r="F34" s="20" t="n">
        <v>3.05675935</v>
      </c>
      <c r="G34" s="18" t="n">
        <v>48.57820359</v>
      </c>
      <c r="H34" s="20" t="n">
        <v>3.14407902</v>
      </c>
      <c r="I34" s="18" t="n">
        <v>0.30927073</v>
      </c>
      <c r="J34" s="20" t="n">
        <v>0.19914074</v>
      </c>
      <c r="K34" s="18" t="s">
        <v>404</v>
      </c>
      <c r="L34" s="20" t="s">
        <v>404</v>
      </c>
      <c r="M34" s="18" t="n">
        <v>0</v>
      </c>
      <c r="N34" s="20" t="n">
        <v>0</v>
      </c>
      <c r="O34" s="18" t="n">
        <v>0</v>
      </c>
      <c r="P34" s="20" t="n">
        <v>0</v>
      </c>
      <c r="Q34" s="18" t="n">
        <v>6.91729028</v>
      </c>
      <c r="R34" s="20" t="n">
        <v>2.04721163</v>
      </c>
    </row>
    <row r="35" spans="1:18">
      <c r="A35" s="15" t="s">
        <v>432</v>
      </c>
      <c r="B35" s="17" t="n">
        <v>6406</v>
      </c>
      <c r="C35" s="18">
        <f>(450.0/B35*100)</f>
        <v/>
      </c>
      <c r="D35" s="19" t="n">
        <v>5956</v>
      </c>
      <c r="E35" s="18" t="n">
        <v>20.32276012</v>
      </c>
      <c r="F35" s="20" t="n">
        <v>0.60457269</v>
      </c>
      <c r="G35" s="18" t="n">
        <v>68.90479907</v>
      </c>
      <c r="H35" s="20" t="n">
        <v>0.60503102</v>
      </c>
      <c r="I35" s="18" t="n">
        <v>5.02609543</v>
      </c>
      <c r="J35" s="20" t="n">
        <v>0.08215685</v>
      </c>
      <c r="K35" s="18" t="s">
        <v>404</v>
      </c>
      <c r="L35" s="20" t="s">
        <v>404</v>
      </c>
      <c r="M35" s="18" t="n">
        <v>0</v>
      </c>
      <c r="N35" s="20" t="n">
        <v>0</v>
      </c>
      <c r="O35" s="18" t="n">
        <v>0</v>
      </c>
      <c r="P35" s="20" t="n">
        <v>0</v>
      </c>
      <c r="Q35" s="18" t="n">
        <v>5.74634538</v>
      </c>
      <c r="R35" s="20" t="n">
        <v>0.06445774</v>
      </c>
    </row>
    <row r="36" spans="1:18">
      <c r="A36" s="15" t="s">
        <v>433</v>
      </c>
      <c r="B36" s="17" t="n">
        <v>6736</v>
      </c>
      <c r="C36" s="18">
        <f>(673.0/B36*100)</f>
        <v/>
      </c>
      <c r="D36" s="19" t="n">
        <v>6063</v>
      </c>
      <c r="E36" s="18" t="n">
        <v>37.79814354</v>
      </c>
      <c r="F36" s="20" t="n">
        <v>3.06021554</v>
      </c>
      <c r="G36" s="18" t="n">
        <v>62.06048039</v>
      </c>
      <c r="H36" s="20" t="n">
        <v>3.05486511</v>
      </c>
      <c r="I36" s="18" t="n">
        <v>0.14137608</v>
      </c>
      <c r="J36" s="20" t="n">
        <v>0.14442649</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69.6306029</v>
      </c>
      <c r="F37" s="20" t="n">
        <v>3.44311887</v>
      </c>
      <c r="G37" s="18" t="n">
        <v>28.13776162</v>
      </c>
      <c r="H37" s="20" t="n">
        <v>3.30776187</v>
      </c>
      <c r="I37" s="18" t="n">
        <v>0.51106475</v>
      </c>
      <c r="J37" s="20" t="n">
        <v>0.51552163</v>
      </c>
      <c r="K37" s="18" t="s">
        <v>404</v>
      </c>
      <c r="L37" s="20" t="s">
        <v>404</v>
      </c>
      <c r="M37" s="18" t="n">
        <v>0</v>
      </c>
      <c r="N37" s="20" t="n">
        <v>0</v>
      </c>
      <c r="O37" s="18" t="n">
        <v>0</v>
      </c>
      <c r="P37" s="20" t="n">
        <v>0</v>
      </c>
      <c r="Q37" s="18" t="n">
        <v>1.72057074</v>
      </c>
      <c r="R37" s="20" t="n">
        <v>1.13433616</v>
      </c>
    </row>
    <row r="38" spans="1:18">
      <c r="A38" s="15" t="s">
        <v>435</v>
      </c>
      <c r="B38" s="17" t="n">
        <v>5860</v>
      </c>
      <c r="C38" s="18">
        <f>(268.0/B38*100)</f>
        <v/>
      </c>
      <c r="D38" s="19" t="n">
        <v>5592</v>
      </c>
      <c r="E38" s="18" t="n">
        <v>37.52335272</v>
      </c>
      <c r="F38" s="20" t="n">
        <v>3.91775035</v>
      </c>
      <c r="G38" s="18" t="n">
        <v>49.27308948</v>
      </c>
      <c r="H38" s="20" t="n">
        <v>3.4503905</v>
      </c>
      <c r="I38" s="18" t="n">
        <v>2.73841667</v>
      </c>
      <c r="J38" s="20" t="n">
        <v>1.44364425</v>
      </c>
      <c r="K38" s="18" t="s">
        <v>404</v>
      </c>
      <c r="L38" s="20" t="s">
        <v>404</v>
      </c>
      <c r="M38" s="18" t="n">
        <v>0</v>
      </c>
      <c r="N38" s="20" t="n">
        <v>0</v>
      </c>
      <c r="O38" s="18" t="n">
        <v>0</v>
      </c>
      <c r="P38" s="20" t="n">
        <v>0</v>
      </c>
      <c r="Q38" s="18" t="n">
        <v>10.46514113</v>
      </c>
      <c r="R38" s="20" t="n">
        <v>2.49476251</v>
      </c>
    </row>
    <row r="39" spans="1:18">
      <c r="A39" s="15" t="s">
        <v>436</v>
      </c>
      <c r="B39" s="17" t="n">
        <v>5895</v>
      </c>
      <c r="C39" s="18">
        <f>(0.0/B39*100)</f>
        <v/>
      </c>
      <c r="D39" s="19" t="n">
        <v>5895</v>
      </c>
      <c r="E39" s="18" t="n">
        <v>69.20378946</v>
      </c>
      <c r="F39" s="20" t="n">
        <v>3.89672165</v>
      </c>
      <c r="G39" s="18" t="n">
        <v>25.85729266</v>
      </c>
      <c r="H39" s="20" t="n">
        <v>3.73588786</v>
      </c>
      <c r="I39" s="18" t="n">
        <v>0.23518098</v>
      </c>
      <c r="J39" s="20" t="n">
        <v>0.19783543</v>
      </c>
      <c r="K39" s="18" t="s">
        <v>404</v>
      </c>
      <c r="L39" s="20" t="s">
        <v>404</v>
      </c>
      <c r="M39" s="18" t="n">
        <v>0</v>
      </c>
      <c r="N39" s="20" t="n">
        <v>0</v>
      </c>
      <c r="O39" s="18" t="n">
        <v>0</v>
      </c>
      <c r="P39" s="20" t="n">
        <v>0</v>
      </c>
      <c r="Q39" s="18" t="n">
        <v>4.70373689</v>
      </c>
      <c r="R39" s="20" t="n">
        <v>1.71752808</v>
      </c>
    </row>
    <row r="40" spans="1:18">
      <c r="A40" s="15" t="s">
        <v>437</v>
      </c>
      <c r="B40" s="17" t="n">
        <v>14157</v>
      </c>
      <c r="C40" s="18">
        <f>(2954.0/B40*100)</f>
        <v/>
      </c>
      <c r="D40" s="19" t="n">
        <v>11203</v>
      </c>
      <c r="E40" s="18" t="n">
        <v>78.80964634999999</v>
      </c>
      <c r="F40" s="20" t="n">
        <v>3.13568677</v>
      </c>
      <c r="G40" s="18" t="n">
        <v>14.55788373</v>
      </c>
      <c r="H40" s="20" t="n">
        <v>2.76848405</v>
      </c>
      <c r="I40" s="18" t="n">
        <v>2.46675535</v>
      </c>
      <c r="J40" s="20" t="n">
        <v>0.7245043799999999</v>
      </c>
      <c r="K40" s="18" t="s">
        <v>404</v>
      </c>
      <c r="L40" s="20" t="s">
        <v>404</v>
      </c>
      <c r="M40" s="18" t="n">
        <v>0</v>
      </c>
      <c r="N40" s="20" t="n">
        <v>0</v>
      </c>
      <c r="O40" s="18" t="n">
        <v>0</v>
      </c>
      <c r="P40" s="20" t="n">
        <v>0</v>
      </c>
      <c r="Q40" s="18" t="n">
        <v>4.16571456</v>
      </c>
      <c r="R40" s="20" t="n">
        <v>1.51714104</v>
      </c>
    </row>
    <row r="41" spans="1:18">
      <c r="A41" s="15" t="s">
        <v>438</v>
      </c>
      <c r="B41" s="17" t="n">
        <v>5712</v>
      </c>
      <c r="C41" s="18">
        <f>(99.0/B41*100)</f>
        <v/>
      </c>
      <c r="D41" s="19" t="n">
        <v>5613</v>
      </c>
      <c r="E41" s="18" t="n">
        <v>88.54015676</v>
      </c>
      <c r="F41" s="20" t="n">
        <v>2.68906622</v>
      </c>
      <c r="G41" s="18" t="n">
        <v>6.86456722</v>
      </c>
      <c r="H41" s="20" t="n">
        <v>2.02276896</v>
      </c>
      <c r="I41" s="18" t="n">
        <v>0.72477506</v>
      </c>
      <c r="J41" s="20" t="n">
        <v>0.59059192</v>
      </c>
      <c r="K41" s="18" t="s">
        <v>404</v>
      </c>
      <c r="L41" s="20" t="s">
        <v>404</v>
      </c>
      <c r="M41" s="18" t="n">
        <v>0</v>
      </c>
      <c r="N41" s="20" t="n">
        <v>0</v>
      </c>
      <c r="O41" s="18" t="n">
        <v>0</v>
      </c>
      <c r="P41" s="20" t="n">
        <v>0</v>
      </c>
      <c r="Q41" s="18" t="n">
        <v>3.87050096</v>
      </c>
      <c r="R41" s="20" t="n">
        <v>1.58846945</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45.98631061</v>
      </c>
      <c r="F44" s="20" t="n">
        <v>4.38319877</v>
      </c>
      <c r="G44" s="18" t="n">
        <v>21.92837818</v>
      </c>
      <c r="H44" s="20" t="n">
        <v>3.24692184</v>
      </c>
      <c r="I44" s="18" t="n">
        <v>0</v>
      </c>
      <c r="J44" s="20" t="n">
        <v>0</v>
      </c>
      <c r="K44" s="18" t="s">
        <v>404</v>
      </c>
      <c r="L44" s="20" t="s">
        <v>404</v>
      </c>
      <c r="M44" s="18" t="n">
        <v>0</v>
      </c>
      <c r="N44" s="20" t="n">
        <v>0</v>
      </c>
      <c r="O44" s="18" t="n">
        <v>0.48857753</v>
      </c>
      <c r="P44" s="20" t="n">
        <v>0.46689262</v>
      </c>
      <c r="Q44" s="18" t="n">
        <v>31.59673368</v>
      </c>
      <c r="R44" s="20" t="n">
        <v>3.31164679</v>
      </c>
    </row>
    <row r="45" spans="1:18">
      <c r="A45" s="15" t="s">
        <v>442</v>
      </c>
      <c r="B45" s="17" t="n">
        <v>5519</v>
      </c>
      <c r="C45" s="18">
        <f>(0.0/B45*100)</f>
        <v/>
      </c>
      <c r="D45" s="19" t="n">
        <v>5519</v>
      </c>
      <c r="E45" s="18" t="n">
        <v>87.94692558</v>
      </c>
      <c r="F45" s="20" t="n">
        <v>2.52967411</v>
      </c>
      <c r="G45" s="18" t="n">
        <v>8.06639281</v>
      </c>
      <c r="H45" s="20" t="n">
        <v>2.17224884</v>
      </c>
      <c r="I45" s="18" t="n">
        <v>0</v>
      </c>
      <c r="J45" s="20" t="n">
        <v>0</v>
      </c>
      <c r="K45" s="18" t="s">
        <v>404</v>
      </c>
      <c r="L45" s="20" t="s">
        <v>404</v>
      </c>
      <c r="M45" s="18" t="n">
        <v>0</v>
      </c>
      <c r="N45" s="20" t="n">
        <v>0</v>
      </c>
      <c r="O45" s="18" t="n">
        <v>0</v>
      </c>
      <c r="P45" s="20" t="n">
        <v>0</v>
      </c>
      <c r="Q45" s="18" t="n">
        <v>3.98668161</v>
      </c>
      <c r="R45" s="20" t="n">
        <v>1.52679799</v>
      </c>
    </row>
    <row r="46" spans="1:18">
      <c r="A46" s="15" t="s">
        <v>443</v>
      </c>
      <c r="B46" s="17" t="n">
        <v>23141</v>
      </c>
      <c r="C46" s="18">
        <f>(6119.0/B46*100)</f>
        <v/>
      </c>
      <c r="D46" s="19" t="n">
        <v>17022</v>
      </c>
      <c r="E46" s="18" t="n">
        <v>58.16552012</v>
      </c>
      <c r="F46" s="20" t="n">
        <v>2.63789185</v>
      </c>
      <c r="G46" s="18" t="n">
        <v>26.32506066</v>
      </c>
      <c r="H46" s="20" t="n">
        <v>2.42635154</v>
      </c>
      <c r="I46" s="18" t="n">
        <v>15.50941921</v>
      </c>
      <c r="J46" s="20" t="n">
        <v>1.60689066</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35.55530131</v>
      </c>
      <c r="F47" s="20" t="n">
        <v>4.16367856</v>
      </c>
      <c r="G47" s="18" t="n">
        <v>53.60716985</v>
      </c>
      <c r="H47" s="20" t="n">
        <v>3.91263559</v>
      </c>
      <c r="I47" s="18" t="n">
        <v>3.14759677</v>
      </c>
      <c r="J47" s="20" t="n">
        <v>1.24535904</v>
      </c>
      <c r="K47" s="18" t="s">
        <v>404</v>
      </c>
      <c r="L47" s="20" t="s">
        <v>404</v>
      </c>
      <c r="M47" s="18" t="n">
        <v>0</v>
      </c>
      <c r="N47" s="20" t="n">
        <v>0</v>
      </c>
      <c r="O47" s="18" t="n">
        <v>0</v>
      </c>
      <c r="P47" s="20" t="n">
        <v>0</v>
      </c>
      <c r="Q47" s="18" t="n">
        <v>7.68993207</v>
      </c>
      <c r="R47" s="20" t="n">
        <v>2.03797729</v>
      </c>
    </row>
    <row r="48" spans="1:18">
      <c r="A48" s="15" t="s">
        <v>445</v>
      </c>
      <c r="B48" s="17" t="n">
        <v>9841</v>
      </c>
      <c r="C48" s="18">
        <f>(40.0/B48*100)</f>
        <v/>
      </c>
      <c r="D48" s="19" t="n">
        <v>9801</v>
      </c>
      <c r="E48" s="18" t="n">
        <v>81.39665642999999</v>
      </c>
      <c r="F48" s="20" t="n">
        <v>3.38979909</v>
      </c>
      <c r="G48" s="18" t="n">
        <v>16.4197637</v>
      </c>
      <c r="H48" s="20" t="n">
        <v>3.22198066</v>
      </c>
      <c r="I48" s="18" t="n">
        <v>0.53523928</v>
      </c>
      <c r="J48" s="20" t="n">
        <v>0.52726012</v>
      </c>
      <c r="K48" s="18" t="s">
        <v>404</v>
      </c>
      <c r="L48" s="20" t="s">
        <v>404</v>
      </c>
      <c r="M48" s="18" t="n">
        <v>0</v>
      </c>
      <c r="N48" s="20" t="n">
        <v>0</v>
      </c>
      <c r="O48" s="18" t="n">
        <v>0</v>
      </c>
      <c r="P48" s="20" t="n">
        <v>0</v>
      </c>
      <c r="Q48" s="18" t="n">
        <v>1.64834059</v>
      </c>
      <c r="R48" s="20" t="n">
        <v>0.81798291</v>
      </c>
    </row>
    <row r="49" spans="1:18">
      <c r="A49" s="15" t="s">
        <v>446</v>
      </c>
      <c r="B49" s="17" t="n">
        <v>6349</v>
      </c>
      <c r="C49" s="18">
        <f>(52.0/B49*100)</f>
        <v/>
      </c>
      <c r="D49" s="19" t="n">
        <v>6297</v>
      </c>
      <c r="E49" s="18" t="n">
        <v>16.45932046</v>
      </c>
      <c r="F49" s="20" t="n">
        <v>2.74204905</v>
      </c>
      <c r="G49" s="18" t="n">
        <v>47.62904496</v>
      </c>
      <c r="H49" s="20" t="n">
        <v>3.62739565</v>
      </c>
      <c r="I49" s="18" t="n">
        <v>0</v>
      </c>
      <c r="J49" s="20" t="n">
        <v>0</v>
      </c>
      <c r="K49" s="18" t="s">
        <v>404</v>
      </c>
      <c r="L49" s="20" t="s">
        <v>404</v>
      </c>
      <c r="M49" s="18" t="n">
        <v>0</v>
      </c>
      <c r="N49" s="20" t="n">
        <v>0</v>
      </c>
      <c r="O49" s="18" t="n">
        <v>0</v>
      </c>
      <c r="P49" s="20" t="n">
        <v>0</v>
      </c>
      <c r="Q49" s="18" t="n">
        <v>35.91163458</v>
      </c>
      <c r="R49" s="20" t="n">
        <v>3.17510386</v>
      </c>
    </row>
    <row r="50" spans="1:18">
      <c r="A50" s="15" t="s">
        <v>447</v>
      </c>
      <c r="B50" s="17" t="n">
        <v>11795</v>
      </c>
      <c r="C50" s="18">
        <f>(1031.0/B50*100)</f>
        <v/>
      </c>
      <c r="D50" s="19" t="n">
        <v>10764</v>
      </c>
      <c r="E50" s="18" t="n">
        <v>54.16772634</v>
      </c>
      <c r="F50" s="20" t="n">
        <v>3.42031195</v>
      </c>
      <c r="G50" s="18" t="n">
        <v>29.8803845</v>
      </c>
      <c r="H50" s="20" t="n">
        <v>3.30010596</v>
      </c>
      <c r="I50" s="18" t="n">
        <v>8.769175479999999</v>
      </c>
      <c r="J50" s="20" t="n">
        <v>2.05654139</v>
      </c>
      <c r="K50" s="18" t="s">
        <v>404</v>
      </c>
      <c r="L50" s="20" t="s">
        <v>404</v>
      </c>
      <c r="M50" s="18" t="n">
        <v>0</v>
      </c>
      <c r="N50" s="20" t="n">
        <v>0</v>
      </c>
      <c r="O50" s="18" t="n">
        <v>0</v>
      </c>
      <c r="P50" s="20" t="n">
        <v>0</v>
      </c>
      <c r="Q50" s="18" t="n">
        <v>7.18271368</v>
      </c>
      <c r="R50" s="20" t="n">
        <v>1.56966186</v>
      </c>
    </row>
    <row r="51" spans="1:18">
      <c r="A51" s="15" t="s">
        <v>448</v>
      </c>
      <c r="B51" s="17" t="n">
        <v>6866</v>
      </c>
      <c r="C51" s="18">
        <f>(1215.0/B51*100)</f>
        <v/>
      </c>
      <c r="D51" s="19" t="n">
        <v>5651</v>
      </c>
      <c r="E51" s="18" t="n">
        <v>13.03999156</v>
      </c>
      <c r="F51" s="20" t="n">
        <v>3.00446115</v>
      </c>
      <c r="G51" s="18" t="n">
        <v>79.67019125</v>
      </c>
      <c r="H51" s="20" t="n">
        <v>3.55531997</v>
      </c>
      <c r="I51" s="18" t="n">
        <v>7.28981719</v>
      </c>
      <c r="J51" s="20" t="n">
        <v>2.17835002</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31.71038591</v>
      </c>
      <c r="F52" s="20" t="n">
        <v>3.63785097</v>
      </c>
      <c r="G52" s="18" t="n">
        <v>57.57613352</v>
      </c>
      <c r="H52" s="20" t="n">
        <v>3.59768888</v>
      </c>
      <c r="I52" s="18" t="n">
        <v>0.70727103</v>
      </c>
      <c r="J52" s="20" t="n">
        <v>0.01650758</v>
      </c>
      <c r="K52" s="18" t="s">
        <v>404</v>
      </c>
      <c r="L52" s="20" t="s">
        <v>404</v>
      </c>
      <c r="M52" s="18" t="n">
        <v>0</v>
      </c>
      <c r="N52" s="20" t="n">
        <v>0</v>
      </c>
      <c r="O52" s="18" t="n">
        <v>0</v>
      </c>
      <c r="P52" s="20" t="n">
        <v>0</v>
      </c>
      <c r="Q52" s="18" t="n">
        <v>10.00620954</v>
      </c>
      <c r="R52" s="20" t="n">
        <v>2.38077956</v>
      </c>
    </row>
    <row r="53" spans="1:18">
      <c r="A53" s="15" t="s">
        <v>450</v>
      </c>
      <c r="B53" s="17" t="n">
        <v>5571</v>
      </c>
      <c r="C53" s="18">
        <f>(0.0/B53*100)</f>
        <v/>
      </c>
      <c r="D53" s="19" t="n">
        <v>5571</v>
      </c>
      <c r="E53" s="18" t="n">
        <v>51.00956718</v>
      </c>
      <c r="F53" s="20" t="n">
        <v>0.14117611</v>
      </c>
      <c r="G53" s="18" t="n">
        <v>32.84138602</v>
      </c>
      <c r="H53" s="20" t="n">
        <v>0.12358783</v>
      </c>
      <c r="I53" s="18" t="n">
        <v>1.01628048</v>
      </c>
      <c r="J53" s="20" t="n">
        <v>0.06215544</v>
      </c>
      <c r="K53" s="18" t="s">
        <v>404</v>
      </c>
      <c r="L53" s="20" t="s">
        <v>404</v>
      </c>
      <c r="M53" s="18" t="n">
        <v>0</v>
      </c>
      <c r="N53" s="20" t="n">
        <v>0</v>
      </c>
      <c r="O53" s="18" t="n">
        <v>0</v>
      </c>
      <c r="P53" s="20" t="n">
        <v>0</v>
      </c>
      <c r="Q53" s="18" t="n">
        <v>15.13276632</v>
      </c>
      <c r="R53" s="20" t="n">
        <v>0.117058</v>
      </c>
    </row>
    <row r="54" spans="1:18">
      <c r="A54" s="15" t="s">
        <v>451</v>
      </c>
      <c r="B54" s="17" t="n">
        <v>4740</v>
      </c>
      <c r="C54" s="18">
        <f>(199.0/B54*100)</f>
        <v/>
      </c>
      <c r="D54" s="19" t="n">
        <v>4541</v>
      </c>
      <c r="E54" s="18" t="n">
        <v>23.70890006</v>
      </c>
      <c r="F54" s="20" t="n">
        <v>3.55608382</v>
      </c>
      <c r="G54" s="18" t="n">
        <v>30.26247628</v>
      </c>
      <c r="H54" s="20" t="n">
        <v>3.65750766</v>
      </c>
      <c r="I54" s="18" t="n">
        <v>12.32065786</v>
      </c>
      <c r="J54" s="20" t="n">
        <v>1.87807052</v>
      </c>
      <c r="K54" s="18" t="s">
        <v>404</v>
      </c>
      <c r="L54" s="20" t="s">
        <v>404</v>
      </c>
      <c r="M54" s="18" t="n">
        <v>0</v>
      </c>
      <c r="N54" s="20" t="n">
        <v>0</v>
      </c>
      <c r="O54" s="18" t="n">
        <v>0</v>
      </c>
      <c r="P54" s="20" t="n">
        <v>0</v>
      </c>
      <c r="Q54" s="18" t="n">
        <v>33.7079658</v>
      </c>
      <c r="R54" s="20" t="n">
        <v>3.97328104</v>
      </c>
    </row>
    <row r="55" spans="1:18">
      <c r="A55" s="15" t="s">
        <v>452</v>
      </c>
      <c r="B55" s="17" t="n">
        <v>5316</v>
      </c>
      <c r="C55" s="18">
        <f>(43.0/B55*100)</f>
        <v/>
      </c>
      <c r="D55" s="19" t="n">
        <v>5273</v>
      </c>
      <c r="E55" s="18" t="n">
        <v>55.10918627</v>
      </c>
      <c r="F55" s="20" t="n">
        <v>3.46073592</v>
      </c>
      <c r="G55" s="18" t="n">
        <v>6.40555949</v>
      </c>
      <c r="H55" s="20" t="n">
        <v>1.65201414</v>
      </c>
      <c r="I55" s="18" t="n">
        <v>0</v>
      </c>
      <c r="J55" s="20" t="n">
        <v>0</v>
      </c>
      <c r="K55" s="18" t="s">
        <v>404</v>
      </c>
      <c r="L55" s="20" t="s">
        <v>404</v>
      </c>
      <c r="M55" s="18" t="n">
        <v>0</v>
      </c>
      <c r="N55" s="20" t="n">
        <v>0</v>
      </c>
      <c r="O55" s="18" t="n">
        <v>0</v>
      </c>
      <c r="P55" s="20" t="n">
        <v>0</v>
      </c>
      <c r="Q55" s="18" t="n">
        <v>38.48525423</v>
      </c>
      <c r="R55" s="20" t="n">
        <v>3.13612275</v>
      </c>
    </row>
    <row r="56" spans="1:18">
      <c r="A56" s="15" t="s">
        <v>453</v>
      </c>
      <c r="B56" s="17" t="n">
        <v>5359</v>
      </c>
      <c r="C56" s="18">
        <f>(0.0/B56*100)</f>
        <v/>
      </c>
      <c r="D56" s="19" t="n">
        <v>5359</v>
      </c>
      <c r="E56" s="18" t="n">
        <v>37.88416678</v>
      </c>
      <c r="F56" s="20" t="n">
        <v>4.3080014</v>
      </c>
      <c r="G56" s="18" t="n">
        <v>53.02003606</v>
      </c>
      <c r="H56" s="20" t="n">
        <v>4.41821253</v>
      </c>
      <c r="I56" s="18" t="n">
        <v>4.28530324</v>
      </c>
      <c r="J56" s="20" t="n">
        <v>1.60179577</v>
      </c>
      <c r="K56" s="18" t="s">
        <v>404</v>
      </c>
      <c r="L56" s="20" t="s">
        <v>404</v>
      </c>
      <c r="M56" s="18" t="n">
        <v>0</v>
      </c>
      <c r="N56" s="20" t="n">
        <v>0</v>
      </c>
      <c r="O56" s="18" t="n">
        <v>0</v>
      </c>
      <c r="P56" s="20" t="n">
        <v>0</v>
      </c>
      <c r="Q56" s="18" t="n">
        <v>4.81049392</v>
      </c>
      <c r="R56" s="20" t="n">
        <v>1.99612488</v>
      </c>
    </row>
    <row r="57" spans="1:18">
      <c r="A57" s="15" t="s">
        <v>454</v>
      </c>
      <c r="B57" s="17" t="n">
        <v>6513</v>
      </c>
      <c r="C57" s="18">
        <f>(0.0/B57*100)</f>
        <v/>
      </c>
      <c r="D57" s="19" t="n">
        <v>6513</v>
      </c>
      <c r="E57" s="18" t="n">
        <v>73.94925625</v>
      </c>
      <c r="F57" s="20" t="n">
        <v>3.19599256</v>
      </c>
      <c r="G57" s="18" t="n">
        <v>9.05730636</v>
      </c>
      <c r="H57" s="20" t="n">
        <v>1.85207416</v>
      </c>
      <c r="I57" s="18" t="n">
        <v>0</v>
      </c>
      <c r="J57" s="20" t="n">
        <v>0</v>
      </c>
      <c r="K57" s="18" t="s">
        <v>404</v>
      </c>
      <c r="L57" s="20" t="s">
        <v>404</v>
      </c>
      <c r="M57" s="18" t="n">
        <v>0</v>
      </c>
      <c r="N57" s="20" t="n">
        <v>0</v>
      </c>
      <c r="O57" s="18" t="n">
        <v>0</v>
      </c>
      <c r="P57" s="20" t="n">
        <v>0</v>
      </c>
      <c r="Q57" s="18" t="n">
        <v>16.99343739</v>
      </c>
      <c r="R57" s="20" t="n">
        <v>2.87547154</v>
      </c>
    </row>
    <row r="58" spans="1:18">
      <c r="A58" s="15" t="s">
        <v>455</v>
      </c>
      <c r="B58" s="17" t="n">
        <v>7267</v>
      </c>
      <c r="C58" s="18">
        <f>(0.0/B58*100)</f>
        <v/>
      </c>
      <c r="D58" s="19" t="n">
        <v>7267</v>
      </c>
      <c r="E58" s="18" t="n">
        <v>27.74766887</v>
      </c>
      <c r="F58" s="20" t="n">
        <v>3.30735397</v>
      </c>
      <c r="G58" s="18" t="n">
        <v>15.14962575</v>
      </c>
      <c r="H58" s="20" t="n">
        <v>2.72021849</v>
      </c>
      <c r="I58" s="18" t="n">
        <v>0</v>
      </c>
      <c r="J58" s="20" t="n">
        <v>0</v>
      </c>
      <c r="K58" s="18" t="s">
        <v>404</v>
      </c>
      <c r="L58" s="20" t="s">
        <v>404</v>
      </c>
      <c r="M58" s="18" t="n">
        <v>0</v>
      </c>
      <c r="N58" s="20" t="n">
        <v>0</v>
      </c>
      <c r="O58" s="18" t="n">
        <v>0</v>
      </c>
      <c r="P58" s="20" t="n">
        <v>0</v>
      </c>
      <c r="Q58" s="18" t="n">
        <v>57.10270538</v>
      </c>
      <c r="R58" s="20" t="n">
        <v>3.83552117</v>
      </c>
    </row>
    <row r="59" spans="1:18">
      <c r="A59" s="15" t="s">
        <v>456</v>
      </c>
      <c r="B59" s="17" t="n">
        <v>4826</v>
      </c>
      <c r="C59" s="18">
        <f>(0.0/B59*100)</f>
        <v/>
      </c>
      <c r="D59" s="19" t="n">
        <v>4826</v>
      </c>
      <c r="E59" s="18" t="n">
        <v>34.79659844</v>
      </c>
      <c r="F59" s="20" t="n">
        <v>1.06847092</v>
      </c>
      <c r="G59" s="18" t="n">
        <v>26.40010977</v>
      </c>
      <c r="H59" s="20" t="n">
        <v>1.28809474</v>
      </c>
      <c r="I59" s="18" t="n">
        <v>0</v>
      </c>
      <c r="J59" s="20" t="n">
        <v>0</v>
      </c>
      <c r="K59" s="18" t="s">
        <v>404</v>
      </c>
      <c r="L59" s="20" t="s">
        <v>404</v>
      </c>
      <c r="M59" s="18" t="n">
        <v>0</v>
      </c>
      <c r="N59" s="20" t="n">
        <v>0</v>
      </c>
      <c r="O59" s="18" t="n">
        <v>0</v>
      </c>
      <c r="P59" s="20" t="n">
        <v>0</v>
      </c>
      <c r="Q59" s="18" t="n">
        <v>38.8032918</v>
      </c>
      <c r="R59" s="20" t="n">
        <v>1.37558039</v>
      </c>
    </row>
    <row r="60" spans="1:18">
      <c r="A60" s="15" t="s">
        <v>457</v>
      </c>
      <c r="B60" s="17" t="n">
        <v>4546</v>
      </c>
      <c r="C60" s="18">
        <f>(0.0/B60*100)</f>
        <v/>
      </c>
      <c r="D60" s="19" t="n">
        <v>4546</v>
      </c>
      <c r="E60" s="18" t="n">
        <v>45.94894357</v>
      </c>
      <c r="F60" s="20" t="n">
        <v>3.22058125</v>
      </c>
      <c r="G60" s="18" t="n">
        <v>4.21353307</v>
      </c>
      <c r="H60" s="20" t="n">
        <v>1.45722108</v>
      </c>
      <c r="I60" s="18" t="n">
        <v>0</v>
      </c>
      <c r="J60" s="20" t="n">
        <v>0</v>
      </c>
      <c r="K60" s="18" t="s">
        <v>404</v>
      </c>
      <c r="L60" s="20" t="s">
        <v>404</v>
      </c>
      <c r="M60" s="18" t="n">
        <v>0</v>
      </c>
      <c r="N60" s="20" t="n">
        <v>0</v>
      </c>
      <c r="O60" s="18" t="n">
        <v>0</v>
      </c>
      <c r="P60" s="20" t="n">
        <v>0</v>
      </c>
      <c r="Q60" s="18" t="n">
        <v>49.83752336</v>
      </c>
      <c r="R60" s="20" t="n">
        <v>3.24887982</v>
      </c>
    </row>
    <row r="61" spans="1:18">
      <c r="A61" s="15" t="s">
        <v>458</v>
      </c>
      <c r="B61" s="17" t="n">
        <v>6525</v>
      </c>
      <c r="C61" s="18">
        <f>(0.0/B61*100)</f>
        <v/>
      </c>
      <c r="D61" s="19" t="n">
        <v>6525</v>
      </c>
      <c r="E61" s="18" t="n">
        <v>53.66528311</v>
      </c>
      <c r="F61" s="20" t="n">
        <v>2.86199783</v>
      </c>
      <c r="G61" s="18" t="n">
        <v>30.71404381</v>
      </c>
      <c r="H61" s="20" t="n">
        <v>2.39506341</v>
      </c>
      <c r="I61" s="18" t="n">
        <v>1.18782742</v>
      </c>
      <c r="J61" s="20" t="n">
        <v>0.71730393</v>
      </c>
      <c r="K61" s="18" t="s">
        <v>404</v>
      </c>
      <c r="L61" s="20" t="s">
        <v>404</v>
      </c>
      <c r="M61" s="18" t="n">
        <v>0</v>
      </c>
      <c r="N61" s="20" t="n">
        <v>0</v>
      </c>
      <c r="O61" s="18" t="n">
        <v>0</v>
      </c>
      <c r="P61" s="20" t="n">
        <v>0</v>
      </c>
      <c r="Q61" s="18" t="n">
        <v>14.43284566</v>
      </c>
      <c r="R61" s="20" t="n">
        <v>2.19575521</v>
      </c>
    </row>
    <row r="62" spans="1:18">
      <c r="A62" s="15" t="s">
        <v>459</v>
      </c>
      <c r="B62" s="17" t="n">
        <v>4476</v>
      </c>
      <c r="C62" s="18">
        <f>(0.0/B62*100)</f>
        <v/>
      </c>
      <c r="D62" s="19" t="n">
        <v>4476</v>
      </c>
      <c r="E62" s="18" t="n">
        <v>52.17254593</v>
      </c>
      <c r="F62" s="20" t="n">
        <v>0.05973704</v>
      </c>
      <c r="G62" s="18" t="n">
        <v>37.79576962</v>
      </c>
      <c r="H62" s="20" t="n">
        <v>0.05947427</v>
      </c>
      <c r="I62" s="18" t="n">
        <v>0.43076457</v>
      </c>
      <c r="J62" s="20" t="n">
        <v>0.00694981</v>
      </c>
      <c r="K62" s="18" t="s">
        <v>404</v>
      </c>
      <c r="L62" s="20" t="s">
        <v>404</v>
      </c>
      <c r="M62" s="18" t="n">
        <v>0</v>
      </c>
      <c r="N62" s="20" t="n">
        <v>0</v>
      </c>
      <c r="O62" s="18" t="n">
        <v>0</v>
      </c>
      <c r="P62" s="20" t="n">
        <v>0</v>
      </c>
      <c r="Q62" s="18" t="n">
        <v>9.600919879999999</v>
      </c>
      <c r="R62" s="20" t="n">
        <v>0.03498569</v>
      </c>
    </row>
    <row r="63" spans="1:18">
      <c r="A63" s="15" t="s">
        <v>460</v>
      </c>
      <c r="B63" s="17" t="n">
        <v>5324</v>
      </c>
      <c r="C63" s="18">
        <f>(0.0/B63*100)</f>
        <v/>
      </c>
      <c r="D63" s="19" t="n">
        <v>5324</v>
      </c>
      <c r="E63" s="18" t="n">
        <v>40.10505989</v>
      </c>
      <c r="F63" s="20" t="n">
        <v>0.18978647</v>
      </c>
      <c r="G63" s="18" t="n">
        <v>22.06218326</v>
      </c>
      <c r="H63" s="20" t="n">
        <v>0.14615837</v>
      </c>
      <c r="I63" s="18" t="n">
        <v>0</v>
      </c>
      <c r="J63" s="20" t="n">
        <v>0</v>
      </c>
      <c r="K63" s="18" t="s">
        <v>404</v>
      </c>
      <c r="L63" s="20" t="s">
        <v>404</v>
      </c>
      <c r="M63" s="18" t="n">
        <v>0</v>
      </c>
      <c r="N63" s="20" t="n">
        <v>0</v>
      </c>
      <c r="O63" s="18" t="n">
        <v>0</v>
      </c>
      <c r="P63" s="20" t="n">
        <v>0</v>
      </c>
      <c r="Q63" s="18" t="n">
        <v>37.83275685</v>
      </c>
      <c r="R63" s="20" t="n">
        <v>0.18100085</v>
      </c>
    </row>
    <row r="64" spans="1:18">
      <c r="A64" s="15" t="s">
        <v>461</v>
      </c>
      <c r="B64" s="17" t="n">
        <v>3634</v>
      </c>
      <c r="C64" s="18">
        <f>(27.0/B64*100)</f>
        <v/>
      </c>
      <c r="D64" s="19" t="n">
        <v>3607</v>
      </c>
      <c r="E64" s="18" t="n">
        <v>74.3696807</v>
      </c>
      <c r="F64" s="20" t="n">
        <v>0.10866598</v>
      </c>
      <c r="G64" s="18" t="n">
        <v>11.31364699</v>
      </c>
      <c r="H64" s="20" t="n">
        <v>0.0694181</v>
      </c>
      <c r="I64" s="18" t="n">
        <v>0</v>
      </c>
      <c r="J64" s="20" t="n">
        <v>0</v>
      </c>
      <c r="K64" s="18" t="s">
        <v>404</v>
      </c>
      <c r="L64" s="20" t="s">
        <v>404</v>
      </c>
      <c r="M64" s="18" t="n">
        <v>0</v>
      </c>
      <c r="N64" s="20" t="n">
        <v>0</v>
      </c>
      <c r="O64" s="18" t="n">
        <v>0</v>
      </c>
      <c r="P64" s="20" t="n">
        <v>0</v>
      </c>
      <c r="Q64" s="18" t="n">
        <v>14.31667231</v>
      </c>
      <c r="R64" s="20" t="n">
        <v>0.08473582</v>
      </c>
    </row>
    <row r="65" spans="1:18">
      <c r="A65" s="15" t="s">
        <v>462</v>
      </c>
      <c r="B65" s="17" t="n">
        <v>5325</v>
      </c>
      <c r="C65" s="18">
        <f>(0.0/B65*100)</f>
        <v/>
      </c>
      <c r="D65" s="19" t="n">
        <v>5325</v>
      </c>
      <c r="E65" s="18" t="n">
        <v>87.60413837999999</v>
      </c>
      <c r="F65" s="20" t="n">
        <v>2.26832753</v>
      </c>
      <c r="G65" s="18" t="n">
        <v>5.55859508</v>
      </c>
      <c r="H65" s="20" t="n">
        <v>1.33245722</v>
      </c>
      <c r="I65" s="18" t="n">
        <v>0</v>
      </c>
      <c r="J65" s="20" t="n">
        <v>0</v>
      </c>
      <c r="K65" s="18" t="s">
        <v>404</v>
      </c>
      <c r="L65" s="20" t="s">
        <v>404</v>
      </c>
      <c r="M65" s="18" t="n">
        <v>0</v>
      </c>
      <c r="N65" s="20" t="n">
        <v>0</v>
      </c>
      <c r="O65" s="18" t="n">
        <v>0</v>
      </c>
      <c r="P65" s="20" t="n">
        <v>0</v>
      </c>
      <c r="Q65" s="18" t="n">
        <v>6.83726654</v>
      </c>
      <c r="R65" s="20" t="n">
        <v>1.85096351</v>
      </c>
    </row>
    <row r="66" spans="1:18">
      <c r="A66" s="15" t="s">
        <v>463</v>
      </c>
      <c r="B66" s="17" t="n">
        <v>5665</v>
      </c>
      <c r="C66" s="18">
        <f>(0.0/B66*100)</f>
        <v/>
      </c>
      <c r="D66" s="19" t="n">
        <v>5665</v>
      </c>
      <c r="E66" s="18" t="n">
        <v>23.80165924</v>
      </c>
      <c r="F66" s="20" t="n">
        <v>0.2562217</v>
      </c>
      <c r="G66" s="18" t="n">
        <v>62.68373977</v>
      </c>
      <c r="H66" s="20" t="n">
        <v>0.31736776</v>
      </c>
      <c r="I66" s="18" t="n">
        <v>1.05209465</v>
      </c>
      <c r="J66" s="20" t="n">
        <v>0.33984667</v>
      </c>
      <c r="K66" s="18" t="s">
        <v>404</v>
      </c>
      <c r="L66" s="20" t="s">
        <v>404</v>
      </c>
      <c r="M66" s="18" t="n">
        <v>0</v>
      </c>
      <c r="N66" s="20" t="n">
        <v>0</v>
      </c>
      <c r="O66" s="18" t="n">
        <v>0</v>
      </c>
      <c r="P66" s="20" t="n">
        <v>0</v>
      </c>
      <c r="Q66" s="18" t="n">
        <v>12.46250635</v>
      </c>
      <c r="R66" s="20" t="n">
        <v>0.08225733</v>
      </c>
    </row>
    <row r="67" spans="1:18">
      <c r="A67" s="15" t="s">
        <v>464</v>
      </c>
      <c r="B67" s="17" t="n">
        <v>6971</v>
      </c>
      <c r="C67" s="18">
        <f>(0.0/B67*100)</f>
        <v/>
      </c>
      <c r="D67" s="19" t="n">
        <v>6971</v>
      </c>
      <c r="E67" s="18" t="n">
        <v>42.25839598</v>
      </c>
      <c r="F67" s="20" t="n">
        <v>2.78382155</v>
      </c>
      <c r="G67" s="18" t="n">
        <v>30.37648172</v>
      </c>
      <c r="H67" s="20" t="n">
        <v>2.6354855</v>
      </c>
      <c r="I67" s="18" t="n">
        <v>0.8893451</v>
      </c>
      <c r="J67" s="20" t="n">
        <v>0.5227811</v>
      </c>
      <c r="K67" s="18" t="s">
        <v>404</v>
      </c>
      <c r="L67" s="20" t="s">
        <v>404</v>
      </c>
      <c r="M67" s="18" t="n">
        <v>0</v>
      </c>
      <c r="N67" s="20" t="n">
        <v>0</v>
      </c>
      <c r="O67" s="18" t="n">
        <v>0</v>
      </c>
      <c r="P67" s="20" t="n">
        <v>0</v>
      </c>
      <c r="Q67" s="18" t="n">
        <v>26.4757772</v>
      </c>
      <c r="R67" s="20" t="n">
        <v>2.77055801</v>
      </c>
    </row>
    <row r="68" spans="1:18">
      <c r="A68" s="15" t="s">
        <v>465</v>
      </c>
      <c r="B68" s="17" t="n">
        <v>12083</v>
      </c>
      <c r="C68" s="18">
        <f>(0.0/B68*100)</f>
        <v/>
      </c>
      <c r="D68" s="19" t="n">
        <v>12083</v>
      </c>
      <c r="E68" s="18" t="n">
        <v>78.37153862</v>
      </c>
      <c r="F68" s="20" t="n">
        <v>0.07269903</v>
      </c>
      <c r="G68" s="18" t="n">
        <v>15.26465609</v>
      </c>
      <c r="H68" s="20" t="n">
        <v>0.06566706999999999</v>
      </c>
      <c r="I68" s="18" t="n">
        <v>0.73080554</v>
      </c>
      <c r="J68" s="20" t="n">
        <v>0.02197892</v>
      </c>
      <c r="K68" s="18" t="s">
        <v>404</v>
      </c>
      <c r="L68" s="20" t="s">
        <v>404</v>
      </c>
      <c r="M68" s="18" t="n">
        <v>0</v>
      </c>
      <c r="N68" s="20" t="n">
        <v>0</v>
      </c>
      <c r="O68" s="18" t="n">
        <v>0</v>
      </c>
      <c r="P68" s="20" t="n">
        <v>0</v>
      </c>
      <c r="Q68" s="18" t="n">
        <v>5.63299974</v>
      </c>
      <c r="R68" s="20" t="n">
        <v>0.03686704</v>
      </c>
    </row>
    <row r="69" spans="1:18">
      <c r="A69" s="15" t="s">
        <v>466</v>
      </c>
      <c r="B69" s="17" t="n">
        <v>4876</v>
      </c>
      <c r="C69" s="18">
        <f>(0.0/B69*100)</f>
        <v/>
      </c>
      <c r="D69" s="19" t="n">
        <v>4876</v>
      </c>
      <c r="E69" s="18" t="n">
        <v>76.96187077</v>
      </c>
      <c r="F69" s="20" t="n">
        <v>3.06843416</v>
      </c>
      <c r="G69" s="18" t="n">
        <v>10.15882147</v>
      </c>
      <c r="H69" s="20" t="n">
        <v>2.21369355</v>
      </c>
      <c r="I69" s="18" t="n">
        <v>0</v>
      </c>
      <c r="J69" s="20" t="n">
        <v>0</v>
      </c>
      <c r="K69" s="18" t="s">
        <v>404</v>
      </c>
      <c r="L69" s="20" t="s">
        <v>404</v>
      </c>
      <c r="M69" s="18" t="n">
        <v>0</v>
      </c>
      <c r="N69" s="20" t="n">
        <v>0</v>
      </c>
      <c r="O69" s="18" t="n">
        <v>0</v>
      </c>
      <c r="P69" s="20" t="n">
        <v>0</v>
      </c>
      <c r="Q69" s="18" t="n">
        <v>12.87930776</v>
      </c>
      <c r="R69" s="20" t="n">
        <v>2.35894153</v>
      </c>
    </row>
    <row r="70" spans="1:18">
      <c r="A70" s="15" t="s">
        <v>467</v>
      </c>
      <c r="B70" s="17" t="n">
        <v>6036</v>
      </c>
      <c r="C70" s="18">
        <f>(0.0/B70*100)</f>
        <v/>
      </c>
      <c r="D70" s="19" t="n">
        <v>6036</v>
      </c>
      <c r="E70" s="18" t="n">
        <v>88.14645603</v>
      </c>
      <c r="F70" s="20" t="n">
        <v>2.14198954</v>
      </c>
      <c r="G70" s="18" t="n">
        <v>10.70927731</v>
      </c>
      <c r="H70" s="20" t="n">
        <v>2.08382056</v>
      </c>
      <c r="I70" s="18" t="n">
        <v>0</v>
      </c>
      <c r="J70" s="20" t="n">
        <v>0</v>
      </c>
      <c r="K70" s="18" t="s">
        <v>404</v>
      </c>
      <c r="L70" s="20" t="s">
        <v>404</v>
      </c>
      <c r="M70" s="18" t="n">
        <v>0</v>
      </c>
      <c r="N70" s="20" t="n">
        <v>0</v>
      </c>
      <c r="O70" s="18" t="n">
        <v>0</v>
      </c>
      <c r="P70" s="20" t="n">
        <v>0</v>
      </c>
      <c r="Q70" s="18" t="n">
        <v>1.14426666</v>
      </c>
      <c r="R70" s="20" t="n">
        <v>0.6039136000000001</v>
      </c>
    </row>
    <row r="71" spans="1:18">
      <c r="A71" s="15" t="s">
        <v>468</v>
      </c>
      <c r="B71" s="17" t="n">
        <v>6115</v>
      </c>
      <c r="C71" s="18">
        <f>(0.0/B71*100)</f>
        <v/>
      </c>
      <c r="D71" s="19" t="n">
        <v>6115</v>
      </c>
      <c r="E71" s="18" t="n">
        <v>84.39590452</v>
      </c>
      <c r="F71" s="20" t="n">
        <v>0.8038972599999999</v>
      </c>
      <c r="G71" s="18" t="n">
        <v>14.44025384</v>
      </c>
      <c r="H71" s="20" t="n">
        <v>0.80439092</v>
      </c>
      <c r="I71" s="18" t="n">
        <v>0.62661758</v>
      </c>
      <c r="J71" s="20" t="n">
        <v>0.02967901</v>
      </c>
      <c r="K71" s="18" t="s">
        <v>404</v>
      </c>
      <c r="L71" s="20" t="s">
        <v>404</v>
      </c>
      <c r="M71" s="18" t="n">
        <v>0</v>
      </c>
      <c r="N71" s="20" t="n">
        <v>0</v>
      </c>
      <c r="O71" s="18" t="n">
        <v>0</v>
      </c>
      <c r="P71" s="20" t="n">
        <v>0</v>
      </c>
      <c r="Q71" s="18" t="n">
        <v>0.53722406</v>
      </c>
      <c r="R71" s="20" t="n">
        <v>0.01989416</v>
      </c>
    </row>
    <row r="72" spans="1:18">
      <c r="A72" s="15" t="s">
        <v>469</v>
      </c>
      <c r="B72" s="17" t="n">
        <v>7708</v>
      </c>
      <c r="C72" s="18">
        <f>(0.0/B72*100)</f>
        <v/>
      </c>
      <c r="D72" s="19" t="n">
        <v>7708</v>
      </c>
      <c r="E72" s="18" t="n">
        <v>73.98231402</v>
      </c>
      <c r="F72" s="20" t="n">
        <v>3.28220403</v>
      </c>
      <c r="G72" s="18" t="n">
        <v>21.20405153</v>
      </c>
      <c r="H72" s="20" t="n">
        <v>2.98357389</v>
      </c>
      <c r="I72" s="18" t="n">
        <v>1.80009285</v>
      </c>
      <c r="J72" s="20" t="n">
        <v>0.92598662</v>
      </c>
      <c r="K72" s="18" t="s">
        <v>404</v>
      </c>
      <c r="L72" s="20" t="s">
        <v>404</v>
      </c>
      <c r="M72" s="18" t="n">
        <v>0</v>
      </c>
      <c r="N72" s="20" t="n">
        <v>0</v>
      </c>
      <c r="O72" s="18" t="n">
        <v>0</v>
      </c>
      <c r="P72" s="20" t="n">
        <v>0</v>
      </c>
      <c r="Q72" s="18" t="n">
        <v>3.01354159</v>
      </c>
      <c r="R72" s="20" t="n">
        <v>1.2049945</v>
      </c>
    </row>
    <row r="73" spans="1:18">
      <c r="A73" s="15" t="s">
        <v>470</v>
      </c>
      <c r="B73" s="17" t="n">
        <v>8249</v>
      </c>
      <c r="C73" s="18">
        <f>(0.0/B73*100)</f>
        <v/>
      </c>
      <c r="D73" s="19" t="n">
        <v>8249</v>
      </c>
      <c r="E73" s="18" t="n">
        <v>62.42308819</v>
      </c>
      <c r="F73" s="20" t="n">
        <v>3.68300332</v>
      </c>
      <c r="G73" s="18" t="n">
        <v>27.7085653</v>
      </c>
      <c r="H73" s="20" t="n">
        <v>3.53410637</v>
      </c>
      <c r="I73" s="18" t="n">
        <v>2.74093588</v>
      </c>
      <c r="J73" s="20" t="n">
        <v>1.27603664</v>
      </c>
      <c r="K73" s="18" t="s">
        <v>404</v>
      </c>
      <c r="L73" s="20" t="s">
        <v>404</v>
      </c>
      <c r="M73" s="18" t="n">
        <v>0</v>
      </c>
      <c r="N73" s="20" t="n">
        <v>0</v>
      </c>
      <c r="O73" s="18" t="n">
        <v>0</v>
      </c>
      <c r="P73" s="20" t="n">
        <v>0</v>
      </c>
      <c r="Q73" s="18" t="n">
        <v>7.12741063</v>
      </c>
      <c r="R73" s="20" t="n">
        <v>1.92482228</v>
      </c>
    </row>
    <row r="74" spans="1:18">
      <c r="A74" s="15" t="s">
        <v>471</v>
      </c>
      <c r="B74" s="17" t="n">
        <v>4692</v>
      </c>
      <c r="C74" s="18">
        <f>(484.0/B74*100)</f>
        <v/>
      </c>
      <c r="D74" s="19" t="n">
        <v>4208</v>
      </c>
      <c r="E74" s="18" t="n">
        <v>60.73855022</v>
      </c>
      <c r="F74" s="20" t="n">
        <v>0.27975405</v>
      </c>
      <c r="G74" s="18" t="n">
        <v>17.84573148</v>
      </c>
      <c r="H74" s="20" t="n">
        <v>0.27056165</v>
      </c>
      <c r="I74" s="18" t="n">
        <v>0</v>
      </c>
      <c r="J74" s="20" t="n">
        <v>0</v>
      </c>
      <c r="K74" s="18" t="s">
        <v>404</v>
      </c>
      <c r="L74" s="20" t="s">
        <v>404</v>
      </c>
      <c r="M74" s="18" t="n">
        <v>0</v>
      </c>
      <c r="N74" s="20" t="n">
        <v>0</v>
      </c>
      <c r="O74" s="18" t="n">
        <v>0</v>
      </c>
      <c r="P74" s="20" t="n">
        <v>0</v>
      </c>
      <c r="Q74" s="18" t="n">
        <v>21.41571829</v>
      </c>
      <c r="R74" s="20" t="n">
        <v>0.23555485</v>
      </c>
    </row>
    <row r="75" spans="1:18">
      <c r="A75" s="15" t="s">
        <v>472</v>
      </c>
      <c r="B75" s="17" t="n">
        <v>5375</v>
      </c>
      <c r="C75" s="18">
        <f>(483.0/B75*100)</f>
        <v/>
      </c>
      <c r="D75" s="19" t="n">
        <v>4892</v>
      </c>
      <c r="E75" s="18" t="n">
        <v>40.08253772</v>
      </c>
      <c r="F75" s="20" t="n">
        <v>4.29014795</v>
      </c>
      <c r="G75" s="18" t="n">
        <v>40.9698946</v>
      </c>
      <c r="H75" s="20" t="n">
        <v>3.74914836</v>
      </c>
      <c r="I75" s="18" t="n">
        <v>9.05972854</v>
      </c>
      <c r="J75" s="20" t="n">
        <v>2.57180003</v>
      </c>
      <c r="K75" s="18" t="s">
        <v>404</v>
      </c>
      <c r="L75" s="20" t="s">
        <v>404</v>
      </c>
      <c r="M75" s="18" t="n">
        <v>0</v>
      </c>
      <c r="N75" s="20" t="n">
        <v>0</v>
      </c>
      <c r="O75" s="18" t="n">
        <v>0</v>
      </c>
      <c r="P75" s="20" t="n">
        <v>0</v>
      </c>
      <c r="Q75" s="18" t="n">
        <v>9.887839140000001</v>
      </c>
      <c r="R75" s="20" t="n">
        <v>1.89246224</v>
      </c>
    </row>
    <row r="76" spans="1:18">
      <c r="A76" s="15" t="s">
        <v>473</v>
      </c>
      <c r="B76" s="17" t="n">
        <v>14167</v>
      </c>
      <c r="C76" s="18">
        <f>(1400.0/B76*100)</f>
        <v/>
      </c>
      <c r="D76" s="19" t="n">
        <v>12767</v>
      </c>
      <c r="E76" s="18" t="n">
        <v>69.67852498000001</v>
      </c>
      <c r="F76" s="20" t="n">
        <v>2.24660755</v>
      </c>
      <c r="G76" s="18" t="n">
        <v>11.38313694</v>
      </c>
      <c r="H76" s="20" t="n">
        <v>1.65939448</v>
      </c>
      <c r="I76" s="18" t="n">
        <v>8.696268829999999</v>
      </c>
      <c r="J76" s="20" t="n">
        <v>1.48191425</v>
      </c>
      <c r="K76" s="18" t="s">
        <v>404</v>
      </c>
      <c r="L76" s="20" t="s">
        <v>404</v>
      </c>
      <c r="M76" s="18" t="n">
        <v>0</v>
      </c>
      <c r="N76" s="20" t="n">
        <v>0</v>
      </c>
      <c r="O76" s="18" t="n">
        <v>0</v>
      </c>
      <c r="P76" s="20" t="n">
        <v>0</v>
      </c>
      <c r="Q76" s="18" t="n">
        <v>10.24206924</v>
      </c>
      <c r="R76" s="20" t="n">
        <v>1.27577313</v>
      </c>
    </row>
    <row r="77" spans="1:18">
      <c r="A77" s="15" t="s">
        <v>474</v>
      </c>
      <c r="B77" s="17" t="n">
        <v>6062</v>
      </c>
      <c r="C77" s="18">
        <f>(0.0/B77*100)</f>
        <v/>
      </c>
      <c r="D77" s="19" t="n">
        <v>6062</v>
      </c>
      <c r="E77" s="18" t="n">
        <v>18.70605754</v>
      </c>
      <c r="F77" s="20" t="n">
        <v>2.29506773</v>
      </c>
      <c r="G77" s="18" t="n">
        <v>47.32600035</v>
      </c>
      <c r="H77" s="20" t="n">
        <v>3.18361156</v>
      </c>
      <c r="I77" s="18" t="n">
        <v>4.08109565</v>
      </c>
      <c r="J77" s="20" t="n">
        <v>1.27745421</v>
      </c>
      <c r="K77" s="18" t="s">
        <v>404</v>
      </c>
      <c r="L77" s="20" t="s">
        <v>404</v>
      </c>
      <c r="M77" s="18" t="n">
        <v>0</v>
      </c>
      <c r="N77" s="20" t="n">
        <v>0</v>
      </c>
      <c r="O77" s="18" t="n">
        <v>0</v>
      </c>
      <c r="P77" s="20" t="n">
        <v>0</v>
      </c>
      <c r="Q77" s="18" t="n">
        <v>29.88684647</v>
      </c>
      <c r="R77" s="20" t="n">
        <v>3.2483561</v>
      </c>
    </row>
    <row r="78" spans="1:18">
      <c r="A78" s="15" t="s">
        <v>475</v>
      </c>
      <c r="B78" s="17" t="n">
        <v>5826</v>
      </c>
      <c r="C78" s="18">
        <f>(0.0/B78*100)</f>
        <v/>
      </c>
      <c r="D78" s="19" t="n">
        <v>5826</v>
      </c>
      <c r="E78" s="18" t="n">
        <v>60.33061291</v>
      </c>
      <c r="F78" s="20" t="n">
        <v>3.70809236</v>
      </c>
      <c r="G78" s="18" t="n">
        <v>7.97863911</v>
      </c>
      <c r="H78" s="20" t="n">
        <v>2.08402527</v>
      </c>
      <c r="I78" s="18" t="n">
        <v>0</v>
      </c>
      <c r="J78" s="20" t="n">
        <v>0</v>
      </c>
      <c r="K78" s="18" t="s">
        <v>404</v>
      </c>
      <c r="L78" s="20" t="s">
        <v>404</v>
      </c>
      <c r="M78" s="18" t="n">
        <v>0</v>
      </c>
      <c r="N78" s="20" t="n">
        <v>0</v>
      </c>
      <c r="O78" s="18" t="n">
        <v>0</v>
      </c>
      <c r="P78" s="20" t="n">
        <v>0</v>
      </c>
      <c r="Q78" s="18" t="n">
        <v>31.69074797</v>
      </c>
      <c r="R78" s="20" t="n">
        <v>3.46008127</v>
      </c>
    </row>
    <row customHeight="1" ht="25" r="79" spans="1:18">
      <c r="A79" s="15" t="s">
        <v>476</v>
      </c>
      <c r="B79" s="17" t="n">
        <v>1657</v>
      </c>
      <c r="C79" s="18">
        <f>(21.0/B79*100)</f>
        <v/>
      </c>
      <c r="D79" s="19" t="n">
        <v>1636</v>
      </c>
      <c r="E79" s="18" t="n">
        <v>10.41534955</v>
      </c>
      <c r="F79" s="20" t="n">
        <v>3.50549852</v>
      </c>
      <c r="G79" s="18" t="n">
        <v>58.18503526</v>
      </c>
      <c r="H79" s="20" t="n">
        <v>6.67947662</v>
      </c>
      <c r="I79" s="18" t="n">
        <v>0</v>
      </c>
      <c r="J79" s="20" t="n">
        <v>0</v>
      </c>
      <c r="K79" s="18" t="s">
        <v>404</v>
      </c>
      <c r="L79" s="20" t="s">
        <v>404</v>
      </c>
      <c r="M79" s="18" t="n">
        <v>0</v>
      </c>
      <c r="N79" s="20" t="n">
        <v>0</v>
      </c>
      <c r="O79" s="18" t="n">
        <v>0</v>
      </c>
      <c r="P79" s="20" t="n">
        <v>0</v>
      </c>
      <c r="Q79" s="18" t="n">
        <v>31.39961519</v>
      </c>
      <c r="R79" s="20" t="n">
        <v>7.13529935</v>
      </c>
    </row>
    <row r="80" spans="1:18">
      <c r="A80" s="15" t="s">
        <v>477</v>
      </c>
      <c r="B80" s="17" t="n">
        <v>7841</v>
      </c>
      <c r="C80" s="18">
        <f>(0.0/B80*100)</f>
        <v/>
      </c>
      <c r="D80" s="19" t="n">
        <v>7841</v>
      </c>
      <c r="E80" s="18" t="n">
        <v>86.09263618999999</v>
      </c>
      <c r="F80" s="20" t="n">
        <v>2.18588339</v>
      </c>
      <c r="G80" s="18" t="n">
        <v>13.90736381</v>
      </c>
      <c r="H80" s="20" t="n">
        <v>2.18588339</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(81.0/B81*100)</f>
        <v/>
      </c>
      <c r="D81" s="19" t="n">
        <v>8780</v>
      </c>
      <c r="E81" s="18" t="n">
        <v>87.32166257</v>
      </c>
      <c r="F81" s="20" t="n">
        <v>2.72911345</v>
      </c>
      <c r="G81" s="18" t="n">
        <v>9.91641422</v>
      </c>
      <c r="H81" s="20" t="n">
        <v>2.38296269</v>
      </c>
      <c r="I81" s="18" t="n">
        <v>0.02011864</v>
      </c>
      <c r="J81" s="20" t="n">
        <v>0.00076809</v>
      </c>
      <c r="K81" s="18" t="s">
        <v>404</v>
      </c>
      <c r="L81" s="20" t="s">
        <v>404</v>
      </c>
      <c r="M81" s="18" t="n">
        <v>0</v>
      </c>
      <c r="N81" s="20" t="n">
        <v>0</v>
      </c>
      <c r="O81" s="18" t="n">
        <v>0</v>
      </c>
      <c r="P81" s="20" t="n">
        <v>0</v>
      </c>
      <c r="Q81" s="18" t="n">
        <v>2.74180457</v>
      </c>
      <c r="R81" s="20" t="n">
        <v>1.32711243</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654</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93.4812146</v>
      </c>
      <c r="F7" s="20" t="n">
        <v>0.94377909</v>
      </c>
      <c r="G7" s="18" t="n">
        <v>1.41093629</v>
      </c>
      <c r="H7" s="20" t="n">
        <v>0.50087288</v>
      </c>
      <c r="I7" s="18" t="n">
        <v>0</v>
      </c>
      <c r="J7" s="20" t="n">
        <v>0</v>
      </c>
      <c r="K7" s="18" t="s">
        <v>404</v>
      </c>
      <c r="L7" s="20" t="s">
        <v>404</v>
      </c>
      <c r="M7" s="18" t="n">
        <v>0</v>
      </c>
      <c r="N7" s="20" t="n">
        <v>0</v>
      </c>
      <c r="O7" s="18" t="n">
        <v>0</v>
      </c>
      <c r="P7" s="20" t="n">
        <v>0</v>
      </c>
      <c r="Q7" s="18" t="n">
        <v>5.10784912</v>
      </c>
      <c r="R7" s="20" t="n">
        <v>0.88175015</v>
      </c>
    </row>
    <row r="8" spans="1:18">
      <c r="A8" s="15" t="s">
        <v>405</v>
      </c>
      <c r="B8" s="17" t="n">
        <v>7007</v>
      </c>
      <c r="C8" s="18">
        <f>(0.0/B8*100)</f>
        <v/>
      </c>
      <c r="D8" s="19" t="n">
        <v>7007</v>
      </c>
      <c r="E8" s="18" t="n">
        <v>77.60427778</v>
      </c>
      <c r="F8" s="20" t="n">
        <v>2.71358592</v>
      </c>
      <c r="G8" s="18" t="n">
        <v>15.74077974</v>
      </c>
      <c r="H8" s="20" t="n">
        <v>2.36028326</v>
      </c>
      <c r="I8" s="18" t="n">
        <v>2.38859168</v>
      </c>
      <c r="J8" s="20" t="n">
        <v>1.04657716</v>
      </c>
      <c r="K8" s="18" t="s">
        <v>404</v>
      </c>
      <c r="L8" s="20" t="s">
        <v>404</v>
      </c>
      <c r="M8" s="18" t="n">
        <v>0</v>
      </c>
      <c r="N8" s="20" t="n">
        <v>0</v>
      </c>
      <c r="O8" s="18" t="n">
        <v>0</v>
      </c>
      <c r="P8" s="20" t="n">
        <v>0</v>
      </c>
      <c r="Q8" s="18" t="n">
        <v>4.2663508</v>
      </c>
      <c r="R8" s="20" t="n">
        <v>1.43043062</v>
      </c>
    </row>
    <row r="9" spans="1:18">
      <c r="A9" s="15" t="s">
        <v>406</v>
      </c>
      <c r="B9" s="17" t="n">
        <v>9651</v>
      </c>
      <c r="C9" s="18">
        <f>(575.0/B9*100)</f>
        <v/>
      </c>
      <c r="D9" s="19" t="n">
        <v>9076</v>
      </c>
      <c r="E9" s="18" t="n">
        <v>92.31018054</v>
      </c>
      <c r="F9" s="20" t="n">
        <v>1.91016413</v>
      </c>
      <c r="G9" s="18" t="n">
        <v>1.07251196</v>
      </c>
      <c r="H9" s="20" t="n">
        <v>0.93961097</v>
      </c>
      <c r="I9" s="18" t="n">
        <v>2.64341192</v>
      </c>
      <c r="J9" s="20" t="n">
        <v>0.97961114</v>
      </c>
      <c r="K9" s="18" t="s">
        <v>404</v>
      </c>
      <c r="L9" s="20" t="s">
        <v>404</v>
      </c>
      <c r="M9" s="18" t="n">
        <v>0</v>
      </c>
      <c r="N9" s="20" t="n">
        <v>0</v>
      </c>
      <c r="O9" s="18" t="n">
        <v>0</v>
      </c>
      <c r="P9" s="20" t="n">
        <v>0</v>
      </c>
      <c r="Q9" s="18" t="n">
        <v>3.97389558</v>
      </c>
      <c r="R9" s="20" t="n">
        <v>1.33747716</v>
      </c>
    </row>
    <row r="10" spans="1:18">
      <c r="A10" s="15" t="s">
        <v>407</v>
      </c>
      <c r="B10" s="17" t="n">
        <v>20058</v>
      </c>
      <c r="C10" s="18">
        <f>(3112.0/B10*100)</f>
        <v/>
      </c>
      <c r="D10" s="19" t="n">
        <v>16946</v>
      </c>
      <c r="E10" s="18" t="n">
        <v>97.18743181000001</v>
      </c>
      <c r="F10" s="20" t="n">
        <v>0.80122972</v>
      </c>
      <c r="G10" s="18" t="n">
        <v>0.96270079</v>
      </c>
      <c r="H10" s="20" t="n">
        <v>0.5420967799999999</v>
      </c>
      <c r="I10" s="18" t="n">
        <v>1.27124651</v>
      </c>
      <c r="J10" s="20" t="n">
        <v>0.55077188</v>
      </c>
      <c r="K10" s="18" t="s">
        <v>404</v>
      </c>
      <c r="L10" s="20" t="s">
        <v>404</v>
      </c>
      <c r="M10" s="18" t="n">
        <v>0</v>
      </c>
      <c r="N10" s="20" t="n">
        <v>0</v>
      </c>
      <c r="O10" s="18" t="n">
        <v>0</v>
      </c>
      <c r="P10" s="20" t="n">
        <v>0</v>
      </c>
      <c r="Q10" s="18" t="n">
        <v>0.5786209</v>
      </c>
      <c r="R10" s="20" t="n">
        <v>0.2524908</v>
      </c>
    </row>
    <row r="11" spans="1:18">
      <c r="A11" s="15" t="s">
        <v>408</v>
      </c>
      <c r="B11" s="17" t="n">
        <v>7053</v>
      </c>
      <c r="C11" s="18">
        <f>(137.0/B11*100)</f>
        <v/>
      </c>
      <c r="D11" s="19" t="n">
        <v>6916</v>
      </c>
      <c r="E11" s="18" t="n">
        <v>86.76322331</v>
      </c>
      <c r="F11" s="20" t="n">
        <v>2.73863243</v>
      </c>
      <c r="G11" s="18" t="n">
        <v>6.57227044</v>
      </c>
      <c r="H11" s="20" t="n">
        <v>2.15649578</v>
      </c>
      <c r="I11" s="18" t="n">
        <v>3.6492284</v>
      </c>
      <c r="J11" s="20" t="n">
        <v>1.66291559</v>
      </c>
      <c r="K11" s="18" t="s">
        <v>404</v>
      </c>
      <c r="L11" s="20" t="s">
        <v>404</v>
      </c>
      <c r="M11" s="18" t="n">
        <v>0</v>
      </c>
      <c r="N11" s="20" t="n">
        <v>0</v>
      </c>
      <c r="O11" s="18" t="n">
        <v>0</v>
      </c>
      <c r="P11" s="20" t="n">
        <v>0</v>
      </c>
      <c r="Q11" s="18" t="n">
        <v>3.01527784</v>
      </c>
      <c r="R11" s="20" t="n">
        <v>1.15910609</v>
      </c>
    </row>
    <row r="12" spans="1:18">
      <c r="A12" s="15" t="s">
        <v>409</v>
      </c>
      <c r="B12" s="17" t="n">
        <v>6894</v>
      </c>
      <c r="C12" s="18">
        <f>(106.0/B12*100)</f>
        <v/>
      </c>
      <c r="D12" s="19" t="n">
        <v>6788</v>
      </c>
      <c r="E12" s="18" t="n">
        <v>71.20382841999999</v>
      </c>
      <c r="F12" s="20" t="n">
        <v>2.95101176</v>
      </c>
      <c r="G12" s="18" t="n">
        <v>26.59634673</v>
      </c>
      <c r="H12" s="20" t="n">
        <v>2.83129305</v>
      </c>
      <c r="I12" s="18" t="n">
        <v>0.7365923599999999</v>
      </c>
      <c r="J12" s="20" t="n">
        <v>0.5014068</v>
      </c>
      <c r="K12" s="18" t="s">
        <v>404</v>
      </c>
      <c r="L12" s="20" t="s">
        <v>404</v>
      </c>
      <c r="M12" s="18" t="n">
        <v>0</v>
      </c>
      <c r="N12" s="20" t="n">
        <v>0</v>
      </c>
      <c r="O12" s="18" t="n">
        <v>0</v>
      </c>
      <c r="P12" s="20" t="n">
        <v>0</v>
      </c>
      <c r="Q12" s="18" t="n">
        <v>1.46323249</v>
      </c>
      <c r="R12" s="20" t="n">
        <v>0.74831781</v>
      </c>
    </row>
    <row r="13" spans="1:18">
      <c r="A13" s="15" t="s">
        <v>410</v>
      </c>
      <c r="B13" s="17" t="n">
        <v>7161</v>
      </c>
      <c r="C13" s="18">
        <f>(1175.0/B13*100)</f>
        <v/>
      </c>
      <c r="D13" s="19" t="n">
        <v>5986</v>
      </c>
      <c r="E13" s="18" t="n">
        <v>80.07489086</v>
      </c>
      <c r="F13" s="20" t="n">
        <v>3.01479519</v>
      </c>
      <c r="G13" s="18" t="n">
        <v>10.72049886</v>
      </c>
      <c r="H13" s="20" t="n">
        <v>2.22217971</v>
      </c>
      <c r="I13" s="18" t="n">
        <v>4.97035021</v>
      </c>
      <c r="J13" s="20" t="n">
        <v>1.32926756</v>
      </c>
      <c r="K13" s="18" t="s">
        <v>404</v>
      </c>
      <c r="L13" s="20" t="s">
        <v>404</v>
      </c>
      <c r="M13" s="18" t="n">
        <v>0</v>
      </c>
      <c r="N13" s="20" t="n">
        <v>0</v>
      </c>
      <c r="O13" s="18" t="n">
        <v>0</v>
      </c>
      <c r="P13" s="20" t="n">
        <v>0</v>
      </c>
      <c r="Q13" s="18" t="n">
        <v>4.23426006</v>
      </c>
      <c r="R13" s="20" t="n">
        <v>1.61556674</v>
      </c>
    </row>
    <row r="14" spans="1:18">
      <c r="A14" s="15" t="s">
        <v>411</v>
      </c>
      <c r="B14" s="17" t="n">
        <v>5587</v>
      </c>
      <c r="C14" s="18">
        <f>(33.0/B14*100)</f>
        <v/>
      </c>
      <c r="D14" s="19" t="n">
        <v>5554</v>
      </c>
      <c r="E14" s="18" t="n">
        <v>85.52737598</v>
      </c>
      <c r="F14" s="20" t="n">
        <v>1.77082707</v>
      </c>
      <c r="G14" s="18" t="n">
        <v>13.13866088</v>
      </c>
      <c r="H14" s="20" t="n">
        <v>1.63268714</v>
      </c>
      <c r="I14" s="18" t="n">
        <v>1.33396314</v>
      </c>
      <c r="J14" s="20" t="n">
        <v>0.68998073</v>
      </c>
      <c r="K14" s="18" t="s">
        <v>404</v>
      </c>
      <c r="L14" s="20" t="s">
        <v>404</v>
      </c>
      <c r="M14" s="18" t="n">
        <v>0</v>
      </c>
      <c r="N14" s="20" t="n">
        <v>0</v>
      </c>
      <c r="O14" s="18" t="n">
        <v>0</v>
      </c>
      <c r="P14" s="20" t="n">
        <v>0</v>
      </c>
      <c r="Q14" s="18" t="n">
        <v>0</v>
      </c>
      <c r="R14" s="20" t="n">
        <v>0</v>
      </c>
    </row>
    <row r="15" spans="1:18">
      <c r="A15" s="15" t="s">
        <v>412</v>
      </c>
      <c r="B15" s="17" t="n">
        <v>5882</v>
      </c>
      <c r="C15" s="18">
        <f>(0.0/B15*100)</f>
        <v/>
      </c>
      <c r="D15" s="19" t="n">
        <v>5882</v>
      </c>
      <c r="E15" s="18" t="n">
        <v>91.98003386000001</v>
      </c>
      <c r="F15" s="20" t="n">
        <v>2.09938134</v>
      </c>
      <c r="G15" s="18" t="n">
        <v>3.22428924</v>
      </c>
      <c r="H15" s="20" t="n">
        <v>1.42225953</v>
      </c>
      <c r="I15" s="18" t="n">
        <v>1.95206003</v>
      </c>
      <c r="J15" s="20" t="n">
        <v>1.08342117</v>
      </c>
      <c r="K15" s="18" t="s">
        <v>404</v>
      </c>
      <c r="L15" s="20" t="s">
        <v>404</v>
      </c>
      <c r="M15" s="18" t="n">
        <v>0</v>
      </c>
      <c r="N15" s="20" t="n">
        <v>0</v>
      </c>
      <c r="O15" s="18" t="n">
        <v>0</v>
      </c>
      <c r="P15" s="20" t="n">
        <v>0</v>
      </c>
      <c r="Q15" s="18" t="n">
        <v>2.84361687</v>
      </c>
      <c r="R15" s="20" t="n">
        <v>1.43991474</v>
      </c>
    </row>
    <row r="16" spans="1:18">
      <c r="A16" s="15" t="s">
        <v>413</v>
      </c>
      <c r="B16" s="17" t="n">
        <v>6108</v>
      </c>
      <c r="C16" s="18">
        <f>(495.0/B16*100)</f>
        <v/>
      </c>
      <c r="D16" s="19" t="n">
        <v>5613</v>
      </c>
      <c r="E16" s="18" t="n">
        <v>86.5624849</v>
      </c>
      <c r="F16" s="20" t="n">
        <v>1.72303301</v>
      </c>
      <c r="G16" s="18" t="n">
        <v>3.54832697</v>
      </c>
      <c r="H16" s="20" t="n">
        <v>1.0677302</v>
      </c>
      <c r="I16" s="18" t="n">
        <v>6.51888265</v>
      </c>
      <c r="J16" s="20" t="n">
        <v>1.46761553</v>
      </c>
      <c r="K16" s="18" t="s">
        <v>404</v>
      </c>
      <c r="L16" s="20" t="s">
        <v>404</v>
      </c>
      <c r="M16" s="18" t="n">
        <v>0</v>
      </c>
      <c r="N16" s="20" t="n">
        <v>0</v>
      </c>
      <c r="O16" s="18" t="n">
        <v>0</v>
      </c>
      <c r="P16" s="20" t="n">
        <v>0</v>
      </c>
      <c r="Q16" s="18" t="n">
        <v>3.37030548</v>
      </c>
      <c r="R16" s="20" t="n">
        <v>1.24459952</v>
      </c>
    </row>
    <row r="17" spans="1:18">
      <c r="A17" s="15" t="s">
        <v>414</v>
      </c>
      <c r="B17" s="17" t="n">
        <v>6504</v>
      </c>
      <c r="C17" s="18">
        <f>(1325.0/B17*100)</f>
        <v/>
      </c>
      <c r="D17" s="19" t="n">
        <v>5179</v>
      </c>
      <c r="E17" s="18" t="n">
        <v>82.56729482999999</v>
      </c>
      <c r="F17" s="20" t="n">
        <v>2.69588577</v>
      </c>
      <c r="G17" s="18" t="n">
        <v>8.37276962</v>
      </c>
      <c r="H17" s="20" t="n">
        <v>1.55564818</v>
      </c>
      <c r="I17" s="18" t="n">
        <v>5.40044798</v>
      </c>
      <c r="J17" s="20" t="n">
        <v>1.54253021</v>
      </c>
      <c r="K17" s="18" t="s">
        <v>404</v>
      </c>
      <c r="L17" s="20" t="s">
        <v>404</v>
      </c>
      <c r="M17" s="18" t="n">
        <v>0</v>
      </c>
      <c r="N17" s="20" t="n">
        <v>0</v>
      </c>
      <c r="O17" s="18" t="n">
        <v>0</v>
      </c>
      <c r="P17" s="20" t="n">
        <v>0</v>
      </c>
      <c r="Q17" s="18" t="n">
        <v>3.65948757</v>
      </c>
      <c r="R17" s="20" t="n">
        <v>1.4501695</v>
      </c>
    </row>
    <row r="18" spans="1:18">
      <c r="A18" s="15" t="s">
        <v>415</v>
      </c>
      <c r="B18" s="17" t="n">
        <v>5532</v>
      </c>
      <c r="C18" s="18">
        <f>(0.0/B18*100)</f>
        <v/>
      </c>
      <c r="D18" s="19" t="n">
        <v>5532</v>
      </c>
      <c r="E18" s="18" t="n">
        <v>94.49732207</v>
      </c>
      <c r="F18" s="20" t="n">
        <v>1.32130628</v>
      </c>
      <c r="G18" s="18" t="n">
        <v>2.88283857</v>
      </c>
      <c r="H18" s="20" t="n">
        <v>1.13692412</v>
      </c>
      <c r="I18" s="18" t="n">
        <v>0.69901605</v>
      </c>
      <c r="J18" s="20" t="n">
        <v>0.37456744</v>
      </c>
      <c r="K18" s="18" t="s">
        <v>404</v>
      </c>
      <c r="L18" s="20" t="s">
        <v>404</v>
      </c>
      <c r="M18" s="18" t="n">
        <v>0</v>
      </c>
      <c r="N18" s="20" t="n">
        <v>0</v>
      </c>
      <c r="O18" s="18" t="n">
        <v>0</v>
      </c>
      <c r="P18" s="20" t="n">
        <v>0</v>
      </c>
      <c r="Q18" s="18" t="n">
        <v>1.92082332</v>
      </c>
      <c r="R18" s="20" t="n">
        <v>0.86217272</v>
      </c>
    </row>
    <row r="19" spans="1:18">
      <c r="A19" s="15" t="s">
        <v>416</v>
      </c>
      <c r="B19" s="17" t="n">
        <v>5658</v>
      </c>
      <c r="C19" s="18">
        <f>(327.0/B19*100)</f>
        <v/>
      </c>
      <c r="D19" s="19" t="n">
        <v>5331</v>
      </c>
      <c r="E19" s="18" t="n">
        <v>85.53285222</v>
      </c>
      <c r="F19" s="20" t="n">
        <v>2.34341467</v>
      </c>
      <c r="G19" s="18" t="n">
        <v>8.510620769999999</v>
      </c>
      <c r="H19" s="20" t="n">
        <v>2.04717492</v>
      </c>
      <c r="I19" s="18" t="n">
        <v>1.52408052</v>
      </c>
      <c r="J19" s="20" t="n">
        <v>0.7630589</v>
      </c>
      <c r="K19" s="18" t="s">
        <v>404</v>
      </c>
      <c r="L19" s="20" t="s">
        <v>404</v>
      </c>
      <c r="M19" s="18" t="n">
        <v>0</v>
      </c>
      <c r="N19" s="20" t="n">
        <v>0</v>
      </c>
      <c r="O19" s="18" t="n">
        <v>0</v>
      </c>
      <c r="P19" s="20" t="n">
        <v>0</v>
      </c>
      <c r="Q19" s="18" t="n">
        <v>4.43244649</v>
      </c>
      <c r="R19" s="20" t="n">
        <v>1.4018535</v>
      </c>
    </row>
    <row r="20" spans="1:18">
      <c r="A20" s="15" t="s">
        <v>417</v>
      </c>
      <c r="B20" s="17" t="n">
        <v>3371</v>
      </c>
      <c r="C20" s="18">
        <f>(24.0/B20*100)</f>
        <v/>
      </c>
      <c r="D20" s="19" t="n">
        <v>3347</v>
      </c>
      <c r="E20" s="18" t="n">
        <v>90.94495199000001</v>
      </c>
      <c r="F20" s="20" t="n">
        <v>0.19779068</v>
      </c>
      <c r="G20" s="18" t="n">
        <v>4.36064584</v>
      </c>
      <c r="H20" s="20" t="n">
        <v>0.09554379</v>
      </c>
      <c r="I20" s="18" t="n">
        <v>1.22888678</v>
      </c>
      <c r="J20" s="20" t="n">
        <v>0.11311178</v>
      </c>
      <c r="K20" s="18" t="s">
        <v>404</v>
      </c>
      <c r="L20" s="20" t="s">
        <v>404</v>
      </c>
      <c r="M20" s="18" t="n">
        <v>0</v>
      </c>
      <c r="N20" s="20" t="n">
        <v>0</v>
      </c>
      <c r="O20" s="18" t="n">
        <v>0</v>
      </c>
      <c r="P20" s="20" t="n">
        <v>0</v>
      </c>
      <c r="Q20" s="18" t="n">
        <v>3.4655154</v>
      </c>
      <c r="R20" s="20" t="n">
        <v>0.11123758</v>
      </c>
    </row>
    <row r="21" spans="1:18">
      <c r="A21" s="15" t="s">
        <v>418</v>
      </c>
      <c r="B21" s="17" t="n">
        <v>5741</v>
      </c>
      <c r="C21" s="18">
        <f>(0.0/B21*100)</f>
        <v/>
      </c>
      <c r="D21" s="19" t="n">
        <v>5741</v>
      </c>
      <c r="E21" s="18" t="n">
        <v>89.5691392</v>
      </c>
      <c r="F21" s="20" t="n">
        <v>2.58780115</v>
      </c>
      <c r="G21" s="18" t="n">
        <v>1.31091517</v>
      </c>
      <c r="H21" s="20" t="n">
        <v>0.8892373</v>
      </c>
      <c r="I21" s="18" t="n">
        <v>7.15745184</v>
      </c>
      <c r="J21" s="20" t="n">
        <v>2.18433928</v>
      </c>
      <c r="K21" s="18" t="s">
        <v>404</v>
      </c>
      <c r="L21" s="20" t="s">
        <v>404</v>
      </c>
      <c r="M21" s="18" t="n">
        <v>0</v>
      </c>
      <c r="N21" s="20" t="n">
        <v>0</v>
      </c>
      <c r="O21" s="18" t="n">
        <v>0</v>
      </c>
      <c r="P21" s="20" t="n">
        <v>0</v>
      </c>
      <c r="Q21" s="18" t="n">
        <v>1.96249379</v>
      </c>
      <c r="R21" s="20" t="n">
        <v>1.04469803</v>
      </c>
    </row>
    <row r="22" spans="1:18">
      <c r="A22" s="15" t="s">
        <v>419</v>
      </c>
      <c r="B22" s="17" t="n">
        <v>6598</v>
      </c>
      <c r="C22" s="18">
        <f>(0.0/B22*100)</f>
        <v/>
      </c>
      <c r="D22" s="19" t="n">
        <v>6598</v>
      </c>
      <c r="E22" s="18" t="n">
        <v>92.89361963</v>
      </c>
      <c r="F22" s="20" t="n">
        <v>1.7358032</v>
      </c>
      <c r="G22" s="18" t="n">
        <v>2.65990643</v>
      </c>
      <c r="H22" s="20" t="n">
        <v>0.93854838</v>
      </c>
      <c r="I22" s="18" t="n">
        <v>1.75108981</v>
      </c>
      <c r="J22" s="20" t="n">
        <v>0.98183897</v>
      </c>
      <c r="K22" s="18" t="s">
        <v>404</v>
      </c>
      <c r="L22" s="20" t="s">
        <v>404</v>
      </c>
      <c r="M22" s="18" t="n">
        <v>0</v>
      </c>
      <c r="N22" s="20" t="n">
        <v>0</v>
      </c>
      <c r="O22" s="18" t="n">
        <v>0</v>
      </c>
      <c r="P22" s="20" t="n">
        <v>0</v>
      </c>
      <c r="Q22" s="18" t="n">
        <v>2.69538413</v>
      </c>
      <c r="R22" s="20" t="n">
        <v>1.13794463</v>
      </c>
    </row>
    <row r="23" spans="1:18">
      <c r="A23" s="15" t="s">
        <v>420</v>
      </c>
      <c r="B23" s="17" t="n">
        <v>11583</v>
      </c>
      <c r="C23" s="18">
        <f>(3185.0/B23*100)</f>
        <v/>
      </c>
      <c r="D23" s="19" t="n">
        <v>8398</v>
      </c>
      <c r="E23" s="18" t="n">
        <v>86.45306945</v>
      </c>
      <c r="F23" s="20" t="n">
        <v>2.81612536</v>
      </c>
      <c r="G23" s="18" t="n">
        <v>6.62494305</v>
      </c>
      <c r="H23" s="20" t="n">
        <v>2.08480703</v>
      </c>
      <c r="I23" s="18" t="n">
        <v>5.12202784</v>
      </c>
      <c r="J23" s="20" t="n">
        <v>1.70951704</v>
      </c>
      <c r="K23" s="18" t="s">
        <v>404</v>
      </c>
      <c r="L23" s="20" t="s">
        <v>404</v>
      </c>
      <c r="M23" s="18" t="n">
        <v>0</v>
      </c>
      <c r="N23" s="20" t="n">
        <v>0</v>
      </c>
      <c r="O23" s="18" t="n">
        <v>0</v>
      </c>
      <c r="P23" s="20" t="n">
        <v>0</v>
      </c>
      <c r="Q23" s="18" t="n">
        <v>1.79995967</v>
      </c>
      <c r="R23" s="20" t="n">
        <v>0.60031668</v>
      </c>
    </row>
    <row r="24" spans="1:18">
      <c r="A24" s="15" t="s">
        <v>421</v>
      </c>
      <c r="B24" s="17" t="n">
        <v>6647</v>
      </c>
      <c r="C24" s="18">
        <f>(0.0/B24*100)</f>
        <v/>
      </c>
      <c r="D24" s="19" t="n">
        <v>6647</v>
      </c>
      <c r="E24" s="18" t="n">
        <v>90.59389471999999</v>
      </c>
      <c r="F24" s="20" t="n">
        <v>2.21728004</v>
      </c>
      <c r="G24" s="18" t="n">
        <v>9.40610528</v>
      </c>
      <c r="H24" s="20" t="n">
        <v>2.21728004</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72.64359474</v>
      </c>
      <c r="F25" s="20" t="n">
        <v>3.09467788</v>
      </c>
      <c r="G25" s="18" t="n">
        <v>21.92211497</v>
      </c>
      <c r="H25" s="20" t="n">
        <v>2.773349</v>
      </c>
      <c r="I25" s="18" t="n">
        <v>1.68434723</v>
      </c>
      <c r="J25" s="20" t="n">
        <v>0.9826282</v>
      </c>
      <c r="K25" s="18" t="s">
        <v>404</v>
      </c>
      <c r="L25" s="20" t="s">
        <v>404</v>
      </c>
      <c r="M25" s="18" t="n">
        <v>0</v>
      </c>
      <c r="N25" s="20" t="n">
        <v>0</v>
      </c>
      <c r="O25" s="18" t="n">
        <v>0</v>
      </c>
      <c r="P25" s="20" t="n">
        <v>0</v>
      </c>
      <c r="Q25" s="18" t="n">
        <v>3.74994306</v>
      </c>
      <c r="R25" s="20" t="n">
        <v>1.54903032</v>
      </c>
    </row>
    <row r="26" spans="1:18">
      <c r="A26" s="15" t="s">
        <v>423</v>
      </c>
      <c r="B26" s="17" t="n">
        <v>4869</v>
      </c>
      <c r="C26" s="18">
        <f>(11.0/B26*100)</f>
        <v/>
      </c>
      <c r="D26" s="19" t="n">
        <v>4858</v>
      </c>
      <c r="E26" s="18" t="n">
        <v>94.80502052</v>
      </c>
      <c r="F26" s="20" t="n">
        <v>1.25115012</v>
      </c>
      <c r="G26" s="18" t="n">
        <v>3.22526019</v>
      </c>
      <c r="H26" s="20" t="n">
        <v>0.9098725600000001</v>
      </c>
      <c r="I26" s="18" t="n">
        <v>1.23436765</v>
      </c>
      <c r="J26" s="20" t="n">
        <v>0.6457975</v>
      </c>
      <c r="K26" s="18" t="s">
        <v>404</v>
      </c>
      <c r="L26" s="20" t="s">
        <v>404</v>
      </c>
      <c r="M26" s="18" t="n">
        <v>0</v>
      </c>
      <c r="N26" s="20" t="n">
        <v>0</v>
      </c>
      <c r="O26" s="18" t="n">
        <v>0</v>
      </c>
      <c r="P26" s="20" t="n">
        <v>0</v>
      </c>
      <c r="Q26" s="18" t="n">
        <v>0.73535164</v>
      </c>
      <c r="R26" s="20" t="n">
        <v>0.55936367</v>
      </c>
    </row>
    <row r="27" spans="1:18">
      <c r="A27" s="15" t="s">
        <v>424</v>
      </c>
      <c r="B27" s="17" t="n">
        <v>5299</v>
      </c>
      <c r="C27" s="18">
        <f>(0.0/B27*100)</f>
        <v/>
      </c>
      <c r="D27" s="19" t="n">
        <v>5299</v>
      </c>
      <c r="E27" s="18" t="n">
        <v>94.4640388</v>
      </c>
      <c r="F27" s="20" t="n">
        <v>0.05725767</v>
      </c>
      <c r="G27" s="18" t="n">
        <v>4.81694683</v>
      </c>
      <c r="H27" s="20" t="n">
        <v>0.05014545</v>
      </c>
      <c r="I27" s="18" t="n">
        <v>0.49639057</v>
      </c>
      <c r="J27" s="20" t="n">
        <v>0.009421560000000001</v>
      </c>
      <c r="K27" s="18" t="s">
        <v>404</v>
      </c>
      <c r="L27" s="20" t="s">
        <v>404</v>
      </c>
      <c r="M27" s="18" t="n">
        <v>0</v>
      </c>
      <c r="N27" s="20" t="n">
        <v>0</v>
      </c>
      <c r="O27" s="18" t="n">
        <v>0</v>
      </c>
      <c r="P27" s="20" t="n">
        <v>0</v>
      </c>
      <c r="Q27" s="18" t="n">
        <v>0.22262381</v>
      </c>
      <c r="R27" s="20" t="n">
        <v>0.00634242</v>
      </c>
    </row>
    <row r="28" spans="1:18">
      <c r="A28" s="15" t="s">
        <v>425</v>
      </c>
      <c r="B28" s="17" t="n">
        <v>7568</v>
      </c>
      <c r="C28" s="18">
        <f>(500.0/B28*100)</f>
        <v/>
      </c>
      <c r="D28" s="19" t="n">
        <v>7068</v>
      </c>
      <c r="E28" s="18" t="n">
        <v>90.64163404</v>
      </c>
      <c r="F28" s="20" t="n">
        <v>2.0209754</v>
      </c>
      <c r="G28" s="18" t="n">
        <v>3.36761</v>
      </c>
      <c r="H28" s="20" t="n">
        <v>1.01014803</v>
      </c>
      <c r="I28" s="18" t="n">
        <v>5.99075596</v>
      </c>
      <c r="J28" s="20" t="n">
        <v>1.74253766</v>
      </c>
      <c r="K28" s="18" t="s">
        <v>404</v>
      </c>
      <c r="L28" s="20" t="s">
        <v>404</v>
      </c>
      <c r="M28" s="18" t="n">
        <v>0</v>
      </c>
      <c r="N28" s="20" t="n">
        <v>0</v>
      </c>
      <c r="O28" s="18" t="n">
        <v>0</v>
      </c>
      <c r="P28" s="20" t="n">
        <v>0</v>
      </c>
      <c r="Q28" s="18" t="n">
        <v>0</v>
      </c>
      <c r="R28" s="20" t="n">
        <v>0</v>
      </c>
    </row>
    <row r="29" spans="1:18">
      <c r="A29" s="15" t="s">
        <v>426</v>
      </c>
      <c r="B29" s="17" t="n">
        <v>5385</v>
      </c>
      <c r="C29" s="18">
        <f>(1126.0/B29*100)</f>
        <v/>
      </c>
      <c r="D29" s="19" t="n">
        <v>4259</v>
      </c>
      <c r="E29" s="18" t="n">
        <v>67.61685179</v>
      </c>
      <c r="F29" s="20" t="n">
        <v>4.32086149</v>
      </c>
      <c r="G29" s="18" t="n">
        <v>3.62165956</v>
      </c>
      <c r="H29" s="20" t="n">
        <v>1.5891356</v>
      </c>
      <c r="I29" s="18" t="n">
        <v>26.92781303</v>
      </c>
      <c r="J29" s="20" t="n">
        <v>4.06909433</v>
      </c>
      <c r="K29" s="18" t="s">
        <v>404</v>
      </c>
      <c r="L29" s="20" t="s">
        <v>404</v>
      </c>
      <c r="M29" s="18" t="n">
        <v>0</v>
      </c>
      <c r="N29" s="20" t="n">
        <v>0</v>
      </c>
      <c r="O29" s="18" t="n">
        <v>0</v>
      </c>
      <c r="P29" s="20" t="n">
        <v>0</v>
      </c>
      <c r="Q29" s="18" t="n">
        <v>1.83367562</v>
      </c>
      <c r="R29" s="20" t="n">
        <v>1.04610203</v>
      </c>
    </row>
    <row r="30" spans="1:18">
      <c r="A30" s="15" t="s">
        <v>427</v>
      </c>
      <c r="B30" s="17" t="n">
        <v>4520</v>
      </c>
      <c r="C30" s="18">
        <f>(1053.0/B30*100)</f>
        <v/>
      </c>
      <c r="D30" s="19" t="n">
        <v>3467</v>
      </c>
      <c r="E30" s="18" t="n">
        <v>95.0514919</v>
      </c>
      <c r="F30" s="20" t="n">
        <v>1.55655551</v>
      </c>
      <c r="G30" s="18" t="n">
        <v>1.48325903</v>
      </c>
      <c r="H30" s="20" t="n">
        <v>1.03769499</v>
      </c>
      <c r="I30" s="18" t="n">
        <v>0.72028658</v>
      </c>
      <c r="J30" s="20" t="n">
        <v>0.7808831899999999</v>
      </c>
      <c r="K30" s="18" t="s">
        <v>404</v>
      </c>
      <c r="L30" s="20" t="s">
        <v>404</v>
      </c>
      <c r="M30" s="18" t="n">
        <v>0</v>
      </c>
      <c r="N30" s="20" t="n">
        <v>0</v>
      </c>
      <c r="O30" s="18" t="n">
        <v>0</v>
      </c>
      <c r="P30" s="20" t="n">
        <v>0</v>
      </c>
      <c r="Q30" s="18" t="n">
        <v>2.74496249</v>
      </c>
      <c r="R30" s="20" t="n">
        <v>0.90632883</v>
      </c>
    </row>
    <row r="31" spans="1:18">
      <c r="A31" s="15" t="s">
        <v>428</v>
      </c>
      <c r="B31" s="17" t="n">
        <v>5456</v>
      </c>
      <c r="C31" s="18">
        <f>(502.0/B31*100)</f>
        <v/>
      </c>
      <c r="D31" s="19" t="n">
        <v>4954</v>
      </c>
      <c r="E31" s="18" t="n">
        <v>83.49694134000001</v>
      </c>
      <c r="F31" s="20" t="n">
        <v>2.17582552</v>
      </c>
      <c r="G31" s="18" t="n">
        <v>2.6858277</v>
      </c>
      <c r="H31" s="20" t="n">
        <v>1.12951144</v>
      </c>
      <c r="I31" s="18" t="n">
        <v>9.60130165</v>
      </c>
      <c r="J31" s="20" t="n">
        <v>1.86478762</v>
      </c>
      <c r="K31" s="18" t="s">
        <v>404</v>
      </c>
      <c r="L31" s="20" t="s">
        <v>404</v>
      </c>
      <c r="M31" s="18" t="n">
        <v>0</v>
      </c>
      <c r="N31" s="20" t="n">
        <v>0</v>
      </c>
      <c r="O31" s="18" t="n">
        <v>0</v>
      </c>
      <c r="P31" s="20" t="n">
        <v>0</v>
      </c>
      <c r="Q31" s="18" t="n">
        <v>4.2159293</v>
      </c>
      <c r="R31" s="20" t="n">
        <v>1.48881935</v>
      </c>
    </row>
    <row r="32" spans="1:18">
      <c r="A32" s="15" t="s">
        <v>429</v>
      </c>
      <c r="B32" s="17" t="n">
        <v>4478</v>
      </c>
      <c r="C32" s="18">
        <f>(0.0/B32*100)</f>
        <v/>
      </c>
      <c r="D32" s="19" t="n">
        <v>4478</v>
      </c>
      <c r="E32" s="18" t="n">
        <v>94.50114275999999</v>
      </c>
      <c r="F32" s="20" t="n">
        <v>1.82614085</v>
      </c>
      <c r="G32" s="18" t="n">
        <v>1.86110331</v>
      </c>
      <c r="H32" s="20" t="n">
        <v>1.08747562</v>
      </c>
      <c r="I32" s="18" t="n">
        <v>2.31769228</v>
      </c>
      <c r="J32" s="20" t="n">
        <v>1.13158202</v>
      </c>
      <c r="K32" s="18" t="s">
        <v>404</v>
      </c>
      <c r="L32" s="20" t="s">
        <v>404</v>
      </c>
      <c r="M32" s="18" t="n">
        <v>0</v>
      </c>
      <c r="N32" s="20" t="n">
        <v>0</v>
      </c>
      <c r="O32" s="18" t="n">
        <v>0</v>
      </c>
      <c r="P32" s="20" t="n">
        <v>0</v>
      </c>
      <c r="Q32" s="18" t="n">
        <v>1.32006166</v>
      </c>
      <c r="R32" s="20" t="n">
        <v>0.93368707</v>
      </c>
    </row>
    <row r="33" spans="1:18">
      <c r="A33" s="15" t="s">
        <v>430</v>
      </c>
      <c r="B33" s="17" t="n">
        <v>7325</v>
      </c>
      <c r="C33" s="18">
        <f>(29.0/B33*100)</f>
        <v/>
      </c>
      <c r="D33" s="19" t="n">
        <v>7296</v>
      </c>
      <c r="E33" s="18" t="n">
        <v>85.36103401</v>
      </c>
      <c r="F33" s="20" t="n">
        <v>1.55050109</v>
      </c>
      <c r="G33" s="18" t="n">
        <v>1.17197319</v>
      </c>
      <c r="H33" s="20" t="n">
        <v>1.07394377</v>
      </c>
      <c r="I33" s="18" t="n">
        <v>12.56230112</v>
      </c>
      <c r="J33" s="20" t="n">
        <v>0.9431853100000001</v>
      </c>
      <c r="K33" s="18" t="s">
        <v>404</v>
      </c>
      <c r="L33" s="20" t="s">
        <v>404</v>
      </c>
      <c r="M33" s="18" t="n">
        <v>0</v>
      </c>
      <c r="N33" s="20" t="n">
        <v>0</v>
      </c>
      <c r="O33" s="18" t="n">
        <v>0</v>
      </c>
      <c r="P33" s="20" t="n">
        <v>0</v>
      </c>
      <c r="Q33" s="18" t="n">
        <v>0.90469168</v>
      </c>
      <c r="R33" s="20" t="n">
        <v>0.64547493</v>
      </c>
    </row>
    <row r="34" spans="1:18">
      <c r="A34" s="15" t="s">
        <v>431</v>
      </c>
      <c r="B34" s="17" t="n">
        <v>6350</v>
      </c>
      <c r="C34" s="18">
        <f>(0.0/B34*100)</f>
        <v/>
      </c>
      <c r="D34" s="19" t="n">
        <v>6350</v>
      </c>
      <c r="E34" s="18" t="n">
        <v>83.85581549</v>
      </c>
      <c r="F34" s="20" t="n">
        <v>2.26330089</v>
      </c>
      <c r="G34" s="18" t="n">
        <v>13.23707996</v>
      </c>
      <c r="H34" s="20" t="n">
        <v>2.12121268</v>
      </c>
      <c r="I34" s="18" t="n">
        <v>0.30927073</v>
      </c>
      <c r="J34" s="20" t="n">
        <v>0.19914074</v>
      </c>
      <c r="K34" s="18" t="s">
        <v>404</v>
      </c>
      <c r="L34" s="20" t="s">
        <v>404</v>
      </c>
      <c r="M34" s="18" t="n">
        <v>0</v>
      </c>
      <c r="N34" s="20" t="n">
        <v>0</v>
      </c>
      <c r="O34" s="18" t="n">
        <v>0</v>
      </c>
      <c r="P34" s="20" t="n">
        <v>0</v>
      </c>
      <c r="Q34" s="18" t="n">
        <v>2.59783382</v>
      </c>
      <c r="R34" s="20" t="n">
        <v>0.89820185</v>
      </c>
    </row>
    <row r="35" spans="1:18">
      <c r="A35" s="15" t="s">
        <v>432</v>
      </c>
      <c r="B35" s="17" t="n">
        <v>6406</v>
      </c>
      <c r="C35" s="18">
        <f>(450.0/B35*100)</f>
        <v/>
      </c>
      <c r="D35" s="19" t="n">
        <v>5956</v>
      </c>
      <c r="E35" s="18" t="n">
        <v>59.3668957</v>
      </c>
      <c r="F35" s="20" t="n">
        <v>0.61453672</v>
      </c>
      <c r="G35" s="18" t="n">
        <v>30.34987718</v>
      </c>
      <c r="H35" s="20" t="n">
        <v>0.63176354</v>
      </c>
      <c r="I35" s="18" t="n">
        <v>5.02609543</v>
      </c>
      <c r="J35" s="20" t="n">
        <v>0.08215685</v>
      </c>
      <c r="K35" s="18" t="s">
        <v>404</v>
      </c>
      <c r="L35" s="20" t="s">
        <v>404</v>
      </c>
      <c r="M35" s="18" t="n">
        <v>0</v>
      </c>
      <c r="N35" s="20" t="n">
        <v>0</v>
      </c>
      <c r="O35" s="18" t="n">
        <v>0</v>
      </c>
      <c r="P35" s="20" t="n">
        <v>0</v>
      </c>
      <c r="Q35" s="18" t="n">
        <v>5.25713169</v>
      </c>
      <c r="R35" s="20" t="n">
        <v>0.06789381</v>
      </c>
    </row>
    <row r="36" spans="1:18">
      <c r="A36" s="15" t="s">
        <v>433</v>
      </c>
      <c r="B36" s="17" t="n">
        <v>6736</v>
      </c>
      <c r="C36" s="18">
        <f>(82.0/B36*100)</f>
        <v/>
      </c>
      <c r="D36" s="19" t="n">
        <v>6654</v>
      </c>
      <c r="E36" s="18" t="n">
        <v>97.32254383</v>
      </c>
      <c r="F36" s="20" t="n">
        <v>1.13180947</v>
      </c>
      <c r="G36" s="18" t="n">
        <v>2.54964415</v>
      </c>
      <c r="H36" s="20" t="n">
        <v>1.06110756</v>
      </c>
      <c r="I36" s="18" t="n">
        <v>0.12781202</v>
      </c>
      <c r="J36" s="20" t="n">
        <v>0.1305608</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83.9579475</v>
      </c>
      <c r="F37" s="20" t="n">
        <v>2.73963334</v>
      </c>
      <c r="G37" s="18" t="n">
        <v>14.45138161</v>
      </c>
      <c r="H37" s="20" t="n">
        <v>2.52914042</v>
      </c>
      <c r="I37" s="18" t="n">
        <v>0.51106475</v>
      </c>
      <c r="J37" s="20" t="n">
        <v>0.51552163</v>
      </c>
      <c r="K37" s="18" t="s">
        <v>404</v>
      </c>
      <c r="L37" s="20" t="s">
        <v>404</v>
      </c>
      <c r="M37" s="18" t="n">
        <v>0</v>
      </c>
      <c r="N37" s="20" t="n">
        <v>0</v>
      </c>
      <c r="O37" s="18" t="n">
        <v>0</v>
      </c>
      <c r="P37" s="20" t="n">
        <v>0</v>
      </c>
      <c r="Q37" s="18" t="n">
        <v>1.07960614</v>
      </c>
      <c r="R37" s="20" t="n">
        <v>0.92965623</v>
      </c>
    </row>
    <row r="38" spans="1:18">
      <c r="A38" s="15" t="s">
        <v>435</v>
      </c>
      <c r="B38" s="17" t="n">
        <v>5860</v>
      </c>
      <c r="C38" s="18">
        <f>(268.0/B38*100)</f>
        <v/>
      </c>
      <c r="D38" s="19" t="n">
        <v>5592</v>
      </c>
      <c r="E38" s="18" t="n">
        <v>82.10651289</v>
      </c>
      <c r="F38" s="20" t="n">
        <v>2.95813209</v>
      </c>
      <c r="G38" s="18" t="n">
        <v>13.38753089</v>
      </c>
      <c r="H38" s="20" t="n">
        <v>2.71269473</v>
      </c>
      <c r="I38" s="18" t="n">
        <v>2.73841667</v>
      </c>
      <c r="J38" s="20" t="n">
        <v>1.44364425</v>
      </c>
      <c r="K38" s="18" t="s">
        <v>404</v>
      </c>
      <c r="L38" s="20" t="s">
        <v>404</v>
      </c>
      <c r="M38" s="18" t="n">
        <v>0</v>
      </c>
      <c r="N38" s="20" t="n">
        <v>0</v>
      </c>
      <c r="O38" s="18" t="n">
        <v>0</v>
      </c>
      <c r="P38" s="20" t="n">
        <v>0</v>
      </c>
      <c r="Q38" s="18" t="n">
        <v>1.76753954</v>
      </c>
      <c r="R38" s="20" t="n">
        <v>0.98620317</v>
      </c>
    </row>
    <row r="39" spans="1:18">
      <c r="A39" s="15" t="s">
        <v>436</v>
      </c>
      <c r="B39" s="17" t="n">
        <v>5895</v>
      </c>
      <c r="C39" s="18">
        <f>(0.0/B39*100)</f>
        <v/>
      </c>
      <c r="D39" s="19" t="n">
        <v>5895</v>
      </c>
      <c r="E39" s="18" t="n">
        <v>87.51883917000001</v>
      </c>
      <c r="F39" s="20" t="n">
        <v>2.08483506</v>
      </c>
      <c r="G39" s="18" t="n">
        <v>11.41883148</v>
      </c>
      <c r="H39" s="20" t="n">
        <v>1.9474874</v>
      </c>
      <c r="I39" s="18" t="n">
        <v>0.23518098</v>
      </c>
      <c r="J39" s="20" t="n">
        <v>0.19783543</v>
      </c>
      <c r="K39" s="18" t="s">
        <v>404</v>
      </c>
      <c r="L39" s="20" t="s">
        <v>404</v>
      </c>
      <c r="M39" s="18" t="n">
        <v>0</v>
      </c>
      <c r="N39" s="20" t="n">
        <v>0</v>
      </c>
      <c r="O39" s="18" t="n">
        <v>0</v>
      </c>
      <c r="P39" s="20" t="n">
        <v>0</v>
      </c>
      <c r="Q39" s="18" t="n">
        <v>0.82714836</v>
      </c>
      <c r="R39" s="20" t="n">
        <v>0.62371842</v>
      </c>
    </row>
    <row r="40" spans="1:18">
      <c r="A40" s="15" t="s">
        <v>437</v>
      </c>
      <c r="B40" s="17" t="n">
        <v>14157</v>
      </c>
      <c r="C40" s="18">
        <f>(2954.0/B40*100)</f>
        <v/>
      </c>
      <c r="D40" s="19" t="n">
        <v>11203</v>
      </c>
      <c r="E40" s="18" t="n">
        <v>94.60557132</v>
      </c>
      <c r="F40" s="20" t="n">
        <v>1.49842992</v>
      </c>
      <c r="G40" s="18" t="n">
        <v>0.62867143</v>
      </c>
      <c r="H40" s="20" t="n">
        <v>0.55900371</v>
      </c>
      <c r="I40" s="18" t="n">
        <v>2.46675535</v>
      </c>
      <c r="J40" s="20" t="n">
        <v>0.7245043799999999</v>
      </c>
      <c r="K40" s="18" t="s">
        <v>404</v>
      </c>
      <c r="L40" s="20" t="s">
        <v>404</v>
      </c>
      <c r="M40" s="18" t="n">
        <v>0</v>
      </c>
      <c r="N40" s="20" t="n">
        <v>0</v>
      </c>
      <c r="O40" s="18" t="n">
        <v>0</v>
      </c>
      <c r="P40" s="20" t="n">
        <v>0</v>
      </c>
      <c r="Q40" s="18" t="n">
        <v>2.29900189</v>
      </c>
      <c r="R40" s="20" t="n">
        <v>1.16101229</v>
      </c>
    </row>
    <row r="41" spans="1:18">
      <c r="A41" s="15" t="s">
        <v>438</v>
      </c>
      <c r="B41" s="17" t="n">
        <v>5712</v>
      </c>
      <c r="C41" s="18">
        <f>(99.0/B41*100)</f>
        <v/>
      </c>
      <c r="D41" s="19" t="n">
        <v>5613</v>
      </c>
      <c r="E41" s="18" t="n">
        <v>94.53622000999999</v>
      </c>
      <c r="F41" s="20" t="n">
        <v>1.73361324</v>
      </c>
      <c r="G41" s="18" t="n">
        <v>2.31743468</v>
      </c>
      <c r="H41" s="20" t="n">
        <v>1.14329226</v>
      </c>
      <c r="I41" s="18" t="n">
        <v>0.72477506</v>
      </c>
      <c r="J41" s="20" t="n">
        <v>0.59059192</v>
      </c>
      <c r="K41" s="18" t="s">
        <v>404</v>
      </c>
      <c r="L41" s="20" t="s">
        <v>404</v>
      </c>
      <c r="M41" s="18" t="n">
        <v>0</v>
      </c>
      <c r="N41" s="20" t="n">
        <v>0</v>
      </c>
      <c r="O41" s="18" t="n">
        <v>0</v>
      </c>
      <c r="P41" s="20" t="n">
        <v>0</v>
      </c>
      <c r="Q41" s="18" t="n">
        <v>2.42157025</v>
      </c>
      <c r="R41" s="20" t="n">
        <v>1.26302454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88.59811275</v>
      </c>
      <c r="F44" s="20" t="n">
        <v>2.42618662</v>
      </c>
      <c r="G44" s="18" t="n">
        <v>4.81452463</v>
      </c>
      <c r="H44" s="20" t="n">
        <v>1.60875158</v>
      </c>
      <c r="I44" s="18" t="n">
        <v>0</v>
      </c>
      <c r="J44" s="20" t="n">
        <v>0</v>
      </c>
      <c r="K44" s="18" t="s">
        <v>404</v>
      </c>
      <c r="L44" s="20" t="s">
        <v>404</v>
      </c>
      <c r="M44" s="18" t="n">
        <v>0</v>
      </c>
      <c r="N44" s="20" t="n">
        <v>0</v>
      </c>
      <c r="O44" s="18" t="n">
        <v>0</v>
      </c>
      <c r="P44" s="20" t="n">
        <v>0</v>
      </c>
      <c r="Q44" s="18" t="n">
        <v>6.58736262</v>
      </c>
      <c r="R44" s="20" t="n">
        <v>1.84583334</v>
      </c>
    </row>
    <row r="45" spans="1:18">
      <c r="A45" s="15" t="s">
        <v>442</v>
      </c>
      <c r="B45" s="17" t="n">
        <v>5519</v>
      </c>
      <c r="C45" s="18">
        <f>(0.0/B45*100)</f>
        <v/>
      </c>
      <c r="D45" s="19" t="n">
        <v>5519</v>
      </c>
      <c r="E45" s="18" t="n">
        <v>66.87600058</v>
      </c>
      <c r="F45" s="20" t="n">
        <v>3.78281232</v>
      </c>
      <c r="G45" s="18" t="n">
        <v>10.44512246</v>
      </c>
      <c r="H45" s="20" t="n">
        <v>2.53865092</v>
      </c>
      <c r="I45" s="18" t="n">
        <v>0</v>
      </c>
      <c r="J45" s="20" t="n">
        <v>0</v>
      </c>
      <c r="K45" s="18" t="s">
        <v>404</v>
      </c>
      <c r="L45" s="20" t="s">
        <v>404</v>
      </c>
      <c r="M45" s="18" t="n">
        <v>0</v>
      </c>
      <c r="N45" s="20" t="n">
        <v>0</v>
      </c>
      <c r="O45" s="18" t="n">
        <v>0</v>
      </c>
      <c r="P45" s="20" t="n">
        <v>0</v>
      </c>
      <c r="Q45" s="18" t="n">
        <v>22.67887697</v>
      </c>
      <c r="R45" s="20" t="n">
        <v>3.2985697</v>
      </c>
    </row>
    <row r="46" spans="1:18">
      <c r="A46" s="15" t="s">
        <v>443</v>
      </c>
      <c r="B46" s="17" t="n">
        <v>23141</v>
      </c>
      <c r="C46" s="18">
        <f>(4671.0/B46*100)</f>
        <v/>
      </c>
      <c r="D46" s="19" t="n">
        <v>18470</v>
      </c>
      <c r="E46" s="18" t="n">
        <v>81.29265021000001</v>
      </c>
      <c r="F46" s="20" t="n">
        <v>1.80459596</v>
      </c>
      <c r="G46" s="18" t="n">
        <v>4.28291277</v>
      </c>
      <c r="H46" s="20" t="n">
        <v>1.02280468</v>
      </c>
      <c r="I46" s="18" t="n">
        <v>14.42443702</v>
      </c>
      <c r="J46" s="20" t="n">
        <v>1.51860798</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63.0081841</v>
      </c>
      <c r="F47" s="20" t="n">
        <v>3.92639654</v>
      </c>
      <c r="G47" s="18" t="n">
        <v>30.32336281</v>
      </c>
      <c r="H47" s="20" t="n">
        <v>3.48956491</v>
      </c>
      <c r="I47" s="18" t="n">
        <v>3.14759677</v>
      </c>
      <c r="J47" s="20" t="n">
        <v>1.24535904</v>
      </c>
      <c r="K47" s="18" t="s">
        <v>404</v>
      </c>
      <c r="L47" s="20" t="s">
        <v>404</v>
      </c>
      <c r="M47" s="18" t="n">
        <v>0</v>
      </c>
      <c r="N47" s="20" t="n">
        <v>0</v>
      </c>
      <c r="O47" s="18" t="n">
        <v>0</v>
      </c>
      <c r="P47" s="20" t="n">
        <v>0</v>
      </c>
      <c r="Q47" s="18" t="n">
        <v>3.52085632</v>
      </c>
      <c r="R47" s="20" t="n">
        <v>1.39497319</v>
      </c>
    </row>
    <row r="48" spans="1:18">
      <c r="A48" s="15" t="s">
        <v>445</v>
      </c>
      <c r="B48" s="17" t="n">
        <v>9841</v>
      </c>
      <c r="C48" s="18">
        <f>(40.0/B48*100)</f>
        <v/>
      </c>
      <c r="D48" s="19" t="n">
        <v>9801</v>
      </c>
      <c r="E48" s="18" t="n">
        <v>78.06075486</v>
      </c>
      <c r="F48" s="20" t="n">
        <v>3.57859734</v>
      </c>
      <c r="G48" s="18" t="n">
        <v>19.77211178</v>
      </c>
      <c r="H48" s="20" t="n">
        <v>3.45068869</v>
      </c>
      <c r="I48" s="18" t="n">
        <v>0.53523928</v>
      </c>
      <c r="J48" s="20" t="n">
        <v>0.52726012</v>
      </c>
      <c r="K48" s="18" t="s">
        <v>404</v>
      </c>
      <c r="L48" s="20" t="s">
        <v>404</v>
      </c>
      <c r="M48" s="18" t="n">
        <v>0</v>
      </c>
      <c r="N48" s="20" t="n">
        <v>0</v>
      </c>
      <c r="O48" s="18" t="n">
        <v>0</v>
      </c>
      <c r="P48" s="20" t="n">
        <v>0</v>
      </c>
      <c r="Q48" s="18" t="n">
        <v>1.63189408</v>
      </c>
      <c r="R48" s="20" t="n">
        <v>1.21180881</v>
      </c>
    </row>
    <row r="49" spans="1:18">
      <c r="A49" s="15" t="s">
        <v>446</v>
      </c>
      <c r="B49" s="17" t="n">
        <v>6349</v>
      </c>
      <c r="C49" s="18">
        <f>(52.0/B49*100)</f>
        <v/>
      </c>
      <c r="D49" s="19" t="n">
        <v>6297</v>
      </c>
      <c r="E49" s="18" t="n">
        <v>91.40431997</v>
      </c>
      <c r="F49" s="20" t="n">
        <v>1.9437812</v>
      </c>
      <c r="G49" s="18" t="n">
        <v>2.23720419</v>
      </c>
      <c r="H49" s="20" t="n">
        <v>1.11142444</v>
      </c>
      <c r="I49" s="18" t="n">
        <v>0</v>
      </c>
      <c r="J49" s="20" t="n">
        <v>0</v>
      </c>
      <c r="K49" s="18" t="s">
        <v>404</v>
      </c>
      <c r="L49" s="20" t="s">
        <v>404</v>
      </c>
      <c r="M49" s="18" t="n">
        <v>0</v>
      </c>
      <c r="N49" s="20" t="n">
        <v>0</v>
      </c>
      <c r="O49" s="18" t="n">
        <v>0</v>
      </c>
      <c r="P49" s="20" t="n">
        <v>0</v>
      </c>
      <c r="Q49" s="18" t="n">
        <v>6.35847584</v>
      </c>
      <c r="R49" s="20" t="n">
        <v>1.65587227</v>
      </c>
    </row>
    <row r="50" spans="1:18">
      <c r="A50" s="15" t="s">
        <v>447</v>
      </c>
      <c r="B50" s="17" t="n">
        <v>11795</v>
      </c>
      <c r="C50" s="18">
        <f>(1031.0/B50*100)</f>
        <v/>
      </c>
      <c r="D50" s="19" t="n">
        <v>10764</v>
      </c>
      <c r="E50" s="18" t="n">
        <v>85.62345135</v>
      </c>
      <c r="F50" s="20" t="n">
        <v>2.57293268</v>
      </c>
      <c r="G50" s="18" t="n">
        <v>2.84155364</v>
      </c>
      <c r="H50" s="20" t="n">
        <v>1.25124915</v>
      </c>
      <c r="I50" s="18" t="n">
        <v>8.769175479999999</v>
      </c>
      <c r="J50" s="20" t="n">
        <v>2.05654139</v>
      </c>
      <c r="K50" s="18" t="s">
        <v>404</v>
      </c>
      <c r="L50" s="20" t="s">
        <v>404</v>
      </c>
      <c r="M50" s="18" t="n">
        <v>0</v>
      </c>
      <c r="N50" s="20" t="n">
        <v>0</v>
      </c>
      <c r="O50" s="18" t="n">
        <v>0</v>
      </c>
      <c r="P50" s="20" t="n">
        <v>0</v>
      </c>
      <c r="Q50" s="18" t="n">
        <v>2.76581953</v>
      </c>
      <c r="R50" s="20" t="n">
        <v>1.09810347</v>
      </c>
    </row>
    <row r="51" spans="1:18">
      <c r="A51" s="15" t="s">
        <v>448</v>
      </c>
      <c r="B51" s="17" t="n">
        <v>6866</v>
      </c>
      <c r="C51" s="18">
        <f>(79.0/B51*100)</f>
        <v/>
      </c>
      <c r="D51" s="19" t="n">
        <v>6787</v>
      </c>
      <c r="E51" s="18" t="n">
        <v>90.48032726</v>
      </c>
      <c r="F51" s="20" t="n">
        <v>2.27191328</v>
      </c>
      <c r="G51" s="18" t="n">
        <v>3.46236782</v>
      </c>
      <c r="H51" s="20" t="n">
        <v>1.46592162</v>
      </c>
      <c r="I51" s="18" t="n">
        <v>6.05730492</v>
      </c>
      <c r="J51" s="20" t="n">
        <v>1.82604041</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82.26352452</v>
      </c>
      <c r="F52" s="20" t="n">
        <v>3.20678195</v>
      </c>
      <c r="G52" s="18" t="n">
        <v>15.49778062</v>
      </c>
      <c r="H52" s="20" t="n">
        <v>3.05445655</v>
      </c>
      <c r="I52" s="18" t="n">
        <v>0.70727103</v>
      </c>
      <c r="J52" s="20" t="n">
        <v>0.01650758</v>
      </c>
      <c r="K52" s="18" t="s">
        <v>404</v>
      </c>
      <c r="L52" s="20" t="s">
        <v>404</v>
      </c>
      <c r="M52" s="18" t="n">
        <v>0</v>
      </c>
      <c r="N52" s="20" t="n">
        <v>0</v>
      </c>
      <c r="O52" s="18" t="n">
        <v>0</v>
      </c>
      <c r="P52" s="20" t="n">
        <v>0</v>
      </c>
      <c r="Q52" s="18" t="n">
        <v>1.53142383</v>
      </c>
      <c r="R52" s="20" t="n">
        <v>1.07984942</v>
      </c>
    </row>
    <row r="53" spans="1:18">
      <c r="A53" s="15" t="s">
        <v>450</v>
      </c>
      <c r="B53" s="17" t="n">
        <v>5571</v>
      </c>
      <c r="C53" s="18">
        <f>(0.0/B53*100)</f>
        <v/>
      </c>
      <c r="D53" s="19" t="n">
        <v>5571</v>
      </c>
      <c r="E53" s="18" t="n">
        <v>98.59649967999999</v>
      </c>
      <c r="F53" s="20" t="n">
        <v>0.06722723</v>
      </c>
      <c r="G53" s="18" t="n">
        <v>0</v>
      </c>
      <c r="H53" s="20" t="n">
        <v>0</v>
      </c>
      <c r="I53" s="18" t="n">
        <v>1.01628048</v>
      </c>
      <c r="J53" s="20" t="n">
        <v>0.06215544</v>
      </c>
      <c r="K53" s="18" t="s">
        <v>404</v>
      </c>
      <c r="L53" s="20" t="s">
        <v>404</v>
      </c>
      <c r="M53" s="18" t="n">
        <v>0</v>
      </c>
      <c r="N53" s="20" t="n">
        <v>0</v>
      </c>
      <c r="O53" s="18" t="n">
        <v>0</v>
      </c>
      <c r="P53" s="20" t="n">
        <v>0</v>
      </c>
      <c r="Q53" s="18" t="n">
        <v>0.38721984</v>
      </c>
      <c r="R53" s="20" t="n">
        <v>0.02874466</v>
      </c>
    </row>
    <row r="54" spans="1:18">
      <c r="A54" s="15" t="s">
        <v>451</v>
      </c>
      <c r="B54" s="17" t="n">
        <v>4740</v>
      </c>
      <c r="C54" s="18">
        <f>(199.0/B54*100)</f>
        <v/>
      </c>
      <c r="D54" s="19" t="n">
        <v>4541</v>
      </c>
      <c r="E54" s="18" t="n">
        <v>78.12059132</v>
      </c>
      <c r="F54" s="20" t="n">
        <v>2.97016771</v>
      </c>
      <c r="G54" s="18" t="n">
        <v>6.27174817</v>
      </c>
      <c r="H54" s="20" t="n">
        <v>2.03278807</v>
      </c>
      <c r="I54" s="18" t="n">
        <v>12.32065786</v>
      </c>
      <c r="J54" s="20" t="n">
        <v>1.87807052</v>
      </c>
      <c r="K54" s="18" t="s">
        <v>404</v>
      </c>
      <c r="L54" s="20" t="s">
        <v>404</v>
      </c>
      <c r="M54" s="18" t="n">
        <v>0</v>
      </c>
      <c r="N54" s="20" t="n">
        <v>0</v>
      </c>
      <c r="O54" s="18" t="n">
        <v>0</v>
      </c>
      <c r="P54" s="20" t="n">
        <v>0</v>
      </c>
      <c r="Q54" s="18" t="n">
        <v>3.28700266</v>
      </c>
      <c r="R54" s="20" t="n">
        <v>1.43379062</v>
      </c>
    </row>
    <row r="55" spans="1:18">
      <c r="A55" s="15" t="s">
        <v>452</v>
      </c>
      <c r="B55" s="17" t="n">
        <v>5316</v>
      </c>
      <c r="C55" s="18">
        <f>(43.0/B55*100)</f>
        <v/>
      </c>
      <c r="D55" s="19" t="n">
        <v>5273</v>
      </c>
      <c r="E55" s="18" t="n">
        <v>93.56400241999999</v>
      </c>
      <c r="F55" s="20" t="n">
        <v>1.6804226</v>
      </c>
      <c r="G55" s="18" t="n">
        <v>2.54822608</v>
      </c>
      <c r="H55" s="20" t="n">
        <v>0.95412261</v>
      </c>
      <c r="I55" s="18" t="n">
        <v>0</v>
      </c>
      <c r="J55" s="20" t="n">
        <v>0</v>
      </c>
      <c r="K55" s="18" t="s">
        <v>404</v>
      </c>
      <c r="L55" s="20" t="s">
        <v>404</v>
      </c>
      <c r="M55" s="18" t="n">
        <v>0</v>
      </c>
      <c r="N55" s="20" t="n">
        <v>0</v>
      </c>
      <c r="O55" s="18" t="n">
        <v>0.88632644</v>
      </c>
      <c r="P55" s="20" t="n">
        <v>0.6317839200000001</v>
      </c>
      <c r="Q55" s="18" t="n">
        <v>3.00144506</v>
      </c>
      <c r="R55" s="20" t="n">
        <v>1.13855944</v>
      </c>
    </row>
    <row r="56" spans="1:18">
      <c r="A56" s="15" t="s">
        <v>453</v>
      </c>
      <c r="B56" s="17" t="n">
        <v>5359</v>
      </c>
      <c r="C56" s="18">
        <f>(0.0/B56*100)</f>
        <v/>
      </c>
      <c r="D56" s="19" t="n">
        <v>5359</v>
      </c>
      <c r="E56" s="18" t="n">
        <v>89.02776821</v>
      </c>
      <c r="F56" s="20" t="n">
        <v>2.58134857</v>
      </c>
      <c r="G56" s="18" t="n">
        <v>4.96064382</v>
      </c>
      <c r="H56" s="20" t="n">
        <v>1.88029996</v>
      </c>
      <c r="I56" s="18" t="n">
        <v>4.28530324</v>
      </c>
      <c r="J56" s="20" t="n">
        <v>1.60179577</v>
      </c>
      <c r="K56" s="18" t="s">
        <v>404</v>
      </c>
      <c r="L56" s="20" t="s">
        <v>404</v>
      </c>
      <c r="M56" s="18" t="n">
        <v>0</v>
      </c>
      <c r="N56" s="20" t="n">
        <v>0</v>
      </c>
      <c r="O56" s="18" t="n">
        <v>0</v>
      </c>
      <c r="P56" s="20" t="n">
        <v>0</v>
      </c>
      <c r="Q56" s="18" t="n">
        <v>1.72628472</v>
      </c>
      <c r="R56" s="20" t="n">
        <v>1.22902409</v>
      </c>
    </row>
    <row r="57" spans="1:18">
      <c r="A57" s="15" t="s">
        <v>454</v>
      </c>
      <c r="B57" s="17" t="n">
        <v>6513</v>
      </c>
      <c r="C57" s="18">
        <f>(0.0/B57*100)</f>
        <v/>
      </c>
      <c r="D57" s="19" t="n">
        <v>6513</v>
      </c>
      <c r="E57" s="18" t="n">
        <v>91.70468823</v>
      </c>
      <c r="F57" s="20" t="n">
        <v>1.94708986</v>
      </c>
      <c r="G57" s="18" t="n">
        <v>2.54531091</v>
      </c>
      <c r="H57" s="20" t="n">
        <v>1.18049571</v>
      </c>
      <c r="I57" s="18" t="n">
        <v>0</v>
      </c>
      <c r="J57" s="20" t="n">
        <v>0</v>
      </c>
      <c r="K57" s="18" t="s">
        <v>404</v>
      </c>
      <c r="L57" s="20" t="s">
        <v>404</v>
      </c>
      <c r="M57" s="18" t="n">
        <v>0</v>
      </c>
      <c r="N57" s="20" t="n">
        <v>0</v>
      </c>
      <c r="O57" s="18" t="n">
        <v>0</v>
      </c>
      <c r="P57" s="20" t="n">
        <v>0</v>
      </c>
      <c r="Q57" s="18" t="n">
        <v>5.75000087</v>
      </c>
      <c r="R57" s="20" t="n">
        <v>1.66225618</v>
      </c>
    </row>
    <row r="58" spans="1:18">
      <c r="A58" s="15" t="s">
        <v>455</v>
      </c>
      <c r="B58" s="17" t="n">
        <v>7267</v>
      </c>
      <c r="C58" s="18">
        <f>(0.0/B58*100)</f>
        <v/>
      </c>
      <c r="D58" s="19" t="n">
        <v>7267</v>
      </c>
      <c r="E58" s="18" t="n">
        <v>84.44726418</v>
      </c>
      <c r="F58" s="20" t="n">
        <v>2.18976202</v>
      </c>
      <c r="G58" s="18" t="n">
        <v>2.49664225</v>
      </c>
      <c r="H58" s="20" t="n">
        <v>1.15778605</v>
      </c>
      <c r="I58" s="18" t="n">
        <v>0</v>
      </c>
      <c r="J58" s="20" t="n">
        <v>0</v>
      </c>
      <c r="K58" s="18" t="s">
        <v>404</v>
      </c>
      <c r="L58" s="20" t="s">
        <v>404</v>
      </c>
      <c r="M58" s="18" t="n">
        <v>0</v>
      </c>
      <c r="N58" s="20" t="n">
        <v>0</v>
      </c>
      <c r="O58" s="18" t="n">
        <v>0</v>
      </c>
      <c r="P58" s="20" t="n">
        <v>0</v>
      </c>
      <c r="Q58" s="18" t="n">
        <v>13.05609357</v>
      </c>
      <c r="R58" s="20" t="n">
        <v>2.05805193</v>
      </c>
    </row>
    <row r="59" spans="1:18">
      <c r="A59" s="15" t="s">
        <v>456</v>
      </c>
      <c r="B59" s="17" t="n">
        <v>4826</v>
      </c>
      <c r="C59" s="18">
        <f>(0.0/B59*100)</f>
        <v/>
      </c>
      <c r="D59" s="19" t="n">
        <v>4826</v>
      </c>
      <c r="E59" s="18" t="n">
        <v>67.22961332</v>
      </c>
      <c r="F59" s="20" t="n">
        <v>0.97573074</v>
      </c>
      <c r="G59" s="18" t="n">
        <v>12.98249582</v>
      </c>
      <c r="H59" s="20" t="n">
        <v>0.7351281</v>
      </c>
      <c r="I59" s="18" t="n">
        <v>0</v>
      </c>
      <c r="J59" s="20" t="n">
        <v>0</v>
      </c>
      <c r="K59" s="18" t="s">
        <v>404</v>
      </c>
      <c r="L59" s="20" t="s">
        <v>404</v>
      </c>
      <c r="M59" s="18" t="n">
        <v>0</v>
      </c>
      <c r="N59" s="20" t="n">
        <v>0</v>
      </c>
      <c r="O59" s="18" t="n">
        <v>0</v>
      </c>
      <c r="P59" s="20" t="n">
        <v>0</v>
      </c>
      <c r="Q59" s="18" t="n">
        <v>19.78789085</v>
      </c>
      <c r="R59" s="20" t="n">
        <v>0.77487182</v>
      </c>
    </row>
    <row r="60" spans="1:18">
      <c r="A60" s="15" t="s">
        <v>457</v>
      </c>
      <c r="B60" s="17" t="n">
        <v>4546</v>
      </c>
      <c r="C60" s="18">
        <f>(0.0/B60*100)</f>
        <v/>
      </c>
      <c r="D60" s="19" t="n">
        <v>4546</v>
      </c>
      <c r="E60" s="18" t="n">
        <v>67.33824072</v>
      </c>
      <c r="F60" s="20" t="n">
        <v>2.58030345</v>
      </c>
      <c r="G60" s="18" t="n">
        <v>3.54770648</v>
      </c>
      <c r="H60" s="20" t="n">
        <v>1.11330475</v>
      </c>
      <c r="I60" s="18" t="n">
        <v>0</v>
      </c>
      <c r="J60" s="20" t="n">
        <v>0</v>
      </c>
      <c r="K60" s="18" t="s">
        <v>404</v>
      </c>
      <c r="L60" s="20" t="s">
        <v>404</v>
      </c>
      <c r="M60" s="18" t="n">
        <v>0</v>
      </c>
      <c r="N60" s="20" t="n">
        <v>0</v>
      </c>
      <c r="O60" s="18" t="n">
        <v>0</v>
      </c>
      <c r="P60" s="20" t="n">
        <v>0</v>
      </c>
      <c r="Q60" s="18" t="n">
        <v>29.11405281</v>
      </c>
      <c r="R60" s="20" t="n">
        <v>2.4197708</v>
      </c>
    </row>
    <row r="61" spans="1:18">
      <c r="A61" s="15" t="s">
        <v>458</v>
      </c>
      <c r="B61" s="17" t="n">
        <v>6525</v>
      </c>
      <c r="C61" s="18">
        <f>(0.0/B61*100)</f>
        <v/>
      </c>
      <c r="D61" s="19" t="n">
        <v>6525</v>
      </c>
      <c r="E61" s="18" t="n">
        <v>97.88140407</v>
      </c>
      <c r="F61" s="20" t="n">
        <v>0.89327548</v>
      </c>
      <c r="G61" s="18" t="n">
        <v>0.89070329</v>
      </c>
      <c r="H61" s="20" t="n">
        <v>0.53331575</v>
      </c>
      <c r="I61" s="18" t="n">
        <v>1.18782742</v>
      </c>
      <c r="J61" s="20" t="n">
        <v>0.71730393</v>
      </c>
      <c r="K61" s="18" t="s">
        <v>404</v>
      </c>
      <c r="L61" s="20" t="s">
        <v>404</v>
      </c>
      <c r="M61" s="18" t="n">
        <v>0</v>
      </c>
      <c r="N61" s="20" t="n">
        <v>0</v>
      </c>
      <c r="O61" s="18" t="n">
        <v>0</v>
      </c>
      <c r="P61" s="20" t="n">
        <v>0</v>
      </c>
      <c r="Q61" s="18" t="n">
        <v>0.04006523</v>
      </c>
      <c r="R61" s="20" t="n">
        <v>0.0049247</v>
      </c>
    </row>
    <row r="62" spans="1:18">
      <c r="A62" s="15" t="s">
        <v>459</v>
      </c>
      <c r="B62" s="17" t="n">
        <v>4476</v>
      </c>
      <c r="C62" s="18">
        <f>(0.0/B62*100)</f>
        <v/>
      </c>
      <c r="D62" s="19" t="n">
        <v>4476</v>
      </c>
      <c r="E62" s="18" t="n">
        <v>92.34653865</v>
      </c>
      <c r="F62" s="20" t="n">
        <v>0.02311034</v>
      </c>
      <c r="G62" s="18" t="n">
        <v>4.63144331</v>
      </c>
      <c r="H62" s="20" t="n">
        <v>0.01129098</v>
      </c>
      <c r="I62" s="18" t="n">
        <v>0.43076457</v>
      </c>
      <c r="J62" s="20" t="n">
        <v>0.00694981</v>
      </c>
      <c r="K62" s="18" t="s">
        <v>404</v>
      </c>
      <c r="L62" s="20" t="s">
        <v>404</v>
      </c>
      <c r="M62" s="18" t="n">
        <v>0</v>
      </c>
      <c r="N62" s="20" t="n">
        <v>0</v>
      </c>
      <c r="O62" s="18" t="n">
        <v>0</v>
      </c>
      <c r="P62" s="20" t="n">
        <v>0</v>
      </c>
      <c r="Q62" s="18" t="n">
        <v>2.59125348</v>
      </c>
      <c r="R62" s="20" t="n">
        <v>0.01778128</v>
      </c>
    </row>
    <row r="63" spans="1:18">
      <c r="A63" s="15" t="s">
        <v>460</v>
      </c>
      <c r="B63" s="17" t="n">
        <v>5324</v>
      </c>
      <c r="C63" s="18">
        <f>(0.0/B63*100)</f>
        <v/>
      </c>
      <c r="D63" s="19" t="n">
        <v>5324</v>
      </c>
      <c r="E63" s="18" t="n">
        <v>73.72705535</v>
      </c>
      <c r="F63" s="20" t="n">
        <v>0.19994251</v>
      </c>
      <c r="G63" s="18" t="n">
        <v>14.73506339</v>
      </c>
      <c r="H63" s="20" t="n">
        <v>0.11536518</v>
      </c>
      <c r="I63" s="18" t="n">
        <v>0</v>
      </c>
      <c r="J63" s="20" t="n">
        <v>0</v>
      </c>
      <c r="K63" s="18" t="s">
        <v>404</v>
      </c>
      <c r="L63" s="20" t="s">
        <v>404</v>
      </c>
      <c r="M63" s="18" t="n">
        <v>0</v>
      </c>
      <c r="N63" s="20" t="n">
        <v>0</v>
      </c>
      <c r="O63" s="18" t="n">
        <v>0</v>
      </c>
      <c r="P63" s="20" t="n">
        <v>0</v>
      </c>
      <c r="Q63" s="18" t="n">
        <v>11.53788126</v>
      </c>
      <c r="R63" s="20" t="n">
        <v>0.19071504</v>
      </c>
    </row>
    <row r="64" spans="1:18">
      <c r="A64" s="15" t="s">
        <v>461</v>
      </c>
      <c r="B64" s="17" t="n">
        <v>3634</v>
      </c>
      <c r="C64" s="18">
        <f>(27.0/B64*100)</f>
        <v/>
      </c>
      <c r="D64" s="19" t="n">
        <v>3607</v>
      </c>
      <c r="E64" s="18" t="n">
        <v>94.53510357</v>
      </c>
      <c r="F64" s="20" t="n">
        <v>0.04123985</v>
      </c>
      <c r="G64" s="18" t="n">
        <v>1.53859201</v>
      </c>
      <c r="H64" s="20" t="n">
        <v>0.01905558</v>
      </c>
      <c r="I64" s="18" t="n">
        <v>0</v>
      </c>
      <c r="J64" s="20" t="n">
        <v>0</v>
      </c>
      <c r="K64" s="18" t="s">
        <v>404</v>
      </c>
      <c r="L64" s="20" t="s">
        <v>404</v>
      </c>
      <c r="M64" s="18" t="n">
        <v>0</v>
      </c>
      <c r="N64" s="20" t="n">
        <v>0</v>
      </c>
      <c r="O64" s="18" t="n">
        <v>0</v>
      </c>
      <c r="P64" s="20" t="n">
        <v>0</v>
      </c>
      <c r="Q64" s="18" t="n">
        <v>3.92630443</v>
      </c>
      <c r="R64" s="20" t="n">
        <v>0.03621869</v>
      </c>
    </row>
    <row r="65" spans="1:18">
      <c r="A65" s="15" t="s">
        <v>462</v>
      </c>
      <c r="B65" s="17" t="n">
        <v>5325</v>
      </c>
      <c r="C65" s="18">
        <f>(0.0/B65*100)</f>
        <v/>
      </c>
      <c r="D65" s="19" t="n">
        <v>5325</v>
      </c>
      <c r="E65" s="18" t="n">
        <v>86.14787321999999</v>
      </c>
      <c r="F65" s="20" t="n">
        <v>1.84088922</v>
      </c>
      <c r="G65" s="18" t="n">
        <v>9.021348079999999</v>
      </c>
      <c r="H65" s="20" t="n">
        <v>1.78288222</v>
      </c>
      <c r="I65" s="18" t="n">
        <v>0</v>
      </c>
      <c r="J65" s="20" t="n">
        <v>0</v>
      </c>
      <c r="K65" s="18" t="s">
        <v>404</v>
      </c>
      <c r="L65" s="20" t="s">
        <v>404</v>
      </c>
      <c r="M65" s="18" t="n">
        <v>0</v>
      </c>
      <c r="N65" s="20" t="n">
        <v>0</v>
      </c>
      <c r="O65" s="18" t="n">
        <v>0</v>
      </c>
      <c r="P65" s="20" t="n">
        <v>0</v>
      </c>
      <c r="Q65" s="18" t="n">
        <v>4.83077871</v>
      </c>
      <c r="R65" s="20" t="n">
        <v>1.28147272</v>
      </c>
    </row>
    <row r="66" spans="1:18">
      <c r="A66" s="15" t="s">
        <v>463</v>
      </c>
      <c r="B66" s="17" t="n">
        <v>5665</v>
      </c>
      <c r="C66" s="18">
        <f>(0.0/B66*100)</f>
        <v/>
      </c>
      <c r="D66" s="19" t="n">
        <v>5665</v>
      </c>
      <c r="E66" s="18" t="n">
        <v>69.90975779999999</v>
      </c>
      <c r="F66" s="20" t="n">
        <v>0.33534841</v>
      </c>
      <c r="G66" s="18" t="n">
        <v>20.37773544</v>
      </c>
      <c r="H66" s="20" t="n">
        <v>0.1956321</v>
      </c>
      <c r="I66" s="18" t="n">
        <v>1.05209465</v>
      </c>
      <c r="J66" s="20" t="n">
        <v>0.33984667</v>
      </c>
      <c r="K66" s="18" t="s">
        <v>404</v>
      </c>
      <c r="L66" s="20" t="s">
        <v>404</v>
      </c>
      <c r="M66" s="18" t="n">
        <v>0</v>
      </c>
      <c r="N66" s="20" t="n">
        <v>0</v>
      </c>
      <c r="O66" s="18" t="n">
        <v>0</v>
      </c>
      <c r="P66" s="20" t="n">
        <v>0</v>
      </c>
      <c r="Q66" s="18" t="n">
        <v>8.66041212</v>
      </c>
      <c r="R66" s="20" t="n">
        <v>0.13357707</v>
      </c>
    </row>
    <row r="67" spans="1:18">
      <c r="A67" s="15" t="s">
        <v>464</v>
      </c>
      <c r="B67" s="17" t="n">
        <v>6971</v>
      </c>
      <c r="C67" s="18">
        <f>(0.0/B67*100)</f>
        <v/>
      </c>
      <c r="D67" s="19" t="n">
        <v>6971</v>
      </c>
      <c r="E67" s="18" t="n">
        <v>96.07643194000001</v>
      </c>
      <c r="F67" s="20" t="n">
        <v>1.17215531</v>
      </c>
      <c r="G67" s="18" t="n">
        <v>1.62181141</v>
      </c>
      <c r="H67" s="20" t="n">
        <v>0.76587612</v>
      </c>
      <c r="I67" s="18" t="n">
        <v>0.8893451</v>
      </c>
      <c r="J67" s="20" t="n">
        <v>0.5227811</v>
      </c>
      <c r="K67" s="18" t="s">
        <v>404</v>
      </c>
      <c r="L67" s="20" t="s">
        <v>404</v>
      </c>
      <c r="M67" s="18" t="n">
        <v>0</v>
      </c>
      <c r="N67" s="20" t="n">
        <v>0</v>
      </c>
      <c r="O67" s="18" t="n">
        <v>0</v>
      </c>
      <c r="P67" s="20" t="n">
        <v>0</v>
      </c>
      <c r="Q67" s="18" t="n">
        <v>1.41241156</v>
      </c>
      <c r="R67" s="20" t="n">
        <v>0.71629432</v>
      </c>
    </row>
    <row r="68" spans="1:18">
      <c r="A68" s="15" t="s">
        <v>465</v>
      </c>
      <c r="B68" s="17" t="n">
        <v>12083</v>
      </c>
      <c r="C68" s="18">
        <f>(0.0/B68*100)</f>
        <v/>
      </c>
      <c r="D68" s="19" t="n">
        <v>12083</v>
      </c>
      <c r="E68" s="18" t="n">
        <v>90.08260642</v>
      </c>
      <c r="F68" s="20" t="n">
        <v>0.06011211</v>
      </c>
      <c r="G68" s="18" t="n">
        <v>6.06482044</v>
      </c>
      <c r="H68" s="20" t="n">
        <v>0.04543329</v>
      </c>
      <c r="I68" s="18" t="n">
        <v>0.73080554</v>
      </c>
      <c r="J68" s="20" t="n">
        <v>0.02197892</v>
      </c>
      <c r="K68" s="18" t="s">
        <v>404</v>
      </c>
      <c r="L68" s="20" t="s">
        <v>404</v>
      </c>
      <c r="M68" s="18" t="n">
        <v>0</v>
      </c>
      <c r="N68" s="20" t="n">
        <v>0</v>
      </c>
      <c r="O68" s="18" t="n">
        <v>0</v>
      </c>
      <c r="P68" s="20" t="n">
        <v>0</v>
      </c>
      <c r="Q68" s="18" t="n">
        <v>3.1217676</v>
      </c>
      <c r="R68" s="20" t="n">
        <v>0.03177589</v>
      </c>
    </row>
    <row r="69" spans="1:18">
      <c r="A69" s="15" t="s">
        <v>466</v>
      </c>
      <c r="B69" s="17" t="n">
        <v>4876</v>
      </c>
      <c r="C69" s="18">
        <f>(0.0/B69*100)</f>
        <v/>
      </c>
      <c r="D69" s="19" t="n">
        <v>4876</v>
      </c>
      <c r="E69" s="18" t="n">
        <v>95.96933025</v>
      </c>
      <c r="F69" s="20" t="n">
        <v>1.64866136</v>
      </c>
      <c r="G69" s="18" t="n">
        <v>3.36038592</v>
      </c>
      <c r="H69" s="20" t="n">
        <v>1.50444236</v>
      </c>
      <c r="I69" s="18" t="n">
        <v>0</v>
      </c>
      <c r="J69" s="20" t="n">
        <v>0</v>
      </c>
      <c r="K69" s="18" t="s">
        <v>404</v>
      </c>
      <c r="L69" s="20" t="s">
        <v>404</v>
      </c>
      <c r="M69" s="18" t="n">
        <v>0</v>
      </c>
      <c r="N69" s="20" t="n">
        <v>0</v>
      </c>
      <c r="O69" s="18" t="n">
        <v>0</v>
      </c>
      <c r="P69" s="20" t="n">
        <v>0</v>
      </c>
      <c r="Q69" s="18" t="n">
        <v>0.67028383</v>
      </c>
      <c r="R69" s="20" t="n">
        <v>0.67339677</v>
      </c>
    </row>
    <row r="70" spans="1:18">
      <c r="A70" s="15" t="s">
        <v>467</v>
      </c>
      <c r="B70" s="17" t="n">
        <v>6036</v>
      </c>
      <c r="C70" s="18">
        <f>(0.0/B70*100)</f>
        <v/>
      </c>
      <c r="D70" s="19" t="n">
        <v>6036</v>
      </c>
      <c r="E70" s="18" t="n">
        <v>85.63973779</v>
      </c>
      <c r="F70" s="20" t="n">
        <v>2.82160232</v>
      </c>
      <c r="G70" s="18" t="n">
        <v>11.15762815</v>
      </c>
      <c r="H70" s="20" t="n">
        <v>2.54768327</v>
      </c>
      <c r="I70" s="18" t="n">
        <v>0</v>
      </c>
      <c r="J70" s="20" t="n">
        <v>0</v>
      </c>
      <c r="K70" s="18" t="s">
        <v>404</v>
      </c>
      <c r="L70" s="20" t="s">
        <v>404</v>
      </c>
      <c r="M70" s="18" t="n">
        <v>0</v>
      </c>
      <c r="N70" s="20" t="n">
        <v>0</v>
      </c>
      <c r="O70" s="18" t="n">
        <v>0</v>
      </c>
      <c r="P70" s="20" t="n">
        <v>0</v>
      </c>
      <c r="Q70" s="18" t="n">
        <v>3.20263406</v>
      </c>
      <c r="R70" s="20" t="n">
        <v>1.30747041</v>
      </c>
    </row>
    <row r="71" spans="1:18">
      <c r="A71" s="15" t="s">
        <v>468</v>
      </c>
      <c r="B71" s="17" t="n">
        <v>6115</v>
      </c>
      <c r="C71" s="18">
        <f>(0.0/B71*100)</f>
        <v/>
      </c>
      <c r="D71" s="19" t="n">
        <v>6115</v>
      </c>
      <c r="E71" s="18" t="n">
        <v>96.70993684</v>
      </c>
      <c r="F71" s="20" t="n">
        <v>0.50613129</v>
      </c>
      <c r="G71" s="18" t="n">
        <v>1.87022168</v>
      </c>
      <c r="H71" s="20" t="n">
        <v>0.03609744</v>
      </c>
      <c r="I71" s="18" t="n">
        <v>0.62661758</v>
      </c>
      <c r="J71" s="20" t="n">
        <v>0.02967901</v>
      </c>
      <c r="K71" s="18" t="s">
        <v>404</v>
      </c>
      <c r="L71" s="20" t="s">
        <v>404</v>
      </c>
      <c r="M71" s="18" t="n">
        <v>0</v>
      </c>
      <c r="N71" s="20" t="n">
        <v>0</v>
      </c>
      <c r="O71" s="18" t="n">
        <v>0</v>
      </c>
      <c r="P71" s="20" t="n">
        <v>0</v>
      </c>
      <c r="Q71" s="18" t="n">
        <v>0.7932239</v>
      </c>
      <c r="R71" s="20" t="n">
        <v>0.48793178</v>
      </c>
    </row>
    <row r="72" spans="1:18">
      <c r="A72" s="15" t="s">
        <v>469</v>
      </c>
      <c r="B72" s="17" t="n">
        <v>7708</v>
      </c>
      <c r="C72" s="18">
        <f>(0.0/B72*100)</f>
        <v/>
      </c>
      <c r="D72" s="19" t="n">
        <v>7708</v>
      </c>
      <c r="E72" s="18" t="n">
        <v>82.50434453</v>
      </c>
      <c r="F72" s="20" t="n">
        <v>2.57153788</v>
      </c>
      <c r="G72" s="18" t="n">
        <v>13.63176205</v>
      </c>
      <c r="H72" s="20" t="n">
        <v>2.4739858</v>
      </c>
      <c r="I72" s="18" t="n">
        <v>1.80009285</v>
      </c>
      <c r="J72" s="20" t="n">
        <v>0.92598662</v>
      </c>
      <c r="K72" s="18" t="s">
        <v>404</v>
      </c>
      <c r="L72" s="20" t="s">
        <v>404</v>
      </c>
      <c r="M72" s="18" t="n">
        <v>0</v>
      </c>
      <c r="N72" s="20" t="n">
        <v>0</v>
      </c>
      <c r="O72" s="18" t="n">
        <v>0</v>
      </c>
      <c r="P72" s="20" t="n">
        <v>0</v>
      </c>
      <c r="Q72" s="18" t="n">
        <v>2.06380056</v>
      </c>
      <c r="R72" s="20" t="n">
        <v>1.07694893</v>
      </c>
    </row>
    <row r="73" spans="1:18">
      <c r="A73" s="15" t="s">
        <v>470</v>
      </c>
      <c r="B73" s="17" t="n">
        <v>8249</v>
      </c>
      <c r="C73" s="18">
        <f>(0.0/B73*100)</f>
        <v/>
      </c>
      <c r="D73" s="19" t="n">
        <v>8249</v>
      </c>
      <c r="E73" s="18" t="n">
        <v>89.39267704</v>
      </c>
      <c r="F73" s="20" t="n">
        <v>2.02038893</v>
      </c>
      <c r="G73" s="18" t="n">
        <v>5.58528258</v>
      </c>
      <c r="H73" s="20" t="n">
        <v>1.80434186</v>
      </c>
      <c r="I73" s="18" t="n">
        <v>2.74093588</v>
      </c>
      <c r="J73" s="20" t="n">
        <v>1.27603664</v>
      </c>
      <c r="K73" s="18" t="s">
        <v>404</v>
      </c>
      <c r="L73" s="20" t="s">
        <v>404</v>
      </c>
      <c r="M73" s="18" t="n">
        <v>0</v>
      </c>
      <c r="N73" s="20" t="n">
        <v>0</v>
      </c>
      <c r="O73" s="18" t="n">
        <v>0</v>
      </c>
      <c r="P73" s="20" t="n">
        <v>0</v>
      </c>
      <c r="Q73" s="18" t="n">
        <v>2.2811045</v>
      </c>
      <c r="R73" s="20" t="n">
        <v>1.25688758</v>
      </c>
    </row>
    <row r="74" spans="1:18">
      <c r="A74" s="15" t="s">
        <v>471</v>
      </c>
      <c r="B74" s="17" t="n">
        <v>4692</v>
      </c>
      <c r="C74" s="18">
        <f>(484.0/B74*100)</f>
        <v/>
      </c>
      <c r="D74" s="19" t="n">
        <v>4208</v>
      </c>
      <c r="E74" s="18" t="n">
        <v>93.41544965</v>
      </c>
      <c r="F74" s="20" t="n">
        <v>0.1240185</v>
      </c>
      <c r="G74" s="18" t="n">
        <v>2.45487776</v>
      </c>
      <c r="H74" s="20" t="n">
        <v>0.07879068</v>
      </c>
      <c r="I74" s="18" t="n">
        <v>0</v>
      </c>
      <c r="J74" s="20" t="n">
        <v>0</v>
      </c>
      <c r="K74" s="18" t="s">
        <v>404</v>
      </c>
      <c r="L74" s="20" t="s">
        <v>404</v>
      </c>
      <c r="M74" s="18" t="n">
        <v>0</v>
      </c>
      <c r="N74" s="20" t="n">
        <v>0</v>
      </c>
      <c r="O74" s="18" t="n">
        <v>0</v>
      </c>
      <c r="P74" s="20" t="n">
        <v>0</v>
      </c>
      <c r="Q74" s="18" t="n">
        <v>4.12967258</v>
      </c>
      <c r="R74" s="20" t="n">
        <v>0.10428988</v>
      </c>
    </row>
    <row r="75" spans="1:18">
      <c r="A75" s="15" t="s">
        <v>472</v>
      </c>
      <c r="B75" s="17" t="n">
        <v>5375</v>
      </c>
      <c r="C75" s="18">
        <f>(483.0/B75*100)</f>
        <v/>
      </c>
      <c r="D75" s="19" t="n">
        <v>4892</v>
      </c>
      <c r="E75" s="18" t="n">
        <v>53.46194874</v>
      </c>
      <c r="F75" s="20" t="n">
        <v>3.81773379</v>
      </c>
      <c r="G75" s="18" t="n">
        <v>26.40028803</v>
      </c>
      <c r="H75" s="20" t="n">
        <v>3.43828746</v>
      </c>
      <c r="I75" s="18" t="n">
        <v>9.05972854</v>
      </c>
      <c r="J75" s="20" t="n">
        <v>2.57180003</v>
      </c>
      <c r="K75" s="18" t="s">
        <v>404</v>
      </c>
      <c r="L75" s="20" t="s">
        <v>404</v>
      </c>
      <c r="M75" s="18" t="n">
        <v>0</v>
      </c>
      <c r="N75" s="20" t="n">
        <v>0</v>
      </c>
      <c r="O75" s="18" t="n">
        <v>0</v>
      </c>
      <c r="P75" s="20" t="n">
        <v>0</v>
      </c>
      <c r="Q75" s="18" t="n">
        <v>11.0780347</v>
      </c>
      <c r="R75" s="20" t="n">
        <v>2.61030844</v>
      </c>
    </row>
    <row r="76" spans="1:18">
      <c r="A76" s="15" t="s">
        <v>473</v>
      </c>
      <c r="B76" s="17" t="n">
        <v>14167</v>
      </c>
      <c r="C76" s="18">
        <f>(1400.0/B76*100)</f>
        <v/>
      </c>
      <c r="D76" s="19" t="n">
        <v>12767</v>
      </c>
      <c r="E76" s="18" t="n">
        <v>84.09936619</v>
      </c>
      <c r="F76" s="20" t="n">
        <v>2.00060578</v>
      </c>
      <c r="G76" s="18" t="n">
        <v>0.99036334</v>
      </c>
      <c r="H76" s="20" t="n">
        <v>0.55891153</v>
      </c>
      <c r="I76" s="18" t="n">
        <v>8.696268829999999</v>
      </c>
      <c r="J76" s="20" t="n">
        <v>1.48191425</v>
      </c>
      <c r="K76" s="18" t="s">
        <v>404</v>
      </c>
      <c r="L76" s="20" t="s">
        <v>404</v>
      </c>
      <c r="M76" s="18" t="n">
        <v>0</v>
      </c>
      <c r="N76" s="20" t="n">
        <v>0</v>
      </c>
      <c r="O76" s="18" t="n">
        <v>0</v>
      </c>
      <c r="P76" s="20" t="n">
        <v>0</v>
      </c>
      <c r="Q76" s="18" t="n">
        <v>6.21400163</v>
      </c>
      <c r="R76" s="20" t="n">
        <v>1.29432384</v>
      </c>
    </row>
    <row r="77" spans="1:18">
      <c r="A77" s="15" t="s">
        <v>474</v>
      </c>
      <c r="B77" s="17" t="n">
        <v>6062</v>
      </c>
      <c r="C77" s="18">
        <f>(0.0/B77*100)</f>
        <v/>
      </c>
      <c r="D77" s="19" t="n">
        <v>6062</v>
      </c>
      <c r="E77" s="18" t="n">
        <v>80.02937648</v>
      </c>
      <c r="F77" s="20" t="n">
        <v>2.66499652</v>
      </c>
      <c r="G77" s="18" t="n">
        <v>11.28831259</v>
      </c>
      <c r="H77" s="20" t="n">
        <v>1.89448173</v>
      </c>
      <c r="I77" s="18" t="n">
        <v>4.08109565</v>
      </c>
      <c r="J77" s="20" t="n">
        <v>1.27745421</v>
      </c>
      <c r="K77" s="18" t="s">
        <v>404</v>
      </c>
      <c r="L77" s="20" t="s">
        <v>404</v>
      </c>
      <c r="M77" s="18" t="n">
        <v>0</v>
      </c>
      <c r="N77" s="20" t="n">
        <v>0</v>
      </c>
      <c r="O77" s="18" t="n">
        <v>0</v>
      </c>
      <c r="P77" s="20" t="n">
        <v>0</v>
      </c>
      <c r="Q77" s="18" t="n">
        <v>4.60121528</v>
      </c>
      <c r="R77" s="20" t="n">
        <v>1.33106436</v>
      </c>
    </row>
    <row r="78" spans="1:18">
      <c r="A78" s="15" t="s">
        <v>475</v>
      </c>
      <c r="B78" s="17" t="n">
        <v>5826</v>
      </c>
      <c r="C78" s="18">
        <f>(0.0/B78*100)</f>
        <v/>
      </c>
      <c r="D78" s="19" t="n">
        <v>5826</v>
      </c>
      <c r="E78" s="18" t="n">
        <v>90.62912537</v>
      </c>
      <c r="F78" s="20" t="n">
        <v>2.64869431</v>
      </c>
      <c r="G78" s="18" t="n">
        <v>3.91607751</v>
      </c>
      <c r="H78" s="20" t="n">
        <v>1.48942247</v>
      </c>
      <c r="I78" s="18" t="n">
        <v>0</v>
      </c>
      <c r="J78" s="20" t="n">
        <v>0</v>
      </c>
      <c r="K78" s="18" t="s">
        <v>404</v>
      </c>
      <c r="L78" s="20" t="s">
        <v>404</v>
      </c>
      <c r="M78" s="18" t="n">
        <v>0</v>
      </c>
      <c r="N78" s="20" t="n">
        <v>0</v>
      </c>
      <c r="O78" s="18" t="n">
        <v>0</v>
      </c>
      <c r="P78" s="20" t="n">
        <v>0</v>
      </c>
      <c r="Q78" s="18" t="n">
        <v>5.45479712</v>
      </c>
      <c r="R78" s="20" t="n">
        <v>2.53788281</v>
      </c>
    </row>
    <row customHeight="1" ht="25" r="79" spans="1:18">
      <c r="A79" s="15" t="s">
        <v>476</v>
      </c>
      <c r="B79" s="17" t="n">
        <v>1657</v>
      </c>
      <c r="C79" s="18">
        <f>(21.0/B79*100)</f>
        <v/>
      </c>
      <c r="D79" s="19" t="n">
        <v>1636</v>
      </c>
      <c r="E79" s="18" t="n">
        <v>92.46784618</v>
      </c>
      <c r="F79" s="20" t="n">
        <v>3.36275353</v>
      </c>
      <c r="G79" s="18" t="n">
        <v>2.77170049</v>
      </c>
      <c r="H79" s="20" t="n">
        <v>2.2850096</v>
      </c>
      <c r="I79" s="18" t="n">
        <v>0</v>
      </c>
      <c r="J79" s="20" t="n">
        <v>0</v>
      </c>
      <c r="K79" s="18" t="s">
        <v>404</v>
      </c>
      <c r="L79" s="20" t="s">
        <v>404</v>
      </c>
      <c r="M79" s="18" t="n">
        <v>0</v>
      </c>
      <c r="N79" s="20" t="n">
        <v>0</v>
      </c>
      <c r="O79" s="18" t="n">
        <v>0</v>
      </c>
      <c r="P79" s="20" t="n">
        <v>0</v>
      </c>
      <c r="Q79" s="18" t="n">
        <v>4.76045333</v>
      </c>
      <c r="R79" s="20" t="n">
        <v>2.39109197</v>
      </c>
    </row>
    <row r="80" spans="1:18">
      <c r="A80" s="15" t="s">
        <v>477</v>
      </c>
      <c r="B80" s="17" t="n">
        <v>7841</v>
      </c>
      <c r="C80" s="18">
        <f>(0.0/B80*100)</f>
        <v/>
      </c>
      <c r="D80" s="19" t="n">
        <v>7841</v>
      </c>
      <c r="E80" s="18" t="n">
        <v>95.06071177</v>
      </c>
      <c r="F80" s="20" t="n">
        <v>1.3193393</v>
      </c>
      <c r="G80" s="18" t="n">
        <v>4.93928823</v>
      </c>
      <c r="H80" s="20" t="n">
        <v>1.3193393</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90.18489188</v>
      </c>
      <c r="F81" s="20" t="n">
        <v>2.23422103</v>
      </c>
      <c r="G81" s="18" t="n">
        <v>8.274269670000001</v>
      </c>
      <c r="H81" s="20" t="n">
        <v>2.08504019</v>
      </c>
      <c r="I81" s="18" t="n">
        <v>0.01997943</v>
      </c>
      <c r="J81" s="20" t="n">
        <v>0.00074735</v>
      </c>
      <c r="K81" s="18" t="s">
        <v>404</v>
      </c>
      <c r="L81" s="20" t="s">
        <v>404</v>
      </c>
      <c r="M81" s="18" t="n">
        <v>0</v>
      </c>
      <c r="N81" s="20" t="n">
        <v>0</v>
      </c>
      <c r="O81" s="18" t="n">
        <v>0</v>
      </c>
      <c r="P81" s="20" t="n">
        <v>0</v>
      </c>
      <c r="Q81" s="18" t="n">
        <v>1.52085902</v>
      </c>
      <c r="R81" s="20" t="n">
        <v>0.81433218</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655</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17.43874606</v>
      </c>
      <c r="F7" s="20" t="n">
        <v>1.61022226</v>
      </c>
      <c r="G7" s="18" t="n">
        <v>74.26783005999999</v>
      </c>
      <c r="H7" s="20" t="n">
        <v>1.80977763</v>
      </c>
      <c r="I7" s="18" t="n">
        <v>0</v>
      </c>
      <c r="J7" s="20" t="n">
        <v>0</v>
      </c>
      <c r="K7" s="18" t="s">
        <v>404</v>
      </c>
      <c r="L7" s="20" t="s">
        <v>404</v>
      </c>
      <c r="M7" s="18" t="n">
        <v>0</v>
      </c>
      <c r="N7" s="20" t="n">
        <v>0</v>
      </c>
      <c r="O7" s="18" t="n">
        <v>0</v>
      </c>
      <c r="P7" s="20" t="n">
        <v>0</v>
      </c>
      <c r="Q7" s="18" t="n">
        <v>8.293423880000001</v>
      </c>
      <c r="R7" s="20" t="n">
        <v>1.08111837</v>
      </c>
    </row>
    <row r="8" spans="1:18">
      <c r="A8" s="15" t="s">
        <v>405</v>
      </c>
      <c r="B8" s="17" t="n">
        <v>7007</v>
      </c>
      <c r="C8" s="18">
        <f>(0.0/B8*100)</f>
        <v/>
      </c>
      <c r="D8" s="19" t="n">
        <v>7007</v>
      </c>
      <c r="E8" s="18" t="n">
        <v>8.106878869999999</v>
      </c>
      <c r="F8" s="20" t="n">
        <v>1.84921418</v>
      </c>
      <c r="G8" s="18" t="n">
        <v>62.08932909</v>
      </c>
      <c r="H8" s="20" t="n">
        <v>3.49862047</v>
      </c>
      <c r="I8" s="18" t="n">
        <v>2.38859168</v>
      </c>
      <c r="J8" s="20" t="n">
        <v>1.04657716</v>
      </c>
      <c r="K8" s="18" t="s">
        <v>404</v>
      </c>
      <c r="L8" s="20" t="s">
        <v>404</v>
      </c>
      <c r="M8" s="18" t="n">
        <v>0</v>
      </c>
      <c r="N8" s="20" t="n">
        <v>0</v>
      </c>
      <c r="O8" s="18" t="n">
        <v>0</v>
      </c>
      <c r="P8" s="20" t="n">
        <v>0</v>
      </c>
      <c r="Q8" s="18" t="n">
        <v>27.41520036</v>
      </c>
      <c r="R8" s="20" t="n">
        <v>3.11224588</v>
      </c>
    </row>
    <row r="9" spans="1:18">
      <c r="A9" s="15" t="s">
        <v>406</v>
      </c>
      <c r="B9" s="17" t="n">
        <v>9651</v>
      </c>
      <c r="C9" s="18">
        <f>(575.0/B9*100)</f>
        <v/>
      </c>
      <c r="D9" s="19" t="n">
        <v>9076</v>
      </c>
      <c r="E9" s="18" t="n">
        <v>19.02573305</v>
      </c>
      <c r="F9" s="20" t="n">
        <v>2.11705955</v>
      </c>
      <c r="G9" s="18" t="n">
        <v>52.06867146</v>
      </c>
      <c r="H9" s="20" t="n">
        <v>2.96310889</v>
      </c>
      <c r="I9" s="18" t="n">
        <v>2.64341192</v>
      </c>
      <c r="J9" s="20" t="n">
        <v>0.97961114</v>
      </c>
      <c r="K9" s="18" t="s">
        <v>404</v>
      </c>
      <c r="L9" s="20" t="s">
        <v>404</v>
      </c>
      <c r="M9" s="18" t="n">
        <v>0</v>
      </c>
      <c r="N9" s="20" t="n">
        <v>0</v>
      </c>
      <c r="O9" s="18" t="n">
        <v>0</v>
      </c>
      <c r="P9" s="20" t="n">
        <v>0</v>
      </c>
      <c r="Q9" s="18" t="n">
        <v>26.26218357</v>
      </c>
      <c r="R9" s="20" t="n">
        <v>2.32257328</v>
      </c>
    </row>
    <row r="10" spans="1:18">
      <c r="A10" s="15" t="s">
        <v>407</v>
      </c>
      <c r="B10" s="17" t="n">
        <v>20058</v>
      </c>
      <c r="C10" s="18">
        <f>(3112.0/B10*100)</f>
        <v/>
      </c>
      <c r="D10" s="19" t="n">
        <v>16946</v>
      </c>
      <c r="E10" s="18" t="n">
        <v>45.71961039</v>
      </c>
      <c r="F10" s="20" t="n">
        <v>2.41348454</v>
      </c>
      <c r="G10" s="18" t="n">
        <v>47.00621911</v>
      </c>
      <c r="H10" s="20" t="n">
        <v>2.53763485</v>
      </c>
      <c r="I10" s="18" t="n">
        <v>1.27124651</v>
      </c>
      <c r="J10" s="20" t="n">
        <v>0.55077188</v>
      </c>
      <c r="K10" s="18" t="s">
        <v>404</v>
      </c>
      <c r="L10" s="20" t="s">
        <v>404</v>
      </c>
      <c r="M10" s="18" t="n">
        <v>0</v>
      </c>
      <c r="N10" s="20" t="n">
        <v>0</v>
      </c>
      <c r="O10" s="18" t="n">
        <v>0</v>
      </c>
      <c r="P10" s="20" t="n">
        <v>0</v>
      </c>
      <c r="Q10" s="18" t="n">
        <v>6.00292399</v>
      </c>
      <c r="R10" s="20" t="n">
        <v>1.29907907</v>
      </c>
    </row>
    <row r="11" spans="1:18">
      <c r="A11" s="15" t="s">
        <v>408</v>
      </c>
      <c r="B11" s="17" t="n">
        <v>7053</v>
      </c>
      <c r="C11" s="18">
        <f>(137.0/B11*100)</f>
        <v/>
      </c>
      <c r="D11" s="19" t="n">
        <v>6916</v>
      </c>
      <c r="E11" s="18" t="n">
        <v>33.85172272</v>
      </c>
      <c r="F11" s="20" t="n">
        <v>3.77118245</v>
      </c>
      <c r="G11" s="18" t="n">
        <v>57.0251271</v>
      </c>
      <c r="H11" s="20" t="n">
        <v>3.87767346</v>
      </c>
      <c r="I11" s="18" t="n">
        <v>3.6492284</v>
      </c>
      <c r="J11" s="20" t="n">
        <v>1.66291559</v>
      </c>
      <c r="K11" s="18" t="s">
        <v>404</v>
      </c>
      <c r="L11" s="20" t="s">
        <v>404</v>
      </c>
      <c r="M11" s="18" t="n">
        <v>0</v>
      </c>
      <c r="N11" s="20" t="n">
        <v>0</v>
      </c>
      <c r="O11" s="18" t="n">
        <v>0</v>
      </c>
      <c r="P11" s="20" t="n">
        <v>0</v>
      </c>
      <c r="Q11" s="18" t="n">
        <v>5.47392178</v>
      </c>
      <c r="R11" s="20" t="n">
        <v>1.94271503</v>
      </c>
    </row>
    <row r="12" spans="1:18">
      <c r="A12" s="15" t="s">
        <v>409</v>
      </c>
      <c r="B12" s="17" t="n">
        <v>6894</v>
      </c>
      <c r="C12" s="18">
        <f>(106.0/B12*100)</f>
        <v/>
      </c>
      <c r="D12" s="19" t="n">
        <v>6788</v>
      </c>
      <c r="E12" s="18" t="n">
        <v>3.20293124</v>
      </c>
      <c r="F12" s="20" t="n">
        <v>1.20520376</v>
      </c>
      <c r="G12" s="18" t="n">
        <v>90.86911089</v>
      </c>
      <c r="H12" s="20" t="n">
        <v>1.90034209</v>
      </c>
      <c r="I12" s="18" t="n">
        <v>0.7365923599999999</v>
      </c>
      <c r="J12" s="20" t="n">
        <v>0.5014068</v>
      </c>
      <c r="K12" s="18" t="s">
        <v>404</v>
      </c>
      <c r="L12" s="20" t="s">
        <v>404</v>
      </c>
      <c r="M12" s="18" t="n">
        <v>0</v>
      </c>
      <c r="N12" s="20" t="n">
        <v>0</v>
      </c>
      <c r="O12" s="18" t="n">
        <v>0</v>
      </c>
      <c r="P12" s="20" t="n">
        <v>0</v>
      </c>
      <c r="Q12" s="18" t="n">
        <v>5.19136552</v>
      </c>
      <c r="R12" s="20" t="n">
        <v>1.48153744</v>
      </c>
    </row>
    <row r="13" spans="1:18">
      <c r="A13" s="15" t="s">
        <v>410</v>
      </c>
      <c r="B13" s="17" t="n">
        <v>7161</v>
      </c>
      <c r="C13" s="18">
        <f>(1175.0/B13*100)</f>
        <v/>
      </c>
      <c r="D13" s="19" t="n">
        <v>5986</v>
      </c>
      <c r="E13" s="18" t="n">
        <v>12.52109917</v>
      </c>
      <c r="F13" s="20" t="n">
        <v>2.0844288</v>
      </c>
      <c r="G13" s="18" t="n">
        <v>80.08042057</v>
      </c>
      <c r="H13" s="20" t="n">
        <v>2.66629746</v>
      </c>
      <c r="I13" s="18" t="n">
        <v>4.97035021</v>
      </c>
      <c r="J13" s="20" t="n">
        <v>1.32926756</v>
      </c>
      <c r="K13" s="18" t="s">
        <v>404</v>
      </c>
      <c r="L13" s="20" t="s">
        <v>404</v>
      </c>
      <c r="M13" s="18" t="n">
        <v>0</v>
      </c>
      <c r="N13" s="20" t="n">
        <v>0</v>
      </c>
      <c r="O13" s="18" t="n">
        <v>0</v>
      </c>
      <c r="P13" s="20" t="n">
        <v>0</v>
      </c>
      <c r="Q13" s="18" t="n">
        <v>2.42813005</v>
      </c>
      <c r="R13" s="20" t="n">
        <v>1.11963226</v>
      </c>
    </row>
    <row r="14" spans="1:18">
      <c r="A14" s="15" t="s">
        <v>411</v>
      </c>
      <c r="B14" s="17" t="n">
        <v>5587</v>
      </c>
      <c r="C14" s="18">
        <f>(506.0/B14*100)</f>
        <v/>
      </c>
      <c r="D14" s="19" t="n">
        <v>5081</v>
      </c>
      <c r="E14" s="18" t="n">
        <v>33.54608289</v>
      </c>
      <c r="F14" s="20" t="n">
        <v>2.86001313</v>
      </c>
      <c r="G14" s="18" t="n">
        <v>64.9926497</v>
      </c>
      <c r="H14" s="20" t="n">
        <v>2.88351899</v>
      </c>
      <c r="I14" s="18" t="n">
        <v>1.46126741</v>
      </c>
      <c r="J14" s="20" t="n">
        <v>0.74584834</v>
      </c>
      <c r="K14" s="18" t="s">
        <v>404</v>
      </c>
      <c r="L14" s="20" t="s">
        <v>404</v>
      </c>
      <c r="M14" s="18" t="n">
        <v>0</v>
      </c>
      <c r="N14" s="20" t="n">
        <v>0</v>
      </c>
      <c r="O14" s="18" t="n">
        <v>0</v>
      </c>
      <c r="P14" s="20" t="n">
        <v>0</v>
      </c>
      <c r="Q14" s="18" t="n">
        <v>0</v>
      </c>
      <c r="R14" s="20" t="n">
        <v>0</v>
      </c>
    </row>
    <row r="15" spans="1:18">
      <c r="A15" s="15" t="s">
        <v>412</v>
      </c>
      <c r="B15" s="17" t="n">
        <v>5882</v>
      </c>
      <c r="C15" s="18">
        <f>(0.0/B15*100)</f>
        <v/>
      </c>
      <c r="D15" s="19" t="n">
        <v>5882</v>
      </c>
      <c r="E15" s="18" t="n">
        <v>20.0870807</v>
      </c>
      <c r="F15" s="20" t="n">
        <v>3.10058283</v>
      </c>
      <c r="G15" s="18" t="n">
        <v>69.01187815</v>
      </c>
      <c r="H15" s="20" t="n">
        <v>3.54973215</v>
      </c>
      <c r="I15" s="18" t="n">
        <v>1.95206003</v>
      </c>
      <c r="J15" s="20" t="n">
        <v>1.08342117</v>
      </c>
      <c r="K15" s="18" t="s">
        <v>404</v>
      </c>
      <c r="L15" s="20" t="s">
        <v>404</v>
      </c>
      <c r="M15" s="18" t="n">
        <v>0</v>
      </c>
      <c r="N15" s="20" t="n">
        <v>0</v>
      </c>
      <c r="O15" s="18" t="n">
        <v>0</v>
      </c>
      <c r="P15" s="20" t="n">
        <v>0</v>
      </c>
      <c r="Q15" s="18" t="n">
        <v>8.948981119999999</v>
      </c>
      <c r="R15" s="20" t="n">
        <v>2.4062649</v>
      </c>
    </row>
    <row r="16" spans="1:18">
      <c r="A16" s="15" t="s">
        <v>413</v>
      </c>
      <c r="B16" s="17" t="n">
        <v>6108</v>
      </c>
      <c r="C16" s="18">
        <f>(495.0/B16*100)</f>
        <v/>
      </c>
      <c r="D16" s="19" t="n">
        <v>5613</v>
      </c>
      <c r="E16" s="18" t="n">
        <v>40.63126011</v>
      </c>
      <c r="F16" s="20" t="n">
        <v>3.40129973</v>
      </c>
      <c r="G16" s="18" t="n">
        <v>39.54610222</v>
      </c>
      <c r="H16" s="20" t="n">
        <v>3.58578981</v>
      </c>
      <c r="I16" s="18" t="n">
        <v>6.51888265</v>
      </c>
      <c r="J16" s="20" t="n">
        <v>1.46761553</v>
      </c>
      <c r="K16" s="18" t="s">
        <v>404</v>
      </c>
      <c r="L16" s="20" t="s">
        <v>404</v>
      </c>
      <c r="M16" s="18" t="n">
        <v>0</v>
      </c>
      <c r="N16" s="20" t="n">
        <v>0</v>
      </c>
      <c r="O16" s="18" t="n">
        <v>0</v>
      </c>
      <c r="P16" s="20" t="n">
        <v>0</v>
      </c>
      <c r="Q16" s="18" t="n">
        <v>13.30375503</v>
      </c>
      <c r="R16" s="20" t="n">
        <v>2.39124723</v>
      </c>
    </row>
    <row r="17" spans="1:18">
      <c r="A17" s="15" t="s">
        <v>414</v>
      </c>
      <c r="B17" s="17" t="n">
        <v>6504</v>
      </c>
      <c r="C17" s="18">
        <f>(1325.0/B17*100)</f>
        <v/>
      </c>
      <c r="D17" s="19" t="n">
        <v>5179</v>
      </c>
      <c r="E17" s="18" t="n">
        <v>9.59789447</v>
      </c>
      <c r="F17" s="20" t="n">
        <v>1.93091112</v>
      </c>
      <c r="G17" s="18" t="n">
        <v>66.77054757000001</v>
      </c>
      <c r="H17" s="20" t="n">
        <v>3.28320125</v>
      </c>
      <c r="I17" s="18" t="n">
        <v>5.40044798</v>
      </c>
      <c r="J17" s="20" t="n">
        <v>1.54253021</v>
      </c>
      <c r="K17" s="18" t="s">
        <v>404</v>
      </c>
      <c r="L17" s="20" t="s">
        <v>404</v>
      </c>
      <c r="M17" s="18" t="n">
        <v>0</v>
      </c>
      <c r="N17" s="20" t="n">
        <v>0</v>
      </c>
      <c r="O17" s="18" t="n">
        <v>0</v>
      </c>
      <c r="P17" s="20" t="n">
        <v>0</v>
      </c>
      <c r="Q17" s="18" t="n">
        <v>18.23110998</v>
      </c>
      <c r="R17" s="20" t="n">
        <v>3.09627927</v>
      </c>
    </row>
    <row r="18" spans="1:18">
      <c r="A18" s="15" t="s">
        <v>415</v>
      </c>
      <c r="B18" s="17" t="n">
        <v>5532</v>
      </c>
      <c r="C18" s="18">
        <f>(0.0/B18*100)</f>
        <v/>
      </c>
      <c r="D18" s="19" t="n">
        <v>5532</v>
      </c>
      <c r="E18" s="18" t="n">
        <v>49.61073095</v>
      </c>
      <c r="F18" s="20" t="n">
        <v>3.89939968</v>
      </c>
      <c r="G18" s="18" t="n">
        <v>32.28938546</v>
      </c>
      <c r="H18" s="20" t="n">
        <v>3.66355395</v>
      </c>
      <c r="I18" s="18" t="n">
        <v>0.69901605</v>
      </c>
      <c r="J18" s="20" t="n">
        <v>0.37456744</v>
      </c>
      <c r="K18" s="18" t="s">
        <v>404</v>
      </c>
      <c r="L18" s="20" t="s">
        <v>404</v>
      </c>
      <c r="M18" s="18" t="n">
        <v>0</v>
      </c>
      <c r="N18" s="20" t="n">
        <v>0</v>
      </c>
      <c r="O18" s="18" t="n">
        <v>0</v>
      </c>
      <c r="P18" s="20" t="n">
        <v>0</v>
      </c>
      <c r="Q18" s="18" t="n">
        <v>17.40086754</v>
      </c>
      <c r="R18" s="20" t="n">
        <v>2.44358439</v>
      </c>
    </row>
    <row r="19" spans="1:18">
      <c r="A19" s="15" t="s">
        <v>416</v>
      </c>
      <c r="B19" s="17" t="n">
        <v>5658</v>
      </c>
      <c r="C19" s="18">
        <f>(327.0/B19*100)</f>
        <v/>
      </c>
      <c r="D19" s="19" t="n">
        <v>5331</v>
      </c>
      <c r="E19" s="18" t="n">
        <v>16.04692164</v>
      </c>
      <c r="F19" s="20" t="n">
        <v>2.57704967</v>
      </c>
      <c r="G19" s="18" t="n">
        <v>78.64368928</v>
      </c>
      <c r="H19" s="20" t="n">
        <v>2.73560019</v>
      </c>
      <c r="I19" s="18" t="n">
        <v>1.52408052</v>
      </c>
      <c r="J19" s="20" t="n">
        <v>0.7630589</v>
      </c>
      <c r="K19" s="18" t="s">
        <v>404</v>
      </c>
      <c r="L19" s="20" t="s">
        <v>404</v>
      </c>
      <c r="M19" s="18" t="n">
        <v>0</v>
      </c>
      <c r="N19" s="20" t="n">
        <v>0</v>
      </c>
      <c r="O19" s="18" t="n">
        <v>0</v>
      </c>
      <c r="P19" s="20" t="n">
        <v>0</v>
      </c>
      <c r="Q19" s="18" t="n">
        <v>3.78530857</v>
      </c>
      <c r="R19" s="20" t="n">
        <v>1.30218142</v>
      </c>
    </row>
    <row r="20" spans="1:18">
      <c r="A20" s="15" t="s">
        <v>417</v>
      </c>
      <c r="B20" s="17" t="n">
        <v>3371</v>
      </c>
      <c r="C20" s="18">
        <f>(24.0/B20*100)</f>
        <v/>
      </c>
      <c r="D20" s="19" t="n">
        <v>3347</v>
      </c>
      <c r="E20" s="18" t="n">
        <v>7.74322049</v>
      </c>
      <c r="F20" s="20" t="n">
        <v>0.13576391</v>
      </c>
      <c r="G20" s="18" t="n">
        <v>82.81458318</v>
      </c>
      <c r="H20" s="20" t="n">
        <v>0.25072213</v>
      </c>
      <c r="I20" s="18" t="n">
        <v>1.22888678</v>
      </c>
      <c r="J20" s="20" t="n">
        <v>0.11311178</v>
      </c>
      <c r="K20" s="18" t="s">
        <v>404</v>
      </c>
      <c r="L20" s="20" t="s">
        <v>404</v>
      </c>
      <c r="M20" s="18" t="n">
        <v>0</v>
      </c>
      <c r="N20" s="20" t="n">
        <v>0</v>
      </c>
      <c r="O20" s="18" t="n">
        <v>0</v>
      </c>
      <c r="P20" s="20" t="n">
        <v>0</v>
      </c>
      <c r="Q20" s="18" t="n">
        <v>8.21330955</v>
      </c>
      <c r="R20" s="20" t="n">
        <v>0.16935948</v>
      </c>
    </row>
    <row r="21" spans="1:18">
      <c r="A21" s="15" t="s">
        <v>418</v>
      </c>
      <c r="B21" s="17" t="n">
        <v>5741</v>
      </c>
      <c r="C21" s="18">
        <f>(0.0/B21*100)</f>
        <v/>
      </c>
      <c r="D21" s="19" t="n">
        <v>5741</v>
      </c>
      <c r="E21" s="18" t="n">
        <v>45.77331126</v>
      </c>
      <c r="F21" s="20" t="n">
        <v>3.97982675</v>
      </c>
      <c r="G21" s="18" t="n">
        <v>39.44938047</v>
      </c>
      <c r="H21" s="20" t="n">
        <v>3.69232998</v>
      </c>
      <c r="I21" s="18" t="n">
        <v>7.15745184</v>
      </c>
      <c r="J21" s="20" t="n">
        <v>2.18433928</v>
      </c>
      <c r="K21" s="18" t="s">
        <v>404</v>
      </c>
      <c r="L21" s="20" t="s">
        <v>404</v>
      </c>
      <c r="M21" s="18" t="n">
        <v>0</v>
      </c>
      <c r="N21" s="20" t="n">
        <v>0</v>
      </c>
      <c r="O21" s="18" t="n">
        <v>0</v>
      </c>
      <c r="P21" s="20" t="n">
        <v>0</v>
      </c>
      <c r="Q21" s="18" t="n">
        <v>7.61985644</v>
      </c>
      <c r="R21" s="20" t="n">
        <v>2.19783178</v>
      </c>
    </row>
    <row r="22" spans="1:18">
      <c r="A22" s="15" t="s">
        <v>419</v>
      </c>
      <c r="B22" s="17" t="n">
        <v>6598</v>
      </c>
      <c r="C22" s="18">
        <f>(0.0/B22*100)</f>
        <v/>
      </c>
      <c r="D22" s="19" t="n">
        <v>6598</v>
      </c>
      <c r="E22" s="18" t="n">
        <v>41.19895283</v>
      </c>
      <c r="F22" s="20" t="n">
        <v>4.06787785</v>
      </c>
      <c r="G22" s="18" t="n">
        <v>38.1340747</v>
      </c>
      <c r="H22" s="20" t="n">
        <v>3.7432039</v>
      </c>
      <c r="I22" s="18" t="n">
        <v>1.75108981</v>
      </c>
      <c r="J22" s="20" t="n">
        <v>0.98183897</v>
      </c>
      <c r="K22" s="18" t="s">
        <v>404</v>
      </c>
      <c r="L22" s="20" t="s">
        <v>404</v>
      </c>
      <c r="M22" s="18" t="n">
        <v>0</v>
      </c>
      <c r="N22" s="20" t="n">
        <v>0</v>
      </c>
      <c r="O22" s="18" t="n">
        <v>0</v>
      </c>
      <c r="P22" s="20" t="n">
        <v>0</v>
      </c>
      <c r="Q22" s="18" t="n">
        <v>18.91588265</v>
      </c>
      <c r="R22" s="20" t="n">
        <v>3.25378866</v>
      </c>
    </row>
    <row r="23" spans="1:18">
      <c r="A23" s="15" t="s">
        <v>420</v>
      </c>
      <c r="B23" s="17" t="n">
        <v>11583</v>
      </c>
      <c r="C23" s="18">
        <f>(3185.0/B23*100)</f>
        <v/>
      </c>
      <c r="D23" s="19" t="n">
        <v>8398</v>
      </c>
      <c r="E23" s="18" t="n">
        <v>17.81890438</v>
      </c>
      <c r="F23" s="20" t="n">
        <v>3.1248998</v>
      </c>
      <c r="G23" s="18" t="n">
        <v>71.44739072</v>
      </c>
      <c r="H23" s="20" t="n">
        <v>3.53482916</v>
      </c>
      <c r="I23" s="18" t="n">
        <v>5.12202784</v>
      </c>
      <c r="J23" s="20" t="n">
        <v>1.70951704</v>
      </c>
      <c r="K23" s="18" t="s">
        <v>404</v>
      </c>
      <c r="L23" s="20" t="s">
        <v>404</v>
      </c>
      <c r="M23" s="18" t="n">
        <v>0</v>
      </c>
      <c r="N23" s="20" t="n">
        <v>0</v>
      </c>
      <c r="O23" s="18" t="n">
        <v>0</v>
      </c>
      <c r="P23" s="20" t="n">
        <v>0</v>
      </c>
      <c r="Q23" s="18" t="n">
        <v>5.61167707</v>
      </c>
      <c r="R23" s="20" t="n">
        <v>1.78701148</v>
      </c>
    </row>
    <row r="24" spans="1:18">
      <c r="A24" s="15" t="s">
        <v>421</v>
      </c>
      <c r="B24" s="17" t="n">
        <v>6647</v>
      </c>
      <c r="C24" s="18">
        <f>(0.0/B24*100)</f>
        <v/>
      </c>
      <c r="D24" s="19" t="n">
        <v>6647</v>
      </c>
      <c r="E24" s="18" t="n">
        <v>0</v>
      </c>
      <c r="F24" s="20" t="n">
        <v>0</v>
      </c>
      <c r="G24" s="18" t="n">
        <v>0</v>
      </c>
      <c r="H24" s="20" t="n">
        <v>0</v>
      </c>
      <c r="I24" s="18" t="n">
        <v>0</v>
      </c>
      <c r="J24" s="20" t="n">
        <v>0</v>
      </c>
      <c r="K24" s="18" t="s">
        <v>404</v>
      </c>
      <c r="L24" s="20" t="s">
        <v>404</v>
      </c>
      <c r="M24" s="18" t="n">
        <v>100</v>
      </c>
      <c r="N24" s="20" t="n">
        <v>0</v>
      </c>
      <c r="O24" s="18" t="n">
        <v>0</v>
      </c>
      <c r="P24" s="20" t="n">
        <v>0</v>
      </c>
      <c r="Q24" s="18" t="n">
        <v>0</v>
      </c>
      <c r="R24" s="20" t="n">
        <v>0</v>
      </c>
    </row>
    <row r="25" spans="1:18">
      <c r="A25" s="15" t="s">
        <v>422</v>
      </c>
      <c r="B25" s="17" t="n">
        <v>5581</v>
      </c>
      <c r="C25" s="18">
        <f>(0.0/B25*100)</f>
        <v/>
      </c>
      <c r="D25" s="19" t="n">
        <v>5581</v>
      </c>
      <c r="E25" s="18" t="n">
        <v>26.23337996</v>
      </c>
      <c r="F25" s="20" t="n">
        <v>3.33060772</v>
      </c>
      <c r="G25" s="18" t="n">
        <v>67.76617999</v>
      </c>
      <c r="H25" s="20" t="n">
        <v>3.28506836</v>
      </c>
      <c r="I25" s="18" t="n">
        <v>1.68434723</v>
      </c>
      <c r="J25" s="20" t="n">
        <v>0.9826282</v>
      </c>
      <c r="K25" s="18" t="s">
        <v>404</v>
      </c>
      <c r="L25" s="20" t="s">
        <v>404</v>
      </c>
      <c r="M25" s="18" t="n">
        <v>0</v>
      </c>
      <c r="N25" s="20" t="n">
        <v>0</v>
      </c>
      <c r="O25" s="18" t="n">
        <v>0</v>
      </c>
      <c r="P25" s="20" t="n">
        <v>0</v>
      </c>
      <c r="Q25" s="18" t="n">
        <v>4.31609281</v>
      </c>
      <c r="R25" s="20" t="n">
        <v>1.56556578</v>
      </c>
    </row>
    <row r="26" spans="1:18">
      <c r="A26" s="15" t="s">
        <v>423</v>
      </c>
      <c r="B26" s="17" t="n">
        <v>4869</v>
      </c>
      <c r="C26" s="18">
        <f>(11.0/B26*100)</f>
        <v/>
      </c>
      <c r="D26" s="19" t="n">
        <v>4858</v>
      </c>
      <c r="E26" s="18" t="n">
        <v>57.33533584</v>
      </c>
      <c r="F26" s="20" t="n">
        <v>2.9489644</v>
      </c>
      <c r="G26" s="18" t="n">
        <v>39.16332937</v>
      </c>
      <c r="H26" s="20" t="n">
        <v>3.06447074</v>
      </c>
      <c r="I26" s="18" t="n">
        <v>1.23436765</v>
      </c>
      <c r="J26" s="20" t="n">
        <v>0.6457975</v>
      </c>
      <c r="K26" s="18" t="s">
        <v>404</v>
      </c>
      <c r="L26" s="20" t="s">
        <v>404</v>
      </c>
      <c r="M26" s="18" t="n">
        <v>0</v>
      </c>
      <c r="N26" s="20" t="n">
        <v>0</v>
      </c>
      <c r="O26" s="18" t="n">
        <v>0</v>
      </c>
      <c r="P26" s="20" t="n">
        <v>0</v>
      </c>
      <c r="Q26" s="18" t="n">
        <v>2.26696714</v>
      </c>
      <c r="R26" s="20" t="n">
        <v>0.94959265</v>
      </c>
    </row>
    <row r="27" spans="1:18">
      <c r="A27" s="15" t="s">
        <v>424</v>
      </c>
      <c r="B27" s="17" t="n">
        <v>5299</v>
      </c>
      <c r="C27" s="18">
        <f>(0.0/B27*100)</f>
        <v/>
      </c>
      <c r="D27" s="19" t="n">
        <v>5299</v>
      </c>
      <c r="E27" s="18" t="n">
        <v>11.54003319</v>
      </c>
      <c r="F27" s="20" t="n">
        <v>0.07664702</v>
      </c>
      <c r="G27" s="18" t="n">
        <v>85.63478963999999</v>
      </c>
      <c r="H27" s="20" t="n">
        <v>0.07641296</v>
      </c>
      <c r="I27" s="18" t="n">
        <v>0.49639057</v>
      </c>
      <c r="J27" s="20" t="n">
        <v>0.009421560000000001</v>
      </c>
      <c r="K27" s="18" t="s">
        <v>404</v>
      </c>
      <c r="L27" s="20" t="s">
        <v>404</v>
      </c>
      <c r="M27" s="18" t="n">
        <v>0</v>
      </c>
      <c r="N27" s="20" t="n">
        <v>0</v>
      </c>
      <c r="O27" s="18" t="n">
        <v>0</v>
      </c>
      <c r="P27" s="20" t="n">
        <v>0</v>
      </c>
      <c r="Q27" s="18" t="n">
        <v>2.3287866</v>
      </c>
      <c r="R27" s="20" t="n">
        <v>0.03808846</v>
      </c>
    </row>
    <row r="28" spans="1:18">
      <c r="A28" s="15" t="s">
        <v>425</v>
      </c>
      <c r="B28" s="17" t="n">
        <v>7568</v>
      </c>
      <c r="C28" s="18">
        <f>(2769.0/B28*100)</f>
        <v/>
      </c>
      <c r="D28" s="19" t="n">
        <v>4799</v>
      </c>
      <c r="E28" s="18" t="n">
        <v>43.70831151</v>
      </c>
      <c r="F28" s="20" t="n">
        <v>3.89248099</v>
      </c>
      <c r="G28" s="18" t="n">
        <v>47.35536208</v>
      </c>
      <c r="H28" s="20" t="n">
        <v>4.41020363</v>
      </c>
      <c r="I28" s="18" t="n">
        <v>8.936326409999999</v>
      </c>
      <c r="J28" s="20" t="n">
        <v>2.58865684</v>
      </c>
      <c r="K28" s="18" t="s">
        <v>404</v>
      </c>
      <c r="L28" s="20" t="s">
        <v>404</v>
      </c>
      <c r="M28" s="18" t="n">
        <v>0</v>
      </c>
      <c r="N28" s="20" t="n">
        <v>0</v>
      </c>
      <c r="O28" s="18" t="n">
        <v>0</v>
      </c>
      <c r="P28" s="20" t="n">
        <v>0</v>
      </c>
      <c r="Q28" s="18" t="n">
        <v>0</v>
      </c>
      <c r="R28" s="20" t="n">
        <v>0</v>
      </c>
    </row>
    <row r="29" spans="1:18">
      <c r="A29" s="15" t="s">
        <v>426</v>
      </c>
      <c r="B29" s="17" t="n">
        <v>5385</v>
      </c>
      <c r="C29" s="18">
        <f>(1126.0/B29*100)</f>
        <v/>
      </c>
      <c r="D29" s="19" t="n">
        <v>4259</v>
      </c>
      <c r="E29" s="18" t="n">
        <v>21.61547765</v>
      </c>
      <c r="F29" s="20" t="n">
        <v>3.25355859</v>
      </c>
      <c r="G29" s="18" t="n">
        <v>44.94616562</v>
      </c>
      <c r="H29" s="20" t="n">
        <v>4.30319509</v>
      </c>
      <c r="I29" s="18" t="n">
        <v>26.92781303</v>
      </c>
      <c r="J29" s="20" t="n">
        <v>4.06909433</v>
      </c>
      <c r="K29" s="18" t="s">
        <v>404</v>
      </c>
      <c r="L29" s="20" t="s">
        <v>404</v>
      </c>
      <c r="M29" s="18" t="n">
        <v>0</v>
      </c>
      <c r="N29" s="20" t="n">
        <v>0</v>
      </c>
      <c r="O29" s="18" t="n">
        <v>0</v>
      </c>
      <c r="P29" s="20" t="n">
        <v>0</v>
      </c>
      <c r="Q29" s="18" t="n">
        <v>6.5105437</v>
      </c>
      <c r="R29" s="20" t="n">
        <v>2.0691682</v>
      </c>
    </row>
    <row r="30" spans="1:18">
      <c r="A30" s="15" t="s">
        <v>427</v>
      </c>
      <c r="B30" s="17" t="n">
        <v>4520</v>
      </c>
      <c r="C30" s="18">
        <f>(1053.0/B30*100)</f>
        <v/>
      </c>
      <c r="D30" s="19" t="n">
        <v>3467</v>
      </c>
      <c r="E30" s="18" t="n">
        <v>55.22468844</v>
      </c>
      <c r="F30" s="20" t="n">
        <v>3.60243792</v>
      </c>
      <c r="G30" s="18" t="n">
        <v>40.68956294</v>
      </c>
      <c r="H30" s="20" t="n">
        <v>3.53364475</v>
      </c>
      <c r="I30" s="18" t="n">
        <v>0.72028658</v>
      </c>
      <c r="J30" s="20" t="n">
        <v>0.7808831899999999</v>
      </c>
      <c r="K30" s="18" t="s">
        <v>404</v>
      </c>
      <c r="L30" s="20" t="s">
        <v>404</v>
      </c>
      <c r="M30" s="18" t="n">
        <v>0</v>
      </c>
      <c r="N30" s="20" t="n">
        <v>0</v>
      </c>
      <c r="O30" s="18" t="n">
        <v>0</v>
      </c>
      <c r="P30" s="20" t="n">
        <v>0</v>
      </c>
      <c r="Q30" s="18" t="n">
        <v>3.36546205</v>
      </c>
      <c r="R30" s="20" t="n">
        <v>1.58031236</v>
      </c>
    </row>
    <row r="31" spans="1:18">
      <c r="A31" s="15" t="s">
        <v>428</v>
      </c>
      <c r="B31" s="17" t="n">
        <v>5456</v>
      </c>
      <c r="C31" s="18">
        <f>(502.0/B31*100)</f>
        <v/>
      </c>
      <c r="D31" s="19" t="n">
        <v>4954</v>
      </c>
      <c r="E31" s="18" t="n">
        <v>4.11468317</v>
      </c>
      <c r="F31" s="20" t="n">
        <v>1.26201027</v>
      </c>
      <c r="G31" s="18" t="n">
        <v>77.63876886</v>
      </c>
      <c r="H31" s="20" t="n">
        <v>2.60692445</v>
      </c>
      <c r="I31" s="18" t="n">
        <v>9.60130165</v>
      </c>
      <c r="J31" s="20" t="n">
        <v>1.86478762</v>
      </c>
      <c r="K31" s="18" t="s">
        <v>404</v>
      </c>
      <c r="L31" s="20" t="s">
        <v>404</v>
      </c>
      <c r="M31" s="18" t="n">
        <v>0</v>
      </c>
      <c r="N31" s="20" t="n">
        <v>0</v>
      </c>
      <c r="O31" s="18" t="n">
        <v>0</v>
      </c>
      <c r="P31" s="20" t="n">
        <v>0</v>
      </c>
      <c r="Q31" s="18" t="n">
        <v>8.64524632</v>
      </c>
      <c r="R31" s="20" t="n">
        <v>2.08567227</v>
      </c>
    </row>
    <row r="32" spans="1:18">
      <c r="A32" s="15" t="s">
        <v>429</v>
      </c>
      <c r="B32" s="17" t="n">
        <v>4478</v>
      </c>
      <c r="C32" s="18">
        <f>(0.0/B32*100)</f>
        <v/>
      </c>
      <c r="D32" s="19" t="n">
        <v>4478</v>
      </c>
      <c r="E32" s="18" t="n">
        <v>28.5712417</v>
      </c>
      <c r="F32" s="20" t="n">
        <v>3.47992527</v>
      </c>
      <c r="G32" s="18" t="n">
        <v>65.58766326999999</v>
      </c>
      <c r="H32" s="20" t="n">
        <v>3.65817478</v>
      </c>
      <c r="I32" s="18" t="n">
        <v>2.31769228</v>
      </c>
      <c r="J32" s="20" t="n">
        <v>1.13158202</v>
      </c>
      <c r="K32" s="18" t="s">
        <v>404</v>
      </c>
      <c r="L32" s="20" t="s">
        <v>404</v>
      </c>
      <c r="M32" s="18" t="n">
        <v>0</v>
      </c>
      <c r="N32" s="20" t="n">
        <v>0</v>
      </c>
      <c r="O32" s="18" t="n">
        <v>0</v>
      </c>
      <c r="P32" s="20" t="n">
        <v>0</v>
      </c>
      <c r="Q32" s="18" t="n">
        <v>3.52340276</v>
      </c>
      <c r="R32" s="20" t="n">
        <v>1.49777609</v>
      </c>
    </row>
    <row r="33" spans="1:18">
      <c r="A33" s="15" t="s">
        <v>430</v>
      </c>
      <c r="B33" s="17" t="n">
        <v>7325</v>
      </c>
      <c r="C33" s="18">
        <f>(29.0/B33*100)</f>
        <v/>
      </c>
      <c r="D33" s="19" t="n">
        <v>7296</v>
      </c>
      <c r="E33" s="18" t="n">
        <v>41.84507369</v>
      </c>
      <c r="F33" s="20" t="n">
        <v>3.81320025</v>
      </c>
      <c r="G33" s="18" t="n">
        <v>32.68776955</v>
      </c>
      <c r="H33" s="20" t="n">
        <v>3.91559193</v>
      </c>
      <c r="I33" s="18" t="n">
        <v>12.56230112</v>
      </c>
      <c r="J33" s="20" t="n">
        <v>0.9431853100000001</v>
      </c>
      <c r="K33" s="18" t="s">
        <v>404</v>
      </c>
      <c r="L33" s="20" t="s">
        <v>404</v>
      </c>
      <c r="M33" s="18" t="n">
        <v>0</v>
      </c>
      <c r="N33" s="20" t="n">
        <v>0</v>
      </c>
      <c r="O33" s="18" t="n">
        <v>0</v>
      </c>
      <c r="P33" s="20" t="n">
        <v>0</v>
      </c>
      <c r="Q33" s="18" t="n">
        <v>12.90485564</v>
      </c>
      <c r="R33" s="20" t="n">
        <v>2.61520314</v>
      </c>
    </row>
    <row r="34" spans="1:18">
      <c r="A34" s="15" t="s">
        <v>431</v>
      </c>
      <c r="B34" s="17" t="n">
        <v>6350</v>
      </c>
      <c r="C34" s="18">
        <f>(0.0/B34*100)</f>
        <v/>
      </c>
      <c r="D34" s="19" t="n">
        <v>6350</v>
      </c>
      <c r="E34" s="18" t="n">
        <v>21.14303444</v>
      </c>
      <c r="F34" s="20" t="n">
        <v>2.59806061</v>
      </c>
      <c r="G34" s="18" t="n">
        <v>70.42232346999999</v>
      </c>
      <c r="H34" s="20" t="n">
        <v>3.11308703</v>
      </c>
      <c r="I34" s="18" t="n">
        <v>0.30927073</v>
      </c>
      <c r="J34" s="20" t="n">
        <v>0.19914074</v>
      </c>
      <c r="K34" s="18" t="s">
        <v>404</v>
      </c>
      <c r="L34" s="20" t="s">
        <v>404</v>
      </c>
      <c r="M34" s="18" t="n">
        <v>0</v>
      </c>
      <c r="N34" s="20" t="n">
        <v>0</v>
      </c>
      <c r="O34" s="18" t="n">
        <v>0</v>
      </c>
      <c r="P34" s="20" t="n">
        <v>0</v>
      </c>
      <c r="Q34" s="18" t="n">
        <v>8.125371360000001</v>
      </c>
      <c r="R34" s="20" t="n">
        <v>2.12969987</v>
      </c>
    </row>
    <row r="35" spans="1:18">
      <c r="A35" s="15" t="s">
        <v>432</v>
      </c>
      <c r="B35" s="17" t="n">
        <v>6406</v>
      </c>
      <c r="C35" s="18">
        <f>(450.0/B35*100)</f>
        <v/>
      </c>
      <c r="D35" s="19" t="n">
        <v>5956</v>
      </c>
      <c r="E35" s="18" t="n">
        <v>18.00021843</v>
      </c>
      <c r="F35" s="20" t="n">
        <v>0.40321934</v>
      </c>
      <c r="G35" s="18" t="n">
        <v>69.76402929</v>
      </c>
      <c r="H35" s="20" t="n">
        <v>0.39921394</v>
      </c>
      <c r="I35" s="18" t="n">
        <v>5.02609543</v>
      </c>
      <c r="J35" s="20" t="n">
        <v>0.08215685</v>
      </c>
      <c r="K35" s="18" t="s">
        <v>404</v>
      </c>
      <c r="L35" s="20" t="s">
        <v>404</v>
      </c>
      <c r="M35" s="18" t="n">
        <v>0</v>
      </c>
      <c r="N35" s="20" t="n">
        <v>0</v>
      </c>
      <c r="O35" s="18" t="n">
        <v>0</v>
      </c>
      <c r="P35" s="20" t="n">
        <v>0</v>
      </c>
      <c r="Q35" s="18" t="n">
        <v>7.20965686</v>
      </c>
      <c r="R35" s="20" t="n">
        <v>0.06855168</v>
      </c>
    </row>
    <row r="36" spans="1:18">
      <c r="A36" s="15" t="s">
        <v>433</v>
      </c>
      <c r="B36" s="17" t="n">
        <v>6736</v>
      </c>
      <c r="C36" s="18">
        <f>(723.0/B36*100)</f>
        <v/>
      </c>
      <c r="D36" s="19" t="n">
        <v>6013</v>
      </c>
      <c r="E36" s="18" t="n">
        <v>19.55573655</v>
      </c>
      <c r="F36" s="20" t="n">
        <v>3.03823164</v>
      </c>
      <c r="G36" s="18" t="n">
        <v>80.30153564</v>
      </c>
      <c r="H36" s="20" t="n">
        <v>3.03188476</v>
      </c>
      <c r="I36" s="18" t="n">
        <v>0.14272781</v>
      </c>
      <c r="J36" s="20" t="n">
        <v>0.14583111</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18.83422191</v>
      </c>
      <c r="F37" s="20" t="n">
        <v>2.83392275</v>
      </c>
      <c r="G37" s="18" t="n">
        <v>78.9083595</v>
      </c>
      <c r="H37" s="20" t="n">
        <v>3.08055357</v>
      </c>
      <c r="I37" s="18" t="n">
        <v>0.51106475</v>
      </c>
      <c r="J37" s="20" t="n">
        <v>0.51552163</v>
      </c>
      <c r="K37" s="18" t="s">
        <v>404</v>
      </c>
      <c r="L37" s="20" t="s">
        <v>404</v>
      </c>
      <c r="M37" s="18" t="n">
        <v>0</v>
      </c>
      <c r="N37" s="20" t="n">
        <v>0</v>
      </c>
      <c r="O37" s="18" t="n">
        <v>0</v>
      </c>
      <c r="P37" s="20" t="n">
        <v>0</v>
      </c>
      <c r="Q37" s="18" t="n">
        <v>1.74635384</v>
      </c>
      <c r="R37" s="20" t="n">
        <v>1.11684273</v>
      </c>
    </row>
    <row r="38" spans="1:18">
      <c r="A38" s="15" t="s">
        <v>435</v>
      </c>
      <c r="B38" s="17" t="n">
        <v>5860</v>
      </c>
      <c r="C38" s="18">
        <f>(268.0/B38*100)</f>
        <v/>
      </c>
      <c r="D38" s="19" t="n">
        <v>5592</v>
      </c>
      <c r="E38" s="18" t="n">
        <v>26.2808361</v>
      </c>
      <c r="F38" s="20" t="n">
        <v>3.22759505</v>
      </c>
      <c r="G38" s="18" t="n">
        <v>59.89726959</v>
      </c>
      <c r="H38" s="20" t="n">
        <v>2.87755425</v>
      </c>
      <c r="I38" s="18" t="n">
        <v>2.73841667</v>
      </c>
      <c r="J38" s="20" t="n">
        <v>1.44364425</v>
      </c>
      <c r="K38" s="18" t="s">
        <v>404</v>
      </c>
      <c r="L38" s="20" t="s">
        <v>404</v>
      </c>
      <c r="M38" s="18" t="n">
        <v>0</v>
      </c>
      <c r="N38" s="20" t="n">
        <v>0</v>
      </c>
      <c r="O38" s="18" t="n">
        <v>0</v>
      </c>
      <c r="P38" s="20" t="n">
        <v>0</v>
      </c>
      <c r="Q38" s="18" t="n">
        <v>11.08347764</v>
      </c>
      <c r="R38" s="20" t="n">
        <v>2.41403424</v>
      </c>
    </row>
    <row r="39" spans="1:18">
      <c r="A39" s="15" t="s">
        <v>436</v>
      </c>
      <c r="B39" s="17" t="n">
        <v>5895</v>
      </c>
      <c r="C39" s="18">
        <f>(0.0/B39*100)</f>
        <v/>
      </c>
      <c r="D39" s="19" t="n">
        <v>5895</v>
      </c>
      <c r="E39" s="18" t="n">
        <v>30.88737007</v>
      </c>
      <c r="F39" s="20" t="n">
        <v>4.1519476</v>
      </c>
      <c r="G39" s="18" t="n">
        <v>64.48300256</v>
      </c>
      <c r="H39" s="20" t="n">
        <v>4.43759919</v>
      </c>
      <c r="I39" s="18" t="n">
        <v>0.23518098</v>
      </c>
      <c r="J39" s="20" t="n">
        <v>0.19783543</v>
      </c>
      <c r="K39" s="18" t="s">
        <v>404</v>
      </c>
      <c r="L39" s="20" t="s">
        <v>404</v>
      </c>
      <c r="M39" s="18" t="n">
        <v>0</v>
      </c>
      <c r="N39" s="20" t="n">
        <v>0</v>
      </c>
      <c r="O39" s="18" t="n">
        <v>0</v>
      </c>
      <c r="P39" s="20" t="n">
        <v>0</v>
      </c>
      <c r="Q39" s="18" t="n">
        <v>4.39444638</v>
      </c>
      <c r="R39" s="20" t="n">
        <v>1.67289202</v>
      </c>
    </row>
    <row r="40" spans="1:18">
      <c r="A40" s="15" t="s">
        <v>437</v>
      </c>
      <c r="B40" s="17" t="n">
        <v>14157</v>
      </c>
      <c r="C40" s="18">
        <f>(2954.0/B40*100)</f>
        <v/>
      </c>
      <c r="D40" s="19" t="n">
        <v>11203</v>
      </c>
      <c r="E40" s="18" t="n">
        <v>55.15753898</v>
      </c>
      <c r="F40" s="20" t="n">
        <v>3.28095956</v>
      </c>
      <c r="G40" s="18" t="n">
        <v>38.83632797</v>
      </c>
      <c r="H40" s="20" t="n">
        <v>3.39794826</v>
      </c>
      <c r="I40" s="18" t="n">
        <v>2.46675535</v>
      </c>
      <c r="J40" s="20" t="n">
        <v>0.7245043799999999</v>
      </c>
      <c r="K40" s="18" t="s">
        <v>404</v>
      </c>
      <c r="L40" s="20" t="s">
        <v>404</v>
      </c>
      <c r="M40" s="18" t="n">
        <v>0</v>
      </c>
      <c r="N40" s="20" t="n">
        <v>0</v>
      </c>
      <c r="O40" s="18" t="n">
        <v>0</v>
      </c>
      <c r="P40" s="20" t="n">
        <v>0</v>
      </c>
      <c r="Q40" s="18" t="n">
        <v>3.53937769</v>
      </c>
      <c r="R40" s="20" t="n">
        <v>1.42554534</v>
      </c>
    </row>
    <row r="41" spans="1:18">
      <c r="A41" s="15" t="s">
        <v>438</v>
      </c>
      <c r="B41" s="17" t="n">
        <v>5712</v>
      </c>
      <c r="C41" s="18">
        <f>(99.0/B41*100)</f>
        <v/>
      </c>
      <c r="D41" s="19" t="n">
        <v>5613</v>
      </c>
      <c r="E41" s="18" t="n">
        <v>38.21431505</v>
      </c>
      <c r="F41" s="20" t="n">
        <v>3.79367191</v>
      </c>
      <c r="G41" s="18" t="n">
        <v>56.60350233</v>
      </c>
      <c r="H41" s="20" t="n">
        <v>3.88851821</v>
      </c>
      <c r="I41" s="18" t="n">
        <v>0.72477506</v>
      </c>
      <c r="J41" s="20" t="n">
        <v>0.59059192</v>
      </c>
      <c r="K41" s="18" t="s">
        <v>404</v>
      </c>
      <c r="L41" s="20" t="s">
        <v>404</v>
      </c>
      <c r="M41" s="18" t="n">
        <v>0</v>
      </c>
      <c r="N41" s="20" t="n">
        <v>0</v>
      </c>
      <c r="O41" s="18" t="n">
        <v>0</v>
      </c>
      <c r="P41" s="20" t="n">
        <v>0</v>
      </c>
      <c r="Q41" s="18" t="n">
        <v>4.45740757</v>
      </c>
      <c r="R41" s="20" t="n">
        <v>1.69726117</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38.81923634</v>
      </c>
      <c r="F44" s="20" t="n">
        <v>4.15568145</v>
      </c>
      <c r="G44" s="18" t="n">
        <v>33.92540357</v>
      </c>
      <c r="H44" s="20" t="n">
        <v>3.48017626</v>
      </c>
      <c r="I44" s="18" t="n">
        <v>0</v>
      </c>
      <c r="J44" s="20" t="n">
        <v>0</v>
      </c>
      <c r="K44" s="18" t="s">
        <v>404</v>
      </c>
      <c r="L44" s="20" t="s">
        <v>404</v>
      </c>
      <c r="M44" s="18" t="n">
        <v>0</v>
      </c>
      <c r="N44" s="20" t="n">
        <v>0</v>
      </c>
      <c r="O44" s="18" t="n">
        <v>0</v>
      </c>
      <c r="P44" s="20" t="n">
        <v>0</v>
      </c>
      <c r="Q44" s="18" t="n">
        <v>27.25536009</v>
      </c>
      <c r="R44" s="20" t="n">
        <v>3.18158928</v>
      </c>
    </row>
    <row r="45" spans="1:18">
      <c r="A45" s="15" t="s">
        <v>442</v>
      </c>
      <c r="B45" s="17" t="n">
        <v>5519</v>
      </c>
      <c r="C45" s="18">
        <f>(0.0/B45*100)</f>
        <v/>
      </c>
      <c r="D45" s="19" t="n">
        <v>5519</v>
      </c>
      <c r="E45" s="18" t="n">
        <v>87.49399382999999</v>
      </c>
      <c r="F45" s="20" t="n">
        <v>2.96929782</v>
      </c>
      <c r="G45" s="18" t="n">
        <v>4.6117952</v>
      </c>
      <c r="H45" s="20" t="n">
        <v>1.8327057</v>
      </c>
      <c r="I45" s="18" t="n">
        <v>0</v>
      </c>
      <c r="J45" s="20" t="n">
        <v>0</v>
      </c>
      <c r="K45" s="18" t="s">
        <v>404</v>
      </c>
      <c r="L45" s="20" t="s">
        <v>404</v>
      </c>
      <c r="M45" s="18" t="n">
        <v>0</v>
      </c>
      <c r="N45" s="20" t="n">
        <v>0</v>
      </c>
      <c r="O45" s="18" t="n">
        <v>0</v>
      </c>
      <c r="P45" s="20" t="n">
        <v>0</v>
      </c>
      <c r="Q45" s="18" t="n">
        <v>7.89421097</v>
      </c>
      <c r="R45" s="20" t="n">
        <v>2.36470639</v>
      </c>
    </row>
    <row r="46" spans="1:18">
      <c r="A46" s="15" t="s">
        <v>443</v>
      </c>
      <c r="B46" s="17" t="n">
        <v>23141</v>
      </c>
      <c r="C46" s="18">
        <f>(6020.0/B46*100)</f>
        <v/>
      </c>
      <c r="D46" s="19" t="n">
        <v>17121</v>
      </c>
      <c r="E46" s="18" t="n">
        <v>38.40105615</v>
      </c>
      <c r="F46" s="20" t="n">
        <v>2.69477541</v>
      </c>
      <c r="G46" s="18" t="n">
        <v>46.07902474</v>
      </c>
      <c r="H46" s="20" t="n">
        <v>2.7970073</v>
      </c>
      <c r="I46" s="18" t="n">
        <v>15.51991911</v>
      </c>
      <c r="J46" s="20" t="n">
        <v>1.61092822</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18.43746942</v>
      </c>
      <c r="F47" s="20" t="n">
        <v>2.84736816</v>
      </c>
      <c r="G47" s="18" t="n">
        <v>68.80484527</v>
      </c>
      <c r="H47" s="20" t="n">
        <v>3.34397644</v>
      </c>
      <c r="I47" s="18" t="n">
        <v>3.14759677</v>
      </c>
      <c r="J47" s="20" t="n">
        <v>1.24535904</v>
      </c>
      <c r="K47" s="18" t="s">
        <v>404</v>
      </c>
      <c r="L47" s="20" t="s">
        <v>404</v>
      </c>
      <c r="M47" s="18" t="n">
        <v>0</v>
      </c>
      <c r="N47" s="20" t="n">
        <v>0</v>
      </c>
      <c r="O47" s="18" t="n">
        <v>0</v>
      </c>
      <c r="P47" s="20" t="n">
        <v>0</v>
      </c>
      <c r="Q47" s="18" t="n">
        <v>9.61008854</v>
      </c>
      <c r="R47" s="20" t="n">
        <v>2.05418988</v>
      </c>
    </row>
    <row r="48" spans="1:18">
      <c r="A48" s="15" t="s">
        <v>445</v>
      </c>
      <c r="B48" s="17" t="n">
        <v>9841</v>
      </c>
      <c r="C48" s="18">
        <f>(40.0/B48*100)</f>
        <v/>
      </c>
      <c r="D48" s="19" t="n">
        <v>9801</v>
      </c>
      <c r="E48" s="18" t="n">
        <v>9.492913619999999</v>
      </c>
      <c r="F48" s="20" t="n">
        <v>1.87302597</v>
      </c>
      <c r="G48" s="18" t="n">
        <v>88.54071089999999</v>
      </c>
      <c r="H48" s="20" t="n">
        <v>2.15359144</v>
      </c>
      <c r="I48" s="18" t="n">
        <v>0.53523928</v>
      </c>
      <c r="J48" s="20" t="n">
        <v>0.52726012</v>
      </c>
      <c r="K48" s="18" t="s">
        <v>404</v>
      </c>
      <c r="L48" s="20" t="s">
        <v>404</v>
      </c>
      <c r="M48" s="18" t="n">
        <v>0</v>
      </c>
      <c r="N48" s="20" t="n">
        <v>0</v>
      </c>
      <c r="O48" s="18" t="n">
        <v>0</v>
      </c>
      <c r="P48" s="20" t="n">
        <v>0</v>
      </c>
      <c r="Q48" s="18" t="n">
        <v>1.4311362</v>
      </c>
      <c r="R48" s="20" t="n">
        <v>0.80616881</v>
      </c>
    </row>
    <row r="49" spans="1:18">
      <c r="A49" s="15" t="s">
        <v>446</v>
      </c>
      <c r="B49" s="17" t="n">
        <v>6349</v>
      </c>
      <c r="C49" s="18">
        <f>(52.0/B49*100)</f>
        <v/>
      </c>
      <c r="D49" s="19" t="n">
        <v>6297</v>
      </c>
      <c r="E49" s="18" t="n">
        <v>13.26575593</v>
      </c>
      <c r="F49" s="20" t="n">
        <v>2.57556878</v>
      </c>
      <c r="G49" s="18" t="n">
        <v>50.65830905</v>
      </c>
      <c r="H49" s="20" t="n">
        <v>3.52948753</v>
      </c>
      <c r="I49" s="18" t="n">
        <v>0</v>
      </c>
      <c r="J49" s="20" t="n">
        <v>0</v>
      </c>
      <c r="K49" s="18" t="s">
        <v>404</v>
      </c>
      <c r="L49" s="20" t="s">
        <v>404</v>
      </c>
      <c r="M49" s="18" t="n">
        <v>0</v>
      </c>
      <c r="N49" s="20" t="n">
        <v>0</v>
      </c>
      <c r="O49" s="18" t="n">
        <v>0</v>
      </c>
      <c r="P49" s="20" t="n">
        <v>0</v>
      </c>
      <c r="Q49" s="18" t="n">
        <v>36.07593503</v>
      </c>
      <c r="R49" s="20" t="n">
        <v>3.19639591</v>
      </c>
    </row>
    <row r="50" spans="1:18">
      <c r="A50" s="15" t="s">
        <v>447</v>
      </c>
      <c r="B50" s="17" t="n">
        <v>11795</v>
      </c>
      <c r="C50" s="18">
        <f>(1031.0/B50*100)</f>
        <v/>
      </c>
      <c r="D50" s="19" t="n">
        <v>10764</v>
      </c>
      <c r="E50" s="18" t="n">
        <v>27.08026528</v>
      </c>
      <c r="F50" s="20" t="n">
        <v>3.14694616</v>
      </c>
      <c r="G50" s="18" t="n">
        <v>55.94306136</v>
      </c>
      <c r="H50" s="20" t="n">
        <v>3.64449621</v>
      </c>
      <c r="I50" s="18" t="n">
        <v>8.769175479999999</v>
      </c>
      <c r="J50" s="20" t="n">
        <v>2.05654139</v>
      </c>
      <c r="K50" s="18" t="s">
        <v>404</v>
      </c>
      <c r="L50" s="20" t="s">
        <v>404</v>
      </c>
      <c r="M50" s="18" t="n">
        <v>0</v>
      </c>
      <c r="N50" s="20" t="n">
        <v>0</v>
      </c>
      <c r="O50" s="18" t="n">
        <v>0</v>
      </c>
      <c r="P50" s="20" t="n">
        <v>0</v>
      </c>
      <c r="Q50" s="18" t="n">
        <v>8.20749788</v>
      </c>
      <c r="R50" s="20" t="n">
        <v>1.62226712</v>
      </c>
    </row>
    <row r="51" spans="1:18">
      <c r="A51" s="15" t="s">
        <v>448</v>
      </c>
      <c r="B51" s="17" t="n">
        <v>6866</v>
      </c>
      <c r="C51" s="18">
        <f>(1235.0/B51*100)</f>
        <v/>
      </c>
      <c r="D51" s="19" t="n">
        <v>5631</v>
      </c>
      <c r="E51" s="18" t="n">
        <v>11.53653332</v>
      </c>
      <c r="F51" s="20" t="n">
        <v>2.88635731</v>
      </c>
      <c r="G51" s="18" t="n">
        <v>81.17378478000001</v>
      </c>
      <c r="H51" s="20" t="n">
        <v>3.46600698</v>
      </c>
      <c r="I51" s="18" t="n">
        <v>7.2896819</v>
      </c>
      <c r="J51" s="20" t="n">
        <v>2.17719574</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22.50593488</v>
      </c>
      <c r="F52" s="20" t="n">
        <v>3.37359891</v>
      </c>
      <c r="G52" s="18" t="n">
        <v>68.85202958000001</v>
      </c>
      <c r="H52" s="20" t="n">
        <v>3.33254827</v>
      </c>
      <c r="I52" s="18" t="n">
        <v>0.70727103</v>
      </c>
      <c r="J52" s="20" t="n">
        <v>0.01650758</v>
      </c>
      <c r="K52" s="18" t="s">
        <v>404</v>
      </c>
      <c r="L52" s="20" t="s">
        <v>404</v>
      </c>
      <c r="M52" s="18" t="n">
        <v>0</v>
      </c>
      <c r="N52" s="20" t="n">
        <v>0</v>
      </c>
      <c r="O52" s="18" t="n">
        <v>0</v>
      </c>
      <c r="P52" s="20" t="n">
        <v>0</v>
      </c>
      <c r="Q52" s="18" t="n">
        <v>7.93476451</v>
      </c>
      <c r="R52" s="20" t="n">
        <v>2.04333093</v>
      </c>
    </row>
    <row r="53" spans="1:18">
      <c r="A53" s="15" t="s">
        <v>450</v>
      </c>
      <c r="B53" s="17" t="n">
        <v>5571</v>
      </c>
      <c r="C53" s="18">
        <f>(0.0/B53*100)</f>
        <v/>
      </c>
      <c r="D53" s="19" t="n">
        <v>5571</v>
      </c>
      <c r="E53" s="18" t="n">
        <v>41.66009675</v>
      </c>
      <c r="F53" s="20" t="n">
        <v>0.13327808</v>
      </c>
      <c r="G53" s="18" t="n">
        <v>36.74044137</v>
      </c>
      <c r="H53" s="20" t="n">
        <v>0.12661834</v>
      </c>
      <c r="I53" s="18" t="n">
        <v>1.01628048</v>
      </c>
      <c r="J53" s="20" t="n">
        <v>0.06215544</v>
      </c>
      <c r="K53" s="18" t="s">
        <v>404</v>
      </c>
      <c r="L53" s="20" t="s">
        <v>404</v>
      </c>
      <c r="M53" s="18" t="n">
        <v>0</v>
      </c>
      <c r="N53" s="20" t="n">
        <v>0</v>
      </c>
      <c r="O53" s="18" t="n">
        <v>0</v>
      </c>
      <c r="P53" s="20" t="n">
        <v>0</v>
      </c>
      <c r="Q53" s="18" t="n">
        <v>20.5831814</v>
      </c>
      <c r="R53" s="20" t="n">
        <v>0.10887482</v>
      </c>
    </row>
    <row r="54" spans="1:18">
      <c r="A54" s="15" t="s">
        <v>451</v>
      </c>
      <c r="B54" s="17" t="n">
        <v>4740</v>
      </c>
      <c r="C54" s="18">
        <f>(199.0/B54*100)</f>
        <v/>
      </c>
      <c r="D54" s="19" t="n">
        <v>4541</v>
      </c>
      <c r="E54" s="18" t="n">
        <v>27.43386751</v>
      </c>
      <c r="F54" s="20" t="n">
        <v>3.32842581</v>
      </c>
      <c r="G54" s="18" t="n">
        <v>31.18194017</v>
      </c>
      <c r="H54" s="20" t="n">
        <v>3.5740962</v>
      </c>
      <c r="I54" s="18" t="n">
        <v>12.32065786</v>
      </c>
      <c r="J54" s="20" t="n">
        <v>1.87807052</v>
      </c>
      <c r="K54" s="18" t="s">
        <v>404</v>
      </c>
      <c r="L54" s="20" t="s">
        <v>404</v>
      </c>
      <c r="M54" s="18" t="n">
        <v>0</v>
      </c>
      <c r="N54" s="20" t="n">
        <v>0</v>
      </c>
      <c r="O54" s="18" t="n">
        <v>0</v>
      </c>
      <c r="P54" s="20" t="n">
        <v>0</v>
      </c>
      <c r="Q54" s="18" t="n">
        <v>29.06353447</v>
      </c>
      <c r="R54" s="20" t="n">
        <v>3.8514574</v>
      </c>
    </row>
    <row r="55" spans="1:18">
      <c r="A55" s="15" t="s">
        <v>452</v>
      </c>
      <c r="B55" s="17" t="n">
        <v>5316</v>
      </c>
      <c r="C55" s="18">
        <f>(43.0/B55*100)</f>
        <v/>
      </c>
      <c r="D55" s="19" t="n">
        <v>5273</v>
      </c>
      <c r="E55" s="18" t="n">
        <v>34.85998846</v>
      </c>
      <c r="F55" s="20" t="n">
        <v>2.9438292</v>
      </c>
      <c r="G55" s="18" t="n">
        <v>26.86111612</v>
      </c>
      <c r="H55" s="20" t="n">
        <v>3.1753056</v>
      </c>
      <c r="I55" s="18" t="n">
        <v>0</v>
      </c>
      <c r="J55" s="20" t="n">
        <v>0</v>
      </c>
      <c r="K55" s="18" t="s">
        <v>404</v>
      </c>
      <c r="L55" s="20" t="s">
        <v>404</v>
      </c>
      <c r="M55" s="18" t="n">
        <v>0</v>
      </c>
      <c r="N55" s="20" t="n">
        <v>0</v>
      </c>
      <c r="O55" s="18" t="n">
        <v>0</v>
      </c>
      <c r="P55" s="20" t="n">
        <v>0</v>
      </c>
      <c r="Q55" s="18" t="n">
        <v>38.27889541</v>
      </c>
      <c r="R55" s="20" t="n">
        <v>3.10728551</v>
      </c>
    </row>
    <row r="56" spans="1:18">
      <c r="A56" s="15" t="s">
        <v>453</v>
      </c>
      <c r="B56" s="17" t="n">
        <v>5359</v>
      </c>
      <c r="C56" s="18">
        <f>(0.0/B56*100)</f>
        <v/>
      </c>
      <c r="D56" s="19" t="n">
        <v>5359</v>
      </c>
      <c r="E56" s="18" t="n">
        <v>26.8827932</v>
      </c>
      <c r="F56" s="20" t="n">
        <v>3.44030702</v>
      </c>
      <c r="G56" s="18" t="n">
        <v>64.02140964</v>
      </c>
      <c r="H56" s="20" t="n">
        <v>3.7669014</v>
      </c>
      <c r="I56" s="18" t="n">
        <v>4.28530324</v>
      </c>
      <c r="J56" s="20" t="n">
        <v>1.60179577</v>
      </c>
      <c r="K56" s="18" t="s">
        <v>404</v>
      </c>
      <c r="L56" s="20" t="s">
        <v>404</v>
      </c>
      <c r="M56" s="18" t="n">
        <v>0</v>
      </c>
      <c r="N56" s="20" t="n">
        <v>0</v>
      </c>
      <c r="O56" s="18" t="n">
        <v>0</v>
      </c>
      <c r="P56" s="20" t="n">
        <v>0</v>
      </c>
      <c r="Q56" s="18" t="n">
        <v>4.81049392</v>
      </c>
      <c r="R56" s="20" t="n">
        <v>1.99612488</v>
      </c>
    </row>
    <row r="57" spans="1:18">
      <c r="A57" s="15" t="s">
        <v>454</v>
      </c>
      <c r="B57" s="17" t="n">
        <v>6513</v>
      </c>
      <c r="C57" s="18">
        <f>(0.0/B57*100)</f>
        <v/>
      </c>
      <c r="D57" s="19" t="n">
        <v>6513</v>
      </c>
      <c r="E57" s="18" t="n">
        <v>52.86787518</v>
      </c>
      <c r="F57" s="20" t="n">
        <v>4.19864071</v>
      </c>
      <c r="G57" s="18" t="n">
        <v>27.49248899</v>
      </c>
      <c r="H57" s="20" t="n">
        <v>3.39704195</v>
      </c>
      <c r="I57" s="18" t="n">
        <v>0</v>
      </c>
      <c r="J57" s="20" t="n">
        <v>0</v>
      </c>
      <c r="K57" s="18" t="s">
        <v>404</v>
      </c>
      <c r="L57" s="20" t="s">
        <v>404</v>
      </c>
      <c r="M57" s="18" t="n">
        <v>0</v>
      </c>
      <c r="N57" s="20" t="n">
        <v>0</v>
      </c>
      <c r="O57" s="18" t="n">
        <v>0.43379907</v>
      </c>
      <c r="P57" s="20" t="n">
        <v>0.4275804</v>
      </c>
      <c r="Q57" s="18" t="n">
        <v>19.20583676</v>
      </c>
      <c r="R57" s="20" t="n">
        <v>2.89216992</v>
      </c>
    </row>
    <row r="58" spans="1:18">
      <c r="A58" s="15" t="s">
        <v>455</v>
      </c>
      <c r="B58" s="17" t="n">
        <v>7267</v>
      </c>
      <c r="C58" s="18">
        <f>(0.0/B58*100)</f>
        <v/>
      </c>
      <c r="D58" s="19" t="n">
        <v>7267</v>
      </c>
      <c r="E58" s="18" t="n">
        <v>23.01260971</v>
      </c>
      <c r="F58" s="20" t="n">
        <v>2.91195618</v>
      </c>
      <c r="G58" s="18" t="n">
        <v>19.06996414</v>
      </c>
      <c r="H58" s="20" t="n">
        <v>3.05207546</v>
      </c>
      <c r="I58" s="18" t="n">
        <v>0</v>
      </c>
      <c r="J58" s="20" t="n">
        <v>0</v>
      </c>
      <c r="K58" s="18" t="s">
        <v>404</v>
      </c>
      <c r="L58" s="20" t="s">
        <v>404</v>
      </c>
      <c r="M58" s="18" t="n">
        <v>0</v>
      </c>
      <c r="N58" s="20" t="n">
        <v>0</v>
      </c>
      <c r="O58" s="18" t="n">
        <v>0</v>
      </c>
      <c r="P58" s="20" t="n">
        <v>0</v>
      </c>
      <c r="Q58" s="18" t="n">
        <v>57.91742615</v>
      </c>
      <c r="R58" s="20" t="n">
        <v>3.67154246</v>
      </c>
    </row>
    <row r="59" spans="1:18">
      <c r="A59" s="15" t="s">
        <v>456</v>
      </c>
      <c r="B59" s="17" t="n">
        <v>4826</v>
      </c>
      <c r="C59" s="18">
        <f>(0.0/B59*100)</f>
        <v/>
      </c>
      <c r="D59" s="19" t="n">
        <v>4826</v>
      </c>
      <c r="E59" s="18" t="n">
        <v>33.62086075</v>
      </c>
      <c r="F59" s="20" t="n">
        <v>1.17937517</v>
      </c>
      <c r="G59" s="18" t="n">
        <v>27.79654045</v>
      </c>
      <c r="H59" s="20" t="n">
        <v>1.30066813</v>
      </c>
      <c r="I59" s="18" t="n">
        <v>0</v>
      </c>
      <c r="J59" s="20" t="n">
        <v>0</v>
      </c>
      <c r="K59" s="18" t="s">
        <v>404</v>
      </c>
      <c r="L59" s="20" t="s">
        <v>404</v>
      </c>
      <c r="M59" s="18" t="n">
        <v>0</v>
      </c>
      <c r="N59" s="20" t="n">
        <v>0</v>
      </c>
      <c r="O59" s="18" t="n">
        <v>0</v>
      </c>
      <c r="P59" s="20" t="n">
        <v>0</v>
      </c>
      <c r="Q59" s="18" t="n">
        <v>38.5825988</v>
      </c>
      <c r="R59" s="20" t="n">
        <v>1.39628339</v>
      </c>
    </row>
    <row r="60" spans="1:18">
      <c r="A60" s="15" t="s">
        <v>457</v>
      </c>
      <c r="B60" s="17" t="n">
        <v>4546</v>
      </c>
      <c r="C60" s="18">
        <f>(0.0/B60*100)</f>
        <v/>
      </c>
      <c r="D60" s="19" t="n">
        <v>4546</v>
      </c>
      <c r="E60" s="18" t="n">
        <v>39.59241038</v>
      </c>
      <c r="F60" s="20" t="n">
        <v>3.34619867</v>
      </c>
      <c r="G60" s="18" t="n">
        <v>9.73033476</v>
      </c>
      <c r="H60" s="20" t="n">
        <v>2.44584082</v>
      </c>
      <c r="I60" s="18" t="n">
        <v>0</v>
      </c>
      <c r="J60" s="20" t="n">
        <v>0</v>
      </c>
      <c r="K60" s="18" t="s">
        <v>404</v>
      </c>
      <c r="L60" s="20" t="s">
        <v>404</v>
      </c>
      <c r="M60" s="18" t="n">
        <v>0</v>
      </c>
      <c r="N60" s="20" t="n">
        <v>0</v>
      </c>
      <c r="O60" s="18" t="n">
        <v>0</v>
      </c>
      <c r="P60" s="20" t="n">
        <v>0</v>
      </c>
      <c r="Q60" s="18" t="n">
        <v>50.67725487</v>
      </c>
      <c r="R60" s="20" t="n">
        <v>3.34511573</v>
      </c>
    </row>
    <row r="61" spans="1:18">
      <c r="A61" s="15" t="s">
        <v>458</v>
      </c>
      <c r="B61" s="17" t="n">
        <v>6525</v>
      </c>
      <c r="C61" s="18">
        <f>(0.0/B61*100)</f>
        <v/>
      </c>
      <c r="D61" s="19" t="n">
        <v>6525</v>
      </c>
      <c r="E61" s="18" t="n">
        <v>11.87785348</v>
      </c>
      <c r="F61" s="20" t="n">
        <v>1.87661367</v>
      </c>
      <c r="G61" s="18" t="n">
        <v>73.55073037</v>
      </c>
      <c r="H61" s="20" t="n">
        <v>2.43241576</v>
      </c>
      <c r="I61" s="18" t="n">
        <v>1.18782742</v>
      </c>
      <c r="J61" s="20" t="n">
        <v>0.71730393</v>
      </c>
      <c r="K61" s="18" t="s">
        <v>404</v>
      </c>
      <c r="L61" s="20" t="s">
        <v>404</v>
      </c>
      <c r="M61" s="18" t="n">
        <v>0</v>
      </c>
      <c r="N61" s="20" t="n">
        <v>0</v>
      </c>
      <c r="O61" s="18" t="n">
        <v>0</v>
      </c>
      <c r="P61" s="20" t="n">
        <v>0</v>
      </c>
      <c r="Q61" s="18" t="n">
        <v>13.38358873</v>
      </c>
      <c r="R61" s="20" t="n">
        <v>2.07047398</v>
      </c>
    </row>
    <row r="62" spans="1:18">
      <c r="A62" s="15" t="s">
        <v>459</v>
      </c>
      <c r="B62" s="17" t="n">
        <v>4476</v>
      </c>
      <c r="C62" s="18">
        <f>(0.0/B62*100)</f>
        <v/>
      </c>
      <c r="D62" s="19" t="n">
        <v>4476</v>
      </c>
      <c r="E62" s="18" t="n">
        <v>55.07045527</v>
      </c>
      <c r="F62" s="20" t="n">
        <v>0.05574893</v>
      </c>
      <c r="G62" s="18" t="n">
        <v>34.89786029</v>
      </c>
      <c r="H62" s="20" t="n">
        <v>0.0541188</v>
      </c>
      <c r="I62" s="18" t="n">
        <v>0.43076457</v>
      </c>
      <c r="J62" s="20" t="n">
        <v>0.00694981</v>
      </c>
      <c r="K62" s="18" t="s">
        <v>404</v>
      </c>
      <c r="L62" s="20" t="s">
        <v>404</v>
      </c>
      <c r="M62" s="18" t="n">
        <v>0</v>
      </c>
      <c r="N62" s="20" t="n">
        <v>0</v>
      </c>
      <c r="O62" s="18" t="n">
        <v>0</v>
      </c>
      <c r="P62" s="20" t="n">
        <v>0</v>
      </c>
      <c r="Q62" s="18" t="n">
        <v>9.600919879999999</v>
      </c>
      <c r="R62" s="20" t="n">
        <v>0.03498569</v>
      </c>
    </row>
    <row r="63" spans="1:18">
      <c r="A63" s="15" t="s">
        <v>460</v>
      </c>
      <c r="B63" s="17" t="n">
        <v>5324</v>
      </c>
      <c r="C63" s="18">
        <f>(0.0/B63*100)</f>
        <v/>
      </c>
      <c r="D63" s="19" t="n">
        <v>5324</v>
      </c>
      <c r="E63" s="18" t="n">
        <v>20.10047304</v>
      </c>
      <c r="F63" s="20" t="n">
        <v>0.12217996</v>
      </c>
      <c r="G63" s="18" t="n">
        <v>40.80485399</v>
      </c>
      <c r="H63" s="20" t="n">
        <v>0.16239786</v>
      </c>
      <c r="I63" s="18" t="n">
        <v>0</v>
      </c>
      <c r="J63" s="20" t="n">
        <v>0</v>
      </c>
      <c r="K63" s="18" t="s">
        <v>404</v>
      </c>
      <c r="L63" s="20" t="s">
        <v>404</v>
      </c>
      <c r="M63" s="18" t="n">
        <v>0</v>
      </c>
      <c r="N63" s="20" t="n">
        <v>0</v>
      </c>
      <c r="O63" s="18" t="n">
        <v>0</v>
      </c>
      <c r="P63" s="20" t="n">
        <v>0</v>
      </c>
      <c r="Q63" s="18" t="n">
        <v>39.09467298</v>
      </c>
      <c r="R63" s="20" t="n">
        <v>0.18708472</v>
      </c>
    </row>
    <row r="64" spans="1:18">
      <c r="A64" s="15" t="s">
        <v>461</v>
      </c>
      <c r="B64" s="17" t="n">
        <v>3634</v>
      </c>
      <c r="C64" s="18">
        <f>(27.0/B64*100)</f>
        <v/>
      </c>
      <c r="D64" s="19" t="n">
        <v>3607</v>
      </c>
      <c r="E64" s="18" t="n">
        <v>37.73209111</v>
      </c>
      <c r="F64" s="20" t="n">
        <v>0.12497617</v>
      </c>
      <c r="G64" s="18" t="n">
        <v>47.95123658</v>
      </c>
      <c r="H64" s="20" t="n">
        <v>0.1141354</v>
      </c>
      <c r="I64" s="18" t="n">
        <v>0</v>
      </c>
      <c r="J64" s="20" t="n">
        <v>0</v>
      </c>
      <c r="K64" s="18" t="s">
        <v>404</v>
      </c>
      <c r="L64" s="20" t="s">
        <v>404</v>
      </c>
      <c r="M64" s="18" t="n">
        <v>0</v>
      </c>
      <c r="N64" s="20" t="n">
        <v>0</v>
      </c>
      <c r="O64" s="18" t="n">
        <v>0</v>
      </c>
      <c r="P64" s="20" t="n">
        <v>0</v>
      </c>
      <c r="Q64" s="18" t="n">
        <v>14.31667231</v>
      </c>
      <c r="R64" s="20" t="n">
        <v>0.08473582</v>
      </c>
    </row>
    <row r="65" spans="1:18">
      <c r="A65" s="15" t="s">
        <v>462</v>
      </c>
      <c r="B65" s="17" t="n">
        <v>5325</v>
      </c>
      <c r="C65" s="18">
        <f>(0.0/B65*100)</f>
        <v/>
      </c>
      <c r="D65" s="19" t="n">
        <v>5325</v>
      </c>
      <c r="E65" s="18" t="n">
        <v>76.890191</v>
      </c>
      <c r="F65" s="20" t="n">
        <v>2.82895508</v>
      </c>
      <c r="G65" s="18" t="n">
        <v>18.69778502</v>
      </c>
      <c r="H65" s="20" t="n">
        <v>2.70440714</v>
      </c>
      <c r="I65" s="18" t="n">
        <v>0</v>
      </c>
      <c r="J65" s="20" t="n">
        <v>0</v>
      </c>
      <c r="K65" s="18" t="s">
        <v>404</v>
      </c>
      <c r="L65" s="20" t="s">
        <v>404</v>
      </c>
      <c r="M65" s="18" t="n">
        <v>0</v>
      </c>
      <c r="N65" s="20" t="n">
        <v>0</v>
      </c>
      <c r="O65" s="18" t="n">
        <v>0</v>
      </c>
      <c r="P65" s="20" t="n">
        <v>0</v>
      </c>
      <c r="Q65" s="18" t="n">
        <v>4.41202398</v>
      </c>
      <c r="R65" s="20" t="n">
        <v>1.40413969</v>
      </c>
    </row>
    <row r="66" spans="1:18">
      <c r="A66" s="15" t="s">
        <v>463</v>
      </c>
      <c r="B66" s="17" t="n">
        <v>5665</v>
      </c>
      <c r="C66" s="18">
        <f>(0.0/B66*100)</f>
        <v/>
      </c>
      <c r="D66" s="19" t="n">
        <v>5665</v>
      </c>
      <c r="E66" s="18" t="n">
        <v>24.82600754</v>
      </c>
      <c r="F66" s="20" t="n">
        <v>0.31986086</v>
      </c>
      <c r="G66" s="18" t="n">
        <v>68.16478893999999</v>
      </c>
      <c r="H66" s="20" t="n">
        <v>0.40748535</v>
      </c>
      <c r="I66" s="18" t="n">
        <v>1.05209465</v>
      </c>
      <c r="J66" s="20" t="n">
        <v>0.33984667</v>
      </c>
      <c r="K66" s="18" t="s">
        <v>404</v>
      </c>
      <c r="L66" s="20" t="s">
        <v>404</v>
      </c>
      <c r="M66" s="18" t="n">
        <v>0</v>
      </c>
      <c r="N66" s="20" t="n">
        <v>0</v>
      </c>
      <c r="O66" s="18" t="n">
        <v>0</v>
      </c>
      <c r="P66" s="20" t="n">
        <v>0</v>
      </c>
      <c r="Q66" s="18" t="n">
        <v>5.95710887</v>
      </c>
      <c r="R66" s="20" t="n">
        <v>0.0627226</v>
      </c>
    </row>
    <row r="67" spans="1:18">
      <c r="A67" s="15" t="s">
        <v>464</v>
      </c>
      <c r="B67" s="17" t="n">
        <v>6971</v>
      </c>
      <c r="C67" s="18">
        <f>(0.0/B67*100)</f>
        <v/>
      </c>
      <c r="D67" s="19" t="n">
        <v>6971</v>
      </c>
      <c r="E67" s="18" t="n">
        <v>26.74400061</v>
      </c>
      <c r="F67" s="20" t="n">
        <v>2.57091322</v>
      </c>
      <c r="G67" s="18" t="n">
        <v>45.85688055</v>
      </c>
      <c r="H67" s="20" t="n">
        <v>3.18878484</v>
      </c>
      <c r="I67" s="18" t="n">
        <v>0.8893451</v>
      </c>
      <c r="J67" s="20" t="n">
        <v>0.5227811</v>
      </c>
      <c r="K67" s="18" t="s">
        <v>404</v>
      </c>
      <c r="L67" s="20" t="s">
        <v>404</v>
      </c>
      <c r="M67" s="18" t="n">
        <v>0</v>
      </c>
      <c r="N67" s="20" t="n">
        <v>0</v>
      </c>
      <c r="O67" s="18" t="n">
        <v>0</v>
      </c>
      <c r="P67" s="20" t="n">
        <v>0</v>
      </c>
      <c r="Q67" s="18" t="n">
        <v>26.50977374</v>
      </c>
      <c r="R67" s="20" t="n">
        <v>2.69090777</v>
      </c>
    </row>
    <row r="68" spans="1:18">
      <c r="A68" s="15" t="s">
        <v>465</v>
      </c>
      <c r="B68" s="17" t="n">
        <v>12083</v>
      </c>
      <c r="C68" s="18">
        <f>(0.0/B68*100)</f>
        <v/>
      </c>
      <c r="D68" s="19" t="n">
        <v>12083</v>
      </c>
      <c r="E68" s="18" t="n">
        <v>66.20212515999999</v>
      </c>
      <c r="F68" s="20" t="n">
        <v>0.08718183</v>
      </c>
      <c r="G68" s="18" t="n">
        <v>27.43406955</v>
      </c>
      <c r="H68" s="20" t="n">
        <v>0.07944466</v>
      </c>
      <c r="I68" s="18" t="n">
        <v>0.73080554</v>
      </c>
      <c r="J68" s="20" t="n">
        <v>0.02197892</v>
      </c>
      <c r="K68" s="18" t="s">
        <v>404</v>
      </c>
      <c r="L68" s="20" t="s">
        <v>404</v>
      </c>
      <c r="M68" s="18" t="n">
        <v>0</v>
      </c>
      <c r="N68" s="20" t="n">
        <v>0</v>
      </c>
      <c r="O68" s="18" t="n">
        <v>0</v>
      </c>
      <c r="P68" s="20" t="n">
        <v>0</v>
      </c>
      <c r="Q68" s="18" t="n">
        <v>5.63299974</v>
      </c>
      <c r="R68" s="20" t="n">
        <v>0.03686704</v>
      </c>
    </row>
    <row r="69" spans="1:18">
      <c r="A69" s="15" t="s">
        <v>466</v>
      </c>
      <c r="B69" s="17" t="n">
        <v>4876</v>
      </c>
      <c r="C69" s="18">
        <f>(0.0/B69*100)</f>
        <v/>
      </c>
      <c r="D69" s="19" t="n">
        <v>4876</v>
      </c>
      <c r="E69" s="18" t="n">
        <v>45.27141161</v>
      </c>
      <c r="F69" s="20" t="n">
        <v>3.82280432</v>
      </c>
      <c r="G69" s="18" t="n">
        <v>43.51077716</v>
      </c>
      <c r="H69" s="20" t="n">
        <v>3.67253112</v>
      </c>
      <c r="I69" s="18" t="n">
        <v>0</v>
      </c>
      <c r="J69" s="20" t="n">
        <v>0</v>
      </c>
      <c r="K69" s="18" t="s">
        <v>404</v>
      </c>
      <c r="L69" s="20" t="s">
        <v>404</v>
      </c>
      <c r="M69" s="18" t="n">
        <v>0</v>
      </c>
      <c r="N69" s="20" t="n">
        <v>0</v>
      </c>
      <c r="O69" s="18" t="n">
        <v>0</v>
      </c>
      <c r="P69" s="20" t="n">
        <v>0</v>
      </c>
      <c r="Q69" s="18" t="n">
        <v>11.21781123</v>
      </c>
      <c r="R69" s="20" t="n">
        <v>2.26277518</v>
      </c>
    </row>
    <row r="70" spans="1:18">
      <c r="A70" s="15" t="s">
        <v>467</v>
      </c>
      <c r="B70" s="17" t="n">
        <v>6036</v>
      </c>
      <c r="C70" s="18">
        <f>(0.0/B70*100)</f>
        <v/>
      </c>
      <c r="D70" s="19" t="n">
        <v>6036</v>
      </c>
      <c r="E70" s="18" t="n">
        <v>74.14399760000001</v>
      </c>
      <c r="F70" s="20" t="n">
        <v>3.53577417</v>
      </c>
      <c r="G70" s="18" t="n">
        <v>25.68130767</v>
      </c>
      <c r="H70" s="20" t="n">
        <v>3.52775587</v>
      </c>
      <c r="I70" s="18" t="n">
        <v>0</v>
      </c>
      <c r="J70" s="20" t="n">
        <v>0</v>
      </c>
      <c r="K70" s="18" t="s">
        <v>404</v>
      </c>
      <c r="L70" s="20" t="s">
        <v>404</v>
      </c>
      <c r="M70" s="18" t="n">
        <v>0</v>
      </c>
      <c r="N70" s="20" t="n">
        <v>0</v>
      </c>
      <c r="O70" s="18" t="n">
        <v>0</v>
      </c>
      <c r="P70" s="20" t="n">
        <v>0</v>
      </c>
      <c r="Q70" s="18" t="n">
        <v>0.17469473</v>
      </c>
      <c r="R70" s="20" t="n">
        <v>0.17544569</v>
      </c>
    </row>
    <row r="71" spans="1:18">
      <c r="A71" s="15" t="s">
        <v>468</v>
      </c>
      <c r="B71" s="17" t="n">
        <v>6115</v>
      </c>
      <c r="C71" s="18">
        <f>(0.0/B71*100)</f>
        <v/>
      </c>
      <c r="D71" s="19" t="n">
        <v>6115</v>
      </c>
      <c r="E71" s="18" t="n">
        <v>87.16004666000001</v>
      </c>
      <c r="F71" s="20" t="n">
        <v>0.95354871</v>
      </c>
      <c r="G71" s="18" t="n">
        <v>11.21401076</v>
      </c>
      <c r="H71" s="20" t="n">
        <v>0.94280578</v>
      </c>
      <c r="I71" s="18" t="n">
        <v>0.62661758</v>
      </c>
      <c r="J71" s="20" t="n">
        <v>0.02967901</v>
      </c>
      <c r="K71" s="18" t="s">
        <v>404</v>
      </c>
      <c r="L71" s="20" t="s">
        <v>404</v>
      </c>
      <c r="M71" s="18" t="n">
        <v>0</v>
      </c>
      <c r="N71" s="20" t="n">
        <v>0</v>
      </c>
      <c r="O71" s="18" t="n">
        <v>0</v>
      </c>
      <c r="P71" s="20" t="n">
        <v>0</v>
      </c>
      <c r="Q71" s="18" t="n">
        <v>0.99932499</v>
      </c>
      <c r="R71" s="20" t="n">
        <v>0.03133001</v>
      </c>
    </row>
    <row r="72" spans="1:18">
      <c r="A72" s="15" t="s">
        <v>469</v>
      </c>
      <c r="B72" s="17" t="n">
        <v>7708</v>
      </c>
      <c r="C72" s="18">
        <f>(0.0/B72*100)</f>
        <v/>
      </c>
      <c r="D72" s="19" t="n">
        <v>7708</v>
      </c>
      <c r="E72" s="18" t="n">
        <v>42.28854269</v>
      </c>
      <c r="F72" s="20" t="n">
        <v>3.46057912</v>
      </c>
      <c r="G72" s="18" t="n">
        <v>52.15186013</v>
      </c>
      <c r="H72" s="20" t="n">
        <v>3.38099258</v>
      </c>
      <c r="I72" s="18" t="n">
        <v>1.80009285</v>
      </c>
      <c r="J72" s="20" t="n">
        <v>0.92598662</v>
      </c>
      <c r="K72" s="18" t="s">
        <v>404</v>
      </c>
      <c r="L72" s="20" t="s">
        <v>404</v>
      </c>
      <c r="M72" s="18" t="n">
        <v>0</v>
      </c>
      <c r="N72" s="20" t="n">
        <v>0</v>
      </c>
      <c r="O72" s="18" t="n">
        <v>0</v>
      </c>
      <c r="P72" s="20" t="n">
        <v>0</v>
      </c>
      <c r="Q72" s="18" t="n">
        <v>3.75950433</v>
      </c>
      <c r="R72" s="20" t="n">
        <v>1.3201497</v>
      </c>
    </row>
    <row r="73" spans="1:18">
      <c r="A73" s="15" t="s">
        <v>470</v>
      </c>
      <c r="B73" s="17" t="n">
        <v>8249</v>
      </c>
      <c r="C73" s="18">
        <f>(0.0/B73*100)</f>
        <v/>
      </c>
      <c r="D73" s="19" t="n">
        <v>8249</v>
      </c>
      <c r="E73" s="18" t="n">
        <v>51.67644881</v>
      </c>
      <c r="F73" s="20" t="n">
        <v>3.34110058</v>
      </c>
      <c r="G73" s="18" t="n">
        <v>38.38601014</v>
      </c>
      <c r="H73" s="20" t="n">
        <v>3.57919392</v>
      </c>
      <c r="I73" s="18" t="n">
        <v>2.74093588</v>
      </c>
      <c r="J73" s="20" t="n">
        <v>1.27603664</v>
      </c>
      <c r="K73" s="18" t="s">
        <v>404</v>
      </c>
      <c r="L73" s="20" t="s">
        <v>404</v>
      </c>
      <c r="M73" s="18" t="n">
        <v>0</v>
      </c>
      <c r="N73" s="20" t="n">
        <v>0</v>
      </c>
      <c r="O73" s="18" t="n">
        <v>0</v>
      </c>
      <c r="P73" s="20" t="n">
        <v>0</v>
      </c>
      <c r="Q73" s="18" t="n">
        <v>7.19660517</v>
      </c>
      <c r="R73" s="20" t="n">
        <v>1.97553297</v>
      </c>
    </row>
    <row r="74" spans="1:18">
      <c r="A74" s="15" t="s">
        <v>471</v>
      </c>
      <c r="B74" s="17" t="n">
        <v>4692</v>
      </c>
      <c r="C74" s="18">
        <f>(484.0/B74*100)</f>
        <v/>
      </c>
      <c r="D74" s="19" t="n">
        <v>4208</v>
      </c>
      <c r="E74" s="18" t="n">
        <v>32.98715682</v>
      </c>
      <c r="F74" s="20" t="n">
        <v>0.19824287</v>
      </c>
      <c r="G74" s="18" t="n">
        <v>44.69782209</v>
      </c>
      <c r="H74" s="20" t="n">
        <v>0.27801177</v>
      </c>
      <c r="I74" s="18" t="n">
        <v>0</v>
      </c>
      <c r="J74" s="20" t="n">
        <v>0</v>
      </c>
      <c r="K74" s="18" t="s">
        <v>404</v>
      </c>
      <c r="L74" s="20" t="s">
        <v>404</v>
      </c>
      <c r="M74" s="18" t="n">
        <v>0</v>
      </c>
      <c r="N74" s="20" t="n">
        <v>0</v>
      </c>
      <c r="O74" s="18" t="n">
        <v>0</v>
      </c>
      <c r="P74" s="20" t="n">
        <v>0</v>
      </c>
      <c r="Q74" s="18" t="n">
        <v>22.31502109</v>
      </c>
      <c r="R74" s="20" t="n">
        <v>0.24676333</v>
      </c>
    </row>
    <row r="75" spans="1:18">
      <c r="A75" s="15" t="s">
        <v>472</v>
      </c>
      <c r="B75" s="17" t="n">
        <v>5375</v>
      </c>
      <c r="C75" s="18">
        <f>(483.0/B75*100)</f>
        <v/>
      </c>
      <c r="D75" s="19" t="n">
        <v>4892</v>
      </c>
      <c r="E75" s="18" t="n">
        <v>59.89144646</v>
      </c>
      <c r="F75" s="20" t="n">
        <v>3.60849788</v>
      </c>
      <c r="G75" s="18" t="n">
        <v>19.61659455</v>
      </c>
      <c r="H75" s="20" t="n">
        <v>2.86053906</v>
      </c>
      <c r="I75" s="18" t="n">
        <v>9.05972854</v>
      </c>
      <c r="J75" s="20" t="n">
        <v>2.57180003</v>
      </c>
      <c r="K75" s="18" t="s">
        <v>404</v>
      </c>
      <c r="L75" s="20" t="s">
        <v>404</v>
      </c>
      <c r="M75" s="18" t="n">
        <v>0</v>
      </c>
      <c r="N75" s="20" t="n">
        <v>0</v>
      </c>
      <c r="O75" s="18" t="n">
        <v>0</v>
      </c>
      <c r="P75" s="20" t="n">
        <v>0</v>
      </c>
      <c r="Q75" s="18" t="n">
        <v>11.43223045</v>
      </c>
      <c r="R75" s="20" t="n">
        <v>2.65875014</v>
      </c>
    </row>
    <row r="76" spans="1:18">
      <c r="A76" s="15" t="s">
        <v>473</v>
      </c>
      <c r="B76" s="17" t="n">
        <v>14167</v>
      </c>
      <c r="C76" s="18">
        <f>(1400.0/B76*100)</f>
        <v/>
      </c>
      <c r="D76" s="19" t="n">
        <v>12767</v>
      </c>
      <c r="E76" s="18" t="n">
        <v>62.67570657</v>
      </c>
      <c r="F76" s="20" t="n">
        <v>2.37247413</v>
      </c>
      <c r="G76" s="18" t="n">
        <v>22.19789681</v>
      </c>
      <c r="H76" s="20" t="n">
        <v>1.89703176</v>
      </c>
      <c r="I76" s="18" t="n">
        <v>8.696268829999999</v>
      </c>
      <c r="J76" s="20" t="n">
        <v>1.48191425</v>
      </c>
      <c r="K76" s="18" t="s">
        <v>404</v>
      </c>
      <c r="L76" s="20" t="s">
        <v>404</v>
      </c>
      <c r="M76" s="18" t="n">
        <v>0</v>
      </c>
      <c r="N76" s="20" t="n">
        <v>0</v>
      </c>
      <c r="O76" s="18" t="n">
        <v>0</v>
      </c>
      <c r="P76" s="20" t="n">
        <v>0</v>
      </c>
      <c r="Q76" s="18" t="n">
        <v>6.43012778</v>
      </c>
      <c r="R76" s="20" t="n">
        <v>1.32616906</v>
      </c>
    </row>
    <row r="77" spans="1:18">
      <c r="A77" s="15" t="s">
        <v>474</v>
      </c>
      <c r="B77" s="17" t="n">
        <v>6062</v>
      </c>
      <c r="C77" s="18">
        <f>(0.0/B77*100)</f>
        <v/>
      </c>
      <c r="D77" s="19" t="n">
        <v>6062</v>
      </c>
      <c r="E77" s="18" t="n">
        <v>21.42873084</v>
      </c>
      <c r="F77" s="20" t="n">
        <v>2.298781</v>
      </c>
      <c r="G77" s="18" t="n">
        <v>45.1313981</v>
      </c>
      <c r="H77" s="20" t="n">
        <v>3.02770994</v>
      </c>
      <c r="I77" s="18" t="n">
        <v>4.08109565</v>
      </c>
      <c r="J77" s="20" t="n">
        <v>1.27745421</v>
      </c>
      <c r="K77" s="18" t="s">
        <v>404</v>
      </c>
      <c r="L77" s="20" t="s">
        <v>404</v>
      </c>
      <c r="M77" s="18" t="n">
        <v>0</v>
      </c>
      <c r="N77" s="20" t="n">
        <v>0</v>
      </c>
      <c r="O77" s="18" t="n">
        <v>0</v>
      </c>
      <c r="P77" s="20" t="n">
        <v>0</v>
      </c>
      <c r="Q77" s="18" t="n">
        <v>29.35877541</v>
      </c>
      <c r="R77" s="20" t="n">
        <v>3.21340097</v>
      </c>
    </row>
    <row r="78" spans="1:18">
      <c r="A78" s="15" t="s">
        <v>475</v>
      </c>
      <c r="B78" s="17" t="n">
        <v>5826</v>
      </c>
      <c r="C78" s="18">
        <f>(0.0/B78*100)</f>
        <v/>
      </c>
      <c r="D78" s="19" t="n">
        <v>5826</v>
      </c>
      <c r="E78" s="18" t="n">
        <v>49.57990514</v>
      </c>
      <c r="F78" s="20" t="n">
        <v>4.02124973</v>
      </c>
      <c r="G78" s="18" t="n">
        <v>17.9455308</v>
      </c>
      <c r="H78" s="20" t="n">
        <v>2.82716081</v>
      </c>
      <c r="I78" s="18" t="n">
        <v>0</v>
      </c>
      <c r="J78" s="20" t="n">
        <v>0</v>
      </c>
      <c r="K78" s="18" t="s">
        <v>404</v>
      </c>
      <c r="L78" s="20" t="s">
        <v>404</v>
      </c>
      <c r="M78" s="18" t="n">
        <v>0</v>
      </c>
      <c r="N78" s="20" t="n">
        <v>0</v>
      </c>
      <c r="O78" s="18" t="n">
        <v>0</v>
      </c>
      <c r="P78" s="20" t="n">
        <v>0</v>
      </c>
      <c r="Q78" s="18" t="n">
        <v>32.47456405</v>
      </c>
      <c r="R78" s="20" t="n">
        <v>3.49298156</v>
      </c>
    </row>
    <row customHeight="1" ht="25" r="79" spans="1:18">
      <c r="A79" s="15" t="s">
        <v>476</v>
      </c>
      <c r="B79" s="17" t="n">
        <v>1657</v>
      </c>
      <c r="C79" s="18">
        <f>(21.0/B79*100)</f>
        <v/>
      </c>
      <c r="D79" s="19" t="n">
        <v>1636</v>
      </c>
      <c r="E79" s="18" t="n">
        <v>14.60972655</v>
      </c>
      <c r="F79" s="20" t="n">
        <v>5.4603484</v>
      </c>
      <c r="G79" s="18" t="n">
        <v>53.35194383</v>
      </c>
      <c r="H79" s="20" t="n">
        <v>7.39126815</v>
      </c>
      <c r="I79" s="18" t="n">
        <v>0</v>
      </c>
      <c r="J79" s="20" t="n">
        <v>0</v>
      </c>
      <c r="K79" s="18" t="s">
        <v>404</v>
      </c>
      <c r="L79" s="20" t="s">
        <v>404</v>
      </c>
      <c r="M79" s="18" t="n">
        <v>0</v>
      </c>
      <c r="N79" s="20" t="n">
        <v>0</v>
      </c>
      <c r="O79" s="18" t="n">
        <v>0</v>
      </c>
      <c r="P79" s="20" t="n">
        <v>0</v>
      </c>
      <c r="Q79" s="18" t="n">
        <v>32.03832962</v>
      </c>
      <c r="R79" s="20" t="n">
        <v>7.24470911</v>
      </c>
    </row>
    <row r="80" spans="1:18">
      <c r="A80" s="15" t="s">
        <v>477</v>
      </c>
      <c r="B80" s="17" t="n">
        <v>7841</v>
      </c>
      <c r="C80" s="18">
        <f>(0.0/B80*100)</f>
        <v/>
      </c>
      <c r="D80" s="19" t="n">
        <v>7841</v>
      </c>
      <c r="E80" s="18" t="n">
        <v>76.78872216000001</v>
      </c>
      <c r="F80" s="20" t="n">
        <v>3.23112389</v>
      </c>
      <c r="G80" s="18" t="n">
        <v>23.21127784</v>
      </c>
      <c r="H80" s="20" t="n">
        <v>3.23112389</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(81.0/B81*100)</f>
        <v/>
      </c>
      <c r="D81" s="19" t="n">
        <v>8780</v>
      </c>
      <c r="E81" s="18" t="n">
        <v>64.30245072</v>
      </c>
      <c r="F81" s="20" t="n">
        <v>3.56283337</v>
      </c>
      <c r="G81" s="18" t="n">
        <v>32.93562607</v>
      </c>
      <c r="H81" s="20" t="n">
        <v>3.71462562</v>
      </c>
      <c r="I81" s="18" t="n">
        <v>0.02011864</v>
      </c>
      <c r="J81" s="20" t="n">
        <v>0.00076809</v>
      </c>
      <c r="K81" s="18" t="s">
        <v>404</v>
      </c>
      <c r="L81" s="20" t="s">
        <v>404</v>
      </c>
      <c r="M81" s="18" t="n">
        <v>0</v>
      </c>
      <c r="N81" s="20" t="n">
        <v>0</v>
      </c>
      <c r="O81" s="18" t="n">
        <v>0</v>
      </c>
      <c r="P81" s="20" t="n">
        <v>0</v>
      </c>
      <c r="Q81" s="18" t="n">
        <v>2.74180457</v>
      </c>
      <c r="R81" s="20" t="n">
        <v>1.32711243</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656</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53.32990724</v>
      </c>
      <c r="F7" s="20" t="n">
        <v>1.82289006</v>
      </c>
      <c r="G7" s="18" t="n">
        <v>41.37327981</v>
      </c>
      <c r="H7" s="20" t="n">
        <v>1.79306839</v>
      </c>
      <c r="I7" s="18" t="n">
        <v>0</v>
      </c>
      <c r="J7" s="20" t="n">
        <v>0</v>
      </c>
      <c r="K7" s="18" t="s">
        <v>404</v>
      </c>
      <c r="L7" s="20" t="s">
        <v>404</v>
      </c>
      <c r="M7" s="18" t="n">
        <v>0</v>
      </c>
      <c r="N7" s="20" t="n">
        <v>0</v>
      </c>
      <c r="O7" s="18" t="n">
        <v>0</v>
      </c>
      <c r="P7" s="20" t="n">
        <v>0</v>
      </c>
      <c r="Q7" s="18" t="n">
        <v>5.29681295</v>
      </c>
      <c r="R7" s="20" t="n">
        <v>0.89667783</v>
      </c>
    </row>
    <row r="8" spans="1:18">
      <c r="A8" s="15" t="s">
        <v>405</v>
      </c>
      <c r="B8" s="17" t="n">
        <v>7007</v>
      </c>
      <c r="C8" s="18">
        <f>(0.0/B8*100)</f>
        <v/>
      </c>
      <c r="D8" s="19" t="n">
        <v>7007</v>
      </c>
      <c r="E8" s="18" t="n">
        <v>79.25688162</v>
      </c>
      <c r="F8" s="20" t="n">
        <v>2.58267826</v>
      </c>
      <c r="G8" s="18" t="n">
        <v>12.23732435</v>
      </c>
      <c r="H8" s="20" t="n">
        <v>2.03554284</v>
      </c>
      <c r="I8" s="18" t="n">
        <v>2.38859168</v>
      </c>
      <c r="J8" s="20" t="n">
        <v>1.04657716</v>
      </c>
      <c r="K8" s="18" t="s">
        <v>404</v>
      </c>
      <c r="L8" s="20" t="s">
        <v>404</v>
      </c>
      <c r="M8" s="18" t="n">
        <v>0</v>
      </c>
      <c r="N8" s="20" t="n">
        <v>0</v>
      </c>
      <c r="O8" s="18" t="n">
        <v>0</v>
      </c>
      <c r="P8" s="20" t="n">
        <v>0</v>
      </c>
      <c r="Q8" s="18" t="n">
        <v>6.11720235</v>
      </c>
      <c r="R8" s="20" t="n">
        <v>1.74468683</v>
      </c>
    </row>
    <row r="9" spans="1:18">
      <c r="A9" s="15" t="s">
        <v>406</v>
      </c>
      <c r="B9" s="17" t="n">
        <v>9651</v>
      </c>
      <c r="C9" s="18">
        <f>(575.0/B9*100)</f>
        <v/>
      </c>
      <c r="D9" s="19" t="n">
        <v>9076</v>
      </c>
      <c r="E9" s="18" t="n">
        <v>92.71395667</v>
      </c>
      <c r="F9" s="20" t="n">
        <v>1.62666117</v>
      </c>
      <c r="G9" s="18" t="n">
        <v>0.46528946</v>
      </c>
      <c r="H9" s="20" t="n">
        <v>0.40593513</v>
      </c>
      <c r="I9" s="18" t="n">
        <v>2.64341192</v>
      </c>
      <c r="J9" s="20" t="n">
        <v>0.97961114</v>
      </c>
      <c r="K9" s="18" t="s">
        <v>404</v>
      </c>
      <c r="L9" s="20" t="s">
        <v>404</v>
      </c>
      <c r="M9" s="18" t="n">
        <v>0</v>
      </c>
      <c r="N9" s="20" t="n">
        <v>0</v>
      </c>
      <c r="O9" s="18" t="n">
        <v>0</v>
      </c>
      <c r="P9" s="20" t="n">
        <v>0</v>
      </c>
      <c r="Q9" s="18" t="n">
        <v>4.17734194</v>
      </c>
      <c r="R9" s="20" t="n">
        <v>1.22024938</v>
      </c>
    </row>
    <row r="10" spans="1:18">
      <c r="A10" s="15" t="s">
        <v>407</v>
      </c>
      <c r="B10" s="17" t="n">
        <v>20058</v>
      </c>
      <c r="C10" s="18">
        <f>(3112.0/B10*100)</f>
        <v/>
      </c>
      <c r="D10" s="19" t="n">
        <v>16946</v>
      </c>
      <c r="E10" s="18" t="n">
        <v>90.72193219</v>
      </c>
      <c r="F10" s="20" t="n">
        <v>1.38496181</v>
      </c>
      <c r="G10" s="18" t="n">
        <v>7.28537363</v>
      </c>
      <c r="H10" s="20" t="n">
        <v>1.23872683</v>
      </c>
      <c r="I10" s="18" t="n">
        <v>1.27124651</v>
      </c>
      <c r="J10" s="20" t="n">
        <v>0.55077188</v>
      </c>
      <c r="K10" s="18" t="s">
        <v>404</v>
      </c>
      <c r="L10" s="20" t="s">
        <v>404</v>
      </c>
      <c r="M10" s="18" t="n">
        <v>0</v>
      </c>
      <c r="N10" s="20" t="n">
        <v>0</v>
      </c>
      <c r="O10" s="18" t="n">
        <v>0</v>
      </c>
      <c r="P10" s="20" t="n">
        <v>0</v>
      </c>
      <c r="Q10" s="18" t="n">
        <v>0.72144767</v>
      </c>
      <c r="R10" s="20" t="n">
        <v>0.22652443</v>
      </c>
    </row>
    <row r="11" spans="1:18">
      <c r="A11" s="15" t="s">
        <v>408</v>
      </c>
      <c r="B11" s="17" t="n">
        <v>7053</v>
      </c>
      <c r="C11" s="18">
        <f>(137.0/B11*100)</f>
        <v/>
      </c>
      <c r="D11" s="19" t="n">
        <v>6916</v>
      </c>
      <c r="E11" s="18" t="n">
        <v>76.71676637</v>
      </c>
      <c r="F11" s="20" t="n">
        <v>3.73881069</v>
      </c>
      <c r="G11" s="18" t="n">
        <v>17.01444574</v>
      </c>
      <c r="H11" s="20" t="n">
        <v>3.3201128</v>
      </c>
      <c r="I11" s="18" t="n">
        <v>3.6492284</v>
      </c>
      <c r="J11" s="20" t="n">
        <v>1.66291559</v>
      </c>
      <c r="K11" s="18" t="s">
        <v>404</v>
      </c>
      <c r="L11" s="20" t="s">
        <v>404</v>
      </c>
      <c r="M11" s="18" t="n">
        <v>0</v>
      </c>
      <c r="N11" s="20" t="n">
        <v>0</v>
      </c>
      <c r="O11" s="18" t="n">
        <v>0</v>
      </c>
      <c r="P11" s="20" t="n">
        <v>0</v>
      </c>
      <c r="Q11" s="18" t="n">
        <v>2.61955949</v>
      </c>
      <c r="R11" s="20" t="n">
        <v>1.20793872</v>
      </c>
    </row>
    <row r="12" spans="1:18">
      <c r="A12" s="15" t="s">
        <v>409</v>
      </c>
      <c r="B12" s="17" t="n">
        <v>6894</v>
      </c>
      <c r="C12" s="18">
        <f>(106.0/B12*100)</f>
        <v/>
      </c>
      <c r="D12" s="19" t="n">
        <v>6788</v>
      </c>
      <c r="E12" s="18" t="n">
        <v>63.60307756</v>
      </c>
      <c r="F12" s="20" t="n">
        <v>2.99478632</v>
      </c>
      <c r="G12" s="18" t="n">
        <v>34.47103373</v>
      </c>
      <c r="H12" s="20" t="n">
        <v>2.83519724</v>
      </c>
      <c r="I12" s="18" t="n">
        <v>0.7365923599999999</v>
      </c>
      <c r="J12" s="20" t="n">
        <v>0.5014068</v>
      </c>
      <c r="K12" s="18" t="s">
        <v>404</v>
      </c>
      <c r="L12" s="20" t="s">
        <v>404</v>
      </c>
      <c r="M12" s="18" t="n">
        <v>0</v>
      </c>
      <c r="N12" s="20" t="n">
        <v>0</v>
      </c>
      <c r="O12" s="18" t="n">
        <v>0</v>
      </c>
      <c r="P12" s="20" t="n">
        <v>0</v>
      </c>
      <c r="Q12" s="18" t="n">
        <v>1.18929636</v>
      </c>
      <c r="R12" s="20" t="n">
        <v>0.70845009</v>
      </c>
    </row>
    <row r="13" spans="1:18">
      <c r="A13" s="15" t="s">
        <v>410</v>
      </c>
      <c r="B13" s="17" t="n">
        <v>7161</v>
      </c>
      <c r="C13" s="18">
        <f>(1175.0/B13*100)</f>
        <v/>
      </c>
      <c r="D13" s="19" t="n">
        <v>5986</v>
      </c>
      <c r="E13" s="18" t="n">
        <v>13.30300496</v>
      </c>
      <c r="F13" s="20" t="n">
        <v>2.394728</v>
      </c>
      <c r="G13" s="18" t="n">
        <v>78.07772389</v>
      </c>
      <c r="H13" s="20" t="n">
        <v>2.91304346</v>
      </c>
      <c r="I13" s="18" t="n">
        <v>4.97035021</v>
      </c>
      <c r="J13" s="20" t="n">
        <v>1.32926756</v>
      </c>
      <c r="K13" s="18" t="s">
        <v>404</v>
      </c>
      <c r="L13" s="20" t="s">
        <v>404</v>
      </c>
      <c r="M13" s="18" t="n">
        <v>0</v>
      </c>
      <c r="N13" s="20" t="n">
        <v>0</v>
      </c>
      <c r="O13" s="18" t="n">
        <v>0</v>
      </c>
      <c r="P13" s="20" t="n">
        <v>0</v>
      </c>
      <c r="Q13" s="18" t="n">
        <v>3.64892093</v>
      </c>
      <c r="R13" s="20" t="n">
        <v>1.32278907</v>
      </c>
    </row>
    <row r="14" spans="1:18">
      <c r="A14" s="15" t="s">
        <v>411</v>
      </c>
      <c r="B14" s="17" t="n">
        <v>5587</v>
      </c>
      <c r="C14" s="18">
        <f>(0.0/B14*100)</f>
        <v/>
      </c>
      <c r="D14" s="19" t="n">
        <v>5587</v>
      </c>
      <c r="E14" s="18" t="n">
        <v>56.88007969</v>
      </c>
      <c r="F14" s="20" t="n">
        <v>2.88217663</v>
      </c>
      <c r="G14" s="18" t="n">
        <v>41.79233849</v>
      </c>
      <c r="H14" s="20" t="n">
        <v>2.84615449</v>
      </c>
      <c r="I14" s="18" t="n">
        <v>1.32758182</v>
      </c>
      <c r="J14" s="20" t="n">
        <v>0.68626905</v>
      </c>
      <c r="K14" s="18" t="s">
        <v>404</v>
      </c>
      <c r="L14" s="20" t="s">
        <v>404</v>
      </c>
      <c r="M14" s="18" t="n">
        <v>0</v>
      </c>
      <c r="N14" s="20" t="n">
        <v>0</v>
      </c>
      <c r="O14" s="18" t="n">
        <v>0</v>
      </c>
      <c r="P14" s="20" t="n">
        <v>0</v>
      </c>
      <c r="Q14" s="18" t="n">
        <v>0</v>
      </c>
      <c r="R14" s="20" t="n">
        <v>0</v>
      </c>
    </row>
    <row r="15" spans="1:18">
      <c r="A15" s="15" t="s">
        <v>412</v>
      </c>
      <c r="B15" s="17" t="n">
        <v>5882</v>
      </c>
      <c r="C15" s="18">
        <f>(0.0/B15*100)</f>
        <v/>
      </c>
      <c r="D15" s="19" t="n">
        <v>5882</v>
      </c>
      <c r="E15" s="18" t="n">
        <v>82.69462683</v>
      </c>
      <c r="F15" s="20" t="n">
        <v>2.98533971</v>
      </c>
      <c r="G15" s="18" t="n">
        <v>13.20062271</v>
      </c>
      <c r="H15" s="20" t="n">
        <v>2.4816418</v>
      </c>
      <c r="I15" s="18" t="n">
        <v>1.95206003</v>
      </c>
      <c r="J15" s="20" t="n">
        <v>1.08342117</v>
      </c>
      <c r="K15" s="18" t="s">
        <v>404</v>
      </c>
      <c r="L15" s="20" t="s">
        <v>404</v>
      </c>
      <c r="M15" s="18" t="n">
        <v>0</v>
      </c>
      <c r="N15" s="20" t="n">
        <v>0</v>
      </c>
      <c r="O15" s="18" t="n">
        <v>0</v>
      </c>
      <c r="P15" s="20" t="n">
        <v>0</v>
      </c>
      <c r="Q15" s="18" t="n">
        <v>2.15269043</v>
      </c>
      <c r="R15" s="20" t="n">
        <v>1.26126352</v>
      </c>
    </row>
    <row r="16" spans="1:18">
      <c r="A16" s="15" t="s">
        <v>413</v>
      </c>
      <c r="B16" s="17" t="n">
        <v>6108</v>
      </c>
      <c r="C16" s="18">
        <f>(495.0/B16*100)</f>
        <v/>
      </c>
      <c r="D16" s="19" t="n">
        <v>5613</v>
      </c>
      <c r="E16" s="18" t="n">
        <v>76.69984628</v>
      </c>
      <c r="F16" s="20" t="n">
        <v>2.56089166</v>
      </c>
      <c r="G16" s="18" t="n">
        <v>13.08159872</v>
      </c>
      <c r="H16" s="20" t="n">
        <v>2.17174462</v>
      </c>
      <c r="I16" s="18" t="n">
        <v>6.51888265</v>
      </c>
      <c r="J16" s="20" t="n">
        <v>1.46761553</v>
      </c>
      <c r="K16" s="18" t="s">
        <v>404</v>
      </c>
      <c r="L16" s="20" t="s">
        <v>404</v>
      </c>
      <c r="M16" s="18" t="n">
        <v>0</v>
      </c>
      <c r="N16" s="20" t="n">
        <v>0</v>
      </c>
      <c r="O16" s="18" t="n">
        <v>0</v>
      </c>
      <c r="P16" s="20" t="n">
        <v>0</v>
      </c>
      <c r="Q16" s="18" t="n">
        <v>3.69967236</v>
      </c>
      <c r="R16" s="20" t="n">
        <v>1.29837985</v>
      </c>
    </row>
    <row r="17" spans="1:18">
      <c r="A17" s="15" t="s">
        <v>414</v>
      </c>
      <c r="B17" s="17" t="n">
        <v>6504</v>
      </c>
      <c r="C17" s="18">
        <f>(1325.0/B17*100)</f>
        <v/>
      </c>
      <c r="D17" s="19" t="n">
        <v>5179</v>
      </c>
      <c r="E17" s="18" t="n">
        <v>68.15484542999999</v>
      </c>
      <c r="F17" s="20" t="n">
        <v>3.14881009</v>
      </c>
      <c r="G17" s="18" t="n">
        <v>22.6618146</v>
      </c>
      <c r="H17" s="20" t="n">
        <v>2.85837063</v>
      </c>
      <c r="I17" s="18" t="n">
        <v>5.40044798</v>
      </c>
      <c r="J17" s="20" t="n">
        <v>1.54253021</v>
      </c>
      <c r="K17" s="18" t="s">
        <v>404</v>
      </c>
      <c r="L17" s="20" t="s">
        <v>404</v>
      </c>
      <c r="M17" s="18" t="n">
        <v>0</v>
      </c>
      <c r="N17" s="20" t="n">
        <v>0</v>
      </c>
      <c r="O17" s="18" t="n">
        <v>0</v>
      </c>
      <c r="P17" s="20" t="n">
        <v>0</v>
      </c>
      <c r="Q17" s="18" t="n">
        <v>3.78289199</v>
      </c>
      <c r="R17" s="20" t="n">
        <v>1.43215676</v>
      </c>
    </row>
    <row r="18" spans="1:18">
      <c r="A18" s="15" t="s">
        <v>415</v>
      </c>
      <c r="B18" s="17" t="n">
        <v>5532</v>
      </c>
      <c r="C18" s="18">
        <f>(0.0/B18*100)</f>
        <v/>
      </c>
      <c r="D18" s="19" t="n">
        <v>5532</v>
      </c>
      <c r="E18" s="18" t="n">
        <v>87.51835254</v>
      </c>
      <c r="F18" s="20" t="n">
        <v>2.2224323</v>
      </c>
      <c r="G18" s="18" t="n">
        <v>8.39851344</v>
      </c>
      <c r="H18" s="20" t="n">
        <v>1.79865782</v>
      </c>
      <c r="I18" s="18" t="n">
        <v>0.69901605</v>
      </c>
      <c r="J18" s="20" t="n">
        <v>0.37456744</v>
      </c>
      <c r="K18" s="18" t="s">
        <v>404</v>
      </c>
      <c r="L18" s="20" t="s">
        <v>404</v>
      </c>
      <c r="M18" s="18" t="n">
        <v>0</v>
      </c>
      <c r="N18" s="20" t="n">
        <v>0</v>
      </c>
      <c r="O18" s="18" t="n">
        <v>0</v>
      </c>
      <c r="P18" s="20" t="n">
        <v>0</v>
      </c>
      <c r="Q18" s="18" t="n">
        <v>3.38411798</v>
      </c>
      <c r="R18" s="20" t="n">
        <v>1.19551361</v>
      </c>
    </row>
    <row r="19" spans="1:18">
      <c r="A19" s="15" t="s">
        <v>416</v>
      </c>
      <c r="B19" s="17" t="n">
        <v>5658</v>
      </c>
      <c r="C19" s="18">
        <f>(327.0/B19*100)</f>
        <v/>
      </c>
      <c r="D19" s="19" t="n">
        <v>5331</v>
      </c>
      <c r="E19" s="18" t="n">
        <v>79.85219504</v>
      </c>
      <c r="F19" s="20" t="n">
        <v>2.80837294</v>
      </c>
      <c r="G19" s="18" t="n">
        <v>15.40402967</v>
      </c>
      <c r="H19" s="20" t="n">
        <v>2.66522297</v>
      </c>
      <c r="I19" s="18" t="n">
        <v>1.52408052</v>
      </c>
      <c r="J19" s="20" t="n">
        <v>0.7630589</v>
      </c>
      <c r="K19" s="18" t="s">
        <v>404</v>
      </c>
      <c r="L19" s="20" t="s">
        <v>404</v>
      </c>
      <c r="M19" s="18" t="n">
        <v>0</v>
      </c>
      <c r="N19" s="20" t="n">
        <v>0</v>
      </c>
      <c r="O19" s="18" t="n">
        <v>0</v>
      </c>
      <c r="P19" s="20" t="n">
        <v>0</v>
      </c>
      <c r="Q19" s="18" t="n">
        <v>3.21969478</v>
      </c>
      <c r="R19" s="20" t="n">
        <v>1.1737052</v>
      </c>
    </row>
    <row r="20" spans="1:18">
      <c r="A20" s="15" t="s">
        <v>417</v>
      </c>
      <c r="B20" s="17" t="n">
        <v>3371</v>
      </c>
      <c r="C20" s="18">
        <f>(24.0/B20*100)</f>
        <v/>
      </c>
      <c r="D20" s="19" t="n">
        <v>3347</v>
      </c>
      <c r="E20" s="18" t="n">
        <v>13.14261844</v>
      </c>
      <c r="F20" s="20" t="n">
        <v>0.16971966</v>
      </c>
      <c r="G20" s="18" t="n">
        <v>82.10158538</v>
      </c>
      <c r="H20" s="20" t="n">
        <v>0.23922031</v>
      </c>
      <c r="I20" s="18" t="n">
        <v>1.22888678</v>
      </c>
      <c r="J20" s="20" t="n">
        <v>0.11311178</v>
      </c>
      <c r="K20" s="18" t="s">
        <v>404</v>
      </c>
      <c r="L20" s="20" t="s">
        <v>404</v>
      </c>
      <c r="M20" s="18" t="n">
        <v>0</v>
      </c>
      <c r="N20" s="20" t="n">
        <v>0</v>
      </c>
      <c r="O20" s="18" t="n">
        <v>0</v>
      </c>
      <c r="P20" s="20" t="n">
        <v>0</v>
      </c>
      <c r="Q20" s="18" t="n">
        <v>3.5269094</v>
      </c>
      <c r="R20" s="20" t="n">
        <v>0.11232094</v>
      </c>
    </row>
    <row r="21" spans="1:18">
      <c r="A21" s="15" t="s">
        <v>418</v>
      </c>
      <c r="B21" s="17" t="n">
        <v>5741</v>
      </c>
      <c r="C21" s="18">
        <f>(0.0/B21*100)</f>
        <v/>
      </c>
      <c r="D21" s="19" t="n">
        <v>5741</v>
      </c>
      <c r="E21" s="18" t="n">
        <v>60.90323252</v>
      </c>
      <c r="F21" s="20" t="n">
        <v>4.09860261</v>
      </c>
      <c r="G21" s="18" t="n">
        <v>27.57199503</v>
      </c>
      <c r="H21" s="20" t="n">
        <v>3.68003263</v>
      </c>
      <c r="I21" s="18" t="n">
        <v>7.15745184</v>
      </c>
      <c r="J21" s="20" t="n">
        <v>2.18433928</v>
      </c>
      <c r="K21" s="18" t="s">
        <v>404</v>
      </c>
      <c r="L21" s="20" t="s">
        <v>404</v>
      </c>
      <c r="M21" s="18" t="n">
        <v>0</v>
      </c>
      <c r="N21" s="20" t="n">
        <v>0</v>
      </c>
      <c r="O21" s="18" t="n">
        <v>0</v>
      </c>
      <c r="P21" s="20" t="n">
        <v>0</v>
      </c>
      <c r="Q21" s="18" t="n">
        <v>4.36732061</v>
      </c>
      <c r="R21" s="20" t="n">
        <v>1.53799682</v>
      </c>
    </row>
    <row r="22" spans="1:18">
      <c r="A22" s="15" t="s">
        <v>419</v>
      </c>
      <c r="B22" s="17" t="n">
        <v>6598</v>
      </c>
      <c r="C22" s="18">
        <f>(0.0/B22*100)</f>
        <v/>
      </c>
      <c r="D22" s="19" t="n">
        <v>6598</v>
      </c>
      <c r="E22" s="18" t="n">
        <v>78.75927634</v>
      </c>
      <c r="F22" s="20" t="n">
        <v>3.15882333</v>
      </c>
      <c r="G22" s="18" t="n">
        <v>14.63629374</v>
      </c>
      <c r="H22" s="20" t="n">
        <v>3.17323742</v>
      </c>
      <c r="I22" s="18" t="n">
        <v>1.75108981</v>
      </c>
      <c r="J22" s="20" t="n">
        <v>0.98183897</v>
      </c>
      <c r="K22" s="18" t="s">
        <v>404</v>
      </c>
      <c r="L22" s="20" t="s">
        <v>404</v>
      </c>
      <c r="M22" s="18" t="n">
        <v>0</v>
      </c>
      <c r="N22" s="20" t="n">
        <v>0</v>
      </c>
      <c r="O22" s="18" t="n">
        <v>0</v>
      </c>
      <c r="P22" s="20" t="n">
        <v>0</v>
      </c>
      <c r="Q22" s="18" t="n">
        <v>4.8533401</v>
      </c>
      <c r="R22" s="20" t="n">
        <v>1.58090344</v>
      </c>
    </row>
    <row r="23" spans="1:18">
      <c r="A23" s="15" t="s">
        <v>420</v>
      </c>
      <c r="B23" s="17" t="n">
        <v>11583</v>
      </c>
      <c r="C23" s="18">
        <f>(3185.0/B23*100)</f>
        <v/>
      </c>
      <c r="D23" s="19" t="n">
        <v>8398</v>
      </c>
      <c r="E23" s="18" t="n">
        <v>73.30880037999999</v>
      </c>
      <c r="F23" s="20" t="n">
        <v>3.37789997</v>
      </c>
      <c r="G23" s="18" t="n">
        <v>19.12083601</v>
      </c>
      <c r="H23" s="20" t="n">
        <v>2.99658629</v>
      </c>
      <c r="I23" s="18" t="n">
        <v>5.12202784</v>
      </c>
      <c r="J23" s="20" t="n">
        <v>1.70951704</v>
      </c>
      <c r="K23" s="18" t="s">
        <v>404</v>
      </c>
      <c r="L23" s="20" t="s">
        <v>404</v>
      </c>
      <c r="M23" s="18" t="n">
        <v>0</v>
      </c>
      <c r="N23" s="20" t="n">
        <v>0</v>
      </c>
      <c r="O23" s="18" t="n">
        <v>0</v>
      </c>
      <c r="P23" s="20" t="n">
        <v>0</v>
      </c>
      <c r="Q23" s="18" t="n">
        <v>2.44833578</v>
      </c>
      <c r="R23" s="20" t="n">
        <v>0.85193712</v>
      </c>
    </row>
    <row r="24" spans="1:18">
      <c r="A24" s="15" t="s">
        <v>421</v>
      </c>
      <c r="B24" s="17" t="n">
        <v>6647</v>
      </c>
      <c r="C24" s="18">
        <f>(0.0/B24*100)</f>
        <v/>
      </c>
      <c r="D24" s="19" t="n">
        <v>6647</v>
      </c>
      <c r="E24" s="18" t="n">
        <v>96.42114868</v>
      </c>
      <c r="F24" s="20" t="n">
        <v>1.36071111</v>
      </c>
      <c r="G24" s="18" t="n">
        <v>3.57885132</v>
      </c>
      <c r="H24" s="20" t="n">
        <v>1.36071111</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32.28727545</v>
      </c>
      <c r="F25" s="20" t="n">
        <v>3.56300118</v>
      </c>
      <c r="G25" s="18" t="n">
        <v>60.53638949</v>
      </c>
      <c r="H25" s="20" t="n">
        <v>3.72612695</v>
      </c>
      <c r="I25" s="18" t="n">
        <v>1.68434723</v>
      </c>
      <c r="J25" s="20" t="n">
        <v>0.9826282</v>
      </c>
      <c r="K25" s="18" t="s">
        <v>404</v>
      </c>
      <c r="L25" s="20" t="s">
        <v>404</v>
      </c>
      <c r="M25" s="18" t="n">
        <v>0</v>
      </c>
      <c r="N25" s="20" t="n">
        <v>0</v>
      </c>
      <c r="O25" s="18" t="n">
        <v>0</v>
      </c>
      <c r="P25" s="20" t="n">
        <v>0</v>
      </c>
      <c r="Q25" s="18" t="n">
        <v>5.49198783</v>
      </c>
      <c r="R25" s="20" t="n">
        <v>1.85458788</v>
      </c>
    </row>
    <row r="26" spans="1:18">
      <c r="A26" s="15" t="s">
        <v>423</v>
      </c>
      <c r="B26" s="17" t="n">
        <v>4869</v>
      </c>
      <c r="C26" s="18">
        <f>(11.0/B26*100)</f>
        <v/>
      </c>
      <c r="D26" s="19" t="n">
        <v>4858</v>
      </c>
      <c r="E26" s="18" t="n">
        <v>72.74042738999999</v>
      </c>
      <c r="F26" s="20" t="n">
        <v>2.46826969</v>
      </c>
      <c r="G26" s="18" t="n">
        <v>24.10497653</v>
      </c>
      <c r="H26" s="20" t="n">
        <v>2.42939945</v>
      </c>
      <c r="I26" s="18" t="n">
        <v>1.23436765</v>
      </c>
      <c r="J26" s="20" t="n">
        <v>0.6457975</v>
      </c>
      <c r="K26" s="18" t="s">
        <v>404</v>
      </c>
      <c r="L26" s="20" t="s">
        <v>404</v>
      </c>
      <c r="M26" s="18" t="n">
        <v>0</v>
      </c>
      <c r="N26" s="20" t="n">
        <v>0</v>
      </c>
      <c r="O26" s="18" t="n">
        <v>0</v>
      </c>
      <c r="P26" s="20" t="n">
        <v>0</v>
      </c>
      <c r="Q26" s="18" t="n">
        <v>1.92022843</v>
      </c>
      <c r="R26" s="20" t="n">
        <v>0.85236914</v>
      </c>
    </row>
    <row r="27" spans="1:18">
      <c r="A27" s="15" t="s">
        <v>424</v>
      </c>
      <c r="B27" s="17" t="n">
        <v>5299</v>
      </c>
      <c r="C27" s="18">
        <f>(0.0/B27*100)</f>
        <v/>
      </c>
      <c r="D27" s="19" t="n">
        <v>5299</v>
      </c>
      <c r="E27" s="18" t="n">
        <v>87.60946851</v>
      </c>
      <c r="F27" s="20" t="n">
        <v>0.07516054</v>
      </c>
      <c r="G27" s="18" t="n">
        <v>5.55011914</v>
      </c>
      <c r="H27" s="20" t="n">
        <v>0.05773194</v>
      </c>
      <c r="I27" s="18" t="n">
        <v>0.49639057</v>
      </c>
      <c r="J27" s="20" t="n">
        <v>0.009421560000000001</v>
      </c>
      <c r="K27" s="18" t="s">
        <v>404</v>
      </c>
      <c r="L27" s="20" t="s">
        <v>404</v>
      </c>
      <c r="M27" s="18" t="n">
        <v>0</v>
      </c>
      <c r="N27" s="20" t="n">
        <v>0</v>
      </c>
      <c r="O27" s="18" t="n">
        <v>0</v>
      </c>
      <c r="P27" s="20" t="n">
        <v>0</v>
      </c>
      <c r="Q27" s="18" t="n">
        <v>6.34402178</v>
      </c>
      <c r="R27" s="20" t="n">
        <v>0.0509253</v>
      </c>
    </row>
    <row r="28" spans="1:18">
      <c r="A28" s="15" t="s">
        <v>425</v>
      </c>
      <c r="B28" s="17" t="n">
        <v>7568</v>
      </c>
      <c r="C28" s="18">
        <f>(404.0/B28*100)</f>
        <v/>
      </c>
      <c r="D28" s="19" t="n">
        <v>7164</v>
      </c>
      <c r="E28" s="18" t="n">
        <v>88.98058416000001</v>
      </c>
      <c r="F28" s="20" t="n">
        <v>2.06019675</v>
      </c>
      <c r="G28" s="18" t="n">
        <v>5.09203231</v>
      </c>
      <c r="H28" s="20" t="n">
        <v>1.27817808</v>
      </c>
      <c r="I28" s="18" t="n">
        <v>5.92738353</v>
      </c>
      <c r="J28" s="20" t="n">
        <v>1.72293509</v>
      </c>
      <c r="K28" s="18" t="s">
        <v>404</v>
      </c>
      <c r="L28" s="20" t="s">
        <v>404</v>
      </c>
      <c r="M28" s="18" t="n">
        <v>0</v>
      </c>
      <c r="N28" s="20" t="n">
        <v>0</v>
      </c>
      <c r="O28" s="18" t="n">
        <v>0</v>
      </c>
      <c r="P28" s="20" t="n">
        <v>0</v>
      </c>
      <c r="Q28" s="18" t="n">
        <v>0</v>
      </c>
      <c r="R28" s="20" t="n">
        <v>0</v>
      </c>
    </row>
    <row r="29" spans="1:18">
      <c r="A29" s="15" t="s">
        <v>426</v>
      </c>
      <c r="B29" s="17" t="n">
        <v>5385</v>
      </c>
      <c r="C29" s="18">
        <f>(1126.0/B29*100)</f>
        <v/>
      </c>
      <c r="D29" s="19" t="n">
        <v>4259</v>
      </c>
      <c r="E29" s="18" t="n">
        <v>64.71436985</v>
      </c>
      <c r="F29" s="20" t="n">
        <v>4.20723043</v>
      </c>
      <c r="G29" s="18" t="n">
        <v>6.5241415</v>
      </c>
      <c r="H29" s="20" t="n">
        <v>1.91223262</v>
      </c>
      <c r="I29" s="18" t="n">
        <v>26.92781303</v>
      </c>
      <c r="J29" s="20" t="n">
        <v>4.06909433</v>
      </c>
      <c r="K29" s="18" t="s">
        <v>404</v>
      </c>
      <c r="L29" s="20" t="s">
        <v>404</v>
      </c>
      <c r="M29" s="18" t="n">
        <v>0</v>
      </c>
      <c r="N29" s="20" t="n">
        <v>0</v>
      </c>
      <c r="O29" s="18" t="n">
        <v>0</v>
      </c>
      <c r="P29" s="20" t="n">
        <v>0</v>
      </c>
      <c r="Q29" s="18" t="n">
        <v>1.83367562</v>
      </c>
      <c r="R29" s="20" t="n">
        <v>1.04610203</v>
      </c>
    </row>
    <row r="30" spans="1:18">
      <c r="A30" s="15" t="s">
        <v>427</v>
      </c>
      <c r="B30" s="17" t="n">
        <v>4520</v>
      </c>
      <c r="C30" s="18">
        <f>(1053.0/B30*100)</f>
        <v/>
      </c>
      <c r="D30" s="19" t="n">
        <v>3467</v>
      </c>
      <c r="E30" s="18" t="n">
        <v>58.7931881</v>
      </c>
      <c r="F30" s="20" t="n">
        <v>3.89185184</v>
      </c>
      <c r="G30" s="18" t="n">
        <v>37.74156283</v>
      </c>
      <c r="H30" s="20" t="n">
        <v>3.7504124</v>
      </c>
      <c r="I30" s="18" t="n">
        <v>0.72028658</v>
      </c>
      <c r="J30" s="20" t="n">
        <v>0.7808831899999999</v>
      </c>
      <c r="K30" s="18" t="s">
        <v>404</v>
      </c>
      <c r="L30" s="20" t="s">
        <v>404</v>
      </c>
      <c r="M30" s="18" t="n">
        <v>0</v>
      </c>
      <c r="N30" s="20" t="n">
        <v>0</v>
      </c>
      <c r="O30" s="18" t="n">
        <v>0</v>
      </c>
      <c r="P30" s="20" t="n">
        <v>0</v>
      </c>
      <c r="Q30" s="18" t="n">
        <v>2.74496249</v>
      </c>
      <c r="R30" s="20" t="n">
        <v>0.90632883</v>
      </c>
    </row>
    <row r="31" spans="1:18">
      <c r="A31" s="15" t="s">
        <v>428</v>
      </c>
      <c r="B31" s="17" t="n">
        <v>5456</v>
      </c>
      <c r="C31" s="18">
        <f>(502.0/B31*100)</f>
        <v/>
      </c>
      <c r="D31" s="19" t="n">
        <v>4954</v>
      </c>
      <c r="E31" s="18" t="n">
        <v>5.65395843</v>
      </c>
      <c r="F31" s="20" t="n">
        <v>1.7401439</v>
      </c>
      <c r="G31" s="18" t="n">
        <v>79.18854695</v>
      </c>
      <c r="H31" s="20" t="n">
        <v>2.40257222</v>
      </c>
      <c r="I31" s="18" t="n">
        <v>9.60130165</v>
      </c>
      <c r="J31" s="20" t="n">
        <v>1.86478762</v>
      </c>
      <c r="K31" s="18" t="s">
        <v>404</v>
      </c>
      <c r="L31" s="20" t="s">
        <v>404</v>
      </c>
      <c r="M31" s="18" t="n">
        <v>0</v>
      </c>
      <c r="N31" s="20" t="n">
        <v>0</v>
      </c>
      <c r="O31" s="18" t="n">
        <v>0</v>
      </c>
      <c r="P31" s="20" t="n">
        <v>0</v>
      </c>
      <c r="Q31" s="18" t="n">
        <v>5.55619297</v>
      </c>
      <c r="R31" s="20" t="n">
        <v>1.67695471</v>
      </c>
    </row>
    <row r="32" spans="1:18">
      <c r="A32" s="15" t="s">
        <v>429</v>
      </c>
      <c r="B32" s="17" t="n">
        <v>4478</v>
      </c>
      <c r="C32" s="18">
        <f>(0.0/B32*100)</f>
        <v/>
      </c>
      <c r="D32" s="19" t="n">
        <v>4478</v>
      </c>
      <c r="E32" s="18" t="n">
        <v>62.25424134</v>
      </c>
      <c r="F32" s="20" t="n">
        <v>4.05804454</v>
      </c>
      <c r="G32" s="18" t="n">
        <v>34.77289592</v>
      </c>
      <c r="H32" s="20" t="n">
        <v>3.97147194</v>
      </c>
      <c r="I32" s="18" t="n">
        <v>2.31769228</v>
      </c>
      <c r="J32" s="20" t="n">
        <v>1.13158202</v>
      </c>
      <c r="K32" s="18" t="s">
        <v>404</v>
      </c>
      <c r="L32" s="20" t="s">
        <v>404</v>
      </c>
      <c r="M32" s="18" t="n">
        <v>0</v>
      </c>
      <c r="N32" s="20" t="n">
        <v>0</v>
      </c>
      <c r="O32" s="18" t="n">
        <v>0</v>
      </c>
      <c r="P32" s="20" t="n">
        <v>0</v>
      </c>
      <c r="Q32" s="18" t="n">
        <v>0.65517046</v>
      </c>
      <c r="R32" s="20" t="n">
        <v>0.68161611</v>
      </c>
    </row>
    <row r="33" spans="1:18">
      <c r="A33" s="15" t="s">
        <v>430</v>
      </c>
      <c r="B33" s="17" t="n">
        <v>7325</v>
      </c>
      <c r="C33" s="18">
        <f>(29.0/B33*100)</f>
        <v/>
      </c>
      <c r="D33" s="19" t="n">
        <v>7296</v>
      </c>
      <c r="E33" s="18" t="n">
        <v>83.30947286999999</v>
      </c>
      <c r="F33" s="20" t="n">
        <v>1.86279288</v>
      </c>
      <c r="G33" s="18" t="n">
        <v>3.22353434</v>
      </c>
      <c r="H33" s="20" t="n">
        <v>1.61611141</v>
      </c>
      <c r="I33" s="18" t="n">
        <v>12.56230112</v>
      </c>
      <c r="J33" s="20" t="n">
        <v>0.9431853100000001</v>
      </c>
      <c r="K33" s="18" t="s">
        <v>404</v>
      </c>
      <c r="L33" s="20" t="s">
        <v>404</v>
      </c>
      <c r="M33" s="18" t="n">
        <v>0</v>
      </c>
      <c r="N33" s="20" t="n">
        <v>0</v>
      </c>
      <c r="O33" s="18" t="n">
        <v>0</v>
      </c>
      <c r="P33" s="20" t="n">
        <v>0</v>
      </c>
      <c r="Q33" s="18" t="n">
        <v>0.90469168</v>
      </c>
      <c r="R33" s="20" t="n">
        <v>0.64547493</v>
      </c>
    </row>
    <row r="34" spans="1:18">
      <c r="A34" s="15" t="s">
        <v>431</v>
      </c>
      <c r="B34" s="17" t="n">
        <v>6350</v>
      </c>
      <c r="C34" s="18">
        <f>(0.0/B34*100)</f>
        <v/>
      </c>
      <c r="D34" s="19" t="n">
        <v>6350</v>
      </c>
      <c r="E34" s="18" t="n">
        <v>76.56232969</v>
      </c>
      <c r="F34" s="20" t="n">
        <v>2.82968284</v>
      </c>
      <c r="G34" s="18" t="n">
        <v>19.41052693</v>
      </c>
      <c r="H34" s="20" t="n">
        <v>2.49854589</v>
      </c>
      <c r="I34" s="18" t="n">
        <v>0.30927073</v>
      </c>
      <c r="J34" s="20" t="n">
        <v>0.19914074</v>
      </c>
      <c r="K34" s="18" t="s">
        <v>404</v>
      </c>
      <c r="L34" s="20" t="s">
        <v>404</v>
      </c>
      <c r="M34" s="18" t="n">
        <v>0</v>
      </c>
      <c r="N34" s="20" t="n">
        <v>0</v>
      </c>
      <c r="O34" s="18" t="n">
        <v>0</v>
      </c>
      <c r="P34" s="20" t="n">
        <v>0</v>
      </c>
      <c r="Q34" s="18" t="n">
        <v>3.71787265</v>
      </c>
      <c r="R34" s="20" t="n">
        <v>1.23556613</v>
      </c>
    </row>
    <row r="35" spans="1:18">
      <c r="A35" s="15" t="s">
        <v>432</v>
      </c>
      <c r="B35" s="17" t="n">
        <v>6406</v>
      </c>
      <c r="C35" s="18">
        <f>(450.0/B35*100)</f>
        <v/>
      </c>
      <c r="D35" s="19" t="n">
        <v>5956</v>
      </c>
      <c r="E35" s="18" t="n">
        <v>69.4815732</v>
      </c>
      <c r="F35" s="20" t="n">
        <v>0.53311536</v>
      </c>
      <c r="G35" s="18" t="n">
        <v>18.18602684</v>
      </c>
      <c r="H35" s="20" t="n">
        <v>0.64103676</v>
      </c>
      <c r="I35" s="18" t="n">
        <v>5.02609543</v>
      </c>
      <c r="J35" s="20" t="n">
        <v>0.08215685</v>
      </c>
      <c r="K35" s="18" t="s">
        <v>404</v>
      </c>
      <c r="L35" s="20" t="s">
        <v>404</v>
      </c>
      <c r="M35" s="18" t="n">
        <v>0</v>
      </c>
      <c r="N35" s="20" t="n">
        <v>0</v>
      </c>
      <c r="O35" s="18" t="n">
        <v>0</v>
      </c>
      <c r="P35" s="20" t="n">
        <v>0</v>
      </c>
      <c r="Q35" s="18" t="n">
        <v>7.30630453</v>
      </c>
      <c r="R35" s="20" t="n">
        <v>0.33534066</v>
      </c>
    </row>
    <row r="36" spans="1:18">
      <c r="A36" s="15" t="s">
        <v>433</v>
      </c>
      <c r="B36" s="17" t="n">
        <v>6736</v>
      </c>
      <c r="C36" s="18">
        <f>(116.0/B36*100)</f>
        <v/>
      </c>
      <c r="D36" s="19" t="n">
        <v>6620</v>
      </c>
      <c r="E36" s="18" t="n">
        <v>95.72321375</v>
      </c>
      <c r="F36" s="20" t="n">
        <v>1.49542428</v>
      </c>
      <c r="G36" s="18" t="n">
        <v>4.14823413</v>
      </c>
      <c r="H36" s="20" t="n">
        <v>1.48933462</v>
      </c>
      <c r="I36" s="18" t="n">
        <v>0.12855212</v>
      </c>
      <c r="J36" s="20" t="n">
        <v>0.13132417</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19.57591041</v>
      </c>
      <c r="F37" s="20" t="n">
        <v>2.82614675</v>
      </c>
      <c r="G37" s="18" t="n">
        <v>78.42518511</v>
      </c>
      <c r="H37" s="20" t="n">
        <v>2.91728353</v>
      </c>
      <c r="I37" s="18" t="n">
        <v>0.51106475</v>
      </c>
      <c r="J37" s="20" t="n">
        <v>0.51552163</v>
      </c>
      <c r="K37" s="18" t="s">
        <v>404</v>
      </c>
      <c r="L37" s="20" t="s">
        <v>404</v>
      </c>
      <c r="M37" s="18" t="n">
        <v>0</v>
      </c>
      <c r="N37" s="20" t="n">
        <v>0</v>
      </c>
      <c r="O37" s="18" t="n">
        <v>0</v>
      </c>
      <c r="P37" s="20" t="n">
        <v>0</v>
      </c>
      <c r="Q37" s="18" t="n">
        <v>1.48783974</v>
      </c>
      <c r="R37" s="20" t="n">
        <v>0.52312493</v>
      </c>
    </row>
    <row r="38" spans="1:18">
      <c r="A38" s="15" t="s">
        <v>435</v>
      </c>
      <c r="B38" s="17" t="n">
        <v>5860</v>
      </c>
      <c r="C38" s="18">
        <f>(268.0/B38*100)</f>
        <v/>
      </c>
      <c r="D38" s="19" t="n">
        <v>5592</v>
      </c>
      <c r="E38" s="18" t="n">
        <v>73.83531532000001</v>
      </c>
      <c r="F38" s="20" t="n">
        <v>3.28431131</v>
      </c>
      <c r="G38" s="18" t="n">
        <v>21.51663068</v>
      </c>
      <c r="H38" s="20" t="n">
        <v>2.95090254</v>
      </c>
      <c r="I38" s="18" t="n">
        <v>2.73841667</v>
      </c>
      <c r="J38" s="20" t="n">
        <v>1.44364425</v>
      </c>
      <c r="K38" s="18" t="s">
        <v>404</v>
      </c>
      <c r="L38" s="20" t="s">
        <v>404</v>
      </c>
      <c r="M38" s="18" t="n">
        <v>0</v>
      </c>
      <c r="N38" s="20" t="n">
        <v>0</v>
      </c>
      <c r="O38" s="18" t="n">
        <v>0</v>
      </c>
      <c r="P38" s="20" t="n">
        <v>0</v>
      </c>
      <c r="Q38" s="18" t="n">
        <v>1.90963733</v>
      </c>
      <c r="R38" s="20" t="n">
        <v>0.98638282</v>
      </c>
    </row>
    <row r="39" spans="1:18">
      <c r="A39" s="15" t="s">
        <v>436</v>
      </c>
      <c r="B39" s="17" t="n">
        <v>5895</v>
      </c>
      <c r="C39" s="18">
        <f>(0.0/B39*100)</f>
        <v/>
      </c>
      <c r="D39" s="19" t="n">
        <v>5895</v>
      </c>
      <c r="E39" s="18" t="n">
        <v>66.59133557</v>
      </c>
      <c r="F39" s="20" t="n">
        <v>3.82979292</v>
      </c>
      <c r="G39" s="18" t="n">
        <v>32.47556098</v>
      </c>
      <c r="H39" s="20" t="n">
        <v>3.84361098</v>
      </c>
      <c r="I39" s="18" t="n">
        <v>0.23518098</v>
      </c>
      <c r="J39" s="20" t="n">
        <v>0.19783543</v>
      </c>
      <c r="K39" s="18" t="s">
        <v>404</v>
      </c>
      <c r="L39" s="20" t="s">
        <v>404</v>
      </c>
      <c r="M39" s="18" t="n">
        <v>0</v>
      </c>
      <c r="N39" s="20" t="n">
        <v>0</v>
      </c>
      <c r="O39" s="18" t="n">
        <v>0</v>
      </c>
      <c r="P39" s="20" t="n">
        <v>0</v>
      </c>
      <c r="Q39" s="18" t="n">
        <v>0.69792246</v>
      </c>
      <c r="R39" s="20" t="n">
        <v>0.49459338</v>
      </c>
    </row>
    <row r="40" spans="1:18">
      <c r="A40" s="15" t="s">
        <v>437</v>
      </c>
      <c r="B40" s="17" t="n">
        <v>14157</v>
      </c>
      <c r="C40" s="18">
        <f>(2954.0/B40*100)</f>
        <v/>
      </c>
      <c r="D40" s="19" t="n">
        <v>11203</v>
      </c>
      <c r="E40" s="18" t="n">
        <v>58.64377579</v>
      </c>
      <c r="F40" s="20" t="n">
        <v>3.50868648</v>
      </c>
      <c r="G40" s="18" t="n">
        <v>36.18908995</v>
      </c>
      <c r="H40" s="20" t="n">
        <v>3.53893759</v>
      </c>
      <c r="I40" s="18" t="n">
        <v>2.46675535</v>
      </c>
      <c r="J40" s="20" t="n">
        <v>0.7245043799999999</v>
      </c>
      <c r="K40" s="18" t="s">
        <v>404</v>
      </c>
      <c r="L40" s="20" t="s">
        <v>404</v>
      </c>
      <c r="M40" s="18" t="n">
        <v>0</v>
      </c>
      <c r="N40" s="20" t="n">
        <v>0</v>
      </c>
      <c r="O40" s="18" t="n">
        <v>0</v>
      </c>
      <c r="P40" s="20" t="n">
        <v>0</v>
      </c>
      <c r="Q40" s="18" t="n">
        <v>2.7003789</v>
      </c>
      <c r="R40" s="20" t="n">
        <v>1.18859594</v>
      </c>
    </row>
    <row r="41" spans="1:18">
      <c r="A41" s="15" t="s">
        <v>438</v>
      </c>
      <c r="B41" s="17" t="n">
        <v>5712</v>
      </c>
      <c r="C41" s="18">
        <f>(99.0/B41*100)</f>
        <v/>
      </c>
      <c r="D41" s="19" t="n">
        <v>5613</v>
      </c>
      <c r="E41" s="18" t="n">
        <v>70.01800163</v>
      </c>
      <c r="F41" s="20" t="n">
        <v>3.61265908</v>
      </c>
      <c r="G41" s="18" t="n">
        <v>26.09812891</v>
      </c>
      <c r="H41" s="20" t="n">
        <v>3.38075249</v>
      </c>
      <c r="I41" s="18" t="n">
        <v>0.72477506</v>
      </c>
      <c r="J41" s="20" t="n">
        <v>0.59059192</v>
      </c>
      <c r="K41" s="18" t="s">
        <v>404</v>
      </c>
      <c r="L41" s="20" t="s">
        <v>404</v>
      </c>
      <c r="M41" s="18" t="n">
        <v>0</v>
      </c>
      <c r="N41" s="20" t="n">
        <v>0</v>
      </c>
      <c r="O41" s="18" t="n">
        <v>0</v>
      </c>
      <c r="P41" s="20" t="n">
        <v>0</v>
      </c>
      <c r="Q41" s="18" t="n">
        <v>3.1590944</v>
      </c>
      <c r="R41" s="20" t="n">
        <v>1.40153133</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73.36196895</v>
      </c>
      <c r="F44" s="20" t="n">
        <v>3.49353797</v>
      </c>
      <c r="G44" s="18" t="n">
        <v>13.5578784</v>
      </c>
      <c r="H44" s="20" t="n">
        <v>2.34606931</v>
      </c>
      <c r="I44" s="18" t="n">
        <v>0</v>
      </c>
      <c r="J44" s="20" t="n">
        <v>0</v>
      </c>
      <c r="K44" s="18" t="s">
        <v>404</v>
      </c>
      <c r="L44" s="20" t="s">
        <v>404</v>
      </c>
      <c r="M44" s="18" t="n">
        <v>0</v>
      </c>
      <c r="N44" s="20" t="n">
        <v>0</v>
      </c>
      <c r="O44" s="18" t="n">
        <v>0</v>
      </c>
      <c r="P44" s="20" t="n">
        <v>0</v>
      </c>
      <c r="Q44" s="18" t="n">
        <v>13.08015265</v>
      </c>
      <c r="R44" s="20" t="n">
        <v>2.766151</v>
      </c>
    </row>
    <row r="45" spans="1:18">
      <c r="A45" s="15" t="s">
        <v>442</v>
      </c>
      <c r="B45" s="17" t="n">
        <v>5519</v>
      </c>
      <c r="C45" s="18">
        <f>(0.0/B45*100)</f>
        <v/>
      </c>
      <c r="D45" s="19" t="n">
        <v>5519</v>
      </c>
      <c r="E45" s="18" t="n">
        <v>67.34240014</v>
      </c>
      <c r="F45" s="20" t="n">
        <v>4.08488587</v>
      </c>
      <c r="G45" s="18" t="n">
        <v>7.1099554</v>
      </c>
      <c r="H45" s="20" t="n">
        <v>2.28730175</v>
      </c>
      <c r="I45" s="18" t="n">
        <v>0</v>
      </c>
      <c r="J45" s="20" t="n">
        <v>0</v>
      </c>
      <c r="K45" s="18" t="s">
        <v>404</v>
      </c>
      <c r="L45" s="20" t="s">
        <v>404</v>
      </c>
      <c r="M45" s="18" t="n">
        <v>0</v>
      </c>
      <c r="N45" s="20" t="n">
        <v>0</v>
      </c>
      <c r="O45" s="18" t="n">
        <v>0</v>
      </c>
      <c r="P45" s="20" t="n">
        <v>0</v>
      </c>
      <c r="Q45" s="18" t="n">
        <v>25.54764446</v>
      </c>
      <c r="R45" s="20" t="n">
        <v>3.40637917</v>
      </c>
    </row>
    <row r="46" spans="1:18">
      <c r="A46" s="15" t="s">
        <v>443</v>
      </c>
      <c r="B46" s="17" t="n">
        <v>23141</v>
      </c>
      <c r="C46" s="18">
        <f>(4685.0/B46*100)</f>
        <v/>
      </c>
      <c r="D46" s="19" t="n">
        <v>18456</v>
      </c>
      <c r="E46" s="18" t="n">
        <v>79.86816544</v>
      </c>
      <c r="F46" s="20" t="n">
        <v>1.84040816</v>
      </c>
      <c r="G46" s="18" t="n">
        <v>5.69543508</v>
      </c>
      <c r="H46" s="20" t="n">
        <v>1.15786881</v>
      </c>
      <c r="I46" s="18" t="n">
        <v>14.43639949</v>
      </c>
      <c r="J46" s="20" t="n">
        <v>1.51941769</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42.31043136</v>
      </c>
      <c r="F47" s="20" t="n">
        <v>4.06121222</v>
      </c>
      <c r="G47" s="18" t="n">
        <v>50.99209608</v>
      </c>
      <c r="H47" s="20" t="n">
        <v>3.72319377</v>
      </c>
      <c r="I47" s="18" t="n">
        <v>3.14759677</v>
      </c>
      <c r="J47" s="20" t="n">
        <v>1.24535904</v>
      </c>
      <c r="K47" s="18" t="s">
        <v>404</v>
      </c>
      <c r="L47" s="20" t="s">
        <v>404</v>
      </c>
      <c r="M47" s="18" t="n">
        <v>0</v>
      </c>
      <c r="N47" s="20" t="n">
        <v>0</v>
      </c>
      <c r="O47" s="18" t="n">
        <v>0</v>
      </c>
      <c r="P47" s="20" t="n">
        <v>0</v>
      </c>
      <c r="Q47" s="18" t="n">
        <v>3.54987579</v>
      </c>
      <c r="R47" s="20" t="n">
        <v>1.73346604</v>
      </c>
    </row>
    <row r="48" spans="1:18">
      <c r="A48" s="15" t="s">
        <v>445</v>
      </c>
      <c r="B48" s="17" t="n">
        <v>9841</v>
      </c>
      <c r="C48" s="18">
        <f>(40.0/B48*100)</f>
        <v/>
      </c>
      <c r="D48" s="19" t="n">
        <v>9801</v>
      </c>
      <c r="E48" s="18" t="n">
        <v>7.21641166</v>
      </c>
      <c r="F48" s="20" t="n">
        <v>2.11978168</v>
      </c>
      <c r="G48" s="18" t="n">
        <v>90.3947313</v>
      </c>
      <c r="H48" s="20" t="n">
        <v>2.50060735</v>
      </c>
      <c r="I48" s="18" t="n">
        <v>0.53523928</v>
      </c>
      <c r="J48" s="20" t="n">
        <v>0.52726012</v>
      </c>
      <c r="K48" s="18" t="s">
        <v>404</v>
      </c>
      <c r="L48" s="20" t="s">
        <v>404</v>
      </c>
      <c r="M48" s="18" t="n">
        <v>0</v>
      </c>
      <c r="N48" s="20" t="n">
        <v>0</v>
      </c>
      <c r="O48" s="18" t="n">
        <v>0</v>
      </c>
      <c r="P48" s="20" t="n">
        <v>0</v>
      </c>
      <c r="Q48" s="18" t="n">
        <v>1.85361776</v>
      </c>
      <c r="R48" s="20" t="n">
        <v>1.22897648</v>
      </c>
    </row>
    <row r="49" spans="1:18">
      <c r="A49" s="15" t="s">
        <v>446</v>
      </c>
      <c r="B49" s="17" t="n">
        <v>6349</v>
      </c>
      <c r="C49" s="18">
        <f>(52.0/B49*100)</f>
        <v/>
      </c>
      <c r="D49" s="19" t="n">
        <v>6297</v>
      </c>
      <c r="E49" s="18" t="n">
        <v>85.70666631</v>
      </c>
      <c r="F49" s="20" t="n">
        <v>2.27372542</v>
      </c>
      <c r="G49" s="18" t="n">
        <v>7.48165047</v>
      </c>
      <c r="H49" s="20" t="n">
        <v>1.89581777</v>
      </c>
      <c r="I49" s="18" t="n">
        <v>0</v>
      </c>
      <c r="J49" s="20" t="n">
        <v>0</v>
      </c>
      <c r="K49" s="18" t="s">
        <v>404</v>
      </c>
      <c r="L49" s="20" t="s">
        <v>404</v>
      </c>
      <c r="M49" s="18" t="n">
        <v>0</v>
      </c>
      <c r="N49" s="20" t="n">
        <v>0</v>
      </c>
      <c r="O49" s="18" t="n">
        <v>0</v>
      </c>
      <c r="P49" s="20" t="n">
        <v>0</v>
      </c>
      <c r="Q49" s="18" t="n">
        <v>6.81168323</v>
      </c>
      <c r="R49" s="20" t="n">
        <v>1.67200576</v>
      </c>
    </row>
    <row r="50" spans="1:18">
      <c r="A50" s="15" t="s">
        <v>447</v>
      </c>
      <c r="B50" s="17" t="n">
        <v>11795</v>
      </c>
      <c r="C50" s="18">
        <f>(1031.0/B50*100)</f>
        <v/>
      </c>
      <c r="D50" s="19" t="n">
        <v>10764</v>
      </c>
      <c r="E50" s="18" t="n">
        <v>79.84768347000001</v>
      </c>
      <c r="F50" s="20" t="n">
        <v>3.0447068</v>
      </c>
      <c r="G50" s="18" t="n">
        <v>8.85194141</v>
      </c>
      <c r="H50" s="20" t="n">
        <v>2.24320098</v>
      </c>
      <c r="I50" s="18" t="n">
        <v>8.769175479999999</v>
      </c>
      <c r="J50" s="20" t="n">
        <v>2.05654139</v>
      </c>
      <c r="K50" s="18" t="s">
        <v>404</v>
      </c>
      <c r="L50" s="20" t="s">
        <v>404</v>
      </c>
      <c r="M50" s="18" t="n">
        <v>0</v>
      </c>
      <c r="N50" s="20" t="n">
        <v>0</v>
      </c>
      <c r="O50" s="18" t="n">
        <v>0</v>
      </c>
      <c r="P50" s="20" t="n">
        <v>0</v>
      </c>
      <c r="Q50" s="18" t="n">
        <v>2.53119964</v>
      </c>
      <c r="R50" s="20" t="n">
        <v>1.02739553</v>
      </c>
    </row>
    <row r="51" spans="1:18">
      <c r="A51" s="15" t="s">
        <v>448</v>
      </c>
      <c r="B51" s="17" t="n">
        <v>6866</v>
      </c>
      <c r="C51" s="18">
        <f>(38.0/B51*100)</f>
        <v/>
      </c>
      <c r="D51" s="19" t="n">
        <v>6828</v>
      </c>
      <c r="E51" s="18" t="n">
        <v>91.08530054000001</v>
      </c>
      <c r="F51" s="20" t="n">
        <v>1.98461595</v>
      </c>
      <c r="G51" s="18" t="n">
        <v>2.89825003</v>
      </c>
      <c r="H51" s="20" t="n">
        <v>1.16294488</v>
      </c>
      <c r="I51" s="18" t="n">
        <v>6.01644943</v>
      </c>
      <c r="J51" s="20" t="n">
        <v>1.8137901</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73.04730412000001</v>
      </c>
      <c r="F52" s="20" t="n">
        <v>3.7598351</v>
      </c>
      <c r="G52" s="18" t="n">
        <v>24.71400102</v>
      </c>
      <c r="H52" s="20" t="n">
        <v>3.64176993</v>
      </c>
      <c r="I52" s="18" t="n">
        <v>0.70727103</v>
      </c>
      <c r="J52" s="20" t="n">
        <v>0.01650758</v>
      </c>
      <c r="K52" s="18" t="s">
        <v>404</v>
      </c>
      <c r="L52" s="20" t="s">
        <v>404</v>
      </c>
      <c r="M52" s="18" t="n">
        <v>0</v>
      </c>
      <c r="N52" s="20" t="n">
        <v>0</v>
      </c>
      <c r="O52" s="18" t="n">
        <v>0</v>
      </c>
      <c r="P52" s="20" t="n">
        <v>0</v>
      </c>
      <c r="Q52" s="18" t="n">
        <v>1.53142383</v>
      </c>
      <c r="R52" s="20" t="n">
        <v>1.07984942</v>
      </c>
    </row>
    <row r="53" spans="1:18">
      <c r="A53" s="15" t="s">
        <v>450</v>
      </c>
      <c r="B53" s="17" t="n">
        <v>5571</v>
      </c>
      <c r="C53" s="18">
        <f>(0.0/B53*100)</f>
        <v/>
      </c>
      <c r="D53" s="19" t="n">
        <v>5571</v>
      </c>
      <c r="E53" s="18" t="n">
        <v>89.37700946</v>
      </c>
      <c r="F53" s="20" t="n">
        <v>0.08182857</v>
      </c>
      <c r="G53" s="18" t="n">
        <v>4.3859994</v>
      </c>
      <c r="H53" s="20" t="n">
        <v>0.06029744</v>
      </c>
      <c r="I53" s="18" t="n">
        <v>1.01628048</v>
      </c>
      <c r="J53" s="20" t="n">
        <v>0.06215544</v>
      </c>
      <c r="K53" s="18" t="s">
        <v>404</v>
      </c>
      <c r="L53" s="20" t="s">
        <v>404</v>
      </c>
      <c r="M53" s="18" t="n">
        <v>0</v>
      </c>
      <c r="N53" s="20" t="n">
        <v>0</v>
      </c>
      <c r="O53" s="18" t="n">
        <v>0</v>
      </c>
      <c r="P53" s="20" t="n">
        <v>0</v>
      </c>
      <c r="Q53" s="18" t="n">
        <v>5.22071067</v>
      </c>
      <c r="R53" s="20" t="n">
        <v>0.05206601</v>
      </c>
    </row>
    <row r="54" spans="1:18">
      <c r="A54" s="15" t="s">
        <v>451</v>
      </c>
      <c r="B54" s="17" t="n">
        <v>4740</v>
      </c>
      <c r="C54" s="18">
        <f>(199.0/B54*100)</f>
        <v/>
      </c>
      <c r="D54" s="19" t="n">
        <v>4541</v>
      </c>
      <c r="E54" s="18" t="n">
        <v>69.09555011</v>
      </c>
      <c r="F54" s="20" t="n">
        <v>3.50354924</v>
      </c>
      <c r="G54" s="18" t="n">
        <v>10.87029667</v>
      </c>
      <c r="H54" s="20" t="n">
        <v>2.53309543</v>
      </c>
      <c r="I54" s="18" t="n">
        <v>12.32065786</v>
      </c>
      <c r="J54" s="20" t="n">
        <v>1.87807052</v>
      </c>
      <c r="K54" s="18" t="s">
        <v>404</v>
      </c>
      <c r="L54" s="20" t="s">
        <v>404</v>
      </c>
      <c r="M54" s="18" t="n">
        <v>0</v>
      </c>
      <c r="N54" s="20" t="n">
        <v>0</v>
      </c>
      <c r="O54" s="18" t="n">
        <v>0</v>
      </c>
      <c r="P54" s="20" t="n">
        <v>0</v>
      </c>
      <c r="Q54" s="18" t="n">
        <v>7.71349536</v>
      </c>
      <c r="R54" s="20" t="n">
        <v>1.90683861</v>
      </c>
    </row>
    <row r="55" spans="1:18">
      <c r="A55" s="15" t="s">
        <v>452</v>
      </c>
      <c r="B55" s="17" t="n">
        <v>5316</v>
      </c>
      <c r="C55" s="18">
        <f>(43.0/B55*100)</f>
        <v/>
      </c>
      <c r="D55" s="19" t="n">
        <v>5273</v>
      </c>
      <c r="E55" s="18" t="n">
        <v>53.91026181</v>
      </c>
      <c r="F55" s="20" t="n">
        <v>3.31964125</v>
      </c>
      <c r="G55" s="18" t="n">
        <v>39.07908347</v>
      </c>
      <c r="H55" s="20" t="n">
        <v>3.65895381</v>
      </c>
      <c r="I55" s="18" t="n">
        <v>0</v>
      </c>
      <c r="J55" s="20" t="n">
        <v>0</v>
      </c>
      <c r="K55" s="18" t="s">
        <v>404</v>
      </c>
      <c r="L55" s="20" t="s">
        <v>404</v>
      </c>
      <c r="M55" s="18" t="n">
        <v>0</v>
      </c>
      <c r="N55" s="20" t="n">
        <v>0</v>
      </c>
      <c r="O55" s="18" t="n">
        <v>0.50605579</v>
      </c>
      <c r="P55" s="20" t="n">
        <v>0.51050719</v>
      </c>
      <c r="Q55" s="18" t="n">
        <v>6.50459893</v>
      </c>
      <c r="R55" s="20" t="n">
        <v>1.86254595</v>
      </c>
    </row>
    <row r="56" spans="1:18">
      <c r="A56" s="15" t="s">
        <v>453</v>
      </c>
      <c r="B56" s="17" t="n">
        <v>5359</v>
      </c>
      <c r="C56" s="18">
        <f>(0.0/B56*100)</f>
        <v/>
      </c>
      <c r="D56" s="19" t="n">
        <v>5359</v>
      </c>
      <c r="E56" s="18" t="n">
        <v>87.80744709</v>
      </c>
      <c r="F56" s="20" t="n">
        <v>2.67121238</v>
      </c>
      <c r="G56" s="18" t="n">
        <v>5.69195603</v>
      </c>
      <c r="H56" s="20" t="n">
        <v>2.05609766</v>
      </c>
      <c r="I56" s="18" t="n">
        <v>4.28530324</v>
      </c>
      <c r="J56" s="20" t="n">
        <v>1.60179577</v>
      </c>
      <c r="K56" s="18" t="s">
        <v>404</v>
      </c>
      <c r="L56" s="20" t="s">
        <v>404</v>
      </c>
      <c r="M56" s="18" t="n">
        <v>0</v>
      </c>
      <c r="N56" s="20" t="n">
        <v>0</v>
      </c>
      <c r="O56" s="18" t="n">
        <v>0</v>
      </c>
      <c r="P56" s="20" t="n">
        <v>0</v>
      </c>
      <c r="Q56" s="18" t="n">
        <v>2.21529364</v>
      </c>
      <c r="R56" s="20" t="n">
        <v>1.32280062</v>
      </c>
    </row>
    <row r="57" spans="1:18">
      <c r="A57" s="15" t="s">
        <v>454</v>
      </c>
      <c r="B57" s="17" t="n">
        <v>6513</v>
      </c>
      <c r="C57" s="18">
        <f>(0.0/B57*100)</f>
        <v/>
      </c>
      <c r="D57" s="19" t="n">
        <v>6513</v>
      </c>
      <c r="E57" s="18" t="n">
        <v>69.75803028</v>
      </c>
      <c r="F57" s="20" t="n">
        <v>3.90188953</v>
      </c>
      <c r="G57" s="18" t="n">
        <v>20.8701638</v>
      </c>
      <c r="H57" s="20" t="n">
        <v>3.01740372</v>
      </c>
      <c r="I57" s="18" t="n">
        <v>0</v>
      </c>
      <c r="J57" s="20" t="n">
        <v>0</v>
      </c>
      <c r="K57" s="18" t="s">
        <v>404</v>
      </c>
      <c r="L57" s="20" t="s">
        <v>404</v>
      </c>
      <c r="M57" s="18" t="n">
        <v>0</v>
      </c>
      <c r="N57" s="20" t="n">
        <v>0</v>
      </c>
      <c r="O57" s="18" t="n">
        <v>0.43379907</v>
      </c>
      <c r="P57" s="20" t="n">
        <v>0.4275804</v>
      </c>
      <c r="Q57" s="18" t="n">
        <v>8.938006850000001</v>
      </c>
      <c r="R57" s="20" t="n">
        <v>2.27646376</v>
      </c>
    </row>
    <row r="58" spans="1:18">
      <c r="A58" s="15" t="s">
        <v>455</v>
      </c>
      <c r="B58" s="17" t="n">
        <v>7267</v>
      </c>
      <c r="C58" s="18">
        <f>(0.0/B58*100)</f>
        <v/>
      </c>
      <c r="D58" s="19" t="n">
        <v>7267</v>
      </c>
      <c r="E58" s="18" t="n">
        <v>77.20433601000001</v>
      </c>
      <c r="F58" s="20" t="n">
        <v>2.73000469</v>
      </c>
      <c r="G58" s="18" t="n">
        <v>9.08983435</v>
      </c>
      <c r="H58" s="20" t="n">
        <v>2.20195511</v>
      </c>
      <c r="I58" s="18" t="n">
        <v>0</v>
      </c>
      <c r="J58" s="20" t="n">
        <v>0</v>
      </c>
      <c r="K58" s="18" t="s">
        <v>404</v>
      </c>
      <c r="L58" s="20" t="s">
        <v>404</v>
      </c>
      <c r="M58" s="18" t="n">
        <v>0</v>
      </c>
      <c r="N58" s="20" t="n">
        <v>0</v>
      </c>
      <c r="O58" s="18" t="n">
        <v>0</v>
      </c>
      <c r="P58" s="20" t="n">
        <v>0</v>
      </c>
      <c r="Q58" s="18" t="n">
        <v>13.70582964</v>
      </c>
      <c r="R58" s="20" t="n">
        <v>2.32218356</v>
      </c>
    </row>
    <row r="59" spans="1:18">
      <c r="A59" s="15" t="s">
        <v>456</v>
      </c>
      <c r="B59" s="17" t="n">
        <v>4826</v>
      </c>
      <c r="C59" s="18">
        <f>(0.0/B59*100)</f>
        <v/>
      </c>
      <c r="D59" s="19" t="n">
        <v>4826</v>
      </c>
      <c r="E59" s="18" t="n">
        <v>59.90647811</v>
      </c>
      <c r="F59" s="20" t="n">
        <v>1.3032149</v>
      </c>
      <c r="G59" s="18" t="n">
        <v>17.0130427</v>
      </c>
      <c r="H59" s="20" t="n">
        <v>1.0897589</v>
      </c>
      <c r="I59" s="18" t="n">
        <v>0</v>
      </c>
      <c r="J59" s="20" t="n">
        <v>0</v>
      </c>
      <c r="K59" s="18" t="s">
        <v>404</v>
      </c>
      <c r="L59" s="20" t="s">
        <v>404</v>
      </c>
      <c r="M59" s="18" t="n">
        <v>0</v>
      </c>
      <c r="N59" s="20" t="n">
        <v>0</v>
      </c>
      <c r="O59" s="18" t="n">
        <v>0</v>
      </c>
      <c r="P59" s="20" t="n">
        <v>0</v>
      </c>
      <c r="Q59" s="18" t="n">
        <v>23.08047919</v>
      </c>
      <c r="R59" s="20" t="n">
        <v>1.08386848</v>
      </c>
    </row>
    <row r="60" spans="1:18">
      <c r="A60" s="15" t="s">
        <v>457</v>
      </c>
      <c r="B60" s="17" t="n">
        <v>4546</v>
      </c>
      <c r="C60" s="18">
        <f>(0.0/B60*100)</f>
        <v/>
      </c>
      <c r="D60" s="19" t="n">
        <v>4546</v>
      </c>
      <c r="E60" s="18" t="n">
        <v>63.38868045</v>
      </c>
      <c r="F60" s="20" t="n">
        <v>2.96587272</v>
      </c>
      <c r="G60" s="18" t="n">
        <v>5.45115512</v>
      </c>
      <c r="H60" s="20" t="n">
        <v>1.69778861</v>
      </c>
      <c r="I60" s="18" t="n">
        <v>0</v>
      </c>
      <c r="J60" s="20" t="n">
        <v>0</v>
      </c>
      <c r="K60" s="18" t="s">
        <v>404</v>
      </c>
      <c r="L60" s="20" t="s">
        <v>404</v>
      </c>
      <c r="M60" s="18" t="n">
        <v>0</v>
      </c>
      <c r="N60" s="20" t="n">
        <v>0</v>
      </c>
      <c r="O60" s="18" t="n">
        <v>0</v>
      </c>
      <c r="P60" s="20" t="n">
        <v>0</v>
      </c>
      <c r="Q60" s="18" t="n">
        <v>31.16016443</v>
      </c>
      <c r="R60" s="20" t="n">
        <v>2.75713369</v>
      </c>
    </row>
    <row r="61" spans="1:18">
      <c r="A61" s="15" t="s">
        <v>458</v>
      </c>
      <c r="B61" s="17" t="n">
        <v>6525</v>
      </c>
      <c r="C61" s="18">
        <f>(0.0/B61*100)</f>
        <v/>
      </c>
      <c r="D61" s="19" t="n">
        <v>6525</v>
      </c>
      <c r="E61" s="18" t="n">
        <v>44.0617771</v>
      </c>
      <c r="F61" s="20" t="n">
        <v>2.87107654</v>
      </c>
      <c r="G61" s="18" t="n">
        <v>54.09429384</v>
      </c>
      <c r="H61" s="20" t="n">
        <v>2.82269289</v>
      </c>
      <c r="I61" s="18" t="n">
        <v>1.18782742</v>
      </c>
      <c r="J61" s="20" t="n">
        <v>0.71730393</v>
      </c>
      <c r="K61" s="18" t="s">
        <v>404</v>
      </c>
      <c r="L61" s="20" t="s">
        <v>404</v>
      </c>
      <c r="M61" s="18" t="n">
        <v>0</v>
      </c>
      <c r="N61" s="20" t="n">
        <v>0</v>
      </c>
      <c r="O61" s="18" t="n">
        <v>0</v>
      </c>
      <c r="P61" s="20" t="n">
        <v>0</v>
      </c>
      <c r="Q61" s="18" t="n">
        <v>0.65610165</v>
      </c>
      <c r="R61" s="20" t="n">
        <v>0.53963035</v>
      </c>
    </row>
    <row r="62" spans="1:18">
      <c r="A62" s="15" t="s">
        <v>459</v>
      </c>
      <c r="B62" s="17" t="n">
        <v>4476</v>
      </c>
      <c r="C62" s="18">
        <f>(0.0/B62*100)</f>
        <v/>
      </c>
      <c r="D62" s="19" t="n">
        <v>4476</v>
      </c>
      <c r="E62" s="18" t="n">
        <v>90.99308852</v>
      </c>
      <c r="F62" s="20" t="n">
        <v>0.03697943</v>
      </c>
      <c r="G62" s="18" t="n">
        <v>5.98489343</v>
      </c>
      <c r="H62" s="20" t="n">
        <v>0.0317059</v>
      </c>
      <c r="I62" s="18" t="n">
        <v>0.43076457</v>
      </c>
      <c r="J62" s="20" t="n">
        <v>0.00694981</v>
      </c>
      <c r="K62" s="18" t="s">
        <v>404</v>
      </c>
      <c r="L62" s="20" t="s">
        <v>404</v>
      </c>
      <c r="M62" s="18" t="n">
        <v>0</v>
      </c>
      <c r="N62" s="20" t="n">
        <v>0</v>
      </c>
      <c r="O62" s="18" t="n">
        <v>0</v>
      </c>
      <c r="P62" s="20" t="n">
        <v>0</v>
      </c>
      <c r="Q62" s="18" t="n">
        <v>2.59125348</v>
      </c>
      <c r="R62" s="20" t="n">
        <v>0.01778128</v>
      </c>
    </row>
    <row r="63" spans="1:18">
      <c r="A63" s="15" t="s">
        <v>460</v>
      </c>
      <c r="B63" s="17" t="n">
        <v>5324</v>
      </c>
      <c r="C63" s="18">
        <f>(0.0/B63*100)</f>
        <v/>
      </c>
      <c r="D63" s="19" t="n">
        <v>5324</v>
      </c>
      <c r="E63" s="18" t="n">
        <v>31.35893357</v>
      </c>
      <c r="F63" s="20" t="n">
        <v>0.13938568</v>
      </c>
      <c r="G63" s="18" t="n">
        <v>52.20927215</v>
      </c>
      <c r="H63" s="20" t="n">
        <v>0.17742536</v>
      </c>
      <c r="I63" s="18" t="n">
        <v>0</v>
      </c>
      <c r="J63" s="20" t="n">
        <v>0</v>
      </c>
      <c r="K63" s="18" t="s">
        <v>404</v>
      </c>
      <c r="L63" s="20" t="s">
        <v>404</v>
      </c>
      <c r="M63" s="18" t="n">
        <v>0</v>
      </c>
      <c r="N63" s="20" t="n">
        <v>0</v>
      </c>
      <c r="O63" s="18" t="n">
        <v>0</v>
      </c>
      <c r="P63" s="20" t="n">
        <v>0</v>
      </c>
      <c r="Q63" s="18" t="n">
        <v>16.43179429</v>
      </c>
      <c r="R63" s="20" t="n">
        <v>0.19789472</v>
      </c>
    </row>
    <row r="64" spans="1:18">
      <c r="A64" s="15" t="s">
        <v>461</v>
      </c>
      <c r="B64" s="17" t="n">
        <v>3634</v>
      </c>
      <c r="C64" s="18">
        <f>(27.0/B64*100)</f>
        <v/>
      </c>
      <c r="D64" s="19" t="n">
        <v>3607</v>
      </c>
      <c r="E64" s="18" t="n">
        <v>22.042201</v>
      </c>
      <c r="F64" s="20" t="n">
        <v>0.10020711</v>
      </c>
      <c r="G64" s="18" t="n">
        <v>73.11730152</v>
      </c>
      <c r="H64" s="20" t="n">
        <v>0.10424865</v>
      </c>
      <c r="I64" s="18" t="n">
        <v>0</v>
      </c>
      <c r="J64" s="20" t="n">
        <v>0</v>
      </c>
      <c r="K64" s="18" t="s">
        <v>404</v>
      </c>
      <c r="L64" s="20" t="s">
        <v>404</v>
      </c>
      <c r="M64" s="18" t="n">
        <v>0</v>
      </c>
      <c r="N64" s="20" t="n">
        <v>0</v>
      </c>
      <c r="O64" s="18" t="n">
        <v>0</v>
      </c>
      <c r="P64" s="20" t="n">
        <v>0</v>
      </c>
      <c r="Q64" s="18" t="n">
        <v>4.84049748</v>
      </c>
      <c r="R64" s="20" t="n">
        <v>0.03652529</v>
      </c>
    </row>
    <row r="65" spans="1:18">
      <c r="A65" s="15" t="s">
        <v>462</v>
      </c>
      <c r="B65" s="17" t="n">
        <v>5325</v>
      </c>
      <c r="C65" s="18">
        <f>(0.0/B65*100)</f>
        <v/>
      </c>
      <c r="D65" s="19" t="n">
        <v>5325</v>
      </c>
      <c r="E65" s="18" t="n">
        <v>59.34100547</v>
      </c>
      <c r="F65" s="20" t="n">
        <v>3.61814764</v>
      </c>
      <c r="G65" s="18" t="n">
        <v>32.2522433</v>
      </c>
      <c r="H65" s="20" t="n">
        <v>3.55422301</v>
      </c>
      <c r="I65" s="18" t="n">
        <v>0</v>
      </c>
      <c r="J65" s="20" t="n">
        <v>0</v>
      </c>
      <c r="K65" s="18" t="s">
        <v>404</v>
      </c>
      <c r="L65" s="20" t="s">
        <v>404</v>
      </c>
      <c r="M65" s="18" t="n">
        <v>0</v>
      </c>
      <c r="N65" s="20" t="n">
        <v>0</v>
      </c>
      <c r="O65" s="18" t="n">
        <v>0</v>
      </c>
      <c r="P65" s="20" t="n">
        <v>0</v>
      </c>
      <c r="Q65" s="18" t="n">
        <v>8.406751229999999</v>
      </c>
      <c r="R65" s="20" t="n">
        <v>1.87386248</v>
      </c>
    </row>
    <row r="66" spans="1:18">
      <c r="A66" s="15" t="s">
        <v>463</v>
      </c>
      <c r="B66" s="17" t="n">
        <v>5665</v>
      </c>
      <c r="C66" s="18">
        <f>(0.0/B66*100)</f>
        <v/>
      </c>
      <c r="D66" s="19" t="n">
        <v>5665</v>
      </c>
      <c r="E66" s="18" t="n">
        <v>49.4948903</v>
      </c>
      <c r="F66" s="20" t="n">
        <v>0.29204619</v>
      </c>
      <c r="G66" s="18" t="n">
        <v>44.90036496</v>
      </c>
      <c r="H66" s="20" t="n">
        <v>0.25565434</v>
      </c>
      <c r="I66" s="18" t="n">
        <v>1.05209465</v>
      </c>
      <c r="J66" s="20" t="n">
        <v>0.33984667</v>
      </c>
      <c r="K66" s="18" t="s">
        <v>404</v>
      </c>
      <c r="L66" s="20" t="s">
        <v>404</v>
      </c>
      <c r="M66" s="18" t="n">
        <v>0</v>
      </c>
      <c r="N66" s="20" t="n">
        <v>0</v>
      </c>
      <c r="O66" s="18" t="n">
        <v>0</v>
      </c>
      <c r="P66" s="20" t="n">
        <v>0</v>
      </c>
      <c r="Q66" s="18" t="n">
        <v>4.5526501</v>
      </c>
      <c r="R66" s="20" t="n">
        <v>0.12562138</v>
      </c>
    </row>
    <row r="67" spans="1:18">
      <c r="A67" s="15" t="s">
        <v>464</v>
      </c>
      <c r="B67" s="17" t="n">
        <v>6971</v>
      </c>
      <c r="C67" s="18">
        <f>(0.0/B67*100)</f>
        <v/>
      </c>
      <c r="D67" s="19" t="n">
        <v>6971</v>
      </c>
      <c r="E67" s="18" t="n">
        <v>86.80877685</v>
      </c>
      <c r="F67" s="20" t="n">
        <v>2.27337769</v>
      </c>
      <c r="G67" s="18" t="n">
        <v>9.021522539999999</v>
      </c>
      <c r="H67" s="20" t="n">
        <v>1.91033106</v>
      </c>
      <c r="I67" s="18" t="n">
        <v>0.8893451</v>
      </c>
      <c r="J67" s="20" t="n">
        <v>0.5227811</v>
      </c>
      <c r="K67" s="18" t="s">
        <v>404</v>
      </c>
      <c r="L67" s="20" t="s">
        <v>404</v>
      </c>
      <c r="M67" s="18" t="n">
        <v>0</v>
      </c>
      <c r="N67" s="20" t="n">
        <v>0</v>
      </c>
      <c r="O67" s="18" t="n">
        <v>0</v>
      </c>
      <c r="P67" s="20" t="n">
        <v>0</v>
      </c>
      <c r="Q67" s="18" t="n">
        <v>3.28035552</v>
      </c>
      <c r="R67" s="20" t="n">
        <v>1.19752395</v>
      </c>
    </row>
    <row r="68" spans="1:18">
      <c r="A68" s="15" t="s">
        <v>465</v>
      </c>
      <c r="B68" s="17" t="n">
        <v>12083</v>
      </c>
      <c r="C68" s="18">
        <f>(0.0/B68*100)</f>
        <v/>
      </c>
      <c r="D68" s="19" t="n">
        <v>12083</v>
      </c>
      <c r="E68" s="18" t="n">
        <v>65.07523947999999</v>
      </c>
      <c r="F68" s="20" t="n">
        <v>0.10126142</v>
      </c>
      <c r="G68" s="18" t="n">
        <v>31.03318197</v>
      </c>
      <c r="H68" s="20" t="n">
        <v>0.09378768</v>
      </c>
      <c r="I68" s="18" t="n">
        <v>0.73080554</v>
      </c>
      <c r="J68" s="20" t="n">
        <v>0.02197892</v>
      </c>
      <c r="K68" s="18" t="s">
        <v>404</v>
      </c>
      <c r="L68" s="20" t="s">
        <v>404</v>
      </c>
      <c r="M68" s="18" t="n">
        <v>0</v>
      </c>
      <c r="N68" s="20" t="n">
        <v>0</v>
      </c>
      <c r="O68" s="18" t="n">
        <v>0</v>
      </c>
      <c r="P68" s="20" t="n">
        <v>0</v>
      </c>
      <c r="Q68" s="18" t="n">
        <v>3.160773</v>
      </c>
      <c r="R68" s="20" t="n">
        <v>0.03886183</v>
      </c>
    </row>
    <row r="69" spans="1:18">
      <c r="A69" s="15" t="s">
        <v>466</v>
      </c>
      <c r="B69" s="17" t="n">
        <v>4876</v>
      </c>
      <c r="C69" s="18">
        <f>(0.0/B69*100)</f>
        <v/>
      </c>
      <c r="D69" s="19" t="n">
        <v>4876</v>
      </c>
      <c r="E69" s="18" t="n">
        <v>83.37813783</v>
      </c>
      <c r="F69" s="20" t="n">
        <v>2.67131665</v>
      </c>
      <c r="G69" s="18" t="n">
        <v>15.31600269</v>
      </c>
      <c r="H69" s="20" t="n">
        <v>2.5047841</v>
      </c>
      <c r="I69" s="18" t="n">
        <v>0</v>
      </c>
      <c r="J69" s="20" t="n">
        <v>0</v>
      </c>
      <c r="K69" s="18" t="s">
        <v>404</v>
      </c>
      <c r="L69" s="20" t="s">
        <v>404</v>
      </c>
      <c r="M69" s="18" t="n">
        <v>0</v>
      </c>
      <c r="N69" s="20" t="n">
        <v>0</v>
      </c>
      <c r="O69" s="18" t="n">
        <v>0</v>
      </c>
      <c r="P69" s="20" t="n">
        <v>0</v>
      </c>
      <c r="Q69" s="18" t="n">
        <v>1.30585947</v>
      </c>
      <c r="R69" s="20" t="n">
        <v>0.92556691</v>
      </c>
    </row>
    <row r="70" spans="1:18">
      <c r="A70" s="15" t="s">
        <v>467</v>
      </c>
      <c r="B70" s="17" t="n">
        <v>6036</v>
      </c>
      <c r="C70" s="18">
        <f>(0.0/B70*100)</f>
        <v/>
      </c>
      <c r="D70" s="19" t="n">
        <v>6036</v>
      </c>
      <c r="E70" s="18" t="n">
        <v>58.59215949</v>
      </c>
      <c r="F70" s="20" t="n">
        <v>3.64651337</v>
      </c>
      <c r="G70" s="18" t="n">
        <v>36.92798517</v>
      </c>
      <c r="H70" s="20" t="n">
        <v>3.37217516</v>
      </c>
      <c r="I70" s="18" t="n">
        <v>0</v>
      </c>
      <c r="J70" s="20" t="n">
        <v>0</v>
      </c>
      <c r="K70" s="18" t="s">
        <v>404</v>
      </c>
      <c r="L70" s="20" t="s">
        <v>404</v>
      </c>
      <c r="M70" s="18" t="n">
        <v>0</v>
      </c>
      <c r="N70" s="20" t="n">
        <v>0</v>
      </c>
      <c r="O70" s="18" t="n">
        <v>0</v>
      </c>
      <c r="P70" s="20" t="n">
        <v>0</v>
      </c>
      <c r="Q70" s="18" t="n">
        <v>4.47985534</v>
      </c>
      <c r="R70" s="20" t="n">
        <v>1.43405424</v>
      </c>
    </row>
    <row r="71" spans="1:18">
      <c r="A71" s="15" t="s">
        <v>468</v>
      </c>
      <c r="B71" s="17" t="n">
        <v>6115</v>
      </c>
      <c r="C71" s="18">
        <f>(0.0/B71*100)</f>
        <v/>
      </c>
      <c r="D71" s="19" t="n">
        <v>6115</v>
      </c>
      <c r="E71" s="18" t="n">
        <v>80.3627259</v>
      </c>
      <c r="F71" s="20" t="n">
        <v>1.01433345</v>
      </c>
      <c r="G71" s="18" t="n">
        <v>18.21743261</v>
      </c>
      <c r="H71" s="20" t="n">
        <v>0.52727229</v>
      </c>
      <c r="I71" s="18" t="n">
        <v>0.62661758</v>
      </c>
      <c r="J71" s="20" t="n">
        <v>0.02967901</v>
      </c>
      <c r="K71" s="18" t="s">
        <v>404</v>
      </c>
      <c r="L71" s="20" t="s">
        <v>404</v>
      </c>
      <c r="M71" s="18" t="n">
        <v>0</v>
      </c>
      <c r="N71" s="20" t="n">
        <v>0</v>
      </c>
      <c r="O71" s="18" t="n">
        <v>0</v>
      </c>
      <c r="P71" s="20" t="n">
        <v>0</v>
      </c>
      <c r="Q71" s="18" t="n">
        <v>0.7932239</v>
      </c>
      <c r="R71" s="20" t="n">
        <v>0.48793178</v>
      </c>
    </row>
    <row r="72" spans="1:18">
      <c r="A72" s="15" t="s">
        <v>469</v>
      </c>
      <c r="B72" s="17" t="n">
        <v>7708</v>
      </c>
      <c r="C72" s="18">
        <f>(0.0/B72*100)</f>
        <v/>
      </c>
      <c r="D72" s="19" t="n">
        <v>7708</v>
      </c>
      <c r="E72" s="18" t="n">
        <v>38.44334694</v>
      </c>
      <c r="F72" s="20" t="n">
        <v>3.23769494</v>
      </c>
      <c r="G72" s="18" t="n">
        <v>58.18677643</v>
      </c>
      <c r="H72" s="20" t="n">
        <v>3.29455605</v>
      </c>
      <c r="I72" s="18" t="n">
        <v>1.80009285</v>
      </c>
      <c r="J72" s="20" t="n">
        <v>0.92598662</v>
      </c>
      <c r="K72" s="18" t="s">
        <v>404</v>
      </c>
      <c r="L72" s="20" t="s">
        <v>404</v>
      </c>
      <c r="M72" s="18" t="n">
        <v>0</v>
      </c>
      <c r="N72" s="20" t="n">
        <v>0</v>
      </c>
      <c r="O72" s="18" t="n">
        <v>0</v>
      </c>
      <c r="P72" s="20" t="n">
        <v>0</v>
      </c>
      <c r="Q72" s="18" t="n">
        <v>1.56978378</v>
      </c>
      <c r="R72" s="20" t="n">
        <v>0.94126784</v>
      </c>
    </row>
    <row r="73" spans="1:18">
      <c r="A73" s="15" t="s">
        <v>470</v>
      </c>
      <c r="B73" s="17" t="n">
        <v>8249</v>
      </c>
      <c r="C73" s="18">
        <f>(0.0/B73*100)</f>
        <v/>
      </c>
      <c r="D73" s="19" t="n">
        <v>8249</v>
      </c>
      <c r="E73" s="18" t="n">
        <v>86.39376126000001</v>
      </c>
      <c r="F73" s="20" t="n">
        <v>2.85065188</v>
      </c>
      <c r="G73" s="18" t="n">
        <v>7.97164035</v>
      </c>
      <c r="H73" s="20" t="n">
        <v>2.19813048</v>
      </c>
      <c r="I73" s="18" t="n">
        <v>2.74093588</v>
      </c>
      <c r="J73" s="20" t="n">
        <v>1.27603664</v>
      </c>
      <c r="K73" s="18" t="s">
        <v>404</v>
      </c>
      <c r="L73" s="20" t="s">
        <v>404</v>
      </c>
      <c r="M73" s="18" t="n">
        <v>0</v>
      </c>
      <c r="N73" s="20" t="n">
        <v>0</v>
      </c>
      <c r="O73" s="18" t="n">
        <v>0</v>
      </c>
      <c r="P73" s="20" t="n">
        <v>0</v>
      </c>
      <c r="Q73" s="18" t="n">
        <v>2.89366251</v>
      </c>
      <c r="R73" s="20" t="n">
        <v>1.35561595</v>
      </c>
    </row>
    <row r="74" spans="1:18">
      <c r="A74" s="15" t="s">
        <v>471</v>
      </c>
      <c r="B74" s="17" t="n">
        <v>4692</v>
      </c>
      <c r="C74" s="18">
        <f>(484.0/B74*100)</f>
        <v/>
      </c>
      <c r="D74" s="19" t="n">
        <v>4208</v>
      </c>
      <c r="E74" s="18" t="n">
        <v>56.8369637</v>
      </c>
      <c r="F74" s="20" t="n">
        <v>0.22101518</v>
      </c>
      <c r="G74" s="18" t="n">
        <v>38.6490195</v>
      </c>
      <c r="H74" s="20" t="n">
        <v>0.21167024</v>
      </c>
      <c r="I74" s="18" t="n">
        <v>0</v>
      </c>
      <c r="J74" s="20" t="n">
        <v>0</v>
      </c>
      <c r="K74" s="18" t="s">
        <v>404</v>
      </c>
      <c r="L74" s="20" t="s">
        <v>404</v>
      </c>
      <c r="M74" s="18" t="n">
        <v>0</v>
      </c>
      <c r="N74" s="20" t="n">
        <v>0</v>
      </c>
      <c r="O74" s="18" t="n">
        <v>0</v>
      </c>
      <c r="P74" s="20" t="n">
        <v>0</v>
      </c>
      <c r="Q74" s="18" t="n">
        <v>4.5140168</v>
      </c>
      <c r="R74" s="20" t="n">
        <v>0.10678294</v>
      </c>
    </row>
    <row r="75" spans="1:18">
      <c r="A75" s="15" t="s">
        <v>472</v>
      </c>
      <c r="B75" s="17" t="n">
        <v>5375</v>
      </c>
      <c r="C75" s="18">
        <f>(483.0/B75*100)</f>
        <v/>
      </c>
      <c r="D75" s="19" t="n">
        <v>4892</v>
      </c>
      <c r="E75" s="18" t="n">
        <v>67.30201678</v>
      </c>
      <c r="F75" s="20" t="n">
        <v>3.9265182</v>
      </c>
      <c r="G75" s="18" t="n">
        <v>10.88759304</v>
      </c>
      <c r="H75" s="20" t="n">
        <v>2.8820664</v>
      </c>
      <c r="I75" s="18" t="n">
        <v>9.05972854</v>
      </c>
      <c r="J75" s="20" t="n">
        <v>2.57180003</v>
      </c>
      <c r="K75" s="18" t="s">
        <v>404</v>
      </c>
      <c r="L75" s="20" t="s">
        <v>404</v>
      </c>
      <c r="M75" s="18" t="n">
        <v>0</v>
      </c>
      <c r="N75" s="20" t="n">
        <v>0</v>
      </c>
      <c r="O75" s="18" t="n">
        <v>0</v>
      </c>
      <c r="P75" s="20" t="n">
        <v>0</v>
      </c>
      <c r="Q75" s="18" t="n">
        <v>12.75066164</v>
      </c>
      <c r="R75" s="20" t="n">
        <v>2.6918746</v>
      </c>
    </row>
    <row r="76" spans="1:18">
      <c r="A76" s="15" t="s">
        <v>473</v>
      </c>
      <c r="B76" s="17" t="n">
        <v>14167</v>
      </c>
      <c r="C76" s="18">
        <f>(1400.0/B76*100)</f>
        <v/>
      </c>
      <c r="D76" s="19" t="n">
        <v>12767</v>
      </c>
      <c r="E76" s="18" t="n">
        <v>64.2216619</v>
      </c>
      <c r="F76" s="20" t="n">
        <v>2.38263641</v>
      </c>
      <c r="G76" s="18" t="n">
        <v>16.02344582</v>
      </c>
      <c r="H76" s="20" t="n">
        <v>1.63834052</v>
      </c>
      <c r="I76" s="18" t="n">
        <v>8.696268829999999</v>
      </c>
      <c r="J76" s="20" t="n">
        <v>1.48191425</v>
      </c>
      <c r="K76" s="18" t="s">
        <v>404</v>
      </c>
      <c r="L76" s="20" t="s">
        <v>404</v>
      </c>
      <c r="M76" s="18" t="n">
        <v>0</v>
      </c>
      <c r="N76" s="20" t="n">
        <v>0</v>
      </c>
      <c r="O76" s="18" t="n">
        <v>0</v>
      </c>
      <c r="P76" s="20" t="n">
        <v>0</v>
      </c>
      <c r="Q76" s="18" t="n">
        <v>11.05862344</v>
      </c>
      <c r="R76" s="20" t="n">
        <v>1.836372</v>
      </c>
    </row>
    <row r="77" spans="1:18">
      <c r="A77" s="15" t="s">
        <v>474</v>
      </c>
      <c r="B77" s="17" t="n">
        <v>6062</v>
      </c>
      <c r="C77" s="18">
        <f>(0.0/B77*100)</f>
        <v/>
      </c>
      <c r="D77" s="19" t="n">
        <v>6062</v>
      </c>
      <c r="E77" s="18" t="n">
        <v>84.56646642</v>
      </c>
      <c r="F77" s="20" t="n">
        <v>2.37119108</v>
      </c>
      <c r="G77" s="18" t="n">
        <v>6.12951168</v>
      </c>
      <c r="H77" s="20" t="n">
        <v>1.42946254</v>
      </c>
      <c r="I77" s="18" t="n">
        <v>4.08109565</v>
      </c>
      <c r="J77" s="20" t="n">
        <v>1.27745421</v>
      </c>
      <c r="K77" s="18" t="s">
        <v>404</v>
      </c>
      <c r="L77" s="20" t="s">
        <v>404</v>
      </c>
      <c r="M77" s="18" t="n">
        <v>0</v>
      </c>
      <c r="N77" s="20" t="n">
        <v>0</v>
      </c>
      <c r="O77" s="18" t="n">
        <v>0</v>
      </c>
      <c r="P77" s="20" t="n">
        <v>0</v>
      </c>
      <c r="Q77" s="18" t="n">
        <v>5.22292624</v>
      </c>
      <c r="R77" s="20" t="n">
        <v>1.46499262</v>
      </c>
    </row>
    <row r="78" spans="1:18">
      <c r="A78" s="15" t="s">
        <v>475</v>
      </c>
      <c r="B78" s="17" t="n">
        <v>5826</v>
      </c>
      <c r="C78" s="18">
        <f>(0.0/B78*100)</f>
        <v/>
      </c>
      <c r="D78" s="19" t="n">
        <v>5826</v>
      </c>
      <c r="E78" s="18" t="n">
        <v>83.30729159000001</v>
      </c>
      <c r="F78" s="20" t="n">
        <v>2.86059017</v>
      </c>
      <c r="G78" s="18" t="n">
        <v>12.03782958</v>
      </c>
      <c r="H78" s="20" t="n">
        <v>2.42236453</v>
      </c>
      <c r="I78" s="18" t="n">
        <v>0</v>
      </c>
      <c r="J78" s="20" t="n">
        <v>0</v>
      </c>
      <c r="K78" s="18" t="s">
        <v>404</v>
      </c>
      <c r="L78" s="20" t="s">
        <v>404</v>
      </c>
      <c r="M78" s="18" t="n">
        <v>0</v>
      </c>
      <c r="N78" s="20" t="n">
        <v>0</v>
      </c>
      <c r="O78" s="18" t="n">
        <v>0</v>
      </c>
      <c r="P78" s="20" t="n">
        <v>0</v>
      </c>
      <c r="Q78" s="18" t="n">
        <v>4.65487883</v>
      </c>
      <c r="R78" s="20" t="n">
        <v>1.99216522</v>
      </c>
    </row>
    <row customHeight="1" ht="25" r="79" spans="1:18">
      <c r="A79" s="15" t="s">
        <v>476</v>
      </c>
      <c r="B79" s="17" t="n">
        <v>1657</v>
      </c>
      <c r="C79" s="18">
        <f>(21.0/B79*100)</f>
        <v/>
      </c>
      <c r="D79" s="19" t="n">
        <v>1636</v>
      </c>
      <c r="E79" s="18" t="n">
        <v>88.65496066</v>
      </c>
      <c r="F79" s="20" t="n">
        <v>4.3794042</v>
      </c>
      <c r="G79" s="18" t="n">
        <v>2.56805671</v>
      </c>
      <c r="H79" s="20" t="n">
        <v>2.13522774</v>
      </c>
      <c r="I79" s="18" t="n">
        <v>0</v>
      </c>
      <c r="J79" s="20" t="n">
        <v>0</v>
      </c>
      <c r="K79" s="18" t="s">
        <v>404</v>
      </c>
      <c r="L79" s="20" t="s">
        <v>404</v>
      </c>
      <c r="M79" s="18" t="n">
        <v>0</v>
      </c>
      <c r="N79" s="20" t="n">
        <v>0</v>
      </c>
      <c r="O79" s="18" t="n">
        <v>0</v>
      </c>
      <c r="P79" s="20" t="n">
        <v>0</v>
      </c>
      <c r="Q79" s="18" t="n">
        <v>8.77698262</v>
      </c>
      <c r="R79" s="20" t="n">
        <v>3.78623395</v>
      </c>
    </row>
    <row r="80" spans="1:18">
      <c r="A80" s="15" t="s">
        <v>477</v>
      </c>
      <c r="B80" s="17" t="n">
        <v>7841</v>
      </c>
      <c r="C80" s="18">
        <f>(0.0/B80*100)</f>
        <v/>
      </c>
      <c r="D80" s="19" t="n">
        <v>7841</v>
      </c>
      <c r="E80" s="18" t="n">
        <v>72.74254858</v>
      </c>
      <c r="F80" s="20" t="n">
        <v>3.25252443</v>
      </c>
      <c r="G80" s="18" t="n">
        <v>27.25745142</v>
      </c>
      <c r="H80" s="20" t="n">
        <v>3.25252443</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57.31986302</v>
      </c>
      <c r="F81" s="20" t="n">
        <v>3.96495328</v>
      </c>
      <c r="G81" s="18" t="n">
        <v>40.42806421</v>
      </c>
      <c r="H81" s="20" t="n">
        <v>3.87268601</v>
      </c>
      <c r="I81" s="18" t="n">
        <v>0.01997943</v>
      </c>
      <c r="J81" s="20" t="n">
        <v>0.00074735</v>
      </c>
      <c r="K81" s="18" t="s">
        <v>404</v>
      </c>
      <c r="L81" s="20" t="s">
        <v>404</v>
      </c>
      <c r="M81" s="18" t="n">
        <v>0</v>
      </c>
      <c r="N81" s="20" t="n">
        <v>0</v>
      </c>
      <c r="O81" s="18" t="n">
        <v>0</v>
      </c>
      <c r="P81" s="20" t="n">
        <v>0</v>
      </c>
      <c r="Q81" s="18" t="n">
        <v>2.23209334</v>
      </c>
      <c r="R81" s="20" t="n">
        <v>1.07835365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657</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34.36861504</v>
      </c>
      <c r="F7" s="20" t="n">
        <v>1.6546758</v>
      </c>
      <c r="G7" s="18" t="n">
        <v>57.53392128</v>
      </c>
      <c r="H7" s="20" t="n">
        <v>1.89591139</v>
      </c>
      <c r="I7" s="18" t="n">
        <v>0</v>
      </c>
      <c r="J7" s="20" t="n">
        <v>0</v>
      </c>
      <c r="K7" s="18" t="s">
        <v>404</v>
      </c>
      <c r="L7" s="20" t="s">
        <v>404</v>
      </c>
      <c r="M7" s="18" t="n">
        <v>0</v>
      </c>
      <c r="N7" s="20" t="n">
        <v>0</v>
      </c>
      <c r="O7" s="18" t="n">
        <v>0</v>
      </c>
      <c r="P7" s="20" t="n">
        <v>0</v>
      </c>
      <c r="Q7" s="18" t="n">
        <v>8.097463680000001</v>
      </c>
      <c r="R7" s="20" t="n">
        <v>1.0741502</v>
      </c>
    </row>
    <row r="8" spans="1:18">
      <c r="A8" s="15" t="s">
        <v>405</v>
      </c>
      <c r="B8" s="17" t="n">
        <v>7007</v>
      </c>
      <c r="C8" s="18">
        <f>(0.0/B8*100)</f>
        <v/>
      </c>
      <c r="D8" s="19" t="n">
        <v>7007</v>
      </c>
      <c r="E8" s="18" t="n">
        <v>4.53969384</v>
      </c>
      <c r="F8" s="20" t="n">
        <v>1.52283448</v>
      </c>
      <c r="G8" s="18" t="n">
        <v>65.79437373</v>
      </c>
      <c r="H8" s="20" t="n">
        <v>3.22302256</v>
      </c>
      <c r="I8" s="18" t="n">
        <v>2.38859168</v>
      </c>
      <c r="J8" s="20" t="n">
        <v>1.04657716</v>
      </c>
      <c r="K8" s="18" t="s">
        <v>404</v>
      </c>
      <c r="L8" s="20" t="s">
        <v>404</v>
      </c>
      <c r="M8" s="18" t="n">
        <v>0</v>
      </c>
      <c r="N8" s="20" t="n">
        <v>0</v>
      </c>
      <c r="O8" s="18" t="n">
        <v>0</v>
      </c>
      <c r="P8" s="20" t="n">
        <v>0</v>
      </c>
      <c r="Q8" s="18" t="n">
        <v>27.27734074</v>
      </c>
      <c r="R8" s="20" t="n">
        <v>3.13105172</v>
      </c>
    </row>
    <row r="9" spans="1:18">
      <c r="A9" s="15" t="s">
        <v>406</v>
      </c>
      <c r="B9" s="17" t="n">
        <v>9651</v>
      </c>
      <c r="C9" s="18">
        <f>(575.0/B9*100)</f>
        <v/>
      </c>
      <c r="D9" s="19" t="n">
        <v>9076</v>
      </c>
      <c r="E9" s="18" t="n">
        <v>9.017059189999999</v>
      </c>
      <c r="F9" s="20" t="n">
        <v>2.16131247</v>
      </c>
      <c r="G9" s="18" t="n">
        <v>60.83591721</v>
      </c>
      <c r="H9" s="20" t="n">
        <v>3.43549453</v>
      </c>
      <c r="I9" s="18" t="n">
        <v>2.64341192</v>
      </c>
      <c r="J9" s="20" t="n">
        <v>0.97961114</v>
      </c>
      <c r="K9" s="18" t="s">
        <v>404</v>
      </c>
      <c r="L9" s="20" t="s">
        <v>404</v>
      </c>
      <c r="M9" s="18" t="n">
        <v>0</v>
      </c>
      <c r="N9" s="20" t="n">
        <v>0</v>
      </c>
      <c r="O9" s="18" t="n">
        <v>0</v>
      </c>
      <c r="P9" s="20" t="n">
        <v>0</v>
      </c>
      <c r="Q9" s="18" t="n">
        <v>27.50361168</v>
      </c>
      <c r="R9" s="20" t="n">
        <v>2.4119267</v>
      </c>
    </row>
    <row r="10" spans="1:18">
      <c r="A10" s="15" t="s">
        <v>407</v>
      </c>
      <c r="B10" s="17" t="n">
        <v>20058</v>
      </c>
      <c r="C10" s="18">
        <f>(3112.0/B10*100)</f>
        <v/>
      </c>
      <c r="D10" s="19" t="n">
        <v>16946</v>
      </c>
      <c r="E10" s="18" t="n">
        <v>26.98363758</v>
      </c>
      <c r="F10" s="20" t="n">
        <v>2.53360485</v>
      </c>
      <c r="G10" s="18" t="n">
        <v>65.39678186</v>
      </c>
      <c r="H10" s="20" t="n">
        <v>2.88263072</v>
      </c>
      <c r="I10" s="18" t="n">
        <v>1.27124651</v>
      </c>
      <c r="J10" s="20" t="n">
        <v>0.55077188</v>
      </c>
      <c r="K10" s="18" t="s">
        <v>404</v>
      </c>
      <c r="L10" s="20" t="s">
        <v>404</v>
      </c>
      <c r="M10" s="18" t="n">
        <v>0</v>
      </c>
      <c r="N10" s="20" t="n">
        <v>0</v>
      </c>
      <c r="O10" s="18" t="n">
        <v>0</v>
      </c>
      <c r="P10" s="20" t="n">
        <v>0</v>
      </c>
      <c r="Q10" s="18" t="n">
        <v>6.34833405</v>
      </c>
      <c r="R10" s="20" t="n">
        <v>1.27164632</v>
      </c>
    </row>
    <row r="11" spans="1:18">
      <c r="A11" s="15" t="s">
        <v>408</v>
      </c>
      <c r="B11" s="17" t="n">
        <v>7053</v>
      </c>
      <c r="C11" s="18">
        <f>(137.0/B11*100)</f>
        <v/>
      </c>
      <c r="D11" s="19" t="n">
        <v>6916</v>
      </c>
      <c r="E11" s="18" t="n">
        <v>22.2969406</v>
      </c>
      <c r="F11" s="20" t="n">
        <v>3.11070364</v>
      </c>
      <c r="G11" s="18" t="n">
        <v>69.50807786</v>
      </c>
      <c r="H11" s="20" t="n">
        <v>3.80293688</v>
      </c>
      <c r="I11" s="18" t="n">
        <v>3.6492284</v>
      </c>
      <c r="J11" s="20" t="n">
        <v>1.66291559</v>
      </c>
      <c r="K11" s="18" t="s">
        <v>404</v>
      </c>
      <c r="L11" s="20" t="s">
        <v>404</v>
      </c>
      <c r="M11" s="18" t="n">
        <v>0</v>
      </c>
      <c r="N11" s="20" t="n">
        <v>0</v>
      </c>
      <c r="O11" s="18" t="n">
        <v>0</v>
      </c>
      <c r="P11" s="20" t="n">
        <v>0</v>
      </c>
      <c r="Q11" s="18" t="n">
        <v>4.54575314</v>
      </c>
      <c r="R11" s="20" t="n">
        <v>1.87561279</v>
      </c>
    </row>
    <row r="12" spans="1:18">
      <c r="A12" s="15" t="s">
        <v>409</v>
      </c>
      <c r="B12" s="17" t="n">
        <v>6894</v>
      </c>
      <c r="C12" s="18">
        <f>(106.0/B12*100)</f>
        <v/>
      </c>
      <c r="D12" s="19" t="n">
        <v>6788</v>
      </c>
      <c r="E12" s="18" t="n">
        <v>7.0788067</v>
      </c>
      <c r="F12" s="20" t="n">
        <v>1.28470703</v>
      </c>
      <c r="G12" s="18" t="n">
        <v>87.01884981000001</v>
      </c>
      <c r="H12" s="20" t="n">
        <v>2.08512464</v>
      </c>
      <c r="I12" s="18" t="n">
        <v>0.7365923599999999</v>
      </c>
      <c r="J12" s="20" t="n">
        <v>0.5014068</v>
      </c>
      <c r="K12" s="18" t="s">
        <v>404</v>
      </c>
      <c r="L12" s="20" t="s">
        <v>404</v>
      </c>
      <c r="M12" s="18" t="n">
        <v>0</v>
      </c>
      <c r="N12" s="20" t="n">
        <v>0</v>
      </c>
      <c r="O12" s="18" t="n">
        <v>0</v>
      </c>
      <c r="P12" s="20" t="n">
        <v>0</v>
      </c>
      <c r="Q12" s="18" t="n">
        <v>5.16575113</v>
      </c>
      <c r="R12" s="20" t="n">
        <v>1.46614922</v>
      </c>
    </row>
    <row r="13" spans="1:18">
      <c r="A13" s="15" t="s">
        <v>410</v>
      </c>
      <c r="B13" s="17" t="n">
        <v>7161</v>
      </c>
      <c r="C13" s="18">
        <f>(1175.0/B13*100)</f>
        <v/>
      </c>
      <c r="D13" s="19" t="n">
        <v>5986</v>
      </c>
      <c r="E13" s="18" t="n">
        <v>43.50999209</v>
      </c>
      <c r="F13" s="20" t="n">
        <v>3.86406299</v>
      </c>
      <c r="G13" s="18" t="n">
        <v>49.20616887</v>
      </c>
      <c r="H13" s="20" t="n">
        <v>4.00713144</v>
      </c>
      <c r="I13" s="18" t="n">
        <v>4.97035021</v>
      </c>
      <c r="J13" s="20" t="n">
        <v>1.32926756</v>
      </c>
      <c r="K13" s="18" t="s">
        <v>404</v>
      </c>
      <c r="L13" s="20" t="s">
        <v>404</v>
      </c>
      <c r="M13" s="18" t="n">
        <v>0</v>
      </c>
      <c r="N13" s="20" t="n">
        <v>0</v>
      </c>
      <c r="O13" s="18" t="n">
        <v>0</v>
      </c>
      <c r="P13" s="20" t="n">
        <v>0</v>
      </c>
      <c r="Q13" s="18" t="n">
        <v>2.31348883</v>
      </c>
      <c r="R13" s="20" t="n">
        <v>1.09931681</v>
      </c>
    </row>
    <row r="14" spans="1:18">
      <c r="A14" s="15" t="s">
        <v>411</v>
      </c>
      <c r="B14" s="17" t="n">
        <v>5587</v>
      </c>
      <c r="C14" s="18">
        <f>(345.0/B14*100)</f>
        <v/>
      </c>
      <c r="D14" s="19" t="n">
        <v>5242</v>
      </c>
      <c r="E14" s="18" t="n">
        <v>15.38651712</v>
      </c>
      <c r="F14" s="20" t="n">
        <v>2.24920312</v>
      </c>
      <c r="G14" s="18" t="n">
        <v>83.19715357</v>
      </c>
      <c r="H14" s="20" t="n">
        <v>2.34846893</v>
      </c>
      <c r="I14" s="18" t="n">
        <v>1.41632931</v>
      </c>
      <c r="J14" s="20" t="n">
        <v>0.72844414</v>
      </c>
      <c r="K14" s="18" t="s">
        <v>404</v>
      </c>
      <c r="L14" s="20" t="s">
        <v>404</v>
      </c>
      <c r="M14" s="18" t="n">
        <v>0</v>
      </c>
      <c r="N14" s="20" t="n">
        <v>0</v>
      </c>
      <c r="O14" s="18" t="n">
        <v>0</v>
      </c>
      <c r="P14" s="20" t="n">
        <v>0</v>
      </c>
      <c r="Q14" s="18" t="n">
        <v>0</v>
      </c>
      <c r="R14" s="20" t="n">
        <v>0</v>
      </c>
    </row>
    <row r="15" spans="1:18">
      <c r="A15" s="15" t="s">
        <v>412</v>
      </c>
      <c r="B15" s="17" t="n">
        <v>5882</v>
      </c>
      <c r="C15" s="18">
        <f>(0.0/B15*100)</f>
        <v/>
      </c>
      <c r="D15" s="19" t="n">
        <v>5882</v>
      </c>
      <c r="E15" s="18" t="n">
        <v>8.83715752</v>
      </c>
      <c r="F15" s="20" t="n">
        <v>2.37589735</v>
      </c>
      <c r="G15" s="18" t="n">
        <v>80.28958482</v>
      </c>
      <c r="H15" s="20" t="n">
        <v>2.87446332</v>
      </c>
      <c r="I15" s="18" t="n">
        <v>1.95206003</v>
      </c>
      <c r="J15" s="20" t="n">
        <v>1.08342117</v>
      </c>
      <c r="K15" s="18" t="s">
        <v>404</v>
      </c>
      <c r="L15" s="20" t="s">
        <v>404</v>
      </c>
      <c r="M15" s="18" t="n">
        <v>0</v>
      </c>
      <c r="N15" s="20" t="n">
        <v>0</v>
      </c>
      <c r="O15" s="18" t="n">
        <v>0</v>
      </c>
      <c r="P15" s="20" t="n">
        <v>0</v>
      </c>
      <c r="Q15" s="18" t="n">
        <v>8.92119763</v>
      </c>
      <c r="R15" s="20" t="n">
        <v>2.22048456</v>
      </c>
    </row>
    <row r="16" spans="1:18">
      <c r="A16" s="15" t="s">
        <v>413</v>
      </c>
      <c r="B16" s="17" t="n">
        <v>6108</v>
      </c>
      <c r="C16" s="18">
        <f>(495.0/B16*100)</f>
        <v/>
      </c>
      <c r="D16" s="19" t="n">
        <v>5613</v>
      </c>
      <c r="E16" s="18" t="n">
        <v>27.35454237</v>
      </c>
      <c r="F16" s="20" t="n">
        <v>3.20412971</v>
      </c>
      <c r="G16" s="18" t="n">
        <v>52.72844632</v>
      </c>
      <c r="H16" s="20" t="n">
        <v>3.58235034</v>
      </c>
      <c r="I16" s="18" t="n">
        <v>6.51888265</v>
      </c>
      <c r="J16" s="20" t="n">
        <v>1.46761553</v>
      </c>
      <c r="K16" s="18" t="s">
        <v>404</v>
      </c>
      <c r="L16" s="20" t="s">
        <v>404</v>
      </c>
      <c r="M16" s="18" t="n">
        <v>0</v>
      </c>
      <c r="N16" s="20" t="n">
        <v>0</v>
      </c>
      <c r="O16" s="18" t="n">
        <v>0</v>
      </c>
      <c r="P16" s="20" t="n">
        <v>0</v>
      </c>
      <c r="Q16" s="18" t="n">
        <v>13.39812867</v>
      </c>
      <c r="R16" s="20" t="n">
        <v>2.41998143</v>
      </c>
    </row>
    <row r="17" spans="1:18">
      <c r="A17" s="15" t="s">
        <v>414</v>
      </c>
      <c r="B17" s="17" t="n">
        <v>6504</v>
      </c>
      <c r="C17" s="18">
        <f>(1325.0/B17*100)</f>
        <v/>
      </c>
      <c r="D17" s="19" t="n">
        <v>5179</v>
      </c>
      <c r="E17" s="18" t="n">
        <v>8.55637316</v>
      </c>
      <c r="F17" s="20" t="n">
        <v>1.9847349</v>
      </c>
      <c r="G17" s="18" t="n">
        <v>69.15271063</v>
      </c>
      <c r="H17" s="20" t="n">
        <v>3.43160635</v>
      </c>
      <c r="I17" s="18" t="n">
        <v>5.40044798</v>
      </c>
      <c r="J17" s="20" t="n">
        <v>1.54253021</v>
      </c>
      <c r="K17" s="18" t="s">
        <v>404</v>
      </c>
      <c r="L17" s="20" t="s">
        <v>404</v>
      </c>
      <c r="M17" s="18" t="n">
        <v>0</v>
      </c>
      <c r="N17" s="20" t="n">
        <v>0</v>
      </c>
      <c r="O17" s="18" t="n">
        <v>0</v>
      </c>
      <c r="P17" s="20" t="n">
        <v>0</v>
      </c>
      <c r="Q17" s="18" t="n">
        <v>16.89046823</v>
      </c>
      <c r="R17" s="20" t="n">
        <v>3.07812311</v>
      </c>
    </row>
    <row r="18" spans="1:18">
      <c r="A18" s="15" t="s">
        <v>415</v>
      </c>
      <c r="B18" s="17" t="n">
        <v>5532</v>
      </c>
      <c r="C18" s="18">
        <f>(0.0/B18*100)</f>
        <v/>
      </c>
      <c r="D18" s="19" t="n">
        <v>5532</v>
      </c>
      <c r="E18" s="18" t="n">
        <v>19.88495759</v>
      </c>
      <c r="F18" s="20" t="n">
        <v>3.0966493</v>
      </c>
      <c r="G18" s="18" t="n">
        <v>62.22065171</v>
      </c>
      <c r="H18" s="20" t="n">
        <v>3.49643863</v>
      </c>
      <c r="I18" s="18" t="n">
        <v>0.69901605</v>
      </c>
      <c r="J18" s="20" t="n">
        <v>0.37456744</v>
      </c>
      <c r="K18" s="18" t="s">
        <v>404</v>
      </c>
      <c r="L18" s="20" t="s">
        <v>404</v>
      </c>
      <c r="M18" s="18" t="n">
        <v>0</v>
      </c>
      <c r="N18" s="20" t="n">
        <v>0</v>
      </c>
      <c r="O18" s="18" t="n">
        <v>0</v>
      </c>
      <c r="P18" s="20" t="n">
        <v>0</v>
      </c>
      <c r="Q18" s="18" t="n">
        <v>17.19537466</v>
      </c>
      <c r="R18" s="20" t="n">
        <v>2.61419448</v>
      </c>
    </row>
    <row r="19" spans="1:18">
      <c r="A19" s="15" t="s">
        <v>416</v>
      </c>
      <c r="B19" s="17" t="n">
        <v>5658</v>
      </c>
      <c r="C19" s="18">
        <f>(327.0/B19*100)</f>
        <v/>
      </c>
      <c r="D19" s="19" t="n">
        <v>5331</v>
      </c>
      <c r="E19" s="18" t="n">
        <v>19.63425807</v>
      </c>
      <c r="F19" s="20" t="n">
        <v>3.10445949</v>
      </c>
      <c r="G19" s="18" t="n">
        <v>73.44903701</v>
      </c>
      <c r="H19" s="20" t="n">
        <v>3.20025094</v>
      </c>
      <c r="I19" s="18" t="n">
        <v>1.52408052</v>
      </c>
      <c r="J19" s="20" t="n">
        <v>0.7630589</v>
      </c>
      <c r="K19" s="18" t="s">
        <v>404</v>
      </c>
      <c r="L19" s="20" t="s">
        <v>404</v>
      </c>
      <c r="M19" s="18" t="n">
        <v>0</v>
      </c>
      <c r="N19" s="20" t="n">
        <v>0</v>
      </c>
      <c r="O19" s="18" t="n">
        <v>0</v>
      </c>
      <c r="P19" s="20" t="n">
        <v>0</v>
      </c>
      <c r="Q19" s="18" t="n">
        <v>5.3926244</v>
      </c>
      <c r="R19" s="20" t="n">
        <v>1.61770378</v>
      </c>
    </row>
    <row r="20" spans="1:18">
      <c r="A20" s="15" t="s">
        <v>417</v>
      </c>
      <c r="B20" s="17" t="n">
        <v>3371</v>
      </c>
      <c r="C20" s="18">
        <f>(24.0/B20*100)</f>
        <v/>
      </c>
      <c r="D20" s="19" t="n">
        <v>3347</v>
      </c>
      <c r="E20" s="18" t="n">
        <v>16.66417602</v>
      </c>
      <c r="F20" s="20" t="n">
        <v>0.16526978</v>
      </c>
      <c r="G20" s="18" t="n">
        <v>72.4231328</v>
      </c>
      <c r="H20" s="20" t="n">
        <v>0.26456211</v>
      </c>
      <c r="I20" s="18" t="n">
        <v>1.22888678</v>
      </c>
      <c r="J20" s="20" t="n">
        <v>0.11311178</v>
      </c>
      <c r="K20" s="18" t="s">
        <v>404</v>
      </c>
      <c r="L20" s="20" t="s">
        <v>404</v>
      </c>
      <c r="M20" s="18" t="n">
        <v>0</v>
      </c>
      <c r="N20" s="20" t="n">
        <v>0</v>
      </c>
      <c r="O20" s="18" t="n">
        <v>0</v>
      </c>
      <c r="P20" s="20" t="n">
        <v>0</v>
      </c>
      <c r="Q20" s="18" t="n">
        <v>9.6838044</v>
      </c>
      <c r="R20" s="20" t="n">
        <v>0.16722853</v>
      </c>
    </row>
    <row r="21" spans="1:18">
      <c r="A21" s="15" t="s">
        <v>418</v>
      </c>
      <c r="B21" s="17" t="n">
        <v>5741</v>
      </c>
      <c r="C21" s="18">
        <f>(0.0/B21*100)</f>
        <v/>
      </c>
      <c r="D21" s="19" t="n">
        <v>5741</v>
      </c>
      <c r="E21" s="18" t="n">
        <v>50.26809678</v>
      </c>
      <c r="F21" s="20" t="n">
        <v>4.04251534</v>
      </c>
      <c r="G21" s="18" t="n">
        <v>38.18602047</v>
      </c>
      <c r="H21" s="20" t="n">
        <v>4.13081202</v>
      </c>
      <c r="I21" s="18" t="n">
        <v>7.15745184</v>
      </c>
      <c r="J21" s="20" t="n">
        <v>2.18433928</v>
      </c>
      <c r="K21" s="18" t="s">
        <v>404</v>
      </c>
      <c r="L21" s="20" t="s">
        <v>404</v>
      </c>
      <c r="M21" s="18" t="n">
        <v>0</v>
      </c>
      <c r="N21" s="20" t="n">
        <v>0</v>
      </c>
      <c r="O21" s="18" t="n">
        <v>0</v>
      </c>
      <c r="P21" s="20" t="n">
        <v>0</v>
      </c>
      <c r="Q21" s="18" t="n">
        <v>4.38843091</v>
      </c>
      <c r="R21" s="20" t="n">
        <v>1.66218491</v>
      </c>
    </row>
    <row r="22" spans="1:18">
      <c r="A22" s="15" t="s">
        <v>419</v>
      </c>
      <c r="B22" s="17" t="n">
        <v>6598</v>
      </c>
      <c r="C22" s="18">
        <f>(0.0/B22*100)</f>
        <v/>
      </c>
      <c r="D22" s="19" t="n">
        <v>6598</v>
      </c>
      <c r="E22" s="18" t="n">
        <v>52.03331947</v>
      </c>
      <c r="F22" s="20" t="n">
        <v>4.31391833</v>
      </c>
      <c r="G22" s="18" t="n">
        <v>27.74149716</v>
      </c>
      <c r="H22" s="20" t="n">
        <v>3.52462991</v>
      </c>
      <c r="I22" s="18" t="n">
        <v>1.75108981</v>
      </c>
      <c r="J22" s="20" t="n">
        <v>0.98183897</v>
      </c>
      <c r="K22" s="18" t="s">
        <v>404</v>
      </c>
      <c r="L22" s="20" t="s">
        <v>404</v>
      </c>
      <c r="M22" s="18" t="n">
        <v>0</v>
      </c>
      <c r="N22" s="20" t="n">
        <v>0</v>
      </c>
      <c r="O22" s="18" t="n">
        <v>0</v>
      </c>
      <c r="P22" s="20" t="n">
        <v>0</v>
      </c>
      <c r="Q22" s="18" t="n">
        <v>18.47409355</v>
      </c>
      <c r="R22" s="20" t="n">
        <v>3.3449537</v>
      </c>
    </row>
    <row r="23" spans="1:18">
      <c r="A23" s="15" t="s">
        <v>420</v>
      </c>
      <c r="B23" s="17" t="n">
        <v>11583</v>
      </c>
      <c r="C23" s="18">
        <f>(3185.0/B23*100)</f>
        <v/>
      </c>
      <c r="D23" s="19" t="n">
        <v>8398</v>
      </c>
      <c r="E23" s="18" t="n">
        <v>27.85284903</v>
      </c>
      <c r="F23" s="20" t="n">
        <v>3.66134913</v>
      </c>
      <c r="G23" s="18" t="n">
        <v>60.86093269</v>
      </c>
      <c r="H23" s="20" t="n">
        <v>4.14129973</v>
      </c>
      <c r="I23" s="18" t="n">
        <v>5.12202784</v>
      </c>
      <c r="J23" s="20" t="n">
        <v>1.70951704</v>
      </c>
      <c r="K23" s="18" t="s">
        <v>404</v>
      </c>
      <c r="L23" s="20" t="s">
        <v>404</v>
      </c>
      <c r="M23" s="18" t="n">
        <v>0</v>
      </c>
      <c r="N23" s="20" t="n">
        <v>0</v>
      </c>
      <c r="O23" s="18" t="n">
        <v>0</v>
      </c>
      <c r="P23" s="20" t="n">
        <v>0</v>
      </c>
      <c r="Q23" s="18" t="n">
        <v>6.16419045</v>
      </c>
      <c r="R23" s="20" t="n">
        <v>1.86672291</v>
      </c>
    </row>
    <row r="24" spans="1:18">
      <c r="A24" s="15" t="s">
        <v>421</v>
      </c>
      <c r="B24" s="17" t="n">
        <v>6647</v>
      </c>
      <c r="C24" s="18">
        <f>(0.0/B24*100)</f>
        <v/>
      </c>
      <c r="D24" s="19" t="n">
        <v>6647</v>
      </c>
      <c r="E24" s="18" t="n">
        <v>0</v>
      </c>
      <c r="F24" s="20" t="n">
        <v>0</v>
      </c>
      <c r="G24" s="18" t="n">
        <v>0</v>
      </c>
      <c r="H24" s="20" t="n">
        <v>0</v>
      </c>
      <c r="I24" s="18" t="n">
        <v>0</v>
      </c>
      <c r="J24" s="20" t="n">
        <v>0</v>
      </c>
      <c r="K24" s="18" t="s">
        <v>404</v>
      </c>
      <c r="L24" s="20" t="s">
        <v>404</v>
      </c>
      <c r="M24" s="18" t="n">
        <v>100</v>
      </c>
      <c r="N24" s="20" t="n">
        <v>0</v>
      </c>
      <c r="O24" s="18" t="n">
        <v>0</v>
      </c>
      <c r="P24" s="20" t="n">
        <v>0</v>
      </c>
      <c r="Q24" s="18" t="n">
        <v>0</v>
      </c>
      <c r="R24" s="20" t="n">
        <v>0</v>
      </c>
    </row>
    <row r="25" spans="1:18">
      <c r="A25" s="15" t="s">
        <v>422</v>
      </c>
      <c r="B25" s="17" t="n">
        <v>5581</v>
      </c>
      <c r="C25" s="18">
        <f>(0.0/B25*100)</f>
        <v/>
      </c>
      <c r="D25" s="19" t="n">
        <v>5581</v>
      </c>
      <c r="E25" s="18" t="n">
        <v>37.97835813</v>
      </c>
      <c r="F25" s="20" t="n">
        <v>3.92643202</v>
      </c>
      <c r="G25" s="18" t="n">
        <v>55.60417666</v>
      </c>
      <c r="H25" s="20" t="n">
        <v>3.85332702</v>
      </c>
      <c r="I25" s="18" t="n">
        <v>1.68434723</v>
      </c>
      <c r="J25" s="20" t="n">
        <v>0.9826282</v>
      </c>
      <c r="K25" s="18" t="s">
        <v>404</v>
      </c>
      <c r="L25" s="20" t="s">
        <v>404</v>
      </c>
      <c r="M25" s="18" t="n">
        <v>0</v>
      </c>
      <c r="N25" s="20" t="n">
        <v>0</v>
      </c>
      <c r="O25" s="18" t="n">
        <v>0</v>
      </c>
      <c r="P25" s="20" t="n">
        <v>0</v>
      </c>
      <c r="Q25" s="18" t="n">
        <v>4.73311798</v>
      </c>
      <c r="R25" s="20" t="n">
        <v>1.49411769</v>
      </c>
    </row>
    <row r="26" spans="1:18">
      <c r="A26" s="15" t="s">
        <v>423</v>
      </c>
      <c r="B26" s="17" t="n">
        <v>4869</v>
      </c>
      <c r="C26" s="18">
        <f>(11.0/B26*100)</f>
        <v/>
      </c>
      <c r="D26" s="19" t="n">
        <v>4858</v>
      </c>
      <c r="E26" s="18" t="n">
        <v>16.26972355</v>
      </c>
      <c r="F26" s="20" t="n">
        <v>2.45115323</v>
      </c>
      <c r="G26" s="18" t="n">
        <v>77.34081968</v>
      </c>
      <c r="H26" s="20" t="n">
        <v>2.53912189</v>
      </c>
      <c r="I26" s="18" t="n">
        <v>1.23436765</v>
      </c>
      <c r="J26" s="20" t="n">
        <v>0.6457975</v>
      </c>
      <c r="K26" s="18" t="s">
        <v>404</v>
      </c>
      <c r="L26" s="20" t="s">
        <v>404</v>
      </c>
      <c r="M26" s="18" t="n">
        <v>0</v>
      </c>
      <c r="N26" s="20" t="n">
        <v>0</v>
      </c>
      <c r="O26" s="18" t="n">
        <v>0</v>
      </c>
      <c r="P26" s="20" t="n">
        <v>0</v>
      </c>
      <c r="Q26" s="18" t="n">
        <v>5.15508913</v>
      </c>
      <c r="R26" s="20" t="n">
        <v>1.25115398</v>
      </c>
    </row>
    <row r="27" spans="1:18">
      <c r="A27" s="15" t="s">
        <v>424</v>
      </c>
      <c r="B27" s="17" t="n">
        <v>5299</v>
      </c>
      <c r="C27" s="18">
        <f>(0.0/B27*100)</f>
        <v/>
      </c>
      <c r="D27" s="19" t="n">
        <v>5299</v>
      </c>
      <c r="E27" s="18" t="n">
        <v>1.74809207</v>
      </c>
      <c r="F27" s="20" t="n">
        <v>0.03560956</v>
      </c>
      <c r="G27" s="18" t="n">
        <v>95.42673076</v>
      </c>
      <c r="H27" s="20" t="n">
        <v>0.03608603</v>
      </c>
      <c r="I27" s="18" t="n">
        <v>0.49639057</v>
      </c>
      <c r="J27" s="20" t="n">
        <v>0.009421560000000001</v>
      </c>
      <c r="K27" s="18" t="s">
        <v>404</v>
      </c>
      <c r="L27" s="20" t="s">
        <v>404</v>
      </c>
      <c r="M27" s="18" t="n">
        <v>0</v>
      </c>
      <c r="N27" s="20" t="n">
        <v>0</v>
      </c>
      <c r="O27" s="18" t="n">
        <v>0</v>
      </c>
      <c r="P27" s="20" t="n">
        <v>0</v>
      </c>
      <c r="Q27" s="18" t="n">
        <v>2.3287866</v>
      </c>
      <c r="R27" s="20" t="n">
        <v>0.03808846</v>
      </c>
    </row>
    <row r="28" spans="1:18">
      <c r="A28" s="15" t="s">
        <v>425</v>
      </c>
      <c r="B28" s="17" t="n">
        <v>7568</v>
      </c>
      <c r="C28" s="18">
        <f>(2658.0/B28*100)</f>
        <v/>
      </c>
      <c r="D28" s="19" t="n">
        <v>4910</v>
      </c>
      <c r="E28" s="18" t="n">
        <v>38.22505163</v>
      </c>
      <c r="F28" s="20" t="n">
        <v>4.40633521</v>
      </c>
      <c r="G28" s="18" t="n">
        <v>53.00187531</v>
      </c>
      <c r="H28" s="20" t="n">
        <v>4.9197621</v>
      </c>
      <c r="I28" s="18" t="n">
        <v>8.77307306</v>
      </c>
      <c r="J28" s="20" t="n">
        <v>2.54191301</v>
      </c>
      <c r="K28" s="18" t="s">
        <v>404</v>
      </c>
      <c r="L28" s="20" t="s">
        <v>404</v>
      </c>
      <c r="M28" s="18" t="n">
        <v>0</v>
      </c>
      <c r="N28" s="20" t="n">
        <v>0</v>
      </c>
      <c r="O28" s="18" t="n">
        <v>0</v>
      </c>
      <c r="P28" s="20" t="n">
        <v>0</v>
      </c>
      <c r="Q28" s="18" t="n">
        <v>0</v>
      </c>
      <c r="R28" s="20" t="n">
        <v>0</v>
      </c>
    </row>
    <row r="29" spans="1:18">
      <c r="A29" s="15" t="s">
        <v>426</v>
      </c>
      <c r="B29" s="17" t="n">
        <v>5385</v>
      </c>
      <c r="C29" s="18">
        <f>(1126.0/B29*100)</f>
        <v/>
      </c>
      <c r="D29" s="19" t="n">
        <v>4259</v>
      </c>
      <c r="E29" s="18" t="n">
        <v>29.68247115</v>
      </c>
      <c r="F29" s="20" t="n">
        <v>3.94873184</v>
      </c>
      <c r="G29" s="18" t="n">
        <v>37.61911132</v>
      </c>
      <c r="H29" s="20" t="n">
        <v>3.84493272</v>
      </c>
      <c r="I29" s="18" t="n">
        <v>26.92781303</v>
      </c>
      <c r="J29" s="20" t="n">
        <v>4.06909433</v>
      </c>
      <c r="K29" s="18" t="s">
        <v>404</v>
      </c>
      <c r="L29" s="20" t="s">
        <v>404</v>
      </c>
      <c r="M29" s="18" t="n">
        <v>0</v>
      </c>
      <c r="N29" s="20" t="n">
        <v>0</v>
      </c>
      <c r="O29" s="18" t="n">
        <v>0</v>
      </c>
      <c r="P29" s="20" t="n">
        <v>0</v>
      </c>
      <c r="Q29" s="18" t="n">
        <v>5.77060451</v>
      </c>
      <c r="R29" s="20" t="n">
        <v>1.96714203</v>
      </c>
    </row>
    <row r="30" spans="1:18">
      <c r="A30" s="15" t="s">
        <v>427</v>
      </c>
      <c r="B30" s="17" t="n">
        <v>4520</v>
      </c>
      <c r="C30" s="18">
        <f>(1053.0/B30*100)</f>
        <v/>
      </c>
      <c r="D30" s="19" t="n">
        <v>3467</v>
      </c>
      <c r="E30" s="18" t="n">
        <v>70.7402475</v>
      </c>
      <c r="F30" s="20" t="n">
        <v>3.56851148</v>
      </c>
      <c r="G30" s="18" t="n">
        <v>25.12747868</v>
      </c>
      <c r="H30" s="20" t="n">
        <v>3.44933881</v>
      </c>
      <c r="I30" s="18" t="n">
        <v>0.72028658</v>
      </c>
      <c r="J30" s="20" t="n">
        <v>0.7808831899999999</v>
      </c>
      <c r="K30" s="18" t="s">
        <v>404</v>
      </c>
      <c r="L30" s="20" t="s">
        <v>404</v>
      </c>
      <c r="M30" s="18" t="n">
        <v>0</v>
      </c>
      <c r="N30" s="20" t="n">
        <v>0</v>
      </c>
      <c r="O30" s="18" t="n">
        <v>0</v>
      </c>
      <c r="P30" s="20" t="n">
        <v>0</v>
      </c>
      <c r="Q30" s="18" t="n">
        <v>3.41198723</v>
      </c>
      <c r="R30" s="20" t="n">
        <v>1.55423652</v>
      </c>
    </row>
    <row r="31" spans="1:18">
      <c r="A31" s="15" t="s">
        <v>428</v>
      </c>
      <c r="B31" s="17" t="n">
        <v>5456</v>
      </c>
      <c r="C31" s="18">
        <f>(502.0/B31*100)</f>
        <v/>
      </c>
      <c r="D31" s="19" t="n">
        <v>4954</v>
      </c>
      <c r="E31" s="18" t="n">
        <v>31.31038166</v>
      </c>
      <c r="F31" s="20" t="n">
        <v>3.33356256</v>
      </c>
      <c r="G31" s="18" t="n">
        <v>52.08236102</v>
      </c>
      <c r="H31" s="20" t="n">
        <v>3.48877272</v>
      </c>
      <c r="I31" s="18" t="n">
        <v>9.60130165</v>
      </c>
      <c r="J31" s="20" t="n">
        <v>1.86478762</v>
      </c>
      <c r="K31" s="18" t="s">
        <v>404</v>
      </c>
      <c r="L31" s="20" t="s">
        <v>404</v>
      </c>
      <c r="M31" s="18" t="n">
        <v>0</v>
      </c>
      <c r="N31" s="20" t="n">
        <v>0</v>
      </c>
      <c r="O31" s="18" t="n">
        <v>0</v>
      </c>
      <c r="P31" s="20" t="n">
        <v>0</v>
      </c>
      <c r="Q31" s="18" t="n">
        <v>7.00595567</v>
      </c>
      <c r="R31" s="20" t="n">
        <v>1.85750133</v>
      </c>
    </row>
    <row r="32" spans="1:18">
      <c r="A32" s="15" t="s">
        <v>429</v>
      </c>
      <c r="B32" s="17" t="n">
        <v>4478</v>
      </c>
      <c r="C32" s="18">
        <f>(0.0/B32*100)</f>
        <v/>
      </c>
      <c r="D32" s="19" t="n">
        <v>4478</v>
      </c>
      <c r="E32" s="18" t="n">
        <v>38.86388814</v>
      </c>
      <c r="F32" s="20" t="n">
        <v>4.17286771</v>
      </c>
      <c r="G32" s="18" t="n">
        <v>55.95369032</v>
      </c>
      <c r="H32" s="20" t="n">
        <v>4.11832579</v>
      </c>
      <c r="I32" s="18" t="n">
        <v>2.31769228</v>
      </c>
      <c r="J32" s="20" t="n">
        <v>1.13158202</v>
      </c>
      <c r="K32" s="18" t="s">
        <v>404</v>
      </c>
      <c r="L32" s="20" t="s">
        <v>404</v>
      </c>
      <c r="M32" s="18" t="n">
        <v>0</v>
      </c>
      <c r="N32" s="20" t="n">
        <v>0</v>
      </c>
      <c r="O32" s="18" t="n">
        <v>0</v>
      </c>
      <c r="P32" s="20" t="n">
        <v>0</v>
      </c>
      <c r="Q32" s="18" t="n">
        <v>2.86472926</v>
      </c>
      <c r="R32" s="20" t="n">
        <v>1.34354473</v>
      </c>
    </row>
    <row r="33" spans="1:18">
      <c r="A33" s="15" t="s">
        <v>430</v>
      </c>
      <c r="B33" s="17" t="n">
        <v>7325</v>
      </c>
      <c r="C33" s="18">
        <f>(29.0/B33*100)</f>
        <v/>
      </c>
      <c r="D33" s="19" t="n">
        <v>7296</v>
      </c>
      <c r="E33" s="18" t="n">
        <v>17.81627955</v>
      </c>
      <c r="F33" s="20" t="n">
        <v>2.96224881</v>
      </c>
      <c r="G33" s="18" t="n">
        <v>57.33028555</v>
      </c>
      <c r="H33" s="20" t="n">
        <v>3.57778259</v>
      </c>
      <c r="I33" s="18" t="n">
        <v>12.56230112</v>
      </c>
      <c r="J33" s="20" t="n">
        <v>0.9431853100000001</v>
      </c>
      <c r="K33" s="18" t="s">
        <v>404</v>
      </c>
      <c r="L33" s="20" t="s">
        <v>404</v>
      </c>
      <c r="M33" s="18" t="n">
        <v>0</v>
      </c>
      <c r="N33" s="20" t="n">
        <v>0</v>
      </c>
      <c r="O33" s="18" t="n">
        <v>0</v>
      </c>
      <c r="P33" s="20" t="n">
        <v>0</v>
      </c>
      <c r="Q33" s="18" t="n">
        <v>12.29113378</v>
      </c>
      <c r="R33" s="20" t="n">
        <v>2.54051581</v>
      </c>
    </row>
    <row r="34" spans="1:18">
      <c r="A34" s="15" t="s">
        <v>431</v>
      </c>
      <c r="B34" s="17" t="n">
        <v>6350</v>
      </c>
      <c r="C34" s="18">
        <f>(0.0/B34*100)</f>
        <v/>
      </c>
      <c r="D34" s="19" t="n">
        <v>6350</v>
      </c>
      <c r="E34" s="18" t="n">
        <v>18.92979604</v>
      </c>
      <c r="F34" s="20" t="n">
        <v>2.79598401</v>
      </c>
      <c r="G34" s="18" t="n">
        <v>73.76934214000001</v>
      </c>
      <c r="H34" s="20" t="n">
        <v>3.33724066</v>
      </c>
      <c r="I34" s="18" t="n">
        <v>0.30927073</v>
      </c>
      <c r="J34" s="20" t="n">
        <v>0.19914074</v>
      </c>
      <c r="K34" s="18" t="s">
        <v>404</v>
      </c>
      <c r="L34" s="20" t="s">
        <v>404</v>
      </c>
      <c r="M34" s="18" t="n">
        <v>0</v>
      </c>
      <c r="N34" s="20" t="n">
        <v>0</v>
      </c>
      <c r="O34" s="18" t="n">
        <v>0</v>
      </c>
      <c r="P34" s="20" t="n">
        <v>0</v>
      </c>
      <c r="Q34" s="18" t="n">
        <v>6.99159109</v>
      </c>
      <c r="R34" s="20" t="n">
        <v>2.04818193</v>
      </c>
    </row>
    <row r="35" spans="1:18">
      <c r="A35" s="15" t="s">
        <v>432</v>
      </c>
      <c r="B35" s="17" t="n">
        <v>6406</v>
      </c>
      <c r="C35" s="18">
        <f>(450.0/B35*100)</f>
        <v/>
      </c>
      <c r="D35" s="19" t="n">
        <v>5956</v>
      </c>
      <c r="E35" s="18" t="n">
        <v>11.00910915</v>
      </c>
      <c r="F35" s="20" t="n">
        <v>0.31794011</v>
      </c>
      <c r="G35" s="18" t="n">
        <v>75.71948841</v>
      </c>
      <c r="H35" s="20" t="n">
        <v>0.31231487</v>
      </c>
      <c r="I35" s="18" t="n">
        <v>5.02609543</v>
      </c>
      <c r="J35" s="20" t="n">
        <v>0.08215685</v>
      </c>
      <c r="K35" s="18" t="s">
        <v>404</v>
      </c>
      <c r="L35" s="20" t="s">
        <v>404</v>
      </c>
      <c r="M35" s="18" t="n">
        <v>0</v>
      </c>
      <c r="N35" s="20" t="n">
        <v>0</v>
      </c>
      <c r="O35" s="18" t="n">
        <v>0</v>
      </c>
      <c r="P35" s="20" t="n">
        <v>0</v>
      </c>
      <c r="Q35" s="18" t="n">
        <v>8.245307009999999</v>
      </c>
      <c r="R35" s="20" t="n">
        <v>0.08394582</v>
      </c>
    </row>
    <row r="36" spans="1:18">
      <c r="A36" s="15" t="s">
        <v>433</v>
      </c>
      <c r="B36" s="17" t="n">
        <v>6736</v>
      </c>
      <c r="C36" s="18">
        <f>(674.0/B36*100)</f>
        <v/>
      </c>
      <c r="D36" s="19" t="n">
        <v>6062</v>
      </c>
      <c r="E36" s="18" t="n">
        <v>17.4610957</v>
      </c>
      <c r="F36" s="20" t="n">
        <v>2.94033656</v>
      </c>
      <c r="G36" s="18" t="n">
        <v>82.39797586</v>
      </c>
      <c r="H36" s="20" t="n">
        <v>2.93319213</v>
      </c>
      <c r="I36" s="18" t="n">
        <v>0.14092844</v>
      </c>
      <c r="J36" s="20" t="n">
        <v>0.14397916</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11.13242394</v>
      </c>
      <c r="F37" s="20" t="n">
        <v>2.31761675</v>
      </c>
      <c r="G37" s="18" t="n">
        <v>86.67715638</v>
      </c>
      <c r="H37" s="20" t="n">
        <v>2.62209143</v>
      </c>
      <c r="I37" s="18" t="n">
        <v>0.51106475</v>
      </c>
      <c r="J37" s="20" t="n">
        <v>0.51552163</v>
      </c>
      <c r="K37" s="18" t="s">
        <v>404</v>
      </c>
      <c r="L37" s="20" t="s">
        <v>404</v>
      </c>
      <c r="M37" s="18" t="n">
        <v>0</v>
      </c>
      <c r="N37" s="20" t="n">
        <v>0</v>
      </c>
      <c r="O37" s="18" t="n">
        <v>0</v>
      </c>
      <c r="P37" s="20" t="n">
        <v>0</v>
      </c>
      <c r="Q37" s="18" t="n">
        <v>1.67935494</v>
      </c>
      <c r="R37" s="20" t="n">
        <v>1.11324392</v>
      </c>
    </row>
    <row r="38" spans="1:18">
      <c r="A38" s="15" t="s">
        <v>435</v>
      </c>
      <c r="B38" s="17" t="n">
        <v>5860</v>
      </c>
      <c r="C38" s="18">
        <f>(268.0/B38*100)</f>
        <v/>
      </c>
      <c r="D38" s="19" t="n">
        <v>5592</v>
      </c>
      <c r="E38" s="18" t="n">
        <v>16.56698868</v>
      </c>
      <c r="F38" s="20" t="n">
        <v>2.55051494</v>
      </c>
      <c r="G38" s="18" t="n">
        <v>69.63238016</v>
      </c>
      <c r="H38" s="20" t="n">
        <v>3.75570355</v>
      </c>
      <c r="I38" s="18" t="n">
        <v>2.73841667</v>
      </c>
      <c r="J38" s="20" t="n">
        <v>1.44364425</v>
      </c>
      <c r="K38" s="18" t="s">
        <v>404</v>
      </c>
      <c r="L38" s="20" t="s">
        <v>404</v>
      </c>
      <c r="M38" s="18" t="n">
        <v>0</v>
      </c>
      <c r="N38" s="20" t="n">
        <v>0</v>
      </c>
      <c r="O38" s="18" t="n">
        <v>0</v>
      </c>
      <c r="P38" s="20" t="n">
        <v>0</v>
      </c>
      <c r="Q38" s="18" t="n">
        <v>11.06221449</v>
      </c>
      <c r="R38" s="20" t="n">
        <v>2.54526884</v>
      </c>
    </row>
    <row r="39" spans="1:18">
      <c r="A39" s="15" t="s">
        <v>436</v>
      </c>
      <c r="B39" s="17" t="n">
        <v>5895</v>
      </c>
      <c r="C39" s="18">
        <f>(0.0/B39*100)</f>
        <v/>
      </c>
      <c r="D39" s="19" t="n">
        <v>5895</v>
      </c>
      <c r="E39" s="18" t="n">
        <v>36.28864725</v>
      </c>
      <c r="F39" s="20" t="n">
        <v>3.92627949</v>
      </c>
      <c r="G39" s="18" t="n">
        <v>58.50247601</v>
      </c>
      <c r="H39" s="20" t="n">
        <v>3.86821158</v>
      </c>
      <c r="I39" s="18" t="n">
        <v>0.23518098</v>
      </c>
      <c r="J39" s="20" t="n">
        <v>0.19783543</v>
      </c>
      <c r="K39" s="18" t="s">
        <v>404</v>
      </c>
      <c r="L39" s="20" t="s">
        <v>404</v>
      </c>
      <c r="M39" s="18" t="n">
        <v>0</v>
      </c>
      <c r="N39" s="20" t="n">
        <v>0</v>
      </c>
      <c r="O39" s="18" t="n">
        <v>0</v>
      </c>
      <c r="P39" s="20" t="n">
        <v>0</v>
      </c>
      <c r="Q39" s="18" t="n">
        <v>4.97369576</v>
      </c>
      <c r="R39" s="20" t="n">
        <v>1.77435991</v>
      </c>
    </row>
    <row r="40" spans="1:18">
      <c r="A40" s="15" t="s">
        <v>437</v>
      </c>
      <c r="B40" s="17" t="n">
        <v>14157</v>
      </c>
      <c r="C40" s="18">
        <f>(2954.0/B40*100)</f>
        <v/>
      </c>
      <c r="D40" s="19" t="n">
        <v>11203</v>
      </c>
      <c r="E40" s="18" t="n">
        <v>73.25248486</v>
      </c>
      <c r="F40" s="20" t="n">
        <v>3.06318975</v>
      </c>
      <c r="G40" s="18" t="n">
        <v>20.71385197</v>
      </c>
      <c r="H40" s="20" t="n">
        <v>2.88862487</v>
      </c>
      <c r="I40" s="18" t="n">
        <v>2.46675535</v>
      </c>
      <c r="J40" s="20" t="n">
        <v>0.7245043799999999</v>
      </c>
      <c r="K40" s="18" t="s">
        <v>404</v>
      </c>
      <c r="L40" s="20" t="s">
        <v>404</v>
      </c>
      <c r="M40" s="18" t="n">
        <v>0</v>
      </c>
      <c r="N40" s="20" t="n">
        <v>0</v>
      </c>
      <c r="O40" s="18" t="n">
        <v>0</v>
      </c>
      <c r="P40" s="20" t="n">
        <v>0</v>
      </c>
      <c r="Q40" s="18" t="n">
        <v>3.56690782</v>
      </c>
      <c r="R40" s="20" t="n">
        <v>1.42555654</v>
      </c>
    </row>
    <row r="41" spans="1:18">
      <c r="A41" s="15" t="s">
        <v>438</v>
      </c>
      <c r="B41" s="17" t="n">
        <v>5712</v>
      </c>
      <c r="C41" s="18">
        <f>(99.0/B41*100)</f>
        <v/>
      </c>
      <c r="D41" s="19" t="n">
        <v>5613</v>
      </c>
      <c r="E41" s="18" t="n">
        <v>60.21455813</v>
      </c>
      <c r="F41" s="20" t="n">
        <v>4.00379695</v>
      </c>
      <c r="G41" s="18" t="n">
        <v>35.3407834</v>
      </c>
      <c r="H41" s="20" t="n">
        <v>3.84214242</v>
      </c>
      <c r="I41" s="18" t="n">
        <v>0.72477506</v>
      </c>
      <c r="J41" s="20" t="n">
        <v>0.59059192</v>
      </c>
      <c r="K41" s="18" t="s">
        <v>404</v>
      </c>
      <c r="L41" s="20" t="s">
        <v>404</v>
      </c>
      <c r="M41" s="18" t="n">
        <v>0</v>
      </c>
      <c r="N41" s="20" t="n">
        <v>0</v>
      </c>
      <c r="O41" s="18" t="n">
        <v>0</v>
      </c>
      <c r="P41" s="20" t="n">
        <v>0</v>
      </c>
      <c r="Q41" s="18" t="n">
        <v>3.71988341</v>
      </c>
      <c r="R41" s="20" t="n">
        <v>1.58076046</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36.87919577</v>
      </c>
      <c r="F44" s="20" t="n">
        <v>4.11029514</v>
      </c>
      <c r="G44" s="18" t="n">
        <v>30.20771834</v>
      </c>
      <c r="H44" s="20" t="n">
        <v>3.83363969</v>
      </c>
      <c r="I44" s="18" t="n">
        <v>0</v>
      </c>
      <c r="J44" s="20" t="n">
        <v>0</v>
      </c>
      <c r="K44" s="18" t="s">
        <v>404</v>
      </c>
      <c r="L44" s="20" t="s">
        <v>404</v>
      </c>
      <c r="M44" s="18" t="n">
        <v>0</v>
      </c>
      <c r="N44" s="20" t="n">
        <v>0</v>
      </c>
      <c r="O44" s="18" t="n">
        <v>0</v>
      </c>
      <c r="P44" s="20" t="n">
        <v>0</v>
      </c>
      <c r="Q44" s="18" t="n">
        <v>32.91308589</v>
      </c>
      <c r="R44" s="20" t="n">
        <v>3.60434842</v>
      </c>
    </row>
    <row r="45" spans="1:18">
      <c r="A45" s="15" t="s">
        <v>442</v>
      </c>
      <c r="B45" s="17" t="n">
        <v>5519</v>
      </c>
      <c r="C45" s="18">
        <f>(0.0/B45*100)</f>
        <v/>
      </c>
      <c r="D45" s="19" t="n">
        <v>5519</v>
      </c>
      <c r="E45" s="18" t="n">
        <v>49.96818223</v>
      </c>
      <c r="F45" s="20" t="n">
        <v>4.23274002</v>
      </c>
      <c r="G45" s="18" t="n">
        <v>40.62655674</v>
      </c>
      <c r="H45" s="20" t="n">
        <v>4.13830198</v>
      </c>
      <c r="I45" s="18" t="n">
        <v>0</v>
      </c>
      <c r="J45" s="20" t="n">
        <v>0</v>
      </c>
      <c r="K45" s="18" t="s">
        <v>404</v>
      </c>
      <c r="L45" s="20" t="s">
        <v>404</v>
      </c>
      <c r="M45" s="18" t="n">
        <v>0</v>
      </c>
      <c r="N45" s="20" t="n">
        <v>0</v>
      </c>
      <c r="O45" s="18" t="n">
        <v>0</v>
      </c>
      <c r="P45" s="20" t="n">
        <v>0</v>
      </c>
      <c r="Q45" s="18" t="n">
        <v>9.405261019999999</v>
      </c>
      <c r="R45" s="20" t="n">
        <v>2.56586109</v>
      </c>
    </row>
    <row r="46" spans="1:18">
      <c r="A46" s="15" t="s">
        <v>443</v>
      </c>
      <c r="B46" s="17" t="n">
        <v>23141</v>
      </c>
      <c r="C46" s="18">
        <f>(6050.0/B46*100)</f>
        <v/>
      </c>
      <c r="D46" s="19" t="n">
        <v>17091</v>
      </c>
      <c r="E46" s="18" t="n">
        <v>30.13043472</v>
      </c>
      <c r="F46" s="20" t="n">
        <v>2.42499326</v>
      </c>
      <c r="G46" s="18" t="n">
        <v>54.42689079</v>
      </c>
      <c r="H46" s="20" t="n">
        <v>2.45672651</v>
      </c>
      <c r="I46" s="18" t="n">
        <v>15.44267448</v>
      </c>
      <c r="J46" s="20" t="n">
        <v>1.60656502</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24.14866126</v>
      </c>
      <c r="F47" s="20" t="n">
        <v>3.26106864</v>
      </c>
      <c r="G47" s="18" t="n">
        <v>64.71829590999999</v>
      </c>
      <c r="H47" s="20" t="n">
        <v>3.51268941</v>
      </c>
      <c r="I47" s="18" t="n">
        <v>3.14759677</v>
      </c>
      <c r="J47" s="20" t="n">
        <v>1.24535904</v>
      </c>
      <c r="K47" s="18" t="s">
        <v>404</v>
      </c>
      <c r="L47" s="20" t="s">
        <v>404</v>
      </c>
      <c r="M47" s="18" t="n">
        <v>0</v>
      </c>
      <c r="N47" s="20" t="n">
        <v>0</v>
      </c>
      <c r="O47" s="18" t="n">
        <v>0</v>
      </c>
      <c r="P47" s="20" t="n">
        <v>0</v>
      </c>
      <c r="Q47" s="18" t="n">
        <v>7.98544606</v>
      </c>
      <c r="R47" s="20" t="n">
        <v>2.0403776</v>
      </c>
    </row>
    <row r="48" spans="1:18">
      <c r="A48" s="15" t="s">
        <v>445</v>
      </c>
      <c r="B48" s="17" t="n">
        <v>9841</v>
      </c>
      <c r="C48" s="18">
        <f>(40.0/B48*100)</f>
        <v/>
      </c>
      <c r="D48" s="19" t="n">
        <v>9801</v>
      </c>
      <c r="E48" s="18" t="n">
        <v>45.45423566</v>
      </c>
      <c r="F48" s="20" t="n">
        <v>4.39976666</v>
      </c>
      <c r="G48" s="18" t="n">
        <v>52.80966876</v>
      </c>
      <c r="H48" s="20" t="n">
        <v>4.44411194</v>
      </c>
      <c r="I48" s="18" t="n">
        <v>0.53523928</v>
      </c>
      <c r="J48" s="20" t="n">
        <v>0.52726012</v>
      </c>
      <c r="K48" s="18" t="s">
        <v>404</v>
      </c>
      <c r="L48" s="20" t="s">
        <v>404</v>
      </c>
      <c r="M48" s="18" t="n">
        <v>0</v>
      </c>
      <c r="N48" s="20" t="n">
        <v>0</v>
      </c>
      <c r="O48" s="18" t="n">
        <v>0</v>
      </c>
      <c r="P48" s="20" t="n">
        <v>0</v>
      </c>
      <c r="Q48" s="18" t="n">
        <v>1.20085631</v>
      </c>
      <c r="R48" s="20" t="n">
        <v>0.68247861</v>
      </c>
    </row>
    <row r="49" spans="1:18">
      <c r="A49" s="15" t="s">
        <v>446</v>
      </c>
      <c r="B49" s="17" t="n">
        <v>6349</v>
      </c>
      <c r="C49" s="18">
        <f>(52.0/B49*100)</f>
        <v/>
      </c>
      <c r="D49" s="19" t="n">
        <v>6297</v>
      </c>
      <c r="E49" s="18" t="n">
        <v>10.22197053</v>
      </c>
      <c r="F49" s="20" t="n">
        <v>2.48571391</v>
      </c>
      <c r="G49" s="18" t="n">
        <v>53.24969411</v>
      </c>
      <c r="H49" s="20" t="n">
        <v>3.79479216</v>
      </c>
      <c r="I49" s="18" t="n">
        <v>0</v>
      </c>
      <c r="J49" s="20" t="n">
        <v>0</v>
      </c>
      <c r="K49" s="18" t="s">
        <v>404</v>
      </c>
      <c r="L49" s="20" t="s">
        <v>404</v>
      </c>
      <c r="M49" s="18" t="n">
        <v>0</v>
      </c>
      <c r="N49" s="20" t="n">
        <v>0</v>
      </c>
      <c r="O49" s="18" t="n">
        <v>0</v>
      </c>
      <c r="P49" s="20" t="n">
        <v>0</v>
      </c>
      <c r="Q49" s="18" t="n">
        <v>36.52833536</v>
      </c>
      <c r="R49" s="20" t="n">
        <v>3.17509526</v>
      </c>
    </row>
    <row r="50" spans="1:18">
      <c r="A50" s="15" t="s">
        <v>447</v>
      </c>
      <c r="B50" s="17" t="n">
        <v>11795</v>
      </c>
      <c r="C50" s="18">
        <f>(1031.0/B50*100)</f>
        <v/>
      </c>
      <c r="D50" s="19" t="n">
        <v>10764</v>
      </c>
      <c r="E50" s="18" t="n">
        <v>24.84730041</v>
      </c>
      <c r="F50" s="20" t="n">
        <v>2.9458621</v>
      </c>
      <c r="G50" s="18" t="n">
        <v>58.26828732</v>
      </c>
      <c r="H50" s="20" t="n">
        <v>3.50371362</v>
      </c>
      <c r="I50" s="18" t="n">
        <v>8.769175479999999</v>
      </c>
      <c r="J50" s="20" t="n">
        <v>2.05654139</v>
      </c>
      <c r="K50" s="18" t="s">
        <v>404</v>
      </c>
      <c r="L50" s="20" t="s">
        <v>404</v>
      </c>
      <c r="M50" s="18" t="n">
        <v>0</v>
      </c>
      <c r="N50" s="20" t="n">
        <v>0</v>
      </c>
      <c r="O50" s="18" t="n">
        <v>0</v>
      </c>
      <c r="P50" s="20" t="n">
        <v>0</v>
      </c>
      <c r="Q50" s="18" t="n">
        <v>8.115236790000001</v>
      </c>
      <c r="R50" s="20" t="n">
        <v>1.66030448</v>
      </c>
    </row>
    <row r="51" spans="1:18">
      <c r="A51" s="15" t="s">
        <v>448</v>
      </c>
      <c r="B51" s="17" t="n">
        <v>6866</v>
      </c>
      <c r="C51" s="18">
        <f>(1249.0/B51*100)</f>
        <v/>
      </c>
      <c r="D51" s="19" t="n">
        <v>5617</v>
      </c>
      <c r="E51" s="18" t="n">
        <v>8.07760953</v>
      </c>
      <c r="F51" s="20" t="n">
        <v>1.99799426</v>
      </c>
      <c r="G51" s="18" t="n">
        <v>84.59447795</v>
      </c>
      <c r="H51" s="20" t="n">
        <v>2.8034966</v>
      </c>
      <c r="I51" s="18" t="n">
        <v>7.32791253</v>
      </c>
      <c r="J51" s="20" t="n">
        <v>2.18933132</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21.25623908</v>
      </c>
      <c r="F52" s="20" t="n">
        <v>3.22449986</v>
      </c>
      <c r="G52" s="18" t="n">
        <v>67.56156412</v>
      </c>
      <c r="H52" s="20" t="n">
        <v>3.38655531</v>
      </c>
      <c r="I52" s="18" t="n">
        <v>0.70727103</v>
      </c>
      <c r="J52" s="20" t="n">
        <v>0.01650758</v>
      </c>
      <c r="K52" s="18" t="s">
        <v>404</v>
      </c>
      <c r="L52" s="20" t="s">
        <v>404</v>
      </c>
      <c r="M52" s="18" t="n">
        <v>0</v>
      </c>
      <c r="N52" s="20" t="n">
        <v>0</v>
      </c>
      <c r="O52" s="18" t="n">
        <v>0</v>
      </c>
      <c r="P52" s="20" t="n">
        <v>0</v>
      </c>
      <c r="Q52" s="18" t="n">
        <v>10.47492577</v>
      </c>
      <c r="R52" s="20" t="n">
        <v>2.42350035</v>
      </c>
    </row>
    <row r="53" spans="1:18">
      <c r="A53" s="15" t="s">
        <v>450</v>
      </c>
      <c r="B53" s="17" t="n">
        <v>5571</v>
      </c>
      <c r="C53" s="18">
        <f>(0.0/B53*100)</f>
        <v/>
      </c>
      <c r="D53" s="19" t="n">
        <v>5571</v>
      </c>
      <c r="E53" s="18" t="n">
        <v>21.1324509</v>
      </c>
      <c r="F53" s="20" t="n">
        <v>0.12048534</v>
      </c>
      <c r="G53" s="18" t="n">
        <v>61.69301291</v>
      </c>
      <c r="H53" s="20" t="n">
        <v>0.16593648</v>
      </c>
      <c r="I53" s="18" t="n">
        <v>1.01628048</v>
      </c>
      <c r="J53" s="20" t="n">
        <v>0.06215544</v>
      </c>
      <c r="K53" s="18" t="s">
        <v>404</v>
      </c>
      <c r="L53" s="20" t="s">
        <v>404</v>
      </c>
      <c r="M53" s="18" t="n">
        <v>0</v>
      </c>
      <c r="N53" s="20" t="n">
        <v>0</v>
      </c>
      <c r="O53" s="18" t="n">
        <v>0</v>
      </c>
      <c r="P53" s="20" t="n">
        <v>0</v>
      </c>
      <c r="Q53" s="18" t="n">
        <v>16.15825571</v>
      </c>
      <c r="R53" s="20" t="n">
        <v>0.11918697</v>
      </c>
    </row>
    <row r="54" spans="1:18">
      <c r="A54" s="15" t="s">
        <v>451</v>
      </c>
      <c r="B54" s="17" t="n">
        <v>4740</v>
      </c>
      <c r="C54" s="18">
        <f>(199.0/B54*100)</f>
        <v/>
      </c>
      <c r="D54" s="19" t="n">
        <v>4541</v>
      </c>
      <c r="E54" s="18" t="n">
        <v>19.59890797</v>
      </c>
      <c r="F54" s="20" t="n">
        <v>3.40044638</v>
      </c>
      <c r="G54" s="18" t="n">
        <v>33.41421924</v>
      </c>
      <c r="H54" s="20" t="n">
        <v>4.21362459</v>
      </c>
      <c r="I54" s="18" t="n">
        <v>12.32065786</v>
      </c>
      <c r="J54" s="20" t="n">
        <v>1.87807052</v>
      </c>
      <c r="K54" s="18" t="s">
        <v>404</v>
      </c>
      <c r="L54" s="20" t="s">
        <v>404</v>
      </c>
      <c r="M54" s="18" t="n">
        <v>0</v>
      </c>
      <c r="N54" s="20" t="n">
        <v>0</v>
      </c>
      <c r="O54" s="18" t="n">
        <v>0</v>
      </c>
      <c r="P54" s="20" t="n">
        <v>0</v>
      </c>
      <c r="Q54" s="18" t="n">
        <v>34.66621493</v>
      </c>
      <c r="R54" s="20" t="n">
        <v>4.0004026</v>
      </c>
    </row>
    <row r="55" spans="1:18">
      <c r="A55" s="15" t="s">
        <v>452</v>
      </c>
      <c r="B55" s="17" t="n">
        <v>5316</v>
      </c>
      <c r="C55" s="18">
        <f>(43.0/B55*100)</f>
        <v/>
      </c>
      <c r="D55" s="19" t="n">
        <v>5273</v>
      </c>
      <c r="E55" s="18" t="n">
        <v>13.15510869</v>
      </c>
      <c r="F55" s="20" t="n">
        <v>2.19483757</v>
      </c>
      <c r="G55" s="18" t="n">
        <v>46.79703456</v>
      </c>
      <c r="H55" s="20" t="n">
        <v>3.00480823</v>
      </c>
      <c r="I55" s="18" t="n">
        <v>0</v>
      </c>
      <c r="J55" s="20" t="n">
        <v>0</v>
      </c>
      <c r="K55" s="18" t="s">
        <v>404</v>
      </c>
      <c r="L55" s="20" t="s">
        <v>404</v>
      </c>
      <c r="M55" s="18" t="n">
        <v>0</v>
      </c>
      <c r="N55" s="20" t="n">
        <v>0</v>
      </c>
      <c r="O55" s="18" t="n">
        <v>0</v>
      </c>
      <c r="P55" s="20" t="n">
        <v>0</v>
      </c>
      <c r="Q55" s="18" t="n">
        <v>40.04785675</v>
      </c>
      <c r="R55" s="20" t="n">
        <v>3.07510779</v>
      </c>
    </row>
    <row r="56" spans="1:18">
      <c r="A56" s="15" t="s">
        <v>453</v>
      </c>
      <c r="B56" s="17" t="n">
        <v>5359</v>
      </c>
      <c r="C56" s="18">
        <f>(0.0/B56*100)</f>
        <v/>
      </c>
      <c r="D56" s="19" t="n">
        <v>5359</v>
      </c>
      <c r="E56" s="18" t="n">
        <v>37.7578807</v>
      </c>
      <c r="F56" s="20" t="n">
        <v>3.85235413</v>
      </c>
      <c r="G56" s="18" t="n">
        <v>53.14632214</v>
      </c>
      <c r="H56" s="20" t="n">
        <v>4.06249669</v>
      </c>
      <c r="I56" s="18" t="n">
        <v>4.28530324</v>
      </c>
      <c r="J56" s="20" t="n">
        <v>1.60179577</v>
      </c>
      <c r="K56" s="18" t="s">
        <v>404</v>
      </c>
      <c r="L56" s="20" t="s">
        <v>404</v>
      </c>
      <c r="M56" s="18" t="n">
        <v>0</v>
      </c>
      <c r="N56" s="20" t="n">
        <v>0</v>
      </c>
      <c r="O56" s="18" t="n">
        <v>0</v>
      </c>
      <c r="P56" s="20" t="n">
        <v>0</v>
      </c>
      <c r="Q56" s="18" t="n">
        <v>4.81049392</v>
      </c>
      <c r="R56" s="20" t="n">
        <v>1.99612488</v>
      </c>
    </row>
    <row r="57" spans="1:18">
      <c r="A57" s="15" t="s">
        <v>454</v>
      </c>
      <c r="B57" s="17" t="n">
        <v>6513</v>
      </c>
      <c r="C57" s="18">
        <f>(0.0/B57*100)</f>
        <v/>
      </c>
      <c r="D57" s="19" t="n">
        <v>6513</v>
      </c>
      <c r="E57" s="18" t="n">
        <v>56.17525415</v>
      </c>
      <c r="F57" s="20" t="n">
        <v>3.57580257</v>
      </c>
      <c r="G57" s="18" t="n">
        <v>22.73082657</v>
      </c>
      <c r="H57" s="20" t="n">
        <v>2.99471675</v>
      </c>
      <c r="I57" s="18" t="n">
        <v>0</v>
      </c>
      <c r="J57" s="20" t="n">
        <v>0</v>
      </c>
      <c r="K57" s="18" t="s">
        <v>404</v>
      </c>
      <c r="L57" s="20" t="s">
        <v>404</v>
      </c>
      <c r="M57" s="18" t="n">
        <v>0</v>
      </c>
      <c r="N57" s="20" t="n">
        <v>0</v>
      </c>
      <c r="O57" s="18" t="n">
        <v>0</v>
      </c>
      <c r="P57" s="20" t="n">
        <v>0</v>
      </c>
      <c r="Q57" s="18" t="n">
        <v>21.09391929</v>
      </c>
      <c r="R57" s="20" t="n">
        <v>3.02263524</v>
      </c>
    </row>
    <row r="58" spans="1:18">
      <c r="A58" s="15" t="s">
        <v>455</v>
      </c>
      <c r="B58" s="17" t="n">
        <v>7267</v>
      </c>
      <c r="C58" s="18">
        <f>(0.0/B58*100)</f>
        <v/>
      </c>
      <c r="D58" s="19" t="n">
        <v>7267</v>
      </c>
      <c r="E58" s="18" t="n">
        <v>31.84490945</v>
      </c>
      <c r="F58" s="20" t="n">
        <v>3.54392796</v>
      </c>
      <c r="G58" s="18" t="n">
        <v>14.9047973</v>
      </c>
      <c r="H58" s="20" t="n">
        <v>2.76386451</v>
      </c>
      <c r="I58" s="18" t="n">
        <v>0</v>
      </c>
      <c r="J58" s="20" t="n">
        <v>0</v>
      </c>
      <c r="K58" s="18" t="s">
        <v>404</v>
      </c>
      <c r="L58" s="20" t="s">
        <v>404</v>
      </c>
      <c r="M58" s="18" t="n">
        <v>0</v>
      </c>
      <c r="N58" s="20" t="n">
        <v>0</v>
      </c>
      <c r="O58" s="18" t="n">
        <v>0</v>
      </c>
      <c r="P58" s="20" t="n">
        <v>0</v>
      </c>
      <c r="Q58" s="18" t="n">
        <v>53.25029325</v>
      </c>
      <c r="R58" s="20" t="n">
        <v>3.90689263</v>
      </c>
    </row>
    <row r="59" spans="1:18">
      <c r="A59" s="15" t="s">
        <v>456</v>
      </c>
      <c r="B59" s="17" t="n">
        <v>4826</v>
      </c>
      <c r="C59" s="18">
        <f>(0.0/B59*100)</f>
        <v/>
      </c>
      <c r="D59" s="19" t="n">
        <v>4826</v>
      </c>
      <c r="E59" s="18" t="n">
        <v>31.39258149</v>
      </c>
      <c r="F59" s="20" t="n">
        <v>1.11366984</v>
      </c>
      <c r="G59" s="18" t="n">
        <v>28.5516541</v>
      </c>
      <c r="H59" s="20" t="n">
        <v>1.16128056</v>
      </c>
      <c r="I59" s="18" t="n">
        <v>0</v>
      </c>
      <c r="J59" s="20" t="n">
        <v>0</v>
      </c>
      <c r="K59" s="18" t="s">
        <v>404</v>
      </c>
      <c r="L59" s="20" t="s">
        <v>404</v>
      </c>
      <c r="M59" s="18" t="n">
        <v>0</v>
      </c>
      <c r="N59" s="20" t="n">
        <v>0</v>
      </c>
      <c r="O59" s="18" t="n">
        <v>0</v>
      </c>
      <c r="P59" s="20" t="n">
        <v>0</v>
      </c>
      <c r="Q59" s="18" t="n">
        <v>40.05576441</v>
      </c>
      <c r="R59" s="20" t="n">
        <v>1.42886888</v>
      </c>
    </row>
    <row r="60" spans="1:18">
      <c r="A60" s="15" t="s">
        <v>457</v>
      </c>
      <c r="B60" s="17" t="n">
        <v>4546</v>
      </c>
      <c r="C60" s="18">
        <f>(0.0/B60*100)</f>
        <v/>
      </c>
      <c r="D60" s="19" t="n">
        <v>4546</v>
      </c>
      <c r="E60" s="18" t="n">
        <v>30.06615761</v>
      </c>
      <c r="F60" s="20" t="n">
        <v>3.17025878</v>
      </c>
      <c r="G60" s="18" t="n">
        <v>19.88544304</v>
      </c>
      <c r="H60" s="20" t="n">
        <v>2.97526538</v>
      </c>
      <c r="I60" s="18" t="n">
        <v>0</v>
      </c>
      <c r="J60" s="20" t="n">
        <v>0</v>
      </c>
      <c r="K60" s="18" t="s">
        <v>404</v>
      </c>
      <c r="L60" s="20" t="s">
        <v>404</v>
      </c>
      <c r="M60" s="18" t="n">
        <v>0</v>
      </c>
      <c r="N60" s="20" t="n">
        <v>0</v>
      </c>
      <c r="O60" s="18" t="n">
        <v>0</v>
      </c>
      <c r="P60" s="20" t="n">
        <v>0</v>
      </c>
      <c r="Q60" s="18" t="n">
        <v>50.04839934</v>
      </c>
      <c r="R60" s="20" t="n">
        <v>3.32917633</v>
      </c>
    </row>
    <row r="61" spans="1:18">
      <c r="A61" s="15" t="s">
        <v>458</v>
      </c>
      <c r="B61" s="17" t="n">
        <v>6525</v>
      </c>
      <c r="C61" s="18">
        <f>(0.0/B61*100)</f>
        <v/>
      </c>
      <c r="D61" s="19" t="n">
        <v>6525</v>
      </c>
      <c r="E61" s="18" t="n">
        <v>27.49256913</v>
      </c>
      <c r="F61" s="20" t="n">
        <v>2.63037698</v>
      </c>
      <c r="G61" s="18" t="n">
        <v>57.91666464</v>
      </c>
      <c r="H61" s="20" t="n">
        <v>2.74371907</v>
      </c>
      <c r="I61" s="18" t="n">
        <v>1.18782742</v>
      </c>
      <c r="J61" s="20" t="n">
        <v>0.71730393</v>
      </c>
      <c r="K61" s="18" t="s">
        <v>404</v>
      </c>
      <c r="L61" s="20" t="s">
        <v>404</v>
      </c>
      <c r="M61" s="18" t="n">
        <v>0</v>
      </c>
      <c r="N61" s="20" t="n">
        <v>0</v>
      </c>
      <c r="O61" s="18" t="n">
        <v>0</v>
      </c>
      <c r="P61" s="20" t="n">
        <v>0</v>
      </c>
      <c r="Q61" s="18" t="n">
        <v>13.40293882</v>
      </c>
      <c r="R61" s="20" t="n">
        <v>2.07141144</v>
      </c>
    </row>
    <row r="62" spans="1:18">
      <c r="A62" s="15" t="s">
        <v>459</v>
      </c>
      <c r="B62" s="17" t="n">
        <v>4476</v>
      </c>
      <c r="C62" s="18">
        <f>(0.0/B62*100)</f>
        <v/>
      </c>
      <c r="D62" s="19" t="n">
        <v>4476</v>
      </c>
      <c r="E62" s="18" t="n">
        <v>35.14185739</v>
      </c>
      <c r="F62" s="20" t="n">
        <v>0.0548989</v>
      </c>
      <c r="G62" s="18" t="n">
        <v>57.24491822</v>
      </c>
      <c r="H62" s="20" t="n">
        <v>0.06136408</v>
      </c>
      <c r="I62" s="18" t="n">
        <v>0.43076457</v>
      </c>
      <c r="J62" s="20" t="n">
        <v>0.00694981</v>
      </c>
      <c r="K62" s="18" t="s">
        <v>404</v>
      </c>
      <c r="L62" s="20" t="s">
        <v>404</v>
      </c>
      <c r="M62" s="18" t="n">
        <v>0</v>
      </c>
      <c r="N62" s="20" t="n">
        <v>0</v>
      </c>
      <c r="O62" s="18" t="n">
        <v>0</v>
      </c>
      <c r="P62" s="20" t="n">
        <v>0</v>
      </c>
      <c r="Q62" s="18" t="n">
        <v>7.18245982</v>
      </c>
      <c r="R62" s="20" t="n">
        <v>0.02945737</v>
      </c>
    </row>
    <row r="63" spans="1:18">
      <c r="A63" s="15" t="s">
        <v>460</v>
      </c>
      <c r="B63" s="17" t="n">
        <v>5324</v>
      </c>
      <c r="C63" s="18">
        <f>(0.0/B63*100)</f>
        <v/>
      </c>
      <c r="D63" s="19" t="n">
        <v>5324</v>
      </c>
      <c r="E63" s="18" t="n">
        <v>29.93016794</v>
      </c>
      <c r="F63" s="20" t="n">
        <v>0.15439186</v>
      </c>
      <c r="G63" s="18" t="n">
        <v>32.99599797</v>
      </c>
      <c r="H63" s="20" t="n">
        <v>0.16187985</v>
      </c>
      <c r="I63" s="18" t="n">
        <v>0</v>
      </c>
      <c r="J63" s="20" t="n">
        <v>0</v>
      </c>
      <c r="K63" s="18" t="s">
        <v>404</v>
      </c>
      <c r="L63" s="20" t="s">
        <v>404</v>
      </c>
      <c r="M63" s="18" t="n">
        <v>0</v>
      </c>
      <c r="N63" s="20" t="n">
        <v>0</v>
      </c>
      <c r="O63" s="18" t="n">
        <v>0</v>
      </c>
      <c r="P63" s="20" t="n">
        <v>0</v>
      </c>
      <c r="Q63" s="18" t="n">
        <v>37.07383409</v>
      </c>
      <c r="R63" s="20" t="n">
        <v>0.18184569</v>
      </c>
    </row>
    <row r="64" spans="1:18">
      <c r="A64" s="15" t="s">
        <v>461</v>
      </c>
      <c r="B64" s="17" t="n">
        <v>3634</v>
      </c>
      <c r="C64" s="18">
        <f>(27.0/B64*100)</f>
        <v/>
      </c>
      <c r="D64" s="19" t="n">
        <v>3607</v>
      </c>
      <c r="E64" s="18" t="n">
        <v>60.81665789</v>
      </c>
      <c r="F64" s="20" t="n">
        <v>0.11454601</v>
      </c>
      <c r="G64" s="18" t="n">
        <v>22.89765039</v>
      </c>
      <c r="H64" s="20" t="n">
        <v>0.09534399</v>
      </c>
      <c r="I64" s="18" t="n">
        <v>0</v>
      </c>
      <c r="J64" s="20" t="n">
        <v>0</v>
      </c>
      <c r="K64" s="18" t="s">
        <v>404</v>
      </c>
      <c r="L64" s="20" t="s">
        <v>404</v>
      </c>
      <c r="M64" s="18" t="n">
        <v>0</v>
      </c>
      <c r="N64" s="20" t="n">
        <v>0</v>
      </c>
      <c r="O64" s="18" t="n">
        <v>0</v>
      </c>
      <c r="P64" s="20" t="n">
        <v>0</v>
      </c>
      <c r="Q64" s="18" t="n">
        <v>16.28569172</v>
      </c>
      <c r="R64" s="20" t="n">
        <v>0.08808771</v>
      </c>
    </row>
    <row r="65" spans="1:18">
      <c r="A65" s="15" t="s">
        <v>462</v>
      </c>
      <c r="B65" s="17" t="n">
        <v>5325</v>
      </c>
      <c r="C65" s="18">
        <f>(0.0/B65*100)</f>
        <v/>
      </c>
      <c r="D65" s="19" t="n">
        <v>5325</v>
      </c>
      <c r="E65" s="18" t="n">
        <v>25.32592748</v>
      </c>
      <c r="F65" s="20" t="n">
        <v>2.97053199</v>
      </c>
      <c r="G65" s="18" t="n">
        <v>65.15216737999999</v>
      </c>
      <c r="H65" s="20" t="n">
        <v>3.56749788</v>
      </c>
      <c r="I65" s="18" t="n">
        <v>0</v>
      </c>
      <c r="J65" s="20" t="n">
        <v>0</v>
      </c>
      <c r="K65" s="18" t="s">
        <v>404</v>
      </c>
      <c r="L65" s="20" t="s">
        <v>404</v>
      </c>
      <c r="M65" s="18" t="n">
        <v>0</v>
      </c>
      <c r="N65" s="20" t="n">
        <v>0</v>
      </c>
      <c r="O65" s="18" t="n">
        <v>0</v>
      </c>
      <c r="P65" s="20" t="n">
        <v>0</v>
      </c>
      <c r="Q65" s="18" t="n">
        <v>9.521905139999999</v>
      </c>
      <c r="R65" s="20" t="n">
        <v>2.11675146</v>
      </c>
    </row>
    <row r="66" spans="1:18">
      <c r="A66" s="15" t="s">
        <v>463</v>
      </c>
      <c r="B66" s="17" t="n">
        <v>5665</v>
      </c>
      <c r="C66" s="18">
        <f>(0.0/B66*100)</f>
        <v/>
      </c>
      <c r="D66" s="19" t="n">
        <v>5665</v>
      </c>
      <c r="E66" s="18" t="n">
        <v>27.72749243</v>
      </c>
      <c r="F66" s="20" t="n">
        <v>0.47243755</v>
      </c>
      <c r="G66" s="18" t="n">
        <v>62.8656686</v>
      </c>
      <c r="H66" s="20" t="n">
        <v>0.50597268</v>
      </c>
      <c r="I66" s="18" t="n">
        <v>1.05209465</v>
      </c>
      <c r="J66" s="20" t="n">
        <v>0.33984667</v>
      </c>
      <c r="K66" s="18" t="s">
        <v>404</v>
      </c>
      <c r="L66" s="20" t="s">
        <v>404</v>
      </c>
      <c r="M66" s="18" t="n">
        <v>0</v>
      </c>
      <c r="N66" s="20" t="n">
        <v>0</v>
      </c>
      <c r="O66" s="18" t="n">
        <v>0</v>
      </c>
      <c r="P66" s="20" t="n">
        <v>0</v>
      </c>
      <c r="Q66" s="18" t="n">
        <v>8.354744330000001</v>
      </c>
      <c r="R66" s="20" t="n">
        <v>0.06552864</v>
      </c>
    </row>
    <row r="67" spans="1:18">
      <c r="A67" s="15" t="s">
        <v>464</v>
      </c>
      <c r="B67" s="17" t="n">
        <v>6971</v>
      </c>
      <c r="C67" s="18">
        <f>(0.0/B67*100)</f>
        <v/>
      </c>
      <c r="D67" s="19" t="n">
        <v>6971</v>
      </c>
      <c r="E67" s="18" t="n">
        <v>30.55359458</v>
      </c>
      <c r="F67" s="20" t="n">
        <v>2.95378277</v>
      </c>
      <c r="G67" s="18" t="n">
        <v>43.45797044</v>
      </c>
      <c r="H67" s="20" t="n">
        <v>3.20704814</v>
      </c>
      <c r="I67" s="18" t="n">
        <v>0.8893451</v>
      </c>
      <c r="J67" s="20" t="n">
        <v>0.5227811</v>
      </c>
      <c r="K67" s="18" t="s">
        <v>404</v>
      </c>
      <c r="L67" s="20" t="s">
        <v>404</v>
      </c>
      <c r="M67" s="18" t="n">
        <v>0</v>
      </c>
      <c r="N67" s="20" t="n">
        <v>0</v>
      </c>
      <c r="O67" s="18" t="n">
        <v>0</v>
      </c>
      <c r="P67" s="20" t="n">
        <v>0</v>
      </c>
      <c r="Q67" s="18" t="n">
        <v>25.09908988</v>
      </c>
      <c r="R67" s="20" t="n">
        <v>2.82673575</v>
      </c>
    </row>
    <row r="68" spans="1:18">
      <c r="A68" s="15" t="s">
        <v>465</v>
      </c>
      <c r="B68" s="17" t="n">
        <v>12083</v>
      </c>
      <c r="C68" s="18">
        <f>(0.0/B68*100)</f>
        <v/>
      </c>
      <c r="D68" s="19" t="n">
        <v>12083</v>
      </c>
      <c r="E68" s="18" t="n">
        <v>63.95575846</v>
      </c>
      <c r="F68" s="20" t="n">
        <v>0.09231590000000001</v>
      </c>
      <c r="G68" s="18" t="n">
        <v>31.23023203</v>
      </c>
      <c r="H68" s="20" t="n">
        <v>0.10306573</v>
      </c>
      <c r="I68" s="18" t="n">
        <v>0.73080554</v>
      </c>
      <c r="J68" s="20" t="n">
        <v>0.02197892</v>
      </c>
      <c r="K68" s="18" t="s">
        <v>404</v>
      </c>
      <c r="L68" s="20" t="s">
        <v>404</v>
      </c>
      <c r="M68" s="18" t="n">
        <v>0</v>
      </c>
      <c r="N68" s="20" t="n">
        <v>0</v>
      </c>
      <c r="O68" s="18" t="n">
        <v>0</v>
      </c>
      <c r="P68" s="20" t="n">
        <v>0</v>
      </c>
      <c r="Q68" s="18" t="n">
        <v>4.08320397</v>
      </c>
      <c r="R68" s="20" t="n">
        <v>0.04608786</v>
      </c>
    </row>
    <row r="69" spans="1:18">
      <c r="A69" s="15" t="s">
        <v>466</v>
      </c>
      <c r="B69" s="17" t="n">
        <v>4876</v>
      </c>
      <c r="C69" s="18">
        <f>(0.0/B69*100)</f>
        <v/>
      </c>
      <c r="D69" s="19" t="n">
        <v>4876</v>
      </c>
      <c r="E69" s="18" t="n">
        <v>42.34487437</v>
      </c>
      <c r="F69" s="20" t="n">
        <v>4.2508479</v>
      </c>
      <c r="G69" s="18" t="n">
        <v>46.04500797</v>
      </c>
      <c r="H69" s="20" t="n">
        <v>4.35487529</v>
      </c>
      <c r="I69" s="18" t="n">
        <v>0</v>
      </c>
      <c r="J69" s="20" t="n">
        <v>0</v>
      </c>
      <c r="K69" s="18" t="s">
        <v>404</v>
      </c>
      <c r="L69" s="20" t="s">
        <v>404</v>
      </c>
      <c r="M69" s="18" t="n">
        <v>0</v>
      </c>
      <c r="N69" s="20" t="n">
        <v>0</v>
      </c>
      <c r="O69" s="18" t="n">
        <v>0</v>
      </c>
      <c r="P69" s="20" t="n">
        <v>0</v>
      </c>
      <c r="Q69" s="18" t="n">
        <v>11.61011766</v>
      </c>
      <c r="R69" s="20" t="n">
        <v>2.29365159</v>
      </c>
    </row>
    <row r="70" spans="1:18">
      <c r="A70" s="15" t="s">
        <v>467</v>
      </c>
      <c r="B70" s="17" t="n">
        <v>6036</v>
      </c>
      <c r="C70" s="18">
        <f>(0.0/B70*100)</f>
        <v/>
      </c>
      <c r="D70" s="19" t="n">
        <v>6036</v>
      </c>
      <c r="E70" s="18" t="n">
        <v>47.91109007</v>
      </c>
      <c r="F70" s="20" t="n">
        <v>3.98819377</v>
      </c>
      <c r="G70" s="18" t="n">
        <v>49.70670145</v>
      </c>
      <c r="H70" s="20" t="n">
        <v>3.7362064</v>
      </c>
      <c r="I70" s="18" t="n">
        <v>0</v>
      </c>
      <c r="J70" s="20" t="n">
        <v>0</v>
      </c>
      <c r="K70" s="18" t="s">
        <v>404</v>
      </c>
      <c r="L70" s="20" t="s">
        <v>404</v>
      </c>
      <c r="M70" s="18" t="n">
        <v>0</v>
      </c>
      <c r="N70" s="20" t="n">
        <v>0</v>
      </c>
      <c r="O70" s="18" t="n">
        <v>0</v>
      </c>
      <c r="P70" s="20" t="n">
        <v>0</v>
      </c>
      <c r="Q70" s="18" t="n">
        <v>2.38220848</v>
      </c>
      <c r="R70" s="20" t="n">
        <v>1.20045213</v>
      </c>
    </row>
    <row r="71" spans="1:18">
      <c r="A71" s="15" t="s">
        <v>468</v>
      </c>
      <c r="B71" s="17" t="n">
        <v>6115</v>
      </c>
      <c r="C71" s="18">
        <f>(0.0/B71*100)</f>
        <v/>
      </c>
      <c r="D71" s="19" t="n">
        <v>6115</v>
      </c>
      <c r="E71" s="18" t="n">
        <v>68.59791839</v>
      </c>
      <c r="F71" s="20" t="n">
        <v>0.86284341</v>
      </c>
      <c r="G71" s="18" t="n">
        <v>29.73349568</v>
      </c>
      <c r="H71" s="20" t="n">
        <v>0.85855554</v>
      </c>
      <c r="I71" s="18" t="n">
        <v>0.62661758</v>
      </c>
      <c r="J71" s="20" t="n">
        <v>0.02967901</v>
      </c>
      <c r="K71" s="18" t="s">
        <v>404</v>
      </c>
      <c r="L71" s="20" t="s">
        <v>404</v>
      </c>
      <c r="M71" s="18" t="n">
        <v>0</v>
      </c>
      <c r="N71" s="20" t="n">
        <v>0</v>
      </c>
      <c r="O71" s="18" t="n">
        <v>0</v>
      </c>
      <c r="P71" s="20" t="n">
        <v>0</v>
      </c>
      <c r="Q71" s="18" t="n">
        <v>1.04196835</v>
      </c>
      <c r="R71" s="20" t="n">
        <v>0.02166619</v>
      </c>
    </row>
    <row r="72" spans="1:18">
      <c r="A72" s="15" t="s">
        <v>469</v>
      </c>
      <c r="B72" s="17" t="n">
        <v>7708</v>
      </c>
      <c r="C72" s="18">
        <f>(0.0/B72*100)</f>
        <v/>
      </c>
      <c r="D72" s="19" t="n">
        <v>7708</v>
      </c>
      <c r="E72" s="18" t="n">
        <v>35.03793956</v>
      </c>
      <c r="F72" s="20" t="n">
        <v>3.36853981</v>
      </c>
      <c r="G72" s="18" t="n">
        <v>59.89340059</v>
      </c>
      <c r="H72" s="20" t="n">
        <v>3.38798134</v>
      </c>
      <c r="I72" s="18" t="n">
        <v>1.80009285</v>
      </c>
      <c r="J72" s="20" t="n">
        <v>0.92598662</v>
      </c>
      <c r="K72" s="18" t="s">
        <v>404</v>
      </c>
      <c r="L72" s="20" t="s">
        <v>404</v>
      </c>
      <c r="M72" s="18" t="n">
        <v>0</v>
      </c>
      <c r="N72" s="20" t="n">
        <v>0</v>
      </c>
      <c r="O72" s="18" t="n">
        <v>0</v>
      </c>
      <c r="P72" s="20" t="n">
        <v>0</v>
      </c>
      <c r="Q72" s="18" t="n">
        <v>3.268567</v>
      </c>
      <c r="R72" s="20" t="n">
        <v>1.30381506</v>
      </c>
    </row>
    <row r="73" spans="1:18">
      <c r="A73" s="15" t="s">
        <v>470</v>
      </c>
      <c r="B73" s="17" t="n">
        <v>8249</v>
      </c>
      <c r="C73" s="18">
        <f>(0.0/B73*100)</f>
        <v/>
      </c>
      <c r="D73" s="19" t="n">
        <v>8249</v>
      </c>
      <c r="E73" s="18" t="n">
        <v>54.4596147</v>
      </c>
      <c r="F73" s="20" t="n">
        <v>3.5361482</v>
      </c>
      <c r="G73" s="18" t="n">
        <v>34.71562069</v>
      </c>
      <c r="H73" s="20" t="n">
        <v>3.69751043</v>
      </c>
      <c r="I73" s="18" t="n">
        <v>2.74093588</v>
      </c>
      <c r="J73" s="20" t="n">
        <v>1.27603664</v>
      </c>
      <c r="K73" s="18" t="s">
        <v>404</v>
      </c>
      <c r="L73" s="20" t="s">
        <v>404</v>
      </c>
      <c r="M73" s="18" t="n">
        <v>0</v>
      </c>
      <c r="N73" s="20" t="n">
        <v>0</v>
      </c>
      <c r="O73" s="18" t="n">
        <v>0</v>
      </c>
      <c r="P73" s="20" t="n">
        <v>0</v>
      </c>
      <c r="Q73" s="18" t="n">
        <v>8.08382872</v>
      </c>
      <c r="R73" s="20" t="n">
        <v>2.09423938</v>
      </c>
    </row>
    <row r="74" spans="1:18">
      <c r="A74" s="15" t="s">
        <v>471</v>
      </c>
      <c r="B74" s="17" t="n">
        <v>4692</v>
      </c>
      <c r="C74" s="18">
        <f>(484.0/B74*100)</f>
        <v/>
      </c>
      <c r="D74" s="19" t="n">
        <v>4208</v>
      </c>
      <c r="E74" s="18" t="n">
        <v>39.09707061</v>
      </c>
      <c r="F74" s="20" t="n">
        <v>0.25712259</v>
      </c>
      <c r="G74" s="18" t="n">
        <v>38.26502974</v>
      </c>
      <c r="H74" s="20" t="n">
        <v>0.27620275</v>
      </c>
      <c r="I74" s="18" t="n">
        <v>0</v>
      </c>
      <c r="J74" s="20" t="n">
        <v>0</v>
      </c>
      <c r="K74" s="18" t="s">
        <v>404</v>
      </c>
      <c r="L74" s="20" t="s">
        <v>404</v>
      </c>
      <c r="M74" s="18" t="n">
        <v>0</v>
      </c>
      <c r="N74" s="20" t="n">
        <v>0</v>
      </c>
      <c r="O74" s="18" t="n">
        <v>0</v>
      </c>
      <c r="P74" s="20" t="n">
        <v>0</v>
      </c>
      <c r="Q74" s="18" t="n">
        <v>22.63789965</v>
      </c>
      <c r="R74" s="20" t="n">
        <v>0.25595744</v>
      </c>
    </row>
    <row r="75" spans="1:18">
      <c r="A75" s="15" t="s">
        <v>472</v>
      </c>
      <c r="B75" s="17" t="n">
        <v>5375</v>
      </c>
      <c r="C75" s="18">
        <f>(483.0/B75*100)</f>
        <v/>
      </c>
      <c r="D75" s="19" t="n">
        <v>4892</v>
      </c>
      <c r="E75" s="18" t="n">
        <v>42.6995226</v>
      </c>
      <c r="F75" s="20" t="n">
        <v>4.26940925</v>
      </c>
      <c r="G75" s="18" t="n">
        <v>34.25643978</v>
      </c>
      <c r="H75" s="20" t="n">
        <v>3.63659172</v>
      </c>
      <c r="I75" s="18" t="n">
        <v>9.05972854</v>
      </c>
      <c r="J75" s="20" t="n">
        <v>2.57180003</v>
      </c>
      <c r="K75" s="18" t="s">
        <v>404</v>
      </c>
      <c r="L75" s="20" t="s">
        <v>404</v>
      </c>
      <c r="M75" s="18" t="n">
        <v>0</v>
      </c>
      <c r="N75" s="20" t="n">
        <v>0</v>
      </c>
      <c r="O75" s="18" t="n">
        <v>0</v>
      </c>
      <c r="P75" s="20" t="n">
        <v>0</v>
      </c>
      <c r="Q75" s="18" t="n">
        <v>13.98430908</v>
      </c>
      <c r="R75" s="20" t="n">
        <v>2.88727468</v>
      </c>
    </row>
    <row r="76" spans="1:18">
      <c r="A76" s="15" t="s">
        <v>473</v>
      </c>
      <c r="B76" s="17" t="n">
        <v>14167</v>
      </c>
      <c r="C76" s="18">
        <f>(1400.0/B76*100)</f>
        <v/>
      </c>
      <c r="D76" s="19" t="n">
        <v>12767</v>
      </c>
      <c r="E76" s="18" t="n">
        <v>52.26387688</v>
      </c>
      <c r="F76" s="20" t="n">
        <v>2.17166529</v>
      </c>
      <c r="G76" s="18" t="n">
        <v>24.89318553</v>
      </c>
      <c r="H76" s="20" t="n">
        <v>2.29921091</v>
      </c>
      <c r="I76" s="18" t="n">
        <v>8.696268829999999</v>
      </c>
      <c r="J76" s="20" t="n">
        <v>1.48191425</v>
      </c>
      <c r="K76" s="18" t="s">
        <v>404</v>
      </c>
      <c r="L76" s="20" t="s">
        <v>404</v>
      </c>
      <c r="M76" s="18" t="n">
        <v>0</v>
      </c>
      <c r="N76" s="20" t="n">
        <v>0</v>
      </c>
      <c r="O76" s="18" t="n">
        <v>0</v>
      </c>
      <c r="P76" s="20" t="n">
        <v>0</v>
      </c>
      <c r="Q76" s="18" t="n">
        <v>14.14666876</v>
      </c>
      <c r="R76" s="20" t="n">
        <v>1.83161164</v>
      </c>
    </row>
    <row r="77" spans="1:18">
      <c r="A77" s="15" t="s">
        <v>474</v>
      </c>
      <c r="B77" s="17" t="n">
        <v>6062</v>
      </c>
      <c r="C77" s="18">
        <f>(0.0/B77*100)</f>
        <v/>
      </c>
      <c r="D77" s="19" t="n">
        <v>6062</v>
      </c>
      <c r="E77" s="18" t="n">
        <v>11.75773061</v>
      </c>
      <c r="F77" s="20" t="n">
        <v>2.11422008</v>
      </c>
      <c r="G77" s="18" t="n">
        <v>52.86822914</v>
      </c>
      <c r="H77" s="20" t="n">
        <v>2.99657756</v>
      </c>
      <c r="I77" s="18" t="n">
        <v>4.08109565</v>
      </c>
      <c r="J77" s="20" t="n">
        <v>1.27745421</v>
      </c>
      <c r="K77" s="18" t="s">
        <v>404</v>
      </c>
      <c r="L77" s="20" t="s">
        <v>404</v>
      </c>
      <c r="M77" s="18" t="n">
        <v>0</v>
      </c>
      <c r="N77" s="20" t="n">
        <v>0</v>
      </c>
      <c r="O77" s="18" t="n">
        <v>0</v>
      </c>
      <c r="P77" s="20" t="n">
        <v>0</v>
      </c>
      <c r="Q77" s="18" t="n">
        <v>31.2929446</v>
      </c>
      <c r="R77" s="20" t="n">
        <v>3.36383756</v>
      </c>
    </row>
    <row r="78" spans="1:18">
      <c r="A78" s="15" t="s">
        <v>475</v>
      </c>
      <c r="B78" s="17" t="n">
        <v>5826</v>
      </c>
      <c r="C78" s="18">
        <f>(0.0/B78*100)</f>
        <v/>
      </c>
      <c r="D78" s="19" t="n">
        <v>5826</v>
      </c>
      <c r="E78" s="18" t="n">
        <v>50.60622352</v>
      </c>
      <c r="F78" s="20" t="n">
        <v>3.64415443</v>
      </c>
      <c r="G78" s="18" t="n">
        <v>13.28756138</v>
      </c>
      <c r="H78" s="20" t="n">
        <v>2.62212095</v>
      </c>
      <c r="I78" s="18" t="n">
        <v>0</v>
      </c>
      <c r="J78" s="20" t="n">
        <v>0</v>
      </c>
      <c r="K78" s="18" t="s">
        <v>404</v>
      </c>
      <c r="L78" s="20" t="s">
        <v>404</v>
      </c>
      <c r="M78" s="18" t="n">
        <v>0</v>
      </c>
      <c r="N78" s="20" t="n">
        <v>0</v>
      </c>
      <c r="O78" s="18" t="n">
        <v>0</v>
      </c>
      <c r="P78" s="20" t="n">
        <v>0</v>
      </c>
      <c r="Q78" s="18" t="n">
        <v>36.1062151</v>
      </c>
      <c r="R78" s="20" t="n">
        <v>3.529992</v>
      </c>
    </row>
    <row customHeight="1" ht="25" r="79" spans="1:18">
      <c r="A79" s="15" t="s">
        <v>476</v>
      </c>
      <c r="B79" s="17" t="n">
        <v>1657</v>
      </c>
      <c r="C79" s="18">
        <f>(21.0/B79*100)</f>
        <v/>
      </c>
      <c r="D79" s="19" t="n">
        <v>1636</v>
      </c>
      <c r="E79" s="18" t="n">
        <v>6.70385135</v>
      </c>
      <c r="F79" s="20" t="n">
        <v>3.6169451</v>
      </c>
      <c r="G79" s="18" t="n">
        <v>61.89653345</v>
      </c>
      <c r="H79" s="20" t="n">
        <v>7.83939715</v>
      </c>
      <c r="I79" s="18" t="n">
        <v>0</v>
      </c>
      <c r="J79" s="20" t="n">
        <v>0</v>
      </c>
      <c r="K79" s="18" t="s">
        <v>404</v>
      </c>
      <c r="L79" s="20" t="s">
        <v>404</v>
      </c>
      <c r="M79" s="18" t="n">
        <v>0</v>
      </c>
      <c r="N79" s="20" t="n">
        <v>0</v>
      </c>
      <c r="O79" s="18" t="n">
        <v>0</v>
      </c>
      <c r="P79" s="20" t="n">
        <v>0</v>
      </c>
      <c r="Q79" s="18" t="n">
        <v>31.39961519</v>
      </c>
      <c r="R79" s="20" t="n">
        <v>7.13529935</v>
      </c>
    </row>
    <row r="80" spans="1:18">
      <c r="A80" s="15" t="s">
        <v>477</v>
      </c>
      <c r="B80" s="17" t="n">
        <v>7841</v>
      </c>
      <c r="C80" s="18">
        <f>(0.0/B80*100)</f>
        <v/>
      </c>
      <c r="D80" s="19" t="n">
        <v>7841</v>
      </c>
      <c r="E80" s="18" t="n">
        <v>62.15972855</v>
      </c>
      <c r="F80" s="20" t="n">
        <v>3.24743178</v>
      </c>
      <c r="G80" s="18" t="n">
        <v>37.84027145</v>
      </c>
      <c r="H80" s="20" t="n">
        <v>3.24743178</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(81.0/B81*100)</f>
        <v/>
      </c>
      <c r="D81" s="19" t="n">
        <v>8780</v>
      </c>
      <c r="E81" s="18" t="n">
        <v>75.09994304</v>
      </c>
      <c r="F81" s="20" t="n">
        <v>3.10379298</v>
      </c>
      <c r="G81" s="18" t="n">
        <v>20.31534413</v>
      </c>
      <c r="H81" s="20" t="n">
        <v>3.01365741</v>
      </c>
      <c r="I81" s="18" t="n">
        <v>0.02011864</v>
      </c>
      <c r="J81" s="20" t="n">
        <v>0.00076809</v>
      </c>
      <c r="K81" s="18" t="s">
        <v>404</v>
      </c>
      <c r="L81" s="20" t="s">
        <v>404</v>
      </c>
      <c r="M81" s="18" t="n">
        <v>0</v>
      </c>
      <c r="N81" s="20" t="n">
        <v>0</v>
      </c>
      <c r="O81" s="18" t="n">
        <v>0</v>
      </c>
      <c r="P81" s="20" t="n">
        <v>0</v>
      </c>
      <c r="Q81" s="18" t="n">
        <v>4.56459419</v>
      </c>
      <c r="R81" s="20" t="n">
        <v>1.63574434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658</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76.00649694000001</v>
      </c>
      <c r="F7" s="20" t="n">
        <v>1.78330291</v>
      </c>
      <c r="G7" s="18" t="n">
        <v>18.77261131</v>
      </c>
      <c r="H7" s="20" t="n">
        <v>1.62627469</v>
      </c>
      <c r="I7" s="18" t="n">
        <v>0</v>
      </c>
      <c r="J7" s="20" t="n">
        <v>0</v>
      </c>
      <c r="K7" s="18" t="s">
        <v>404</v>
      </c>
      <c r="L7" s="20" t="s">
        <v>404</v>
      </c>
      <c r="M7" s="18" t="n">
        <v>0</v>
      </c>
      <c r="N7" s="20" t="n">
        <v>0</v>
      </c>
      <c r="O7" s="18" t="n">
        <v>0</v>
      </c>
      <c r="P7" s="20" t="n">
        <v>0</v>
      </c>
      <c r="Q7" s="18" t="n">
        <v>5.22089175</v>
      </c>
      <c r="R7" s="20" t="n">
        <v>0.89521404</v>
      </c>
    </row>
    <row r="8" spans="1:18">
      <c r="A8" s="15" t="s">
        <v>405</v>
      </c>
      <c r="B8" s="17" t="n">
        <v>7007</v>
      </c>
      <c r="C8" s="18">
        <f>(0.0/B8*100)</f>
        <v/>
      </c>
      <c r="D8" s="19" t="n">
        <v>7007</v>
      </c>
      <c r="E8" s="18" t="n">
        <v>23.04628522</v>
      </c>
      <c r="F8" s="20" t="n">
        <v>2.10378366</v>
      </c>
      <c r="G8" s="18" t="n">
        <v>68.66887092</v>
      </c>
      <c r="H8" s="20" t="n">
        <v>2.84450618</v>
      </c>
      <c r="I8" s="18" t="n">
        <v>2.38859168</v>
      </c>
      <c r="J8" s="20" t="n">
        <v>1.04657716</v>
      </c>
      <c r="K8" s="18" t="s">
        <v>404</v>
      </c>
      <c r="L8" s="20" t="s">
        <v>404</v>
      </c>
      <c r="M8" s="18" t="n">
        <v>0</v>
      </c>
      <c r="N8" s="20" t="n">
        <v>0</v>
      </c>
      <c r="O8" s="18" t="n">
        <v>0</v>
      </c>
      <c r="P8" s="20" t="n">
        <v>0</v>
      </c>
      <c r="Q8" s="18" t="n">
        <v>5.89625218</v>
      </c>
      <c r="R8" s="20" t="n">
        <v>1.83052025</v>
      </c>
    </row>
    <row r="9" spans="1:18">
      <c r="A9" s="15" t="s">
        <v>406</v>
      </c>
      <c r="B9" s="17" t="n">
        <v>9651</v>
      </c>
      <c r="C9" s="18">
        <f>(575.0/B9*100)</f>
        <v/>
      </c>
      <c r="D9" s="19" t="n">
        <v>9076</v>
      </c>
      <c r="E9" s="18" t="n">
        <v>36.55858001</v>
      </c>
      <c r="F9" s="20" t="n">
        <v>3.12768781</v>
      </c>
      <c r="G9" s="18" t="n">
        <v>56.20001149</v>
      </c>
      <c r="H9" s="20" t="n">
        <v>3.27149979</v>
      </c>
      <c r="I9" s="18" t="n">
        <v>2.64341192</v>
      </c>
      <c r="J9" s="20" t="n">
        <v>0.97961114</v>
      </c>
      <c r="K9" s="18" t="s">
        <v>404</v>
      </c>
      <c r="L9" s="20" t="s">
        <v>404</v>
      </c>
      <c r="M9" s="18" t="n">
        <v>0</v>
      </c>
      <c r="N9" s="20" t="n">
        <v>0</v>
      </c>
      <c r="O9" s="18" t="n">
        <v>0</v>
      </c>
      <c r="P9" s="20" t="n">
        <v>0</v>
      </c>
      <c r="Q9" s="18" t="n">
        <v>4.59799657</v>
      </c>
      <c r="R9" s="20" t="n">
        <v>1.43145995</v>
      </c>
    </row>
    <row r="10" spans="1:18">
      <c r="A10" s="15" t="s">
        <v>407</v>
      </c>
      <c r="B10" s="17" t="n">
        <v>20058</v>
      </c>
      <c r="C10" s="18">
        <f>(3112.0/B10*100)</f>
        <v/>
      </c>
      <c r="D10" s="19" t="n">
        <v>16946</v>
      </c>
      <c r="E10" s="18" t="n">
        <v>64.93845976999999</v>
      </c>
      <c r="F10" s="20" t="n">
        <v>2.84343348</v>
      </c>
      <c r="G10" s="18" t="n">
        <v>32.45715843</v>
      </c>
      <c r="H10" s="20" t="n">
        <v>2.68104168</v>
      </c>
      <c r="I10" s="18" t="n">
        <v>1.27124651</v>
      </c>
      <c r="J10" s="20" t="n">
        <v>0.55077188</v>
      </c>
      <c r="K10" s="18" t="s">
        <v>404</v>
      </c>
      <c r="L10" s="20" t="s">
        <v>404</v>
      </c>
      <c r="M10" s="18" t="n">
        <v>0</v>
      </c>
      <c r="N10" s="20" t="n">
        <v>0</v>
      </c>
      <c r="O10" s="18" t="n">
        <v>0</v>
      </c>
      <c r="P10" s="20" t="n">
        <v>0</v>
      </c>
      <c r="Q10" s="18" t="n">
        <v>1.3331353</v>
      </c>
      <c r="R10" s="20" t="n">
        <v>0.61297044</v>
      </c>
    </row>
    <row r="11" spans="1:18">
      <c r="A11" s="15" t="s">
        <v>408</v>
      </c>
      <c r="B11" s="17" t="n">
        <v>7053</v>
      </c>
      <c r="C11" s="18">
        <f>(137.0/B11*100)</f>
        <v/>
      </c>
      <c r="D11" s="19" t="n">
        <v>6916</v>
      </c>
      <c r="E11" s="18" t="n">
        <v>35.02287952</v>
      </c>
      <c r="F11" s="20" t="n">
        <v>3.68785084</v>
      </c>
      <c r="G11" s="18" t="n">
        <v>59.0191023</v>
      </c>
      <c r="H11" s="20" t="n">
        <v>3.92969794</v>
      </c>
      <c r="I11" s="18" t="n">
        <v>3.6492284</v>
      </c>
      <c r="J11" s="20" t="n">
        <v>1.66291559</v>
      </c>
      <c r="K11" s="18" t="s">
        <v>404</v>
      </c>
      <c r="L11" s="20" t="s">
        <v>404</v>
      </c>
      <c r="M11" s="18" t="n">
        <v>0</v>
      </c>
      <c r="N11" s="20" t="n">
        <v>0</v>
      </c>
      <c r="O11" s="18" t="n">
        <v>0</v>
      </c>
      <c r="P11" s="20" t="n">
        <v>0</v>
      </c>
      <c r="Q11" s="18" t="n">
        <v>2.30878978</v>
      </c>
      <c r="R11" s="20" t="n">
        <v>0.93387851</v>
      </c>
    </row>
    <row r="12" spans="1:18">
      <c r="A12" s="15" t="s">
        <v>409</v>
      </c>
      <c r="B12" s="17" t="n">
        <v>6894</v>
      </c>
      <c r="C12" s="18">
        <f>(106.0/B12*100)</f>
        <v/>
      </c>
      <c r="D12" s="19" t="n">
        <v>6788</v>
      </c>
      <c r="E12" s="18" t="n">
        <v>51.13662027</v>
      </c>
      <c r="F12" s="20" t="n">
        <v>2.85707852</v>
      </c>
      <c r="G12" s="18" t="n">
        <v>46.73577469</v>
      </c>
      <c r="H12" s="20" t="n">
        <v>2.89119626</v>
      </c>
      <c r="I12" s="18" t="n">
        <v>0.7365923599999999</v>
      </c>
      <c r="J12" s="20" t="n">
        <v>0.5014068</v>
      </c>
      <c r="K12" s="18" t="s">
        <v>404</v>
      </c>
      <c r="L12" s="20" t="s">
        <v>404</v>
      </c>
      <c r="M12" s="18" t="n">
        <v>0</v>
      </c>
      <c r="N12" s="20" t="n">
        <v>0</v>
      </c>
      <c r="O12" s="18" t="n">
        <v>0</v>
      </c>
      <c r="P12" s="20" t="n">
        <v>0</v>
      </c>
      <c r="Q12" s="18" t="n">
        <v>1.39101268</v>
      </c>
      <c r="R12" s="20" t="n">
        <v>0.74528213</v>
      </c>
    </row>
    <row r="13" spans="1:18">
      <c r="A13" s="15" t="s">
        <v>410</v>
      </c>
      <c r="B13" s="17" t="n">
        <v>7161</v>
      </c>
      <c r="C13" s="18">
        <f>(1175.0/B13*100)</f>
        <v/>
      </c>
      <c r="D13" s="19" t="n">
        <v>5986</v>
      </c>
      <c r="E13" s="18" t="n">
        <v>66.21692163</v>
      </c>
      <c r="F13" s="20" t="n">
        <v>3.46865035</v>
      </c>
      <c r="G13" s="18" t="n">
        <v>25.55377403</v>
      </c>
      <c r="H13" s="20" t="n">
        <v>3.61098273</v>
      </c>
      <c r="I13" s="18" t="n">
        <v>4.97035021</v>
      </c>
      <c r="J13" s="20" t="n">
        <v>1.32926756</v>
      </c>
      <c r="K13" s="18" t="s">
        <v>404</v>
      </c>
      <c r="L13" s="20" t="s">
        <v>404</v>
      </c>
      <c r="M13" s="18" t="n">
        <v>0</v>
      </c>
      <c r="N13" s="20" t="n">
        <v>0</v>
      </c>
      <c r="O13" s="18" t="n">
        <v>0</v>
      </c>
      <c r="P13" s="20" t="n">
        <v>0</v>
      </c>
      <c r="Q13" s="18" t="n">
        <v>3.25895413</v>
      </c>
      <c r="R13" s="20" t="n">
        <v>1.22485339</v>
      </c>
    </row>
    <row r="14" spans="1:18">
      <c r="A14" s="15" t="s">
        <v>411</v>
      </c>
      <c r="B14" s="17" t="n">
        <v>5587</v>
      </c>
      <c r="C14" s="18">
        <f>(75.0/B14*100)</f>
        <v/>
      </c>
      <c r="D14" s="19" t="n">
        <v>5512</v>
      </c>
      <c r="E14" s="18" t="n">
        <v>33.75671067</v>
      </c>
      <c r="F14" s="20" t="n">
        <v>2.74967531</v>
      </c>
      <c r="G14" s="18" t="n">
        <v>64.89930289</v>
      </c>
      <c r="H14" s="20" t="n">
        <v>2.84044308</v>
      </c>
      <c r="I14" s="18" t="n">
        <v>1.34398644</v>
      </c>
      <c r="J14" s="20" t="n">
        <v>0.69487643</v>
      </c>
      <c r="K14" s="18" t="s">
        <v>404</v>
      </c>
      <c r="L14" s="20" t="s">
        <v>404</v>
      </c>
      <c r="M14" s="18" t="n">
        <v>0</v>
      </c>
      <c r="N14" s="20" t="n">
        <v>0</v>
      </c>
      <c r="O14" s="18" t="n">
        <v>0</v>
      </c>
      <c r="P14" s="20" t="n">
        <v>0</v>
      </c>
      <c r="Q14" s="18" t="n">
        <v>0</v>
      </c>
      <c r="R14" s="20" t="n">
        <v>0</v>
      </c>
    </row>
    <row r="15" spans="1:18">
      <c r="A15" s="15" t="s">
        <v>412</v>
      </c>
      <c r="B15" s="17" t="n">
        <v>5882</v>
      </c>
      <c r="C15" s="18">
        <f>(0.0/B15*100)</f>
        <v/>
      </c>
      <c r="D15" s="19" t="n">
        <v>5882</v>
      </c>
      <c r="E15" s="18" t="n">
        <v>19.51995744</v>
      </c>
      <c r="F15" s="20" t="n">
        <v>3.14310738</v>
      </c>
      <c r="G15" s="18" t="n">
        <v>74.3615776</v>
      </c>
      <c r="H15" s="20" t="n">
        <v>3.71487107</v>
      </c>
      <c r="I15" s="18" t="n">
        <v>1.95206003</v>
      </c>
      <c r="J15" s="20" t="n">
        <v>1.08342117</v>
      </c>
      <c r="K15" s="18" t="s">
        <v>404</v>
      </c>
      <c r="L15" s="20" t="s">
        <v>404</v>
      </c>
      <c r="M15" s="18" t="n">
        <v>0</v>
      </c>
      <c r="N15" s="20" t="n">
        <v>0</v>
      </c>
      <c r="O15" s="18" t="n">
        <v>0</v>
      </c>
      <c r="P15" s="20" t="n">
        <v>0</v>
      </c>
      <c r="Q15" s="18" t="n">
        <v>4.16640492</v>
      </c>
      <c r="R15" s="20" t="n">
        <v>1.70481766</v>
      </c>
    </row>
    <row r="16" spans="1:18">
      <c r="A16" s="15" t="s">
        <v>413</v>
      </c>
      <c r="B16" s="17" t="n">
        <v>6108</v>
      </c>
      <c r="C16" s="18">
        <f>(495.0/B16*100)</f>
        <v/>
      </c>
      <c r="D16" s="19" t="n">
        <v>5613</v>
      </c>
      <c r="E16" s="18" t="n">
        <v>61.91365097</v>
      </c>
      <c r="F16" s="20" t="n">
        <v>2.7664297</v>
      </c>
      <c r="G16" s="18" t="n">
        <v>28.25585856</v>
      </c>
      <c r="H16" s="20" t="n">
        <v>2.77121749</v>
      </c>
      <c r="I16" s="18" t="n">
        <v>6.51888265</v>
      </c>
      <c r="J16" s="20" t="n">
        <v>1.46761553</v>
      </c>
      <c r="K16" s="18" t="s">
        <v>404</v>
      </c>
      <c r="L16" s="20" t="s">
        <v>404</v>
      </c>
      <c r="M16" s="18" t="n">
        <v>0</v>
      </c>
      <c r="N16" s="20" t="n">
        <v>0</v>
      </c>
      <c r="O16" s="18" t="n">
        <v>0</v>
      </c>
      <c r="P16" s="20" t="n">
        <v>0</v>
      </c>
      <c r="Q16" s="18" t="n">
        <v>3.31160782</v>
      </c>
      <c r="R16" s="20" t="n">
        <v>1.25165959</v>
      </c>
    </row>
    <row r="17" spans="1:18">
      <c r="A17" s="15" t="s">
        <v>414</v>
      </c>
      <c r="B17" s="17" t="n">
        <v>6504</v>
      </c>
      <c r="C17" s="18">
        <f>(1325.0/B17*100)</f>
        <v/>
      </c>
      <c r="D17" s="19" t="n">
        <v>5179</v>
      </c>
      <c r="E17" s="18" t="n">
        <v>40.58233353</v>
      </c>
      <c r="F17" s="20" t="n">
        <v>3.19758543</v>
      </c>
      <c r="G17" s="18" t="n">
        <v>48.94496935</v>
      </c>
      <c r="H17" s="20" t="n">
        <v>3.52318946</v>
      </c>
      <c r="I17" s="18" t="n">
        <v>5.40044798</v>
      </c>
      <c r="J17" s="20" t="n">
        <v>1.54253021</v>
      </c>
      <c r="K17" s="18" t="s">
        <v>404</v>
      </c>
      <c r="L17" s="20" t="s">
        <v>404</v>
      </c>
      <c r="M17" s="18" t="n">
        <v>0</v>
      </c>
      <c r="N17" s="20" t="n">
        <v>0</v>
      </c>
      <c r="O17" s="18" t="n">
        <v>0</v>
      </c>
      <c r="P17" s="20" t="n">
        <v>0</v>
      </c>
      <c r="Q17" s="18" t="n">
        <v>5.07224915</v>
      </c>
      <c r="R17" s="20" t="n">
        <v>1.71508155</v>
      </c>
    </row>
    <row r="18" spans="1:18">
      <c r="A18" s="15" t="s">
        <v>415</v>
      </c>
      <c r="B18" s="17" t="n">
        <v>5532</v>
      </c>
      <c r="C18" s="18">
        <f>(0.0/B18*100)</f>
        <v/>
      </c>
      <c r="D18" s="19" t="n">
        <v>5532</v>
      </c>
      <c r="E18" s="18" t="n">
        <v>32.62488327</v>
      </c>
      <c r="F18" s="20" t="n">
        <v>3.60345445</v>
      </c>
      <c r="G18" s="18" t="n">
        <v>62.78898186</v>
      </c>
      <c r="H18" s="20" t="n">
        <v>3.55679885</v>
      </c>
      <c r="I18" s="18" t="n">
        <v>0.69901605</v>
      </c>
      <c r="J18" s="20" t="n">
        <v>0.37456744</v>
      </c>
      <c r="K18" s="18" t="s">
        <v>404</v>
      </c>
      <c r="L18" s="20" t="s">
        <v>404</v>
      </c>
      <c r="M18" s="18" t="n">
        <v>0</v>
      </c>
      <c r="N18" s="20" t="n">
        <v>0</v>
      </c>
      <c r="O18" s="18" t="n">
        <v>0</v>
      </c>
      <c r="P18" s="20" t="n">
        <v>0</v>
      </c>
      <c r="Q18" s="18" t="n">
        <v>3.88711882</v>
      </c>
      <c r="R18" s="20" t="n">
        <v>1.36446679</v>
      </c>
    </row>
    <row r="19" spans="1:18">
      <c r="A19" s="15" t="s">
        <v>416</v>
      </c>
      <c r="B19" s="17" t="n">
        <v>5658</v>
      </c>
      <c r="C19" s="18">
        <f>(327.0/B19*100)</f>
        <v/>
      </c>
      <c r="D19" s="19" t="n">
        <v>5331</v>
      </c>
      <c r="E19" s="18" t="n">
        <v>72.81727872</v>
      </c>
      <c r="F19" s="20" t="n">
        <v>2.85339864</v>
      </c>
      <c r="G19" s="18" t="n">
        <v>21.68923385</v>
      </c>
      <c r="H19" s="20" t="n">
        <v>2.81514725</v>
      </c>
      <c r="I19" s="18" t="n">
        <v>1.52408052</v>
      </c>
      <c r="J19" s="20" t="n">
        <v>0.7630589</v>
      </c>
      <c r="K19" s="18" t="s">
        <v>404</v>
      </c>
      <c r="L19" s="20" t="s">
        <v>404</v>
      </c>
      <c r="M19" s="18" t="n">
        <v>0</v>
      </c>
      <c r="N19" s="20" t="n">
        <v>0</v>
      </c>
      <c r="O19" s="18" t="n">
        <v>0</v>
      </c>
      <c r="P19" s="20" t="n">
        <v>0</v>
      </c>
      <c r="Q19" s="18" t="n">
        <v>3.96940691</v>
      </c>
      <c r="R19" s="20" t="n">
        <v>1.35088063</v>
      </c>
    </row>
    <row r="20" spans="1:18">
      <c r="A20" s="15" t="s">
        <v>417</v>
      </c>
      <c r="B20" s="17" t="n">
        <v>3371</v>
      </c>
      <c r="C20" s="18">
        <f>(24.0/B20*100)</f>
        <v/>
      </c>
      <c r="D20" s="19" t="n">
        <v>3347</v>
      </c>
      <c r="E20" s="18" t="n">
        <v>46.30993059</v>
      </c>
      <c r="F20" s="20" t="n">
        <v>0.22415405</v>
      </c>
      <c r="G20" s="18" t="n">
        <v>48.93427324</v>
      </c>
      <c r="H20" s="20" t="n">
        <v>0.23916464</v>
      </c>
      <c r="I20" s="18" t="n">
        <v>1.22888678</v>
      </c>
      <c r="J20" s="20" t="n">
        <v>0.11311178</v>
      </c>
      <c r="K20" s="18" t="s">
        <v>404</v>
      </c>
      <c r="L20" s="20" t="s">
        <v>404</v>
      </c>
      <c r="M20" s="18" t="n">
        <v>0</v>
      </c>
      <c r="N20" s="20" t="n">
        <v>0</v>
      </c>
      <c r="O20" s="18" t="n">
        <v>0</v>
      </c>
      <c r="P20" s="20" t="n">
        <v>0</v>
      </c>
      <c r="Q20" s="18" t="n">
        <v>3.5269094</v>
      </c>
      <c r="R20" s="20" t="n">
        <v>0.11232094</v>
      </c>
    </row>
    <row r="21" spans="1:18">
      <c r="A21" s="15" t="s">
        <v>418</v>
      </c>
      <c r="B21" s="17" t="n">
        <v>5741</v>
      </c>
      <c r="C21" s="18">
        <f>(0.0/B21*100)</f>
        <v/>
      </c>
      <c r="D21" s="19" t="n">
        <v>5741</v>
      </c>
      <c r="E21" s="18" t="n">
        <v>77.42611427</v>
      </c>
      <c r="F21" s="20" t="n">
        <v>3.51168986</v>
      </c>
      <c r="G21" s="18" t="n">
        <v>12.16317435</v>
      </c>
      <c r="H21" s="20" t="n">
        <v>2.69081823</v>
      </c>
      <c r="I21" s="18" t="n">
        <v>7.15745184</v>
      </c>
      <c r="J21" s="20" t="n">
        <v>2.18433928</v>
      </c>
      <c r="K21" s="18" t="s">
        <v>404</v>
      </c>
      <c r="L21" s="20" t="s">
        <v>404</v>
      </c>
      <c r="M21" s="18" t="n">
        <v>0</v>
      </c>
      <c r="N21" s="20" t="n">
        <v>0</v>
      </c>
      <c r="O21" s="18" t="n">
        <v>0</v>
      </c>
      <c r="P21" s="20" t="n">
        <v>0</v>
      </c>
      <c r="Q21" s="18" t="n">
        <v>3.25325954</v>
      </c>
      <c r="R21" s="20" t="n">
        <v>1.3826868</v>
      </c>
    </row>
    <row r="22" spans="1:18">
      <c r="A22" s="15" t="s">
        <v>419</v>
      </c>
      <c r="B22" s="17" t="n">
        <v>6598</v>
      </c>
      <c r="C22" s="18">
        <f>(0.0/B22*100)</f>
        <v/>
      </c>
      <c r="D22" s="19" t="n">
        <v>6598</v>
      </c>
      <c r="E22" s="18" t="n">
        <v>89.39802696</v>
      </c>
      <c r="F22" s="20" t="n">
        <v>2.47364698</v>
      </c>
      <c r="G22" s="18" t="n">
        <v>5.36033623</v>
      </c>
      <c r="H22" s="20" t="n">
        <v>1.90279034</v>
      </c>
      <c r="I22" s="18" t="n">
        <v>1.75108981</v>
      </c>
      <c r="J22" s="20" t="n">
        <v>0.98183897</v>
      </c>
      <c r="K22" s="18" t="s">
        <v>404</v>
      </c>
      <c r="L22" s="20" t="s">
        <v>404</v>
      </c>
      <c r="M22" s="18" t="n">
        <v>0</v>
      </c>
      <c r="N22" s="20" t="n">
        <v>0</v>
      </c>
      <c r="O22" s="18" t="n">
        <v>0</v>
      </c>
      <c r="P22" s="20" t="n">
        <v>0</v>
      </c>
      <c r="Q22" s="18" t="n">
        <v>3.49054699</v>
      </c>
      <c r="R22" s="20" t="n">
        <v>1.28717515</v>
      </c>
    </row>
    <row r="23" spans="1:18">
      <c r="A23" s="15" t="s">
        <v>420</v>
      </c>
      <c r="B23" s="17" t="n">
        <v>11583</v>
      </c>
      <c r="C23" s="18">
        <f>(3185.0/B23*100)</f>
        <v/>
      </c>
      <c r="D23" s="19" t="n">
        <v>8398</v>
      </c>
      <c r="E23" s="18" t="n">
        <v>60.18297624</v>
      </c>
      <c r="F23" s="20" t="n">
        <v>3.70105972</v>
      </c>
      <c r="G23" s="18" t="n">
        <v>31.56336788</v>
      </c>
      <c r="H23" s="20" t="n">
        <v>3.77291949</v>
      </c>
      <c r="I23" s="18" t="n">
        <v>5.12202784</v>
      </c>
      <c r="J23" s="20" t="n">
        <v>1.70951704</v>
      </c>
      <c r="K23" s="18" t="s">
        <v>404</v>
      </c>
      <c r="L23" s="20" t="s">
        <v>404</v>
      </c>
      <c r="M23" s="18" t="n">
        <v>0</v>
      </c>
      <c r="N23" s="20" t="n">
        <v>0</v>
      </c>
      <c r="O23" s="18" t="n">
        <v>0</v>
      </c>
      <c r="P23" s="20" t="n">
        <v>0</v>
      </c>
      <c r="Q23" s="18" t="n">
        <v>3.13162805</v>
      </c>
      <c r="R23" s="20" t="n">
        <v>1.17098844</v>
      </c>
    </row>
    <row r="24" spans="1:18">
      <c r="A24" s="15" t="s">
        <v>421</v>
      </c>
      <c r="B24" s="17" t="n">
        <v>6647</v>
      </c>
      <c r="C24" s="18">
        <f>(0.0/B24*100)</f>
        <v/>
      </c>
      <c r="D24" s="19" t="n">
        <v>6647</v>
      </c>
      <c r="E24" s="18" t="n">
        <v>61.60782291</v>
      </c>
      <c r="F24" s="20" t="n">
        <v>3.34532461</v>
      </c>
      <c r="G24" s="18" t="n">
        <v>38.39217709</v>
      </c>
      <c r="H24" s="20" t="n">
        <v>3.34532461</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65.31712898000001</v>
      </c>
      <c r="F25" s="20" t="n">
        <v>3.76691581</v>
      </c>
      <c r="G25" s="18" t="n">
        <v>29.2643911</v>
      </c>
      <c r="H25" s="20" t="n">
        <v>3.58003797</v>
      </c>
      <c r="I25" s="18" t="n">
        <v>1.68434723</v>
      </c>
      <c r="J25" s="20" t="n">
        <v>0.9826282</v>
      </c>
      <c r="K25" s="18" t="s">
        <v>404</v>
      </c>
      <c r="L25" s="20" t="s">
        <v>404</v>
      </c>
      <c r="M25" s="18" t="n">
        <v>0</v>
      </c>
      <c r="N25" s="20" t="n">
        <v>0</v>
      </c>
      <c r="O25" s="18" t="n">
        <v>0</v>
      </c>
      <c r="P25" s="20" t="n">
        <v>0</v>
      </c>
      <c r="Q25" s="18" t="n">
        <v>3.73413269</v>
      </c>
      <c r="R25" s="20" t="n">
        <v>1.54649209</v>
      </c>
    </row>
    <row r="26" spans="1:18">
      <c r="A26" s="15" t="s">
        <v>423</v>
      </c>
      <c r="B26" s="17" t="n">
        <v>4869</v>
      </c>
      <c r="C26" s="18">
        <f>(11.0/B26*100)</f>
        <v/>
      </c>
      <c r="D26" s="19" t="n">
        <v>4858</v>
      </c>
      <c r="E26" s="18" t="n">
        <v>42.7994334</v>
      </c>
      <c r="F26" s="20" t="n">
        <v>3.15688961</v>
      </c>
      <c r="G26" s="18" t="n">
        <v>55.11598443</v>
      </c>
      <c r="H26" s="20" t="n">
        <v>3.13622924</v>
      </c>
      <c r="I26" s="18" t="n">
        <v>1.23436765</v>
      </c>
      <c r="J26" s="20" t="n">
        <v>0.6457975</v>
      </c>
      <c r="K26" s="18" t="s">
        <v>404</v>
      </c>
      <c r="L26" s="20" t="s">
        <v>404</v>
      </c>
      <c r="M26" s="18" t="n">
        <v>0</v>
      </c>
      <c r="N26" s="20" t="n">
        <v>0</v>
      </c>
      <c r="O26" s="18" t="n">
        <v>0</v>
      </c>
      <c r="P26" s="20" t="n">
        <v>0</v>
      </c>
      <c r="Q26" s="18" t="n">
        <v>0.85021453</v>
      </c>
      <c r="R26" s="20" t="n">
        <v>0.57032757</v>
      </c>
    </row>
    <row r="27" spans="1:18">
      <c r="A27" s="15" t="s">
        <v>424</v>
      </c>
      <c r="B27" s="17" t="n">
        <v>5299</v>
      </c>
      <c r="C27" s="18">
        <f>(0.0/B27*100)</f>
        <v/>
      </c>
      <c r="D27" s="19" t="n">
        <v>5299</v>
      </c>
      <c r="E27" s="18" t="n">
        <v>54.83070919</v>
      </c>
      <c r="F27" s="20" t="n">
        <v>0.09768186</v>
      </c>
      <c r="G27" s="18" t="n">
        <v>44.45027643</v>
      </c>
      <c r="H27" s="20" t="n">
        <v>0.09884583</v>
      </c>
      <c r="I27" s="18" t="n">
        <v>0.49639057</v>
      </c>
      <c r="J27" s="20" t="n">
        <v>0.009421560000000001</v>
      </c>
      <c r="K27" s="18" t="s">
        <v>404</v>
      </c>
      <c r="L27" s="20" t="s">
        <v>404</v>
      </c>
      <c r="M27" s="18" t="n">
        <v>0</v>
      </c>
      <c r="N27" s="20" t="n">
        <v>0</v>
      </c>
      <c r="O27" s="18" t="n">
        <v>0</v>
      </c>
      <c r="P27" s="20" t="n">
        <v>0</v>
      </c>
      <c r="Q27" s="18" t="n">
        <v>0.22262381</v>
      </c>
      <c r="R27" s="20" t="n">
        <v>0.00634242</v>
      </c>
    </row>
    <row r="28" spans="1:18">
      <c r="A28" s="15" t="s">
        <v>425</v>
      </c>
      <c r="B28" s="17" t="n">
        <v>7568</v>
      </c>
      <c r="C28" s="18">
        <f>(377.0/B28*100)</f>
        <v/>
      </c>
      <c r="D28" s="19" t="n">
        <v>7191</v>
      </c>
      <c r="E28" s="18" t="n">
        <v>64.59946247000001</v>
      </c>
      <c r="F28" s="20" t="n">
        <v>3.21340879</v>
      </c>
      <c r="G28" s="18" t="n">
        <v>29.48922863</v>
      </c>
      <c r="H28" s="20" t="n">
        <v>2.77151292</v>
      </c>
      <c r="I28" s="18" t="n">
        <v>5.91130891</v>
      </c>
      <c r="J28" s="20" t="n">
        <v>1.71955684</v>
      </c>
      <c r="K28" s="18" t="s">
        <v>404</v>
      </c>
      <c r="L28" s="20" t="s">
        <v>404</v>
      </c>
      <c r="M28" s="18" t="n">
        <v>0</v>
      </c>
      <c r="N28" s="20" t="n">
        <v>0</v>
      </c>
      <c r="O28" s="18" t="n">
        <v>0</v>
      </c>
      <c r="P28" s="20" t="n">
        <v>0</v>
      </c>
      <c r="Q28" s="18" t="n">
        <v>0</v>
      </c>
      <c r="R28" s="20" t="n">
        <v>0</v>
      </c>
    </row>
    <row r="29" spans="1:18">
      <c r="A29" s="15" t="s">
        <v>426</v>
      </c>
      <c r="B29" s="17" t="n">
        <v>5385</v>
      </c>
      <c r="C29" s="18">
        <f>(1126.0/B29*100)</f>
        <v/>
      </c>
      <c r="D29" s="19" t="n">
        <v>4259</v>
      </c>
      <c r="E29" s="18" t="n">
        <v>43.93702126</v>
      </c>
      <c r="F29" s="20" t="n">
        <v>4.17250232</v>
      </c>
      <c r="G29" s="18" t="n">
        <v>27.30149009</v>
      </c>
      <c r="H29" s="20" t="n">
        <v>3.43057205</v>
      </c>
      <c r="I29" s="18" t="n">
        <v>26.92781303</v>
      </c>
      <c r="J29" s="20" t="n">
        <v>4.06909433</v>
      </c>
      <c r="K29" s="18" t="s">
        <v>404</v>
      </c>
      <c r="L29" s="20" t="s">
        <v>404</v>
      </c>
      <c r="M29" s="18" t="n">
        <v>0</v>
      </c>
      <c r="N29" s="20" t="n">
        <v>0</v>
      </c>
      <c r="O29" s="18" t="n">
        <v>0</v>
      </c>
      <c r="P29" s="20" t="n">
        <v>0</v>
      </c>
      <c r="Q29" s="18" t="n">
        <v>1.83367562</v>
      </c>
      <c r="R29" s="20" t="n">
        <v>1.04610203</v>
      </c>
    </row>
    <row r="30" spans="1:18">
      <c r="A30" s="15" t="s">
        <v>427</v>
      </c>
      <c r="B30" s="17" t="n">
        <v>4520</v>
      </c>
      <c r="C30" s="18">
        <f>(1053.0/B30*100)</f>
        <v/>
      </c>
      <c r="D30" s="19" t="n">
        <v>3467</v>
      </c>
      <c r="E30" s="18" t="n">
        <v>81.83174921</v>
      </c>
      <c r="F30" s="20" t="n">
        <v>2.77382204</v>
      </c>
      <c r="G30" s="18" t="n">
        <v>14.70300172</v>
      </c>
      <c r="H30" s="20" t="n">
        <v>2.50910324</v>
      </c>
      <c r="I30" s="18" t="n">
        <v>0.72028658</v>
      </c>
      <c r="J30" s="20" t="n">
        <v>0.7808831899999999</v>
      </c>
      <c r="K30" s="18" t="s">
        <v>404</v>
      </c>
      <c r="L30" s="20" t="s">
        <v>404</v>
      </c>
      <c r="M30" s="18" t="n">
        <v>0</v>
      </c>
      <c r="N30" s="20" t="n">
        <v>0</v>
      </c>
      <c r="O30" s="18" t="n">
        <v>0</v>
      </c>
      <c r="P30" s="20" t="n">
        <v>0</v>
      </c>
      <c r="Q30" s="18" t="n">
        <v>2.74496249</v>
      </c>
      <c r="R30" s="20" t="n">
        <v>0.90632883</v>
      </c>
    </row>
    <row r="31" spans="1:18">
      <c r="A31" s="15" t="s">
        <v>428</v>
      </c>
      <c r="B31" s="17" t="n">
        <v>5456</v>
      </c>
      <c r="C31" s="18">
        <f>(502.0/B31*100)</f>
        <v/>
      </c>
      <c r="D31" s="19" t="n">
        <v>4954</v>
      </c>
      <c r="E31" s="18" t="n">
        <v>48.49982327</v>
      </c>
      <c r="F31" s="20" t="n">
        <v>3.6937813</v>
      </c>
      <c r="G31" s="18" t="n">
        <v>37.84429732</v>
      </c>
      <c r="H31" s="20" t="n">
        <v>3.51817526</v>
      </c>
      <c r="I31" s="18" t="n">
        <v>9.60130165</v>
      </c>
      <c r="J31" s="20" t="n">
        <v>1.86478762</v>
      </c>
      <c r="K31" s="18" t="s">
        <v>404</v>
      </c>
      <c r="L31" s="20" t="s">
        <v>404</v>
      </c>
      <c r="M31" s="18" t="n">
        <v>0</v>
      </c>
      <c r="N31" s="20" t="n">
        <v>0</v>
      </c>
      <c r="O31" s="18" t="n">
        <v>0</v>
      </c>
      <c r="P31" s="20" t="n">
        <v>0</v>
      </c>
      <c r="Q31" s="18" t="n">
        <v>4.05457776</v>
      </c>
      <c r="R31" s="20" t="n">
        <v>1.43526434</v>
      </c>
    </row>
    <row r="32" spans="1:18">
      <c r="A32" s="15" t="s">
        <v>429</v>
      </c>
      <c r="B32" s="17" t="n">
        <v>4478</v>
      </c>
      <c r="C32" s="18">
        <f>(0.0/B32*100)</f>
        <v/>
      </c>
      <c r="D32" s="19" t="n">
        <v>4478</v>
      </c>
      <c r="E32" s="18" t="n">
        <v>63.55580892</v>
      </c>
      <c r="F32" s="20" t="n">
        <v>3.81069077</v>
      </c>
      <c r="G32" s="18" t="n">
        <v>32.11646978</v>
      </c>
      <c r="H32" s="20" t="n">
        <v>3.42026725</v>
      </c>
      <c r="I32" s="18" t="n">
        <v>2.31769228</v>
      </c>
      <c r="J32" s="20" t="n">
        <v>1.13158202</v>
      </c>
      <c r="K32" s="18" t="s">
        <v>404</v>
      </c>
      <c r="L32" s="20" t="s">
        <v>404</v>
      </c>
      <c r="M32" s="18" t="n">
        <v>0</v>
      </c>
      <c r="N32" s="20" t="n">
        <v>0</v>
      </c>
      <c r="O32" s="18" t="n">
        <v>0</v>
      </c>
      <c r="P32" s="20" t="n">
        <v>0</v>
      </c>
      <c r="Q32" s="18" t="n">
        <v>2.01002903</v>
      </c>
      <c r="R32" s="20" t="n">
        <v>1.16437094</v>
      </c>
    </row>
    <row r="33" spans="1:18">
      <c r="A33" s="15" t="s">
        <v>430</v>
      </c>
      <c r="B33" s="17" t="n">
        <v>7325</v>
      </c>
      <c r="C33" s="18">
        <f>(29.0/B33*100)</f>
        <v/>
      </c>
      <c r="D33" s="19" t="n">
        <v>7296</v>
      </c>
      <c r="E33" s="18" t="n">
        <v>40.34126046</v>
      </c>
      <c r="F33" s="20" t="n">
        <v>3.588395</v>
      </c>
      <c r="G33" s="18" t="n">
        <v>45.50308311</v>
      </c>
      <c r="H33" s="20" t="n">
        <v>3.52310765</v>
      </c>
      <c r="I33" s="18" t="n">
        <v>12.56230112</v>
      </c>
      <c r="J33" s="20" t="n">
        <v>0.9431853100000001</v>
      </c>
      <c r="K33" s="18" t="s">
        <v>404</v>
      </c>
      <c r="L33" s="20" t="s">
        <v>404</v>
      </c>
      <c r="M33" s="18" t="n">
        <v>0</v>
      </c>
      <c r="N33" s="20" t="n">
        <v>0</v>
      </c>
      <c r="O33" s="18" t="n">
        <v>0</v>
      </c>
      <c r="P33" s="20" t="n">
        <v>0</v>
      </c>
      <c r="Q33" s="18" t="n">
        <v>1.59335531</v>
      </c>
      <c r="R33" s="20" t="n">
        <v>0.95052866</v>
      </c>
    </row>
    <row r="34" spans="1:18">
      <c r="A34" s="15" t="s">
        <v>431</v>
      </c>
      <c r="B34" s="17" t="n">
        <v>6350</v>
      </c>
      <c r="C34" s="18">
        <f>(0.0/B34*100)</f>
        <v/>
      </c>
      <c r="D34" s="19" t="n">
        <v>6350</v>
      </c>
      <c r="E34" s="18" t="n">
        <v>51.36635894</v>
      </c>
      <c r="F34" s="20" t="n">
        <v>3.00154526</v>
      </c>
      <c r="G34" s="18" t="n">
        <v>44.72481531</v>
      </c>
      <c r="H34" s="20" t="n">
        <v>3.15942876</v>
      </c>
      <c r="I34" s="18" t="n">
        <v>0.30927073</v>
      </c>
      <c r="J34" s="20" t="n">
        <v>0.19914074</v>
      </c>
      <c r="K34" s="18" t="s">
        <v>404</v>
      </c>
      <c r="L34" s="20" t="s">
        <v>404</v>
      </c>
      <c r="M34" s="18" t="n">
        <v>0</v>
      </c>
      <c r="N34" s="20" t="n">
        <v>0</v>
      </c>
      <c r="O34" s="18" t="n">
        <v>0</v>
      </c>
      <c r="P34" s="20" t="n">
        <v>0</v>
      </c>
      <c r="Q34" s="18" t="n">
        <v>3.59955503</v>
      </c>
      <c r="R34" s="20" t="n">
        <v>1.15926856</v>
      </c>
    </row>
    <row r="35" spans="1:18">
      <c r="A35" s="15" t="s">
        <v>432</v>
      </c>
      <c r="B35" s="17" t="n">
        <v>6406</v>
      </c>
      <c r="C35" s="18">
        <f>(450.0/B35*100)</f>
        <v/>
      </c>
      <c r="D35" s="19" t="n">
        <v>5956</v>
      </c>
      <c r="E35" s="18" t="n">
        <v>25.71776301</v>
      </c>
      <c r="F35" s="20" t="n">
        <v>0.50573457</v>
      </c>
      <c r="G35" s="18" t="n">
        <v>65.04863216</v>
      </c>
      <c r="H35" s="20" t="n">
        <v>0.51610903</v>
      </c>
      <c r="I35" s="18" t="n">
        <v>5.02609543</v>
      </c>
      <c r="J35" s="20" t="n">
        <v>0.08215685</v>
      </c>
      <c r="K35" s="18" t="s">
        <v>404</v>
      </c>
      <c r="L35" s="20" t="s">
        <v>404</v>
      </c>
      <c r="M35" s="18" t="n">
        <v>0</v>
      </c>
      <c r="N35" s="20" t="n">
        <v>0</v>
      </c>
      <c r="O35" s="18" t="n">
        <v>0</v>
      </c>
      <c r="P35" s="20" t="n">
        <v>0</v>
      </c>
      <c r="Q35" s="18" t="n">
        <v>4.20750941</v>
      </c>
      <c r="R35" s="20" t="n">
        <v>0.05643783</v>
      </c>
    </row>
    <row r="36" spans="1:18">
      <c r="A36" s="15" t="s">
        <v>433</v>
      </c>
      <c r="B36" s="17" t="n">
        <v>6736</v>
      </c>
      <c r="C36" s="18">
        <f>(147.0/B36*100)</f>
        <v/>
      </c>
      <c r="D36" s="19" t="n">
        <v>6589</v>
      </c>
      <c r="E36" s="18" t="n">
        <v>46.01461898</v>
      </c>
      <c r="F36" s="20" t="n">
        <v>4.08532718</v>
      </c>
      <c r="G36" s="18" t="n">
        <v>53.85689117</v>
      </c>
      <c r="H36" s="20" t="n">
        <v>4.06509323</v>
      </c>
      <c r="I36" s="18" t="n">
        <v>0.12848985</v>
      </c>
      <c r="J36" s="20" t="n">
        <v>0.13125466</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18.98374159</v>
      </c>
      <c r="F37" s="20" t="n">
        <v>2.79443415</v>
      </c>
      <c r="G37" s="18" t="n">
        <v>79.98245845</v>
      </c>
      <c r="H37" s="20" t="n">
        <v>2.83067476</v>
      </c>
      <c r="I37" s="18" t="n">
        <v>0.51106475</v>
      </c>
      <c r="J37" s="20" t="n">
        <v>0.51552163</v>
      </c>
      <c r="K37" s="18" t="s">
        <v>404</v>
      </c>
      <c r="L37" s="20" t="s">
        <v>404</v>
      </c>
      <c r="M37" s="18" t="n">
        <v>0</v>
      </c>
      <c r="N37" s="20" t="n">
        <v>0</v>
      </c>
      <c r="O37" s="18" t="n">
        <v>0</v>
      </c>
      <c r="P37" s="20" t="n">
        <v>0</v>
      </c>
      <c r="Q37" s="18" t="n">
        <v>0.52273521</v>
      </c>
      <c r="R37" s="20" t="n">
        <v>0.74351588</v>
      </c>
    </row>
    <row r="38" spans="1:18">
      <c r="A38" s="15" t="s">
        <v>435</v>
      </c>
      <c r="B38" s="17" t="n">
        <v>5860</v>
      </c>
      <c r="C38" s="18">
        <f>(268.0/B38*100)</f>
        <v/>
      </c>
      <c r="D38" s="19" t="n">
        <v>5592</v>
      </c>
      <c r="E38" s="18" t="n">
        <v>39.53213527</v>
      </c>
      <c r="F38" s="20" t="n">
        <v>4.00791633</v>
      </c>
      <c r="G38" s="18" t="n">
        <v>55.62071023</v>
      </c>
      <c r="H38" s="20" t="n">
        <v>3.93247727</v>
      </c>
      <c r="I38" s="18" t="n">
        <v>2.73841667</v>
      </c>
      <c r="J38" s="20" t="n">
        <v>1.44364425</v>
      </c>
      <c r="K38" s="18" t="s">
        <v>404</v>
      </c>
      <c r="L38" s="20" t="s">
        <v>404</v>
      </c>
      <c r="M38" s="18" t="n">
        <v>0</v>
      </c>
      <c r="N38" s="20" t="n">
        <v>0</v>
      </c>
      <c r="O38" s="18" t="n">
        <v>0</v>
      </c>
      <c r="P38" s="20" t="n">
        <v>0</v>
      </c>
      <c r="Q38" s="18" t="n">
        <v>2.10873783</v>
      </c>
      <c r="R38" s="20" t="n">
        <v>0.98593851</v>
      </c>
    </row>
    <row r="39" spans="1:18">
      <c r="A39" s="15" t="s">
        <v>436</v>
      </c>
      <c r="B39" s="17" t="n">
        <v>5895</v>
      </c>
      <c r="C39" s="18">
        <f>(0.0/B39*100)</f>
        <v/>
      </c>
      <c r="D39" s="19" t="n">
        <v>5895</v>
      </c>
      <c r="E39" s="18" t="n">
        <v>49.20995365</v>
      </c>
      <c r="F39" s="20" t="n">
        <v>3.94801342</v>
      </c>
      <c r="G39" s="18" t="n">
        <v>49.1433928</v>
      </c>
      <c r="H39" s="20" t="n">
        <v>4.05424278</v>
      </c>
      <c r="I39" s="18" t="n">
        <v>0.23518098</v>
      </c>
      <c r="J39" s="20" t="n">
        <v>0.19783543</v>
      </c>
      <c r="K39" s="18" t="s">
        <v>404</v>
      </c>
      <c r="L39" s="20" t="s">
        <v>404</v>
      </c>
      <c r="M39" s="18" t="n">
        <v>0</v>
      </c>
      <c r="N39" s="20" t="n">
        <v>0</v>
      </c>
      <c r="O39" s="18" t="n">
        <v>0</v>
      </c>
      <c r="P39" s="20" t="n">
        <v>0</v>
      </c>
      <c r="Q39" s="18" t="n">
        <v>1.41147256</v>
      </c>
      <c r="R39" s="20" t="n">
        <v>0.79022416</v>
      </c>
    </row>
    <row r="40" spans="1:18">
      <c r="A40" s="15" t="s">
        <v>437</v>
      </c>
      <c r="B40" s="17" t="n">
        <v>14157</v>
      </c>
      <c r="C40" s="18">
        <f>(2954.0/B40*100)</f>
        <v/>
      </c>
      <c r="D40" s="19" t="n">
        <v>11203</v>
      </c>
      <c r="E40" s="18" t="n">
        <v>90.59536405</v>
      </c>
      <c r="F40" s="20" t="n">
        <v>1.8103727</v>
      </c>
      <c r="G40" s="18" t="n">
        <v>4.52580783</v>
      </c>
      <c r="H40" s="20" t="n">
        <v>1.17512528</v>
      </c>
      <c r="I40" s="18" t="n">
        <v>2.46675535</v>
      </c>
      <c r="J40" s="20" t="n">
        <v>0.7245043799999999</v>
      </c>
      <c r="K40" s="18" t="s">
        <v>404</v>
      </c>
      <c r="L40" s="20" t="s">
        <v>404</v>
      </c>
      <c r="M40" s="18" t="n">
        <v>0</v>
      </c>
      <c r="N40" s="20" t="n">
        <v>0</v>
      </c>
      <c r="O40" s="18" t="n">
        <v>0</v>
      </c>
      <c r="P40" s="20" t="n">
        <v>0</v>
      </c>
      <c r="Q40" s="18" t="n">
        <v>2.41207277</v>
      </c>
      <c r="R40" s="20" t="n">
        <v>1.1727198</v>
      </c>
    </row>
    <row r="41" spans="1:18">
      <c r="A41" s="15" t="s">
        <v>438</v>
      </c>
      <c r="B41" s="17" t="n">
        <v>5712</v>
      </c>
      <c r="C41" s="18">
        <f>(99.0/B41*100)</f>
        <v/>
      </c>
      <c r="D41" s="19" t="n">
        <v>5613</v>
      </c>
      <c r="E41" s="18" t="n">
        <v>78.01840522000001</v>
      </c>
      <c r="F41" s="20" t="n">
        <v>3.08899278</v>
      </c>
      <c r="G41" s="18" t="n">
        <v>18.68463192</v>
      </c>
      <c r="H41" s="20" t="n">
        <v>2.96125505</v>
      </c>
      <c r="I41" s="18" t="n">
        <v>0.72477506</v>
      </c>
      <c r="J41" s="20" t="n">
        <v>0.59059192</v>
      </c>
      <c r="K41" s="18" t="s">
        <v>404</v>
      </c>
      <c r="L41" s="20" t="s">
        <v>404</v>
      </c>
      <c r="M41" s="18" t="n">
        <v>0</v>
      </c>
      <c r="N41" s="20" t="n">
        <v>0</v>
      </c>
      <c r="O41" s="18" t="n">
        <v>0</v>
      </c>
      <c r="P41" s="20" t="n">
        <v>0</v>
      </c>
      <c r="Q41" s="18" t="n">
        <v>2.5721878</v>
      </c>
      <c r="R41" s="20" t="n">
        <v>1.27072777</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66.53368028</v>
      </c>
      <c r="F44" s="20" t="n">
        <v>3.53555082</v>
      </c>
      <c r="G44" s="18" t="n">
        <v>24.40608889</v>
      </c>
      <c r="H44" s="20" t="n">
        <v>3.03849442</v>
      </c>
      <c r="I44" s="18" t="n">
        <v>0</v>
      </c>
      <c r="J44" s="20" t="n">
        <v>0</v>
      </c>
      <c r="K44" s="18" t="s">
        <v>404</v>
      </c>
      <c r="L44" s="20" t="s">
        <v>404</v>
      </c>
      <c r="M44" s="18" t="n">
        <v>0</v>
      </c>
      <c r="N44" s="20" t="n">
        <v>0</v>
      </c>
      <c r="O44" s="18" t="n">
        <v>0</v>
      </c>
      <c r="P44" s="20" t="n">
        <v>0</v>
      </c>
      <c r="Q44" s="18" t="n">
        <v>9.060230839999999</v>
      </c>
      <c r="R44" s="20" t="n">
        <v>2.02760278</v>
      </c>
    </row>
    <row r="45" spans="1:18">
      <c r="A45" s="15" t="s">
        <v>442</v>
      </c>
      <c r="B45" s="17" t="n">
        <v>5519</v>
      </c>
      <c r="C45" s="18">
        <f>(0.0/B45*100)</f>
        <v/>
      </c>
      <c r="D45" s="19" t="n">
        <v>5519</v>
      </c>
      <c r="E45" s="18" t="n">
        <v>45.77656066</v>
      </c>
      <c r="F45" s="20" t="n">
        <v>4.19917464</v>
      </c>
      <c r="G45" s="18" t="n">
        <v>27.79298902</v>
      </c>
      <c r="H45" s="20" t="n">
        <v>3.76587465</v>
      </c>
      <c r="I45" s="18" t="n">
        <v>0</v>
      </c>
      <c r="J45" s="20" t="n">
        <v>0</v>
      </c>
      <c r="K45" s="18" t="s">
        <v>404</v>
      </c>
      <c r="L45" s="20" t="s">
        <v>404</v>
      </c>
      <c r="M45" s="18" t="n">
        <v>0</v>
      </c>
      <c r="N45" s="20" t="n">
        <v>0</v>
      </c>
      <c r="O45" s="18" t="n">
        <v>0</v>
      </c>
      <c r="P45" s="20" t="n">
        <v>0</v>
      </c>
      <c r="Q45" s="18" t="n">
        <v>26.43045032</v>
      </c>
      <c r="R45" s="20" t="n">
        <v>3.49281422</v>
      </c>
    </row>
    <row r="46" spans="1:18">
      <c r="A46" s="15" t="s">
        <v>443</v>
      </c>
      <c r="B46" s="17" t="n">
        <v>23141</v>
      </c>
      <c r="C46" s="18">
        <f>(4641.0/B46*100)</f>
        <v/>
      </c>
      <c r="D46" s="19" t="n">
        <v>18500</v>
      </c>
      <c r="E46" s="18" t="n">
        <v>52.71448561</v>
      </c>
      <c r="F46" s="20" t="n">
        <v>2.44016628</v>
      </c>
      <c r="G46" s="18" t="n">
        <v>32.8954547</v>
      </c>
      <c r="H46" s="20" t="n">
        <v>2.25894092</v>
      </c>
      <c r="I46" s="18" t="n">
        <v>14.39005968</v>
      </c>
      <c r="J46" s="20" t="n">
        <v>1.50495991</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43.39506934</v>
      </c>
      <c r="F47" s="20" t="n">
        <v>3.60265183</v>
      </c>
      <c r="G47" s="18" t="n">
        <v>48.70516321</v>
      </c>
      <c r="H47" s="20" t="n">
        <v>3.43293991</v>
      </c>
      <c r="I47" s="18" t="n">
        <v>3.14759677</v>
      </c>
      <c r="J47" s="20" t="n">
        <v>1.24535904</v>
      </c>
      <c r="K47" s="18" t="s">
        <v>404</v>
      </c>
      <c r="L47" s="20" t="s">
        <v>404</v>
      </c>
      <c r="M47" s="18" t="n">
        <v>0</v>
      </c>
      <c r="N47" s="20" t="n">
        <v>0</v>
      </c>
      <c r="O47" s="18" t="n">
        <v>0</v>
      </c>
      <c r="P47" s="20" t="n">
        <v>0</v>
      </c>
      <c r="Q47" s="18" t="n">
        <v>4.75217068</v>
      </c>
      <c r="R47" s="20" t="n">
        <v>1.60970243</v>
      </c>
    </row>
    <row r="48" spans="1:18">
      <c r="A48" s="15" t="s">
        <v>445</v>
      </c>
      <c r="B48" s="17" t="n">
        <v>9841</v>
      </c>
      <c r="C48" s="18">
        <f>(40.0/B48*100)</f>
        <v/>
      </c>
      <c r="D48" s="19" t="n">
        <v>9801</v>
      </c>
      <c r="E48" s="18" t="n">
        <v>48.29603575</v>
      </c>
      <c r="F48" s="20" t="n">
        <v>4.45612802</v>
      </c>
      <c r="G48" s="18" t="n">
        <v>48.63694157</v>
      </c>
      <c r="H48" s="20" t="n">
        <v>4.5048294</v>
      </c>
      <c r="I48" s="18" t="n">
        <v>0.53523928</v>
      </c>
      <c r="J48" s="20" t="n">
        <v>0.52726012</v>
      </c>
      <c r="K48" s="18" t="s">
        <v>404</v>
      </c>
      <c r="L48" s="20" t="s">
        <v>404</v>
      </c>
      <c r="M48" s="18" t="n">
        <v>0</v>
      </c>
      <c r="N48" s="20" t="n">
        <v>0</v>
      </c>
      <c r="O48" s="18" t="n">
        <v>0</v>
      </c>
      <c r="P48" s="20" t="n">
        <v>0</v>
      </c>
      <c r="Q48" s="18" t="n">
        <v>2.5317834</v>
      </c>
      <c r="R48" s="20" t="n">
        <v>1.31107536</v>
      </c>
    </row>
    <row r="49" spans="1:18">
      <c r="A49" s="15" t="s">
        <v>446</v>
      </c>
      <c r="B49" s="17" t="n">
        <v>6349</v>
      </c>
      <c r="C49" s="18">
        <f>(52.0/B49*100)</f>
        <v/>
      </c>
      <c r="D49" s="19" t="n">
        <v>6297</v>
      </c>
      <c r="E49" s="18" t="n">
        <v>36.77514075</v>
      </c>
      <c r="F49" s="20" t="n">
        <v>3.58893453</v>
      </c>
      <c r="G49" s="18" t="n">
        <v>55.38126236</v>
      </c>
      <c r="H49" s="20" t="n">
        <v>3.99029969</v>
      </c>
      <c r="I49" s="18" t="n">
        <v>0</v>
      </c>
      <c r="J49" s="20" t="n">
        <v>0</v>
      </c>
      <c r="K49" s="18" t="s">
        <v>404</v>
      </c>
      <c r="L49" s="20" t="s">
        <v>404</v>
      </c>
      <c r="M49" s="18" t="n">
        <v>0</v>
      </c>
      <c r="N49" s="20" t="n">
        <v>0</v>
      </c>
      <c r="O49" s="18" t="n">
        <v>0</v>
      </c>
      <c r="P49" s="20" t="n">
        <v>0</v>
      </c>
      <c r="Q49" s="18" t="n">
        <v>7.84359689</v>
      </c>
      <c r="R49" s="20" t="n">
        <v>1.9524913</v>
      </c>
    </row>
    <row r="50" spans="1:18">
      <c r="A50" s="15" t="s">
        <v>447</v>
      </c>
      <c r="B50" s="17" t="n">
        <v>11795</v>
      </c>
      <c r="C50" s="18">
        <f>(1031.0/B50*100)</f>
        <v/>
      </c>
      <c r="D50" s="19" t="n">
        <v>10764</v>
      </c>
      <c r="E50" s="18" t="n">
        <v>47.05951584</v>
      </c>
      <c r="F50" s="20" t="n">
        <v>3.56598175</v>
      </c>
      <c r="G50" s="18" t="n">
        <v>42.02685665</v>
      </c>
      <c r="H50" s="20" t="n">
        <v>3.77225737</v>
      </c>
      <c r="I50" s="18" t="n">
        <v>8.769175479999999</v>
      </c>
      <c r="J50" s="20" t="n">
        <v>2.05654139</v>
      </c>
      <c r="K50" s="18" t="s">
        <v>404</v>
      </c>
      <c r="L50" s="20" t="s">
        <v>404</v>
      </c>
      <c r="M50" s="18" t="n">
        <v>0</v>
      </c>
      <c r="N50" s="20" t="n">
        <v>0</v>
      </c>
      <c r="O50" s="18" t="n">
        <v>0</v>
      </c>
      <c r="P50" s="20" t="n">
        <v>0</v>
      </c>
      <c r="Q50" s="18" t="n">
        <v>2.14445203</v>
      </c>
      <c r="R50" s="20" t="n">
        <v>0.95905432</v>
      </c>
    </row>
    <row r="51" spans="1:18">
      <c r="A51" s="15" t="s">
        <v>448</v>
      </c>
      <c r="B51" s="17" t="n">
        <v>6866</v>
      </c>
      <c r="C51" s="18">
        <f>(79.0/B51*100)</f>
        <v/>
      </c>
      <c r="D51" s="19" t="n">
        <v>6787</v>
      </c>
      <c r="E51" s="18" t="n">
        <v>44.19767379</v>
      </c>
      <c r="F51" s="20" t="n">
        <v>3.4491492</v>
      </c>
      <c r="G51" s="18" t="n">
        <v>49.74502129</v>
      </c>
      <c r="H51" s="20" t="n">
        <v>3.58114531</v>
      </c>
      <c r="I51" s="18" t="n">
        <v>6.05730492</v>
      </c>
      <c r="J51" s="20" t="n">
        <v>1.82604041</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53.79133892</v>
      </c>
      <c r="F52" s="20" t="n">
        <v>4.08986591</v>
      </c>
      <c r="G52" s="18" t="n">
        <v>43.4209499</v>
      </c>
      <c r="H52" s="20" t="n">
        <v>4.12959791</v>
      </c>
      <c r="I52" s="18" t="n">
        <v>0.70727103</v>
      </c>
      <c r="J52" s="20" t="n">
        <v>0.01650758</v>
      </c>
      <c r="K52" s="18" t="s">
        <v>404</v>
      </c>
      <c r="L52" s="20" t="s">
        <v>404</v>
      </c>
      <c r="M52" s="18" t="n">
        <v>0</v>
      </c>
      <c r="N52" s="20" t="n">
        <v>0</v>
      </c>
      <c r="O52" s="18" t="n">
        <v>0</v>
      </c>
      <c r="P52" s="20" t="n">
        <v>0</v>
      </c>
      <c r="Q52" s="18" t="n">
        <v>2.08044015</v>
      </c>
      <c r="R52" s="20" t="n">
        <v>1.21258043</v>
      </c>
    </row>
    <row r="53" spans="1:18">
      <c r="A53" s="15" t="s">
        <v>450</v>
      </c>
      <c r="B53" s="17" t="n">
        <v>5571</v>
      </c>
      <c r="C53" s="18">
        <f>(0.0/B53*100)</f>
        <v/>
      </c>
      <c r="D53" s="19" t="n">
        <v>5571</v>
      </c>
      <c r="E53" s="18" t="n">
        <v>39.09536945</v>
      </c>
      <c r="F53" s="20" t="n">
        <v>0.15082311</v>
      </c>
      <c r="G53" s="18" t="n">
        <v>58.47564084</v>
      </c>
      <c r="H53" s="20" t="n">
        <v>0.14517311</v>
      </c>
      <c r="I53" s="18" t="n">
        <v>1.01628048</v>
      </c>
      <c r="J53" s="20" t="n">
        <v>0.06215544</v>
      </c>
      <c r="K53" s="18" t="s">
        <v>404</v>
      </c>
      <c r="L53" s="20" t="s">
        <v>404</v>
      </c>
      <c r="M53" s="18" t="n">
        <v>0</v>
      </c>
      <c r="N53" s="20" t="n">
        <v>0</v>
      </c>
      <c r="O53" s="18" t="n">
        <v>0</v>
      </c>
      <c r="P53" s="20" t="n">
        <v>0</v>
      </c>
      <c r="Q53" s="18" t="n">
        <v>1.41270923</v>
      </c>
      <c r="R53" s="20" t="n">
        <v>0.05708568</v>
      </c>
    </row>
    <row r="54" spans="1:18">
      <c r="A54" s="15" t="s">
        <v>451</v>
      </c>
      <c r="B54" s="17" t="n">
        <v>4740</v>
      </c>
      <c r="C54" s="18">
        <f>(199.0/B54*100)</f>
        <v/>
      </c>
      <c r="D54" s="19" t="n">
        <v>4541</v>
      </c>
      <c r="E54" s="18" t="n">
        <v>62.04820144</v>
      </c>
      <c r="F54" s="20" t="n">
        <v>3.95099035</v>
      </c>
      <c r="G54" s="18" t="n">
        <v>22.17947826</v>
      </c>
      <c r="H54" s="20" t="n">
        <v>3.443822</v>
      </c>
      <c r="I54" s="18" t="n">
        <v>12.32065786</v>
      </c>
      <c r="J54" s="20" t="n">
        <v>1.87807052</v>
      </c>
      <c r="K54" s="18" t="s">
        <v>404</v>
      </c>
      <c r="L54" s="20" t="s">
        <v>404</v>
      </c>
      <c r="M54" s="18" t="n">
        <v>0</v>
      </c>
      <c r="N54" s="20" t="n">
        <v>0</v>
      </c>
      <c r="O54" s="18" t="n">
        <v>0</v>
      </c>
      <c r="P54" s="20" t="n">
        <v>0</v>
      </c>
      <c r="Q54" s="18" t="n">
        <v>3.45166245</v>
      </c>
      <c r="R54" s="20" t="n">
        <v>1.37583269</v>
      </c>
    </row>
    <row r="55" spans="1:18">
      <c r="A55" s="15" t="s">
        <v>452</v>
      </c>
      <c r="B55" s="17" t="n">
        <v>5316</v>
      </c>
      <c r="C55" s="18">
        <f>(43.0/B55*100)</f>
        <v/>
      </c>
      <c r="D55" s="19" t="n">
        <v>5273</v>
      </c>
      <c r="E55" s="18" t="n">
        <v>35.21093477</v>
      </c>
      <c r="F55" s="20" t="n">
        <v>2.74220159</v>
      </c>
      <c r="G55" s="18" t="n">
        <v>58.91397469</v>
      </c>
      <c r="H55" s="20" t="n">
        <v>2.96926768</v>
      </c>
      <c r="I55" s="18" t="n">
        <v>0</v>
      </c>
      <c r="J55" s="20" t="n">
        <v>0</v>
      </c>
      <c r="K55" s="18" t="s">
        <v>404</v>
      </c>
      <c r="L55" s="20" t="s">
        <v>404</v>
      </c>
      <c r="M55" s="18" t="n">
        <v>0</v>
      </c>
      <c r="N55" s="20" t="n">
        <v>0</v>
      </c>
      <c r="O55" s="18" t="n">
        <v>0.50605579</v>
      </c>
      <c r="P55" s="20" t="n">
        <v>0.51050719</v>
      </c>
      <c r="Q55" s="18" t="n">
        <v>5.36903475</v>
      </c>
      <c r="R55" s="20" t="n">
        <v>1.51522053</v>
      </c>
    </row>
    <row r="56" spans="1:18">
      <c r="A56" s="15" t="s">
        <v>453</v>
      </c>
      <c r="B56" s="17" t="n">
        <v>5359</v>
      </c>
      <c r="C56" s="18">
        <f>(0.0/B56*100)</f>
        <v/>
      </c>
      <c r="D56" s="19" t="n">
        <v>5359</v>
      </c>
      <c r="E56" s="18" t="n">
        <v>76.89302409</v>
      </c>
      <c r="F56" s="20" t="n">
        <v>3.77702574</v>
      </c>
      <c r="G56" s="18" t="n">
        <v>16.60637903</v>
      </c>
      <c r="H56" s="20" t="n">
        <v>3.56265483</v>
      </c>
      <c r="I56" s="18" t="n">
        <v>4.28530324</v>
      </c>
      <c r="J56" s="20" t="n">
        <v>1.60179577</v>
      </c>
      <c r="K56" s="18" t="s">
        <v>404</v>
      </c>
      <c r="L56" s="20" t="s">
        <v>404</v>
      </c>
      <c r="M56" s="18" t="n">
        <v>0</v>
      </c>
      <c r="N56" s="20" t="n">
        <v>0</v>
      </c>
      <c r="O56" s="18" t="n">
        <v>0</v>
      </c>
      <c r="P56" s="20" t="n">
        <v>0</v>
      </c>
      <c r="Q56" s="18" t="n">
        <v>2.21529364</v>
      </c>
      <c r="R56" s="20" t="n">
        <v>1.32280062</v>
      </c>
    </row>
    <row r="57" spans="1:18">
      <c r="A57" s="15" t="s">
        <v>454</v>
      </c>
      <c r="B57" s="17" t="n">
        <v>6513</v>
      </c>
      <c r="C57" s="18">
        <f>(0.0/B57*100)</f>
        <v/>
      </c>
      <c r="D57" s="19" t="n">
        <v>6513</v>
      </c>
      <c r="E57" s="18" t="n">
        <v>80.5747607</v>
      </c>
      <c r="F57" s="20" t="n">
        <v>3.05881603</v>
      </c>
      <c r="G57" s="18" t="n">
        <v>13.04311302</v>
      </c>
      <c r="H57" s="20" t="n">
        <v>2.6497208</v>
      </c>
      <c r="I57" s="18" t="n">
        <v>0</v>
      </c>
      <c r="J57" s="20" t="n">
        <v>0</v>
      </c>
      <c r="K57" s="18" t="s">
        <v>404</v>
      </c>
      <c r="L57" s="20" t="s">
        <v>404</v>
      </c>
      <c r="M57" s="18" t="n">
        <v>0</v>
      </c>
      <c r="N57" s="20" t="n">
        <v>0</v>
      </c>
      <c r="O57" s="18" t="n">
        <v>0</v>
      </c>
      <c r="P57" s="20" t="n">
        <v>0</v>
      </c>
      <c r="Q57" s="18" t="n">
        <v>6.38212628</v>
      </c>
      <c r="R57" s="20" t="n">
        <v>1.83869461</v>
      </c>
    </row>
    <row r="58" spans="1:18">
      <c r="A58" s="15" t="s">
        <v>455</v>
      </c>
      <c r="B58" s="17" t="n">
        <v>7267</v>
      </c>
      <c r="C58" s="18">
        <f>(0.0/B58*100)</f>
        <v/>
      </c>
      <c r="D58" s="19" t="n">
        <v>7267</v>
      </c>
      <c r="E58" s="18" t="n">
        <v>75.14939824</v>
      </c>
      <c r="F58" s="20" t="n">
        <v>2.76750612</v>
      </c>
      <c r="G58" s="18" t="n">
        <v>8.881330070000001</v>
      </c>
      <c r="H58" s="20" t="n">
        <v>2.17050416</v>
      </c>
      <c r="I58" s="18" t="n">
        <v>0</v>
      </c>
      <c r="J58" s="20" t="n">
        <v>0</v>
      </c>
      <c r="K58" s="18" t="s">
        <v>404</v>
      </c>
      <c r="L58" s="20" t="s">
        <v>404</v>
      </c>
      <c r="M58" s="18" t="n">
        <v>0</v>
      </c>
      <c r="N58" s="20" t="n">
        <v>0</v>
      </c>
      <c r="O58" s="18" t="n">
        <v>0</v>
      </c>
      <c r="P58" s="20" t="n">
        <v>0</v>
      </c>
      <c r="Q58" s="18" t="n">
        <v>15.96927169</v>
      </c>
      <c r="R58" s="20" t="n">
        <v>2.42041025</v>
      </c>
    </row>
    <row r="59" spans="1:18">
      <c r="A59" s="15" t="s">
        <v>456</v>
      </c>
      <c r="B59" s="17" t="n">
        <v>4826</v>
      </c>
      <c r="C59" s="18">
        <f>(0.0/B59*100)</f>
        <v/>
      </c>
      <c r="D59" s="19" t="n">
        <v>4826</v>
      </c>
      <c r="E59" s="18" t="n">
        <v>57.81899373</v>
      </c>
      <c r="F59" s="20" t="n">
        <v>1.17010158</v>
      </c>
      <c r="G59" s="18" t="n">
        <v>21.77316098</v>
      </c>
      <c r="H59" s="20" t="n">
        <v>0.83728593</v>
      </c>
      <c r="I59" s="18" t="n">
        <v>0</v>
      </c>
      <c r="J59" s="20" t="n">
        <v>0</v>
      </c>
      <c r="K59" s="18" t="s">
        <v>404</v>
      </c>
      <c r="L59" s="20" t="s">
        <v>404</v>
      </c>
      <c r="M59" s="18" t="n">
        <v>0</v>
      </c>
      <c r="N59" s="20" t="n">
        <v>0</v>
      </c>
      <c r="O59" s="18" t="n">
        <v>0</v>
      </c>
      <c r="P59" s="20" t="n">
        <v>0</v>
      </c>
      <c r="Q59" s="18" t="n">
        <v>20.40784529</v>
      </c>
      <c r="R59" s="20" t="n">
        <v>0.90921998</v>
      </c>
    </row>
    <row r="60" spans="1:18">
      <c r="A60" s="15" t="s">
        <v>457</v>
      </c>
      <c r="B60" s="17" t="n">
        <v>4546</v>
      </c>
      <c r="C60" s="18">
        <f>(0.0/B60*100)</f>
        <v/>
      </c>
      <c r="D60" s="19" t="n">
        <v>4546</v>
      </c>
      <c r="E60" s="18" t="n">
        <v>46.85817974</v>
      </c>
      <c r="F60" s="20" t="n">
        <v>2.83075265</v>
      </c>
      <c r="G60" s="18" t="n">
        <v>20.75309864</v>
      </c>
      <c r="H60" s="20" t="n">
        <v>2.71689928</v>
      </c>
      <c r="I60" s="18" t="n">
        <v>0</v>
      </c>
      <c r="J60" s="20" t="n">
        <v>0</v>
      </c>
      <c r="K60" s="18" t="s">
        <v>404</v>
      </c>
      <c r="L60" s="20" t="s">
        <v>404</v>
      </c>
      <c r="M60" s="18" t="n">
        <v>0</v>
      </c>
      <c r="N60" s="20" t="n">
        <v>0</v>
      </c>
      <c r="O60" s="18" t="n">
        <v>0</v>
      </c>
      <c r="P60" s="20" t="n">
        <v>0</v>
      </c>
      <c r="Q60" s="18" t="n">
        <v>32.38872162</v>
      </c>
      <c r="R60" s="20" t="n">
        <v>2.50467762</v>
      </c>
    </row>
    <row r="61" spans="1:18">
      <c r="A61" s="15" t="s">
        <v>458</v>
      </c>
      <c r="B61" s="17" t="n">
        <v>6525</v>
      </c>
      <c r="C61" s="18">
        <f>(0.0/B61*100)</f>
        <v/>
      </c>
      <c r="D61" s="19" t="n">
        <v>6525</v>
      </c>
      <c r="E61" s="18" t="n">
        <v>60.37307617</v>
      </c>
      <c r="F61" s="20" t="n">
        <v>2.74792566</v>
      </c>
      <c r="G61" s="18" t="n">
        <v>37.84316071</v>
      </c>
      <c r="H61" s="20" t="n">
        <v>2.68713531</v>
      </c>
      <c r="I61" s="18" t="n">
        <v>1.18782742</v>
      </c>
      <c r="J61" s="20" t="n">
        <v>0.71730393</v>
      </c>
      <c r="K61" s="18" t="s">
        <v>404</v>
      </c>
      <c r="L61" s="20" t="s">
        <v>404</v>
      </c>
      <c r="M61" s="18" t="n">
        <v>0</v>
      </c>
      <c r="N61" s="20" t="n">
        <v>0</v>
      </c>
      <c r="O61" s="18" t="n">
        <v>0</v>
      </c>
      <c r="P61" s="20" t="n">
        <v>0</v>
      </c>
      <c r="Q61" s="18" t="n">
        <v>0.5959357</v>
      </c>
      <c r="R61" s="20" t="n">
        <v>0.53831311</v>
      </c>
    </row>
    <row r="62" spans="1:18">
      <c r="A62" s="15" t="s">
        <v>459</v>
      </c>
      <c r="B62" s="17" t="n">
        <v>4476</v>
      </c>
      <c r="C62" s="18">
        <f>(0.0/B62*100)</f>
        <v/>
      </c>
      <c r="D62" s="19" t="n">
        <v>4476</v>
      </c>
      <c r="E62" s="18" t="n">
        <v>69.96861096000001</v>
      </c>
      <c r="F62" s="20" t="n">
        <v>0.06267811</v>
      </c>
      <c r="G62" s="18" t="n">
        <v>27.00937099</v>
      </c>
      <c r="H62" s="20" t="n">
        <v>0.06544216</v>
      </c>
      <c r="I62" s="18" t="n">
        <v>0.43076457</v>
      </c>
      <c r="J62" s="20" t="n">
        <v>0.00694981</v>
      </c>
      <c r="K62" s="18" t="s">
        <v>404</v>
      </c>
      <c r="L62" s="20" t="s">
        <v>404</v>
      </c>
      <c r="M62" s="18" t="n">
        <v>0</v>
      </c>
      <c r="N62" s="20" t="n">
        <v>0</v>
      </c>
      <c r="O62" s="18" t="n">
        <v>0</v>
      </c>
      <c r="P62" s="20" t="n">
        <v>0</v>
      </c>
      <c r="Q62" s="18" t="n">
        <v>2.59125348</v>
      </c>
      <c r="R62" s="20" t="n">
        <v>0.01778128</v>
      </c>
    </row>
    <row r="63" spans="1:18">
      <c r="A63" s="15" t="s">
        <v>460</v>
      </c>
      <c r="B63" s="17" t="n">
        <v>5324</v>
      </c>
      <c r="C63" s="18">
        <f>(0.0/B63*100)</f>
        <v/>
      </c>
      <c r="D63" s="19" t="n">
        <v>5324</v>
      </c>
      <c r="E63" s="18" t="n">
        <v>42.21145242</v>
      </c>
      <c r="F63" s="20" t="n">
        <v>0.18125225</v>
      </c>
      <c r="G63" s="18" t="n">
        <v>46.11853489</v>
      </c>
      <c r="H63" s="20" t="n">
        <v>0.18842423</v>
      </c>
      <c r="I63" s="18" t="n">
        <v>0</v>
      </c>
      <c r="J63" s="20" t="n">
        <v>0</v>
      </c>
      <c r="K63" s="18" t="s">
        <v>404</v>
      </c>
      <c r="L63" s="20" t="s">
        <v>404</v>
      </c>
      <c r="M63" s="18" t="n">
        <v>0</v>
      </c>
      <c r="N63" s="20" t="n">
        <v>0</v>
      </c>
      <c r="O63" s="18" t="n">
        <v>0</v>
      </c>
      <c r="P63" s="20" t="n">
        <v>0</v>
      </c>
      <c r="Q63" s="18" t="n">
        <v>11.67001269</v>
      </c>
      <c r="R63" s="20" t="n">
        <v>0.18692193</v>
      </c>
    </row>
    <row r="64" spans="1:18">
      <c r="A64" s="15" t="s">
        <v>461</v>
      </c>
      <c r="B64" s="17" t="n">
        <v>3634</v>
      </c>
      <c r="C64" s="18">
        <f>(27.0/B64*100)</f>
        <v/>
      </c>
      <c r="D64" s="19" t="n">
        <v>3607</v>
      </c>
      <c r="E64" s="18" t="n">
        <v>50.29928392</v>
      </c>
      <c r="F64" s="20" t="n">
        <v>0.12439892</v>
      </c>
      <c r="G64" s="18" t="n">
        <v>44.86021861</v>
      </c>
      <c r="H64" s="20" t="n">
        <v>0.12881835</v>
      </c>
      <c r="I64" s="18" t="n">
        <v>0</v>
      </c>
      <c r="J64" s="20" t="n">
        <v>0</v>
      </c>
      <c r="K64" s="18" t="s">
        <v>404</v>
      </c>
      <c r="L64" s="20" t="s">
        <v>404</v>
      </c>
      <c r="M64" s="18" t="n">
        <v>0</v>
      </c>
      <c r="N64" s="20" t="n">
        <v>0</v>
      </c>
      <c r="O64" s="18" t="n">
        <v>0</v>
      </c>
      <c r="P64" s="20" t="n">
        <v>0</v>
      </c>
      <c r="Q64" s="18" t="n">
        <v>4.84049748</v>
      </c>
      <c r="R64" s="20" t="n">
        <v>0.03652529</v>
      </c>
    </row>
    <row r="65" spans="1:18">
      <c r="A65" s="15" t="s">
        <v>462</v>
      </c>
      <c r="B65" s="17" t="n">
        <v>5325</v>
      </c>
      <c r="C65" s="18">
        <f>(0.0/B65*100)</f>
        <v/>
      </c>
      <c r="D65" s="19" t="n">
        <v>5325</v>
      </c>
      <c r="E65" s="18" t="n">
        <v>47.08264006</v>
      </c>
      <c r="F65" s="20" t="n">
        <v>3.72231474</v>
      </c>
      <c r="G65" s="18" t="n">
        <v>47.09250755</v>
      </c>
      <c r="H65" s="20" t="n">
        <v>3.99504154</v>
      </c>
      <c r="I65" s="18" t="n">
        <v>0</v>
      </c>
      <c r="J65" s="20" t="n">
        <v>0</v>
      </c>
      <c r="K65" s="18" t="s">
        <v>404</v>
      </c>
      <c r="L65" s="20" t="s">
        <v>404</v>
      </c>
      <c r="M65" s="18" t="n">
        <v>0</v>
      </c>
      <c r="N65" s="20" t="n">
        <v>0</v>
      </c>
      <c r="O65" s="18" t="n">
        <v>0</v>
      </c>
      <c r="P65" s="20" t="n">
        <v>0</v>
      </c>
      <c r="Q65" s="18" t="n">
        <v>5.82485239</v>
      </c>
      <c r="R65" s="20" t="n">
        <v>1.27254761</v>
      </c>
    </row>
    <row r="66" spans="1:18">
      <c r="A66" s="15" t="s">
        <v>463</v>
      </c>
      <c r="B66" s="17" t="n">
        <v>5665</v>
      </c>
      <c r="C66" s="18">
        <f>(0.0/B66*100)</f>
        <v/>
      </c>
      <c r="D66" s="19" t="n">
        <v>5665</v>
      </c>
      <c r="E66" s="18" t="n">
        <v>71.25325793</v>
      </c>
      <c r="F66" s="20" t="n">
        <v>0.31114908</v>
      </c>
      <c r="G66" s="18" t="n">
        <v>23.14199732</v>
      </c>
      <c r="H66" s="20" t="n">
        <v>0.17460152</v>
      </c>
      <c r="I66" s="18" t="n">
        <v>1.05209465</v>
      </c>
      <c r="J66" s="20" t="n">
        <v>0.33984667</v>
      </c>
      <c r="K66" s="18" t="s">
        <v>404</v>
      </c>
      <c r="L66" s="20" t="s">
        <v>404</v>
      </c>
      <c r="M66" s="18" t="n">
        <v>0</v>
      </c>
      <c r="N66" s="20" t="n">
        <v>0</v>
      </c>
      <c r="O66" s="18" t="n">
        <v>0</v>
      </c>
      <c r="P66" s="20" t="n">
        <v>0</v>
      </c>
      <c r="Q66" s="18" t="n">
        <v>4.5526501</v>
      </c>
      <c r="R66" s="20" t="n">
        <v>0.12562138</v>
      </c>
    </row>
    <row r="67" spans="1:18">
      <c r="A67" s="15" t="s">
        <v>464</v>
      </c>
      <c r="B67" s="17" t="n">
        <v>6971</v>
      </c>
      <c r="C67" s="18">
        <f>(0.0/B67*100)</f>
        <v/>
      </c>
      <c r="D67" s="19" t="n">
        <v>6971</v>
      </c>
      <c r="E67" s="18" t="n">
        <v>57.82457433</v>
      </c>
      <c r="F67" s="20" t="n">
        <v>2.9935532</v>
      </c>
      <c r="G67" s="18" t="n">
        <v>38.04714026</v>
      </c>
      <c r="H67" s="20" t="n">
        <v>3.05406199</v>
      </c>
      <c r="I67" s="18" t="n">
        <v>0.8893451</v>
      </c>
      <c r="J67" s="20" t="n">
        <v>0.5227811</v>
      </c>
      <c r="K67" s="18" t="s">
        <v>404</v>
      </c>
      <c r="L67" s="20" t="s">
        <v>404</v>
      </c>
      <c r="M67" s="18" t="n">
        <v>0</v>
      </c>
      <c r="N67" s="20" t="n">
        <v>0</v>
      </c>
      <c r="O67" s="18" t="n">
        <v>0</v>
      </c>
      <c r="P67" s="20" t="n">
        <v>0</v>
      </c>
      <c r="Q67" s="18" t="n">
        <v>3.23894032</v>
      </c>
      <c r="R67" s="20" t="n">
        <v>1.25450948</v>
      </c>
    </row>
    <row r="68" spans="1:18">
      <c r="A68" s="15" t="s">
        <v>465</v>
      </c>
      <c r="B68" s="17" t="n">
        <v>12083</v>
      </c>
      <c r="C68" s="18">
        <f>(0.0/B68*100)</f>
        <v/>
      </c>
      <c r="D68" s="19" t="n">
        <v>12083</v>
      </c>
      <c r="E68" s="18" t="n">
        <v>75.79018839</v>
      </c>
      <c r="F68" s="20" t="n">
        <v>0.08804202999999999</v>
      </c>
      <c r="G68" s="18" t="n">
        <v>17.30526482</v>
      </c>
      <c r="H68" s="20" t="n">
        <v>0.08316361</v>
      </c>
      <c r="I68" s="18" t="n">
        <v>0.73080554</v>
      </c>
      <c r="J68" s="20" t="n">
        <v>0.02197892</v>
      </c>
      <c r="K68" s="18" t="s">
        <v>404</v>
      </c>
      <c r="L68" s="20" t="s">
        <v>404</v>
      </c>
      <c r="M68" s="18" t="n">
        <v>0</v>
      </c>
      <c r="N68" s="20" t="n">
        <v>0</v>
      </c>
      <c r="O68" s="18" t="n">
        <v>0</v>
      </c>
      <c r="P68" s="20" t="n">
        <v>0</v>
      </c>
      <c r="Q68" s="18" t="n">
        <v>6.17374125</v>
      </c>
      <c r="R68" s="20" t="n">
        <v>0.03271434</v>
      </c>
    </row>
    <row r="69" spans="1:18">
      <c r="A69" s="15" t="s">
        <v>466</v>
      </c>
      <c r="B69" s="17" t="n">
        <v>4876</v>
      </c>
      <c r="C69" s="18">
        <f>(0.0/B69*100)</f>
        <v/>
      </c>
      <c r="D69" s="19" t="n">
        <v>4876</v>
      </c>
      <c r="E69" s="18" t="n">
        <v>69.7681272</v>
      </c>
      <c r="F69" s="20" t="n">
        <v>3.30858615</v>
      </c>
      <c r="G69" s="18" t="n">
        <v>28.86041964</v>
      </c>
      <c r="H69" s="20" t="n">
        <v>3.28067541</v>
      </c>
      <c r="I69" s="18" t="n">
        <v>0</v>
      </c>
      <c r="J69" s="20" t="n">
        <v>0</v>
      </c>
      <c r="K69" s="18" t="s">
        <v>404</v>
      </c>
      <c r="L69" s="20" t="s">
        <v>404</v>
      </c>
      <c r="M69" s="18" t="n">
        <v>0</v>
      </c>
      <c r="N69" s="20" t="n">
        <v>0</v>
      </c>
      <c r="O69" s="18" t="n">
        <v>0</v>
      </c>
      <c r="P69" s="20" t="n">
        <v>0</v>
      </c>
      <c r="Q69" s="18" t="n">
        <v>1.37145316</v>
      </c>
      <c r="R69" s="20" t="n">
        <v>0.96125986</v>
      </c>
    </row>
    <row r="70" spans="1:18">
      <c r="A70" s="15" t="s">
        <v>467</v>
      </c>
      <c r="B70" s="17" t="n">
        <v>6036</v>
      </c>
      <c r="C70" s="18">
        <f>(0.0/B70*100)</f>
        <v/>
      </c>
      <c r="D70" s="19" t="n">
        <v>6036</v>
      </c>
      <c r="E70" s="18" t="n">
        <v>68.68908215</v>
      </c>
      <c r="F70" s="20" t="n">
        <v>4.21451929</v>
      </c>
      <c r="G70" s="18" t="n">
        <v>28.74875614</v>
      </c>
      <c r="H70" s="20" t="n">
        <v>3.90290273</v>
      </c>
      <c r="I70" s="18" t="n">
        <v>0</v>
      </c>
      <c r="J70" s="20" t="n">
        <v>0</v>
      </c>
      <c r="K70" s="18" t="s">
        <v>404</v>
      </c>
      <c r="L70" s="20" t="s">
        <v>404</v>
      </c>
      <c r="M70" s="18" t="n">
        <v>0</v>
      </c>
      <c r="N70" s="20" t="n">
        <v>0</v>
      </c>
      <c r="O70" s="18" t="n">
        <v>0</v>
      </c>
      <c r="P70" s="20" t="n">
        <v>0</v>
      </c>
      <c r="Q70" s="18" t="n">
        <v>2.5621617</v>
      </c>
      <c r="R70" s="20" t="n">
        <v>1.11218236</v>
      </c>
    </row>
    <row r="71" spans="1:18">
      <c r="A71" s="15" t="s">
        <v>468</v>
      </c>
      <c r="B71" s="17" t="n">
        <v>6115</v>
      </c>
      <c r="C71" s="18">
        <f>(0.0/B71*100)</f>
        <v/>
      </c>
      <c r="D71" s="19" t="n">
        <v>6115</v>
      </c>
      <c r="E71" s="18" t="n">
        <v>94.30014767999999</v>
      </c>
      <c r="F71" s="20" t="n">
        <v>1.21323709</v>
      </c>
      <c r="G71" s="18" t="n">
        <v>4.28001084</v>
      </c>
      <c r="H71" s="20" t="n">
        <v>0.91650631</v>
      </c>
      <c r="I71" s="18" t="n">
        <v>0.62661758</v>
      </c>
      <c r="J71" s="20" t="n">
        <v>0.02967901</v>
      </c>
      <c r="K71" s="18" t="s">
        <v>404</v>
      </c>
      <c r="L71" s="20" t="s">
        <v>404</v>
      </c>
      <c r="M71" s="18" t="n">
        <v>0</v>
      </c>
      <c r="N71" s="20" t="n">
        <v>0</v>
      </c>
      <c r="O71" s="18" t="n">
        <v>0</v>
      </c>
      <c r="P71" s="20" t="n">
        <v>0</v>
      </c>
      <c r="Q71" s="18" t="n">
        <v>0.7932239</v>
      </c>
      <c r="R71" s="20" t="n">
        <v>0.48793178</v>
      </c>
    </row>
    <row r="72" spans="1:18">
      <c r="A72" s="15" t="s">
        <v>469</v>
      </c>
      <c r="B72" s="17" t="n">
        <v>7708</v>
      </c>
      <c r="C72" s="18">
        <f>(0.0/B72*100)</f>
        <v/>
      </c>
      <c r="D72" s="19" t="n">
        <v>7708</v>
      </c>
      <c r="E72" s="18" t="n">
        <v>40.74147163</v>
      </c>
      <c r="F72" s="20" t="n">
        <v>3.51559776</v>
      </c>
      <c r="G72" s="18" t="n">
        <v>56.4728884</v>
      </c>
      <c r="H72" s="20" t="n">
        <v>3.58469233</v>
      </c>
      <c r="I72" s="18" t="n">
        <v>1.80009285</v>
      </c>
      <c r="J72" s="20" t="n">
        <v>0.92598662</v>
      </c>
      <c r="K72" s="18" t="s">
        <v>404</v>
      </c>
      <c r="L72" s="20" t="s">
        <v>404</v>
      </c>
      <c r="M72" s="18" t="n">
        <v>0</v>
      </c>
      <c r="N72" s="20" t="n">
        <v>0</v>
      </c>
      <c r="O72" s="18" t="n">
        <v>0</v>
      </c>
      <c r="P72" s="20" t="n">
        <v>0</v>
      </c>
      <c r="Q72" s="18" t="n">
        <v>0.9855471099999999</v>
      </c>
      <c r="R72" s="20" t="n">
        <v>0.72114018</v>
      </c>
    </row>
    <row r="73" spans="1:18">
      <c r="A73" s="15" t="s">
        <v>470</v>
      </c>
      <c r="B73" s="17" t="n">
        <v>8249</v>
      </c>
      <c r="C73" s="18">
        <f>(0.0/B73*100)</f>
        <v/>
      </c>
      <c r="D73" s="19" t="n">
        <v>8249</v>
      </c>
      <c r="E73" s="18" t="n">
        <v>83.88893330000001</v>
      </c>
      <c r="F73" s="20" t="n">
        <v>2.52848784</v>
      </c>
      <c r="G73" s="18" t="n">
        <v>10.1691178</v>
      </c>
      <c r="H73" s="20" t="n">
        <v>2.1330854</v>
      </c>
      <c r="I73" s="18" t="n">
        <v>2.74093588</v>
      </c>
      <c r="J73" s="20" t="n">
        <v>1.27603664</v>
      </c>
      <c r="K73" s="18" t="s">
        <v>404</v>
      </c>
      <c r="L73" s="20" t="s">
        <v>404</v>
      </c>
      <c r="M73" s="18" t="n">
        <v>0</v>
      </c>
      <c r="N73" s="20" t="n">
        <v>0</v>
      </c>
      <c r="O73" s="18" t="n">
        <v>0</v>
      </c>
      <c r="P73" s="20" t="n">
        <v>0</v>
      </c>
      <c r="Q73" s="18" t="n">
        <v>3.20101302</v>
      </c>
      <c r="R73" s="20" t="n">
        <v>1.4096467</v>
      </c>
    </row>
    <row r="74" spans="1:18">
      <c r="A74" s="15" t="s">
        <v>471</v>
      </c>
      <c r="B74" s="17" t="n">
        <v>4692</v>
      </c>
      <c r="C74" s="18">
        <f>(484.0/B74*100)</f>
        <v/>
      </c>
      <c r="D74" s="19" t="n">
        <v>4208</v>
      </c>
      <c r="E74" s="18" t="n">
        <v>63.19559013</v>
      </c>
      <c r="F74" s="20" t="n">
        <v>0.2658707</v>
      </c>
      <c r="G74" s="18" t="n">
        <v>29.63714553</v>
      </c>
      <c r="H74" s="20" t="n">
        <v>0.27020974</v>
      </c>
      <c r="I74" s="18" t="n">
        <v>0</v>
      </c>
      <c r="J74" s="20" t="n">
        <v>0</v>
      </c>
      <c r="K74" s="18" t="s">
        <v>404</v>
      </c>
      <c r="L74" s="20" t="s">
        <v>404</v>
      </c>
      <c r="M74" s="18" t="n">
        <v>0</v>
      </c>
      <c r="N74" s="20" t="n">
        <v>0</v>
      </c>
      <c r="O74" s="18" t="n">
        <v>0</v>
      </c>
      <c r="P74" s="20" t="n">
        <v>0</v>
      </c>
      <c r="Q74" s="18" t="n">
        <v>7.16726434</v>
      </c>
      <c r="R74" s="20" t="n">
        <v>0.14010618</v>
      </c>
    </row>
    <row r="75" spans="1:18">
      <c r="A75" s="15" t="s">
        <v>472</v>
      </c>
      <c r="B75" s="17" t="n">
        <v>5375</v>
      </c>
      <c r="C75" s="18">
        <f>(483.0/B75*100)</f>
        <v/>
      </c>
      <c r="D75" s="19" t="n">
        <v>4892</v>
      </c>
      <c r="E75" s="18" t="n">
        <v>61.61124631</v>
      </c>
      <c r="F75" s="20" t="n">
        <v>4.20363974</v>
      </c>
      <c r="G75" s="18" t="n">
        <v>14.2179712</v>
      </c>
      <c r="H75" s="20" t="n">
        <v>3.0866866</v>
      </c>
      <c r="I75" s="18" t="n">
        <v>9.05972854</v>
      </c>
      <c r="J75" s="20" t="n">
        <v>2.57180003</v>
      </c>
      <c r="K75" s="18" t="s">
        <v>404</v>
      </c>
      <c r="L75" s="20" t="s">
        <v>404</v>
      </c>
      <c r="M75" s="18" t="n">
        <v>0</v>
      </c>
      <c r="N75" s="20" t="n">
        <v>0</v>
      </c>
      <c r="O75" s="18" t="n">
        <v>0</v>
      </c>
      <c r="P75" s="20" t="n">
        <v>0</v>
      </c>
      <c r="Q75" s="18" t="n">
        <v>15.11105396</v>
      </c>
      <c r="R75" s="20" t="n">
        <v>2.63400769</v>
      </c>
    </row>
    <row r="76" spans="1:18">
      <c r="A76" s="15" t="s">
        <v>473</v>
      </c>
      <c r="B76" s="17" t="n">
        <v>14167</v>
      </c>
      <c r="C76" s="18">
        <f>(1400.0/B76*100)</f>
        <v/>
      </c>
      <c r="D76" s="19" t="n">
        <v>12767</v>
      </c>
      <c r="E76" s="18" t="n">
        <v>76.4392845</v>
      </c>
      <c r="F76" s="20" t="n">
        <v>2.52871166</v>
      </c>
      <c r="G76" s="18" t="n">
        <v>8.600184459999999</v>
      </c>
      <c r="H76" s="20" t="n">
        <v>1.59947266</v>
      </c>
      <c r="I76" s="18" t="n">
        <v>8.696268829999999</v>
      </c>
      <c r="J76" s="20" t="n">
        <v>1.48191425</v>
      </c>
      <c r="K76" s="18" t="s">
        <v>404</v>
      </c>
      <c r="L76" s="20" t="s">
        <v>404</v>
      </c>
      <c r="M76" s="18" t="n">
        <v>0</v>
      </c>
      <c r="N76" s="20" t="n">
        <v>0</v>
      </c>
      <c r="O76" s="18" t="n">
        <v>0</v>
      </c>
      <c r="P76" s="20" t="n">
        <v>0</v>
      </c>
      <c r="Q76" s="18" t="n">
        <v>6.2642622</v>
      </c>
      <c r="R76" s="20" t="n">
        <v>1.48651493</v>
      </c>
    </row>
    <row r="77" spans="1:18">
      <c r="A77" s="15" t="s">
        <v>474</v>
      </c>
      <c r="B77" s="17" t="n">
        <v>6062</v>
      </c>
      <c r="C77" s="18">
        <f>(0.0/B77*100)</f>
        <v/>
      </c>
      <c r="D77" s="19" t="n">
        <v>6062</v>
      </c>
      <c r="E77" s="18" t="n">
        <v>35.99306067</v>
      </c>
      <c r="F77" s="20" t="n">
        <v>3.34069098</v>
      </c>
      <c r="G77" s="18" t="n">
        <v>54.97204224</v>
      </c>
      <c r="H77" s="20" t="n">
        <v>3.14890144</v>
      </c>
      <c r="I77" s="18" t="n">
        <v>4.08109565</v>
      </c>
      <c r="J77" s="20" t="n">
        <v>1.27745421</v>
      </c>
      <c r="K77" s="18" t="s">
        <v>404</v>
      </c>
      <c r="L77" s="20" t="s">
        <v>404</v>
      </c>
      <c r="M77" s="18" t="n">
        <v>0</v>
      </c>
      <c r="N77" s="20" t="n">
        <v>0</v>
      </c>
      <c r="O77" s="18" t="n">
        <v>0</v>
      </c>
      <c r="P77" s="20" t="n">
        <v>0</v>
      </c>
      <c r="Q77" s="18" t="n">
        <v>4.95380144</v>
      </c>
      <c r="R77" s="20" t="n">
        <v>1.421359</v>
      </c>
    </row>
    <row r="78" spans="1:18">
      <c r="A78" s="15" t="s">
        <v>475</v>
      </c>
      <c r="B78" s="17" t="n">
        <v>5826</v>
      </c>
      <c r="C78" s="18">
        <f>(0.0/B78*100)</f>
        <v/>
      </c>
      <c r="D78" s="19" t="n">
        <v>5826</v>
      </c>
      <c r="E78" s="18" t="n">
        <v>85.66733298</v>
      </c>
      <c r="F78" s="20" t="n">
        <v>3.22643169</v>
      </c>
      <c r="G78" s="18" t="n">
        <v>9.988473539999999</v>
      </c>
      <c r="H78" s="20" t="n">
        <v>2.57964423</v>
      </c>
      <c r="I78" s="18" t="n">
        <v>0</v>
      </c>
      <c r="J78" s="20" t="n">
        <v>0</v>
      </c>
      <c r="K78" s="18" t="s">
        <v>404</v>
      </c>
      <c r="L78" s="20" t="s">
        <v>404</v>
      </c>
      <c r="M78" s="18" t="n">
        <v>0</v>
      </c>
      <c r="N78" s="20" t="n">
        <v>0</v>
      </c>
      <c r="O78" s="18" t="n">
        <v>0</v>
      </c>
      <c r="P78" s="20" t="n">
        <v>0</v>
      </c>
      <c r="Q78" s="18" t="n">
        <v>4.34419348</v>
      </c>
      <c r="R78" s="20" t="n">
        <v>2.07754136</v>
      </c>
    </row>
    <row customHeight="1" ht="25" r="79" spans="1:18">
      <c r="A79" s="15" t="s">
        <v>476</v>
      </c>
      <c r="B79" s="17" t="n">
        <v>1657</v>
      </c>
      <c r="C79" s="18">
        <f>(21.0/B79*100)</f>
        <v/>
      </c>
      <c r="D79" s="19" t="n">
        <v>1636</v>
      </c>
      <c r="E79" s="18" t="n">
        <v>39.62548863</v>
      </c>
      <c r="F79" s="20" t="n">
        <v>6.66935644</v>
      </c>
      <c r="G79" s="18" t="n">
        <v>55.61405804</v>
      </c>
      <c r="H79" s="20" t="n">
        <v>6.54347662</v>
      </c>
      <c r="I79" s="18" t="n">
        <v>0</v>
      </c>
      <c r="J79" s="20" t="n">
        <v>0</v>
      </c>
      <c r="K79" s="18" t="s">
        <v>404</v>
      </c>
      <c r="L79" s="20" t="s">
        <v>404</v>
      </c>
      <c r="M79" s="18" t="n">
        <v>0</v>
      </c>
      <c r="N79" s="20" t="n">
        <v>0</v>
      </c>
      <c r="O79" s="18" t="n">
        <v>0</v>
      </c>
      <c r="P79" s="20" t="n">
        <v>0</v>
      </c>
      <c r="Q79" s="18" t="n">
        <v>4.76045333</v>
      </c>
      <c r="R79" s="20" t="n">
        <v>2.39109197</v>
      </c>
    </row>
    <row r="80" spans="1:18">
      <c r="A80" s="15" t="s">
        <v>477</v>
      </c>
      <c r="B80" s="17" t="n">
        <v>7841</v>
      </c>
      <c r="C80" s="18">
        <f>(0.0/B80*100)</f>
        <v/>
      </c>
      <c r="D80" s="19" t="n">
        <v>7841</v>
      </c>
      <c r="E80" s="18" t="n">
        <v>72.72110547</v>
      </c>
      <c r="F80" s="20" t="n">
        <v>3.21263751</v>
      </c>
      <c r="G80" s="18" t="n">
        <v>27.27889453</v>
      </c>
      <c r="H80" s="20" t="n">
        <v>3.21263751</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87.93922388999999</v>
      </c>
      <c r="F81" s="20" t="n">
        <v>2.57067065</v>
      </c>
      <c r="G81" s="18" t="n">
        <v>9.79056259</v>
      </c>
      <c r="H81" s="20" t="n">
        <v>2.30507293</v>
      </c>
      <c r="I81" s="18" t="n">
        <v>0.01998702</v>
      </c>
      <c r="J81" s="20" t="n">
        <v>0.00074768</v>
      </c>
      <c r="K81" s="18" t="s">
        <v>404</v>
      </c>
      <c r="L81" s="20" t="s">
        <v>404</v>
      </c>
      <c r="M81" s="18" t="n">
        <v>0</v>
      </c>
      <c r="N81" s="20" t="n">
        <v>0</v>
      </c>
      <c r="O81" s="18" t="n">
        <v>0</v>
      </c>
      <c r="P81" s="20" t="n">
        <v>0</v>
      </c>
      <c r="Q81" s="18" t="n">
        <v>2.2502265</v>
      </c>
      <c r="R81" s="20" t="n">
        <v>1.13853515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659</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51.18739744</v>
      </c>
      <c r="F7" s="20" t="n">
        <v>1.96219673</v>
      </c>
      <c r="G7" s="18" t="n">
        <v>41.24433277</v>
      </c>
      <c r="H7" s="20" t="n">
        <v>2.22956668</v>
      </c>
      <c r="I7" s="18" t="n">
        <v>0</v>
      </c>
      <c r="J7" s="20" t="n">
        <v>0</v>
      </c>
      <c r="K7" s="18" t="s">
        <v>404</v>
      </c>
      <c r="L7" s="20" t="s">
        <v>404</v>
      </c>
      <c r="M7" s="18" t="n">
        <v>0</v>
      </c>
      <c r="N7" s="20" t="n">
        <v>0</v>
      </c>
      <c r="O7" s="18" t="n">
        <v>0</v>
      </c>
      <c r="P7" s="20" t="n">
        <v>0</v>
      </c>
      <c r="Q7" s="18" t="n">
        <v>7.56826979</v>
      </c>
      <c r="R7" s="20" t="n">
        <v>1.05624878</v>
      </c>
    </row>
    <row r="8" spans="1:18">
      <c r="A8" s="15" t="s">
        <v>405</v>
      </c>
      <c r="B8" s="17" t="n">
        <v>7007</v>
      </c>
      <c r="C8" s="18">
        <f>(13.0/B8*100)</f>
        <v/>
      </c>
      <c r="D8" s="19" t="n">
        <v>6994</v>
      </c>
      <c r="E8" s="18" t="n">
        <v>14.87016811</v>
      </c>
      <c r="F8" s="20" t="n">
        <v>2.11015857</v>
      </c>
      <c r="G8" s="18" t="n">
        <v>56.4962268</v>
      </c>
      <c r="H8" s="20" t="n">
        <v>3.45367903</v>
      </c>
      <c r="I8" s="18" t="n">
        <v>2.39090893</v>
      </c>
      <c r="J8" s="20" t="n">
        <v>1.04764732</v>
      </c>
      <c r="K8" s="18" t="s">
        <v>404</v>
      </c>
      <c r="L8" s="20" t="s">
        <v>404</v>
      </c>
      <c r="M8" s="18" t="n">
        <v>0</v>
      </c>
      <c r="N8" s="20" t="n">
        <v>0</v>
      </c>
      <c r="O8" s="18" t="n">
        <v>0</v>
      </c>
      <c r="P8" s="20" t="n">
        <v>0</v>
      </c>
      <c r="Q8" s="18" t="n">
        <v>26.24269616</v>
      </c>
      <c r="R8" s="20" t="n">
        <v>3.13372242</v>
      </c>
    </row>
    <row r="9" spans="1:18">
      <c r="A9" s="15" t="s">
        <v>406</v>
      </c>
      <c r="B9" s="17" t="n">
        <v>9651</v>
      </c>
      <c r="C9" s="18">
        <f>(575.0/B9*100)</f>
        <v/>
      </c>
      <c r="D9" s="19" t="n">
        <v>9076</v>
      </c>
      <c r="E9" s="18" t="n">
        <v>30.20844473</v>
      </c>
      <c r="F9" s="20" t="n">
        <v>2.24085651</v>
      </c>
      <c r="G9" s="18" t="n">
        <v>41.19143693</v>
      </c>
      <c r="H9" s="20" t="n">
        <v>2.84515279</v>
      </c>
      <c r="I9" s="18" t="n">
        <v>2.64341192</v>
      </c>
      <c r="J9" s="20" t="n">
        <v>0.97961114</v>
      </c>
      <c r="K9" s="18" t="s">
        <v>404</v>
      </c>
      <c r="L9" s="20" t="s">
        <v>404</v>
      </c>
      <c r="M9" s="18" t="n">
        <v>0</v>
      </c>
      <c r="N9" s="20" t="n">
        <v>0</v>
      </c>
      <c r="O9" s="18" t="n">
        <v>0</v>
      </c>
      <c r="P9" s="20" t="n">
        <v>0</v>
      </c>
      <c r="Q9" s="18" t="n">
        <v>25.95670642</v>
      </c>
      <c r="R9" s="20" t="n">
        <v>2.36910943</v>
      </c>
    </row>
    <row r="10" spans="1:18">
      <c r="A10" s="15" t="s">
        <v>407</v>
      </c>
      <c r="B10" s="17" t="n">
        <v>20058</v>
      </c>
      <c r="C10" s="18">
        <f>(3112.0/B10*100)</f>
        <v/>
      </c>
      <c r="D10" s="19" t="n">
        <v>16946</v>
      </c>
      <c r="E10" s="18" t="n">
        <v>76.81141284</v>
      </c>
      <c r="F10" s="20" t="n">
        <v>1.98551154</v>
      </c>
      <c r="G10" s="18" t="n">
        <v>18.20780673</v>
      </c>
      <c r="H10" s="20" t="n">
        <v>1.86775587</v>
      </c>
      <c r="I10" s="18" t="n">
        <v>1.27124651</v>
      </c>
      <c r="J10" s="20" t="n">
        <v>0.55077188</v>
      </c>
      <c r="K10" s="18" t="s">
        <v>404</v>
      </c>
      <c r="L10" s="20" t="s">
        <v>404</v>
      </c>
      <c r="M10" s="18" t="n">
        <v>0</v>
      </c>
      <c r="N10" s="20" t="n">
        <v>0</v>
      </c>
      <c r="O10" s="18" t="n">
        <v>0</v>
      </c>
      <c r="P10" s="20" t="n">
        <v>0</v>
      </c>
      <c r="Q10" s="18" t="n">
        <v>3.70953392</v>
      </c>
      <c r="R10" s="20" t="n">
        <v>0.75977556</v>
      </c>
    </row>
    <row r="11" spans="1:18">
      <c r="A11" s="15" t="s">
        <v>408</v>
      </c>
      <c r="B11" s="17" t="n">
        <v>7053</v>
      </c>
      <c r="C11" s="18">
        <f>(137.0/B11*100)</f>
        <v/>
      </c>
      <c r="D11" s="19" t="n">
        <v>6916</v>
      </c>
      <c r="E11" s="18" t="n">
        <v>55.42686709</v>
      </c>
      <c r="F11" s="20" t="n">
        <v>3.60208036</v>
      </c>
      <c r="G11" s="18" t="n">
        <v>37.42541315</v>
      </c>
      <c r="H11" s="20" t="n">
        <v>3.73617532</v>
      </c>
      <c r="I11" s="18" t="n">
        <v>3.6492284</v>
      </c>
      <c r="J11" s="20" t="n">
        <v>1.66291559</v>
      </c>
      <c r="K11" s="18" t="s">
        <v>404</v>
      </c>
      <c r="L11" s="20" t="s">
        <v>404</v>
      </c>
      <c r="M11" s="18" t="n">
        <v>0</v>
      </c>
      <c r="N11" s="20" t="n">
        <v>0</v>
      </c>
      <c r="O11" s="18" t="n">
        <v>0</v>
      </c>
      <c r="P11" s="20" t="n">
        <v>0</v>
      </c>
      <c r="Q11" s="18" t="n">
        <v>3.49849135</v>
      </c>
      <c r="R11" s="20" t="n">
        <v>1.67309577</v>
      </c>
    </row>
    <row r="12" spans="1:18">
      <c r="A12" s="15" t="s">
        <v>409</v>
      </c>
      <c r="B12" s="17" t="n">
        <v>6894</v>
      </c>
      <c r="C12" s="18">
        <f>(106.0/B12*100)</f>
        <v/>
      </c>
      <c r="D12" s="19" t="n">
        <v>6788</v>
      </c>
      <c r="E12" s="18" t="n">
        <v>65.98340903</v>
      </c>
      <c r="F12" s="20" t="n">
        <v>2.96420529</v>
      </c>
      <c r="G12" s="18" t="n">
        <v>30.09606436</v>
      </c>
      <c r="H12" s="20" t="n">
        <v>2.96072229</v>
      </c>
      <c r="I12" s="18" t="n">
        <v>0.7365923599999999</v>
      </c>
      <c r="J12" s="20" t="n">
        <v>0.5014068</v>
      </c>
      <c r="K12" s="18" t="s">
        <v>404</v>
      </c>
      <c r="L12" s="20" t="s">
        <v>404</v>
      </c>
      <c r="M12" s="18" t="n">
        <v>0</v>
      </c>
      <c r="N12" s="20" t="n">
        <v>0</v>
      </c>
      <c r="O12" s="18" t="n">
        <v>0</v>
      </c>
      <c r="P12" s="20" t="n">
        <v>0</v>
      </c>
      <c r="Q12" s="18" t="n">
        <v>3.18393425</v>
      </c>
      <c r="R12" s="20" t="n">
        <v>1.14559905</v>
      </c>
    </row>
    <row r="13" spans="1:18">
      <c r="A13" s="15" t="s">
        <v>410</v>
      </c>
      <c r="B13" s="17" t="n">
        <v>7161</v>
      </c>
      <c r="C13" s="18">
        <f>(1175.0/B13*100)</f>
        <v/>
      </c>
      <c r="D13" s="19" t="n">
        <v>5986</v>
      </c>
      <c r="E13" s="18" t="n">
        <v>67.3436933</v>
      </c>
      <c r="F13" s="20" t="n">
        <v>3.50006996</v>
      </c>
      <c r="G13" s="18" t="n">
        <v>26.0496144</v>
      </c>
      <c r="H13" s="20" t="n">
        <v>3.11105911</v>
      </c>
      <c r="I13" s="18" t="n">
        <v>4.97035021</v>
      </c>
      <c r="J13" s="20" t="n">
        <v>1.32926756</v>
      </c>
      <c r="K13" s="18" t="s">
        <v>404</v>
      </c>
      <c r="L13" s="20" t="s">
        <v>404</v>
      </c>
      <c r="M13" s="18" t="n">
        <v>0</v>
      </c>
      <c r="N13" s="20" t="n">
        <v>0</v>
      </c>
      <c r="O13" s="18" t="n">
        <v>0</v>
      </c>
      <c r="P13" s="20" t="n">
        <v>0</v>
      </c>
      <c r="Q13" s="18" t="n">
        <v>1.63634209</v>
      </c>
      <c r="R13" s="20" t="n">
        <v>0.96456634</v>
      </c>
    </row>
    <row r="14" spans="1:18">
      <c r="A14" s="15" t="s">
        <v>411</v>
      </c>
      <c r="B14" s="17" t="n">
        <v>5587</v>
      </c>
      <c r="C14" s="18">
        <f>(192.0/B14*100)</f>
        <v/>
      </c>
      <c r="D14" s="19" t="n">
        <v>5395</v>
      </c>
      <c r="E14" s="18" t="n">
        <v>76.68728194000001</v>
      </c>
      <c r="F14" s="20" t="n">
        <v>2.49582988</v>
      </c>
      <c r="G14" s="18" t="n">
        <v>21.92929361</v>
      </c>
      <c r="H14" s="20" t="n">
        <v>2.40950153</v>
      </c>
      <c r="I14" s="18" t="n">
        <v>1.38342445</v>
      </c>
      <c r="J14" s="20" t="n">
        <v>0.71109563</v>
      </c>
      <c r="K14" s="18" t="s">
        <v>404</v>
      </c>
      <c r="L14" s="20" t="s">
        <v>404</v>
      </c>
      <c r="M14" s="18" t="n">
        <v>0</v>
      </c>
      <c r="N14" s="20" t="n">
        <v>0</v>
      </c>
      <c r="O14" s="18" t="n">
        <v>0</v>
      </c>
      <c r="P14" s="20" t="n">
        <v>0</v>
      </c>
      <c r="Q14" s="18" t="n">
        <v>0</v>
      </c>
      <c r="R14" s="20" t="n">
        <v>0</v>
      </c>
    </row>
    <row r="15" spans="1:18">
      <c r="A15" s="15" t="s">
        <v>412</v>
      </c>
      <c r="B15" s="17" t="n">
        <v>5882</v>
      </c>
      <c r="C15" s="18">
        <f>(0.0/B15*100)</f>
        <v/>
      </c>
      <c r="D15" s="19" t="n">
        <v>5882</v>
      </c>
      <c r="E15" s="18" t="n">
        <v>69.96360935</v>
      </c>
      <c r="F15" s="20" t="n">
        <v>3.40653363</v>
      </c>
      <c r="G15" s="18" t="n">
        <v>23.71842852</v>
      </c>
      <c r="H15" s="20" t="n">
        <v>3.15091997</v>
      </c>
      <c r="I15" s="18" t="n">
        <v>1.95206003</v>
      </c>
      <c r="J15" s="20" t="n">
        <v>1.08342117</v>
      </c>
      <c r="K15" s="18" t="s">
        <v>404</v>
      </c>
      <c r="L15" s="20" t="s">
        <v>404</v>
      </c>
      <c r="M15" s="18" t="n">
        <v>0</v>
      </c>
      <c r="N15" s="20" t="n">
        <v>0</v>
      </c>
      <c r="O15" s="18" t="n">
        <v>0</v>
      </c>
      <c r="P15" s="20" t="n">
        <v>0</v>
      </c>
      <c r="Q15" s="18" t="n">
        <v>4.3659021</v>
      </c>
      <c r="R15" s="20" t="n">
        <v>1.67758398</v>
      </c>
    </row>
    <row r="16" spans="1:18">
      <c r="A16" s="15" t="s">
        <v>413</v>
      </c>
      <c r="B16" s="17" t="n">
        <v>6108</v>
      </c>
      <c r="C16" s="18">
        <f>(495.0/B16*100)</f>
        <v/>
      </c>
      <c r="D16" s="19" t="n">
        <v>5613</v>
      </c>
      <c r="E16" s="18" t="n">
        <v>40.04320259</v>
      </c>
      <c r="F16" s="20" t="n">
        <v>2.92266674</v>
      </c>
      <c r="G16" s="18" t="n">
        <v>40.88891774</v>
      </c>
      <c r="H16" s="20" t="n">
        <v>3.24480714</v>
      </c>
      <c r="I16" s="18" t="n">
        <v>6.51888265</v>
      </c>
      <c r="J16" s="20" t="n">
        <v>1.46761553</v>
      </c>
      <c r="K16" s="18" t="s">
        <v>404</v>
      </c>
      <c r="L16" s="20" t="s">
        <v>404</v>
      </c>
      <c r="M16" s="18" t="n">
        <v>0</v>
      </c>
      <c r="N16" s="20" t="n">
        <v>0</v>
      </c>
      <c r="O16" s="18" t="n">
        <v>0</v>
      </c>
      <c r="P16" s="20" t="n">
        <v>0</v>
      </c>
      <c r="Q16" s="18" t="n">
        <v>12.54899702</v>
      </c>
      <c r="R16" s="20" t="n">
        <v>2.32245971</v>
      </c>
    </row>
    <row r="17" spans="1:18">
      <c r="A17" s="15" t="s">
        <v>414</v>
      </c>
      <c r="B17" s="17" t="n">
        <v>6504</v>
      </c>
      <c r="C17" s="18">
        <f>(1325.0/B17*100)</f>
        <v/>
      </c>
      <c r="D17" s="19" t="n">
        <v>5179</v>
      </c>
      <c r="E17" s="18" t="n">
        <v>26.8012756</v>
      </c>
      <c r="F17" s="20" t="n">
        <v>3.30571142</v>
      </c>
      <c r="G17" s="18" t="n">
        <v>51.92304</v>
      </c>
      <c r="H17" s="20" t="n">
        <v>3.37636178</v>
      </c>
      <c r="I17" s="18" t="n">
        <v>5.40044798</v>
      </c>
      <c r="J17" s="20" t="n">
        <v>1.54253021</v>
      </c>
      <c r="K17" s="18" t="s">
        <v>404</v>
      </c>
      <c r="L17" s="20" t="s">
        <v>404</v>
      </c>
      <c r="M17" s="18" t="n">
        <v>0</v>
      </c>
      <c r="N17" s="20" t="n">
        <v>0</v>
      </c>
      <c r="O17" s="18" t="n">
        <v>0</v>
      </c>
      <c r="P17" s="20" t="n">
        <v>0</v>
      </c>
      <c r="Q17" s="18" t="n">
        <v>15.87523642</v>
      </c>
      <c r="R17" s="20" t="n">
        <v>2.98788937</v>
      </c>
    </row>
    <row r="18" spans="1:18">
      <c r="A18" s="15" t="s">
        <v>415</v>
      </c>
      <c r="B18" s="17" t="n">
        <v>5532</v>
      </c>
      <c r="C18" s="18">
        <f>(0.0/B18*100)</f>
        <v/>
      </c>
      <c r="D18" s="19" t="n">
        <v>5532</v>
      </c>
      <c r="E18" s="18" t="n">
        <v>15.5156144</v>
      </c>
      <c r="F18" s="20" t="n">
        <v>2.5888637</v>
      </c>
      <c r="G18" s="18" t="n">
        <v>67.19050206999999</v>
      </c>
      <c r="H18" s="20" t="n">
        <v>3.19158563</v>
      </c>
      <c r="I18" s="18" t="n">
        <v>0.69901605</v>
      </c>
      <c r="J18" s="20" t="n">
        <v>0.37456744</v>
      </c>
      <c r="K18" s="18" t="s">
        <v>404</v>
      </c>
      <c r="L18" s="20" t="s">
        <v>404</v>
      </c>
      <c r="M18" s="18" t="n">
        <v>0</v>
      </c>
      <c r="N18" s="20" t="n">
        <v>0</v>
      </c>
      <c r="O18" s="18" t="n">
        <v>0</v>
      </c>
      <c r="P18" s="20" t="n">
        <v>0</v>
      </c>
      <c r="Q18" s="18" t="n">
        <v>16.59486748</v>
      </c>
      <c r="R18" s="20" t="n">
        <v>2.55744929</v>
      </c>
    </row>
    <row r="19" spans="1:18">
      <c r="A19" s="15" t="s">
        <v>416</v>
      </c>
      <c r="B19" s="17" t="n">
        <v>5658</v>
      </c>
      <c r="C19" s="18">
        <f>(327.0/B19*100)</f>
        <v/>
      </c>
      <c r="D19" s="19" t="n">
        <v>5331</v>
      </c>
      <c r="E19" s="18" t="n">
        <v>70.88552620999999</v>
      </c>
      <c r="F19" s="20" t="n">
        <v>3.27300872</v>
      </c>
      <c r="G19" s="18" t="n">
        <v>23.80508471</v>
      </c>
      <c r="H19" s="20" t="n">
        <v>3.16547609</v>
      </c>
      <c r="I19" s="18" t="n">
        <v>1.52408052</v>
      </c>
      <c r="J19" s="20" t="n">
        <v>0.7630589</v>
      </c>
      <c r="K19" s="18" t="s">
        <v>404</v>
      </c>
      <c r="L19" s="20" t="s">
        <v>404</v>
      </c>
      <c r="M19" s="18" t="n">
        <v>0</v>
      </c>
      <c r="N19" s="20" t="n">
        <v>0</v>
      </c>
      <c r="O19" s="18" t="n">
        <v>0</v>
      </c>
      <c r="P19" s="20" t="n">
        <v>0</v>
      </c>
      <c r="Q19" s="18" t="n">
        <v>3.78530857</v>
      </c>
      <c r="R19" s="20" t="n">
        <v>1.30218142</v>
      </c>
    </row>
    <row r="20" spans="1:18">
      <c r="A20" s="15" t="s">
        <v>417</v>
      </c>
      <c r="B20" s="17" t="n">
        <v>3371</v>
      </c>
      <c r="C20" s="18">
        <f>(24.0/B20*100)</f>
        <v/>
      </c>
      <c r="D20" s="19" t="n">
        <v>3347</v>
      </c>
      <c r="E20" s="18" t="n">
        <v>86.18589000999999</v>
      </c>
      <c r="F20" s="20" t="n">
        <v>0.22537434</v>
      </c>
      <c r="G20" s="18" t="n">
        <v>4.76965212</v>
      </c>
      <c r="H20" s="20" t="n">
        <v>0.13405295</v>
      </c>
      <c r="I20" s="18" t="n">
        <v>1.22888678</v>
      </c>
      <c r="J20" s="20" t="n">
        <v>0.11311178</v>
      </c>
      <c r="K20" s="18" t="s">
        <v>404</v>
      </c>
      <c r="L20" s="20" t="s">
        <v>404</v>
      </c>
      <c r="M20" s="18" t="n">
        <v>0</v>
      </c>
      <c r="N20" s="20" t="n">
        <v>0</v>
      </c>
      <c r="O20" s="18" t="n">
        <v>0</v>
      </c>
      <c r="P20" s="20" t="n">
        <v>0</v>
      </c>
      <c r="Q20" s="18" t="n">
        <v>7.81557109</v>
      </c>
      <c r="R20" s="20" t="n">
        <v>0.16073821</v>
      </c>
    </row>
    <row r="21" spans="1:18">
      <c r="A21" s="15" t="s">
        <v>418</v>
      </c>
      <c r="B21" s="17" t="n">
        <v>5741</v>
      </c>
      <c r="C21" s="18">
        <f>(0.0/B21*100)</f>
        <v/>
      </c>
      <c r="D21" s="19" t="n">
        <v>5741</v>
      </c>
      <c r="E21" s="18" t="n">
        <v>75.06979072</v>
      </c>
      <c r="F21" s="20" t="n">
        <v>3.13100205</v>
      </c>
      <c r="G21" s="18" t="n">
        <v>13.58439809</v>
      </c>
      <c r="H21" s="20" t="n">
        <v>2.13753086</v>
      </c>
      <c r="I21" s="18" t="n">
        <v>7.15745184</v>
      </c>
      <c r="J21" s="20" t="n">
        <v>2.18433928</v>
      </c>
      <c r="K21" s="18" t="s">
        <v>404</v>
      </c>
      <c r="L21" s="20" t="s">
        <v>404</v>
      </c>
      <c r="M21" s="18" t="n">
        <v>0</v>
      </c>
      <c r="N21" s="20" t="n">
        <v>0</v>
      </c>
      <c r="O21" s="18" t="n">
        <v>0</v>
      </c>
      <c r="P21" s="20" t="n">
        <v>0</v>
      </c>
      <c r="Q21" s="18" t="n">
        <v>4.18835935</v>
      </c>
      <c r="R21" s="20" t="n">
        <v>1.51587269</v>
      </c>
    </row>
    <row r="22" spans="1:18">
      <c r="A22" s="15" t="s">
        <v>419</v>
      </c>
      <c r="B22" s="17" t="n">
        <v>6598</v>
      </c>
      <c r="C22" s="18">
        <f>(0.0/B22*100)</f>
        <v/>
      </c>
      <c r="D22" s="19" t="n">
        <v>6598</v>
      </c>
      <c r="E22" s="18" t="n">
        <v>54.85570865</v>
      </c>
      <c r="F22" s="20" t="n">
        <v>3.81137426</v>
      </c>
      <c r="G22" s="18" t="n">
        <v>30.44312627</v>
      </c>
      <c r="H22" s="20" t="n">
        <v>3.45057869</v>
      </c>
      <c r="I22" s="18" t="n">
        <v>1.75108981</v>
      </c>
      <c r="J22" s="20" t="n">
        <v>0.98183897</v>
      </c>
      <c r="K22" s="18" t="s">
        <v>404</v>
      </c>
      <c r="L22" s="20" t="s">
        <v>404</v>
      </c>
      <c r="M22" s="18" t="n">
        <v>0</v>
      </c>
      <c r="N22" s="20" t="n">
        <v>0</v>
      </c>
      <c r="O22" s="18" t="n">
        <v>0</v>
      </c>
      <c r="P22" s="20" t="n">
        <v>0</v>
      </c>
      <c r="Q22" s="18" t="n">
        <v>12.95007527</v>
      </c>
      <c r="R22" s="20" t="n">
        <v>2.59704011</v>
      </c>
    </row>
    <row r="23" spans="1:18">
      <c r="A23" s="15" t="s">
        <v>420</v>
      </c>
      <c r="B23" s="17" t="n">
        <v>11583</v>
      </c>
      <c r="C23" s="18">
        <f>(3185.0/B23*100)</f>
        <v/>
      </c>
      <c r="D23" s="19" t="n">
        <v>8398</v>
      </c>
      <c r="E23" s="18" t="n">
        <v>74.56072408</v>
      </c>
      <c r="F23" s="20" t="n">
        <v>3.49038358</v>
      </c>
      <c r="G23" s="18" t="n">
        <v>16.70140148</v>
      </c>
      <c r="H23" s="20" t="n">
        <v>2.6031997</v>
      </c>
      <c r="I23" s="18" t="n">
        <v>5.12202784</v>
      </c>
      <c r="J23" s="20" t="n">
        <v>1.70951704</v>
      </c>
      <c r="K23" s="18" t="s">
        <v>404</v>
      </c>
      <c r="L23" s="20" t="s">
        <v>404</v>
      </c>
      <c r="M23" s="18" t="n">
        <v>0</v>
      </c>
      <c r="N23" s="20" t="n">
        <v>0</v>
      </c>
      <c r="O23" s="18" t="n">
        <v>0</v>
      </c>
      <c r="P23" s="20" t="n">
        <v>0</v>
      </c>
      <c r="Q23" s="18" t="n">
        <v>3.6158466</v>
      </c>
      <c r="R23" s="20" t="n">
        <v>1.65609809</v>
      </c>
    </row>
    <row r="24" spans="1:18">
      <c r="A24" s="15" t="s">
        <v>421</v>
      </c>
      <c r="B24" s="17" t="n">
        <v>6647</v>
      </c>
      <c r="C24" s="18">
        <f>(0.0/B24*100)</f>
        <v/>
      </c>
      <c r="D24" s="19" t="n">
        <v>6647</v>
      </c>
      <c r="E24" s="18" t="n">
        <v>0</v>
      </c>
      <c r="F24" s="20" t="n">
        <v>0</v>
      </c>
      <c r="G24" s="18" t="n">
        <v>0</v>
      </c>
      <c r="H24" s="20" t="n">
        <v>0</v>
      </c>
      <c r="I24" s="18" t="n">
        <v>0</v>
      </c>
      <c r="J24" s="20" t="n">
        <v>0</v>
      </c>
      <c r="K24" s="18" t="s">
        <v>404</v>
      </c>
      <c r="L24" s="20" t="s">
        <v>404</v>
      </c>
      <c r="M24" s="18" t="n">
        <v>100</v>
      </c>
      <c r="N24" s="20" t="n">
        <v>0</v>
      </c>
      <c r="O24" s="18" t="n">
        <v>0</v>
      </c>
      <c r="P24" s="20" t="n">
        <v>0</v>
      </c>
      <c r="Q24" s="18" t="n">
        <v>0</v>
      </c>
      <c r="R24" s="20" t="n">
        <v>0</v>
      </c>
    </row>
    <row r="25" spans="1:18">
      <c r="A25" s="15" t="s">
        <v>422</v>
      </c>
      <c r="B25" s="17" t="n">
        <v>5581</v>
      </c>
      <c r="C25" s="18">
        <f>(0.0/B25*100)</f>
        <v/>
      </c>
      <c r="D25" s="19" t="n">
        <v>5581</v>
      </c>
      <c r="E25" s="18" t="n">
        <v>65.88417255</v>
      </c>
      <c r="F25" s="20" t="n">
        <v>3.55909059</v>
      </c>
      <c r="G25" s="18" t="n">
        <v>29.39078321</v>
      </c>
      <c r="H25" s="20" t="n">
        <v>3.26628385</v>
      </c>
      <c r="I25" s="18" t="n">
        <v>1.68434723</v>
      </c>
      <c r="J25" s="20" t="n">
        <v>0.9826282</v>
      </c>
      <c r="K25" s="18" t="s">
        <v>404</v>
      </c>
      <c r="L25" s="20" t="s">
        <v>404</v>
      </c>
      <c r="M25" s="18" t="n">
        <v>0</v>
      </c>
      <c r="N25" s="20" t="n">
        <v>0</v>
      </c>
      <c r="O25" s="18" t="n">
        <v>0</v>
      </c>
      <c r="P25" s="20" t="n">
        <v>0</v>
      </c>
      <c r="Q25" s="18" t="n">
        <v>3.04069701</v>
      </c>
      <c r="R25" s="20" t="n">
        <v>1.3652075</v>
      </c>
    </row>
    <row r="26" spans="1:18">
      <c r="A26" s="15" t="s">
        <v>423</v>
      </c>
      <c r="B26" s="17" t="n">
        <v>4869</v>
      </c>
      <c r="C26" s="18">
        <f>(11.0/B26*100)</f>
        <v/>
      </c>
      <c r="D26" s="19" t="n">
        <v>4858</v>
      </c>
      <c r="E26" s="18" t="n">
        <v>88.59602384</v>
      </c>
      <c r="F26" s="20" t="n">
        <v>1.73942938</v>
      </c>
      <c r="G26" s="18" t="n">
        <v>8.875836120000001</v>
      </c>
      <c r="H26" s="20" t="n">
        <v>1.50065026</v>
      </c>
      <c r="I26" s="18" t="n">
        <v>1.23436765</v>
      </c>
      <c r="J26" s="20" t="n">
        <v>0.6457975</v>
      </c>
      <c r="K26" s="18" t="s">
        <v>404</v>
      </c>
      <c r="L26" s="20" t="s">
        <v>404</v>
      </c>
      <c r="M26" s="18" t="n">
        <v>0</v>
      </c>
      <c r="N26" s="20" t="n">
        <v>0</v>
      </c>
      <c r="O26" s="18" t="n">
        <v>0</v>
      </c>
      <c r="P26" s="20" t="n">
        <v>0</v>
      </c>
      <c r="Q26" s="18" t="n">
        <v>1.2937724</v>
      </c>
      <c r="R26" s="20" t="n">
        <v>0.662669</v>
      </c>
    </row>
    <row r="27" spans="1:18">
      <c r="A27" s="15" t="s">
        <v>424</v>
      </c>
      <c r="B27" s="17" t="n">
        <v>5299</v>
      </c>
      <c r="C27" s="18">
        <f>(0.0/B27*100)</f>
        <v/>
      </c>
      <c r="D27" s="19" t="n">
        <v>5299</v>
      </c>
      <c r="E27" s="18" t="n">
        <v>88.86506839</v>
      </c>
      <c r="F27" s="20" t="n">
        <v>0.04855924</v>
      </c>
      <c r="G27" s="18" t="n">
        <v>5.36751483</v>
      </c>
      <c r="H27" s="20" t="n">
        <v>0.05528206</v>
      </c>
      <c r="I27" s="18" t="n">
        <v>0.49639057</v>
      </c>
      <c r="J27" s="20" t="n">
        <v>0.009421560000000001</v>
      </c>
      <c r="K27" s="18" t="s">
        <v>404</v>
      </c>
      <c r="L27" s="20" t="s">
        <v>404</v>
      </c>
      <c r="M27" s="18" t="n">
        <v>0</v>
      </c>
      <c r="N27" s="20" t="n">
        <v>0</v>
      </c>
      <c r="O27" s="18" t="n">
        <v>0</v>
      </c>
      <c r="P27" s="20" t="n">
        <v>0</v>
      </c>
      <c r="Q27" s="18" t="n">
        <v>5.27102621</v>
      </c>
      <c r="R27" s="20" t="n">
        <v>0.03856371</v>
      </c>
    </row>
    <row r="28" spans="1:18">
      <c r="A28" s="15" t="s">
        <v>425</v>
      </c>
      <c r="B28" s="17" t="n">
        <v>7568</v>
      </c>
      <c r="C28" s="18">
        <f>(1788.0/B28*100)</f>
        <v/>
      </c>
      <c r="D28" s="19" t="n">
        <v>5780</v>
      </c>
      <c r="E28" s="18" t="n">
        <v>80.79647662000001</v>
      </c>
      <c r="F28" s="20" t="n">
        <v>2.597394</v>
      </c>
      <c r="G28" s="18" t="n">
        <v>11.74717142</v>
      </c>
      <c r="H28" s="20" t="n">
        <v>2.01373427</v>
      </c>
      <c r="I28" s="18" t="n">
        <v>7.45635196</v>
      </c>
      <c r="J28" s="20" t="n">
        <v>2.16274008</v>
      </c>
      <c r="K28" s="18" t="s">
        <v>404</v>
      </c>
      <c r="L28" s="20" t="s">
        <v>404</v>
      </c>
      <c r="M28" s="18" t="n">
        <v>0</v>
      </c>
      <c r="N28" s="20" t="n">
        <v>0</v>
      </c>
      <c r="O28" s="18" t="n">
        <v>0</v>
      </c>
      <c r="P28" s="20" t="n">
        <v>0</v>
      </c>
      <c r="Q28" s="18" t="n">
        <v>0</v>
      </c>
      <c r="R28" s="20" t="n">
        <v>0</v>
      </c>
    </row>
    <row r="29" spans="1:18">
      <c r="A29" s="15" t="s">
        <v>426</v>
      </c>
      <c r="B29" s="17" t="n">
        <v>5385</v>
      </c>
      <c r="C29" s="18">
        <f>(1126.0/B29*100)</f>
        <v/>
      </c>
      <c r="D29" s="19" t="n">
        <v>4259</v>
      </c>
      <c r="E29" s="18" t="n">
        <v>42.68542131</v>
      </c>
      <c r="F29" s="20" t="n">
        <v>4.01396915</v>
      </c>
      <c r="G29" s="18" t="n">
        <v>24.61616115</v>
      </c>
      <c r="H29" s="20" t="n">
        <v>3.69057955</v>
      </c>
      <c r="I29" s="18" t="n">
        <v>26.92781303</v>
      </c>
      <c r="J29" s="20" t="n">
        <v>4.06909433</v>
      </c>
      <c r="K29" s="18" t="s">
        <v>404</v>
      </c>
      <c r="L29" s="20" t="s">
        <v>404</v>
      </c>
      <c r="M29" s="18" t="n">
        <v>0</v>
      </c>
      <c r="N29" s="20" t="n">
        <v>0</v>
      </c>
      <c r="O29" s="18" t="n">
        <v>0</v>
      </c>
      <c r="P29" s="20" t="n">
        <v>0</v>
      </c>
      <c r="Q29" s="18" t="n">
        <v>5.77060451</v>
      </c>
      <c r="R29" s="20" t="n">
        <v>1.96714203</v>
      </c>
    </row>
    <row r="30" spans="1:18">
      <c r="A30" s="15" t="s">
        <v>427</v>
      </c>
      <c r="B30" s="17" t="n">
        <v>4520</v>
      </c>
      <c r="C30" s="18">
        <f>(1053.0/B30*100)</f>
        <v/>
      </c>
      <c r="D30" s="19" t="n">
        <v>3467</v>
      </c>
      <c r="E30" s="18" t="n">
        <v>81.08112296</v>
      </c>
      <c r="F30" s="20" t="n">
        <v>3.27091157</v>
      </c>
      <c r="G30" s="18" t="n">
        <v>13.59019436</v>
      </c>
      <c r="H30" s="20" t="n">
        <v>2.71895144</v>
      </c>
      <c r="I30" s="18" t="n">
        <v>0.72028658</v>
      </c>
      <c r="J30" s="20" t="n">
        <v>0.7808831899999999</v>
      </c>
      <c r="K30" s="18" t="s">
        <v>404</v>
      </c>
      <c r="L30" s="20" t="s">
        <v>404</v>
      </c>
      <c r="M30" s="18" t="n">
        <v>0</v>
      </c>
      <c r="N30" s="20" t="n">
        <v>0</v>
      </c>
      <c r="O30" s="18" t="n">
        <v>0</v>
      </c>
      <c r="P30" s="20" t="n">
        <v>0</v>
      </c>
      <c r="Q30" s="18" t="n">
        <v>4.6083961</v>
      </c>
      <c r="R30" s="20" t="n">
        <v>1.77944125</v>
      </c>
    </row>
    <row r="31" spans="1:18">
      <c r="A31" s="15" t="s">
        <v>428</v>
      </c>
      <c r="B31" s="17" t="n">
        <v>5456</v>
      </c>
      <c r="C31" s="18">
        <f>(502.0/B31*100)</f>
        <v/>
      </c>
      <c r="D31" s="19" t="n">
        <v>4954</v>
      </c>
      <c r="E31" s="18" t="n">
        <v>56.20435694</v>
      </c>
      <c r="F31" s="20" t="n">
        <v>3.09143248</v>
      </c>
      <c r="G31" s="18" t="n">
        <v>26.33197851</v>
      </c>
      <c r="H31" s="20" t="n">
        <v>2.97749783</v>
      </c>
      <c r="I31" s="18" t="n">
        <v>9.60130165</v>
      </c>
      <c r="J31" s="20" t="n">
        <v>1.86478762</v>
      </c>
      <c r="K31" s="18" t="s">
        <v>404</v>
      </c>
      <c r="L31" s="20" t="s">
        <v>404</v>
      </c>
      <c r="M31" s="18" t="n">
        <v>0</v>
      </c>
      <c r="N31" s="20" t="n">
        <v>0</v>
      </c>
      <c r="O31" s="18" t="n">
        <v>0</v>
      </c>
      <c r="P31" s="20" t="n">
        <v>0</v>
      </c>
      <c r="Q31" s="18" t="n">
        <v>7.8623629</v>
      </c>
      <c r="R31" s="20" t="n">
        <v>1.96379659</v>
      </c>
    </row>
    <row r="32" spans="1:18">
      <c r="A32" s="15" t="s">
        <v>429</v>
      </c>
      <c r="B32" s="17" t="n">
        <v>4478</v>
      </c>
      <c r="C32" s="18">
        <f>(0.0/B32*100)</f>
        <v/>
      </c>
      <c r="D32" s="19" t="n">
        <v>4478</v>
      </c>
      <c r="E32" s="18" t="n">
        <v>88.5497958</v>
      </c>
      <c r="F32" s="20" t="n">
        <v>2.50583398</v>
      </c>
      <c r="G32" s="18" t="n">
        <v>8.43164996</v>
      </c>
      <c r="H32" s="20" t="n">
        <v>2.27543135</v>
      </c>
      <c r="I32" s="18" t="n">
        <v>2.31769228</v>
      </c>
      <c r="J32" s="20" t="n">
        <v>1.13158202</v>
      </c>
      <c r="K32" s="18" t="s">
        <v>404</v>
      </c>
      <c r="L32" s="20" t="s">
        <v>404</v>
      </c>
      <c r="M32" s="18" t="n">
        <v>0</v>
      </c>
      <c r="N32" s="20" t="n">
        <v>0</v>
      </c>
      <c r="O32" s="18" t="n">
        <v>0</v>
      </c>
      <c r="P32" s="20" t="n">
        <v>0</v>
      </c>
      <c r="Q32" s="18" t="n">
        <v>0.70086196</v>
      </c>
      <c r="R32" s="20" t="n">
        <v>0.67918481</v>
      </c>
    </row>
    <row r="33" spans="1:18">
      <c r="A33" s="15" t="s">
        <v>430</v>
      </c>
      <c r="B33" s="17" t="n">
        <v>7325</v>
      </c>
      <c r="C33" s="18">
        <f>(29.0/B33*100)</f>
        <v/>
      </c>
      <c r="D33" s="19" t="n">
        <v>7296</v>
      </c>
      <c r="E33" s="18" t="n">
        <v>55.93538046</v>
      </c>
      <c r="F33" s="20" t="n">
        <v>3.34201184</v>
      </c>
      <c r="G33" s="18" t="n">
        <v>20.42366049</v>
      </c>
      <c r="H33" s="20" t="n">
        <v>3.16330987</v>
      </c>
      <c r="I33" s="18" t="n">
        <v>12.56230112</v>
      </c>
      <c r="J33" s="20" t="n">
        <v>0.9431853100000001</v>
      </c>
      <c r="K33" s="18" t="s">
        <v>404</v>
      </c>
      <c r="L33" s="20" t="s">
        <v>404</v>
      </c>
      <c r="M33" s="18" t="n">
        <v>0</v>
      </c>
      <c r="N33" s="20" t="n">
        <v>0</v>
      </c>
      <c r="O33" s="18" t="n">
        <v>0</v>
      </c>
      <c r="P33" s="20" t="n">
        <v>0</v>
      </c>
      <c r="Q33" s="18" t="n">
        <v>11.07865793</v>
      </c>
      <c r="R33" s="20" t="n">
        <v>2.38900728</v>
      </c>
    </row>
    <row r="34" spans="1:18">
      <c r="A34" s="15" t="s">
        <v>431</v>
      </c>
      <c r="B34" s="17" t="n">
        <v>6350</v>
      </c>
      <c r="C34" s="18">
        <f>(0.0/B34*100)</f>
        <v/>
      </c>
      <c r="D34" s="19" t="n">
        <v>6350</v>
      </c>
      <c r="E34" s="18" t="n">
        <v>60.63466843</v>
      </c>
      <c r="F34" s="20" t="n">
        <v>2.81298228</v>
      </c>
      <c r="G34" s="18" t="n">
        <v>34.31039978</v>
      </c>
      <c r="H34" s="20" t="n">
        <v>3.05047437</v>
      </c>
      <c r="I34" s="18" t="n">
        <v>0.30927073</v>
      </c>
      <c r="J34" s="20" t="n">
        <v>0.19914074</v>
      </c>
      <c r="K34" s="18" t="s">
        <v>404</v>
      </c>
      <c r="L34" s="20" t="s">
        <v>404</v>
      </c>
      <c r="M34" s="18" t="n">
        <v>0</v>
      </c>
      <c r="N34" s="20" t="n">
        <v>0</v>
      </c>
      <c r="O34" s="18" t="n">
        <v>0</v>
      </c>
      <c r="P34" s="20" t="n">
        <v>0</v>
      </c>
      <c r="Q34" s="18" t="n">
        <v>4.74566106</v>
      </c>
      <c r="R34" s="20" t="n">
        <v>1.43485075</v>
      </c>
    </row>
    <row r="35" spans="1:18">
      <c r="A35" s="15" t="s">
        <v>432</v>
      </c>
      <c r="B35" s="17" t="n">
        <v>6406</v>
      </c>
      <c r="C35" s="18">
        <f>(450.0/B35*100)</f>
        <v/>
      </c>
      <c r="D35" s="19" t="n">
        <v>5956</v>
      </c>
      <c r="E35" s="18" t="n">
        <v>31.88355516</v>
      </c>
      <c r="F35" s="20" t="n">
        <v>0.37388246</v>
      </c>
      <c r="G35" s="18" t="n">
        <v>59.68275817</v>
      </c>
      <c r="H35" s="20" t="n">
        <v>0.3823888</v>
      </c>
      <c r="I35" s="18" t="n">
        <v>5.02609543</v>
      </c>
      <c r="J35" s="20" t="n">
        <v>0.08215685</v>
      </c>
      <c r="K35" s="18" t="s">
        <v>404</v>
      </c>
      <c r="L35" s="20" t="s">
        <v>404</v>
      </c>
      <c r="M35" s="18" t="n">
        <v>0</v>
      </c>
      <c r="N35" s="20" t="n">
        <v>0</v>
      </c>
      <c r="O35" s="18" t="n">
        <v>0</v>
      </c>
      <c r="P35" s="20" t="n">
        <v>0</v>
      </c>
      <c r="Q35" s="18" t="n">
        <v>3.40759124</v>
      </c>
      <c r="R35" s="20" t="n">
        <v>0.04166594</v>
      </c>
    </row>
    <row r="36" spans="1:18">
      <c r="A36" s="15" t="s">
        <v>433</v>
      </c>
      <c r="B36" s="17" t="n">
        <v>6736</v>
      </c>
      <c r="C36" s="18">
        <f>(581.0/B36*100)</f>
        <v/>
      </c>
      <c r="D36" s="19" t="n">
        <v>6155</v>
      </c>
      <c r="E36" s="18" t="n">
        <v>46.59835911</v>
      </c>
      <c r="F36" s="20" t="n">
        <v>3.64448137</v>
      </c>
      <c r="G36" s="18" t="n">
        <v>53.26235832</v>
      </c>
      <c r="H36" s="20" t="n">
        <v>3.64123053</v>
      </c>
      <c r="I36" s="18" t="n">
        <v>0.13928257</v>
      </c>
      <c r="J36" s="20" t="n">
        <v>0.14229551</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87.29797274000001</v>
      </c>
      <c r="F37" s="20" t="n">
        <v>2.44964763</v>
      </c>
      <c r="G37" s="18" t="n">
        <v>11.61034987</v>
      </c>
      <c r="H37" s="20" t="n">
        <v>2.26962713</v>
      </c>
      <c r="I37" s="18" t="n">
        <v>0.51106475</v>
      </c>
      <c r="J37" s="20" t="n">
        <v>0.51552163</v>
      </c>
      <c r="K37" s="18" t="s">
        <v>404</v>
      </c>
      <c r="L37" s="20" t="s">
        <v>404</v>
      </c>
      <c r="M37" s="18" t="n">
        <v>0</v>
      </c>
      <c r="N37" s="20" t="n">
        <v>0</v>
      </c>
      <c r="O37" s="18" t="n">
        <v>0</v>
      </c>
      <c r="P37" s="20" t="n">
        <v>0</v>
      </c>
      <c r="Q37" s="18" t="n">
        <v>0.58061265</v>
      </c>
      <c r="R37" s="20" t="n">
        <v>0.74594773</v>
      </c>
    </row>
    <row r="38" spans="1:18">
      <c r="A38" s="15" t="s">
        <v>435</v>
      </c>
      <c r="B38" s="17" t="n">
        <v>5860</v>
      </c>
      <c r="C38" s="18">
        <f>(268.0/B38*100)</f>
        <v/>
      </c>
      <c r="D38" s="19" t="n">
        <v>5592</v>
      </c>
      <c r="E38" s="18" t="n">
        <v>41.00613193</v>
      </c>
      <c r="F38" s="20" t="n">
        <v>3.85365011</v>
      </c>
      <c r="G38" s="18" t="n">
        <v>46.37418781</v>
      </c>
      <c r="H38" s="20" t="n">
        <v>3.75462779</v>
      </c>
      <c r="I38" s="18" t="n">
        <v>2.73841667</v>
      </c>
      <c r="J38" s="20" t="n">
        <v>1.44364425</v>
      </c>
      <c r="K38" s="18" t="s">
        <v>404</v>
      </c>
      <c r="L38" s="20" t="s">
        <v>404</v>
      </c>
      <c r="M38" s="18" t="n">
        <v>0</v>
      </c>
      <c r="N38" s="20" t="n">
        <v>0</v>
      </c>
      <c r="O38" s="18" t="n">
        <v>0</v>
      </c>
      <c r="P38" s="20" t="n">
        <v>0</v>
      </c>
      <c r="Q38" s="18" t="n">
        <v>9.88126359</v>
      </c>
      <c r="R38" s="20" t="n">
        <v>2.39167837</v>
      </c>
    </row>
    <row r="39" spans="1:18">
      <c r="A39" s="15" t="s">
        <v>436</v>
      </c>
      <c r="B39" s="17" t="n">
        <v>5895</v>
      </c>
      <c r="C39" s="18">
        <f>(0.0/B39*100)</f>
        <v/>
      </c>
      <c r="D39" s="19" t="n">
        <v>5895</v>
      </c>
      <c r="E39" s="18" t="n">
        <v>68.42359779</v>
      </c>
      <c r="F39" s="20" t="n">
        <v>4.53170353</v>
      </c>
      <c r="G39" s="18" t="n">
        <v>27.579918</v>
      </c>
      <c r="H39" s="20" t="n">
        <v>4.30951368</v>
      </c>
      <c r="I39" s="18" t="n">
        <v>0.23518098</v>
      </c>
      <c r="J39" s="20" t="n">
        <v>0.19783543</v>
      </c>
      <c r="K39" s="18" t="s">
        <v>404</v>
      </c>
      <c r="L39" s="20" t="s">
        <v>404</v>
      </c>
      <c r="M39" s="18" t="n">
        <v>0</v>
      </c>
      <c r="N39" s="20" t="n">
        <v>0</v>
      </c>
      <c r="O39" s="18" t="n">
        <v>0</v>
      </c>
      <c r="P39" s="20" t="n">
        <v>0</v>
      </c>
      <c r="Q39" s="18" t="n">
        <v>3.76130323</v>
      </c>
      <c r="R39" s="20" t="n">
        <v>1.54325433</v>
      </c>
    </row>
    <row r="40" spans="1:18">
      <c r="A40" s="15" t="s">
        <v>437</v>
      </c>
      <c r="B40" s="17" t="n">
        <v>14157</v>
      </c>
      <c r="C40" s="18">
        <f>(2954.0/B40*100)</f>
        <v/>
      </c>
      <c r="D40" s="19" t="n">
        <v>11203</v>
      </c>
      <c r="E40" s="18" t="n">
        <v>86.72883533</v>
      </c>
      <c r="F40" s="20" t="n">
        <v>2.02446605</v>
      </c>
      <c r="G40" s="18" t="n">
        <v>8.146664060000001</v>
      </c>
      <c r="H40" s="20" t="n">
        <v>1.48969483</v>
      </c>
      <c r="I40" s="18" t="n">
        <v>2.46675535</v>
      </c>
      <c r="J40" s="20" t="n">
        <v>0.7245043799999999</v>
      </c>
      <c r="K40" s="18" t="s">
        <v>404</v>
      </c>
      <c r="L40" s="20" t="s">
        <v>404</v>
      </c>
      <c r="M40" s="18" t="n">
        <v>0</v>
      </c>
      <c r="N40" s="20" t="n">
        <v>0</v>
      </c>
      <c r="O40" s="18" t="n">
        <v>0</v>
      </c>
      <c r="P40" s="20" t="n">
        <v>0</v>
      </c>
      <c r="Q40" s="18" t="n">
        <v>2.65774526</v>
      </c>
      <c r="R40" s="20" t="n">
        <v>1.10171992</v>
      </c>
    </row>
    <row r="41" spans="1:18">
      <c r="A41" s="15" t="s">
        <v>438</v>
      </c>
      <c r="B41" s="17" t="n">
        <v>5712</v>
      </c>
      <c r="C41" s="18">
        <f>(99.0/B41*100)</f>
        <v/>
      </c>
      <c r="D41" s="19" t="n">
        <v>5613</v>
      </c>
      <c r="E41" s="18" t="n">
        <v>92.62557468999999</v>
      </c>
      <c r="F41" s="20" t="n">
        <v>1.98356643</v>
      </c>
      <c r="G41" s="18" t="n">
        <v>4.21244443</v>
      </c>
      <c r="H41" s="20" t="n">
        <v>1.17204777</v>
      </c>
      <c r="I41" s="18" t="n">
        <v>0.72477506</v>
      </c>
      <c r="J41" s="20" t="n">
        <v>0.59059192</v>
      </c>
      <c r="K41" s="18" t="s">
        <v>404</v>
      </c>
      <c r="L41" s="20" t="s">
        <v>404</v>
      </c>
      <c r="M41" s="18" t="n">
        <v>0</v>
      </c>
      <c r="N41" s="20" t="n">
        <v>0</v>
      </c>
      <c r="O41" s="18" t="n">
        <v>0</v>
      </c>
      <c r="P41" s="20" t="n">
        <v>0</v>
      </c>
      <c r="Q41" s="18" t="n">
        <v>2.43720582</v>
      </c>
      <c r="R41" s="20" t="n">
        <v>1.2768382</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75.18445667</v>
      </c>
      <c r="F44" s="20" t="n">
        <v>2.85074739</v>
      </c>
      <c r="G44" s="18" t="n">
        <v>14.19727576</v>
      </c>
      <c r="H44" s="20" t="n">
        <v>1.83242106</v>
      </c>
      <c r="I44" s="18" t="n">
        <v>0</v>
      </c>
      <c r="J44" s="20" t="n">
        <v>0</v>
      </c>
      <c r="K44" s="18" t="s">
        <v>404</v>
      </c>
      <c r="L44" s="20" t="s">
        <v>404</v>
      </c>
      <c r="M44" s="18" t="n">
        <v>0</v>
      </c>
      <c r="N44" s="20" t="n">
        <v>0</v>
      </c>
      <c r="O44" s="18" t="n">
        <v>0</v>
      </c>
      <c r="P44" s="20" t="n">
        <v>0</v>
      </c>
      <c r="Q44" s="18" t="n">
        <v>10.61826757</v>
      </c>
      <c r="R44" s="20" t="n">
        <v>2.2897856</v>
      </c>
    </row>
    <row r="45" spans="1:18">
      <c r="A45" s="15" t="s">
        <v>442</v>
      </c>
      <c r="B45" s="17" t="n">
        <v>5519</v>
      </c>
      <c r="C45" s="18">
        <f>(0.0/B45*100)</f>
        <v/>
      </c>
      <c r="D45" s="19" t="n">
        <v>5519</v>
      </c>
      <c r="E45" s="18" t="n">
        <v>68.20737982999999</v>
      </c>
      <c r="F45" s="20" t="n">
        <v>3.54302409</v>
      </c>
      <c r="G45" s="18" t="n">
        <v>26.47776956</v>
      </c>
      <c r="H45" s="20" t="n">
        <v>3.32493864</v>
      </c>
      <c r="I45" s="18" t="n">
        <v>0</v>
      </c>
      <c r="J45" s="20" t="n">
        <v>0</v>
      </c>
      <c r="K45" s="18" t="s">
        <v>404</v>
      </c>
      <c r="L45" s="20" t="s">
        <v>404</v>
      </c>
      <c r="M45" s="18" t="n">
        <v>0</v>
      </c>
      <c r="N45" s="20" t="n">
        <v>0</v>
      </c>
      <c r="O45" s="18" t="n">
        <v>0</v>
      </c>
      <c r="P45" s="20" t="n">
        <v>0</v>
      </c>
      <c r="Q45" s="18" t="n">
        <v>5.31485062</v>
      </c>
      <c r="R45" s="20" t="n">
        <v>1.84460319</v>
      </c>
    </row>
    <row r="46" spans="1:18">
      <c r="A46" s="15" t="s">
        <v>443</v>
      </c>
      <c r="B46" s="17" t="n">
        <v>23141</v>
      </c>
      <c r="C46" s="18">
        <f>(5415.0/B46*100)</f>
        <v/>
      </c>
      <c r="D46" s="19" t="n">
        <v>17726</v>
      </c>
      <c r="E46" s="18" t="n">
        <v>71.49963696</v>
      </c>
      <c r="F46" s="20" t="n">
        <v>2.17424283</v>
      </c>
      <c r="G46" s="18" t="n">
        <v>13.38798597</v>
      </c>
      <c r="H46" s="20" t="n">
        <v>1.78767783</v>
      </c>
      <c r="I46" s="18" t="n">
        <v>15.11237707</v>
      </c>
      <c r="J46" s="20" t="n">
        <v>1.58114893</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64.55096663</v>
      </c>
      <c r="F47" s="20" t="n">
        <v>3.49107398</v>
      </c>
      <c r="G47" s="18" t="n">
        <v>29.96625116</v>
      </c>
      <c r="H47" s="20" t="n">
        <v>3.25302298</v>
      </c>
      <c r="I47" s="18" t="n">
        <v>3.14759677</v>
      </c>
      <c r="J47" s="20" t="n">
        <v>1.24535904</v>
      </c>
      <c r="K47" s="18" t="s">
        <v>404</v>
      </c>
      <c r="L47" s="20" t="s">
        <v>404</v>
      </c>
      <c r="M47" s="18" t="n">
        <v>0</v>
      </c>
      <c r="N47" s="20" t="n">
        <v>0</v>
      </c>
      <c r="O47" s="18" t="n">
        <v>0</v>
      </c>
      <c r="P47" s="20" t="n">
        <v>0</v>
      </c>
      <c r="Q47" s="18" t="n">
        <v>2.33518544</v>
      </c>
      <c r="R47" s="20" t="n">
        <v>1.14759015</v>
      </c>
    </row>
    <row r="48" spans="1:18">
      <c r="A48" s="15" t="s">
        <v>445</v>
      </c>
      <c r="B48" s="17" t="n">
        <v>9841</v>
      </c>
      <c r="C48" s="18">
        <f>(40.0/B48*100)</f>
        <v/>
      </c>
      <c r="D48" s="19" t="n">
        <v>9801</v>
      </c>
      <c r="E48" s="18" t="n">
        <v>54.1283845</v>
      </c>
      <c r="F48" s="20" t="n">
        <v>4.48745756</v>
      </c>
      <c r="G48" s="18" t="n">
        <v>44.22432942</v>
      </c>
      <c r="H48" s="20" t="n">
        <v>4.43900991</v>
      </c>
      <c r="I48" s="18" t="n">
        <v>0.53523928</v>
      </c>
      <c r="J48" s="20" t="n">
        <v>0.52726012</v>
      </c>
      <c r="K48" s="18" t="s">
        <v>404</v>
      </c>
      <c r="L48" s="20" t="s">
        <v>404</v>
      </c>
      <c r="M48" s="18" t="n">
        <v>0</v>
      </c>
      <c r="N48" s="20" t="n">
        <v>0</v>
      </c>
      <c r="O48" s="18" t="n">
        <v>0</v>
      </c>
      <c r="P48" s="20" t="n">
        <v>0</v>
      </c>
      <c r="Q48" s="18" t="n">
        <v>1.11204681</v>
      </c>
      <c r="R48" s="20" t="n">
        <v>0.7381677</v>
      </c>
    </row>
    <row r="49" spans="1:18">
      <c r="A49" s="15" t="s">
        <v>446</v>
      </c>
      <c r="B49" s="17" t="n">
        <v>6349</v>
      </c>
      <c r="C49" s="18">
        <f>(52.0/B49*100)</f>
        <v/>
      </c>
      <c r="D49" s="19" t="n">
        <v>6297</v>
      </c>
      <c r="E49" s="18" t="n">
        <v>44.68998211</v>
      </c>
      <c r="F49" s="20" t="n">
        <v>3.59663597</v>
      </c>
      <c r="G49" s="18" t="n">
        <v>28.42898547</v>
      </c>
      <c r="H49" s="20" t="n">
        <v>3.21842561</v>
      </c>
      <c r="I49" s="18" t="n">
        <v>0</v>
      </c>
      <c r="J49" s="20" t="n">
        <v>0</v>
      </c>
      <c r="K49" s="18" t="s">
        <v>404</v>
      </c>
      <c r="L49" s="20" t="s">
        <v>404</v>
      </c>
      <c r="M49" s="18" t="n">
        <v>0</v>
      </c>
      <c r="N49" s="20" t="n">
        <v>0</v>
      </c>
      <c r="O49" s="18" t="n">
        <v>0</v>
      </c>
      <c r="P49" s="20" t="n">
        <v>0</v>
      </c>
      <c r="Q49" s="18" t="n">
        <v>26.88103242</v>
      </c>
      <c r="R49" s="20" t="n">
        <v>3.08299009</v>
      </c>
    </row>
    <row r="50" spans="1:18">
      <c r="A50" s="15" t="s">
        <v>447</v>
      </c>
      <c r="B50" s="17" t="n">
        <v>11795</v>
      </c>
      <c r="C50" s="18">
        <f>(1031.0/B50*100)</f>
        <v/>
      </c>
      <c r="D50" s="19" t="n">
        <v>10764</v>
      </c>
      <c r="E50" s="18" t="n">
        <v>70.77329227</v>
      </c>
      <c r="F50" s="20" t="n">
        <v>2.87172151</v>
      </c>
      <c r="G50" s="18" t="n">
        <v>16.9125505</v>
      </c>
      <c r="H50" s="20" t="n">
        <v>2.48735711</v>
      </c>
      <c r="I50" s="18" t="n">
        <v>8.769175479999999</v>
      </c>
      <c r="J50" s="20" t="n">
        <v>2.05654139</v>
      </c>
      <c r="K50" s="18" t="s">
        <v>404</v>
      </c>
      <c r="L50" s="20" t="s">
        <v>404</v>
      </c>
      <c r="M50" s="18" t="n">
        <v>0</v>
      </c>
      <c r="N50" s="20" t="n">
        <v>0</v>
      </c>
      <c r="O50" s="18" t="n">
        <v>0</v>
      </c>
      <c r="P50" s="20" t="n">
        <v>0</v>
      </c>
      <c r="Q50" s="18" t="n">
        <v>3.54498175</v>
      </c>
      <c r="R50" s="20" t="n">
        <v>1.13973268</v>
      </c>
    </row>
    <row r="51" spans="1:18">
      <c r="A51" s="15" t="s">
        <v>448</v>
      </c>
      <c r="B51" s="17" t="n">
        <v>6866</v>
      </c>
      <c r="C51" s="18">
        <f>(1121.0/B51*100)</f>
        <v/>
      </c>
      <c r="D51" s="19" t="n">
        <v>5745</v>
      </c>
      <c r="E51" s="18" t="n">
        <v>30.38596779</v>
      </c>
      <c r="F51" s="20" t="n">
        <v>3.78994911</v>
      </c>
      <c r="G51" s="18" t="n">
        <v>62.46845072</v>
      </c>
      <c r="H51" s="20" t="n">
        <v>4.02514268</v>
      </c>
      <c r="I51" s="18" t="n">
        <v>7.14558149</v>
      </c>
      <c r="J51" s="20" t="n">
        <v>2.15209774</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40.38347354</v>
      </c>
      <c r="F52" s="20" t="n">
        <v>3.93744147</v>
      </c>
      <c r="G52" s="18" t="n">
        <v>51.43080611</v>
      </c>
      <c r="H52" s="20" t="n">
        <v>4.02604536</v>
      </c>
      <c r="I52" s="18" t="n">
        <v>0.70727103</v>
      </c>
      <c r="J52" s="20" t="n">
        <v>0.01650758</v>
      </c>
      <c r="K52" s="18" t="s">
        <v>404</v>
      </c>
      <c r="L52" s="20" t="s">
        <v>404</v>
      </c>
      <c r="M52" s="18" t="n">
        <v>0</v>
      </c>
      <c r="N52" s="20" t="n">
        <v>0</v>
      </c>
      <c r="O52" s="18" t="n">
        <v>0</v>
      </c>
      <c r="P52" s="20" t="n">
        <v>0</v>
      </c>
      <c r="Q52" s="18" t="n">
        <v>7.47844932</v>
      </c>
      <c r="R52" s="20" t="n">
        <v>2.17109682</v>
      </c>
    </row>
    <row r="53" spans="1:18">
      <c r="A53" s="15" t="s">
        <v>450</v>
      </c>
      <c r="B53" s="17" t="n">
        <v>5571</v>
      </c>
      <c r="C53" s="18">
        <f>(0.0/B53*100)</f>
        <v/>
      </c>
      <c r="D53" s="19" t="n">
        <v>5571</v>
      </c>
      <c r="E53" s="18" t="n">
        <v>14.77633381</v>
      </c>
      <c r="F53" s="20" t="n">
        <v>0.08846298</v>
      </c>
      <c r="G53" s="18" t="n">
        <v>68.97582297</v>
      </c>
      <c r="H53" s="20" t="n">
        <v>0.15326549</v>
      </c>
      <c r="I53" s="18" t="n">
        <v>1.01628048</v>
      </c>
      <c r="J53" s="20" t="n">
        <v>0.06215544</v>
      </c>
      <c r="K53" s="18" t="s">
        <v>404</v>
      </c>
      <c r="L53" s="20" t="s">
        <v>404</v>
      </c>
      <c r="M53" s="18" t="n">
        <v>0</v>
      </c>
      <c r="N53" s="20" t="n">
        <v>0</v>
      </c>
      <c r="O53" s="18" t="n">
        <v>0</v>
      </c>
      <c r="P53" s="20" t="n">
        <v>0</v>
      </c>
      <c r="Q53" s="18" t="n">
        <v>15.23156274</v>
      </c>
      <c r="R53" s="20" t="n">
        <v>0.11729653</v>
      </c>
    </row>
    <row r="54" spans="1:18">
      <c r="A54" s="15" t="s">
        <v>451</v>
      </c>
      <c r="B54" s="17" t="n">
        <v>4740</v>
      </c>
      <c r="C54" s="18">
        <f>(199.0/B54*100)</f>
        <v/>
      </c>
      <c r="D54" s="19" t="n">
        <v>4541</v>
      </c>
      <c r="E54" s="18" t="n">
        <v>40.03593787</v>
      </c>
      <c r="F54" s="20" t="n">
        <v>4.63849432</v>
      </c>
      <c r="G54" s="18" t="n">
        <v>29.93290613</v>
      </c>
      <c r="H54" s="20" t="n">
        <v>4.07125549</v>
      </c>
      <c r="I54" s="18" t="n">
        <v>12.32065786</v>
      </c>
      <c r="J54" s="20" t="n">
        <v>1.87807052</v>
      </c>
      <c r="K54" s="18" t="s">
        <v>404</v>
      </c>
      <c r="L54" s="20" t="s">
        <v>404</v>
      </c>
      <c r="M54" s="18" t="n">
        <v>0</v>
      </c>
      <c r="N54" s="20" t="n">
        <v>0</v>
      </c>
      <c r="O54" s="18" t="n">
        <v>0</v>
      </c>
      <c r="P54" s="20" t="n">
        <v>0</v>
      </c>
      <c r="Q54" s="18" t="n">
        <v>17.71049814</v>
      </c>
      <c r="R54" s="20" t="n">
        <v>3.48642981</v>
      </c>
    </row>
    <row r="55" spans="1:18">
      <c r="A55" s="15" t="s">
        <v>452</v>
      </c>
      <c r="B55" s="17" t="n">
        <v>5316</v>
      </c>
      <c r="C55" s="18">
        <f>(43.0/B55*100)</f>
        <v/>
      </c>
      <c r="D55" s="19" t="n">
        <v>5273</v>
      </c>
      <c r="E55" s="18" t="n">
        <v>47.84204235</v>
      </c>
      <c r="F55" s="20" t="n">
        <v>3.51500396</v>
      </c>
      <c r="G55" s="18" t="n">
        <v>17.22601862</v>
      </c>
      <c r="H55" s="20" t="n">
        <v>2.44887979</v>
      </c>
      <c r="I55" s="18" t="n">
        <v>0</v>
      </c>
      <c r="J55" s="20" t="n">
        <v>0</v>
      </c>
      <c r="K55" s="18" t="s">
        <v>404</v>
      </c>
      <c r="L55" s="20" t="s">
        <v>404</v>
      </c>
      <c r="M55" s="18" t="n">
        <v>0</v>
      </c>
      <c r="N55" s="20" t="n">
        <v>0</v>
      </c>
      <c r="O55" s="18" t="n">
        <v>0</v>
      </c>
      <c r="P55" s="20" t="n">
        <v>0</v>
      </c>
      <c r="Q55" s="18" t="n">
        <v>34.93193903</v>
      </c>
      <c r="R55" s="20" t="n">
        <v>2.99170474</v>
      </c>
    </row>
    <row r="56" spans="1:18">
      <c r="A56" s="15" t="s">
        <v>453</v>
      </c>
      <c r="B56" s="17" t="n">
        <v>5359</v>
      </c>
      <c r="C56" s="18">
        <f>(0.0/B56*100)</f>
        <v/>
      </c>
      <c r="D56" s="19" t="n">
        <v>5359</v>
      </c>
      <c r="E56" s="18" t="n">
        <v>51.93782365</v>
      </c>
      <c r="F56" s="20" t="n">
        <v>4.62301254</v>
      </c>
      <c r="G56" s="18" t="n">
        <v>38.96637918</v>
      </c>
      <c r="H56" s="20" t="n">
        <v>4.68596082</v>
      </c>
      <c r="I56" s="18" t="n">
        <v>4.28530324</v>
      </c>
      <c r="J56" s="20" t="n">
        <v>1.60179577</v>
      </c>
      <c r="K56" s="18" t="s">
        <v>404</v>
      </c>
      <c r="L56" s="20" t="s">
        <v>404</v>
      </c>
      <c r="M56" s="18" t="n">
        <v>0</v>
      </c>
      <c r="N56" s="20" t="n">
        <v>0</v>
      </c>
      <c r="O56" s="18" t="n">
        <v>0</v>
      </c>
      <c r="P56" s="20" t="n">
        <v>0</v>
      </c>
      <c r="Q56" s="18" t="n">
        <v>4.81049392</v>
      </c>
      <c r="R56" s="20" t="n">
        <v>1.99612488</v>
      </c>
    </row>
    <row r="57" spans="1:18">
      <c r="A57" s="15" t="s">
        <v>454</v>
      </c>
      <c r="B57" s="17" t="n">
        <v>6513</v>
      </c>
      <c r="C57" s="18">
        <f>(0.0/B57*100)</f>
        <v/>
      </c>
      <c r="D57" s="19" t="n">
        <v>6513</v>
      </c>
      <c r="E57" s="18" t="n">
        <v>62.1569034</v>
      </c>
      <c r="F57" s="20" t="n">
        <v>3.44453229</v>
      </c>
      <c r="G57" s="18" t="n">
        <v>27.62009208</v>
      </c>
      <c r="H57" s="20" t="n">
        <v>3.07860656</v>
      </c>
      <c r="I57" s="18" t="n">
        <v>0</v>
      </c>
      <c r="J57" s="20" t="n">
        <v>0</v>
      </c>
      <c r="K57" s="18" t="s">
        <v>404</v>
      </c>
      <c r="L57" s="20" t="s">
        <v>404</v>
      </c>
      <c r="M57" s="18" t="n">
        <v>0</v>
      </c>
      <c r="N57" s="20" t="n">
        <v>0</v>
      </c>
      <c r="O57" s="18" t="n">
        <v>0</v>
      </c>
      <c r="P57" s="20" t="n">
        <v>0</v>
      </c>
      <c r="Q57" s="18" t="n">
        <v>10.22300452</v>
      </c>
      <c r="R57" s="20" t="n">
        <v>2.18366708</v>
      </c>
    </row>
    <row r="58" spans="1:18">
      <c r="A58" s="15" t="s">
        <v>455</v>
      </c>
      <c r="B58" s="17" t="n">
        <v>7267</v>
      </c>
      <c r="C58" s="18">
        <f>(0.0/B58*100)</f>
        <v/>
      </c>
      <c r="D58" s="19" t="n">
        <v>7267</v>
      </c>
      <c r="E58" s="18" t="n">
        <v>57.75279694</v>
      </c>
      <c r="F58" s="20" t="n">
        <v>3.64888516</v>
      </c>
      <c r="G58" s="18" t="n">
        <v>12.7770247</v>
      </c>
      <c r="H58" s="20" t="n">
        <v>2.66047663</v>
      </c>
      <c r="I58" s="18" t="n">
        <v>0</v>
      </c>
      <c r="J58" s="20" t="n">
        <v>0</v>
      </c>
      <c r="K58" s="18" t="s">
        <v>404</v>
      </c>
      <c r="L58" s="20" t="s">
        <v>404</v>
      </c>
      <c r="M58" s="18" t="n">
        <v>0</v>
      </c>
      <c r="N58" s="20" t="n">
        <v>0</v>
      </c>
      <c r="O58" s="18" t="n">
        <v>0</v>
      </c>
      <c r="P58" s="20" t="n">
        <v>0</v>
      </c>
      <c r="Q58" s="18" t="n">
        <v>29.47017837</v>
      </c>
      <c r="R58" s="20" t="n">
        <v>3.10231536</v>
      </c>
    </row>
    <row r="59" spans="1:18">
      <c r="A59" s="15" t="s">
        <v>456</v>
      </c>
      <c r="B59" s="17" t="n">
        <v>4826</v>
      </c>
      <c r="C59" s="18">
        <f>(0.0/B59*100)</f>
        <v/>
      </c>
      <c r="D59" s="19" t="n">
        <v>4826</v>
      </c>
      <c r="E59" s="18" t="n">
        <v>37.11199221</v>
      </c>
      <c r="F59" s="20" t="n">
        <v>1.35810153</v>
      </c>
      <c r="G59" s="18" t="n">
        <v>37.17310802</v>
      </c>
      <c r="H59" s="20" t="n">
        <v>1.32091578</v>
      </c>
      <c r="I59" s="18" t="n">
        <v>0</v>
      </c>
      <c r="J59" s="20" t="n">
        <v>0</v>
      </c>
      <c r="K59" s="18" t="s">
        <v>404</v>
      </c>
      <c r="L59" s="20" t="s">
        <v>404</v>
      </c>
      <c r="M59" s="18" t="n">
        <v>0</v>
      </c>
      <c r="N59" s="20" t="n">
        <v>0</v>
      </c>
      <c r="O59" s="18" t="n">
        <v>0</v>
      </c>
      <c r="P59" s="20" t="n">
        <v>0</v>
      </c>
      <c r="Q59" s="18" t="n">
        <v>25.71489978</v>
      </c>
      <c r="R59" s="20" t="n">
        <v>1.19194101</v>
      </c>
    </row>
    <row r="60" spans="1:18">
      <c r="A60" s="15" t="s">
        <v>457</v>
      </c>
      <c r="B60" s="17" t="n">
        <v>4546</v>
      </c>
      <c r="C60" s="18">
        <f>(0.0/B60*100)</f>
        <v/>
      </c>
      <c r="D60" s="19" t="n">
        <v>4546</v>
      </c>
      <c r="E60" s="18" t="n">
        <v>35.79556664</v>
      </c>
      <c r="F60" s="20" t="n">
        <v>3.23597316</v>
      </c>
      <c r="G60" s="18" t="n">
        <v>17.43067495</v>
      </c>
      <c r="H60" s="20" t="n">
        <v>2.26143869</v>
      </c>
      <c r="I60" s="18" t="n">
        <v>0</v>
      </c>
      <c r="J60" s="20" t="n">
        <v>0</v>
      </c>
      <c r="K60" s="18" t="s">
        <v>404</v>
      </c>
      <c r="L60" s="20" t="s">
        <v>404</v>
      </c>
      <c r="M60" s="18" t="n">
        <v>0</v>
      </c>
      <c r="N60" s="20" t="n">
        <v>0</v>
      </c>
      <c r="O60" s="18" t="n">
        <v>0.25832681</v>
      </c>
      <c r="P60" s="20" t="n">
        <v>0.26284212</v>
      </c>
      <c r="Q60" s="18" t="n">
        <v>46.5154316</v>
      </c>
      <c r="R60" s="20" t="n">
        <v>3.12984307</v>
      </c>
    </row>
    <row r="61" spans="1:18">
      <c r="A61" s="15" t="s">
        <v>458</v>
      </c>
      <c r="B61" s="17" t="n">
        <v>6525</v>
      </c>
      <c r="C61" s="18">
        <f>(0.0/B61*100)</f>
        <v/>
      </c>
      <c r="D61" s="19" t="n">
        <v>6525</v>
      </c>
      <c r="E61" s="18" t="n">
        <v>59.57020055</v>
      </c>
      <c r="F61" s="20" t="n">
        <v>2.84998893</v>
      </c>
      <c r="G61" s="18" t="n">
        <v>26.86600908</v>
      </c>
      <c r="H61" s="20" t="n">
        <v>2.15452962</v>
      </c>
      <c r="I61" s="18" t="n">
        <v>1.18782742</v>
      </c>
      <c r="J61" s="20" t="n">
        <v>0.71730393</v>
      </c>
      <c r="K61" s="18" t="s">
        <v>404</v>
      </c>
      <c r="L61" s="20" t="s">
        <v>404</v>
      </c>
      <c r="M61" s="18" t="n">
        <v>0</v>
      </c>
      <c r="N61" s="20" t="n">
        <v>0</v>
      </c>
      <c r="O61" s="18" t="n">
        <v>0</v>
      </c>
      <c r="P61" s="20" t="n">
        <v>0</v>
      </c>
      <c r="Q61" s="18" t="n">
        <v>12.37596295</v>
      </c>
      <c r="R61" s="20" t="n">
        <v>2.01607988</v>
      </c>
    </row>
    <row r="62" spans="1:18">
      <c r="A62" s="15" t="s">
        <v>459</v>
      </c>
      <c r="B62" s="17" t="n">
        <v>4476</v>
      </c>
      <c r="C62" s="18">
        <f>(0.0/B62*100)</f>
        <v/>
      </c>
      <c r="D62" s="19" t="n">
        <v>4476</v>
      </c>
      <c r="E62" s="18" t="n">
        <v>28.07156774</v>
      </c>
      <c r="F62" s="20" t="n">
        <v>0.05013235</v>
      </c>
      <c r="G62" s="18" t="n">
        <v>67.04264683</v>
      </c>
      <c r="H62" s="20" t="n">
        <v>0.056656</v>
      </c>
      <c r="I62" s="18" t="n">
        <v>0.43076457</v>
      </c>
      <c r="J62" s="20" t="n">
        <v>0.00694981</v>
      </c>
      <c r="K62" s="18" t="s">
        <v>404</v>
      </c>
      <c r="L62" s="20" t="s">
        <v>404</v>
      </c>
      <c r="M62" s="18" t="n">
        <v>0</v>
      </c>
      <c r="N62" s="20" t="n">
        <v>0</v>
      </c>
      <c r="O62" s="18" t="n">
        <v>0</v>
      </c>
      <c r="P62" s="20" t="n">
        <v>0</v>
      </c>
      <c r="Q62" s="18" t="n">
        <v>4.45502086</v>
      </c>
      <c r="R62" s="20" t="n">
        <v>0.01825838</v>
      </c>
    </row>
    <row r="63" spans="1:18">
      <c r="A63" s="15" t="s">
        <v>460</v>
      </c>
      <c r="B63" s="17" t="n">
        <v>5324</v>
      </c>
      <c r="C63" s="18">
        <f>(0.0/B63*100)</f>
        <v/>
      </c>
      <c r="D63" s="19" t="n">
        <v>5324</v>
      </c>
      <c r="E63" s="18" t="n">
        <v>40.16929604</v>
      </c>
      <c r="F63" s="20" t="n">
        <v>0.14729142</v>
      </c>
      <c r="G63" s="18" t="n">
        <v>22.59174796</v>
      </c>
      <c r="H63" s="20" t="n">
        <v>0.13000333</v>
      </c>
      <c r="I63" s="18" t="n">
        <v>0</v>
      </c>
      <c r="J63" s="20" t="n">
        <v>0</v>
      </c>
      <c r="K63" s="18" t="s">
        <v>404</v>
      </c>
      <c r="L63" s="20" t="s">
        <v>404</v>
      </c>
      <c r="M63" s="18" t="n">
        <v>0</v>
      </c>
      <c r="N63" s="20" t="n">
        <v>0</v>
      </c>
      <c r="O63" s="18" t="n">
        <v>0</v>
      </c>
      <c r="P63" s="20" t="n">
        <v>0</v>
      </c>
      <c r="Q63" s="18" t="n">
        <v>37.238956</v>
      </c>
      <c r="R63" s="20" t="n">
        <v>0.18652183</v>
      </c>
    </row>
    <row r="64" spans="1:18">
      <c r="A64" s="15" t="s">
        <v>461</v>
      </c>
      <c r="B64" s="17" t="n">
        <v>3634</v>
      </c>
      <c r="C64" s="18">
        <f>(27.0/B64*100)</f>
        <v/>
      </c>
      <c r="D64" s="19" t="n">
        <v>3607</v>
      </c>
      <c r="E64" s="18" t="n">
        <v>51.12125562</v>
      </c>
      <c r="F64" s="20" t="n">
        <v>0.1264756</v>
      </c>
      <c r="G64" s="18" t="n">
        <v>35.67994532</v>
      </c>
      <c r="H64" s="20" t="n">
        <v>0.11467238</v>
      </c>
      <c r="I64" s="18" t="n">
        <v>0</v>
      </c>
      <c r="J64" s="20" t="n">
        <v>0</v>
      </c>
      <c r="K64" s="18" t="s">
        <v>404</v>
      </c>
      <c r="L64" s="20" t="s">
        <v>404</v>
      </c>
      <c r="M64" s="18" t="n">
        <v>0</v>
      </c>
      <c r="N64" s="20" t="n">
        <v>0</v>
      </c>
      <c r="O64" s="18" t="n">
        <v>0</v>
      </c>
      <c r="P64" s="20" t="n">
        <v>0</v>
      </c>
      <c r="Q64" s="18" t="n">
        <v>13.19879906</v>
      </c>
      <c r="R64" s="20" t="n">
        <v>0.08170988999999999</v>
      </c>
    </row>
    <row r="65" spans="1:18">
      <c r="A65" s="15" t="s">
        <v>462</v>
      </c>
      <c r="B65" s="17" t="n">
        <v>5325</v>
      </c>
      <c r="C65" s="18">
        <f>(0.0/B65*100)</f>
        <v/>
      </c>
      <c r="D65" s="19" t="n">
        <v>5325</v>
      </c>
      <c r="E65" s="18" t="n">
        <v>81.04323316999999</v>
      </c>
      <c r="F65" s="20" t="n">
        <v>2.48329159</v>
      </c>
      <c r="G65" s="18" t="n">
        <v>16.53702032</v>
      </c>
      <c r="H65" s="20" t="n">
        <v>2.54684627</v>
      </c>
      <c r="I65" s="18" t="n">
        <v>0</v>
      </c>
      <c r="J65" s="20" t="n">
        <v>0</v>
      </c>
      <c r="K65" s="18" t="s">
        <v>404</v>
      </c>
      <c r="L65" s="20" t="s">
        <v>404</v>
      </c>
      <c r="M65" s="18" t="n">
        <v>0</v>
      </c>
      <c r="N65" s="20" t="n">
        <v>0</v>
      </c>
      <c r="O65" s="18" t="n">
        <v>0</v>
      </c>
      <c r="P65" s="20" t="n">
        <v>0</v>
      </c>
      <c r="Q65" s="18" t="n">
        <v>2.41974651</v>
      </c>
      <c r="R65" s="20" t="n">
        <v>1.0944116</v>
      </c>
    </row>
    <row r="66" spans="1:18">
      <c r="A66" s="15" t="s">
        <v>463</v>
      </c>
      <c r="B66" s="17" t="n">
        <v>5665</v>
      </c>
      <c r="C66" s="18">
        <f>(0.0/B66*100)</f>
        <v/>
      </c>
      <c r="D66" s="19" t="n">
        <v>5665</v>
      </c>
      <c r="E66" s="18" t="n">
        <v>41.22095474</v>
      </c>
      <c r="F66" s="20" t="n">
        <v>0.21410655</v>
      </c>
      <c r="G66" s="18" t="n">
        <v>49.37220628</v>
      </c>
      <c r="H66" s="20" t="n">
        <v>0.27132794</v>
      </c>
      <c r="I66" s="18" t="n">
        <v>1.05209465</v>
      </c>
      <c r="J66" s="20" t="n">
        <v>0.33984667</v>
      </c>
      <c r="K66" s="18" t="s">
        <v>404</v>
      </c>
      <c r="L66" s="20" t="s">
        <v>404</v>
      </c>
      <c r="M66" s="18" t="n">
        <v>0</v>
      </c>
      <c r="N66" s="20" t="n">
        <v>0</v>
      </c>
      <c r="O66" s="18" t="n">
        <v>0</v>
      </c>
      <c r="P66" s="20" t="n">
        <v>0</v>
      </c>
      <c r="Q66" s="18" t="n">
        <v>8.354744330000001</v>
      </c>
      <c r="R66" s="20" t="n">
        <v>0.06552864</v>
      </c>
    </row>
    <row r="67" spans="1:18">
      <c r="A67" s="15" t="s">
        <v>464</v>
      </c>
      <c r="B67" s="17" t="n">
        <v>6971</v>
      </c>
      <c r="C67" s="18">
        <f>(0.0/B67*100)</f>
        <v/>
      </c>
      <c r="D67" s="19" t="n">
        <v>6971</v>
      </c>
      <c r="E67" s="18" t="n">
        <v>50.04005643</v>
      </c>
      <c r="F67" s="20" t="n">
        <v>3.24121358</v>
      </c>
      <c r="G67" s="18" t="n">
        <v>30.41431418</v>
      </c>
      <c r="H67" s="20" t="n">
        <v>2.90115301</v>
      </c>
      <c r="I67" s="18" t="n">
        <v>0.8893451</v>
      </c>
      <c r="J67" s="20" t="n">
        <v>0.5227811</v>
      </c>
      <c r="K67" s="18" t="s">
        <v>404</v>
      </c>
      <c r="L67" s="20" t="s">
        <v>404</v>
      </c>
      <c r="M67" s="18" t="n">
        <v>0</v>
      </c>
      <c r="N67" s="20" t="n">
        <v>0</v>
      </c>
      <c r="O67" s="18" t="n">
        <v>0</v>
      </c>
      <c r="P67" s="20" t="n">
        <v>0</v>
      </c>
      <c r="Q67" s="18" t="n">
        <v>18.65628429</v>
      </c>
      <c r="R67" s="20" t="n">
        <v>2.30294827</v>
      </c>
    </row>
    <row r="68" spans="1:18">
      <c r="A68" s="15" t="s">
        <v>465</v>
      </c>
      <c r="B68" s="17" t="n">
        <v>12083</v>
      </c>
      <c r="C68" s="18">
        <f>(0.0/B68*100)</f>
        <v/>
      </c>
      <c r="D68" s="19" t="n">
        <v>12083</v>
      </c>
      <c r="E68" s="18" t="n">
        <v>83.16979691</v>
      </c>
      <c r="F68" s="20" t="n">
        <v>0.07499276000000001</v>
      </c>
      <c r="G68" s="18" t="n">
        <v>14.61099943</v>
      </c>
      <c r="H68" s="20" t="n">
        <v>0.06920242</v>
      </c>
      <c r="I68" s="18" t="n">
        <v>0.73080554</v>
      </c>
      <c r="J68" s="20" t="n">
        <v>0.02197892</v>
      </c>
      <c r="K68" s="18" t="s">
        <v>404</v>
      </c>
      <c r="L68" s="20" t="s">
        <v>404</v>
      </c>
      <c r="M68" s="18" t="n">
        <v>0</v>
      </c>
      <c r="N68" s="20" t="n">
        <v>0</v>
      </c>
      <c r="O68" s="18" t="n">
        <v>0</v>
      </c>
      <c r="P68" s="20" t="n">
        <v>0</v>
      </c>
      <c r="Q68" s="18" t="n">
        <v>1.48839811</v>
      </c>
      <c r="R68" s="20" t="n">
        <v>0.02494538</v>
      </c>
    </row>
    <row r="69" spans="1:18">
      <c r="A69" s="15" t="s">
        <v>466</v>
      </c>
      <c r="B69" s="17" t="n">
        <v>4876</v>
      </c>
      <c r="C69" s="18">
        <f>(0.0/B69*100)</f>
        <v/>
      </c>
      <c r="D69" s="19" t="n">
        <v>4876</v>
      </c>
      <c r="E69" s="18" t="n">
        <v>73.34933388</v>
      </c>
      <c r="F69" s="20" t="n">
        <v>3.66927666</v>
      </c>
      <c r="G69" s="18" t="n">
        <v>17.67924548</v>
      </c>
      <c r="H69" s="20" t="n">
        <v>3.13737008</v>
      </c>
      <c r="I69" s="18" t="n">
        <v>0</v>
      </c>
      <c r="J69" s="20" t="n">
        <v>0</v>
      </c>
      <c r="K69" s="18" t="s">
        <v>404</v>
      </c>
      <c r="L69" s="20" t="s">
        <v>404</v>
      </c>
      <c r="M69" s="18" t="n">
        <v>0</v>
      </c>
      <c r="N69" s="20" t="n">
        <v>0</v>
      </c>
      <c r="O69" s="18" t="n">
        <v>0</v>
      </c>
      <c r="P69" s="20" t="n">
        <v>0</v>
      </c>
      <c r="Q69" s="18" t="n">
        <v>8.97142064</v>
      </c>
      <c r="R69" s="20" t="n">
        <v>2.07478925</v>
      </c>
    </row>
    <row r="70" spans="1:18">
      <c r="A70" s="15" t="s">
        <v>467</v>
      </c>
      <c r="B70" s="17" t="n">
        <v>6036</v>
      </c>
      <c r="C70" s="18">
        <f>(0.0/B70*100)</f>
        <v/>
      </c>
      <c r="D70" s="19" t="n">
        <v>6036</v>
      </c>
      <c r="E70" s="18" t="n">
        <v>95.27278147</v>
      </c>
      <c r="F70" s="20" t="n">
        <v>1.7470747</v>
      </c>
      <c r="G70" s="18" t="n">
        <v>4.55252381</v>
      </c>
      <c r="H70" s="20" t="n">
        <v>1.73495406</v>
      </c>
      <c r="I70" s="18" t="n">
        <v>0</v>
      </c>
      <c r="J70" s="20" t="n">
        <v>0</v>
      </c>
      <c r="K70" s="18" t="s">
        <v>404</v>
      </c>
      <c r="L70" s="20" t="s">
        <v>404</v>
      </c>
      <c r="M70" s="18" t="n">
        <v>0</v>
      </c>
      <c r="N70" s="20" t="n">
        <v>0</v>
      </c>
      <c r="O70" s="18" t="n">
        <v>0</v>
      </c>
      <c r="P70" s="20" t="n">
        <v>0</v>
      </c>
      <c r="Q70" s="18" t="n">
        <v>0.17469473</v>
      </c>
      <c r="R70" s="20" t="n">
        <v>0.17544569</v>
      </c>
    </row>
    <row r="71" spans="1:18">
      <c r="A71" s="15" t="s">
        <v>468</v>
      </c>
      <c r="B71" s="17" t="n">
        <v>6115</v>
      </c>
      <c r="C71" s="18">
        <f>(0.0/B71*100)</f>
        <v/>
      </c>
      <c r="D71" s="19" t="n">
        <v>6115</v>
      </c>
      <c r="E71" s="18" t="n">
        <v>92.99023505</v>
      </c>
      <c r="F71" s="20" t="n">
        <v>1.04450197</v>
      </c>
      <c r="G71" s="18" t="n">
        <v>5.84592331</v>
      </c>
      <c r="H71" s="20" t="n">
        <v>1.04141239</v>
      </c>
      <c r="I71" s="18" t="n">
        <v>0.62661758</v>
      </c>
      <c r="J71" s="20" t="n">
        <v>0.02967901</v>
      </c>
      <c r="K71" s="18" t="s">
        <v>404</v>
      </c>
      <c r="L71" s="20" t="s">
        <v>404</v>
      </c>
      <c r="M71" s="18" t="n">
        <v>0</v>
      </c>
      <c r="N71" s="20" t="n">
        <v>0</v>
      </c>
      <c r="O71" s="18" t="n">
        <v>0</v>
      </c>
      <c r="P71" s="20" t="n">
        <v>0</v>
      </c>
      <c r="Q71" s="18" t="n">
        <v>0.53722406</v>
      </c>
      <c r="R71" s="20" t="n">
        <v>0.01989416</v>
      </c>
    </row>
    <row r="72" spans="1:18">
      <c r="A72" s="15" t="s">
        <v>469</v>
      </c>
      <c r="B72" s="17" t="n">
        <v>7708</v>
      </c>
      <c r="C72" s="18">
        <f>(0.0/B72*100)</f>
        <v/>
      </c>
      <c r="D72" s="19" t="n">
        <v>7708</v>
      </c>
      <c r="E72" s="18" t="n">
        <v>64.80730531</v>
      </c>
      <c r="F72" s="20" t="n">
        <v>3.27424812</v>
      </c>
      <c r="G72" s="18" t="n">
        <v>31.0935625</v>
      </c>
      <c r="H72" s="20" t="n">
        <v>3.17956722</v>
      </c>
      <c r="I72" s="18" t="n">
        <v>1.80009285</v>
      </c>
      <c r="J72" s="20" t="n">
        <v>0.92598662</v>
      </c>
      <c r="K72" s="18" t="s">
        <v>404</v>
      </c>
      <c r="L72" s="20" t="s">
        <v>404</v>
      </c>
      <c r="M72" s="18" t="n">
        <v>0</v>
      </c>
      <c r="N72" s="20" t="n">
        <v>0</v>
      </c>
      <c r="O72" s="18" t="n">
        <v>0</v>
      </c>
      <c r="P72" s="20" t="n">
        <v>0</v>
      </c>
      <c r="Q72" s="18" t="n">
        <v>2.29903934</v>
      </c>
      <c r="R72" s="20" t="n">
        <v>1.0882077</v>
      </c>
    </row>
    <row r="73" spans="1:18">
      <c r="A73" s="15" t="s">
        <v>470</v>
      </c>
      <c r="B73" s="17" t="n">
        <v>8249</v>
      </c>
      <c r="C73" s="18">
        <f>(0.0/B73*100)</f>
        <v/>
      </c>
      <c r="D73" s="19" t="n">
        <v>8249</v>
      </c>
      <c r="E73" s="18" t="n">
        <v>89.05509098</v>
      </c>
      <c r="F73" s="20" t="n">
        <v>2.29033011</v>
      </c>
      <c r="G73" s="18" t="n">
        <v>5.54958251</v>
      </c>
      <c r="H73" s="20" t="n">
        <v>1.69900112</v>
      </c>
      <c r="I73" s="18" t="n">
        <v>2.74093588</v>
      </c>
      <c r="J73" s="20" t="n">
        <v>1.27603664</v>
      </c>
      <c r="K73" s="18" t="s">
        <v>404</v>
      </c>
      <c r="L73" s="20" t="s">
        <v>404</v>
      </c>
      <c r="M73" s="18" t="n">
        <v>0</v>
      </c>
      <c r="N73" s="20" t="n">
        <v>0</v>
      </c>
      <c r="O73" s="18" t="n">
        <v>0</v>
      </c>
      <c r="P73" s="20" t="n">
        <v>0</v>
      </c>
      <c r="Q73" s="18" t="n">
        <v>2.65439063</v>
      </c>
      <c r="R73" s="20" t="n">
        <v>1.17760679</v>
      </c>
    </row>
    <row r="74" spans="1:18">
      <c r="A74" s="15" t="s">
        <v>471</v>
      </c>
      <c r="B74" s="17" t="n">
        <v>4692</v>
      </c>
      <c r="C74" s="18">
        <f>(484.0/B74*100)</f>
        <v/>
      </c>
      <c r="D74" s="19" t="n">
        <v>4208</v>
      </c>
      <c r="E74" s="18" t="n">
        <v>38.80956111</v>
      </c>
      <c r="F74" s="20" t="n">
        <v>0.22769246</v>
      </c>
      <c r="G74" s="18" t="n">
        <v>39.05047962</v>
      </c>
      <c r="H74" s="20" t="n">
        <v>0.281712</v>
      </c>
      <c r="I74" s="18" t="n">
        <v>0</v>
      </c>
      <c r="J74" s="20" t="n">
        <v>0</v>
      </c>
      <c r="K74" s="18" t="s">
        <v>404</v>
      </c>
      <c r="L74" s="20" t="s">
        <v>404</v>
      </c>
      <c r="M74" s="18" t="n">
        <v>0</v>
      </c>
      <c r="N74" s="20" t="n">
        <v>0</v>
      </c>
      <c r="O74" s="18" t="n">
        <v>0</v>
      </c>
      <c r="P74" s="20" t="n">
        <v>0</v>
      </c>
      <c r="Q74" s="18" t="n">
        <v>22.13995927</v>
      </c>
      <c r="R74" s="20" t="n">
        <v>0.23811977</v>
      </c>
    </row>
    <row r="75" spans="1:18">
      <c r="A75" s="15" t="s">
        <v>472</v>
      </c>
      <c r="B75" s="17" t="n">
        <v>5375</v>
      </c>
      <c r="C75" s="18">
        <f>(483.0/B75*100)</f>
        <v/>
      </c>
      <c r="D75" s="19" t="n">
        <v>4892</v>
      </c>
      <c r="E75" s="18" t="n">
        <v>39.80913403</v>
      </c>
      <c r="F75" s="20" t="n">
        <v>3.4894293</v>
      </c>
      <c r="G75" s="18" t="n">
        <v>40.58659355</v>
      </c>
      <c r="H75" s="20" t="n">
        <v>3.70124137</v>
      </c>
      <c r="I75" s="18" t="n">
        <v>9.05972854</v>
      </c>
      <c r="J75" s="20" t="n">
        <v>2.57180003</v>
      </c>
      <c r="K75" s="18" t="s">
        <v>404</v>
      </c>
      <c r="L75" s="20" t="s">
        <v>404</v>
      </c>
      <c r="M75" s="18" t="n">
        <v>0</v>
      </c>
      <c r="N75" s="20" t="n">
        <v>0</v>
      </c>
      <c r="O75" s="18" t="n">
        <v>0</v>
      </c>
      <c r="P75" s="20" t="n">
        <v>0</v>
      </c>
      <c r="Q75" s="18" t="n">
        <v>10.54454389</v>
      </c>
      <c r="R75" s="20" t="n">
        <v>2.57660574</v>
      </c>
    </row>
    <row r="76" spans="1:18">
      <c r="A76" s="15" t="s">
        <v>473</v>
      </c>
      <c r="B76" s="17" t="n">
        <v>14167</v>
      </c>
      <c r="C76" s="18">
        <f>(1400.0/B76*100)</f>
        <v/>
      </c>
      <c r="D76" s="19" t="n">
        <v>12767</v>
      </c>
      <c r="E76" s="18" t="n">
        <v>74.67208531</v>
      </c>
      <c r="F76" s="20" t="n">
        <v>2.67525279</v>
      </c>
      <c r="G76" s="18" t="n">
        <v>11.41220223</v>
      </c>
      <c r="H76" s="20" t="n">
        <v>2.15806214</v>
      </c>
      <c r="I76" s="18" t="n">
        <v>8.696268829999999</v>
      </c>
      <c r="J76" s="20" t="n">
        <v>1.48191425</v>
      </c>
      <c r="K76" s="18" t="s">
        <v>404</v>
      </c>
      <c r="L76" s="20" t="s">
        <v>404</v>
      </c>
      <c r="M76" s="18" t="n">
        <v>0</v>
      </c>
      <c r="N76" s="20" t="n">
        <v>0</v>
      </c>
      <c r="O76" s="18" t="n">
        <v>0</v>
      </c>
      <c r="P76" s="20" t="n">
        <v>0</v>
      </c>
      <c r="Q76" s="18" t="n">
        <v>5.21944362</v>
      </c>
      <c r="R76" s="20" t="n">
        <v>1.31542034</v>
      </c>
    </row>
    <row r="77" spans="1:18">
      <c r="A77" s="15" t="s">
        <v>474</v>
      </c>
      <c r="B77" s="17" t="n">
        <v>6062</v>
      </c>
      <c r="C77" s="18">
        <f>(0.0/B77*100)</f>
        <v/>
      </c>
      <c r="D77" s="19" t="n">
        <v>6062</v>
      </c>
      <c r="E77" s="18" t="n">
        <v>15.63289315</v>
      </c>
      <c r="F77" s="20" t="n">
        <v>2.27360362</v>
      </c>
      <c r="G77" s="18" t="n">
        <v>50.92723579</v>
      </c>
      <c r="H77" s="20" t="n">
        <v>3.27128808</v>
      </c>
      <c r="I77" s="18" t="n">
        <v>4.08109565</v>
      </c>
      <c r="J77" s="20" t="n">
        <v>1.27745421</v>
      </c>
      <c r="K77" s="18" t="s">
        <v>404</v>
      </c>
      <c r="L77" s="20" t="s">
        <v>404</v>
      </c>
      <c r="M77" s="18" t="n">
        <v>0</v>
      </c>
      <c r="N77" s="20" t="n">
        <v>0</v>
      </c>
      <c r="O77" s="18" t="n">
        <v>0</v>
      </c>
      <c r="P77" s="20" t="n">
        <v>0</v>
      </c>
      <c r="Q77" s="18" t="n">
        <v>29.35877541</v>
      </c>
      <c r="R77" s="20" t="n">
        <v>3.21340097</v>
      </c>
    </row>
    <row r="78" spans="1:18">
      <c r="A78" s="15" t="s">
        <v>475</v>
      </c>
      <c r="B78" s="17" t="n">
        <v>5826</v>
      </c>
      <c r="C78" s="18">
        <f>(0.0/B78*100)</f>
        <v/>
      </c>
      <c r="D78" s="19" t="n">
        <v>5826</v>
      </c>
      <c r="E78" s="18" t="n">
        <v>51.6648575</v>
      </c>
      <c r="F78" s="20" t="n">
        <v>3.64787825</v>
      </c>
      <c r="G78" s="18" t="n">
        <v>14.21213099</v>
      </c>
      <c r="H78" s="20" t="n">
        <v>2.78284949</v>
      </c>
      <c r="I78" s="18" t="n">
        <v>0</v>
      </c>
      <c r="J78" s="20" t="n">
        <v>0</v>
      </c>
      <c r="K78" s="18" t="s">
        <v>404</v>
      </c>
      <c r="L78" s="20" t="s">
        <v>404</v>
      </c>
      <c r="M78" s="18" t="n">
        <v>0</v>
      </c>
      <c r="N78" s="20" t="n">
        <v>0</v>
      </c>
      <c r="O78" s="18" t="n">
        <v>0.38563134</v>
      </c>
      <c r="P78" s="20" t="n">
        <v>0.38726508</v>
      </c>
      <c r="Q78" s="18" t="n">
        <v>33.73738017</v>
      </c>
      <c r="R78" s="20" t="n">
        <v>3.47376571</v>
      </c>
    </row>
    <row customHeight="1" ht="25" r="79" spans="1:18">
      <c r="A79" s="15" t="s">
        <v>476</v>
      </c>
      <c r="B79" s="17" t="n">
        <v>1657</v>
      </c>
      <c r="C79" s="18">
        <f>(21.0/B79*100)</f>
        <v/>
      </c>
      <c r="D79" s="19" t="n">
        <v>1636</v>
      </c>
      <c r="E79" s="18" t="n">
        <v>44.84596406</v>
      </c>
      <c r="F79" s="20" t="n">
        <v>7.34667533</v>
      </c>
      <c r="G79" s="18" t="n">
        <v>27.73611251</v>
      </c>
      <c r="H79" s="20" t="n">
        <v>6.88147369</v>
      </c>
      <c r="I79" s="18" t="n">
        <v>0</v>
      </c>
      <c r="J79" s="20" t="n">
        <v>0</v>
      </c>
      <c r="K79" s="18" t="s">
        <v>404</v>
      </c>
      <c r="L79" s="20" t="s">
        <v>404</v>
      </c>
      <c r="M79" s="18" t="n">
        <v>0</v>
      </c>
      <c r="N79" s="20" t="n">
        <v>0</v>
      </c>
      <c r="O79" s="18" t="n">
        <v>0</v>
      </c>
      <c r="P79" s="20" t="n">
        <v>0</v>
      </c>
      <c r="Q79" s="18" t="n">
        <v>27.41792343</v>
      </c>
      <c r="R79" s="20" t="n">
        <v>6.66572475</v>
      </c>
    </row>
    <row r="80" spans="1:18">
      <c r="A80" s="15" t="s">
        <v>477</v>
      </c>
      <c r="B80" s="17" t="n">
        <v>7841</v>
      </c>
      <c r="C80" s="18">
        <f>(0.0/B80*100)</f>
        <v/>
      </c>
      <c r="D80" s="19" t="n">
        <v>7841</v>
      </c>
      <c r="E80" s="18" t="n">
        <v>87.06390669</v>
      </c>
      <c r="F80" s="20" t="n">
        <v>2.50300785</v>
      </c>
      <c r="G80" s="18" t="n">
        <v>12.93609331</v>
      </c>
      <c r="H80" s="20" t="n">
        <v>2.50300785</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80.65563865</v>
      </c>
      <c r="F81" s="20" t="n">
        <v>3.32144675</v>
      </c>
      <c r="G81" s="18" t="n">
        <v>16.6741648</v>
      </c>
      <c r="H81" s="20" t="n">
        <v>3.15706642</v>
      </c>
      <c r="I81" s="18" t="n">
        <v>0.01997943</v>
      </c>
      <c r="J81" s="20" t="n">
        <v>0.00074735</v>
      </c>
      <c r="K81" s="18" t="s">
        <v>404</v>
      </c>
      <c r="L81" s="20" t="s">
        <v>404</v>
      </c>
      <c r="M81" s="18" t="n">
        <v>0</v>
      </c>
      <c r="N81" s="20" t="n">
        <v>0</v>
      </c>
      <c r="O81" s="18" t="n">
        <v>0</v>
      </c>
      <c r="P81" s="20" t="n">
        <v>0</v>
      </c>
      <c r="Q81" s="18" t="n">
        <v>2.65021712</v>
      </c>
      <c r="R81" s="20" t="n">
        <v>1.27614038</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660</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20.14062104</v>
      </c>
      <c r="F7" s="20" t="n">
        <v>1.76350602</v>
      </c>
      <c r="G7" s="18" t="n">
        <v>72.7771151</v>
      </c>
      <c r="H7" s="20" t="n">
        <v>1.69712316</v>
      </c>
      <c r="I7" s="18" t="n">
        <v>0</v>
      </c>
      <c r="J7" s="20" t="n">
        <v>0</v>
      </c>
      <c r="K7" s="18" t="s">
        <v>404</v>
      </c>
      <c r="L7" s="20" t="s">
        <v>404</v>
      </c>
      <c r="M7" s="18" t="n">
        <v>0</v>
      </c>
      <c r="N7" s="20" t="n">
        <v>0</v>
      </c>
      <c r="O7" s="18" t="n">
        <v>0</v>
      </c>
      <c r="P7" s="20" t="n">
        <v>0</v>
      </c>
      <c r="Q7" s="18" t="n">
        <v>7.08226386</v>
      </c>
      <c r="R7" s="20" t="n">
        <v>0.9889454600000001</v>
      </c>
    </row>
    <row r="8" spans="1:18">
      <c r="A8" s="15" t="s">
        <v>405</v>
      </c>
      <c r="B8" s="17" t="n">
        <v>7007</v>
      </c>
      <c r="C8" s="18">
        <f>(0.0/B8*100)</f>
        <v/>
      </c>
      <c r="D8" s="19" t="n">
        <v>7007</v>
      </c>
      <c r="E8" s="18" t="n">
        <v>7.95873107</v>
      </c>
      <c r="F8" s="20" t="n">
        <v>2.04440758</v>
      </c>
      <c r="G8" s="18" t="n">
        <v>82.29737283</v>
      </c>
      <c r="H8" s="20" t="n">
        <v>2.76290567</v>
      </c>
      <c r="I8" s="18" t="n">
        <v>2.38859168</v>
      </c>
      <c r="J8" s="20" t="n">
        <v>1.04657716</v>
      </c>
      <c r="K8" s="18" t="s">
        <v>404</v>
      </c>
      <c r="L8" s="20" t="s">
        <v>404</v>
      </c>
      <c r="M8" s="18" t="n">
        <v>0</v>
      </c>
      <c r="N8" s="20" t="n">
        <v>0</v>
      </c>
      <c r="O8" s="18" t="n">
        <v>0</v>
      </c>
      <c r="P8" s="20" t="n">
        <v>0</v>
      </c>
      <c r="Q8" s="18" t="n">
        <v>7.35530442</v>
      </c>
      <c r="R8" s="20" t="n">
        <v>2.02059065</v>
      </c>
    </row>
    <row r="9" spans="1:18">
      <c r="A9" s="15" t="s">
        <v>406</v>
      </c>
      <c r="B9" s="17" t="n">
        <v>9651</v>
      </c>
      <c r="C9" s="18">
        <f>(575.0/B9*100)</f>
        <v/>
      </c>
      <c r="D9" s="19" t="n">
        <v>9076</v>
      </c>
      <c r="E9" s="18" t="n">
        <v>18.72364625</v>
      </c>
      <c r="F9" s="20" t="n">
        <v>2.24678345</v>
      </c>
      <c r="G9" s="18" t="n">
        <v>73.11593956</v>
      </c>
      <c r="H9" s="20" t="n">
        <v>2.41955595</v>
      </c>
      <c r="I9" s="18" t="n">
        <v>2.64341192</v>
      </c>
      <c r="J9" s="20" t="n">
        <v>0.97961114</v>
      </c>
      <c r="K9" s="18" t="s">
        <v>404</v>
      </c>
      <c r="L9" s="20" t="s">
        <v>404</v>
      </c>
      <c r="M9" s="18" t="n">
        <v>0</v>
      </c>
      <c r="N9" s="20" t="n">
        <v>0</v>
      </c>
      <c r="O9" s="18" t="n">
        <v>0</v>
      </c>
      <c r="P9" s="20" t="n">
        <v>0</v>
      </c>
      <c r="Q9" s="18" t="n">
        <v>5.51700226</v>
      </c>
      <c r="R9" s="20" t="n">
        <v>1.54586854</v>
      </c>
    </row>
    <row r="10" spans="1:18">
      <c r="A10" s="15" t="s">
        <v>407</v>
      </c>
      <c r="B10" s="17" t="n">
        <v>20058</v>
      </c>
      <c r="C10" s="18">
        <f>(3112.0/B10*100)</f>
        <v/>
      </c>
      <c r="D10" s="19" t="n">
        <v>16946</v>
      </c>
      <c r="E10" s="18" t="n">
        <v>21.69476237</v>
      </c>
      <c r="F10" s="20" t="n">
        <v>2.37475939</v>
      </c>
      <c r="G10" s="18" t="n">
        <v>75.04267084</v>
      </c>
      <c r="H10" s="20" t="n">
        <v>2.54648422</v>
      </c>
      <c r="I10" s="18" t="n">
        <v>1.27124651</v>
      </c>
      <c r="J10" s="20" t="n">
        <v>0.55077188</v>
      </c>
      <c r="K10" s="18" t="s">
        <v>404</v>
      </c>
      <c r="L10" s="20" t="s">
        <v>404</v>
      </c>
      <c r="M10" s="18" t="n">
        <v>0</v>
      </c>
      <c r="N10" s="20" t="n">
        <v>0</v>
      </c>
      <c r="O10" s="18" t="n">
        <v>0</v>
      </c>
      <c r="P10" s="20" t="n">
        <v>0</v>
      </c>
      <c r="Q10" s="18" t="n">
        <v>1.99132029</v>
      </c>
      <c r="R10" s="20" t="n">
        <v>0.78561178</v>
      </c>
    </row>
    <row r="11" spans="1:18">
      <c r="A11" s="15" t="s">
        <v>408</v>
      </c>
      <c r="B11" s="17" t="n">
        <v>7053</v>
      </c>
      <c r="C11" s="18">
        <f>(137.0/B11*100)</f>
        <v/>
      </c>
      <c r="D11" s="19" t="n">
        <v>6916</v>
      </c>
      <c r="E11" s="18" t="n">
        <v>10.9596983</v>
      </c>
      <c r="F11" s="20" t="n">
        <v>2.49157985</v>
      </c>
      <c r="G11" s="18" t="n">
        <v>82.34942771</v>
      </c>
      <c r="H11" s="20" t="n">
        <v>2.90921143</v>
      </c>
      <c r="I11" s="18" t="n">
        <v>3.6492284</v>
      </c>
      <c r="J11" s="20" t="n">
        <v>1.66291559</v>
      </c>
      <c r="K11" s="18" t="s">
        <v>404</v>
      </c>
      <c r="L11" s="20" t="s">
        <v>404</v>
      </c>
      <c r="M11" s="18" t="n">
        <v>0</v>
      </c>
      <c r="N11" s="20" t="n">
        <v>0</v>
      </c>
      <c r="O11" s="18" t="n">
        <v>0</v>
      </c>
      <c r="P11" s="20" t="n">
        <v>0</v>
      </c>
      <c r="Q11" s="18" t="n">
        <v>3.0416456</v>
      </c>
      <c r="R11" s="20" t="n">
        <v>1.28426952</v>
      </c>
    </row>
    <row r="12" spans="1:18">
      <c r="A12" s="15" t="s">
        <v>409</v>
      </c>
      <c r="B12" s="17" t="n">
        <v>6894</v>
      </c>
      <c r="C12" s="18">
        <f>(106.0/B12*100)</f>
        <v/>
      </c>
      <c r="D12" s="19" t="n">
        <v>6788</v>
      </c>
      <c r="E12" s="18" t="n">
        <v>9.255209710000001</v>
      </c>
      <c r="F12" s="20" t="n">
        <v>1.84186302</v>
      </c>
      <c r="G12" s="18" t="n">
        <v>86.35050639000001</v>
      </c>
      <c r="H12" s="20" t="n">
        <v>1.99838659</v>
      </c>
      <c r="I12" s="18" t="n">
        <v>0.7365923599999999</v>
      </c>
      <c r="J12" s="20" t="n">
        <v>0.5014068</v>
      </c>
      <c r="K12" s="18" t="s">
        <v>404</v>
      </c>
      <c r="L12" s="20" t="s">
        <v>404</v>
      </c>
      <c r="M12" s="18" t="n">
        <v>0</v>
      </c>
      <c r="N12" s="20" t="n">
        <v>0</v>
      </c>
      <c r="O12" s="18" t="n">
        <v>0</v>
      </c>
      <c r="P12" s="20" t="n">
        <v>0</v>
      </c>
      <c r="Q12" s="18" t="n">
        <v>3.65769154</v>
      </c>
      <c r="R12" s="20" t="n">
        <v>1.26586307</v>
      </c>
    </row>
    <row r="13" spans="1:18">
      <c r="A13" s="15" t="s">
        <v>410</v>
      </c>
      <c r="B13" s="17" t="n">
        <v>7161</v>
      </c>
      <c r="C13" s="18">
        <f>(1175.0/B13*100)</f>
        <v/>
      </c>
      <c r="D13" s="19" t="n">
        <v>5986</v>
      </c>
      <c r="E13" s="18" t="n">
        <v>8.70917996</v>
      </c>
      <c r="F13" s="20" t="n">
        <v>1.95936323</v>
      </c>
      <c r="G13" s="18" t="n">
        <v>80.97671226999999</v>
      </c>
      <c r="H13" s="20" t="n">
        <v>2.80731569</v>
      </c>
      <c r="I13" s="18" t="n">
        <v>4.97035021</v>
      </c>
      <c r="J13" s="20" t="n">
        <v>1.32926756</v>
      </c>
      <c r="K13" s="18" t="s">
        <v>404</v>
      </c>
      <c r="L13" s="20" t="s">
        <v>404</v>
      </c>
      <c r="M13" s="18" t="n">
        <v>0</v>
      </c>
      <c r="N13" s="20" t="n">
        <v>0</v>
      </c>
      <c r="O13" s="18" t="n">
        <v>0</v>
      </c>
      <c r="P13" s="20" t="n">
        <v>0</v>
      </c>
      <c r="Q13" s="18" t="n">
        <v>5.34375755</v>
      </c>
      <c r="R13" s="20" t="n">
        <v>1.72864256</v>
      </c>
    </row>
    <row r="14" spans="1:18">
      <c r="A14" s="15" t="s">
        <v>411</v>
      </c>
      <c r="B14" s="17" t="n">
        <v>5587</v>
      </c>
      <c r="C14" s="18">
        <f>(380.0/B14*100)</f>
        <v/>
      </c>
      <c r="D14" s="19" t="n">
        <v>5207</v>
      </c>
      <c r="E14" s="18" t="n">
        <v>29.15328376</v>
      </c>
      <c r="F14" s="20" t="n">
        <v>2.5622921</v>
      </c>
      <c r="G14" s="18" t="n">
        <v>69.42048226</v>
      </c>
      <c r="H14" s="20" t="n">
        <v>2.63274033</v>
      </c>
      <c r="I14" s="18" t="n">
        <v>1.42623398</v>
      </c>
      <c r="J14" s="20" t="n">
        <v>0.7383638</v>
      </c>
      <c r="K14" s="18" t="s">
        <v>404</v>
      </c>
      <c r="L14" s="20" t="s">
        <v>404</v>
      </c>
      <c r="M14" s="18" t="n">
        <v>0</v>
      </c>
      <c r="N14" s="20" t="n">
        <v>0</v>
      </c>
      <c r="O14" s="18" t="n">
        <v>0</v>
      </c>
      <c r="P14" s="20" t="n">
        <v>0</v>
      </c>
      <c r="Q14" s="18" t="n">
        <v>0</v>
      </c>
      <c r="R14" s="20" t="n">
        <v>0</v>
      </c>
    </row>
    <row r="15" spans="1:18">
      <c r="A15" s="15" t="s">
        <v>412</v>
      </c>
      <c r="B15" s="17" t="n">
        <v>5882</v>
      </c>
      <c r="C15" s="18">
        <f>(0.0/B15*100)</f>
        <v/>
      </c>
      <c r="D15" s="19" t="n">
        <v>5882</v>
      </c>
      <c r="E15" s="18" t="n">
        <v>16.32441286</v>
      </c>
      <c r="F15" s="20" t="n">
        <v>2.99202667</v>
      </c>
      <c r="G15" s="18" t="n">
        <v>74.94847577</v>
      </c>
      <c r="H15" s="20" t="n">
        <v>3.7143875</v>
      </c>
      <c r="I15" s="18" t="n">
        <v>1.95206003</v>
      </c>
      <c r="J15" s="20" t="n">
        <v>1.08342117</v>
      </c>
      <c r="K15" s="18" t="s">
        <v>404</v>
      </c>
      <c r="L15" s="20" t="s">
        <v>404</v>
      </c>
      <c r="M15" s="18" t="n">
        <v>0</v>
      </c>
      <c r="N15" s="20" t="n">
        <v>0</v>
      </c>
      <c r="O15" s="18" t="n">
        <v>0</v>
      </c>
      <c r="P15" s="20" t="n">
        <v>0</v>
      </c>
      <c r="Q15" s="18" t="n">
        <v>6.77505134</v>
      </c>
      <c r="R15" s="20" t="n">
        <v>2.1644026</v>
      </c>
    </row>
    <row r="16" spans="1:18">
      <c r="A16" s="15" t="s">
        <v>413</v>
      </c>
      <c r="B16" s="17" t="n">
        <v>6108</v>
      </c>
      <c r="C16" s="18">
        <f>(495.0/B16*100)</f>
        <v/>
      </c>
      <c r="D16" s="19" t="n">
        <v>5613</v>
      </c>
      <c r="E16" s="18" t="n">
        <v>23.04489248</v>
      </c>
      <c r="F16" s="20" t="n">
        <v>2.84691833</v>
      </c>
      <c r="G16" s="18" t="n">
        <v>66.47571241</v>
      </c>
      <c r="H16" s="20" t="n">
        <v>3.05645849</v>
      </c>
      <c r="I16" s="18" t="n">
        <v>6.51888265</v>
      </c>
      <c r="J16" s="20" t="n">
        <v>1.46761553</v>
      </c>
      <c r="K16" s="18" t="s">
        <v>404</v>
      </c>
      <c r="L16" s="20" t="s">
        <v>404</v>
      </c>
      <c r="M16" s="18" t="n">
        <v>0</v>
      </c>
      <c r="N16" s="20" t="n">
        <v>0</v>
      </c>
      <c r="O16" s="18" t="n">
        <v>0</v>
      </c>
      <c r="P16" s="20" t="n">
        <v>0</v>
      </c>
      <c r="Q16" s="18" t="n">
        <v>3.96051247</v>
      </c>
      <c r="R16" s="20" t="n">
        <v>1.54126327</v>
      </c>
    </row>
    <row r="17" spans="1:18">
      <c r="A17" s="15" t="s">
        <v>414</v>
      </c>
      <c r="B17" s="17" t="n">
        <v>6504</v>
      </c>
      <c r="C17" s="18">
        <f>(1325.0/B17*100)</f>
        <v/>
      </c>
      <c r="D17" s="19" t="n">
        <v>5179</v>
      </c>
      <c r="E17" s="18" t="n">
        <v>13.74590639</v>
      </c>
      <c r="F17" s="20" t="n">
        <v>2.67406284</v>
      </c>
      <c r="G17" s="18" t="n">
        <v>75.25768386999999</v>
      </c>
      <c r="H17" s="20" t="n">
        <v>3.23925525</v>
      </c>
      <c r="I17" s="18" t="n">
        <v>5.40044798</v>
      </c>
      <c r="J17" s="20" t="n">
        <v>1.54253021</v>
      </c>
      <c r="K17" s="18" t="s">
        <v>404</v>
      </c>
      <c r="L17" s="20" t="s">
        <v>404</v>
      </c>
      <c r="M17" s="18" t="n">
        <v>0</v>
      </c>
      <c r="N17" s="20" t="n">
        <v>0</v>
      </c>
      <c r="O17" s="18" t="n">
        <v>0</v>
      </c>
      <c r="P17" s="20" t="n">
        <v>0</v>
      </c>
      <c r="Q17" s="18" t="n">
        <v>5.59596177</v>
      </c>
      <c r="R17" s="20" t="n">
        <v>1.85098638</v>
      </c>
    </row>
    <row r="18" spans="1:18">
      <c r="A18" s="15" t="s">
        <v>415</v>
      </c>
      <c r="B18" s="17" t="n">
        <v>5532</v>
      </c>
      <c r="C18" s="18">
        <f>(0.0/B18*100)</f>
        <v/>
      </c>
      <c r="D18" s="19" t="n">
        <v>5532</v>
      </c>
      <c r="E18" s="18" t="n">
        <v>11.70472746</v>
      </c>
      <c r="F18" s="20" t="n">
        <v>2.51264785</v>
      </c>
      <c r="G18" s="18" t="n">
        <v>85.3551156</v>
      </c>
      <c r="H18" s="20" t="n">
        <v>2.84713275</v>
      </c>
      <c r="I18" s="18" t="n">
        <v>0.69901605</v>
      </c>
      <c r="J18" s="20" t="n">
        <v>0.37456744</v>
      </c>
      <c r="K18" s="18" t="s">
        <v>404</v>
      </c>
      <c r="L18" s="20" t="s">
        <v>404</v>
      </c>
      <c r="M18" s="18" t="n">
        <v>0</v>
      </c>
      <c r="N18" s="20" t="n">
        <v>0</v>
      </c>
      <c r="O18" s="18" t="n">
        <v>0</v>
      </c>
      <c r="P18" s="20" t="n">
        <v>0</v>
      </c>
      <c r="Q18" s="18" t="n">
        <v>2.2411409</v>
      </c>
      <c r="R18" s="20" t="n">
        <v>0.97612247</v>
      </c>
    </row>
    <row r="19" spans="1:18">
      <c r="A19" s="15" t="s">
        <v>416</v>
      </c>
      <c r="B19" s="17" t="n">
        <v>5658</v>
      </c>
      <c r="C19" s="18">
        <f>(327.0/B19*100)</f>
        <v/>
      </c>
      <c r="D19" s="19" t="n">
        <v>5331</v>
      </c>
      <c r="E19" s="18" t="n">
        <v>24.00339611</v>
      </c>
      <c r="F19" s="20" t="n">
        <v>3.15870303</v>
      </c>
      <c r="G19" s="18" t="n">
        <v>70.19093126999999</v>
      </c>
      <c r="H19" s="20" t="n">
        <v>3.29873737</v>
      </c>
      <c r="I19" s="18" t="n">
        <v>1.52408052</v>
      </c>
      <c r="J19" s="20" t="n">
        <v>0.7630589</v>
      </c>
      <c r="K19" s="18" t="s">
        <v>404</v>
      </c>
      <c r="L19" s="20" t="s">
        <v>404</v>
      </c>
      <c r="M19" s="18" t="n">
        <v>0</v>
      </c>
      <c r="N19" s="20" t="n">
        <v>0</v>
      </c>
      <c r="O19" s="18" t="n">
        <v>0</v>
      </c>
      <c r="P19" s="20" t="n">
        <v>0</v>
      </c>
      <c r="Q19" s="18" t="n">
        <v>4.28159211</v>
      </c>
      <c r="R19" s="20" t="n">
        <v>1.39030426</v>
      </c>
    </row>
    <row r="20" spans="1:18">
      <c r="A20" s="15" t="s">
        <v>417</v>
      </c>
      <c r="B20" s="17" t="n">
        <v>3371</v>
      </c>
      <c r="C20" s="18">
        <f>(24.0/B20*100)</f>
        <v/>
      </c>
      <c r="D20" s="19" t="n">
        <v>3347</v>
      </c>
      <c r="E20" s="18" t="n">
        <v>7.70953838</v>
      </c>
      <c r="F20" s="20" t="n">
        <v>0.11735963</v>
      </c>
      <c r="G20" s="18" t="n">
        <v>85.60021488</v>
      </c>
      <c r="H20" s="20" t="n">
        <v>0.22734904</v>
      </c>
      <c r="I20" s="18" t="n">
        <v>1.22888678</v>
      </c>
      <c r="J20" s="20" t="n">
        <v>0.11311178</v>
      </c>
      <c r="K20" s="18" t="s">
        <v>404</v>
      </c>
      <c r="L20" s="20" t="s">
        <v>404</v>
      </c>
      <c r="M20" s="18" t="n">
        <v>0</v>
      </c>
      <c r="N20" s="20" t="n">
        <v>0</v>
      </c>
      <c r="O20" s="18" t="n">
        <v>0</v>
      </c>
      <c r="P20" s="20" t="n">
        <v>0</v>
      </c>
      <c r="Q20" s="18" t="n">
        <v>5.46135996</v>
      </c>
      <c r="R20" s="20" t="n">
        <v>0.12933227</v>
      </c>
    </row>
    <row r="21" spans="1:18">
      <c r="A21" s="15" t="s">
        <v>418</v>
      </c>
      <c r="B21" s="17" t="n">
        <v>5741</v>
      </c>
      <c r="C21" s="18">
        <f>(0.0/B21*100)</f>
        <v/>
      </c>
      <c r="D21" s="19" t="n">
        <v>5741</v>
      </c>
      <c r="E21" s="18" t="n">
        <v>36.33625838</v>
      </c>
      <c r="F21" s="20" t="n">
        <v>4.08523061</v>
      </c>
      <c r="G21" s="18" t="n">
        <v>53.07132783</v>
      </c>
      <c r="H21" s="20" t="n">
        <v>4.08740944</v>
      </c>
      <c r="I21" s="18" t="n">
        <v>7.15745184</v>
      </c>
      <c r="J21" s="20" t="n">
        <v>2.18433928</v>
      </c>
      <c r="K21" s="18" t="s">
        <v>404</v>
      </c>
      <c r="L21" s="20" t="s">
        <v>404</v>
      </c>
      <c r="M21" s="18" t="n">
        <v>0</v>
      </c>
      <c r="N21" s="20" t="n">
        <v>0</v>
      </c>
      <c r="O21" s="18" t="n">
        <v>0</v>
      </c>
      <c r="P21" s="20" t="n">
        <v>0</v>
      </c>
      <c r="Q21" s="18" t="n">
        <v>3.43496196</v>
      </c>
      <c r="R21" s="20" t="n">
        <v>1.48518313</v>
      </c>
    </row>
    <row r="22" spans="1:18">
      <c r="A22" s="15" t="s">
        <v>419</v>
      </c>
      <c r="B22" s="17" t="n">
        <v>6598</v>
      </c>
      <c r="C22" s="18">
        <f>(0.0/B22*100)</f>
        <v/>
      </c>
      <c r="D22" s="19" t="n">
        <v>6598</v>
      </c>
      <c r="E22" s="18" t="n">
        <v>36.73746044</v>
      </c>
      <c r="F22" s="20" t="n">
        <v>3.2538861</v>
      </c>
      <c r="G22" s="18" t="n">
        <v>52.37997981</v>
      </c>
      <c r="H22" s="20" t="n">
        <v>3.66404413</v>
      </c>
      <c r="I22" s="18" t="n">
        <v>1.75108981</v>
      </c>
      <c r="J22" s="20" t="n">
        <v>0.98183897</v>
      </c>
      <c r="K22" s="18" t="s">
        <v>404</v>
      </c>
      <c r="L22" s="20" t="s">
        <v>404</v>
      </c>
      <c r="M22" s="18" t="n">
        <v>0</v>
      </c>
      <c r="N22" s="20" t="n">
        <v>0</v>
      </c>
      <c r="O22" s="18" t="n">
        <v>0</v>
      </c>
      <c r="P22" s="20" t="n">
        <v>0</v>
      </c>
      <c r="Q22" s="18" t="n">
        <v>9.131469940000001</v>
      </c>
      <c r="R22" s="20" t="n">
        <v>1.92428096</v>
      </c>
    </row>
    <row r="23" spans="1:18">
      <c r="A23" s="15" t="s">
        <v>420</v>
      </c>
      <c r="B23" s="17" t="n">
        <v>11583</v>
      </c>
      <c r="C23" s="18">
        <f>(3185.0/B23*100)</f>
        <v/>
      </c>
      <c r="D23" s="19" t="n">
        <v>8398</v>
      </c>
      <c r="E23" s="18" t="n">
        <v>17.44690861</v>
      </c>
      <c r="F23" s="20" t="n">
        <v>2.78158799</v>
      </c>
      <c r="G23" s="18" t="n">
        <v>72.80410438</v>
      </c>
      <c r="H23" s="20" t="n">
        <v>2.9196641</v>
      </c>
      <c r="I23" s="18" t="n">
        <v>5.12202784</v>
      </c>
      <c r="J23" s="20" t="n">
        <v>1.70951704</v>
      </c>
      <c r="K23" s="18" t="s">
        <v>404</v>
      </c>
      <c r="L23" s="20" t="s">
        <v>404</v>
      </c>
      <c r="M23" s="18" t="n">
        <v>0</v>
      </c>
      <c r="N23" s="20" t="n">
        <v>0</v>
      </c>
      <c r="O23" s="18" t="n">
        <v>0</v>
      </c>
      <c r="P23" s="20" t="n">
        <v>0</v>
      </c>
      <c r="Q23" s="18" t="n">
        <v>4.62695917</v>
      </c>
      <c r="R23" s="20" t="n">
        <v>1.22154565</v>
      </c>
    </row>
    <row r="24" spans="1:18">
      <c r="A24" s="15" t="s">
        <v>421</v>
      </c>
      <c r="B24" s="17" t="n">
        <v>6647</v>
      </c>
      <c r="C24" s="18">
        <f>(0.0/B24*100)</f>
        <v/>
      </c>
      <c r="D24" s="19" t="n">
        <v>6647</v>
      </c>
      <c r="E24" s="18" t="n">
        <v>10.59954696</v>
      </c>
      <c r="F24" s="20" t="n">
        <v>1.99079961</v>
      </c>
      <c r="G24" s="18" t="n">
        <v>89.40045304</v>
      </c>
      <c r="H24" s="20" t="n">
        <v>1.99079961</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20.90738134</v>
      </c>
      <c r="F25" s="20" t="n">
        <v>3.2048</v>
      </c>
      <c r="G25" s="18" t="n">
        <v>70.81437303</v>
      </c>
      <c r="H25" s="20" t="n">
        <v>3.46894904</v>
      </c>
      <c r="I25" s="18" t="n">
        <v>1.68434723</v>
      </c>
      <c r="J25" s="20" t="n">
        <v>0.9826282</v>
      </c>
      <c r="K25" s="18" t="s">
        <v>404</v>
      </c>
      <c r="L25" s="20" t="s">
        <v>404</v>
      </c>
      <c r="M25" s="18" t="n">
        <v>0</v>
      </c>
      <c r="N25" s="20" t="n">
        <v>0</v>
      </c>
      <c r="O25" s="18" t="n">
        <v>0</v>
      </c>
      <c r="P25" s="20" t="n">
        <v>0</v>
      </c>
      <c r="Q25" s="18" t="n">
        <v>6.59389839</v>
      </c>
      <c r="R25" s="20" t="n">
        <v>1.85189651</v>
      </c>
    </row>
    <row r="26" spans="1:18">
      <c r="A26" s="15" t="s">
        <v>423</v>
      </c>
      <c r="B26" s="17" t="n">
        <v>4869</v>
      </c>
      <c r="C26" s="18">
        <f>(11.0/B26*100)</f>
        <v/>
      </c>
      <c r="D26" s="19" t="n">
        <v>4858</v>
      </c>
      <c r="E26" s="18" t="n">
        <v>15.82604136</v>
      </c>
      <c r="F26" s="20" t="n">
        <v>2.2837474</v>
      </c>
      <c r="G26" s="18" t="n">
        <v>79.73759269999999</v>
      </c>
      <c r="H26" s="20" t="n">
        <v>2.53071455</v>
      </c>
      <c r="I26" s="18" t="n">
        <v>1.23436765</v>
      </c>
      <c r="J26" s="20" t="n">
        <v>0.6457975</v>
      </c>
      <c r="K26" s="18" t="s">
        <v>404</v>
      </c>
      <c r="L26" s="20" t="s">
        <v>404</v>
      </c>
      <c r="M26" s="18" t="n">
        <v>0</v>
      </c>
      <c r="N26" s="20" t="n">
        <v>0</v>
      </c>
      <c r="O26" s="18" t="n">
        <v>0</v>
      </c>
      <c r="P26" s="20" t="n">
        <v>0</v>
      </c>
      <c r="Q26" s="18" t="n">
        <v>3.2019983</v>
      </c>
      <c r="R26" s="20" t="n">
        <v>1.11879895</v>
      </c>
    </row>
    <row r="27" spans="1:18">
      <c r="A27" s="15" t="s">
        <v>424</v>
      </c>
      <c r="B27" s="17" t="n">
        <v>5299</v>
      </c>
      <c r="C27" s="18">
        <f>(0.0/B27*100)</f>
        <v/>
      </c>
      <c r="D27" s="19" t="n">
        <v>5299</v>
      </c>
      <c r="E27" s="18" t="n">
        <v>18.73107564</v>
      </c>
      <c r="F27" s="20" t="n">
        <v>0.08626461000000001</v>
      </c>
      <c r="G27" s="18" t="n">
        <v>77.60767036999999</v>
      </c>
      <c r="H27" s="20" t="n">
        <v>0.08605027</v>
      </c>
      <c r="I27" s="18" t="n">
        <v>0.49639057</v>
      </c>
      <c r="J27" s="20" t="n">
        <v>0.009421560000000001</v>
      </c>
      <c r="K27" s="18" t="s">
        <v>404</v>
      </c>
      <c r="L27" s="20" t="s">
        <v>404</v>
      </c>
      <c r="M27" s="18" t="n">
        <v>0</v>
      </c>
      <c r="N27" s="20" t="n">
        <v>0</v>
      </c>
      <c r="O27" s="18" t="n">
        <v>0</v>
      </c>
      <c r="P27" s="20" t="n">
        <v>0</v>
      </c>
      <c r="Q27" s="18" t="n">
        <v>3.16486342</v>
      </c>
      <c r="R27" s="20" t="n">
        <v>0.00761712</v>
      </c>
    </row>
    <row r="28" spans="1:18">
      <c r="A28" s="15" t="s">
        <v>425</v>
      </c>
      <c r="B28" s="17" t="n">
        <v>7568</v>
      </c>
      <c r="C28" s="18">
        <f>(1299.0/B28*100)</f>
        <v/>
      </c>
      <c r="D28" s="19" t="n">
        <v>6269</v>
      </c>
      <c r="E28" s="18" t="n">
        <v>36.24440149</v>
      </c>
      <c r="F28" s="20" t="n">
        <v>3.46345034</v>
      </c>
      <c r="G28" s="18" t="n">
        <v>56.93451991</v>
      </c>
      <c r="H28" s="20" t="n">
        <v>3.45673874</v>
      </c>
      <c r="I28" s="18" t="n">
        <v>6.8210786</v>
      </c>
      <c r="J28" s="20" t="n">
        <v>1.9792996</v>
      </c>
      <c r="K28" s="18" t="s">
        <v>404</v>
      </c>
      <c r="L28" s="20" t="s">
        <v>404</v>
      </c>
      <c r="M28" s="18" t="n">
        <v>0</v>
      </c>
      <c r="N28" s="20" t="n">
        <v>0</v>
      </c>
      <c r="O28" s="18" t="n">
        <v>0</v>
      </c>
      <c r="P28" s="20" t="n">
        <v>0</v>
      </c>
      <c r="Q28" s="18" t="n">
        <v>0</v>
      </c>
      <c r="R28" s="20" t="n">
        <v>0</v>
      </c>
    </row>
    <row r="29" spans="1:18">
      <c r="A29" s="15" t="s">
        <v>426</v>
      </c>
      <c r="B29" s="17" t="n">
        <v>5385</v>
      </c>
      <c r="C29" s="18">
        <f>(1126.0/B29*100)</f>
        <v/>
      </c>
      <c r="D29" s="19" t="n">
        <v>4259</v>
      </c>
      <c r="E29" s="18" t="n">
        <v>11.2466144</v>
      </c>
      <c r="F29" s="20" t="n">
        <v>2.59315159</v>
      </c>
      <c r="G29" s="18" t="n">
        <v>58.40797833</v>
      </c>
      <c r="H29" s="20" t="n">
        <v>4.25406874</v>
      </c>
      <c r="I29" s="18" t="n">
        <v>26.92781303</v>
      </c>
      <c r="J29" s="20" t="n">
        <v>4.06909433</v>
      </c>
      <c r="K29" s="18" t="s">
        <v>404</v>
      </c>
      <c r="L29" s="20" t="s">
        <v>404</v>
      </c>
      <c r="M29" s="18" t="n">
        <v>0</v>
      </c>
      <c r="N29" s="20" t="n">
        <v>0</v>
      </c>
      <c r="O29" s="18" t="n">
        <v>0</v>
      </c>
      <c r="P29" s="20" t="n">
        <v>0</v>
      </c>
      <c r="Q29" s="18" t="n">
        <v>3.41759424</v>
      </c>
      <c r="R29" s="20" t="n">
        <v>1.68327524</v>
      </c>
    </row>
    <row r="30" spans="1:18">
      <c r="A30" s="15" t="s">
        <v>427</v>
      </c>
      <c r="B30" s="17" t="n">
        <v>4520</v>
      </c>
      <c r="C30" s="18">
        <f>(1053.0/B30*100)</f>
        <v/>
      </c>
      <c r="D30" s="19" t="n">
        <v>3467</v>
      </c>
      <c r="E30" s="18" t="n">
        <v>29.25697141</v>
      </c>
      <c r="F30" s="20" t="n">
        <v>3.99644147</v>
      </c>
      <c r="G30" s="18" t="n">
        <v>67.27777953</v>
      </c>
      <c r="H30" s="20" t="n">
        <v>4.10528639</v>
      </c>
      <c r="I30" s="18" t="n">
        <v>0.72028658</v>
      </c>
      <c r="J30" s="20" t="n">
        <v>0.7808831899999999</v>
      </c>
      <c r="K30" s="18" t="s">
        <v>404</v>
      </c>
      <c r="L30" s="20" t="s">
        <v>404</v>
      </c>
      <c r="M30" s="18" t="n">
        <v>0</v>
      </c>
      <c r="N30" s="20" t="n">
        <v>0</v>
      </c>
      <c r="O30" s="18" t="n">
        <v>0</v>
      </c>
      <c r="P30" s="20" t="n">
        <v>0</v>
      </c>
      <c r="Q30" s="18" t="n">
        <v>2.74496249</v>
      </c>
      <c r="R30" s="20" t="n">
        <v>0.90632883</v>
      </c>
    </row>
    <row r="31" spans="1:18">
      <c r="A31" s="15" t="s">
        <v>428</v>
      </c>
      <c r="B31" s="17" t="n">
        <v>5456</v>
      </c>
      <c r="C31" s="18">
        <f>(502.0/B31*100)</f>
        <v/>
      </c>
      <c r="D31" s="19" t="n">
        <v>4954</v>
      </c>
      <c r="E31" s="18" t="n">
        <v>6.86611781</v>
      </c>
      <c r="F31" s="20" t="n">
        <v>1.85604392</v>
      </c>
      <c r="G31" s="18" t="n">
        <v>79.04363712</v>
      </c>
      <c r="H31" s="20" t="n">
        <v>2.62923628</v>
      </c>
      <c r="I31" s="18" t="n">
        <v>9.60130165</v>
      </c>
      <c r="J31" s="20" t="n">
        <v>1.86478762</v>
      </c>
      <c r="K31" s="18" t="s">
        <v>404</v>
      </c>
      <c r="L31" s="20" t="s">
        <v>404</v>
      </c>
      <c r="M31" s="18" t="n">
        <v>0</v>
      </c>
      <c r="N31" s="20" t="n">
        <v>0</v>
      </c>
      <c r="O31" s="18" t="n">
        <v>0</v>
      </c>
      <c r="P31" s="20" t="n">
        <v>0</v>
      </c>
      <c r="Q31" s="18" t="n">
        <v>4.48894343</v>
      </c>
      <c r="R31" s="20" t="n">
        <v>1.49613073</v>
      </c>
    </row>
    <row r="32" spans="1:18">
      <c r="A32" s="15" t="s">
        <v>429</v>
      </c>
      <c r="B32" s="17" t="n">
        <v>4478</v>
      </c>
      <c r="C32" s="18">
        <f>(0.0/B32*100)</f>
        <v/>
      </c>
      <c r="D32" s="19" t="n">
        <v>4478</v>
      </c>
      <c r="E32" s="18" t="n">
        <v>21.1677066</v>
      </c>
      <c r="F32" s="20" t="n">
        <v>3.15721123</v>
      </c>
      <c r="G32" s="18" t="n">
        <v>73.82427362999999</v>
      </c>
      <c r="H32" s="20" t="n">
        <v>3.43835703</v>
      </c>
      <c r="I32" s="18" t="n">
        <v>2.31769228</v>
      </c>
      <c r="J32" s="20" t="n">
        <v>1.13158202</v>
      </c>
      <c r="K32" s="18" t="s">
        <v>404</v>
      </c>
      <c r="L32" s="20" t="s">
        <v>404</v>
      </c>
      <c r="M32" s="18" t="n">
        <v>0</v>
      </c>
      <c r="N32" s="20" t="n">
        <v>0</v>
      </c>
      <c r="O32" s="18" t="n">
        <v>0</v>
      </c>
      <c r="P32" s="20" t="n">
        <v>0</v>
      </c>
      <c r="Q32" s="18" t="n">
        <v>2.6903275</v>
      </c>
      <c r="R32" s="20" t="n">
        <v>1.34102162</v>
      </c>
    </row>
    <row r="33" spans="1:18">
      <c r="A33" s="15" t="s">
        <v>430</v>
      </c>
      <c r="B33" s="17" t="n">
        <v>7325</v>
      </c>
      <c r="C33" s="18">
        <f>(29.0/B33*100)</f>
        <v/>
      </c>
      <c r="D33" s="19" t="n">
        <v>7296</v>
      </c>
      <c r="E33" s="18" t="n">
        <v>23.11356488</v>
      </c>
      <c r="F33" s="20" t="n">
        <v>3.0938613</v>
      </c>
      <c r="G33" s="18" t="n">
        <v>61.29629775</v>
      </c>
      <c r="H33" s="20" t="n">
        <v>3.16251688</v>
      </c>
      <c r="I33" s="18" t="n">
        <v>12.56230112</v>
      </c>
      <c r="J33" s="20" t="n">
        <v>0.9431853100000001</v>
      </c>
      <c r="K33" s="18" t="s">
        <v>404</v>
      </c>
      <c r="L33" s="20" t="s">
        <v>404</v>
      </c>
      <c r="M33" s="18" t="n">
        <v>0</v>
      </c>
      <c r="N33" s="20" t="n">
        <v>0</v>
      </c>
      <c r="O33" s="18" t="n">
        <v>0</v>
      </c>
      <c r="P33" s="20" t="n">
        <v>0</v>
      </c>
      <c r="Q33" s="18" t="n">
        <v>3.02783626</v>
      </c>
      <c r="R33" s="20" t="n">
        <v>1.37554244</v>
      </c>
    </row>
    <row r="34" spans="1:18">
      <c r="A34" s="15" t="s">
        <v>431</v>
      </c>
      <c r="B34" s="17" t="n">
        <v>6350</v>
      </c>
      <c r="C34" s="18">
        <f>(0.0/B34*100)</f>
        <v/>
      </c>
      <c r="D34" s="19" t="n">
        <v>6350</v>
      </c>
      <c r="E34" s="18" t="n">
        <v>11.31811901</v>
      </c>
      <c r="F34" s="20" t="n">
        <v>1.71302906</v>
      </c>
      <c r="G34" s="18" t="n">
        <v>82.81862882</v>
      </c>
      <c r="H34" s="20" t="n">
        <v>2.39588899</v>
      </c>
      <c r="I34" s="18" t="n">
        <v>0.30927073</v>
      </c>
      <c r="J34" s="20" t="n">
        <v>0.19914074</v>
      </c>
      <c r="K34" s="18" t="s">
        <v>404</v>
      </c>
      <c r="L34" s="20" t="s">
        <v>404</v>
      </c>
      <c r="M34" s="18" t="n">
        <v>0</v>
      </c>
      <c r="N34" s="20" t="n">
        <v>0</v>
      </c>
      <c r="O34" s="18" t="n">
        <v>0</v>
      </c>
      <c r="P34" s="20" t="n">
        <v>0</v>
      </c>
      <c r="Q34" s="18" t="n">
        <v>5.55398144</v>
      </c>
      <c r="R34" s="20" t="n">
        <v>1.79351341</v>
      </c>
    </row>
    <row r="35" spans="1:18">
      <c r="A35" s="15" t="s">
        <v>432</v>
      </c>
      <c r="B35" s="17" t="n">
        <v>6406</v>
      </c>
      <c r="C35" s="18">
        <f>(450.0/B35*100)</f>
        <v/>
      </c>
      <c r="D35" s="19" t="n">
        <v>5956</v>
      </c>
      <c r="E35" s="18" t="n">
        <v>21.97342288</v>
      </c>
      <c r="F35" s="20" t="n">
        <v>0.29563941</v>
      </c>
      <c r="G35" s="18" t="n">
        <v>65.80974249</v>
      </c>
      <c r="H35" s="20" t="n">
        <v>0.32638618</v>
      </c>
      <c r="I35" s="18" t="n">
        <v>5.02609543</v>
      </c>
      <c r="J35" s="20" t="n">
        <v>0.08215685</v>
      </c>
      <c r="K35" s="18" t="s">
        <v>404</v>
      </c>
      <c r="L35" s="20" t="s">
        <v>404</v>
      </c>
      <c r="M35" s="18" t="n">
        <v>0</v>
      </c>
      <c r="N35" s="20" t="n">
        <v>0</v>
      </c>
      <c r="O35" s="18" t="n">
        <v>0</v>
      </c>
      <c r="P35" s="20" t="n">
        <v>0</v>
      </c>
      <c r="Q35" s="18" t="n">
        <v>7.19073919</v>
      </c>
      <c r="R35" s="20" t="n">
        <v>0.06318360000000001</v>
      </c>
    </row>
    <row r="36" spans="1:18">
      <c r="A36" s="15" t="s">
        <v>433</v>
      </c>
      <c r="B36" s="17" t="n">
        <v>6736</v>
      </c>
      <c r="C36" s="18">
        <f>(155.0/B36*100)</f>
        <v/>
      </c>
      <c r="D36" s="19" t="n">
        <v>6581</v>
      </c>
      <c r="E36" s="18" t="n">
        <v>19.81538964</v>
      </c>
      <c r="F36" s="20" t="n">
        <v>3.29185693</v>
      </c>
      <c r="G36" s="18" t="n">
        <v>80.05540674</v>
      </c>
      <c r="H36" s="20" t="n">
        <v>3.29418436</v>
      </c>
      <c r="I36" s="18" t="n">
        <v>0.12920362</v>
      </c>
      <c r="J36" s="20" t="n">
        <v>0.13199558</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11.11681185</v>
      </c>
      <c r="F37" s="20" t="n">
        <v>2.31572469</v>
      </c>
      <c r="G37" s="18" t="n">
        <v>87.29251726</v>
      </c>
      <c r="H37" s="20" t="n">
        <v>2.41007964</v>
      </c>
      <c r="I37" s="18" t="n">
        <v>0.51106475</v>
      </c>
      <c r="J37" s="20" t="n">
        <v>0.51552163</v>
      </c>
      <c r="K37" s="18" t="s">
        <v>404</v>
      </c>
      <c r="L37" s="20" t="s">
        <v>404</v>
      </c>
      <c r="M37" s="18" t="n">
        <v>0</v>
      </c>
      <c r="N37" s="20" t="n">
        <v>0</v>
      </c>
      <c r="O37" s="18" t="n">
        <v>0</v>
      </c>
      <c r="P37" s="20" t="n">
        <v>0</v>
      </c>
      <c r="Q37" s="18" t="n">
        <v>1.07960614</v>
      </c>
      <c r="R37" s="20" t="n">
        <v>0.92965623</v>
      </c>
    </row>
    <row r="38" spans="1:18">
      <c r="A38" s="15" t="s">
        <v>435</v>
      </c>
      <c r="B38" s="17" t="n">
        <v>5860</v>
      </c>
      <c r="C38" s="18">
        <f>(268.0/B38*100)</f>
        <v/>
      </c>
      <c r="D38" s="19" t="n">
        <v>5592</v>
      </c>
      <c r="E38" s="18" t="n">
        <v>8.46218251</v>
      </c>
      <c r="F38" s="20" t="n">
        <v>2.13318908</v>
      </c>
      <c r="G38" s="18" t="n">
        <v>86.46315688</v>
      </c>
      <c r="H38" s="20" t="n">
        <v>2.52022741</v>
      </c>
      <c r="I38" s="18" t="n">
        <v>2.73841667</v>
      </c>
      <c r="J38" s="20" t="n">
        <v>1.44364425</v>
      </c>
      <c r="K38" s="18" t="s">
        <v>404</v>
      </c>
      <c r="L38" s="20" t="s">
        <v>404</v>
      </c>
      <c r="M38" s="18" t="n">
        <v>0</v>
      </c>
      <c r="N38" s="20" t="n">
        <v>0</v>
      </c>
      <c r="O38" s="18" t="n">
        <v>0</v>
      </c>
      <c r="P38" s="20" t="n">
        <v>0</v>
      </c>
      <c r="Q38" s="18" t="n">
        <v>2.33624394</v>
      </c>
      <c r="R38" s="20" t="n">
        <v>0.98226777</v>
      </c>
    </row>
    <row r="39" spans="1:18">
      <c r="A39" s="15" t="s">
        <v>436</v>
      </c>
      <c r="B39" s="17" t="n">
        <v>5895</v>
      </c>
      <c r="C39" s="18">
        <f>(0.0/B39*100)</f>
        <v/>
      </c>
      <c r="D39" s="19" t="n">
        <v>5895</v>
      </c>
      <c r="E39" s="18" t="n">
        <v>36.54502288</v>
      </c>
      <c r="F39" s="20" t="n">
        <v>3.49972484</v>
      </c>
      <c r="G39" s="18" t="n">
        <v>61.17518043</v>
      </c>
      <c r="H39" s="20" t="n">
        <v>3.55397897</v>
      </c>
      <c r="I39" s="18" t="n">
        <v>0.23518098</v>
      </c>
      <c r="J39" s="20" t="n">
        <v>0.19783543</v>
      </c>
      <c r="K39" s="18" t="s">
        <v>404</v>
      </c>
      <c r="L39" s="20" t="s">
        <v>404</v>
      </c>
      <c r="M39" s="18" t="n">
        <v>0</v>
      </c>
      <c r="N39" s="20" t="n">
        <v>0</v>
      </c>
      <c r="O39" s="18" t="n">
        <v>0</v>
      </c>
      <c r="P39" s="20" t="n">
        <v>0</v>
      </c>
      <c r="Q39" s="18" t="n">
        <v>2.04461571</v>
      </c>
      <c r="R39" s="20" t="n">
        <v>1.01880531</v>
      </c>
    </row>
    <row r="40" spans="1:18">
      <c r="A40" s="15" t="s">
        <v>437</v>
      </c>
      <c r="B40" s="17" t="n">
        <v>14157</v>
      </c>
      <c r="C40" s="18">
        <f>(2954.0/B40*100)</f>
        <v/>
      </c>
      <c r="D40" s="19" t="n">
        <v>11203</v>
      </c>
      <c r="E40" s="18" t="n">
        <v>36.17705222</v>
      </c>
      <c r="F40" s="20" t="n">
        <v>3.60148152</v>
      </c>
      <c r="G40" s="18" t="n">
        <v>57.98792797</v>
      </c>
      <c r="H40" s="20" t="n">
        <v>3.63939668</v>
      </c>
      <c r="I40" s="18" t="n">
        <v>2.46675535</v>
      </c>
      <c r="J40" s="20" t="n">
        <v>0.7245043799999999</v>
      </c>
      <c r="K40" s="18" t="s">
        <v>404</v>
      </c>
      <c r="L40" s="20" t="s">
        <v>404</v>
      </c>
      <c r="M40" s="18" t="n">
        <v>0</v>
      </c>
      <c r="N40" s="20" t="n">
        <v>0</v>
      </c>
      <c r="O40" s="18" t="n">
        <v>0</v>
      </c>
      <c r="P40" s="20" t="n">
        <v>0</v>
      </c>
      <c r="Q40" s="18" t="n">
        <v>3.36826446</v>
      </c>
      <c r="R40" s="20" t="n">
        <v>1.36434042</v>
      </c>
    </row>
    <row r="41" spans="1:18">
      <c r="A41" s="15" t="s">
        <v>438</v>
      </c>
      <c r="B41" s="17" t="n">
        <v>5712</v>
      </c>
      <c r="C41" s="18">
        <f>(99.0/B41*100)</f>
        <v/>
      </c>
      <c r="D41" s="19" t="n">
        <v>5613</v>
      </c>
      <c r="E41" s="18" t="n">
        <v>24.42091392</v>
      </c>
      <c r="F41" s="20" t="n">
        <v>3.24048465</v>
      </c>
      <c r="G41" s="18" t="n">
        <v>72.25275163000001</v>
      </c>
      <c r="H41" s="20" t="n">
        <v>3.42705141</v>
      </c>
      <c r="I41" s="18" t="n">
        <v>0.72477506</v>
      </c>
      <c r="J41" s="20" t="n">
        <v>0.59059192</v>
      </c>
      <c r="K41" s="18" t="s">
        <v>404</v>
      </c>
      <c r="L41" s="20" t="s">
        <v>404</v>
      </c>
      <c r="M41" s="18" t="n">
        <v>0</v>
      </c>
      <c r="N41" s="20" t="n">
        <v>0</v>
      </c>
      <c r="O41" s="18" t="n">
        <v>0</v>
      </c>
      <c r="P41" s="20" t="n">
        <v>0</v>
      </c>
      <c r="Q41" s="18" t="n">
        <v>2.60155939</v>
      </c>
      <c r="R41" s="20" t="n">
        <v>1.28433713</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27.64822282</v>
      </c>
      <c r="F44" s="20" t="n">
        <v>3.84445065</v>
      </c>
      <c r="G44" s="18" t="n">
        <v>41.06725931</v>
      </c>
      <c r="H44" s="20" t="n">
        <v>3.84539512</v>
      </c>
      <c r="I44" s="18" t="n">
        <v>0</v>
      </c>
      <c r="J44" s="20" t="n">
        <v>0</v>
      </c>
      <c r="K44" s="18" t="s">
        <v>404</v>
      </c>
      <c r="L44" s="20" t="s">
        <v>404</v>
      </c>
      <c r="M44" s="18" t="n">
        <v>0</v>
      </c>
      <c r="N44" s="20" t="n">
        <v>0</v>
      </c>
      <c r="O44" s="18" t="n">
        <v>0</v>
      </c>
      <c r="P44" s="20" t="n">
        <v>0</v>
      </c>
      <c r="Q44" s="18" t="n">
        <v>31.28451787</v>
      </c>
      <c r="R44" s="20" t="n">
        <v>3.61383116</v>
      </c>
    </row>
    <row r="45" spans="1:18">
      <c r="A45" s="15" t="s">
        <v>442</v>
      </c>
      <c r="B45" s="17" t="n">
        <v>5519</v>
      </c>
      <c r="C45" s="18">
        <f>(0.0/B45*100)</f>
        <v/>
      </c>
      <c r="D45" s="19" t="n">
        <v>5519</v>
      </c>
      <c r="E45" s="18" t="n">
        <v>37.62153874</v>
      </c>
      <c r="F45" s="20" t="n">
        <v>4.12622319</v>
      </c>
      <c r="G45" s="18" t="n">
        <v>35.17364459</v>
      </c>
      <c r="H45" s="20" t="n">
        <v>3.81647846</v>
      </c>
      <c r="I45" s="18" t="n">
        <v>0</v>
      </c>
      <c r="J45" s="20" t="n">
        <v>0</v>
      </c>
      <c r="K45" s="18" t="s">
        <v>404</v>
      </c>
      <c r="L45" s="20" t="s">
        <v>404</v>
      </c>
      <c r="M45" s="18" t="n">
        <v>0</v>
      </c>
      <c r="N45" s="20" t="n">
        <v>0</v>
      </c>
      <c r="O45" s="18" t="n">
        <v>0</v>
      </c>
      <c r="P45" s="20" t="n">
        <v>0</v>
      </c>
      <c r="Q45" s="18" t="n">
        <v>27.20481667</v>
      </c>
      <c r="R45" s="20" t="n">
        <v>3.7227148</v>
      </c>
    </row>
    <row r="46" spans="1:18">
      <c r="A46" s="15" t="s">
        <v>443</v>
      </c>
      <c r="B46" s="17" t="n">
        <v>23141</v>
      </c>
      <c r="C46" s="18">
        <f>(5241.0/B46*100)</f>
        <v/>
      </c>
      <c r="D46" s="19" t="n">
        <v>17900</v>
      </c>
      <c r="E46" s="18" t="n">
        <v>36.52556406</v>
      </c>
      <c r="F46" s="20" t="n">
        <v>1.94232544</v>
      </c>
      <c r="G46" s="18" t="n">
        <v>48.72186998</v>
      </c>
      <c r="H46" s="20" t="n">
        <v>2.01794182</v>
      </c>
      <c r="I46" s="18" t="n">
        <v>14.75256596</v>
      </c>
      <c r="J46" s="20" t="n">
        <v>1.53564047</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35.26605861</v>
      </c>
      <c r="F47" s="20" t="n">
        <v>3.4414091</v>
      </c>
      <c r="G47" s="18" t="n">
        <v>52.32647053</v>
      </c>
      <c r="H47" s="20" t="n">
        <v>3.46623824</v>
      </c>
      <c r="I47" s="18" t="n">
        <v>3.14759677</v>
      </c>
      <c r="J47" s="20" t="n">
        <v>1.24535904</v>
      </c>
      <c r="K47" s="18" t="s">
        <v>404</v>
      </c>
      <c r="L47" s="20" t="s">
        <v>404</v>
      </c>
      <c r="M47" s="18" t="n">
        <v>0</v>
      </c>
      <c r="N47" s="20" t="n">
        <v>0</v>
      </c>
      <c r="O47" s="18" t="n">
        <v>0</v>
      </c>
      <c r="P47" s="20" t="n">
        <v>0</v>
      </c>
      <c r="Q47" s="18" t="n">
        <v>9.25987409</v>
      </c>
      <c r="R47" s="20" t="n">
        <v>2.19186879</v>
      </c>
    </row>
    <row r="48" spans="1:18">
      <c r="A48" s="15" t="s">
        <v>445</v>
      </c>
      <c r="B48" s="17" t="n">
        <v>9841</v>
      </c>
      <c r="C48" s="18">
        <f>(40.0/B48*100)</f>
        <v/>
      </c>
      <c r="D48" s="19" t="n">
        <v>9801</v>
      </c>
      <c r="E48" s="18" t="n">
        <v>22.84477384</v>
      </c>
      <c r="F48" s="20" t="n">
        <v>3.3092894</v>
      </c>
      <c r="G48" s="18" t="n">
        <v>73.29515847</v>
      </c>
      <c r="H48" s="20" t="n">
        <v>3.52642082</v>
      </c>
      <c r="I48" s="18" t="n">
        <v>0.53523928</v>
      </c>
      <c r="J48" s="20" t="n">
        <v>0.52726012</v>
      </c>
      <c r="K48" s="18" t="s">
        <v>404</v>
      </c>
      <c r="L48" s="20" t="s">
        <v>404</v>
      </c>
      <c r="M48" s="18" t="n">
        <v>0</v>
      </c>
      <c r="N48" s="20" t="n">
        <v>0</v>
      </c>
      <c r="O48" s="18" t="n">
        <v>0</v>
      </c>
      <c r="P48" s="20" t="n">
        <v>0</v>
      </c>
      <c r="Q48" s="18" t="n">
        <v>3.32482841</v>
      </c>
      <c r="R48" s="20" t="n">
        <v>1.45241049</v>
      </c>
    </row>
    <row r="49" spans="1:18">
      <c r="A49" s="15" t="s">
        <v>446</v>
      </c>
      <c r="B49" s="17" t="n">
        <v>6349</v>
      </c>
      <c r="C49" s="18">
        <f>(52.0/B49*100)</f>
        <v/>
      </c>
      <c r="D49" s="19" t="n">
        <v>6297</v>
      </c>
      <c r="E49" s="18" t="n">
        <v>13.13750484</v>
      </c>
      <c r="F49" s="20" t="n">
        <v>2.59026639</v>
      </c>
      <c r="G49" s="18" t="n">
        <v>70.90291988</v>
      </c>
      <c r="H49" s="20" t="n">
        <v>3.33599103</v>
      </c>
      <c r="I49" s="18" t="n">
        <v>0</v>
      </c>
      <c r="J49" s="20" t="n">
        <v>0</v>
      </c>
      <c r="K49" s="18" t="s">
        <v>404</v>
      </c>
      <c r="L49" s="20" t="s">
        <v>404</v>
      </c>
      <c r="M49" s="18" t="n">
        <v>0</v>
      </c>
      <c r="N49" s="20" t="n">
        <v>0</v>
      </c>
      <c r="O49" s="18" t="n">
        <v>0</v>
      </c>
      <c r="P49" s="20" t="n">
        <v>0</v>
      </c>
      <c r="Q49" s="18" t="n">
        <v>15.95957528</v>
      </c>
      <c r="R49" s="20" t="n">
        <v>2.77669141</v>
      </c>
    </row>
    <row r="50" spans="1:18">
      <c r="A50" s="15" t="s">
        <v>447</v>
      </c>
      <c r="B50" s="17" t="n">
        <v>11795</v>
      </c>
      <c r="C50" s="18">
        <f>(1031.0/B50*100)</f>
        <v/>
      </c>
      <c r="D50" s="19" t="n">
        <v>10764</v>
      </c>
      <c r="E50" s="18" t="n">
        <v>29.91090672</v>
      </c>
      <c r="F50" s="20" t="n">
        <v>3.13649924</v>
      </c>
      <c r="G50" s="18" t="n">
        <v>55.9958388</v>
      </c>
      <c r="H50" s="20" t="n">
        <v>3.41793714</v>
      </c>
      <c r="I50" s="18" t="n">
        <v>8.769175479999999</v>
      </c>
      <c r="J50" s="20" t="n">
        <v>2.05654139</v>
      </c>
      <c r="K50" s="18" t="s">
        <v>404</v>
      </c>
      <c r="L50" s="20" t="s">
        <v>404</v>
      </c>
      <c r="M50" s="18" t="n">
        <v>0</v>
      </c>
      <c r="N50" s="20" t="n">
        <v>0</v>
      </c>
      <c r="O50" s="18" t="n">
        <v>0</v>
      </c>
      <c r="P50" s="20" t="n">
        <v>0</v>
      </c>
      <c r="Q50" s="18" t="n">
        <v>5.324079</v>
      </c>
      <c r="R50" s="20" t="n">
        <v>1.56940783</v>
      </c>
    </row>
    <row r="51" spans="1:18">
      <c r="A51" s="15" t="s">
        <v>448</v>
      </c>
      <c r="B51" s="17" t="n">
        <v>6866</v>
      </c>
      <c r="C51" s="18">
        <f>(132.0/B51*100)</f>
        <v/>
      </c>
      <c r="D51" s="19" t="n">
        <v>6734</v>
      </c>
      <c r="E51" s="18" t="n">
        <v>34.97400561</v>
      </c>
      <c r="F51" s="20" t="n">
        <v>3.46682137</v>
      </c>
      <c r="G51" s="18" t="n">
        <v>58.90761658</v>
      </c>
      <c r="H51" s="20" t="n">
        <v>3.85610432</v>
      </c>
      <c r="I51" s="18" t="n">
        <v>6.1183778</v>
      </c>
      <c r="J51" s="20" t="n">
        <v>1.83319097</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34.34661514</v>
      </c>
      <c r="F52" s="20" t="n">
        <v>3.35863915</v>
      </c>
      <c r="G52" s="18" t="n">
        <v>62.28067282</v>
      </c>
      <c r="H52" s="20" t="n">
        <v>3.5833125</v>
      </c>
      <c r="I52" s="18" t="n">
        <v>0.70727103</v>
      </c>
      <c r="J52" s="20" t="n">
        <v>0.01650758</v>
      </c>
      <c r="K52" s="18" t="s">
        <v>404</v>
      </c>
      <c r="L52" s="20" t="s">
        <v>404</v>
      </c>
      <c r="M52" s="18" t="n">
        <v>0</v>
      </c>
      <c r="N52" s="20" t="n">
        <v>0</v>
      </c>
      <c r="O52" s="18" t="n">
        <v>0</v>
      </c>
      <c r="P52" s="20" t="n">
        <v>0</v>
      </c>
      <c r="Q52" s="18" t="n">
        <v>2.66544101</v>
      </c>
      <c r="R52" s="20" t="n">
        <v>1.33741943</v>
      </c>
    </row>
    <row r="53" spans="1:18">
      <c r="A53" s="15" t="s">
        <v>450</v>
      </c>
      <c r="B53" s="17" t="n">
        <v>5571</v>
      </c>
      <c r="C53" s="18">
        <f>(0.0/B53*100)</f>
        <v/>
      </c>
      <c r="D53" s="19" t="n">
        <v>5571</v>
      </c>
      <c r="E53" s="18" t="n">
        <v>18.9181285</v>
      </c>
      <c r="F53" s="20" t="n">
        <v>0.10366377</v>
      </c>
      <c r="G53" s="18" t="n">
        <v>79.77716761000001</v>
      </c>
      <c r="H53" s="20" t="n">
        <v>0.12625969</v>
      </c>
      <c r="I53" s="18" t="n">
        <v>1.01628048</v>
      </c>
      <c r="J53" s="20" t="n">
        <v>0.06215544</v>
      </c>
      <c r="K53" s="18" t="s">
        <v>404</v>
      </c>
      <c r="L53" s="20" t="s">
        <v>404</v>
      </c>
      <c r="M53" s="18" t="n">
        <v>0</v>
      </c>
      <c r="N53" s="20" t="n">
        <v>0</v>
      </c>
      <c r="O53" s="18" t="n">
        <v>0</v>
      </c>
      <c r="P53" s="20" t="n">
        <v>0</v>
      </c>
      <c r="Q53" s="18" t="n">
        <v>0.28842342</v>
      </c>
      <c r="R53" s="20" t="n">
        <v>0.02821696</v>
      </c>
    </row>
    <row r="54" spans="1:18">
      <c r="A54" s="15" t="s">
        <v>451</v>
      </c>
      <c r="B54" s="17" t="n">
        <v>4740</v>
      </c>
      <c r="C54" s="18">
        <f>(199.0/B54*100)</f>
        <v/>
      </c>
      <c r="D54" s="19" t="n">
        <v>4541</v>
      </c>
      <c r="E54" s="18" t="n">
        <v>19.72472333</v>
      </c>
      <c r="F54" s="20" t="n">
        <v>3.11553247</v>
      </c>
      <c r="G54" s="18" t="n">
        <v>46.7519502</v>
      </c>
      <c r="H54" s="20" t="n">
        <v>4.36421174</v>
      </c>
      <c r="I54" s="18" t="n">
        <v>12.32065786</v>
      </c>
      <c r="J54" s="20" t="n">
        <v>1.87807052</v>
      </c>
      <c r="K54" s="18" t="s">
        <v>404</v>
      </c>
      <c r="L54" s="20" t="s">
        <v>404</v>
      </c>
      <c r="M54" s="18" t="n">
        <v>0</v>
      </c>
      <c r="N54" s="20" t="n">
        <v>0</v>
      </c>
      <c r="O54" s="18" t="n">
        <v>0</v>
      </c>
      <c r="P54" s="20" t="n">
        <v>0</v>
      </c>
      <c r="Q54" s="18" t="n">
        <v>21.20266862</v>
      </c>
      <c r="R54" s="20" t="n">
        <v>3.48171108</v>
      </c>
    </row>
    <row r="55" spans="1:18">
      <c r="A55" s="15" t="s">
        <v>452</v>
      </c>
      <c r="B55" s="17" t="n">
        <v>5316</v>
      </c>
      <c r="C55" s="18">
        <f>(43.0/B55*100)</f>
        <v/>
      </c>
      <c r="D55" s="19" t="n">
        <v>5273</v>
      </c>
      <c r="E55" s="18" t="n">
        <v>46.00671439</v>
      </c>
      <c r="F55" s="20" t="n">
        <v>3.47980557</v>
      </c>
      <c r="G55" s="18" t="n">
        <v>43.30786516</v>
      </c>
      <c r="H55" s="20" t="n">
        <v>3.34089777</v>
      </c>
      <c r="I55" s="18" t="n">
        <v>0</v>
      </c>
      <c r="J55" s="20" t="n">
        <v>0</v>
      </c>
      <c r="K55" s="18" t="s">
        <v>404</v>
      </c>
      <c r="L55" s="20" t="s">
        <v>404</v>
      </c>
      <c r="M55" s="18" t="n">
        <v>0</v>
      </c>
      <c r="N55" s="20" t="n">
        <v>0</v>
      </c>
      <c r="O55" s="18" t="n">
        <v>0</v>
      </c>
      <c r="P55" s="20" t="n">
        <v>0</v>
      </c>
      <c r="Q55" s="18" t="n">
        <v>10.68542044</v>
      </c>
      <c r="R55" s="20" t="n">
        <v>2.16377366</v>
      </c>
    </row>
    <row r="56" spans="1:18">
      <c r="A56" s="15" t="s">
        <v>453</v>
      </c>
      <c r="B56" s="17" t="n">
        <v>5359</v>
      </c>
      <c r="C56" s="18">
        <f>(0.0/B56*100)</f>
        <v/>
      </c>
      <c r="D56" s="19" t="n">
        <v>5359</v>
      </c>
      <c r="E56" s="18" t="n">
        <v>28.45943834</v>
      </c>
      <c r="F56" s="20" t="n">
        <v>3.22962238</v>
      </c>
      <c r="G56" s="18" t="n">
        <v>64.39126469</v>
      </c>
      <c r="H56" s="20" t="n">
        <v>3.55717186</v>
      </c>
      <c r="I56" s="18" t="n">
        <v>4.28530324</v>
      </c>
      <c r="J56" s="20" t="n">
        <v>1.60179577</v>
      </c>
      <c r="K56" s="18" t="s">
        <v>404</v>
      </c>
      <c r="L56" s="20" t="s">
        <v>404</v>
      </c>
      <c r="M56" s="18" t="n">
        <v>0</v>
      </c>
      <c r="N56" s="20" t="n">
        <v>0</v>
      </c>
      <c r="O56" s="18" t="n">
        <v>0</v>
      </c>
      <c r="P56" s="20" t="n">
        <v>0</v>
      </c>
      <c r="Q56" s="18" t="n">
        <v>2.86399373</v>
      </c>
      <c r="R56" s="20" t="n">
        <v>1.46362384</v>
      </c>
    </row>
    <row r="57" spans="1:18">
      <c r="A57" s="15" t="s">
        <v>454</v>
      </c>
      <c r="B57" s="17" t="n">
        <v>6513</v>
      </c>
      <c r="C57" s="18">
        <f>(0.0/B57*100)</f>
        <v/>
      </c>
      <c r="D57" s="19" t="n">
        <v>6513</v>
      </c>
      <c r="E57" s="18" t="n">
        <v>34.15850952</v>
      </c>
      <c r="F57" s="20" t="n">
        <v>3.50890383</v>
      </c>
      <c r="G57" s="18" t="n">
        <v>49.84981737</v>
      </c>
      <c r="H57" s="20" t="n">
        <v>3.57610699</v>
      </c>
      <c r="I57" s="18" t="n">
        <v>0</v>
      </c>
      <c r="J57" s="20" t="n">
        <v>0</v>
      </c>
      <c r="K57" s="18" t="s">
        <v>404</v>
      </c>
      <c r="L57" s="20" t="s">
        <v>404</v>
      </c>
      <c r="M57" s="18" t="n">
        <v>0</v>
      </c>
      <c r="N57" s="20" t="n">
        <v>0</v>
      </c>
      <c r="O57" s="18" t="n">
        <v>0</v>
      </c>
      <c r="P57" s="20" t="n">
        <v>0</v>
      </c>
      <c r="Q57" s="18" t="n">
        <v>15.9916731</v>
      </c>
      <c r="R57" s="20" t="n">
        <v>2.59355632</v>
      </c>
    </row>
    <row r="58" spans="1:18">
      <c r="A58" s="15" t="s">
        <v>455</v>
      </c>
      <c r="B58" s="17" t="n">
        <v>7267</v>
      </c>
      <c r="C58" s="18">
        <f>(0.0/B58*100)</f>
        <v/>
      </c>
      <c r="D58" s="19" t="n">
        <v>7267</v>
      </c>
      <c r="E58" s="18" t="n">
        <v>43.05545159</v>
      </c>
      <c r="F58" s="20" t="n">
        <v>3.36198675</v>
      </c>
      <c r="G58" s="18" t="n">
        <v>20.61335797</v>
      </c>
      <c r="H58" s="20" t="n">
        <v>3.04481918</v>
      </c>
      <c r="I58" s="18" t="n">
        <v>0</v>
      </c>
      <c r="J58" s="20" t="n">
        <v>0</v>
      </c>
      <c r="K58" s="18" t="s">
        <v>404</v>
      </c>
      <c r="L58" s="20" t="s">
        <v>404</v>
      </c>
      <c r="M58" s="18" t="n">
        <v>0</v>
      </c>
      <c r="N58" s="20" t="n">
        <v>0</v>
      </c>
      <c r="O58" s="18" t="n">
        <v>0</v>
      </c>
      <c r="P58" s="20" t="n">
        <v>0</v>
      </c>
      <c r="Q58" s="18" t="n">
        <v>36.33119044</v>
      </c>
      <c r="R58" s="20" t="n">
        <v>3.44132127</v>
      </c>
    </row>
    <row r="59" spans="1:18">
      <c r="A59" s="15" t="s">
        <v>456</v>
      </c>
      <c r="B59" s="17" t="n">
        <v>4826</v>
      </c>
      <c r="C59" s="18">
        <f>(0.0/B59*100)</f>
        <v/>
      </c>
      <c r="D59" s="19" t="n">
        <v>4826</v>
      </c>
      <c r="E59" s="18" t="n">
        <v>26.77337706</v>
      </c>
      <c r="F59" s="20" t="n">
        <v>1.26224617</v>
      </c>
      <c r="G59" s="18" t="n">
        <v>43.06827399</v>
      </c>
      <c r="H59" s="20" t="n">
        <v>1.3830527</v>
      </c>
      <c r="I59" s="18" t="n">
        <v>0</v>
      </c>
      <c r="J59" s="20" t="n">
        <v>0</v>
      </c>
      <c r="K59" s="18" t="s">
        <v>404</v>
      </c>
      <c r="L59" s="20" t="s">
        <v>404</v>
      </c>
      <c r="M59" s="18" t="n">
        <v>0</v>
      </c>
      <c r="N59" s="20" t="n">
        <v>0</v>
      </c>
      <c r="O59" s="18" t="n">
        <v>0</v>
      </c>
      <c r="P59" s="20" t="n">
        <v>0</v>
      </c>
      <c r="Q59" s="18" t="n">
        <v>30.15834894</v>
      </c>
      <c r="R59" s="20" t="n">
        <v>1.12928363</v>
      </c>
    </row>
    <row r="60" spans="1:18">
      <c r="A60" s="15" t="s">
        <v>457</v>
      </c>
      <c r="B60" s="17" t="n">
        <v>4546</v>
      </c>
      <c r="C60" s="18">
        <f>(0.0/B60*100)</f>
        <v/>
      </c>
      <c r="D60" s="19" t="n">
        <v>4546</v>
      </c>
      <c r="E60" s="18" t="n">
        <v>31.31998885</v>
      </c>
      <c r="F60" s="20" t="n">
        <v>3.49327098</v>
      </c>
      <c r="G60" s="18" t="n">
        <v>33.81199154</v>
      </c>
      <c r="H60" s="20" t="n">
        <v>3.32605929</v>
      </c>
      <c r="I60" s="18" t="n">
        <v>0</v>
      </c>
      <c r="J60" s="20" t="n">
        <v>0</v>
      </c>
      <c r="K60" s="18" t="s">
        <v>404</v>
      </c>
      <c r="L60" s="20" t="s">
        <v>404</v>
      </c>
      <c r="M60" s="18" t="n">
        <v>0</v>
      </c>
      <c r="N60" s="20" t="n">
        <v>0</v>
      </c>
      <c r="O60" s="18" t="n">
        <v>0</v>
      </c>
      <c r="P60" s="20" t="n">
        <v>0</v>
      </c>
      <c r="Q60" s="18" t="n">
        <v>34.86801961</v>
      </c>
      <c r="R60" s="20" t="n">
        <v>2.62135258</v>
      </c>
    </row>
    <row r="61" spans="1:18">
      <c r="A61" s="15" t="s">
        <v>458</v>
      </c>
      <c r="B61" s="17" t="n">
        <v>6525</v>
      </c>
      <c r="C61" s="18">
        <f>(0.0/B61*100)</f>
        <v/>
      </c>
      <c r="D61" s="19" t="n">
        <v>6525</v>
      </c>
      <c r="E61" s="18" t="n">
        <v>24.0848689</v>
      </c>
      <c r="F61" s="20" t="n">
        <v>2.54743117</v>
      </c>
      <c r="G61" s="18" t="n">
        <v>72.61100566</v>
      </c>
      <c r="H61" s="20" t="n">
        <v>2.77458892</v>
      </c>
      <c r="I61" s="18" t="n">
        <v>1.18782742</v>
      </c>
      <c r="J61" s="20" t="n">
        <v>0.71730393</v>
      </c>
      <c r="K61" s="18" t="s">
        <v>404</v>
      </c>
      <c r="L61" s="20" t="s">
        <v>404</v>
      </c>
      <c r="M61" s="18" t="n">
        <v>0</v>
      </c>
      <c r="N61" s="20" t="n">
        <v>0</v>
      </c>
      <c r="O61" s="18" t="n">
        <v>0</v>
      </c>
      <c r="P61" s="20" t="n">
        <v>0</v>
      </c>
      <c r="Q61" s="18" t="n">
        <v>2.11629802</v>
      </c>
      <c r="R61" s="20" t="n">
        <v>1.02840405</v>
      </c>
    </row>
    <row r="62" spans="1:18">
      <c r="A62" s="15" t="s">
        <v>459</v>
      </c>
      <c r="B62" s="17" t="n">
        <v>4476</v>
      </c>
      <c r="C62" s="18">
        <f>(0.0/B62*100)</f>
        <v/>
      </c>
      <c r="D62" s="19" t="n">
        <v>4476</v>
      </c>
      <c r="E62" s="18" t="n">
        <v>20.72108885</v>
      </c>
      <c r="F62" s="20" t="n">
        <v>0.0408011</v>
      </c>
      <c r="G62" s="18" t="n">
        <v>76.2568931</v>
      </c>
      <c r="H62" s="20" t="n">
        <v>0.04695336</v>
      </c>
      <c r="I62" s="18" t="n">
        <v>0.43076457</v>
      </c>
      <c r="J62" s="20" t="n">
        <v>0.00694981</v>
      </c>
      <c r="K62" s="18" t="s">
        <v>404</v>
      </c>
      <c r="L62" s="20" t="s">
        <v>404</v>
      </c>
      <c r="M62" s="18" t="n">
        <v>0</v>
      </c>
      <c r="N62" s="20" t="n">
        <v>0</v>
      </c>
      <c r="O62" s="18" t="n">
        <v>0</v>
      </c>
      <c r="P62" s="20" t="n">
        <v>0</v>
      </c>
      <c r="Q62" s="18" t="n">
        <v>2.59125348</v>
      </c>
      <c r="R62" s="20" t="n">
        <v>0.01778128</v>
      </c>
    </row>
    <row r="63" spans="1:18">
      <c r="A63" s="15" t="s">
        <v>460</v>
      </c>
      <c r="B63" s="17" t="n">
        <v>5324</v>
      </c>
      <c r="C63" s="18">
        <f>(0.0/B63*100)</f>
        <v/>
      </c>
      <c r="D63" s="19" t="n">
        <v>5324</v>
      </c>
      <c r="E63" s="18" t="n">
        <v>40.27793062</v>
      </c>
      <c r="F63" s="20" t="n">
        <v>0.16785575</v>
      </c>
      <c r="G63" s="18" t="n">
        <v>42.95603916</v>
      </c>
      <c r="H63" s="20" t="n">
        <v>0.15920225</v>
      </c>
      <c r="I63" s="18" t="n">
        <v>0</v>
      </c>
      <c r="J63" s="20" t="n">
        <v>0</v>
      </c>
      <c r="K63" s="18" t="s">
        <v>404</v>
      </c>
      <c r="L63" s="20" t="s">
        <v>404</v>
      </c>
      <c r="M63" s="18" t="n">
        <v>0</v>
      </c>
      <c r="N63" s="20" t="n">
        <v>0</v>
      </c>
      <c r="O63" s="18" t="n">
        <v>0</v>
      </c>
      <c r="P63" s="20" t="n">
        <v>0</v>
      </c>
      <c r="Q63" s="18" t="n">
        <v>16.76603023</v>
      </c>
      <c r="R63" s="20" t="n">
        <v>0.19009703</v>
      </c>
    </row>
    <row r="64" spans="1:18">
      <c r="A64" s="15" t="s">
        <v>461</v>
      </c>
      <c r="B64" s="17" t="n">
        <v>3634</v>
      </c>
      <c r="C64" s="18">
        <f>(27.0/B64*100)</f>
        <v/>
      </c>
      <c r="D64" s="19" t="n">
        <v>3607</v>
      </c>
      <c r="E64" s="18" t="n">
        <v>11.57045658</v>
      </c>
      <c r="F64" s="20" t="n">
        <v>0.08761584</v>
      </c>
      <c r="G64" s="18" t="n">
        <v>75.20560989000001</v>
      </c>
      <c r="H64" s="20" t="n">
        <v>0.10771582</v>
      </c>
      <c r="I64" s="18" t="n">
        <v>0</v>
      </c>
      <c r="J64" s="20" t="n">
        <v>0</v>
      </c>
      <c r="K64" s="18" t="s">
        <v>404</v>
      </c>
      <c r="L64" s="20" t="s">
        <v>404</v>
      </c>
      <c r="M64" s="18" t="n">
        <v>0</v>
      </c>
      <c r="N64" s="20" t="n">
        <v>0</v>
      </c>
      <c r="O64" s="18" t="n">
        <v>0</v>
      </c>
      <c r="P64" s="20" t="n">
        <v>0</v>
      </c>
      <c r="Q64" s="18" t="n">
        <v>13.22393352</v>
      </c>
      <c r="R64" s="20" t="n">
        <v>0.06897818999999999</v>
      </c>
    </row>
    <row r="65" spans="1:18">
      <c r="A65" s="15" t="s">
        <v>462</v>
      </c>
      <c r="B65" s="17" t="n">
        <v>5325</v>
      </c>
      <c r="C65" s="18">
        <f>(0.0/B65*100)</f>
        <v/>
      </c>
      <c r="D65" s="19" t="n">
        <v>5325</v>
      </c>
      <c r="E65" s="18" t="n">
        <v>38.12808865</v>
      </c>
      <c r="F65" s="20" t="n">
        <v>3.25009681</v>
      </c>
      <c r="G65" s="18" t="n">
        <v>53.06573253</v>
      </c>
      <c r="H65" s="20" t="n">
        <v>3.61074488</v>
      </c>
      <c r="I65" s="18" t="n">
        <v>0</v>
      </c>
      <c r="J65" s="20" t="n">
        <v>0</v>
      </c>
      <c r="K65" s="18" t="s">
        <v>404</v>
      </c>
      <c r="L65" s="20" t="s">
        <v>404</v>
      </c>
      <c r="M65" s="18" t="n">
        <v>0</v>
      </c>
      <c r="N65" s="20" t="n">
        <v>0</v>
      </c>
      <c r="O65" s="18" t="n">
        <v>0</v>
      </c>
      <c r="P65" s="20" t="n">
        <v>0</v>
      </c>
      <c r="Q65" s="18" t="n">
        <v>8.80617882</v>
      </c>
      <c r="R65" s="20" t="n">
        <v>1.89653069</v>
      </c>
    </row>
    <row r="66" spans="1:18">
      <c r="A66" s="15" t="s">
        <v>463</v>
      </c>
      <c r="B66" s="17" t="n">
        <v>5665</v>
      </c>
      <c r="C66" s="18">
        <f>(0.0/B66*100)</f>
        <v/>
      </c>
      <c r="D66" s="19" t="n">
        <v>5665</v>
      </c>
      <c r="E66" s="18" t="n">
        <v>40.7254544</v>
      </c>
      <c r="F66" s="20" t="n">
        <v>0.50105841</v>
      </c>
      <c r="G66" s="18" t="n">
        <v>53.66980086</v>
      </c>
      <c r="H66" s="20" t="n">
        <v>0.4934628</v>
      </c>
      <c r="I66" s="18" t="n">
        <v>1.05209465</v>
      </c>
      <c r="J66" s="20" t="n">
        <v>0.33984667</v>
      </c>
      <c r="K66" s="18" t="s">
        <v>404</v>
      </c>
      <c r="L66" s="20" t="s">
        <v>404</v>
      </c>
      <c r="M66" s="18" t="n">
        <v>0</v>
      </c>
      <c r="N66" s="20" t="n">
        <v>0</v>
      </c>
      <c r="O66" s="18" t="n">
        <v>0</v>
      </c>
      <c r="P66" s="20" t="n">
        <v>0</v>
      </c>
      <c r="Q66" s="18" t="n">
        <v>4.5526501</v>
      </c>
      <c r="R66" s="20" t="n">
        <v>0.12562138</v>
      </c>
    </row>
    <row r="67" spans="1:18">
      <c r="A67" s="15" t="s">
        <v>464</v>
      </c>
      <c r="B67" s="17" t="n">
        <v>6971</v>
      </c>
      <c r="C67" s="18">
        <f>(0.0/B67*100)</f>
        <v/>
      </c>
      <c r="D67" s="19" t="n">
        <v>6971</v>
      </c>
      <c r="E67" s="18" t="n">
        <v>29.95888924</v>
      </c>
      <c r="F67" s="20" t="n">
        <v>2.77129981</v>
      </c>
      <c r="G67" s="18" t="n">
        <v>60.7115584</v>
      </c>
      <c r="H67" s="20" t="n">
        <v>3.03721232</v>
      </c>
      <c r="I67" s="18" t="n">
        <v>0.8893451</v>
      </c>
      <c r="J67" s="20" t="n">
        <v>0.5227811</v>
      </c>
      <c r="K67" s="18" t="s">
        <v>404</v>
      </c>
      <c r="L67" s="20" t="s">
        <v>404</v>
      </c>
      <c r="M67" s="18" t="n">
        <v>0</v>
      </c>
      <c r="N67" s="20" t="n">
        <v>0</v>
      </c>
      <c r="O67" s="18" t="n">
        <v>0</v>
      </c>
      <c r="P67" s="20" t="n">
        <v>0</v>
      </c>
      <c r="Q67" s="18" t="n">
        <v>8.440207259999999</v>
      </c>
      <c r="R67" s="20" t="n">
        <v>1.74746966</v>
      </c>
    </row>
    <row r="68" spans="1:18">
      <c r="A68" s="15" t="s">
        <v>465</v>
      </c>
      <c r="B68" s="17" t="n">
        <v>12083</v>
      </c>
      <c r="C68" s="18">
        <f>(0.0/B68*100)</f>
        <v/>
      </c>
      <c r="D68" s="19" t="n">
        <v>12083</v>
      </c>
      <c r="E68" s="18" t="n">
        <v>39.86197226</v>
      </c>
      <c r="F68" s="20" t="n">
        <v>0.09823302</v>
      </c>
      <c r="G68" s="18" t="n">
        <v>51.21776561</v>
      </c>
      <c r="H68" s="20" t="n">
        <v>0.10491025</v>
      </c>
      <c r="I68" s="18" t="n">
        <v>0.73080554</v>
      </c>
      <c r="J68" s="20" t="n">
        <v>0.02197892</v>
      </c>
      <c r="K68" s="18" t="s">
        <v>404</v>
      </c>
      <c r="L68" s="20" t="s">
        <v>404</v>
      </c>
      <c r="M68" s="18" t="n">
        <v>0</v>
      </c>
      <c r="N68" s="20" t="n">
        <v>0</v>
      </c>
      <c r="O68" s="18" t="n">
        <v>0</v>
      </c>
      <c r="P68" s="20" t="n">
        <v>0</v>
      </c>
      <c r="Q68" s="18" t="n">
        <v>8.18945658</v>
      </c>
      <c r="R68" s="20" t="n">
        <v>0.05333717</v>
      </c>
    </row>
    <row r="69" spans="1:18">
      <c r="A69" s="15" t="s">
        <v>466</v>
      </c>
      <c r="B69" s="17" t="n">
        <v>4876</v>
      </c>
      <c r="C69" s="18">
        <f>(0.0/B69*100)</f>
        <v/>
      </c>
      <c r="D69" s="19" t="n">
        <v>4876</v>
      </c>
      <c r="E69" s="18" t="n">
        <v>56.46866126</v>
      </c>
      <c r="F69" s="20" t="n">
        <v>4.40018602</v>
      </c>
      <c r="G69" s="18" t="n">
        <v>40.115307</v>
      </c>
      <c r="H69" s="20" t="n">
        <v>4.32416823</v>
      </c>
      <c r="I69" s="18" t="n">
        <v>0</v>
      </c>
      <c r="J69" s="20" t="n">
        <v>0</v>
      </c>
      <c r="K69" s="18" t="s">
        <v>404</v>
      </c>
      <c r="L69" s="20" t="s">
        <v>404</v>
      </c>
      <c r="M69" s="18" t="n">
        <v>0</v>
      </c>
      <c r="N69" s="20" t="n">
        <v>0</v>
      </c>
      <c r="O69" s="18" t="n">
        <v>0</v>
      </c>
      <c r="P69" s="20" t="n">
        <v>0</v>
      </c>
      <c r="Q69" s="18" t="n">
        <v>3.41603174</v>
      </c>
      <c r="R69" s="20" t="n">
        <v>1.52031825</v>
      </c>
    </row>
    <row r="70" spans="1:18">
      <c r="A70" s="15" t="s">
        <v>467</v>
      </c>
      <c r="B70" s="17" t="n">
        <v>6036</v>
      </c>
      <c r="C70" s="18">
        <f>(0.0/B70*100)</f>
        <v/>
      </c>
      <c r="D70" s="19" t="n">
        <v>6036</v>
      </c>
      <c r="E70" s="18" t="n">
        <v>26.52932266</v>
      </c>
      <c r="F70" s="20" t="n">
        <v>3.61399237</v>
      </c>
      <c r="G70" s="18" t="n">
        <v>68.99082199</v>
      </c>
      <c r="H70" s="20" t="n">
        <v>3.62183762</v>
      </c>
      <c r="I70" s="18" t="n">
        <v>0</v>
      </c>
      <c r="J70" s="20" t="n">
        <v>0</v>
      </c>
      <c r="K70" s="18" t="s">
        <v>404</v>
      </c>
      <c r="L70" s="20" t="s">
        <v>404</v>
      </c>
      <c r="M70" s="18" t="n">
        <v>0</v>
      </c>
      <c r="N70" s="20" t="n">
        <v>0</v>
      </c>
      <c r="O70" s="18" t="n">
        <v>0</v>
      </c>
      <c r="P70" s="20" t="n">
        <v>0</v>
      </c>
      <c r="Q70" s="18" t="n">
        <v>4.47985534</v>
      </c>
      <c r="R70" s="20" t="n">
        <v>1.43405424</v>
      </c>
    </row>
    <row r="71" spans="1:18">
      <c r="A71" s="15" t="s">
        <v>468</v>
      </c>
      <c r="B71" s="17" t="n">
        <v>6115</v>
      </c>
      <c r="C71" s="18">
        <f>(0.0/B71*100)</f>
        <v/>
      </c>
      <c r="D71" s="19" t="n">
        <v>6115</v>
      </c>
      <c r="E71" s="18" t="n">
        <v>30.7466308</v>
      </c>
      <c r="F71" s="20" t="n">
        <v>1.29062778</v>
      </c>
      <c r="G71" s="18" t="n">
        <v>67.83352771</v>
      </c>
      <c r="H71" s="20" t="n">
        <v>0.80572929</v>
      </c>
      <c r="I71" s="18" t="n">
        <v>0.62661758</v>
      </c>
      <c r="J71" s="20" t="n">
        <v>0.02967901</v>
      </c>
      <c r="K71" s="18" t="s">
        <v>404</v>
      </c>
      <c r="L71" s="20" t="s">
        <v>404</v>
      </c>
      <c r="M71" s="18" t="n">
        <v>0</v>
      </c>
      <c r="N71" s="20" t="n">
        <v>0</v>
      </c>
      <c r="O71" s="18" t="n">
        <v>0</v>
      </c>
      <c r="P71" s="20" t="n">
        <v>0</v>
      </c>
      <c r="Q71" s="18" t="n">
        <v>0.7932239</v>
      </c>
      <c r="R71" s="20" t="n">
        <v>0.48793178</v>
      </c>
    </row>
    <row r="72" spans="1:18">
      <c r="A72" s="15" t="s">
        <v>469</v>
      </c>
      <c r="B72" s="17" t="n">
        <v>7708</v>
      </c>
      <c r="C72" s="18">
        <f>(0.0/B72*100)</f>
        <v/>
      </c>
      <c r="D72" s="19" t="n">
        <v>7708</v>
      </c>
      <c r="E72" s="18" t="n">
        <v>24.93254848</v>
      </c>
      <c r="F72" s="20" t="n">
        <v>3.40977545</v>
      </c>
      <c r="G72" s="18" t="n">
        <v>71.31228389</v>
      </c>
      <c r="H72" s="20" t="n">
        <v>3.23247425</v>
      </c>
      <c r="I72" s="18" t="n">
        <v>1.80009285</v>
      </c>
      <c r="J72" s="20" t="n">
        <v>0.92598662</v>
      </c>
      <c r="K72" s="18" t="s">
        <v>404</v>
      </c>
      <c r="L72" s="20" t="s">
        <v>404</v>
      </c>
      <c r="M72" s="18" t="n">
        <v>0</v>
      </c>
      <c r="N72" s="20" t="n">
        <v>0</v>
      </c>
      <c r="O72" s="18" t="n">
        <v>0</v>
      </c>
      <c r="P72" s="20" t="n">
        <v>0</v>
      </c>
      <c r="Q72" s="18" t="n">
        <v>1.95507478</v>
      </c>
      <c r="R72" s="20" t="n">
        <v>1.0194591</v>
      </c>
    </row>
    <row r="73" spans="1:18">
      <c r="A73" s="15" t="s">
        <v>470</v>
      </c>
      <c r="B73" s="17" t="n">
        <v>8249</v>
      </c>
      <c r="C73" s="18">
        <f>(0.0/B73*100)</f>
        <v/>
      </c>
      <c r="D73" s="19" t="n">
        <v>8249</v>
      </c>
      <c r="E73" s="18" t="n">
        <v>43.03143644</v>
      </c>
      <c r="F73" s="20" t="n">
        <v>3.8052548</v>
      </c>
      <c r="G73" s="18" t="n">
        <v>44.19968954</v>
      </c>
      <c r="H73" s="20" t="n">
        <v>3.97573052</v>
      </c>
      <c r="I73" s="18" t="n">
        <v>2.74093588</v>
      </c>
      <c r="J73" s="20" t="n">
        <v>1.27603664</v>
      </c>
      <c r="K73" s="18" t="s">
        <v>404</v>
      </c>
      <c r="L73" s="20" t="s">
        <v>404</v>
      </c>
      <c r="M73" s="18" t="n">
        <v>0</v>
      </c>
      <c r="N73" s="20" t="n">
        <v>0</v>
      </c>
      <c r="O73" s="18" t="n">
        <v>0</v>
      </c>
      <c r="P73" s="20" t="n">
        <v>0</v>
      </c>
      <c r="Q73" s="18" t="n">
        <v>10.02793814</v>
      </c>
      <c r="R73" s="20" t="n">
        <v>2.87031008</v>
      </c>
    </row>
    <row r="74" spans="1:18">
      <c r="A74" s="15" t="s">
        <v>471</v>
      </c>
      <c r="B74" s="17" t="n">
        <v>4692</v>
      </c>
      <c r="C74" s="18">
        <f>(484.0/B74*100)</f>
        <v/>
      </c>
      <c r="D74" s="19" t="n">
        <v>4208</v>
      </c>
      <c r="E74" s="18" t="n">
        <v>23.3946393</v>
      </c>
      <c r="F74" s="20" t="n">
        <v>0.23583342</v>
      </c>
      <c r="G74" s="18" t="n">
        <v>68.24869536999999</v>
      </c>
      <c r="H74" s="20" t="n">
        <v>0.26065005</v>
      </c>
      <c r="I74" s="18" t="n">
        <v>0</v>
      </c>
      <c r="J74" s="20" t="n">
        <v>0</v>
      </c>
      <c r="K74" s="18" t="s">
        <v>404</v>
      </c>
      <c r="L74" s="20" t="s">
        <v>404</v>
      </c>
      <c r="M74" s="18" t="n">
        <v>0</v>
      </c>
      <c r="N74" s="20" t="n">
        <v>0</v>
      </c>
      <c r="O74" s="18" t="n">
        <v>0</v>
      </c>
      <c r="P74" s="20" t="n">
        <v>0</v>
      </c>
      <c r="Q74" s="18" t="n">
        <v>8.356665319999999</v>
      </c>
      <c r="R74" s="20" t="n">
        <v>0.12370597</v>
      </c>
    </row>
    <row r="75" spans="1:18">
      <c r="A75" s="15" t="s">
        <v>472</v>
      </c>
      <c r="B75" s="17" t="n">
        <v>5375</v>
      </c>
      <c r="C75" s="18">
        <f>(483.0/B75*100)</f>
        <v/>
      </c>
      <c r="D75" s="19" t="n">
        <v>4892</v>
      </c>
      <c r="E75" s="18" t="n">
        <v>33.88553491</v>
      </c>
      <c r="F75" s="20" t="n">
        <v>3.72360505</v>
      </c>
      <c r="G75" s="18" t="n">
        <v>41.18845994</v>
      </c>
      <c r="H75" s="20" t="n">
        <v>3.79672334</v>
      </c>
      <c r="I75" s="18" t="n">
        <v>9.05972854</v>
      </c>
      <c r="J75" s="20" t="n">
        <v>2.57180003</v>
      </c>
      <c r="K75" s="18" t="s">
        <v>404</v>
      </c>
      <c r="L75" s="20" t="s">
        <v>404</v>
      </c>
      <c r="M75" s="18" t="n">
        <v>0</v>
      </c>
      <c r="N75" s="20" t="n">
        <v>0</v>
      </c>
      <c r="O75" s="18" t="n">
        <v>0</v>
      </c>
      <c r="P75" s="20" t="n">
        <v>0</v>
      </c>
      <c r="Q75" s="18" t="n">
        <v>15.86627662</v>
      </c>
      <c r="R75" s="20" t="n">
        <v>3.01526122</v>
      </c>
    </row>
    <row r="76" spans="1:18">
      <c r="A76" s="15" t="s">
        <v>473</v>
      </c>
      <c r="B76" s="17" t="n">
        <v>14167</v>
      </c>
      <c r="C76" s="18">
        <f>(1400.0/B76*100)</f>
        <v/>
      </c>
      <c r="D76" s="19" t="n">
        <v>12767</v>
      </c>
      <c r="E76" s="18" t="n">
        <v>44.48569707</v>
      </c>
      <c r="F76" s="20" t="n">
        <v>2.76404383</v>
      </c>
      <c r="G76" s="18" t="n">
        <v>33.22979422</v>
      </c>
      <c r="H76" s="20" t="n">
        <v>2.37684995</v>
      </c>
      <c r="I76" s="18" t="n">
        <v>8.696268829999999</v>
      </c>
      <c r="J76" s="20" t="n">
        <v>1.48191425</v>
      </c>
      <c r="K76" s="18" t="s">
        <v>404</v>
      </c>
      <c r="L76" s="20" t="s">
        <v>404</v>
      </c>
      <c r="M76" s="18" t="n">
        <v>0</v>
      </c>
      <c r="N76" s="20" t="n">
        <v>0</v>
      </c>
      <c r="O76" s="18" t="n">
        <v>0</v>
      </c>
      <c r="P76" s="20" t="n">
        <v>0</v>
      </c>
      <c r="Q76" s="18" t="n">
        <v>13.58823987</v>
      </c>
      <c r="R76" s="20" t="n">
        <v>1.941895</v>
      </c>
    </row>
    <row r="77" spans="1:18">
      <c r="A77" s="15" t="s">
        <v>474</v>
      </c>
      <c r="B77" s="17" t="n">
        <v>6062</v>
      </c>
      <c r="C77" s="18">
        <f>(0.0/B77*100)</f>
        <v/>
      </c>
      <c r="D77" s="19" t="n">
        <v>6062</v>
      </c>
      <c r="E77" s="18" t="n">
        <v>18.79036261</v>
      </c>
      <c r="F77" s="20" t="n">
        <v>2.3701999</v>
      </c>
      <c r="G77" s="18" t="n">
        <v>71.15541924</v>
      </c>
      <c r="H77" s="20" t="n">
        <v>3.00452355</v>
      </c>
      <c r="I77" s="18" t="n">
        <v>4.08109565</v>
      </c>
      <c r="J77" s="20" t="n">
        <v>1.27745421</v>
      </c>
      <c r="K77" s="18" t="s">
        <v>404</v>
      </c>
      <c r="L77" s="20" t="s">
        <v>404</v>
      </c>
      <c r="M77" s="18" t="n">
        <v>0</v>
      </c>
      <c r="N77" s="20" t="n">
        <v>0</v>
      </c>
      <c r="O77" s="18" t="n">
        <v>0</v>
      </c>
      <c r="P77" s="20" t="n">
        <v>0</v>
      </c>
      <c r="Q77" s="18" t="n">
        <v>5.9731225</v>
      </c>
      <c r="R77" s="20" t="n">
        <v>1.60528628</v>
      </c>
    </row>
    <row r="78" spans="1:18">
      <c r="A78" s="15" t="s">
        <v>475</v>
      </c>
      <c r="B78" s="17" t="n">
        <v>5826</v>
      </c>
      <c r="C78" s="18">
        <f>(0.0/B78*100)</f>
        <v/>
      </c>
      <c r="D78" s="19" t="n">
        <v>5826</v>
      </c>
      <c r="E78" s="18" t="n">
        <v>69.18155366000001</v>
      </c>
      <c r="F78" s="20" t="n">
        <v>3.51502108</v>
      </c>
      <c r="G78" s="18" t="n">
        <v>25.52929202</v>
      </c>
      <c r="H78" s="20" t="n">
        <v>3.44464286</v>
      </c>
      <c r="I78" s="18" t="n">
        <v>0</v>
      </c>
      <c r="J78" s="20" t="n">
        <v>0</v>
      </c>
      <c r="K78" s="18" t="s">
        <v>404</v>
      </c>
      <c r="L78" s="20" t="s">
        <v>404</v>
      </c>
      <c r="M78" s="18" t="n">
        <v>0</v>
      </c>
      <c r="N78" s="20" t="n">
        <v>0</v>
      </c>
      <c r="O78" s="18" t="n">
        <v>0</v>
      </c>
      <c r="P78" s="20" t="n">
        <v>0</v>
      </c>
      <c r="Q78" s="18" t="n">
        <v>5.28915432</v>
      </c>
      <c r="R78" s="20" t="n">
        <v>2.02289473</v>
      </c>
    </row>
    <row customHeight="1" ht="25" r="79" spans="1:18">
      <c r="A79" s="15" t="s">
        <v>476</v>
      </c>
      <c r="B79" s="17" t="n">
        <v>1657</v>
      </c>
      <c r="C79" s="18">
        <f>(21.0/B79*100)</f>
        <v/>
      </c>
      <c r="D79" s="19" t="n">
        <v>1636</v>
      </c>
      <c r="E79" s="18" t="n">
        <v>12.15996252</v>
      </c>
      <c r="F79" s="20" t="n">
        <v>4.04543135</v>
      </c>
      <c r="G79" s="18" t="n">
        <v>83.07958415</v>
      </c>
      <c r="H79" s="20" t="n">
        <v>4.87670701</v>
      </c>
      <c r="I79" s="18" t="n">
        <v>0</v>
      </c>
      <c r="J79" s="20" t="n">
        <v>0</v>
      </c>
      <c r="K79" s="18" t="s">
        <v>404</v>
      </c>
      <c r="L79" s="20" t="s">
        <v>404</v>
      </c>
      <c r="M79" s="18" t="n">
        <v>0</v>
      </c>
      <c r="N79" s="20" t="n">
        <v>0</v>
      </c>
      <c r="O79" s="18" t="n">
        <v>0</v>
      </c>
      <c r="P79" s="20" t="n">
        <v>0</v>
      </c>
      <c r="Q79" s="18" t="n">
        <v>4.76045333</v>
      </c>
      <c r="R79" s="20" t="n">
        <v>2.39109197</v>
      </c>
    </row>
    <row r="80" spans="1:18">
      <c r="A80" s="15" t="s">
        <v>477</v>
      </c>
      <c r="B80" s="17" t="n">
        <v>7841</v>
      </c>
      <c r="C80" s="18">
        <f>(0.0/B80*100)</f>
        <v/>
      </c>
      <c r="D80" s="19" t="n">
        <v>7841</v>
      </c>
      <c r="E80" s="18" t="n">
        <v>60.87797975</v>
      </c>
      <c r="F80" s="20" t="n">
        <v>3.0830616</v>
      </c>
      <c r="G80" s="18" t="n">
        <v>39.12202025</v>
      </c>
      <c r="H80" s="20" t="n">
        <v>3.0830616</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(121.0/B81*100)</f>
        <v/>
      </c>
      <c r="D81" s="19" t="n">
        <v>8740</v>
      </c>
      <c r="E81" s="18" t="n">
        <v>50.30393085</v>
      </c>
      <c r="F81" s="20" t="n">
        <v>3.76674405</v>
      </c>
      <c r="G81" s="18" t="n">
        <v>47.1164539</v>
      </c>
      <c r="H81" s="20" t="n">
        <v>3.83001488</v>
      </c>
      <c r="I81" s="18" t="n">
        <v>0.02012634</v>
      </c>
      <c r="J81" s="20" t="n">
        <v>0.00076844</v>
      </c>
      <c r="K81" s="18" t="s">
        <v>404</v>
      </c>
      <c r="L81" s="20" t="s">
        <v>404</v>
      </c>
      <c r="M81" s="18" t="n">
        <v>0</v>
      </c>
      <c r="N81" s="20" t="n">
        <v>0</v>
      </c>
      <c r="O81" s="18" t="n">
        <v>0</v>
      </c>
      <c r="P81" s="20" t="n">
        <v>0</v>
      </c>
      <c r="Q81" s="18" t="n">
        <v>2.55948891</v>
      </c>
      <c r="R81" s="20" t="n">
        <v>1.08192457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661</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53.00212632</v>
      </c>
      <c r="F7" s="20" t="n">
        <v>1.9169108</v>
      </c>
      <c r="G7" s="18" t="n">
        <v>39.47627406</v>
      </c>
      <c r="H7" s="20" t="n">
        <v>2.03303136</v>
      </c>
      <c r="I7" s="18" t="n">
        <v>0</v>
      </c>
      <c r="J7" s="20" t="n">
        <v>0</v>
      </c>
      <c r="K7" s="18" t="s">
        <v>404</v>
      </c>
      <c r="L7" s="20" t="s">
        <v>404</v>
      </c>
      <c r="M7" s="18" t="n">
        <v>0</v>
      </c>
      <c r="N7" s="20" t="n">
        <v>0</v>
      </c>
      <c r="O7" s="18" t="n">
        <v>0</v>
      </c>
      <c r="P7" s="20" t="n">
        <v>0</v>
      </c>
      <c r="Q7" s="18" t="n">
        <v>7.52159962</v>
      </c>
      <c r="R7" s="20" t="n">
        <v>1.04666063</v>
      </c>
    </row>
    <row r="8" spans="1:18">
      <c r="A8" s="15" t="s">
        <v>405</v>
      </c>
      <c r="B8" s="17" t="n">
        <v>7007</v>
      </c>
      <c r="C8" s="18">
        <f>(0.0/B8*100)</f>
        <v/>
      </c>
      <c r="D8" s="19" t="n">
        <v>7007</v>
      </c>
      <c r="E8" s="18" t="n">
        <v>20.29762323</v>
      </c>
      <c r="F8" s="20" t="n">
        <v>2.98463599</v>
      </c>
      <c r="G8" s="18" t="n">
        <v>51.64308781</v>
      </c>
      <c r="H8" s="20" t="n">
        <v>3.63361581</v>
      </c>
      <c r="I8" s="18" t="n">
        <v>2.38859168</v>
      </c>
      <c r="J8" s="20" t="n">
        <v>1.04657716</v>
      </c>
      <c r="K8" s="18" t="s">
        <v>404</v>
      </c>
      <c r="L8" s="20" t="s">
        <v>404</v>
      </c>
      <c r="M8" s="18" t="n">
        <v>0</v>
      </c>
      <c r="N8" s="20" t="n">
        <v>0</v>
      </c>
      <c r="O8" s="18" t="n">
        <v>0</v>
      </c>
      <c r="P8" s="20" t="n">
        <v>0</v>
      </c>
      <c r="Q8" s="18" t="n">
        <v>25.67069728</v>
      </c>
      <c r="R8" s="20" t="n">
        <v>3.12449721</v>
      </c>
    </row>
    <row r="9" spans="1:18">
      <c r="A9" s="15" t="s">
        <v>406</v>
      </c>
      <c r="B9" s="17" t="n">
        <v>9651</v>
      </c>
      <c r="C9" s="18">
        <f>(575.0/B9*100)</f>
        <v/>
      </c>
      <c r="D9" s="19" t="n">
        <v>9076</v>
      </c>
      <c r="E9" s="18" t="n">
        <v>25.96813954</v>
      </c>
      <c r="F9" s="20" t="n">
        <v>2.35822602</v>
      </c>
      <c r="G9" s="18" t="n">
        <v>44.63241954</v>
      </c>
      <c r="H9" s="20" t="n">
        <v>3.06857935</v>
      </c>
      <c r="I9" s="18" t="n">
        <v>2.64341192</v>
      </c>
      <c r="J9" s="20" t="n">
        <v>0.97961114</v>
      </c>
      <c r="K9" s="18" t="s">
        <v>404</v>
      </c>
      <c r="L9" s="20" t="s">
        <v>404</v>
      </c>
      <c r="M9" s="18" t="n">
        <v>0</v>
      </c>
      <c r="N9" s="20" t="n">
        <v>0</v>
      </c>
      <c r="O9" s="18" t="n">
        <v>0</v>
      </c>
      <c r="P9" s="20" t="n">
        <v>0</v>
      </c>
      <c r="Q9" s="18" t="n">
        <v>26.756029</v>
      </c>
      <c r="R9" s="20" t="n">
        <v>2.38147917</v>
      </c>
    </row>
    <row r="10" spans="1:18">
      <c r="A10" s="15" t="s">
        <v>407</v>
      </c>
      <c r="B10" s="17" t="n">
        <v>20058</v>
      </c>
      <c r="C10" s="18">
        <f>(3112.0/B10*100)</f>
        <v/>
      </c>
      <c r="D10" s="19" t="n">
        <v>16946</v>
      </c>
      <c r="E10" s="18" t="n">
        <v>78.32868354999999</v>
      </c>
      <c r="F10" s="20" t="n">
        <v>1.93736778</v>
      </c>
      <c r="G10" s="18" t="n">
        <v>16.42403844</v>
      </c>
      <c r="H10" s="20" t="n">
        <v>1.62733855</v>
      </c>
      <c r="I10" s="18" t="n">
        <v>1.27124651</v>
      </c>
      <c r="J10" s="20" t="n">
        <v>0.55077188</v>
      </c>
      <c r="K10" s="18" t="s">
        <v>404</v>
      </c>
      <c r="L10" s="20" t="s">
        <v>404</v>
      </c>
      <c r="M10" s="18" t="n">
        <v>0</v>
      </c>
      <c r="N10" s="20" t="n">
        <v>0</v>
      </c>
      <c r="O10" s="18" t="n">
        <v>0</v>
      </c>
      <c r="P10" s="20" t="n">
        <v>0</v>
      </c>
      <c r="Q10" s="18" t="n">
        <v>3.9760315</v>
      </c>
      <c r="R10" s="20" t="n">
        <v>0.84978812</v>
      </c>
    </row>
    <row r="11" spans="1:18">
      <c r="A11" s="15" t="s">
        <v>408</v>
      </c>
      <c r="B11" s="17" t="n">
        <v>7053</v>
      </c>
      <c r="C11" s="18">
        <f>(137.0/B11*100)</f>
        <v/>
      </c>
      <c r="D11" s="19" t="n">
        <v>6916</v>
      </c>
      <c r="E11" s="18" t="n">
        <v>82.03543252</v>
      </c>
      <c r="F11" s="20" t="n">
        <v>3.4228675</v>
      </c>
      <c r="G11" s="18" t="n">
        <v>11.71170337</v>
      </c>
      <c r="H11" s="20" t="n">
        <v>2.73890508</v>
      </c>
      <c r="I11" s="18" t="n">
        <v>3.6492284</v>
      </c>
      <c r="J11" s="20" t="n">
        <v>1.66291559</v>
      </c>
      <c r="K11" s="18" t="s">
        <v>404</v>
      </c>
      <c r="L11" s="20" t="s">
        <v>404</v>
      </c>
      <c r="M11" s="18" t="n">
        <v>0</v>
      </c>
      <c r="N11" s="20" t="n">
        <v>0</v>
      </c>
      <c r="O11" s="18" t="n">
        <v>0</v>
      </c>
      <c r="P11" s="20" t="n">
        <v>0</v>
      </c>
      <c r="Q11" s="18" t="n">
        <v>2.60363572</v>
      </c>
      <c r="R11" s="20" t="n">
        <v>1.30030741</v>
      </c>
    </row>
    <row r="12" spans="1:18">
      <c r="A12" s="15" t="s">
        <v>409</v>
      </c>
      <c r="B12" s="17" t="n">
        <v>6894</v>
      </c>
      <c r="C12" s="18">
        <f>(106.0/B12*100)</f>
        <v/>
      </c>
      <c r="D12" s="19" t="n">
        <v>6788</v>
      </c>
      <c r="E12" s="18" t="n">
        <v>54.72953904</v>
      </c>
      <c r="F12" s="20" t="n">
        <v>2.92297914</v>
      </c>
      <c r="G12" s="18" t="n">
        <v>40.99154651</v>
      </c>
      <c r="H12" s="20" t="n">
        <v>2.91039788</v>
      </c>
      <c r="I12" s="18" t="n">
        <v>0.7365923599999999</v>
      </c>
      <c r="J12" s="20" t="n">
        <v>0.5014068</v>
      </c>
      <c r="K12" s="18" t="s">
        <v>404</v>
      </c>
      <c r="L12" s="20" t="s">
        <v>404</v>
      </c>
      <c r="M12" s="18" t="n">
        <v>0</v>
      </c>
      <c r="N12" s="20" t="n">
        <v>0</v>
      </c>
      <c r="O12" s="18" t="n">
        <v>0</v>
      </c>
      <c r="P12" s="20" t="n">
        <v>0</v>
      </c>
      <c r="Q12" s="18" t="n">
        <v>3.54232209</v>
      </c>
      <c r="R12" s="20" t="n">
        <v>1.20360505</v>
      </c>
    </row>
    <row r="13" spans="1:18">
      <c r="A13" s="15" t="s">
        <v>410</v>
      </c>
      <c r="B13" s="17" t="n">
        <v>7161</v>
      </c>
      <c r="C13" s="18">
        <f>(1175.0/B13*100)</f>
        <v/>
      </c>
      <c r="D13" s="19" t="n">
        <v>5986</v>
      </c>
      <c r="E13" s="18" t="n">
        <v>70.35946109</v>
      </c>
      <c r="F13" s="20" t="n">
        <v>3.09540146</v>
      </c>
      <c r="G13" s="18" t="n">
        <v>23.03384661</v>
      </c>
      <c r="H13" s="20" t="n">
        <v>2.51628495</v>
      </c>
      <c r="I13" s="18" t="n">
        <v>4.97035021</v>
      </c>
      <c r="J13" s="20" t="n">
        <v>1.32926756</v>
      </c>
      <c r="K13" s="18" t="s">
        <v>404</v>
      </c>
      <c r="L13" s="20" t="s">
        <v>404</v>
      </c>
      <c r="M13" s="18" t="n">
        <v>0</v>
      </c>
      <c r="N13" s="20" t="n">
        <v>0</v>
      </c>
      <c r="O13" s="18" t="n">
        <v>0</v>
      </c>
      <c r="P13" s="20" t="n">
        <v>0</v>
      </c>
      <c r="Q13" s="18" t="n">
        <v>1.63634209</v>
      </c>
      <c r="R13" s="20" t="n">
        <v>0.96456634</v>
      </c>
    </row>
    <row r="14" spans="1:18">
      <c r="A14" s="15" t="s">
        <v>411</v>
      </c>
      <c r="B14" s="17" t="n">
        <v>5587</v>
      </c>
      <c r="C14" s="18">
        <f>(225.0/B14*100)</f>
        <v/>
      </c>
      <c r="D14" s="19" t="n">
        <v>5362</v>
      </c>
      <c r="E14" s="18" t="n">
        <v>71.71773799</v>
      </c>
      <c r="F14" s="20" t="n">
        <v>2.76983499</v>
      </c>
      <c r="G14" s="18" t="n">
        <v>26.89249928</v>
      </c>
      <c r="H14" s="20" t="n">
        <v>2.68242789</v>
      </c>
      <c r="I14" s="18" t="n">
        <v>1.38976273</v>
      </c>
      <c r="J14" s="20" t="n">
        <v>0.7143825</v>
      </c>
      <c r="K14" s="18" t="s">
        <v>404</v>
      </c>
      <c r="L14" s="20" t="s">
        <v>404</v>
      </c>
      <c r="M14" s="18" t="n">
        <v>0</v>
      </c>
      <c r="N14" s="20" t="n">
        <v>0</v>
      </c>
      <c r="O14" s="18" t="n">
        <v>0</v>
      </c>
      <c r="P14" s="20" t="n">
        <v>0</v>
      </c>
      <c r="Q14" s="18" t="n">
        <v>0</v>
      </c>
      <c r="R14" s="20" t="n">
        <v>0</v>
      </c>
    </row>
    <row r="15" spans="1:18">
      <c r="A15" s="15" t="s">
        <v>412</v>
      </c>
      <c r="B15" s="17" t="n">
        <v>5882</v>
      </c>
      <c r="C15" s="18">
        <f>(0.0/B15*100)</f>
        <v/>
      </c>
      <c r="D15" s="19" t="n">
        <v>5882</v>
      </c>
      <c r="E15" s="18" t="n">
        <v>55.63630693</v>
      </c>
      <c r="F15" s="20" t="n">
        <v>4.08921715</v>
      </c>
      <c r="G15" s="18" t="n">
        <v>36.13149535</v>
      </c>
      <c r="H15" s="20" t="n">
        <v>4.06495163</v>
      </c>
      <c r="I15" s="18" t="n">
        <v>1.95206003</v>
      </c>
      <c r="J15" s="20" t="n">
        <v>1.08342117</v>
      </c>
      <c r="K15" s="18" t="s">
        <v>404</v>
      </c>
      <c r="L15" s="20" t="s">
        <v>404</v>
      </c>
      <c r="M15" s="18" t="n">
        <v>0</v>
      </c>
      <c r="N15" s="20" t="n">
        <v>0</v>
      </c>
      <c r="O15" s="18" t="n">
        <v>0</v>
      </c>
      <c r="P15" s="20" t="n">
        <v>0</v>
      </c>
      <c r="Q15" s="18" t="n">
        <v>6.28013769</v>
      </c>
      <c r="R15" s="20" t="n">
        <v>2.20065658</v>
      </c>
    </row>
    <row r="16" spans="1:18">
      <c r="A16" s="15" t="s">
        <v>413</v>
      </c>
      <c r="B16" s="17" t="n">
        <v>6108</v>
      </c>
      <c r="C16" s="18">
        <f>(495.0/B16*100)</f>
        <v/>
      </c>
      <c r="D16" s="19" t="n">
        <v>5613</v>
      </c>
      <c r="E16" s="18" t="n">
        <v>48.10675542</v>
      </c>
      <c r="F16" s="20" t="n">
        <v>3.61940415</v>
      </c>
      <c r="G16" s="18" t="n">
        <v>33.31876817</v>
      </c>
      <c r="H16" s="20" t="n">
        <v>3.50614253</v>
      </c>
      <c r="I16" s="18" t="n">
        <v>6.51888265</v>
      </c>
      <c r="J16" s="20" t="n">
        <v>1.46761553</v>
      </c>
      <c r="K16" s="18" t="s">
        <v>404</v>
      </c>
      <c r="L16" s="20" t="s">
        <v>404</v>
      </c>
      <c r="M16" s="18" t="n">
        <v>0</v>
      </c>
      <c r="N16" s="20" t="n">
        <v>0</v>
      </c>
      <c r="O16" s="18" t="n">
        <v>0</v>
      </c>
      <c r="P16" s="20" t="n">
        <v>0</v>
      </c>
      <c r="Q16" s="18" t="n">
        <v>12.05559376</v>
      </c>
      <c r="R16" s="20" t="n">
        <v>2.27137954</v>
      </c>
    </row>
    <row r="17" spans="1:18">
      <c r="A17" s="15" t="s">
        <v>414</v>
      </c>
      <c r="B17" s="17" t="n">
        <v>6504</v>
      </c>
      <c r="C17" s="18">
        <f>(1325.0/B17*100)</f>
        <v/>
      </c>
      <c r="D17" s="19" t="n">
        <v>5179</v>
      </c>
      <c r="E17" s="18" t="n">
        <v>20.63543552</v>
      </c>
      <c r="F17" s="20" t="n">
        <v>2.47725331</v>
      </c>
      <c r="G17" s="18" t="n">
        <v>58.06012106</v>
      </c>
      <c r="H17" s="20" t="n">
        <v>3.21664671</v>
      </c>
      <c r="I17" s="18" t="n">
        <v>5.40044798</v>
      </c>
      <c r="J17" s="20" t="n">
        <v>1.54253021</v>
      </c>
      <c r="K17" s="18" t="s">
        <v>404</v>
      </c>
      <c r="L17" s="20" t="s">
        <v>404</v>
      </c>
      <c r="M17" s="18" t="n">
        <v>0</v>
      </c>
      <c r="N17" s="20" t="n">
        <v>0</v>
      </c>
      <c r="O17" s="18" t="n">
        <v>0</v>
      </c>
      <c r="P17" s="20" t="n">
        <v>0</v>
      </c>
      <c r="Q17" s="18" t="n">
        <v>15.90399545</v>
      </c>
      <c r="R17" s="20" t="n">
        <v>2.99294659</v>
      </c>
    </row>
    <row r="18" spans="1:18">
      <c r="A18" s="15" t="s">
        <v>415</v>
      </c>
      <c r="B18" s="17" t="n">
        <v>5532</v>
      </c>
      <c r="C18" s="18">
        <f>(0.0/B18*100)</f>
        <v/>
      </c>
      <c r="D18" s="19" t="n">
        <v>5532</v>
      </c>
      <c r="E18" s="18" t="n">
        <v>38.41630773</v>
      </c>
      <c r="F18" s="20" t="n">
        <v>4.16188563</v>
      </c>
      <c r="G18" s="18" t="n">
        <v>44.04215985</v>
      </c>
      <c r="H18" s="20" t="n">
        <v>3.8543066</v>
      </c>
      <c r="I18" s="18" t="n">
        <v>0.69901605</v>
      </c>
      <c r="J18" s="20" t="n">
        <v>0.37456744</v>
      </c>
      <c r="K18" s="18" t="s">
        <v>404</v>
      </c>
      <c r="L18" s="20" t="s">
        <v>404</v>
      </c>
      <c r="M18" s="18" t="n">
        <v>0</v>
      </c>
      <c r="N18" s="20" t="n">
        <v>0</v>
      </c>
      <c r="O18" s="18" t="n">
        <v>0</v>
      </c>
      <c r="P18" s="20" t="n">
        <v>0</v>
      </c>
      <c r="Q18" s="18" t="n">
        <v>16.84251637</v>
      </c>
      <c r="R18" s="20" t="n">
        <v>2.6260641</v>
      </c>
    </row>
    <row r="19" spans="1:18">
      <c r="A19" s="15" t="s">
        <v>416</v>
      </c>
      <c r="B19" s="17" t="n">
        <v>5658</v>
      </c>
      <c r="C19" s="18">
        <f>(327.0/B19*100)</f>
        <v/>
      </c>
      <c r="D19" s="19" t="n">
        <v>5331</v>
      </c>
      <c r="E19" s="18" t="n">
        <v>72.87559815</v>
      </c>
      <c r="F19" s="20" t="n">
        <v>3.06884739</v>
      </c>
      <c r="G19" s="18" t="n">
        <v>21.81501276</v>
      </c>
      <c r="H19" s="20" t="n">
        <v>2.8885888</v>
      </c>
      <c r="I19" s="18" t="n">
        <v>1.52408052</v>
      </c>
      <c r="J19" s="20" t="n">
        <v>0.7630589</v>
      </c>
      <c r="K19" s="18" t="s">
        <v>404</v>
      </c>
      <c r="L19" s="20" t="s">
        <v>404</v>
      </c>
      <c r="M19" s="18" t="n">
        <v>0</v>
      </c>
      <c r="N19" s="20" t="n">
        <v>0</v>
      </c>
      <c r="O19" s="18" t="n">
        <v>0</v>
      </c>
      <c r="P19" s="20" t="n">
        <v>0</v>
      </c>
      <c r="Q19" s="18" t="n">
        <v>3.78530857</v>
      </c>
      <c r="R19" s="20" t="n">
        <v>1.30218142</v>
      </c>
    </row>
    <row r="20" spans="1:18">
      <c r="A20" s="15" t="s">
        <v>417</v>
      </c>
      <c r="B20" s="17" t="n">
        <v>3371</v>
      </c>
      <c r="C20" s="18">
        <f>(24.0/B20*100)</f>
        <v/>
      </c>
      <c r="D20" s="19" t="n">
        <v>3347</v>
      </c>
      <c r="E20" s="18" t="n">
        <v>87.53809793000001</v>
      </c>
      <c r="F20" s="20" t="n">
        <v>0.19401848</v>
      </c>
      <c r="G20" s="18" t="n">
        <v>4.28305768</v>
      </c>
      <c r="H20" s="20" t="n">
        <v>0.08734176</v>
      </c>
      <c r="I20" s="18" t="n">
        <v>1.22888678</v>
      </c>
      <c r="J20" s="20" t="n">
        <v>0.11311178</v>
      </c>
      <c r="K20" s="18" t="s">
        <v>404</v>
      </c>
      <c r="L20" s="20" t="s">
        <v>404</v>
      </c>
      <c r="M20" s="18" t="n">
        <v>0</v>
      </c>
      <c r="N20" s="20" t="n">
        <v>0</v>
      </c>
      <c r="O20" s="18" t="n">
        <v>0</v>
      </c>
      <c r="P20" s="20" t="n">
        <v>0</v>
      </c>
      <c r="Q20" s="18" t="n">
        <v>6.94995761</v>
      </c>
      <c r="R20" s="20" t="n">
        <v>0.14359609</v>
      </c>
    </row>
    <row r="21" spans="1:18">
      <c r="A21" s="15" t="s">
        <v>418</v>
      </c>
      <c r="B21" s="17" t="n">
        <v>5741</v>
      </c>
      <c r="C21" s="18">
        <f>(0.0/B21*100)</f>
        <v/>
      </c>
      <c r="D21" s="19" t="n">
        <v>5741</v>
      </c>
      <c r="E21" s="18" t="n">
        <v>74.12063078</v>
      </c>
      <c r="F21" s="20" t="n">
        <v>3.2965158</v>
      </c>
      <c r="G21" s="18" t="n">
        <v>15.13114796</v>
      </c>
      <c r="H21" s="20" t="n">
        <v>2.90265836</v>
      </c>
      <c r="I21" s="18" t="n">
        <v>7.15745184</v>
      </c>
      <c r="J21" s="20" t="n">
        <v>2.18433928</v>
      </c>
      <c r="K21" s="18" t="s">
        <v>404</v>
      </c>
      <c r="L21" s="20" t="s">
        <v>404</v>
      </c>
      <c r="M21" s="18" t="n">
        <v>0</v>
      </c>
      <c r="N21" s="20" t="n">
        <v>0</v>
      </c>
      <c r="O21" s="18" t="n">
        <v>0</v>
      </c>
      <c r="P21" s="20" t="n">
        <v>0</v>
      </c>
      <c r="Q21" s="18" t="n">
        <v>3.59076942</v>
      </c>
      <c r="R21" s="20" t="n">
        <v>1.45275132</v>
      </c>
    </row>
    <row r="22" spans="1:18">
      <c r="A22" s="15" t="s">
        <v>419</v>
      </c>
      <c r="B22" s="17" t="n">
        <v>6598</v>
      </c>
      <c r="C22" s="18">
        <f>(0.0/B22*100)</f>
        <v/>
      </c>
      <c r="D22" s="19" t="n">
        <v>6598</v>
      </c>
      <c r="E22" s="18" t="n">
        <v>62.10443204</v>
      </c>
      <c r="F22" s="20" t="n">
        <v>4.20141645</v>
      </c>
      <c r="G22" s="18" t="n">
        <v>20.85893186</v>
      </c>
      <c r="H22" s="20" t="n">
        <v>3.69395183</v>
      </c>
      <c r="I22" s="18" t="n">
        <v>1.75108981</v>
      </c>
      <c r="J22" s="20" t="n">
        <v>0.98183897</v>
      </c>
      <c r="K22" s="18" t="s">
        <v>404</v>
      </c>
      <c r="L22" s="20" t="s">
        <v>404</v>
      </c>
      <c r="M22" s="18" t="n">
        <v>0</v>
      </c>
      <c r="N22" s="20" t="n">
        <v>0</v>
      </c>
      <c r="O22" s="18" t="n">
        <v>0</v>
      </c>
      <c r="P22" s="20" t="n">
        <v>0</v>
      </c>
      <c r="Q22" s="18" t="n">
        <v>15.28554629</v>
      </c>
      <c r="R22" s="20" t="n">
        <v>2.97851779</v>
      </c>
    </row>
    <row r="23" spans="1:18">
      <c r="A23" s="15" t="s">
        <v>420</v>
      </c>
      <c r="B23" s="17" t="n">
        <v>11583</v>
      </c>
      <c r="C23" s="18">
        <f>(3185.0/B23*100)</f>
        <v/>
      </c>
      <c r="D23" s="19" t="n">
        <v>8398</v>
      </c>
      <c r="E23" s="18" t="n">
        <v>76.20221152000001</v>
      </c>
      <c r="F23" s="20" t="n">
        <v>3.36705969</v>
      </c>
      <c r="G23" s="18" t="n">
        <v>13.68199581</v>
      </c>
      <c r="H23" s="20" t="n">
        <v>2.49744607</v>
      </c>
      <c r="I23" s="18" t="n">
        <v>5.12202784</v>
      </c>
      <c r="J23" s="20" t="n">
        <v>1.70951704</v>
      </c>
      <c r="K23" s="18" t="s">
        <v>404</v>
      </c>
      <c r="L23" s="20" t="s">
        <v>404</v>
      </c>
      <c r="M23" s="18" t="n">
        <v>0</v>
      </c>
      <c r="N23" s="20" t="n">
        <v>0</v>
      </c>
      <c r="O23" s="18" t="n">
        <v>0</v>
      </c>
      <c r="P23" s="20" t="n">
        <v>0</v>
      </c>
      <c r="Q23" s="18" t="n">
        <v>4.99376484</v>
      </c>
      <c r="R23" s="20" t="n">
        <v>1.7129062</v>
      </c>
    </row>
    <row r="24" spans="1:18">
      <c r="A24" s="15" t="s">
        <v>421</v>
      </c>
      <c r="B24" s="17" t="n">
        <v>6647</v>
      </c>
      <c r="C24" s="18">
        <f>(0.0/B24*100)</f>
        <v/>
      </c>
      <c r="D24" s="19" t="n">
        <v>6647</v>
      </c>
      <c r="E24" s="18" t="n">
        <v>0</v>
      </c>
      <c r="F24" s="20" t="n">
        <v>0</v>
      </c>
      <c r="G24" s="18" t="n">
        <v>0</v>
      </c>
      <c r="H24" s="20" t="n">
        <v>0</v>
      </c>
      <c r="I24" s="18" t="n">
        <v>0</v>
      </c>
      <c r="J24" s="20" t="n">
        <v>0</v>
      </c>
      <c r="K24" s="18" t="s">
        <v>404</v>
      </c>
      <c r="L24" s="20" t="s">
        <v>404</v>
      </c>
      <c r="M24" s="18" t="n">
        <v>100</v>
      </c>
      <c r="N24" s="20" t="n">
        <v>0</v>
      </c>
      <c r="O24" s="18" t="n">
        <v>0</v>
      </c>
      <c r="P24" s="20" t="n">
        <v>0</v>
      </c>
      <c r="Q24" s="18" t="n">
        <v>0</v>
      </c>
      <c r="R24" s="20" t="n">
        <v>0</v>
      </c>
    </row>
    <row r="25" spans="1:18">
      <c r="A25" s="15" t="s">
        <v>422</v>
      </c>
      <c r="B25" s="17" t="n">
        <v>5581</v>
      </c>
      <c r="C25" s="18">
        <f>(0.0/B25*100)</f>
        <v/>
      </c>
      <c r="D25" s="19" t="n">
        <v>5581</v>
      </c>
      <c r="E25" s="18" t="n">
        <v>64.07911722999999</v>
      </c>
      <c r="F25" s="20" t="n">
        <v>3.26877746</v>
      </c>
      <c r="G25" s="18" t="n">
        <v>30.70763436</v>
      </c>
      <c r="H25" s="20" t="n">
        <v>3.18059852</v>
      </c>
      <c r="I25" s="18" t="n">
        <v>1.68434723</v>
      </c>
      <c r="J25" s="20" t="n">
        <v>0.9826282</v>
      </c>
      <c r="K25" s="18" t="s">
        <v>404</v>
      </c>
      <c r="L25" s="20" t="s">
        <v>404</v>
      </c>
      <c r="M25" s="18" t="n">
        <v>0</v>
      </c>
      <c r="N25" s="20" t="n">
        <v>0</v>
      </c>
      <c r="O25" s="18" t="n">
        <v>0</v>
      </c>
      <c r="P25" s="20" t="n">
        <v>0</v>
      </c>
      <c r="Q25" s="18" t="n">
        <v>3.52890117</v>
      </c>
      <c r="R25" s="20" t="n">
        <v>1.23148507</v>
      </c>
    </row>
    <row r="26" spans="1:18">
      <c r="A26" s="15" t="s">
        <v>423</v>
      </c>
      <c r="B26" s="17" t="n">
        <v>4869</v>
      </c>
      <c r="C26" s="18">
        <f>(11.0/B26*100)</f>
        <v/>
      </c>
      <c r="D26" s="19" t="n">
        <v>4858</v>
      </c>
      <c r="E26" s="18" t="n">
        <v>93.68490649</v>
      </c>
      <c r="F26" s="20" t="n">
        <v>1.45186414</v>
      </c>
      <c r="G26" s="18" t="n">
        <v>2.87890839</v>
      </c>
      <c r="H26" s="20" t="n">
        <v>1.00749793</v>
      </c>
      <c r="I26" s="18" t="n">
        <v>1.23436765</v>
      </c>
      <c r="J26" s="20" t="n">
        <v>0.6457975</v>
      </c>
      <c r="K26" s="18" t="s">
        <v>404</v>
      </c>
      <c r="L26" s="20" t="s">
        <v>404</v>
      </c>
      <c r="M26" s="18" t="n">
        <v>0</v>
      </c>
      <c r="N26" s="20" t="n">
        <v>0</v>
      </c>
      <c r="O26" s="18" t="n">
        <v>0</v>
      </c>
      <c r="P26" s="20" t="n">
        <v>0</v>
      </c>
      <c r="Q26" s="18" t="n">
        <v>2.20181747</v>
      </c>
      <c r="R26" s="20" t="n">
        <v>0.8698747100000001</v>
      </c>
    </row>
    <row r="27" spans="1:18">
      <c r="A27" s="15" t="s">
        <v>424</v>
      </c>
      <c r="B27" s="17" t="n">
        <v>5299</v>
      </c>
      <c r="C27" s="18">
        <f>(0.0/B27*100)</f>
        <v/>
      </c>
      <c r="D27" s="19" t="n">
        <v>5299</v>
      </c>
      <c r="E27" s="18" t="n">
        <v>70.92897515999999</v>
      </c>
      <c r="F27" s="20" t="n">
        <v>0.08805063</v>
      </c>
      <c r="G27" s="18" t="n">
        <v>23.30360806</v>
      </c>
      <c r="H27" s="20" t="n">
        <v>0.08104387</v>
      </c>
      <c r="I27" s="18" t="n">
        <v>0.49639057</v>
      </c>
      <c r="J27" s="20" t="n">
        <v>0.009421560000000001</v>
      </c>
      <c r="K27" s="18" t="s">
        <v>404</v>
      </c>
      <c r="L27" s="20" t="s">
        <v>404</v>
      </c>
      <c r="M27" s="18" t="n">
        <v>0</v>
      </c>
      <c r="N27" s="20" t="n">
        <v>0</v>
      </c>
      <c r="O27" s="18" t="n">
        <v>0</v>
      </c>
      <c r="P27" s="20" t="n">
        <v>0</v>
      </c>
      <c r="Q27" s="18" t="n">
        <v>5.27102621</v>
      </c>
      <c r="R27" s="20" t="n">
        <v>0.03856371</v>
      </c>
    </row>
    <row r="28" spans="1:18">
      <c r="A28" s="15" t="s">
        <v>425</v>
      </c>
      <c r="B28" s="17" t="n">
        <v>7568</v>
      </c>
      <c r="C28" s="18">
        <f>(1746.0/B28*100)</f>
        <v/>
      </c>
      <c r="D28" s="19" t="n">
        <v>5822</v>
      </c>
      <c r="E28" s="18" t="n">
        <v>82.22851305</v>
      </c>
      <c r="F28" s="20" t="n">
        <v>2.78117515</v>
      </c>
      <c r="G28" s="18" t="n">
        <v>10.4292779</v>
      </c>
      <c r="H28" s="20" t="n">
        <v>2.38094385</v>
      </c>
      <c r="I28" s="18" t="n">
        <v>7.34220905</v>
      </c>
      <c r="J28" s="20" t="n">
        <v>2.12793385</v>
      </c>
      <c r="K28" s="18" t="s">
        <v>404</v>
      </c>
      <c r="L28" s="20" t="s">
        <v>404</v>
      </c>
      <c r="M28" s="18" t="n">
        <v>0</v>
      </c>
      <c r="N28" s="20" t="n">
        <v>0</v>
      </c>
      <c r="O28" s="18" t="n">
        <v>0</v>
      </c>
      <c r="P28" s="20" t="n">
        <v>0</v>
      </c>
      <c r="Q28" s="18" t="n">
        <v>0</v>
      </c>
      <c r="R28" s="20" t="n">
        <v>0</v>
      </c>
    </row>
    <row r="29" spans="1:18">
      <c r="A29" s="15" t="s">
        <v>426</v>
      </c>
      <c r="B29" s="17" t="n">
        <v>5385</v>
      </c>
      <c r="C29" s="18">
        <f>(1126.0/B29*100)</f>
        <v/>
      </c>
      <c r="D29" s="19" t="n">
        <v>4259</v>
      </c>
      <c r="E29" s="18" t="n">
        <v>47.00202425</v>
      </c>
      <c r="F29" s="20" t="n">
        <v>4.3922318</v>
      </c>
      <c r="G29" s="18" t="n">
        <v>20.29955821</v>
      </c>
      <c r="H29" s="20" t="n">
        <v>3.47970122</v>
      </c>
      <c r="I29" s="18" t="n">
        <v>26.92781303</v>
      </c>
      <c r="J29" s="20" t="n">
        <v>4.06909433</v>
      </c>
      <c r="K29" s="18" t="s">
        <v>404</v>
      </c>
      <c r="L29" s="20" t="s">
        <v>404</v>
      </c>
      <c r="M29" s="18" t="n">
        <v>0</v>
      </c>
      <c r="N29" s="20" t="n">
        <v>0</v>
      </c>
      <c r="O29" s="18" t="n">
        <v>0</v>
      </c>
      <c r="P29" s="20" t="n">
        <v>0</v>
      </c>
      <c r="Q29" s="18" t="n">
        <v>5.77060451</v>
      </c>
      <c r="R29" s="20" t="n">
        <v>1.96714203</v>
      </c>
    </row>
    <row r="30" spans="1:18">
      <c r="A30" s="15" t="s">
        <v>427</v>
      </c>
      <c r="B30" s="17" t="n">
        <v>4520</v>
      </c>
      <c r="C30" s="18">
        <f>(1053.0/B30*100)</f>
        <v/>
      </c>
      <c r="D30" s="19" t="n">
        <v>3467</v>
      </c>
      <c r="E30" s="18" t="n">
        <v>88.36845133999999</v>
      </c>
      <c r="F30" s="20" t="n">
        <v>2.93207693</v>
      </c>
      <c r="G30" s="18" t="n">
        <v>6.29737124</v>
      </c>
      <c r="H30" s="20" t="n">
        <v>2.2377832</v>
      </c>
      <c r="I30" s="18" t="n">
        <v>0.72028658</v>
      </c>
      <c r="J30" s="20" t="n">
        <v>0.7808831899999999</v>
      </c>
      <c r="K30" s="18" t="s">
        <v>404</v>
      </c>
      <c r="L30" s="20" t="s">
        <v>404</v>
      </c>
      <c r="M30" s="18" t="n">
        <v>0</v>
      </c>
      <c r="N30" s="20" t="n">
        <v>0</v>
      </c>
      <c r="O30" s="18" t="n">
        <v>0</v>
      </c>
      <c r="P30" s="20" t="n">
        <v>0</v>
      </c>
      <c r="Q30" s="18" t="n">
        <v>4.61389084</v>
      </c>
      <c r="R30" s="20" t="n">
        <v>1.89383657</v>
      </c>
    </row>
    <row r="31" spans="1:18">
      <c r="A31" s="15" t="s">
        <v>428</v>
      </c>
      <c r="B31" s="17" t="n">
        <v>5456</v>
      </c>
      <c r="C31" s="18">
        <f>(502.0/B31*100)</f>
        <v/>
      </c>
      <c r="D31" s="19" t="n">
        <v>4954</v>
      </c>
      <c r="E31" s="18" t="n">
        <v>63.4822829</v>
      </c>
      <c r="F31" s="20" t="n">
        <v>3.0382197</v>
      </c>
      <c r="G31" s="18" t="n">
        <v>19.63613574</v>
      </c>
      <c r="H31" s="20" t="n">
        <v>2.61540913</v>
      </c>
      <c r="I31" s="18" t="n">
        <v>9.60130165</v>
      </c>
      <c r="J31" s="20" t="n">
        <v>1.86478762</v>
      </c>
      <c r="K31" s="18" t="s">
        <v>404</v>
      </c>
      <c r="L31" s="20" t="s">
        <v>404</v>
      </c>
      <c r="M31" s="18" t="n">
        <v>0</v>
      </c>
      <c r="N31" s="20" t="n">
        <v>0</v>
      </c>
      <c r="O31" s="18" t="n">
        <v>0</v>
      </c>
      <c r="P31" s="20" t="n">
        <v>0</v>
      </c>
      <c r="Q31" s="18" t="n">
        <v>7.28027972</v>
      </c>
      <c r="R31" s="20" t="n">
        <v>1.87580428</v>
      </c>
    </row>
    <row r="32" spans="1:18">
      <c r="A32" s="15" t="s">
        <v>429</v>
      </c>
      <c r="B32" s="17" t="n">
        <v>4478</v>
      </c>
      <c r="C32" s="18">
        <f>(0.0/B32*100)</f>
        <v/>
      </c>
      <c r="D32" s="19" t="n">
        <v>4478</v>
      </c>
      <c r="E32" s="18" t="n">
        <v>94.76133498999999</v>
      </c>
      <c r="F32" s="20" t="n">
        <v>1.72507201</v>
      </c>
      <c r="G32" s="18" t="n">
        <v>2.25958458</v>
      </c>
      <c r="H32" s="20" t="n">
        <v>1.1325463</v>
      </c>
      <c r="I32" s="18" t="n">
        <v>2.31769228</v>
      </c>
      <c r="J32" s="20" t="n">
        <v>1.13158202</v>
      </c>
      <c r="K32" s="18" t="s">
        <v>404</v>
      </c>
      <c r="L32" s="20" t="s">
        <v>404</v>
      </c>
      <c r="M32" s="18" t="n">
        <v>0</v>
      </c>
      <c r="N32" s="20" t="n">
        <v>0</v>
      </c>
      <c r="O32" s="18" t="n">
        <v>0</v>
      </c>
      <c r="P32" s="20" t="n">
        <v>0</v>
      </c>
      <c r="Q32" s="18" t="n">
        <v>0.66138815</v>
      </c>
      <c r="R32" s="20" t="n">
        <v>0.65913639</v>
      </c>
    </row>
    <row r="33" spans="1:18">
      <c r="A33" s="15" t="s">
        <v>430</v>
      </c>
      <c r="B33" s="17" t="n">
        <v>7325</v>
      </c>
      <c r="C33" s="18">
        <f>(29.0/B33*100)</f>
        <v/>
      </c>
      <c r="D33" s="19" t="n">
        <v>7296</v>
      </c>
      <c r="E33" s="18" t="n">
        <v>59.43758408</v>
      </c>
      <c r="F33" s="20" t="n">
        <v>3.13551107</v>
      </c>
      <c r="G33" s="18" t="n">
        <v>16.92145688</v>
      </c>
      <c r="H33" s="20" t="n">
        <v>2.84603702</v>
      </c>
      <c r="I33" s="18" t="n">
        <v>12.56230112</v>
      </c>
      <c r="J33" s="20" t="n">
        <v>0.9431853100000001</v>
      </c>
      <c r="K33" s="18" t="s">
        <v>404</v>
      </c>
      <c r="L33" s="20" t="s">
        <v>404</v>
      </c>
      <c r="M33" s="18" t="n">
        <v>0</v>
      </c>
      <c r="N33" s="20" t="n">
        <v>0</v>
      </c>
      <c r="O33" s="18" t="n">
        <v>0</v>
      </c>
      <c r="P33" s="20" t="n">
        <v>0</v>
      </c>
      <c r="Q33" s="18" t="n">
        <v>11.07865793</v>
      </c>
      <c r="R33" s="20" t="n">
        <v>2.38900728</v>
      </c>
    </row>
    <row r="34" spans="1:18">
      <c r="A34" s="15" t="s">
        <v>431</v>
      </c>
      <c r="B34" s="17" t="n">
        <v>6350</v>
      </c>
      <c r="C34" s="18">
        <f>(0.0/B34*100)</f>
        <v/>
      </c>
      <c r="D34" s="19" t="n">
        <v>6350</v>
      </c>
      <c r="E34" s="18" t="n">
        <v>43.94371178</v>
      </c>
      <c r="F34" s="20" t="n">
        <v>2.75214843</v>
      </c>
      <c r="G34" s="18" t="n">
        <v>50.35774054</v>
      </c>
      <c r="H34" s="20" t="n">
        <v>2.89183098</v>
      </c>
      <c r="I34" s="18" t="n">
        <v>0.30927073</v>
      </c>
      <c r="J34" s="20" t="n">
        <v>0.19914074</v>
      </c>
      <c r="K34" s="18" t="s">
        <v>404</v>
      </c>
      <c r="L34" s="20" t="s">
        <v>404</v>
      </c>
      <c r="M34" s="18" t="n">
        <v>0</v>
      </c>
      <c r="N34" s="20" t="n">
        <v>0</v>
      </c>
      <c r="O34" s="18" t="n">
        <v>0</v>
      </c>
      <c r="P34" s="20" t="n">
        <v>0</v>
      </c>
      <c r="Q34" s="18" t="n">
        <v>5.38927695</v>
      </c>
      <c r="R34" s="20" t="n">
        <v>1.57997935</v>
      </c>
    </row>
    <row r="35" spans="1:18">
      <c r="A35" s="15" t="s">
        <v>432</v>
      </c>
      <c r="B35" s="17" t="n">
        <v>6406</v>
      </c>
      <c r="C35" s="18">
        <f>(450.0/B35*100)</f>
        <v/>
      </c>
      <c r="D35" s="19" t="n">
        <v>5956</v>
      </c>
      <c r="E35" s="18" t="n">
        <v>24.97437072</v>
      </c>
      <c r="F35" s="20" t="n">
        <v>0.66578449</v>
      </c>
      <c r="G35" s="18" t="n">
        <v>63.80089047</v>
      </c>
      <c r="H35" s="20" t="n">
        <v>0.68706154</v>
      </c>
      <c r="I35" s="18" t="n">
        <v>5.02609543</v>
      </c>
      <c r="J35" s="20" t="n">
        <v>0.08215685</v>
      </c>
      <c r="K35" s="18" t="s">
        <v>404</v>
      </c>
      <c r="L35" s="20" t="s">
        <v>404</v>
      </c>
      <c r="M35" s="18" t="n">
        <v>0</v>
      </c>
      <c r="N35" s="20" t="n">
        <v>0</v>
      </c>
      <c r="O35" s="18" t="n">
        <v>0</v>
      </c>
      <c r="P35" s="20" t="n">
        <v>0</v>
      </c>
      <c r="Q35" s="18" t="n">
        <v>6.19864339</v>
      </c>
      <c r="R35" s="20" t="n">
        <v>0.06552262</v>
      </c>
    </row>
    <row r="36" spans="1:18">
      <c r="A36" s="15" t="s">
        <v>433</v>
      </c>
      <c r="B36" s="17" t="n">
        <v>6736</v>
      </c>
      <c r="C36" s="18">
        <f>(632.0/B36*100)</f>
        <v/>
      </c>
      <c r="D36" s="19" t="n">
        <v>6104</v>
      </c>
      <c r="E36" s="18" t="n">
        <v>41.40593797</v>
      </c>
      <c r="F36" s="20" t="n">
        <v>3.56896428</v>
      </c>
      <c r="G36" s="18" t="n">
        <v>58.45364767</v>
      </c>
      <c r="H36" s="20" t="n">
        <v>3.56404923</v>
      </c>
      <c r="I36" s="18" t="n">
        <v>0.14041437</v>
      </c>
      <c r="J36" s="20" t="n">
        <v>0.14346689</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89.21455829999999</v>
      </c>
      <c r="F37" s="20" t="n">
        <v>2.19805936</v>
      </c>
      <c r="G37" s="18" t="n">
        <v>9.75164174</v>
      </c>
      <c r="H37" s="20" t="n">
        <v>1.99854357</v>
      </c>
      <c r="I37" s="18" t="n">
        <v>0.51106475</v>
      </c>
      <c r="J37" s="20" t="n">
        <v>0.51552163</v>
      </c>
      <c r="K37" s="18" t="s">
        <v>404</v>
      </c>
      <c r="L37" s="20" t="s">
        <v>404</v>
      </c>
      <c r="M37" s="18" t="n">
        <v>0</v>
      </c>
      <c r="N37" s="20" t="n">
        <v>0</v>
      </c>
      <c r="O37" s="18" t="n">
        <v>0</v>
      </c>
      <c r="P37" s="20" t="n">
        <v>0</v>
      </c>
      <c r="Q37" s="18" t="n">
        <v>0.52273521</v>
      </c>
      <c r="R37" s="20" t="n">
        <v>0.74351588</v>
      </c>
    </row>
    <row r="38" spans="1:18">
      <c r="A38" s="15" t="s">
        <v>435</v>
      </c>
      <c r="B38" s="17" t="n">
        <v>5860</v>
      </c>
      <c r="C38" s="18">
        <f>(268.0/B38*100)</f>
        <v/>
      </c>
      <c r="D38" s="19" t="n">
        <v>5592</v>
      </c>
      <c r="E38" s="18" t="n">
        <v>33.77383913</v>
      </c>
      <c r="F38" s="20" t="n">
        <v>3.55964596</v>
      </c>
      <c r="G38" s="18" t="n">
        <v>52.92096613</v>
      </c>
      <c r="H38" s="20" t="n">
        <v>3.45133069</v>
      </c>
      <c r="I38" s="18" t="n">
        <v>2.73841667</v>
      </c>
      <c r="J38" s="20" t="n">
        <v>1.44364425</v>
      </c>
      <c r="K38" s="18" t="s">
        <v>404</v>
      </c>
      <c r="L38" s="20" t="s">
        <v>404</v>
      </c>
      <c r="M38" s="18" t="n">
        <v>0</v>
      </c>
      <c r="N38" s="20" t="n">
        <v>0</v>
      </c>
      <c r="O38" s="18" t="n">
        <v>0</v>
      </c>
      <c r="P38" s="20" t="n">
        <v>0</v>
      </c>
      <c r="Q38" s="18" t="n">
        <v>10.56677807</v>
      </c>
      <c r="R38" s="20" t="n">
        <v>2.42271273</v>
      </c>
    </row>
    <row r="39" spans="1:18">
      <c r="A39" s="15" t="s">
        <v>436</v>
      </c>
      <c r="B39" s="17" t="n">
        <v>5895</v>
      </c>
      <c r="C39" s="18">
        <f>(0.0/B39*100)</f>
        <v/>
      </c>
      <c r="D39" s="19" t="n">
        <v>5895</v>
      </c>
      <c r="E39" s="18" t="n">
        <v>67.09976179</v>
      </c>
      <c r="F39" s="20" t="n">
        <v>4.04215848</v>
      </c>
      <c r="G39" s="18" t="n">
        <v>28.32450461</v>
      </c>
      <c r="H39" s="20" t="n">
        <v>3.87143888</v>
      </c>
      <c r="I39" s="18" t="n">
        <v>0.23518098</v>
      </c>
      <c r="J39" s="20" t="n">
        <v>0.19783543</v>
      </c>
      <c r="K39" s="18" t="s">
        <v>404</v>
      </c>
      <c r="L39" s="20" t="s">
        <v>404</v>
      </c>
      <c r="M39" s="18" t="n">
        <v>0</v>
      </c>
      <c r="N39" s="20" t="n">
        <v>0</v>
      </c>
      <c r="O39" s="18" t="n">
        <v>0</v>
      </c>
      <c r="P39" s="20" t="n">
        <v>0</v>
      </c>
      <c r="Q39" s="18" t="n">
        <v>4.34055261</v>
      </c>
      <c r="R39" s="20" t="n">
        <v>1.65365854</v>
      </c>
    </row>
    <row r="40" spans="1:18">
      <c r="A40" s="15" t="s">
        <v>437</v>
      </c>
      <c r="B40" s="17" t="n">
        <v>14157</v>
      </c>
      <c r="C40" s="18">
        <f>(2954.0/B40*100)</f>
        <v/>
      </c>
      <c r="D40" s="19" t="n">
        <v>11203</v>
      </c>
      <c r="E40" s="18" t="n">
        <v>92.10850865</v>
      </c>
      <c r="F40" s="20" t="n">
        <v>1.94623063</v>
      </c>
      <c r="G40" s="18" t="n">
        <v>2.66318722</v>
      </c>
      <c r="H40" s="20" t="n">
        <v>1.07669997</v>
      </c>
      <c r="I40" s="18" t="n">
        <v>2.46675535</v>
      </c>
      <c r="J40" s="20" t="n">
        <v>0.7245043799999999</v>
      </c>
      <c r="K40" s="18" t="s">
        <v>404</v>
      </c>
      <c r="L40" s="20" t="s">
        <v>404</v>
      </c>
      <c r="M40" s="18" t="n">
        <v>0</v>
      </c>
      <c r="N40" s="20" t="n">
        <v>0</v>
      </c>
      <c r="O40" s="18" t="n">
        <v>0</v>
      </c>
      <c r="P40" s="20" t="n">
        <v>0</v>
      </c>
      <c r="Q40" s="18" t="n">
        <v>2.76154878</v>
      </c>
      <c r="R40" s="20" t="n">
        <v>1.27592826</v>
      </c>
    </row>
    <row r="41" spans="1:18">
      <c r="A41" s="15" t="s">
        <v>438</v>
      </c>
      <c r="B41" s="17" t="n">
        <v>5712</v>
      </c>
      <c r="C41" s="18">
        <f>(99.0/B41*100)</f>
        <v/>
      </c>
      <c r="D41" s="19" t="n">
        <v>5613</v>
      </c>
      <c r="E41" s="18" t="n">
        <v>94.13856070999999</v>
      </c>
      <c r="F41" s="20" t="n">
        <v>2.19542907</v>
      </c>
      <c r="G41" s="18" t="n">
        <v>3.19112943</v>
      </c>
      <c r="H41" s="20" t="n">
        <v>1.52145249</v>
      </c>
      <c r="I41" s="18" t="n">
        <v>0.72477506</v>
      </c>
      <c r="J41" s="20" t="n">
        <v>0.59059192</v>
      </c>
      <c r="K41" s="18" t="s">
        <v>404</v>
      </c>
      <c r="L41" s="20" t="s">
        <v>404</v>
      </c>
      <c r="M41" s="18" t="n">
        <v>0</v>
      </c>
      <c r="N41" s="20" t="n">
        <v>0</v>
      </c>
      <c r="O41" s="18" t="n">
        <v>0</v>
      </c>
      <c r="P41" s="20" t="n">
        <v>0</v>
      </c>
      <c r="Q41" s="18" t="n">
        <v>1.9455348</v>
      </c>
      <c r="R41" s="20" t="n">
        <v>1.08848897</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77.96643353</v>
      </c>
      <c r="F44" s="20" t="n">
        <v>2.69696244</v>
      </c>
      <c r="G44" s="18" t="n">
        <v>11.41288386</v>
      </c>
      <c r="H44" s="20" t="n">
        <v>2.32646022</v>
      </c>
      <c r="I44" s="18" t="n">
        <v>0</v>
      </c>
      <c r="J44" s="20" t="n">
        <v>0</v>
      </c>
      <c r="K44" s="18" t="s">
        <v>404</v>
      </c>
      <c r="L44" s="20" t="s">
        <v>404</v>
      </c>
      <c r="M44" s="18" t="n">
        <v>0</v>
      </c>
      <c r="N44" s="20" t="n">
        <v>0</v>
      </c>
      <c r="O44" s="18" t="n">
        <v>0</v>
      </c>
      <c r="P44" s="20" t="n">
        <v>0</v>
      </c>
      <c r="Q44" s="18" t="n">
        <v>10.62068261</v>
      </c>
      <c r="R44" s="20" t="n">
        <v>2.1743732</v>
      </c>
    </row>
    <row r="45" spans="1:18">
      <c r="A45" s="15" t="s">
        <v>442</v>
      </c>
      <c r="B45" s="17" t="n">
        <v>5519</v>
      </c>
      <c r="C45" s="18">
        <f>(0.0/B45*100)</f>
        <v/>
      </c>
      <c r="D45" s="19" t="n">
        <v>5519</v>
      </c>
      <c r="E45" s="18" t="n">
        <v>87.93072604</v>
      </c>
      <c r="F45" s="20" t="n">
        <v>2.72229591</v>
      </c>
      <c r="G45" s="18" t="n">
        <v>6.97332346</v>
      </c>
      <c r="H45" s="20" t="n">
        <v>2.14477753</v>
      </c>
      <c r="I45" s="18" t="n">
        <v>0</v>
      </c>
      <c r="J45" s="20" t="n">
        <v>0</v>
      </c>
      <c r="K45" s="18" t="s">
        <v>404</v>
      </c>
      <c r="L45" s="20" t="s">
        <v>404</v>
      </c>
      <c r="M45" s="18" t="n">
        <v>0</v>
      </c>
      <c r="N45" s="20" t="n">
        <v>0</v>
      </c>
      <c r="O45" s="18" t="n">
        <v>0</v>
      </c>
      <c r="P45" s="20" t="n">
        <v>0</v>
      </c>
      <c r="Q45" s="18" t="n">
        <v>5.0959505</v>
      </c>
      <c r="R45" s="20" t="n">
        <v>1.844728</v>
      </c>
    </row>
    <row r="46" spans="1:18">
      <c r="A46" s="15" t="s">
        <v>443</v>
      </c>
      <c r="B46" s="17" t="n">
        <v>23141</v>
      </c>
      <c r="C46" s="18">
        <f>(5646.0/B46*100)</f>
        <v/>
      </c>
      <c r="D46" s="19" t="n">
        <v>17495</v>
      </c>
      <c r="E46" s="18" t="n">
        <v>73.23380103</v>
      </c>
      <c r="F46" s="20" t="n">
        <v>2.01741282</v>
      </c>
      <c r="G46" s="18" t="n">
        <v>11.44755945</v>
      </c>
      <c r="H46" s="20" t="n">
        <v>1.64094222</v>
      </c>
      <c r="I46" s="18" t="n">
        <v>15.31863952</v>
      </c>
      <c r="J46" s="20" t="n">
        <v>1.58059562</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52.89668685</v>
      </c>
      <c r="F47" s="20" t="n">
        <v>3.23171081</v>
      </c>
      <c r="G47" s="18" t="n">
        <v>39.73499406</v>
      </c>
      <c r="H47" s="20" t="n">
        <v>3.02492527</v>
      </c>
      <c r="I47" s="18" t="n">
        <v>3.14759677</v>
      </c>
      <c r="J47" s="20" t="n">
        <v>1.24535904</v>
      </c>
      <c r="K47" s="18" t="s">
        <v>404</v>
      </c>
      <c r="L47" s="20" t="s">
        <v>404</v>
      </c>
      <c r="M47" s="18" t="n">
        <v>0</v>
      </c>
      <c r="N47" s="20" t="n">
        <v>0</v>
      </c>
      <c r="O47" s="18" t="n">
        <v>0</v>
      </c>
      <c r="P47" s="20" t="n">
        <v>0</v>
      </c>
      <c r="Q47" s="18" t="n">
        <v>4.22072233</v>
      </c>
      <c r="R47" s="20" t="n">
        <v>1.64199422</v>
      </c>
    </row>
    <row r="48" spans="1:18">
      <c r="A48" s="15" t="s">
        <v>445</v>
      </c>
      <c r="B48" s="17" t="n">
        <v>9841</v>
      </c>
      <c r="C48" s="18">
        <f>(40.0/B48*100)</f>
        <v/>
      </c>
      <c r="D48" s="19" t="n">
        <v>9801</v>
      </c>
      <c r="E48" s="18" t="n">
        <v>87.0536134</v>
      </c>
      <c r="F48" s="20" t="n">
        <v>2.40085628</v>
      </c>
      <c r="G48" s="18" t="n">
        <v>11.65241746</v>
      </c>
      <c r="H48" s="20" t="n">
        <v>2.23889705</v>
      </c>
      <c r="I48" s="18" t="n">
        <v>0.53523928</v>
      </c>
      <c r="J48" s="20" t="n">
        <v>0.52726012</v>
      </c>
      <c r="K48" s="18" t="s">
        <v>404</v>
      </c>
      <c r="L48" s="20" t="s">
        <v>404</v>
      </c>
      <c r="M48" s="18" t="n">
        <v>0</v>
      </c>
      <c r="N48" s="20" t="n">
        <v>0</v>
      </c>
      <c r="O48" s="18" t="n">
        <v>0</v>
      </c>
      <c r="P48" s="20" t="n">
        <v>0</v>
      </c>
      <c r="Q48" s="18" t="n">
        <v>0.75872986</v>
      </c>
      <c r="R48" s="20" t="n">
        <v>0.6455575</v>
      </c>
    </row>
    <row r="49" spans="1:18">
      <c r="A49" s="15" t="s">
        <v>446</v>
      </c>
      <c r="B49" s="17" t="n">
        <v>6349</v>
      </c>
      <c r="C49" s="18">
        <f>(52.0/B49*100)</f>
        <v/>
      </c>
      <c r="D49" s="19" t="n">
        <v>6297</v>
      </c>
      <c r="E49" s="18" t="n">
        <v>38.48212716</v>
      </c>
      <c r="F49" s="20" t="n">
        <v>3.54638489</v>
      </c>
      <c r="G49" s="18" t="n">
        <v>28.65150702</v>
      </c>
      <c r="H49" s="20" t="n">
        <v>3.09980368</v>
      </c>
      <c r="I49" s="18" t="n">
        <v>0</v>
      </c>
      <c r="J49" s="20" t="n">
        <v>0</v>
      </c>
      <c r="K49" s="18" t="s">
        <v>404</v>
      </c>
      <c r="L49" s="20" t="s">
        <v>404</v>
      </c>
      <c r="M49" s="18" t="n">
        <v>0</v>
      </c>
      <c r="N49" s="20" t="n">
        <v>0</v>
      </c>
      <c r="O49" s="18" t="n">
        <v>0</v>
      </c>
      <c r="P49" s="20" t="n">
        <v>0</v>
      </c>
      <c r="Q49" s="18" t="n">
        <v>32.86636582</v>
      </c>
      <c r="R49" s="20" t="n">
        <v>3.15576638</v>
      </c>
    </row>
    <row r="50" spans="1:18">
      <c r="A50" s="15" t="s">
        <v>447</v>
      </c>
      <c r="B50" s="17" t="n">
        <v>11795</v>
      </c>
      <c r="C50" s="18">
        <f>(1031.0/B50*100)</f>
        <v/>
      </c>
      <c r="D50" s="19" t="n">
        <v>10764</v>
      </c>
      <c r="E50" s="18" t="n">
        <v>76.99647652</v>
      </c>
      <c r="F50" s="20" t="n">
        <v>2.89156049</v>
      </c>
      <c r="G50" s="18" t="n">
        <v>10.70862195</v>
      </c>
      <c r="H50" s="20" t="n">
        <v>2.25429977</v>
      </c>
      <c r="I50" s="18" t="n">
        <v>8.769175479999999</v>
      </c>
      <c r="J50" s="20" t="n">
        <v>2.05654139</v>
      </c>
      <c r="K50" s="18" t="s">
        <v>404</v>
      </c>
      <c r="L50" s="20" t="s">
        <v>404</v>
      </c>
      <c r="M50" s="18" t="n">
        <v>0</v>
      </c>
      <c r="N50" s="20" t="n">
        <v>0</v>
      </c>
      <c r="O50" s="18" t="n">
        <v>0</v>
      </c>
      <c r="P50" s="20" t="n">
        <v>0</v>
      </c>
      <c r="Q50" s="18" t="n">
        <v>3.52572606</v>
      </c>
      <c r="R50" s="20" t="n">
        <v>1.13959954</v>
      </c>
    </row>
    <row r="51" spans="1:18">
      <c r="A51" s="15" t="s">
        <v>448</v>
      </c>
      <c r="B51" s="17" t="n">
        <v>6866</v>
      </c>
      <c r="C51" s="18">
        <f>(1086.0/B51*100)</f>
        <v/>
      </c>
      <c r="D51" s="19" t="n">
        <v>5780</v>
      </c>
      <c r="E51" s="18" t="n">
        <v>26.71856981</v>
      </c>
      <c r="F51" s="20" t="n">
        <v>3.71775519</v>
      </c>
      <c r="G51" s="18" t="n">
        <v>66.18362277</v>
      </c>
      <c r="H51" s="20" t="n">
        <v>4.00062316</v>
      </c>
      <c r="I51" s="18" t="n">
        <v>7.09780741</v>
      </c>
      <c r="J51" s="20" t="n">
        <v>2.13956593</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31.11187936</v>
      </c>
      <c r="F52" s="20" t="n">
        <v>3.83575823</v>
      </c>
      <c r="G52" s="18" t="n">
        <v>60.12231123</v>
      </c>
      <c r="H52" s="20" t="n">
        <v>4.09790226</v>
      </c>
      <c r="I52" s="18" t="n">
        <v>0.70727103</v>
      </c>
      <c r="J52" s="20" t="n">
        <v>0.01650758</v>
      </c>
      <c r="K52" s="18" t="s">
        <v>404</v>
      </c>
      <c r="L52" s="20" t="s">
        <v>404</v>
      </c>
      <c r="M52" s="18" t="n">
        <v>0</v>
      </c>
      <c r="N52" s="20" t="n">
        <v>0</v>
      </c>
      <c r="O52" s="18" t="n">
        <v>0</v>
      </c>
      <c r="P52" s="20" t="n">
        <v>0</v>
      </c>
      <c r="Q52" s="18" t="n">
        <v>8.058538390000001</v>
      </c>
      <c r="R52" s="20" t="n">
        <v>2.2468075</v>
      </c>
    </row>
    <row r="53" spans="1:18">
      <c r="A53" s="15" t="s">
        <v>450</v>
      </c>
      <c r="B53" s="17" t="n">
        <v>5571</v>
      </c>
      <c r="C53" s="18">
        <f>(0.0/B53*100)</f>
        <v/>
      </c>
      <c r="D53" s="19" t="n">
        <v>5571</v>
      </c>
      <c r="E53" s="18" t="n">
        <v>39.89195952</v>
      </c>
      <c r="F53" s="20" t="n">
        <v>0.13315095</v>
      </c>
      <c r="G53" s="18" t="n">
        <v>45.76881917</v>
      </c>
      <c r="H53" s="20" t="n">
        <v>0.15183657</v>
      </c>
      <c r="I53" s="18" t="n">
        <v>1.01628048</v>
      </c>
      <c r="J53" s="20" t="n">
        <v>0.06215544</v>
      </c>
      <c r="K53" s="18" t="s">
        <v>404</v>
      </c>
      <c r="L53" s="20" t="s">
        <v>404</v>
      </c>
      <c r="M53" s="18" t="n">
        <v>0</v>
      </c>
      <c r="N53" s="20" t="n">
        <v>0</v>
      </c>
      <c r="O53" s="18" t="n">
        <v>0</v>
      </c>
      <c r="P53" s="20" t="n">
        <v>0</v>
      </c>
      <c r="Q53" s="18" t="n">
        <v>13.32294083</v>
      </c>
      <c r="R53" s="20" t="n">
        <v>0.11721348</v>
      </c>
    </row>
    <row r="54" spans="1:18">
      <c r="A54" s="15" t="s">
        <v>451</v>
      </c>
      <c r="B54" s="17" t="n">
        <v>4740</v>
      </c>
      <c r="C54" s="18">
        <f>(199.0/B54*100)</f>
        <v/>
      </c>
      <c r="D54" s="19" t="n">
        <v>4541</v>
      </c>
      <c r="E54" s="18" t="n">
        <v>39.50856144</v>
      </c>
      <c r="F54" s="20" t="n">
        <v>3.56742479</v>
      </c>
      <c r="G54" s="18" t="n">
        <v>23.45414091</v>
      </c>
      <c r="H54" s="20" t="n">
        <v>3.43902225</v>
      </c>
      <c r="I54" s="18" t="n">
        <v>12.32065786</v>
      </c>
      <c r="J54" s="20" t="n">
        <v>1.87807052</v>
      </c>
      <c r="K54" s="18" t="s">
        <v>404</v>
      </c>
      <c r="L54" s="20" t="s">
        <v>404</v>
      </c>
      <c r="M54" s="18" t="n">
        <v>0</v>
      </c>
      <c r="N54" s="20" t="n">
        <v>0</v>
      </c>
      <c r="O54" s="18" t="n">
        <v>0</v>
      </c>
      <c r="P54" s="20" t="n">
        <v>0</v>
      </c>
      <c r="Q54" s="18" t="n">
        <v>24.71663979</v>
      </c>
      <c r="R54" s="20" t="n">
        <v>3.41816604</v>
      </c>
    </row>
    <row r="55" spans="1:18">
      <c r="A55" s="15" t="s">
        <v>452</v>
      </c>
      <c r="B55" s="17" t="n">
        <v>5316</v>
      </c>
      <c r="C55" s="18">
        <f>(43.0/B55*100)</f>
        <v/>
      </c>
      <c r="D55" s="19" t="n">
        <v>5273</v>
      </c>
      <c r="E55" s="18" t="n">
        <v>56.41878953</v>
      </c>
      <c r="F55" s="20" t="n">
        <v>3.14452834</v>
      </c>
      <c r="G55" s="18" t="n">
        <v>7.0902864</v>
      </c>
      <c r="H55" s="20" t="n">
        <v>1.66941967</v>
      </c>
      <c r="I55" s="18" t="n">
        <v>0</v>
      </c>
      <c r="J55" s="20" t="n">
        <v>0</v>
      </c>
      <c r="K55" s="18" t="s">
        <v>404</v>
      </c>
      <c r="L55" s="20" t="s">
        <v>404</v>
      </c>
      <c r="M55" s="18" t="n">
        <v>0</v>
      </c>
      <c r="N55" s="20" t="n">
        <v>0</v>
      </c>
      <c r="O55" s="18" t="n">
        <v>0.31510601</v>
      </c>
      <c r="P55" s="20" t="n">
        <v>0.3143063</v>
      </c>
      <c r="Q55" s="18" t="n">
        <v>36.17581806</v>
      </c>
      <c r="R55" s="20" t="n">
        <v>3.02942542</v>
      </c>
    </row>
    <row r="56" spans="1:18">
      <c r="A56" s="15" t="s">
        <v>453</v>
      </c>
      <c r="B56" s="17" t="n">
        <v>5359</v>
      </c>
      <c r="C56" s="18">
        <f>(0.0/B56*100)</f>
        <v/>
      </c>
      <c r="D56" s="19" t="n">
        <v>5359</v>
      </c>
      <c r="E56" s="18" t="n">
        <v>56.72054665</v>
      </c>
      <c r="F56" s="20" t="n">
        <v>4.03018184</v>
      </c>
      <c r="G56" s="18" t="n">
        <v>34.18365618</v>
      </c>
      <c r="H56" s="20" t="n">
        <v>3.99392954</v>
      </c>
      <c r="I56" s="18" t="n">
        <v>4.28530324</v>
      </c>
      <c r="J56" s="20" t="n">
        <v>1.60179577</v>
      </c>
      <c r="K56" s="18" t="s">
        <v>404</v>
      </c>
      <c r="L56" s="20" t="s">
        <v>404</v>
      </c>
      <c r="M56" s="18" t="n">
        <v>0</v>
      </c>
      <c r="N56" s="20" t="n">
        <v>0</v>
      </c>
      <c r="O56" s="18" t="n">
        <v>0</v>
      </c>
      <c r="P56" s="20" t="n">
        <v>0</v>
      </c>
      <c r="Q56" s="18" t="n">
        <v>4.81049392</v>
      </c>
      <c r="R56" s="20" t="n">
        <v>1.99612488</v>
      </c>
    </row>
    <row r="57" spans="1:18">
      <c r="A57" s="15" t="s">
        <v>454</v>
      </c>
      <c r="B57" s="17" t="n">
        <v>6513</v>
      </c>
      <c r="C57" s="18">
        <f>(0.0/B57*100)</f>
        <v/>
      </c>
      <c r="D57" s="19" t="n">
        <v>6513</v>
      </c>
      <c r="E57" s="18" t="n">
        <v>84.42303625</v>
      </c>
      <c r="F57" s="20" t="n">
        <v>2.8108007</v>
      </c>
      <c r="G57" s="18" t="n">
        <v>4.80908319</v>
      </c>
      <c r="H57" s="20" t="n">
        <v>1.56950956</v>
      </c>
      <c r="I57" s="18" t="n">
        <v>0</v>
      </c>
      <c r="J57" s="20" t="n">
        <v>0</v>
      </c>
      <c r="K57" s="18" t="s">
        <v>404</v>
      </c>
      <c r="L57" s="20" t="s">
        <v>404</v>
      </c>
      <c r="M57" s="18" t="n">
        <v>0</v>
      </c>
      <c r="N57" s="20" t="n">
        <v>0</v>
      </c>
      <c r="O57" s="18" t="n">
        <v>0</v>
      </c>
      <c r="P57" s="20" t="n">
        <v>0</v>
      </c>
      <c r="Q57" s="18" t="n">
        <v>10.76788056</v>
      </c>
      <c r="R57" s="20" t="n">
        <v>2.29640614</v>
      </c>
    </row>
    <row r="58" spans="1:18">
      <c r="A58" s="15" t="s">
        <v>455</v>
      </c>
      <c r="B58" s="17" t="n">
        <v>7267</v>
      </c>
      <c r="C58" s="18">
        <f>(0.0/B58*100)</f>
        <v/>
      </c>
      <c r="D58" s="19" t="n">
        <v>7267</v>
      </c>
      <c r="E58" s="18" t="n">
        <v>45.9376323</v>
      </c>
      <c r="F58" s="20" t="n">
        <v>3.9911484</v>
      </c>
      <c r="G58" s="18" t="n">
        <v>16.55333587</v>
      </c>
      <c r="H58" s="20" t="n">
        <v>3.03611363</v>
      </c>
      <c r="I58" s="18" t="n">
        <v>0</v>
      </c>
      <c r="J58" s="20" t="n">
        <v>0</v>
      </c>
      <c r="K58" s="18" t="s">
        <v>404</v>
      </c>
      <c r="L58" s="20" t="s">
        <v>404</v>
      </c>
      <c r="M58" s="18" t="n">
        <v>0</v>
      </c>
      <c r="N58" s="20" t="n">
        <v>0</v>
      </c>
      <c r="O58" s="18" t="n">
        <v>0</v>
      </c>
      <c r="P58" s="20" t="n">
        <v>0</v>
      </c>
      <c r="Q58" s="18" t="n">
        <v>37.50903183</v>
      </c>
      <c r="R58" s="20" t="n">
        <v>3.57238717</v>
      </c>
    </row>
    <row r="59" spans="1:18">
      <c r="A59" s="15" t="s">
        <v>456</v>
      </c>
      <c r="B59" s="17" t="n">
        <v>4826</v>
      </c>
      <c r="C59" s="18">
        <f>(0.0/B59*100)</f>
        <v/>
      </c>
      <c r="D59" s="19" t="n">
        <v>4826</v>
      </c>
      <c r="E59" s="18" t="n">
        <v>44.73602428</v>
      </c>
      <c r="F59" s="20" t="n">
        <v>1.28353538</v>
      </c>
      <c r="G59" s="18" t="n">
        <v>26.3327778</v>
      </c>
      <c r="H59" s="20" t="n">
        <v>1.1338315</v>
      </c>
      <c r="I59" s="18" t="n">
        <v>0</v>
      </c>
      <c r="J59" s="20" t="n">
        <v>0</v>
      </c>
      <c r="K59" s="18" t="s">
        <v>404</v>
      </c>
      <c r="L59" s="20" t="s">
        <v>404</v>
      </c>
      <c r="M59" s="18" t="n">
        <v>0</v>
      </c>
      <c r="N59" s="20" t="n">
        <v>0</v>
      </c>
      <c r="O59" s="18" t="n">
        <v>0</v>
      </c>
      <c r="P59" s="20" t="n">
        <v>0</v>
      </c>
      <c r="Q59" s="18" t="n">
        <v>28.93119792</v>
      </c>
      <c r="R59" s="20" t="n">
        <v>1.25582609</v>
      </c>
    </row>
    <row r="60" spans="1:18">
      <c r="A60" s="15" t="s">
        <v>457</v>
      </c>
      <c r="B60" s="17" t="n">
        <v>4546</v>
      </c>
      <c r="C60" s="18">
        <f>(0.0/B60*100)</f>
        <v/>
      </c>
      <c r="D60" s="19" t="n">
        <v>4546</v>
      </c>
      <c r="E60" s="18" t="n">
        <v>45.58467157</v>
      </c>
      <c r="F60" s="20" t="n">
        <v>3.41512242</v>
      </c>
      <c r="G60" s="18" t="n">
        <v>5.42841589</v>
      </c>
      <c r="H60" s="20" t="n">
        <v>1.64524089</v>
      </c>
      <c r="I60" s="18" t="n">
        <v>0</v>
      </c>
      <c r="J60" s="20" t="n">
        <v>0</v>
      </c>
      <c r="K60" s="18" t="s">
        <v>404</v>
      </c>
      <c r="L60" s="20" t="s">
        <v>404</v>
      </c>
      <c r="M60" s="18" t="n">
        <v>0</v>
      </c>
      <c r="N60" s="20" t="n">
        <v>0</v>
      </c>
      <c r="O60" s="18" t="n">
        <v>0</v>
      </c>
      <c r="P60" s="20" t="n">
        <v>0</v>
      </c>
      <c r="Q60" s="18" t="n">
        <v>48.98691254</v>
      </c>
      <c r="R60" s="20" t="n">
        <v>3.2840059</v>
      </c>
    </row>
    <row r="61" spans="1:18">
      <c r="A61" s="15" t="s">
        <v>458</v>
      </c>
      <c r="B61" s="17" t="n">
        <v>6525</v>
      </c>
      <c r="C61" s="18">
        <f>(0.0/B61*100)</f>
        <v/>
      </c>
      <c r="D61" s="19" t="n">
        <v>6525</v>
      </c>
      <c r="E61" s="18" t="n">
        <v>53.14650143</v>
      </c>
      <c r="F61" s="20" t="n">
        <v>2.93030861</v>
      </c>
      <c r="G61" s="18" t="n">
        <v>32.26779906</v>
      </c>
      <c r="H61" s="20" t="n">
        <v>2.45680849</v>
      </c>
      <c r="I61" s="18" t="n">
        <v>1.18782742</v>
      </c>
      <c r="J61" s="20" t="n">
        <v>0.71730393</v>
      </c>
      <c r="K61" s="18" t="s">
        <v>404</v>
      </c>
      <c r="L61" s="20" t="s">
        <v>404</v>
      </c>
      <c r="M61" s="18" t="n">
        <v>0</v>
      </c>
      <c r="N61" s="20" t="n">
        <v>0</v>
      </c>
      <c r="O61" s="18" t="n">
        <v>0</v>
      </c>
      <c r="P61" s="20" t="n">
        <v>0</v>
      </c>
      <c r="Q61" s="18" t="n">
        <v>13.39787209</v>
      </c>
      <c r="R61" s="20" t="n">
        <v>2.11108664</v>
      </c>
    </row>
    <row r="62" spans="1:18">
      <c r="A62" s="15" t="s">
        <v>459</v>
      </c>
      <c r="B62" s="17" t="n">
        <v>4476</v>
      </c>
      <c r="C62" s="18">
        <f>(0.0/B62*100)</f>
        <v/>
      </c>
      <c r="D62" s="19" t="n">
        <v>4476</v>
      </c>
      <c r="E62" s="18" t="n">
        <v>59.48413289</v>
      </c>
      <c r="F62" s="20" t="n">
        <v>0.05932344</v>
      </c>
      <c r="G62" s="18" t="n">
        <v>30.48418267</v>
      </c>
      <c r="H62" s="20" t="n">
        <v>0.0425818</v>
      </c>
      <c r="I62" s="18" t="n">
        <v>0.43076457</v>
      </c>
      <c r="J62" s="20" t="n">
        <v>0.00694981</v>
      </c>
      <c r="K62" s="18" t="s">
        <v>404</v>
      </c>
      <c r="L62" s="20" t="s">
        <v>404</v>
      </c>
      <c r="M62" s="18" t="n">
        <v>0</v>
      </c>
      <c r="N62" s="20" t="n">
        <v>0</v>
      </c>
      <c r="O62" s="18" t="n">
        <v>0</v>
      </c>
      <c r="P62" s="20" t="n">
        <v>0</v>
      </c>
      <c r="Q62" s="18" t="n">
        <v>9.600919879999999</v>
      </c>
      <c r="R62" s="20" t="n">
        <v>0.03498569</v>
      </c>
    </row>
    <row r="63" spans="1:18">
      <c r="A63" s="15" t="s">
        <v>460</v>
      </c>
      <c r="B63" s="17" t="n">
        <v>5324</v>
      </c>
      <c r="C63" s="18">
        <f>(0.0/B63*100)</f>
        <v/>
      </c>
      <c r="D63" s="19" t="n">
        <v>5324</v>
      </c>
      <c r="E63" s="18" t="n">
        <v>47.98688895</v>
      </c>
      <c r="F63" s="20" t="n">
        <v>0.19369835</v>
      </c>
      <c r="G63" s="18" t="n">
        <v>19.19676076</v>
      </c>
      <c r="H63" s="20" t="n">
        <v>0.1266058</v>
      </c>
      <c r="I63" s="18" t="n">
        <v>0</v>
      </c>
      <c r="J63" s="20" t="n">
        <v>0</v>
      </c>
      <c r="K63" s="18" t="s">
        <v>404</v>
      </c>
      <c r="L63" s="20" t="s">
        <v>404</v>
      </c>
      <c r="M63" s="18" t="n">
        <v>0</v>
      </c>
      <c r="N63" s="20" t="n">
        <v>0</v>
      </c>
      <c r="O63" s="18" t="n">
        <v>0</v>
      </c>
      <c r="P63" s="20" t="n">
        <v>0</v>
      </c>
      <c r="Q63" s="18" t="n">
        <v>32.81635029</v>
      </c>
      <c r="R63" s="20" t="n">
        <v>0.19231186</v>
      </c>
    </row>
    <row r="64" spans="1:18">
      <c r="A64" s="15" t="s">
        <v>461</v>
      </c>
      <c r="B64" s="17" t="n">
        <v>3634</v>
      </c>
      <c r="C64" s="18">
        <f>(27.0/B64*100)</f>
        <v/>
      </c>
      <c r="D64" s="19" t="n">
        <v>3607</v>
      </c>
      <c r="E64" s="18" t="n">
        <v>75.47516979</v>
      </c>
      <c r="F64" s="20" t="n">
        <v>0.12730792</v>
      </c>
      <c r="G64" s="18" t="n">
        <v>8.4032298</v>
      </c>
      <c r="H64" s="20" t="n">
        <v>0.08948768999999999</v>
      </c>
      <c r="I64" s="18" t="n">
        <v>0</v>
      </c>
      <c r="J64" s="20" t="n">
        <v>0</v>
      </c>
      <c r="K64" s="18" t="s">
        <v>404</v>
      </c>
      <c r="L64" s="20" t="s">
        <v>404</v>
      </c>
      <c r="M64" s="18" t="n">
        <v>0</v>
      </c>
      <c r="N64" s="20" t="n">
        <v>0</v>
      </c>
      <c r="O64" s="18" t="n">
        <v>0</v>
      </c>
      <c r="P64" s="20" t="n">
        <v>0</v>
      </c>
      <c r="Q64" s="18" t="n">
        <v>16.12160042</v>
      </c>
      <c r="R64" s="20" t="n">
        <v>0.0845838</v>
      </c>
    </row>
    <row r="65" spans="1:18">
      <c r="A65" s="15" t="s">
        <v>462</v>
      </c>
      <c r="B65" s="17" t="n">
        <v>5325</v>
      </c>
      <c r="C65" s="18">
        <f>(0.0/B65*100)</f>
        <v/>
      </c>
      <c r="D65" s="19" t="n">
        <v>5325</v>
      </c>
      <c r="E65" s="18" t="n">
        <v>96.03850151</v>
      </c>
      <c r="F65" s="20" t="n">
        <v>1.44401284</v>
      </c>
      <c r="G65" s="18" t="n">
        <v>1.36202872</v>
      </c>
      <c r="H65" s="20" t="n">
        <v>0.88073868</v>
      </c>
      <c r="I65" s="18" t="n">
        <v>0</v>
      </c>
      <c r="J65" s="20" t="n">
        <v>0</v>
      </c>
      <c r="K65" s="18" t="s">
        <v>404</v>
      </c>
      <c r="L65" s="20" t="s">
        <v>404</v>
      </c>
      <c r="M65" s="18" t="n">
        <v>0</v>
      </c>
      <c r="N65" s="20" t="n">
        <v>0</v>
      </c>
      <c r="O65" s="18" t="n">
        <v>0</v>
      </c>
      <c r="P65" s="20" t="n">
        <v>0</v>
      </c>
      <c r="Q65" s="18" t="n">
        <v>2.59946977</v>
      </c>
      <c r="R65" s="20" t="n">
        <v>1.13792407</v>
      </c>
    </row>
    <row r="66" spans="1:18">
      <c r="A66" s="15" t="s">
        <v>463</v>
      </c>
      <c r="B66" s="17" t="n">
        <v>5665</v>
      </c>
      <c r="C66" s="18">
        <f>(0.0/B66*100)</f>
        <v/>
      </c>
      <c r="D66" s="19" t="n">
        <v>5665</v>
      </c>
      <c r="E66" s="18" t="n">
        <v>34.23612246</v>
      </c>
      <c r="F66" s="20" t="n">
        <v>0.28580789</v>
      </c>
      <c r="G66" s="18" t="n">
        <v>56.35703856</v>
      </c>
      <c r="H66" s="20" t="n">
        <v>0.32664601</v>
      </c>
      <c r="I66" s="18" t="n">
        <v>1.05209465</v>
      </c>
      <c r="J66" s="20" t="n">
        <v>0.33984667</v>
      </c>
      <c r="K66" s="18" t="s">
        <v>404</v>
      </c>
      <c r="L66" s="20" t="s">
        <v>404</v>
      </c>
      <c r="M66" s="18" t="n">
        <v>0</v>
      </c>
      <c r="N66" s="20" t="n">
        <v>0</v>
      </c>
      <c r="O66" s="18" t="n">
        <v>0</v>
      </c>
      <c r="P66" s="20" t="n">
        <v>0</v>
      </c>
      <c r="Q66" s="18" t="n">
        <v>8.354744330000001</v>
      </c>
      <c r="R66" s="20" t="n">
        <v>0.06552864</v>
      </c>
    </row>
    <row r="67" spans="1:18">
      <c r="A67" s="15" t="s">
        <v>464</v>
      </c>
      <c r="B67" s="17" t="n">
        <v>6971</v>
      </c>
      <c r="C67" s="18">
        <f>(0.0/B67*100)</f>
        <v/>
      </c>
      <c r="D67" s="19" t="n">
        <v>6971</v>
      </c>
      <c r="E67" s="18" t="n">
        <v>56.53557844</v>
      </c>
      <c r="F67" s="20" t="n">
        <v>2.7222331</v>
      </c>
      <c r="G67" s="18" t="n">
        <v>22.74421601</v>
      </c>
      <c r="H67" s="20" t="n">
        <v>2.66032348</v>
      </c>
      <c r="I67" s="18" t="n">
        <v>0.8893451</v>
      </c>
      <c r="J67" s="20" t="n">
        <v>0.5227811</v>
      </c>
      <c r="K67" s="18" t="s">
        <v>404</v>
      </c>
      <c r="L67" s="20" t="s">
        <v>404</v>
      </c>
      <c r="M67" s="18" t="n">
        <v>0</v>
      </c>
      <c r="N67" s="20" t="n">
        <v>0</v>
      </c>
      <c r="O67" s="18" t="n">
        <v>0</v>
      </c>
      <c r="P67" s="20" t="n">
        <v>0</v>
      </c>
      <c r="Q67" s="18" t="n">
        <v>19.83086046</v>
      </c>
      <c r="R67" s="20" t="n">
        <v>2.39036331</v>
      </c>
    </row>
    <row r="68" spans="1:18">
      <c r="A68" s="15" t="s">
        <v>465</v>
      </c>
      <c r="B68" s="17" t="n">
        <v>12083</v>
      </c>
      <c r="C68" s="18">
        <f>(0.0/B68*100)</f>
        <v/>
      </c>
      <c r="D68" s="19" t="n">
        <v>12083</v>
      </c>
      <c r="E68" s="18" t="n">
        <v>89.34843681</v>
      </c>
      <c r="F68" s="20" t="n">
        <v>0.04994081</v>
      </c>
      <c r="G68" s="18" t="n">
        <v>6.22692985</v>
      </c>
      <c r="H68" s="20" t="n">
        <v>0.03704874</v>
      </c>
      <c r="I68" s="18" t="n">
        <v>0.73080554</v>
      </c>
      <c r="J68" s="20" t="n">
        <v>0.02197892</v>
      </c>
      <c r="K68" s="18" t="s">
        <v>404</v>
      </c>
      <c r="L68" s="20" t="s">
        <v>404</v>
      </c>
      <c r="M68" s="18" t="n">
        <v>0</v>
      </c>
      <c r="N68" s="20" t="n">
        <v>0</v>
      </c>
      <c r="O68" s="18" t="n">
        <v>0</v>
      </c>
      <c r="P68" s="20" t="n">
        <v>0</v>
      </c>
      <c r="Q68" s="18" t="n">
        <v>3.69382779</v>
      </c>
      <c r="R68" s="20" t="n">
        <v>0.03587092</v>
      </c>
    </row>
    <row r="69" spans="1:18">
      <c r="A69" s="15" t="s">
        <v>466</v>
      </c>
      <c r="B69" s="17" t="n">
        <v>4876</v>
      </c>
      <c r="C69" s="18">
        <f>(0.0/B69*100)</f>
        <v/>
      </c>
      <c r="D69" s="19" t="n">
        <v>4876</v>
      </c>
      <c r="E69" s="18" t="n">
        <v>76.5658863</v>
      </c>
      <c r="F69" s="20" t="n">
        <v>3.62756789</v>
      </c>
      <c r="G69" s="18" t="n">
        <v>13.86321851</v>
      </c>
      <c r="H69" s="20" t="n">
        <v>2.90353671</v>
      </c>
      <c r="I69" s="18" t="n">
        <v>0</v>
      </c>
      <c r="J69" s="20" t="n">
        <v>0</v>
      </c>
      <c r="K69" s="18" t="s">
        <v>404</v>
      </c>
      <c r="L69" s="20" t="s">
        <v>404</v>
      </c>
      <c r="M69" s="18" t="n">
        <v>0</v>
      </c>
      <c r="N69" s="20" t="n">
        <v>0</v>
      </c>
      <c r="O69" s="18" t="n">
        <v>0</v>
      </c>
      <c r="P69" s="20" t="n">
        <v>0</v>
      </c>
      <c r="Q69" s="18" t="n">
        <v>9.57089519</v>
      </c>
      <c r="R69" s="20" t="n">
        <v>2.32832519</v>
      </c>
    </row>
    <row r="70" spans="1:18">
      <c r="A70" s="15" t="s">
        <v>467</v>
      </c>
      <c r="B70" s="17" t="n">
        <v>6036</v>
      </c>
      <c r="C70" s="18">
        <f>(0.0/B70*100)</f>
        <v/>
      </c>
      <c r="D70" s="19" t="n">
        <v>6036</v>
      </c>
      <c r="E70" s="18" t="n">
        <v>95.34859288</v>
      </c>
      <c r="F70" s="20" t="n">
        <v>1.50976608</v>
      </c>
      <c r="G70" s="18" t="n">
        <v>3.49370785</v>
      </c>
      <c r="H70" s="20" t="n">
        <v>1.29545196</v>
      </c>
      <c r="I70" s="18" t="n">
        <v>0</v>
      </c>
      <c r="J70" s="20" t="n">
        <v>0</v>
      </c>
      <c r="K70" s="18" t="s">
        <v>404</v>
      </c>
      <c r="L70" s="20" t="s">
        <v>404</v>
      </c>
      <c r="M70" s="18" t="n">
        <v>0</v>
      </c>
      <c r="N70" s="20" t="n">
        <v>0</v>
      </c>
      <c r="O70" s="18" t="n">
        <v>0</v>
      </c>
      <c r="P70" s="20" t="n">
        <v>0</v>
      </c>
      <c r="Q70" s="18" t="n">
        <v>1.15769928</v>
      </c>
      <c r="R70" s="20" t="n">
        <v>0.65090811</v>
      </c>
    </row>
    <row r="71" spans="1:18">
      <c r="A71" s="15" t="s">
        <v>468</v>
      </c>
      <c r="B71" s="17" t="n">
        <v>6115</v>
      </c>
      <c r="C71" s="18">
        <f>(0.0/B71*100)</f>
        <v/>
      </c>
      <c r="D71" s="19" t="n">
        <v>6115</v>
      </c>
      <c r="E71" s="18" t="n">
        <v>94.80351518000001</v>
      </c>
      <c r="F71" s="20" t="n">
        <v>0.41942174</v>
      </c>
      <c r="G71" s="18" t="n">
        <v>3.3735303</v>
      </c>
      <c r="H71" s="20" t="n">
        <v>0.40471921</v>
      </c>
      <c r="I71" s="18" t="n">
        <v>0.62661758</v>
      </c>
      <c r="J71" s="20" t="n">
        <v>0.02967901</v>
      </c>
      <c r="K71" s="18" t="s">
        <v>404</v>
      </c>
      <c r="L71" s="20" t="s">
        <v>404</v>
      </c>
      <c r="M71" s="18" t="n">
        <v>0</v>
      </c>
      <c r="N71" s="20" t="n">
        <v>0</v>
      </c>
      <c r="O71" s="18" t="n">
        <v>0</v>
      </c>
      <c r="P71" s="20" t="n">
        <v>0</v>
      </c>
      <c r="Q71" s="18" t="n">
        <v>1.19633694</v>
      </c>
      <c r="R71" s="20" t="n">
        <v>0.03052143</v>
      </c>
    </row>
    <row r="72" spans="1:18">
      <c r="A72" s="15" t="s">
        <v>469</v>
      </c>
      <c r="B72" s="17" t="n">
        <v>7708</v>
      </c>
      <c r="C72" s="18">
        <f>(0.0/B72*100)</f>
        <v/>
      </c>
      <c r="D72" s="19" t="n">
        <v>7708</v>
      </c>
      <c r="E72" s="18" t="n">
        <v>66.79080257</v>
      </c>
      <c r="F72" s="20" t="n">
        <v>3.7151952</v>
      </c>
      <c r="G72" s="18" t="n">
        <v>29.11006524</v>
      </c>
      <c r="H72" s="20" t="n">
        <v>3.44393282</v>
      </c>
      <c r="I72" s="18" t="n">
        <v>1.80009285</v>
      </c>
      <c r="J72" s="20" t="n">
        <v>0.92598662</v>
      </c>
      <c r="K72" s="18" t="s">
        <v>404</v>
      </c>
      <c r="L72" s="20" t="s">
        <v>404</v>
      </c>
      <c r="M72" s="18" t="n">
        <v>0</v>
      </c>
      <c r="N72" s="20" t="n">
        <v>0</v>
      </c>
      <c r="O72" s="18" t="n">
        <v>0</v>
      </c>
      <c r="P72" s="20" t="n">
        <v>0</v>
      </c>
      <c r="Q72" s="18" t="n">
        <v>2.29903934</v>
      </c>
      <c r="R72" s="20" t="n">
        <v>1.0882077</v>
      </c>
    </row>
    <row r="73" spans="1:18">
      <c r="A73" s="15" t="s">
        <v>470</v>
      </c>
      <c r="B73" s="17" t="n">
        <v>8249</v>
      </c>
      <c r="C73" s="18">
        <f>(0.0/B73*100)</f>
        <v/>
      </c>
      <c r="D73" s="19" t="n">
        <v>8249</v>
      </c>
      <c r="E73" s="18" t="n">
        <v>86.71056965</v>
      </c>
      <c r="F73" s="20" t="n">
        <v>2.58887767</v>
      </c>
      <c r="G73" s="18" t="n">
        <v>7.03124291</v>
      </c>
      <c r="H73" s="20" t="n">
        <v>2.12634201</v>
      </c>
      <c r="I73" s="18" t="n">
        <v>2.74093588</v>
      </c>
      <c r="J73" s="20" t="n">
        <v>1.27603664</v>
      </c>
      <c r="K73" s="18" t="s">
        <v>404</v>
      </c>
      <c r="L73" s="20" t="s">
        <v>404</v>
      </c>
      <c r="M73" s="18" t="n">
        <v>0</v>
      </c>
      <c r="N73" s="20" t="n">
        <v>0</v>
      </c>
      <c r="O73" s="18" t="n">
        <v>0</v>
      </c>
      <c r="P73" s="20" t="n">
        <v>0</v>
      </c>
      <c r="Q73" s="18" t="n">
        <v>3.51725156</v>
      </c>
      <c r="R73" s="20" t="n">
        <v>1.34916383</v>
      </c>
    </row>
    <row r="74" spans="1:18">
      <c r="A74" s="15" t="s">
        <v>471</v>
      </c>
      <c r="B74" s="17" t="n">
        <v>4692</v>
      </c>
      <c r="C74" s="18">
        <f>(484.0/B74*100)</f>
        <v/>
      </c>
      <c r="D74" s="19" t="n">
        <v>4208</v>
      </c>
      <c r="E74" s="18" t="n">
        <v>59.01948341</v>
      </c>
      <c r="F74" s="20" t="n">
        <v>0.29268812</v>
      </c>
      <c r="G74" s="18" t="n">
        <v>20.03039583</v>
      </c>
      <c r="H74" s="20" t="n">
        <v>0.22249244</v>
      </c>
      <c r="I74" s="18" t="n">
        <v>0</v>
      </c>
      <c r="J74" s="20" t="n">
        <v>0</v>
      </c>
      <c r="K74" s="18" t="s">
        <v>404</v>
      </c>
      <c r="L74" s="20" t="s">
        <v>404</v>
      </c>
      <c r="M74" s="18" t="n">
        <v>0</v>
      </c>
      <c r="N74" s="20" t="n">
        <v>0</v>
      </c>
      <c r="O74" s="18" t="n">
        <v>0</v>
      </c>
      <c r="P74" s="20" t="n">
        <v>0</v>
      </c>
      <c r="Q74" s="18" t="n">
        <v>20.95012075</v>
      </c>
      <c r="R74" s="20" t="n">
        <v>0.26502574</v>
      </c>
    </row>
    <row r="75" spans="1:18">
      <c r="A75" s="15" t="s">
        <v>472</v>
      </c>
      <c r="B75" s="17" t="n">
        <v>5375</v>
      </c>
      <c r="C75" s="18">
        <f>(483.0/B75*100)</f>
        <v/>
      </c>
      <c r="D75" s="19" t="n">
        <v>4892</v>
      </c>
      <c r="E75" s="18" t="n">
        <v>58.18248746</v>
      </c>
      <c r="F75" s="20" t="n">
        <v>4.07214829</v>
      </c>
      <c r="G75" s="18" t="n">
        <v>22.10223931</v>
      </c>
      <c r="H75" s="20" t="n">
        <v>3.16710091</v>
      </c>
      <c r="I75" s="18" t="n">
        <v>9.05972854</v>
      </c>
      <c r="J75" s="20" t="n">
        <v>2.57180003</v>
      </c>
      <c r="K75" s="18" t="s">
        <v>404</v>
      </c>
      <c r="L75" s="20" t="s">
        <v>404</v>
      </c>
      <c r="M75" s="18" t="n">
        <v>0</v>
      </c>
      <c r="N75" s="20" t="n">
        <v>0</v>
      </c>
      <c r="O75" s="18" t="n">
        <v>0</v>
      </c>
      <c r="P75" s="20" t="n">
        <v>0</v>
      </c>
      <c r="Q75" s="18" t="n">
        <v>10.65554469</v>
      </c>
      <c r="R75" s="20" t="n">
        <v>2.64494647</v>
      </c>
    </row>
    <row r="76" spans="1:18">
      <c r="A76" s="15" t="s">
        <v>473</v>
      </c>
      <c r="B76" s="17" t="n">
        <v>14167</v>
      </c>
      <c r="C76" s="18">
        <f>(1400.0/B76*100)</f>
        <v/>
      </c>
      <c r="D76" s="19" t="n">
        <v>12767</v>
      </c>
      <c r="E76" s="18" t="n">
        <v>78.19622441</v>
      </c>
      <c r="F76" s="20" t="n">
        <v>2.08777565</v>
      </c>
      <c r="G76" s="18" t="n">
        <v>7.54049555</v>
      </c>
      <c r="H76" s="20" t="n">
        <v>1.61257811</v>
      </c>
      <c r="I76" s="18" t="n">
        <v>8.696268829999999</v>
      </c>
      <c r="J76" s="20" t="n">
        <v>1.48191425</v>
      </c>
      <c r="K76" s="18" t="s">
        <v>404</v>
      </c>
      <c r="L76" s="20" t="s">
        <v>404</v>
      </c>
      <c r="M76" s="18" t="n">
        <v>0</v>
      </c>
      <c r="N76" s="20" t="n">
        <v>0</v>
      </c>
      <c r="O76" s="18" t="n">
        <v>0</v>
      </c>
      <c r="P76" s="20" t="n">
        <v>0</v>
      </c>
      <c r="Q76" s="18" t="n">
        <v>5.56701121</v>
      </c>
      <c r="R76" s="20" t="n">
        <v>0.80096717</v>
      </c>
    </row>
    <row r="77" spans="1:18">
      <c r="A77" s="15" t="s">
        <v>474</v>
      </c>
      <c r="B77" s="17" t="n">
        <v>6062</v>
      </c>
      <c r="C77" s="18">
        <f>(0.0/B77*100)</f>
        <v/>
      </c>
      <c r="D77" s="19" t="n">
        <v>6062</v>
      </c>
      <c r="E77" s="18" t="n">
        <v>23.02967363</v>
      </c>
      <c r="F77" s="20" t="n">
        <v>2.48380618</v>
      </c>
      <c r="G77" s="18" t="n">
        <v>43.09451969</v>
      </c>
      <c r="H77" s="20" t="n">
        <v>3.40560138</v>
      </c>
      <c r="I77" s="18" t="n">
        <v>4.08109565</v>
      </c>
      <c r="J77" s="20" t="n">
        <v>1.27745421</v>
      </c>
      <c r="K77" s="18" t="s">
        <v>404</v>
      </c>
      <c r="L77" s="20" t="s">
        <v>404</v>
      </c>
      <c r="M77" s="18" t="n">
        <v>0</v>
      </c>
      <c r="N77" s="20" t="n">
        <v>0</v>
      </c>
      <c r="O77" s="18" t="n">
        <v>0</v>
      </c>
      <c r="P77" s="20" t="n">
        <v>0</v>
      </c>
      <c r="Q77" s="18" t="n">
        <v>29.79471103</v>
      </c>
      <c r="R77" s="20" t="n">
        <v>3.26553926</v>
      </c>
    </row>
    <row r="78" spans="1:18">
      <c r="A78" s="15" t="s">
        <v>475</v>
      </c>
      <c r="B78" s="17" t="n">
        <v>5826</v>
      </c>
      <c r="C78" s="18">
        <f>(0.0/B78*100)</f>
        <v/>
      </c>
      <c r="D78" s="19" t="n">
        <v>5826</v>
      </c>
      <c r="E78" s="18" t="n">
        <v>57.12207395</v>
      </c>
      <c r="F78" s="20" t="n">
        <v>3.59943871</v>
      </c>
      <c r="G78" s="18" t="n">
        <v>10.02884461</v>
      </c>
      <c r="H78" s="20" t="n">
        <v>2.2486642</v>
      </c>
      <c r="I78" s="18" t="n">
        <v>0</v>
      </c>
      <c r="J78" s="20" t="n">
        <v>0</v>
      </c>
      <c r="K78" s="18" t="s">
        <v>404</v>
      </c>
      <c r="L78" s="20" t="s">
        <v>404</v>
      </c>
      <c r="M78" s="18" t="n">
        <v>0</v>
      </c>
      <c r="N78" s="20" t="n">
        <v>0</v>
      </c>
      <c r="O78" s="18" t="n">
        <v>0</v>
      </c>
      <c r="P78" s="20" t="n">
        <v>0</v>
      </c>
      <c r="Q78" s="18" t="n">
        <v>32.84908144</v>
      </c>
      <c r="R78" s="20" t="n">
        <v>3.39350224</v>
      </c>
    </row>
    <row customHeight="1" ht="25" r="79" spans="1:18">
      <c r="A79" s="15" t="s">
        <v>476</v>
      </c>
      <c r="B79" s="17" t="n">
        <v>1657</v>
      </c>
      <c r="C79" s="18">
        <f>(21.0/B79*100)</f>
        <v/>
      </c>
      <c r="D79" s="19" t="n">
        <v>1636</v>
      </c>
      <c r="E79" s="18" t="n">
        <v>37.97203523</v>
      </c>
      <c r="F79" s="20" t="n">
        <v>6.86006461</v>
      </c>
      <c r="G79" s="18" t="n">
        <v>33.15438513</v>
      </c>
      <c r="H79" s="20" t="n">
        <v>5.47129904</v>
      </c>
      <c r="I79" s="18" t="n">
        <v>0</v>
      </c>
      <c r="J79" s="20" t="n">
        <v>0</v>
      </c>
      <c r="K79" s="18" t="s">
        <v>404</v>
      </c>
      <c r="L79" s="20" t="s">
        <v>404</v>
      </c>
      <c r="M79" s="18" t="n">
        <v>0</v>
      </c>
      <c r="N79" s="20" t="n">
        <v>0</v>
      </c>
      <c r="O79" s="18" t="n">
        <v>0</v>
      </c>
      <c r="P79" s="20" t="n">
        <v>0</v>
      </c>
      <c r="Q79" s="18" t="n">
        <v>28.87357964</v>
      </c>
      <c r="R79" s="20" t="n">
        <v>6.80904482</v>
      </c>
    </row>
    <row r="80" spans="1:18">
      <c r="A80" s="15" t="s">
        <v>477</v>
      </c>
      <c r="B80" s="17" t="n">
        <v>7841</v>
      </c>
      <c r="C80" s="18">
        <f>(0.0/B80*100)</f>
        <v/>
      </c>
      <c r="D80" s="19" t="n">
        <v>7841</v>
      </c>
      <c r="E80" s="18" t="n">
        <v>95.13086256</v>
      </c>
      <c r="F80" s="20" t="n">
        <v>1.52063449</v>
      </c>
      <c r="G80" s="18" t="n">
        <v>4.86913744</v>
      </c>
      <c r="H80" s="20" t="n">
        <v>1.52063449</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88.52898469</v>
      </c>
      <c r="F81" s="20" t="n">
        <v>2.59824158</v>
      </c>
      <c r="G81" s="18" t="n">
        <v>9.260101049999999</v>
      </c>
      <c r="H81" s="20" t="n">
        <v>2.29947672</v>
      </c>
      <c r="I81" s="18" t="n">
        <v>0.02011026</v>
      </c>
      <c r="J81" s="20" t="n">
        <v>0.0007677</v>
      </c>
      <c r="K81" s="18" t="s">
        <v>404</v>
      </c>
      <c r="L81" s="20" t="s">
        <v>404</v>
      </c>
      <c r="M81" s="18" t="n">
        <v>0</v>
      </c>
      <c r="N81" s="20" t="n">
        <v>0</v>
      </c>
      <c r="O81" s="18" t="n">
        <v>0</v>
      </c>
      <c r="P81" s="20" t="n">
        <v>0</v>
      </c>
      <c r="Q81" s="18" t="n">
        <v>2.190804</v>
      </c>
      <c r="R81" s="20" t="n">
        <v>1.2041977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662</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59.79070136</v>
      </c>
      <c r="F7" s="20" t="n">
        <v>1.97009302</v>
      </c>
      <c r="G7" s="18" t="n">
        <v>34.6297615</v>
      </c>
      <c r="H7" s="20" t="n">
        <v>1.94800556</v>
      </c>
      <c r="I7" s="18" t="n">
        <v>0</v>
      </c>
      <c r="J7" s="20" t="n">
        <v>0</v>
      </c>
      <c r="K7" s="18" t="s">
        <v>404</v>
      </c>
      <c r="L7" s="20" t="s">
        <v>404</v>
      </c>
      <c r="M7" s="18" t="n">
        <v>0</v>
      </c>
      <c r="N7" s="20" t="n">
        <v>0</v>
      </c>
      <c r="O7" s="18" t="n">
        <v>0</v>
      </c>
      <c r="P7" s="20" t="n">
        <v>0</v>
      </c>
      <c r="Q7" s="18" t="n">
        <v>5.57953714</v>
      </c>
      <c r="R7" s="20" t="n">
        <v>0.94247525</v>
      </c>
    </row>
    <row r="8" spans="1:18">
      <c r="A8" s="15" t="s">
        <v>405</v>
      </c>
      <c r="B8" s="17" t="n">
        <v>7007</v>
      </c>
      <c r="C8" s="18">
        <f>(0.0/B8*100)</f>
        <v/>
      </c>
      <c r="D8" s="19" t="n">
        <v>7007</v>
      </c>
      <c r="E8" s="18" t="n">
        <v>40.18486644</v>
      </c>
      <c r="F8" s="20" t="n">
        <v>3.43764698</v>
      </c>
      <c r="G8" s="18" t="n">
        <v>50.40046123</v>
      </c>
      <c r="H8" s="20" t="n">
        <v>3.40447682</v>
      </c>
      <c r="I8" s="18" t="n">
        <v>2.38859168</v>
      </c>
      <c r="J8" s="20" t="n">
        <v>1.04657716</v>
      </c>
      <c r="K8" s="18" t="s">
        <v>404</v>
      </c>
      <c r="L8" s="20" t="s">
        <v>404</v>
      </c>
      <c r="M8" s="18" t="n">
        <v>0</v>
      </c>
      <c r="N8" s="20" t="n">
        <v>0</v>
      </c>
      <c r="O8" s="18" t="n">
        <v>0</v>
      </c>
      <c r="P8" s="20" t="n">
        <v>0</v>
      </c>
      <c r="Q8" s="18" t="n">
        <v>7.02608065</v>
      </c>
      <c r="R8" s="20" t="n">
        <v>2.03597137</v>
      </c>
    </row>
    <row r="9" spans="1:18">
      <c r="A9" s="15" t="s">
        <v>406</v>
      </c>
      <c r="B9" s="17" t="n">
        <v>9651</v>
      </c>
      <c r="C9" s="18">
        <f>(575.0/B9*100)</f>
        <v/>
      </c>
      <c r="D9" s="19" t="n">
        <v>9076</v>
      </c>
      <c r="E9" s="18" t="n">
        <v>50.48810256</v>
      </c>
      <c r="F9" s="20" t="n">
        <v>2.85878009</v>
      </c>
      <c r="G9" s="18" t="n">
        <v>40.71973754</v>
      </c>
      <c r="H9" s="20" t="n">
        <v>3.22736404</v>
      </c>
      <c r="I9" s="18" t="n">
        <v>2.64341192</v>
      </c>
      <c r="J9" s="20" t="n">
        <v>0.97961114</v>
      </c>
      <c r="K9" s="18" t="s">
        <v>404</v>
      </c>
      <c r="L9" s="20" t="s">
        <v>404</v>
      </c>
      <c r="M9" s="18" t="n">
        <v>0</v>
      </c>
      <c r="N9" s="20" t="n">
        <v>0</v>
      </c>
      <c r="O9" s="18" t="n">
        <v>0</v>
      </c>
      <c r="P9" s="20" t="n">
        <v>0</v>
      </c>
      <c r="Q9" s="18" t="n">
        <v>6.14874798</v>
      </c>
      <c r="R9" s="20" t="n">
        <v>1.68187214</v>
      </c>
    </row>
    <row r="10" spans="1:18">
      <c r="A10" s="15" t="s">
        <v>407</v>
      </c>
      <c r="B10" s="17" t="n">
        <v>20058</v>
      </c>
      <c r="C10" s="18">
        <f>(3112.0/B10*100)</f>
        <v/>
      </c>
      <c r="D10" s="19" t="n">
        <v>16946</v>
      </c>
      <c r="E10" s="18" t="n">
        <v>52.46238425</v>
      </c>
      <c r="F10" s="20" t="n">
        <v>2.81159014</v>
      </c>
      <c r="G10" s="18" t="n">
        <v>45.04016395</v>
      </c>
      <c r="H10" s="20" t="n">
        <v>2.7851893</v>
      </c>
      <c r="I10" s="18" t="n">
        <v>1.27124651</v>
      </c>
      <c r="J10" s="20" t="n">
        <v>0.55077188</v>
      </c>
      <c r="K10" s="18" t="s">
        <v>404</v>
      </c>
      <c r="L10" s="20" t="s">
        <v>404</v>
      </c>
      <c r="M10" s="18" t="n">
        <v>0</v>
      </c>
      <c r="N10" s="20" t="n">
        <v>0</v>
      </c>
      <c r="O10" s="18" t="n">
        <v>0</v>
      </c>
      <c r="P10" s="20" t="n">
        <v>0</v>
      </c>
      <c r="Q10" s="18" t="n">
        <v>1.2262053</v>
      </c>
      <c r="R10" s="20" t="n">
        <v>0.56325814</v>
      </c>
    </row>
    <row r="11" spans="1:18">
      <c r="A11" s="15" t="s">
        <v>408</v>
      </c>
      <c r="B11" s="17" t="n">
        <v>7053</v>
      </c>
      <c r="C11" s="18">
        <f>(137.0/B11*100)</f>
        <v/>
      </c>
      <c r="D11" s="19" t="n">
        <v>6916</v>
      </c>
      <c r="E11" s="18" t="n">
        <v>69.18982661</v>
      </c>
      <c r="F11" s="20" t="n">
        <v>3.88400735</v>
      </c>
      <c r="G11" s="18" t="n">
        <v>24.44091872</v>
      </c>
      <c r="H11" s="20" t="n">
        <v>3.4893627</v>
      </c>
      <c r="I11" s="18" t="n">
        <v>3.6492284</v>
      </c>
      <c r="J11" s="20" t="n">
        <v>1.66291559</v>
      </c>
      <c r="K11" s="18" t="s">
        <v>404</v>
      </c>
      <c r="L11" s="20" t="s">
        <v>404</v>
      </c>
      <c r="M11" s="18" t="n">
        <v>0</v>
      </c>
      <c r="N11" s="20" t="n">
        <v>0</v>
      </c>
      <c r="O11" s="18" t="n">
        <v>0</v>
      </c>
      <c r="P11" s="20" t="n">
        <v>0</v>
      </c>
      <c r="Q11" s="18" t="n">
        <v>2.72002626</v>
      </c>
      <c r="R11" s="20" t="n">
        <v>1.31379304</v>
      </c>
    </row>
    <row r="12" spans="1:18">
      <c r="A12" s="15" t="s">
        <v>409</v>
      </c>
      <c r="B12" s="17" t="n">
        <v>6894</v>
      </c>
      <c r="C12" s="18">
        <f>(106.0/B12*100)</f>
        <v/>
      </c>
      <c r="D12" s="19" t="n">
        <v>6788</v>
      </c>
      <c r="E12" s="18" t="n">
        <v>56.70327555</v>
      </c>
      <c r="F12" s="20" t="n">
        <v>2.89723919</v>
      </c>
      <c r="G12" s="18" t="n">
        <v>41.33609347</v>
      </c>
      <c r="H12" s="20" t="n">
        <v>3.00682265</v>
      </c>
      <c r="I12" s="18" t="n">
        <v>0.7365923599999999</v>
      </c>
      <c r="J12" s="20" t="n">
        <v>0.5014068</v>
      </c>
      <c r="K12" s="18" t="s">
        <v>404</v>
      </c>
      <c r="L12" s="20" t="s">
        <v>404</v>
      </c>
      <c r="M12" s="18" t="n">
        <v>0</v>
      </c>
      <c r="N12" s="20" t="n">
        <v>0</v>
      </c>
      <c r="O12" s="18" t="n">
        <v>0</v>
      </c>
      <c r="P12" s="20" t="n">
        <v>0</v>
      </c>
      <c r="Q12" s="18" t="n">
        <v>1.22403863</v>
      </c>
      <c r="R12" s="20" t="n">
        <v>0.70184019</v>
      </c>
    </row>
    <row r="13" spans="1:18">
      <c r="A13" s="15" t="s">
        <v>410</v>
      </c>
      <c r="B13" s="17" t="n">
        <v>7161</v>
      </c>
      <c r="C13" s="18">
        <f>(1175.0/B13*100)</f>
        <v/>
      </c>
      <c r="D13" s="19" t="n">
        <v>5986</v>
      </c>
      <c r="E13" s="18" t="n">
        <v>17.75767361</v>
      </c>
      <c r="F13" s="20" t="n">
        <v>2.75360691</v>
      </c>
      <c r="G13" s="18" t="n">
        <v>72.08101053</v>
      </c>
      <c r="H13" s="20" t="n">
        <v>3.03128601</v>
      </c>
      <c r="I13" s="18" t="n">
        <v>4.97035021</v>
      </c>
      <c r="J13" s="20" t="n">
        <v>1.32926756</v>
      </c>
      <c r="K13" s="18" t="s">
        <v>404</v>
      </c>
      <c r="L13" s="20" t="s">
        <v>404</v>
      </c>
      <c r="M13" s="18" t="n">
        <v>0</v>
      </c>
      <c r="N13" s="20" t="n">
        <v>0</v>
      </c>
      <c r="O13" s="18" t="n">
        <v>0</v>
      </c>
      <c r="P13" s="20" t="n">
        <v>0</v>
      </c>
      <c r="Q13" s="18" t="n">
        <v>5.19096565</v>
      </c>
      <c r="R13" s="20" t="n">
        <v>1.68918676</v>
      </c>
    </row>
    <row r="14" spans="1:18">
      <c r="A14" s="15" t="s">
        <v>411</v>
      </c>
      <c r="B14" s="17" t="n">
        <v>5587</v>
      </c>
      <c r="C14" s="18">
        <f>(186.0/B14*100)</f>
        <v/>
      </c>
      <c r="D14" s="19" t="n">
        <v>5401</v>
      </c>
      <c r="E14" s="18" t="n">
        <v>56.186022</v>
      </c>
      <c r="F14" s="20" t="n">
        <v>2.35628431</v>
      </c>
      <c r="G14" s="18" t="n">
        <v>42.43610677</v>
      </c>
      <c r="H14" s="20" t="n">
        <v>2.3849996</v>
      </c>
      <c r="I14" s="18" t="n">
        <v>1.37787124</v>
      </c>
      <c r="J14" s="20" t="n">
        <v>0.70789452</v>
      </c>
      <c r="K14" s="18" t="s">
        <v>404</v>
      </c>
      <c r="L14" s="20" t="s">
        <v>404</v>
      </c>
      <c r="M14" s="18" t="n">
        <v>0</v>
      </c>
      <c r="N14" s="20" t="n">
        <v>0</v>
      </c>
      <c r="O14" s="18" t="n">
        <v>0</v>
      </c>
      <c r="P14" s="20" t="n">
        <v>0</v>
      </c>
      <c r="Q14" s="18" t="n">
        <v>0</v>
      </c>
      <c r="R14" s="20" t="n">
        <v>0</v>
      </c>
    </row>
    <row r="15" spans="1:18">
      <c r="A15" s="15" t="s">
        <v>412</v>
      </c>
      <c r="B15" s="17" t="n">
        <v>5882</v>
      </c>
      <c r="C15" s="18">
        <f>(0.0/B15*100)</f>
        <v/>
      </c>
      <c r="D15" s="19" t="n">
        <v>5882</v>
      </c>
      <c r="E15" s="18" t="n">
        <v>42.78778007</v>
      </c>
      <c r="F15" s="20" t="n">
        <v>4.54674949</v>
      </c>
      <c r="G15" s="18" t="n">
        <v>49.176035</v>
      </c>
      <c r="H15" s="20" t="n">
        <v>4.50476327</v>
      </c>
      <c r="I15" s="18" t="n">
        <v>1.95206003</v>
      </c>
      <c r="J15" s="20" t="n">
        <v>1.08342117</v>
      </c>
      <c r="K15" s="18" t="s">
        <v>404</v>
      </c>
      <c r="L15" s="20" t="s">
        <v>404</v>
      </c>
      <c r="M15" s="18" t="n">
        <v>0</v>
      </c>
      <c r="N15" s="20" t="n">
        <v>0</v>
      </c>
      <c r="O15" s="18" t="n">
        <v>0</v>
      </c>
      <c r="P15" s="20" t="n">
        <v>0</v>
      </c>
      <c r="Q15" s="18" t="n">
        <v>6.0841249</v>
      </c>
      <c r="R15" s="20" t="n">
        <v>2.05094689</v>
      </c>
    </row>
    <row r="16" spans="1:18">
      <c r="A16" s="15" t="s">
        <v>413</v>
      </c>
      <c r="B16" s="17" t="n">
        <v>6108</v>
      </c>
      <c r="C16" s="18">
        <f>(495.0/B16*100)</f>
        <v/>
      </c>
      <c r="D16" s="19" t="n">
        <v>5613</v>
      </c>
      <c r="E16" s="18" t="n">
        <v>37.93587043</v>
      </c>
      <c r="F16" s="20" t="n">
        <v>3.12080241</v>
      </c>
      <c r="G16" s="18" t="n">
        <v>51.58441172</v>
      </c>
      <c r="H16" s="20" t="n">
        <v>3.44344448</v>
      </c>
      <c r="I16" s="18" t="n">
        <v>6.51888265</v>
      </c>
      <c r="J16" s="20" t="n">
        <v>1.46761553</v>
      </c>
      <c r="K16" s="18" t="s">
        <v>404</v>
      </c>
      <c r="L16" s="20" t="s">
        <v>404</v>
      </c>
      <c r="M16" s="18" t="n">
        <v>0</v>
      </c>
      <c r="N16" s="20" t="n">
        <v>0</v>
      </c>
      <c r="O16" s="18" t="n">
        <v>0</v>
      </c>
      <c r="P16" s="20" t="n">
        <v>0</v>
      </c>
      <c r="Q16" s="18" t="n">
        <v>3.9608352</v>
      </c>
      <c r="R16" s="20" t="n">
        <v>1.54279339</v>
      </c>
    </row>
    <row r="17" spans="1:18">
      <c r="A17" s="15" t="s">
        <v>414</v>
      </c>
      <c r="B17" s="17" t="n">
        <v>6504</v>
      </c>
      <c r="C17" s="18">
        <f>(1325.0/B17*100)</f>
        <v/>
      </c>
      <c r="D17" s="19" t="n">
        <v>5179</v>
      </c>
      <c r="E17" s="18" t="n">
        <v>48.55735645</v>
      </c>
      <c r="F17" s="20" t="n">
        <v>3.23566644</v>
      </c>
      <c r="G17" s="18" t="n">
        <v>41.42448681</v>
      </c>
      <c r="H17" s="20" t="n">
        <v>2.8535773</v>
      </c>
      <c r="I17" s="18" t="n">
        <v>5.40044798</v>
      </c>
      <c r="J17" s="20" t="n">
        <v>1.54253021</v>
      </c>
      <c r="K17" s="18" t="s">
        <v>404</v>
      </c>
      <c r="L17" s="20" t="s">
        <v>404</v>
      </c>
      <c r="M17" s="18" t="n">
        <v>0</v>
      </c>
      <c r="N17" s="20" t="n">
        <v>0</v>
      </c>
      <c r="O17" s="18" t="n">
        <v>0</v>
      </c>
      <c r="P17" s="20" t="n">
        <v>0</v>
      </c>
      <c r="Q17" s="18" t="n">
        <v>4.61770876</v>
      </c>
      <c r="R17" s="20" t="n">
        <v>1.7238397</v>
      </c>
    </row>
    <row r="18" spans="1:18">
      <c r="A18" s="15" t="s">
        <v>415</v>
      </c>
      <c r="B18" s="17" t="n">
        <v>5532</v>
      </c>
      <c r="C18" s="18">
        <f>(0.0/B18*100)</f>
        <v/>
      </c>
      <c r="D18" s="19" t="n">
        <v>5532</v>
      </c>
      <c r="E18" s="18" t="n">
        <v>54.57408015</v>
      </c>
      <c r="F18" s="20" t="n">
        <v>3.67081187</v>
      </c>
      <c r="G18" s="18" t="n">
        <v>41.5920356</v>
      </c>
      <c r="H18" s="20" t="n">
        <v>3.50518298</v>
      </c>
      <c r="I18" s="18" t="n">
        <v>0.69901605</v>
      </c>
      <c r="J18" s="20" t="n">
        <v>0.37456744</v>
      </c>
      <c r="K18" s="18" t="s">
        <v>404</v>
      </c>
      <c r="L18" s="20" t="s">
        <v>404</v>
      </c>
      <c r="M18" s="18" t="n">
        <v>0</v>
      </c>
      <c r="N18" s="20" t="n">
        <v>0</v>
      </c>
      <c r="O18" s="18" t="n">
        <v>0</v>
      </c>
      <c r="P18" s="20" t="n">
        <v>0</v>
      </c>
      <c r="Q18" s="18" t="n">
        <v>3.1348682</v>
      </c>
      <c r="R18" s="20" t="n">
        <v>1.16824434</v>
      </c>
    </row>
    <row r="19" spans="1:18">
      <c r="A19" s="15" t="s">
        <v>416</v>
      </c>
      <c r="B19" s="17" t="n">
        <v>5658</v>
      </c>
      <c r="C19" s="18">
        <f>(327.0/B19*100)</f>
        <v/>
      </c>
      <c r="D19" s="19" t="n">
        <v>5331</v>
      </c>
      <c r="E19" s="18" t="n">
        <v>61.01186483</v>
      </c>
      <c r="F19" s="20" t="n">
        <v>3.43010308</v>
      </c>
      <c r="G19" s="18" t="n">
        <v>34.24435988</v>
      </c>
      <c r="H19" s="20" t="n">
        <v>3.27238829</v>
      </c>
      <c r="I19" s="18" t="n">
        <v>1.52408052</v>
      </c>
      <c r="J19" s="20" t="n">
        <v>0.7630589</v>
      </c>
      <c r="K19" s="18" t="s">
        <v>404</v>
      </c>
      <c r="L19" s="20" t="s">
        <v>404</v>
      </c>
      <c r="M19" s="18" t="n">
        <v>0</v>
      </c>
      <c r="N19" s="20" t="n">
        <v>0</v>
      </c>
      <c r="O19" s="18" t="n">
        <v>0</v>
      </c>
      <c r="P19" s="20" t="n">
        <v>0</v>
      </c>
      <c r="Q19" s="18" t="n">
        <v>3.21969478</v>
      </c>
      <c r="R19" s="20" t="n">
        <v>1.1737052</v>
      </c>
    </row>
    <row r="20" spans="1:18">
      <c r="A20" s="15" t="s">
        <v>417</v>
      </c>
      <c r="B20" s="17" t="n">
        <v>3371</v>
      </c>
      <c r="C20" s="18">
        <f>(24.0/B20*100)</f>
        <v/>
      </c>
      <c r="D20" s="19" t="n">
        <v>3347</v>
      </c>
      <c r="E20" s="18" t="n">
        <v>53.62640312</v>
      </c>
      <c r="F20" s="20" t="n">
        <v>0.27155349</v>
      </c>
      <c r="G20" s="18" t="n">
        <v>39.74474415</v>
      </c>
      <c r="H20" s="20" t="n">
        <v>0.25086231</v>
      </c>
      <c r="I20" s="18" t="n">
        <v>1.22888678</v>
      </c>
      <c r="J20" s="20" t="n">
        <v>0.11311178</v>
      </c>
      <c r="K20" s="18" t="s">
        <v>404</v>
      </c>
      <c r="L20" s="20" t="s">
        <v>404</v>
      </c>
      <c r="M20" s="18" t="n">
        <v>0</v>
      </c>
      <c r="N20" s="20" t="n">
        <v>0</v>
      </c>
      <c r="O20" s="18" t="n">
        <v>0</v>
      </c>
      <c r="P20" s="20" t="n">
        <v>0</v>
      </c>
      <c r="Q20" s="18" t="n">
        <v>5.39996596</v>
      </c>
      <c r="R20" s="20" t="n">
        <v>0.12840579</v>
      </c>
    </row>
    <row r="21" spans="1:18">
      <c r="A21" s="15" t="s">
        <v>418</v>
      </c>
      <c r="B21" s="17" t="n">
        <v>5741</v>
      </c>
      <c r="C21" s="18">
        <f>(0.0/B21*100)</f>
        <v/>
      </c>
      <c r="D21" s="19" t="n">
        <v>5741</v>
      </c>
      <c r="E21" s="18" t="n">
        <v>54.85176014</v>
      </c>
      <c r="F21" s="20" t="n">
        <v>3.88272832</v>
      </c>
      <c r="G21" s="18" t="n">
        <v>33.41006274</v>
      </c>
      <c r="H21" s="20" t="n">
        <v>3.45521484</v>
      </c>
      <c r="I21" s="18" t="n">
        <v>7.15745184</v>
      </c>
      <c r="J21" s="20" t="n">
        <v>2.18433928</v>
      </c>
      <c r="K21" s="18" t="s">
        <v>404</v>
      </c>
      <c r="L21" s="20" t="s">
        <v>404</v>
      </c>
      <c r="M21" s="18" t="n">
        <v>0</v>
      </c>
      <c r="N21" s="20" t="n">
        <v>0</v>
      </c>
      <c r="O21" s="18" t="n">
        <v>0</v>
      </c>
      <c r="P21" s="20" t="n">
        <v>0</v>
      </c>
      <c r="Q21" s="18" t="n">
        <v>4.58072528</v>
      </c>
      <c r="R21" s="20" t="n">
        <v>1.68805685</v>
      </c>
    </row>
    <row r="22" spans="1:18">
      <c r="A22" s="15" t="s">
        <v>419</v>
      </c>
      <c r="B22" s="17" t="n">
        <v>6598</v>
      </c>
      <c r="C22" s="18">
        <f>(0.0/B22*100)</f>
        <v/>
      </c>
      <c r="D22" s="19" t="n">
        <v>6598</v>
      </c>
      <c r="E22" s="18" t="n">
        <v>67.25320560999999</v>
      </c>
      <c r="F22" s="20" t="n">
        <v>4.12050623</v>
      </c>
      <c r="G22" s="18" t="n">
        <v>23.14167803</v>
      </c>
      <c r="H22" s="20" t="n">
        <v>3.71173758</v>
      </c>
      <c r="I22" s="18" t="n">
        <v>1.75108981</v>
      </c>
      <c r="J22" s="20" t="n">
        <v>0.98183897</v>
      </c>
      <c r="K22" s="18" t="s">
        <v>404</v>
      </c>
      <c r="L22" s="20" t="s">
        <v>404</v>
      </c>
      <c r="M22" s="18" t="n">
        <v>0</v>
      </c>
      <c r="N22" s="20" t="n">
        <v>0</v>
      </c>
      <c r="O22" s="18" t="n">
        <v>0</v>
      </c>
      <c r="P22" s="20" t="n">
        <v>0</v>
      </c>
      <c r="Q22" s="18" t="n">
        <v>7.85402655</v>
      </c>
      <c r="R22" s="20" t="n">
        <v>2.25964538</v>
      </c>
    </row>
    <row r="23" spans="1:18">
      <c r="A23" s="15" t="s">
        <v>420</v>
      </c>
      <c r="B23" s="17" t="n">
        <v>11583</v>
      </c>
      <c r="C23" s="18">
        <f>(3185.0/B23*100)</f>
        <v/>
      </c>
      <c r="D23" s="19" t="n">
        <v>8398</v>
      </c>
      <c r="E23" s="18" t="n">
        <v>51.47426333</v>
      </c>
      <c r="F23" s="20" t="n">
        <v>3.3076534</v>
      </c>
      <c r="G23" s="18" t="n">
        <v>40.64172194</v>
      </c>
      <c r="H23" s="20" t="n">
        <v>3.31464339</v>
      </c>
      <c r="I23" s="18" t="n">
        <v>5.12202784</v>
      </c>
      <c r="J23" s="20" t="n">
        <v>1.70951704</v>
      </c>
      <c r="K23" s="18" t="s">
        <v>404</v>
      </c>
      <c r="L23" s="20" t="s">
        <v>404</v>
      </c>
      <c r="M23" s="18" t="n">
        <v>0</v>
      </c>
      <c r="N23" s="20" t="n">
        <v>0</v>
      </c>
      <c r="O23" s="18" t="n">
        <v>0</v>
      </c>
      <c r="P23" s="20" t="n">
        <v>0</v>
      </c>
      <c r="Q23" s="18" t="n">
        <v>2.7619869</v>
      </c>
      <c r="R23" s="20" t="n">
        <v>0.89092174</v>
      </c>
    </row>
    <row r="24" spans="1:18">
      <c r="A24" s="15" t="s">
        <v>421</v>
      </c>
      <c r="B24" s="17" t="n">
        <v>6647</v>
      </c>
      <c r="C24" s="18">
        <f>(0.0/B24*100)</f>
        <v/>
      </c>
      <c r="D24" s="19" t="n">
        <v>6647</v>
      </c>
      <c r="E24" s="18" t="n">
        <v>44.78728086</v>
      </c>
      <c r="F24" s="20" t="n">
        <v>3.59499436</v>
      </c>
      <c r="G24" s="18" t="n">
        <v>55.21271914</v>
      </c>
      <c r="H24" s="20" t="n">
        <v>3.59499436</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43.68310447</v>
      </c>
      <c r="F25" s="20" t="n">
        <v>4.07178248</v>
      </c>
      <c r="G25" s="18" t="n">
        <v>49.09064268</v>
      </c>
      <c r="H25" s="20" t="n">
        <v>3.84317012</v>
      </c>
      <c r="I25" s="18" t="n">
        <v>1.68434723</v>
      </c>
      <c r="J25" s="20" t="n">
        <v>0.9826282</v>
      </c>
      <c r="K25" s="18" t="s">
        <v>404</v>
      </c>
      <c r="L25" s="20" t="s">
        <v>404</v>
      </c>
      <c r="M25" s="18" t="n">
        <v>0</v>
      </c>
      <c r="N25" s="20" t="n">
        <v>0</v>
      </c>
      <c r="O25" s="18" t="n">
        <v>0</v>
      </c>
      <c r="P25" s="20" t="n">
        <v>0</v>
      </c>
      <c r="Q25" s="18" t="n">
        <v>5.54190562</v>
      </c>
      <c r="R25" s="20" t="n">
        <v>1.86194024</v>
      </c>
    </row>
    <row r="26" spans="1:18">
      <c r="A26" s="15" t="s">
        <v>423</v>
      </c>
      <c r="B26" s="17" t="n">
        <v>4869</v>
      </c>
      <c r="C26" s="18">
        <f>(11.0/B26*100)</f>
        <v/>
      </c>
      <c r="D26" s="19" t="n">
        <v>4858</v>
      </c>
      <c r="E26" s="18" t="n">
        <v>66.62802273</v>
      </c>
      <c r="F26" s="20" t="n">
        <v>2.31047464</v>
      </c>
      <c r="G26" s="18" t="n">
        <v>29.52803989</v>
      </c>
      <c r="H26" s="20" t="n">
        <v>2.46052321</v>
      </c>
      <c r="I26" s="18" t="n">
        <v>1.23436765</v>
      </c>
      <c r="J26" s="20" t="n">
        <v>0.6457975</v>
      </c>
      <c r="K26" s="18" t="s">
        <v>404</v>
      </c>
      <c r="L26" s="20" t="s">
        <v>404</v>
      </c>
      <c r="M26" s="18" t="n">
        <v>0</v>
      </c>
      <c r="N26" s="20" t="n">
        <v>0</v>
      </c>
      <c r="O26" s="18" t="n">
        <v>0</v>
      </c>
      <c r="P26" s="20" t="n">
        <v>0</v>
      </c>
      <c r="Q26" s="18" t="n">
        <v>2.60956973</v>
      </c>
      <c r="R26" s="20" t="n">
        <v>1.0237317</v>
      </c>
    </row>
    <row r="27" spans="1:18">
      <c r="A27" s="15" t="s">
        <v>424</v>
      </c>
      <c r="B27" s="17" t="n">
        <v>5299</v>
      </c>
      <c r="C27" s="18">
        <f>(0.0/B27*100)</f>
        <v/>
      </c>
      <c r="D27" s="19" t="n">
        <v>5299</v>
      </c>
      <c r="E27" s="18" t="n">
        <v>37.27434337</v>
      </c>
      <c r="F27" s="20" t="n">
        <v>0.0880691</v>
      </c>
      <c r="G27" s="18" t="n">
        <v>54.66006625</v>
      </c>
      <c r="H27" s="20" t="n">
        <v>0.09554954</v>
      </c>
      <c r="I27" s="18" t="n">
        <v>0.49639057</v>
      </c>
      <c r="J27" s="20" t="n">
        <v>0.009421560000000001</v>
      </c>
      <c r="K27" s="18" t="s">
        <v>404</v>
      </c>
      <c r="L27" s="20" t="s">
        <v>404</v>
      </c>
      <c r="M27" s="18" t="n">
        <v>0</v>
      </c>
      <c r="N27" s="20" t="n">
        <v>0</v>
      </c>
      <c r="O27" s="18" t="n">
        <v>0</v>
      </c>
      <c r="P27" s="20" t="n">
        <v>0</v>
      </c>
      <c r="Q27" s="18" t="n">
        <v>7.56919982</v>
      </c>
      <c r="R27" s="20" t="n">
        <v>0.03504772</v>
      </c>
    </row>
    <row r="28" spans="1:18">
      <c r="A28" s="15" t="s">
        <v>425</v>
      </c>
      <c r="B28" s="17" t="n">
        <v>7568</v>
      </c>
      <c r="C28" s="18">
        <f>(1226.0/B28*100)</f>
        <v/>
      </c>
      <c r="D28" s="19" t="n">
        <v>6342</v>
      </c>
      <c r="E28" s="18" t="n">
        <v>79.01286017</v>
      </c>
      <c r="F28" s="20" t="n">
        <v>2.74317533</v>
      </c>
      <c r="G28" s="18" t="n">
        <v>14.34030157</v>
      </c>
      <c r="H28" s="20" t="n">
        <v>2.61418706</v>
      </c>
      <c r="I28" s="18" t="n">
        <v>6.64683826</v>
      </c>
      <c r="J28" s="20" t="n">
        <v>1.93070611</v>
      </c>
      <c r="K28" s="18" t="s">
        <v>404</v>
      </c>
      <c r="L28" s="20" t="s">
        <v>404</v>
      </c>
      <c r="M28" s="18" t="n">
        <v>0</v>
      </c>
      <c r="N28" s="20" t="n">
        <v>0</v>
      </c>
      <c r="O28" s="18" t="n">
        <v>0</v>
      </c>
      <c r="P28" s="20" t="n">
        <v>0</v>
      </c>
      <c r="Q28" s="18" t="n">
        <v>0</v>
      </c>
      <c r="R28" s="20" t="n">
        <v>0</v>
      </c>
    </row>
    <row r="29" spans="1:18">
      <c r="A29" s="15" t="s">
        <v>426</v>
      </c>
      <c r="B29" s="17" t="n">
        <v>5385</v>
      </c>
      <c r="C29" s="18">
        <f>(1126.0/B29*100)</f>
        <v/>
      </c>
      <c r="D29" s="19" t="n">
        <v>4259</v>
      </c>
      <c r="E29" s="18" t="n">
        <v>43.72621571</v>
      </c>
      <c r="F29" s="20" t="n">
        <v>4.67211915</v>
      </c>
      <c r="G29" s="18" t="n">
        <v>26.68168624</v>
      </c>
      <c r="H29" s="20" t="n">
        <v>3.58631929</v>
      </c>
      <c r="I29" s="18" t="n">
        <v>26.92781303</v>
      </c>
      <c r="J29" s="20" t="n">
        <v>4.06909433</v>
      </c>
      <c r="K29" s="18" t="s">
        <v>404</v>
      </c>
      <c r="L29" s="20" t="s">
        <v>404</v>
      </c>
      <c r="M29" s="18" t="n">
        <v>0</v>
      </c>
      <c r="N29" s="20" t="n">
        <v>0</v>
      </c>
      <c r="O29" s="18" t="n">
        <v>0</v>
      </c>
      <c r="P29" s="20" t="n">
        <v>0</v>
      </c>
      <c r="Q29" s="18" t="n">
        <v>2.66428503</v>
      </c>
      <c r="R29" s="20" t="n">
        <v>1.31810066</v>
      </c>
    </row>
    <row r="30" spans="1:18">
      <c r="A30" s="15" t="s">
        <v>427</v>
      </c>
      <c r="B30" s="17" t="n">
        <v>4520</v>
      </c>
      <c r="C30" s="18">
        <f>(1053.0/B30*100)</f>
        <v/>
      </c>
      <c r="D30" s="19" t="n">
        <v>3467</v>
      </c>
      <c r="E30" s="18" t="n">
        <v>58.48066678</v>
      </c>
      <c r="F30" s="20" t="n">
        <v>3.60636119</v>
      </c>
      <c r="G30" s="18" t="n">
        <v>36.43793099</v>
      </c>
      <c r="H30" s="20" t="n">
        <v>3.74237116</v>
      </c>
      <c r="I30" s="18" t="n">
        <v>0.72028658</v>
      </c>
      <c r="J30" s="20" t="n">
        <v>0.7808831899999999</v>
      </c>
      <c r="K30" s="18" t="s">
        <v>404</v>
      </c>
      <c r="L30" s="20" t="s">
        <v>404</v>
      </c>
      <c r="M30" s="18" t="n">
        <v>0</v>
      </c>
      <c r="N30" s="20" t="n">
        <v>0</v>
      </c>
      <c r="O30" s="18" t="n">
        <v>0</v>
      </c>
      <c r="P30" s="20" t="n">
        <v>0</v>
      </c>
      <c r="Q30" s="18" t="n">
        <v>4.36111565</v>
      </c>
      <c r="R30" s="20" t="n">
        <v>1.5248345</v>
      </c>
    </row>
    <row r="31" spans="1:18">
      <c r="A31" s="15" t="s">
        <v>428</v>
      </c>
      <c r="B31" s="17" t="n">
        <v>5456</v>
      </c>
      <c r="C31" s="18">
        <f>(502.0/B31*100)</f>
        <v/>
      </c>
      <c r="D31" s="19" t="n">
        <v>4954</v>
      </c>
      <c r="E31" s="18" t="n">
        <v>24.46064955</v>
      </c>
      <c r="F31" s="20" t="n">
        <v>3.24283626</v>
      </c>
      <c r="G31" s="18" t="n">
        <v>61.47700434</v>
      </c>
      <c r="H31" s="20" t="n">
        <v>3.456259</v>
      </c>
      <c r="I31" s="18" t="n">
        <v>9.60130165</v>
      </c>
      <c r="J31" s="20" t="n">
        <v>1.86478762</v>
      </c>
      <c r="K31" s="18" t="s">
        <v>404</v>
      </c>
      <c r="L31" s="20" t="s">
        <v>404</v>
      </c>
      <c r="M31" s="18" t="n">
        <v>0</v>
      </c>
      <c r="N31" s="20" t="n">
        <v>0</v>
      </c>
      <c r="O31" s="18" t="n">
        <v>0</v>
      </c>
      <c r="P31" s="20" t="n">
        <v>0</v>
      </c>
      <c r="Q31" s="18" t="n">
        <v>4.46104446</v>
      </c>
      <c r="R31" s="20" t="n">
        <v>1.34970664</v>
      </c>
    </row>
    <row r="32" spans="1:18">
      <c r="A32" s="15" t="s">
        <v>429</v>
      </c>
      <c r="B32" s="17" t="n">
        <v>4478</v>
      </c>
      <c r="C32" s="18">
        <f>(0.0/B32*100)</f>
        <v/>
      </c>
      <c r="D32" s="19" t="n">
        <v>4478</v>
      </c>
      <c r="E32" s="18" t="n">
        <v>69.24056462999999</v>
      </c>
      <c r="F32" s="20" t="n">
        <v>3.37860158</v>
      </c>
      <c r="G32" s="18" t="n">
        <v>25.71194179</v>
      </c>
      <c r="H32" s="20" t="n">
        <v>3.19522492</v>
      </c>
      <c r="I32" s="18" t="n">
        <v>2.31769228</v>
      </c>
      <c r="J32" s="20" t="n">
        <v>1.13158202</v>
      </c>
      <c r="K32" s="18" t="s">
        <v>404</v>
      </c>
      <c r="L32" s="20" t="s">
        <v>404</v>
      </c>
      <c r="M32" s="18" t="n">
        <v>0</v>
      </c>
      <c r="N32" s="20" t="n">
        <v>0</v>
      </c>
      <c r="O32" s="18" t="n">
        <v>0</v>
      </c>
      <c r="P32" s="20" t="n">
        <v>0</v>
      </c>
      <c r="Q32" s="18" t="n">
        <v>2.7298013</v>
      </c>
      <c r="R32" s="20" t="n">
        <v>1.3513952</v>
      </c>
    </row>
    <row r="33" spans="1:18">
      <c r="A33" s="15" t="s">
        <v>430</v>
      </c>
      <c r="B33" s="17" t="n">
        <v>7325</v>
      </c>
      <c r="C33" s="18">
        <f>(29.0/B33*100)</f>
        <v/>
      </c>
      <c r="D33" s="19" t="n">
        <v>7296</v>
      </c>
      <c r="E33" s="18" t="n">
        <v>62.21698773</v>
      </c>
      <c r="F33" s="20" t="n">
        <v>3.57499919</v>
      </c>
      <c r="G33" s="18" t="n">
        <v>23.79397035</v>
      </c>
      <c r="H33" s="20" t="n">
        <v>3.49040076</v>
      </c>
      <c r="I33" s="18" t="n">
        <v>12.56230112</v>
      </c>
      <c r="J33" s="20" t="n">
        <v>0.9431853100000001</v>
      </c>
      <c r="K33" s="18" t="s">
        <v>404</v>
      </c>
      <c r="L33" s="20" t="s">
        <v>404</v>
      </c>
      <c r="M33" s="18" t="n">
        <v>0</v>
      </c>
      <c r="N33" s="20" t="n">
        <v>0</v>
      </c>
      <c r="O33" s="18" t="n">
        <v>0</v>
      </c>
      <c r="P33" s="20" t="n">
        <v>0</v>
      </c>
      <c r="Q33" s="18" t="n">
        <v>1.42674081</v>
      </c>
      <c r="R33" s="20" t="n">
        <v>0.83262033</v>
      </c>
    </row>
    <row r="34" spans="1:18">
      <c r="A34" s="15" t="s">
        <v>431</v>
      </c>
      <c r="B34" s="17" t="n">
        <v>6350</v>
      </c>
      <c r="C34" s="18">
        <f>(0.0/B34*100)</f>
        <v/>
      </c>
      <c r="D34" s="19" t="n">
        <v>6350</v>
      </c>
      <c r="E34" s="18" t="n">
        <v>55.59247175</v>
      </c>
      <c r="F34" s="20" t="n">
        <v>3.26119098</v>
      </c>
      <c r="G34" s="18" t="n">
        <v>38.88279205</v>
      </c>
      <c r="H34" s="20" t="n">
        <v>3.26941491</v>
      </c>
      <c r="I34" s="18" t="n">
        <v>0.30927073</v>
      </c>
      <c r="J34" s="20" t="n">
        <v>0.19914074</v>
      </c>
      <c r="K34" s="18" t="s">
        <v>404</v>
      </c>
      <c r="L34" s="20" t="s">
        <v>404</v>
      </c>
      <c r="M34" s="18" t="n">
        <v>0</v>
      </c>
      <c r="N34" s="20" t="n">
        <v>0</v>
      </c>
      <c r="O34" s="18" t="n">
        <v>0</v>
      </c>
      <c r="P34" s="20" t="n">
        <v>0</v>
      </c>
      <c r="Q34" s="18" t="n">
        <v>5.21546548</v>
      </c>
      <c r="R34" s="20" t="n">
        <v>1.75963229</v>
      </c>
    </row>
    <row r="35" spans="1:18">
      <c r="A35" s="15" t="s">
        <v>432</v>
      </c>
      <c r="B35" s="17" t="n">
        <v>6406</v>
      </c>
      <c r="C35" s="18">
        <f>(450.0/B35*100)</f>
        <v/>
      </c>
      <c r="D35" s="19" t="n">
        <v>5956</v>
      </c>
      <c r="E35" s="18" t="n">
        <v>51.77784533</v>
      </c>
      <c r="F35" s="20" t="n">
        <v>0.67276179</v>
      </c>
      <c r="G35" s="18" t="n">
        <v>38.9401087</v>
      </c>
      <c r="H35" s="20" t="n">
        <v>0.67298004</v>
      </c>
      <c r="I35" s="18" t="n">
        <v>5.02609543</v>
      </c>
      <c r="J35" s="20" t="n">
        <v>0.08215685</v>
      </c>
      <c r="K35" s="18" t="s">
        <v>404</v>
      </c>
      <c r="L35" s="20" t="s">
        <v>404</v>
      </c>
      <c r="M35" s="18" t="n">
        <v>0</v>
      </c>
      <c r="N35" s="20" t="n">
        <v>0</v>
      </c>
      <c r="O35" s="18" t="n">
        <v>0</v>
      </c>
      <c r="P35" s="20" t="n">
        <v>0</v>
      </c>
      <c r="Q35" s="18" t="n">
        <v>4.25595055</v>
      </c>
      <c r="R35" s="20" t="n">
        <v>0.05521012</v>
      </c>
    </row>
    <row r="36" spans="1:18">
      <c r="A36" s="15" t="s">
        <v>433</v>
      </c>
      <c r="B36" s="17" t="n">
        <v>6736</v>
      </c>
      <c r="C36" s="18">
        <f>(191.0/B36*100)</f>
        <v/>
      </c>
      <c r="D36" s="19" t="n">
        <v>6545</v>
      </c>
      <c r="E36" s="18" t="n">
        <v>63.90851097</v>
      </c>
      <c r="F36" s="20" t="n">
        <v>3.62774752</v>
      </c>
      <c r="G36" s="18" t="n">
        <v>35.96160143</v>
      </c>
      <c r="H36" s="20" t="n">
        <v>3.63234622</v>
      </c>
      <c r="I36" s="18" t="n">
        <v>0.1298876</v>
      </c>
      <c r="J36" s="20" t="n">
        <v>0.13269769</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41.93525328</v>
      </c>
      <c r="F37" s="20" t="n">
        <v>3.69044987</v>
      </c>
      <c r="G37" s="18" t="n">
        <v>56.49348743</v>
      </c>
      <c r="H37" s="20" t="n">
        <v>3.69725089</v>
      </c>
      <c r="I37" s="18" t="n">
        <v>0.51106475</v>
      </c>
      <c r="J37" s="20" t="n">
        <v>0.51552163</v>
      </c>
      <c r="K37" s="18" t="s">
        <v>404</v>
      </c>
      <c r="L37" s="20" t="s">
        <v>404</v>
      </c>
      <c r="M37" s="18" t="n">
        <v>0</v>
      </c>
      <c r="N37" s="20" t="n">
        <v>0</v>
      </c>
      <c r="O37" s="18" t="n">
        <v>0</v>
      </c>
      <c r="P37" s="20" t="n">
        <v>0</v>
      </c>
      <c r="Q37" s="18" t="n">
        <v>1.06019455</v>
      </c>
      <c r="R37" s="20" t="n">
        <v>0.91643393</v>
      </c>
    </row>
    <row r="38" spans="1:18">
      <c r="A38" s="15" t="s">
        <v>435</v>
      </c>
      <c r="B38" s="17" t="n">
        <v>5860</v>
      </c>
      <c r="C38" s="18">
        <f>(268.0/B38*100)</f>
        <v/>
      </c>
      <c r="D38" s="19" t="n">
        <v>5592</v>
      </c>
      <c r="E38" s="18" t="n">
        <v>29.12137091</v>
      </c>
      <c r="F38" s="20" t="n">
        <v>3.74684782</v>
      </c>
      <c r="G38" s="18" t="n">
        <v>66.55693162</v>
      </c>
      <c r="H38" s="20" t="n">
        <v>4.01621267</v>
      </c>
      <c r="I38" s="18" t="n">
        <v>2.73841667</v>
      </c>
      <c r="J38" s="20" t="n">
        <v>1.44364425</v>
      </c>
      <c r="K38" s="18" t="s">
        <v>404</v>
      </c>
      <c r="L38" s="20" t="s">
        <v>404</v>
      </c>
      <c r="M38" s="18" t="n">
        <v>0</v>
      </c>
      <c r="N38" s="20" t="n">
        <v>0</v>
      </c>
      <c r="O38" s="18" t="n">
        <v>0</v>
      </c>
      <c r="P38" s="20" t="n">
        <v>0</v>
      </c>
      <c r="Q38" s="18" t="n">
        <v>1.5832808</v>
      </c>
      <c r="R38" s="20" t="n">
        <v>0.8366562400000001</v>
      </c>
    </row>
    <row r="39" spans="1:18">
      <c r="A39" s="15" t="s">
        <v>436</v>
      </c>
      <c r="B39" s="17" t="n">
        <v>5895</v>
      </c>
      <c r="C39" s="18">
        <f>(0.0/B39*100)</f>
        <v/>
      </c>
      <c r="D39" s="19" t="n">
        <v>5895</v>
      </c>
      <c r="E39" s="18" t="n">
        <v>51.89032573</v>
      </c>
      <c r="F39" s="20" t="n">
        <v>3.58636685</v>
      </c>
      <c r="G39" s="18" t="n">
        <v>45.82987757</v>
      </c>
      <c r="H39" s="20" t="n">
        <v>3.67539539</v>
      </c>
      <c r="I39" s="18" t="n">
        <v>0.23518098</v>
      </c>
      <c r="J39" s="20" t="n">
        <v>0.19783543</v>
      </c>
      <c r="K39" s="18" t="s">
        <v>404</v>
      </c>
      <c r="L39" s="20" t="s">
        <v>404</v>
      </c>
      <c r="M39" s="18" t="n">
        <v>0</v>
      </c>
      <c r="N39" s="20" t="n">
        <v>0</v>
      </c>
      <c r="O39" s="18" t="n">
        <v>0</v>
      </c>
      <c r="P39" s="20" t="n">
        <v>0</v>
      </c>
      <c r="Q39" s="18" t="n">
        <v>2.04461571</v>
      </c>
      <c r="R39" s="20" t="n">
        <v>1.01880531</v>
      </c>
    </row>
    <row r="40" spans="1:18">
      <c r="A40" s="15" t="s">
        <v>437</v>
      </c>
      <c r="B40" s="17" t="n">
        <v>14157</v>
      </c>
      <c r="C40" s="18">
        <f>(2954.0/B40*100)</f>
        <v/>
      </c>
      <c r="D40" s="19" t="n">
        <v>11203</v>
      </c>
      <c r="E40" s="18" t="n">
        <v>73.84656264</v>
      </c>
      <c r="F40" s="20" t="n">
        <v>3.13791088</v>
      </c>
      <c r="G40" s="18" t="n">
        <v>22.12878656</v>
      </c>
      <c r="H40" s="20" t="n">
        <v>2.9853537</v>
      </c>
      <c r="I40" s="18" t="n">
        <v>2.46675535</v>
      </c>
      <c r="J40" s="20" t="n">
        <v>0.7245043799999999</v>
      </c>
      <c r="K40" s="18" t="s">
        <v>404</v>
      </c>
      <c r="L40" s="20" t="s">
        <v>404</v>
      </c>
      <c r="M40" s="18" t="n">
        <v>0</v>
      </c>
      <c r="N40" s="20" t="n">
        <v>0</v>
      </c>
      <c r="O40" s="18" t="n">
        <v>0</v>
      </c>
      <c r="P40" s="20" t="n">
        <v>0</v>
      </c>
      <c r="Q40" s="18" t="n">
        <v>1.55789544</v>
      </c>
      <c r="R40" s="20" t="n">
        <v>0.90231568</v>
      </c>
    </row>
    <row r="41" spans="1:18">
      <c r="A41" s="15" t="s">
        <v>438</v>
      </c>
      <c r="B41" s="17" t="n">
        <v>5712</v>
      </c>
      <c r="C41" s="18">
        <f>(99.0/B41*100)</f>
        <v/>
      </c>
      <c r="D41" s="19" t="n">
        <v>5613</v>
      </c>
      <c r="E41" s="18" t="n">
        <v>44.8117234</v>
      </c>
      <c r="F41" s="20" t="n">
        <v>3.38895595</v>
      </c>
      <c r="G41" s="18" t="n">
        <v>51.21965358</v>
      </c>
      <c r="H41" s="20" t="n">
        <v>3.59231736</v>
      </c>
      <c r="I41" s="18" t="n">
        <v>0.72477506</v>
      </c>
      <c r="J41" s="20" t="n">
        <v>0.59059192</v>
      </c>
      <c r="K41" s="18" t="s">
        <v>404</v>
      </c>
      <c r="L41" s="20" t="s">
        <v>404</v>
      </c>
      <c r="M41" s="18" t="n">
        <v>0</v>
      </c>
      <c r="N41" s="20" t="n">
        <v>0</v>
      </c>
      <c r="O41" s="18" t="n">
        <v>0</v>
      </c>
      <c r="P41" s="20" t="n">
        <v>0</v>
      </c>
      <c r="Q41" s="18" t="n">
        <v>3.24384796</v>
      </c>
      <c r="R41" s="20" t="n">
        <v>1.44645957</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53.31366233</v>
      </c>
      <c r="F44" s="20" t="n">
        <v>3.72488242</v>
      </c>
      <c r="G44" s="18" t="n">
        <v>17.29164383</v>
      </c>
      <c r="H44" s="20" t="n">
        <v>2.8479059</v>
      </c>
      <c r="I44" s="18" t="n">
        <v>0</v>
      </c>
      <c r="J44" s="20" t="n">
        <v>0</v>
      </c>
      <c r="K44" s="18" t="s">
        <v>404</v>
      </c>
      <c r="L44" s="20" t="s">
        <v>404</v>
      </c>
      <c r="M44" s="18" t="n">
        <v>0</v>
      </c>
      <c r="N44" s="20" t="n">
        <v>0</v>
      </c>
      <c r="O44" s="18" t="n">
        <v>0</v>
      </c>
      <c r="P44" s="20" t="n">
        <v>0</v>
      </c>
      <c r="Q44" s="18" t="n">
        <v>29.39469385</v>
      </c>
      <c r="R44" s="20" t="n">
        <v>3.36857977</v>
      </c>
    </row>
    <row r="45" spans="1:18">
      <c r="A45" s="15" t="s">
        <v>442</v>
      </c>
      <c r="B45" s="17" t="n">
        <v>5519</v>
      </c>
      <c r="C45" s="18">
        <f>(0.0/B45*100)</f>
        <v/>
      </c>
      <c r="D45" s="19" t="n">
        <v>5519</v>
      </c>
      <c r="E45" s="18" t="n">
        <v>61.68460662</v>
      </c>
      <c r="F45" s="20" t="n">
        <v>4.13755415</v>
      </c>
      <c r="G45" s="18" t="n">
        <v>11.38013312</v>
      </c>
      <c r="H45" s="20" t="n">
        <v>2.64063972</v>
      </c>
      <c r="I45" s="18" t="n">
        <v>0</v>
      </c>
      <c r="J45" s="20" t="n">
        <v>0</v>
      </c>
      <c r="K45" s="18" t="s">
        <v>404</v>
      </c>
      <c r="L45" s="20" t="s">
        <v>404</v>
      </c>
      <c r="M45" s="18" t="n">
        <v>0</v>
      </c>
      <c r="N45" s="20" t="n">
        <v>0</v>
      </c>
      <c r="O45" s="18" t="n">
        <v>0</v>
      </c>
      <c r="P45" s="20" t="n">
        <v>0</v>
      </c>
      <c r="Q45" s="18" t="n">
        <v>26.93526026</v>
      </c>
      <c r="R45" s="20" t="n">
        <v>3.73107273</v>
      </c>
    </row>
    <row r="46" spans="1:18">
      <c r="A46" s="15" t="s">
        <v>443</v>
      </c>
      <c r="B46" s="17" t="n">
        <v>23141</v>
      </c>
      <c r="C46" s="18">
        <f>(5035.0/B46*100)</f>
        <v/>
      </c>
      <c r="D46" s="19" t="n">
        <v>18106</v>
      </c>
      <c r="E46" s="18" t="n">
        <v>64.20945325</v>
      </c>
      <c r="F46" s="20" t="n">
        <v>2.24109428</v>
      </c>
      <c r="G46" s="18" t="n">
        <v>21.28975229</v>
      </c>
      <c r="H46" s="20" t="n">
        <v>2.26120272</v>
      </c>
      <c r="I46" s="18" t="n">
        <v>14.50079446</v>
      </c>
      <c r="J46" s="20" t="n">
        <v>1.52290869</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56.29807723</v>
      </c>
      <c r="F47" s="20" t="n">
        <v>3.69712159</v>
      </c>
      <c r="G47" s="18" t="n">
        <v>32.69330701</v>
      </c>
      <c r="H47" s="20" t="n">
        <v>3.26541286</v>
      </c>
      <c r="I47" s="18" t="n">
        <v>3.14759677</v>
      </c>
      <c r="J47" s="20" t="n">
        <v>1.24535904</v>
      </c>
      <c r="K47" s="18" t="s">
        <v>404</v>
      </c>
      <c r="L47" s="20" t="s">
        <v>404</v>
      </c>
      <c r="M47" s="18" t="n">
        <v>0</v>
      </c>
      <c r="N47" s="20" t="n">
        <v>0</v>
      </c>
      <c r="O47" s="18" t="n">
        <v>0</v>
      </c>
      <c r="P47" s="20" t="n">
        <v>0</v>
      </c>
      <c r="Q47" s="18" t="n">
        <v>7.86101899</v>
      </c>
      <c r="R47" s="20" t="n">
        <v>1.93149017</v>
      </c>
    </row>
    <row r="48" spans="1:18">
      <c r="A48" s="15" t="s">
        <v>445</v>
      </c>
      <c r="B48" s="17" t="n">
        <v>9841</v>
      </c>
      <c r="C48" s="18">
        <f>(40.0/B48*100)</f>
        <v/>
      </c>
      <c r="D48" s="19" t="n">
        <v>9801</v>
      </c>
      <c r="E48" s="18" t="n">
        <v>61.06019068</v>
      </c>
      <c r="F48" s="20" t="n">
        <v>4.34228975</v>
      </c>
      <c r="G48" s="18" t="n">
        <v>35.79133539</v>
      </c>
      <c r="H48" s="20" t="n">
        <v>4.32599951</v>
      </c>
      <c r="I48" s="18" t="n">
        <v>0.53523928</v>
      </c>
      <c r="J48" s="20" t="n">
        <v>0.52726012</v>
      </c>
      <c r="K48" s="18" t="s">
        <v>404</v>
      </c>
      <c r="L48" s="20" t="s">
        <v>404</v>
      </c>
      <c r="M48" s="18" t="n">
        <v>0</v>
      </c>
      <c r="N48" s="20" t="n">
        <v>0</v>
      </c>
      <c r="O48" s="18" t="n">
        <v>0</v>
      </c>
      <c r="P48" s="20" t="n">
        <v>0</v>
      </c>
      <c r="Q48" s="18" t="n">
        <v>2.61323465</v>
      </c>
      <c r="R48" s="20" t="n">
        <v>1.31895294</v>
      </c>
    </row>
    <row r="49" spans="1:18">
      <c r="A49" s="15" t="s">
        <v>446</v>
      </c>
      <c r="B49" s="17" t="n">
        <v>6349</v>
      </c>
      <c r="C49" s="18">
        <f>(52.0/B49*100)</f>
        <v/>
      </c>
      <c r="D49" s="19" t="n">
        <v>6297</v>
      </c>
      <c r="E49" s="18" t="n">
        <v>54.45814676</v>
      </c>
      <c r="F49" s="20" t="n">
        <v>3.56518259</v>
      </c>
      <c r="G49" s="18" t="n">
        <v>32.80711811</v>
      </c>
      <c r="H49" s="20" t="n">
        <v>3.2151167</v>
      </c>
      <c r="I49" s="18" t="n">
        <v>0</v>
      </c>
      <c r="J49" s="20" t="n">
        <v>0</v>
      </c>
      <c r="K49" s="18" t="s">
        <v>404</v>
      </c>
      <c r="L49" s="20" t="s">
        <v>404</v>
      </c>
      <c r="M49" s="18" t="n">
        <v>0</v>
      </c>
      <c r="N49" s="20" t="n">
        <v>0</v>
      </c>
      <c r="O49" s="18" t="n">
        <v>0</v>
      </c>
      <c r="P49" s="20" t="n">
        <v>0</v>
      </c>
      <c r="Q49" s="18" t="n">
        <v>12.73473513</v>
      </c>
      <c r="R49" s="20" t="n">
        <v>2.51100149</v>
      </c>
    </row>
    <row r="50" spans="1:18">
      <c r="A50" s="15" t="s">
        <v>447</v>
      </c>
      <c r="B50" s="17" t="n">
        <v>11795</v>
      </c>
      <c r="C50" s="18">
        <f>(1031.0/B50*100)</f>
        <v/>
      </c>
      <c r="D50" s="19" t="n">
        <v>10764</v>
      </c>
      <c r="E50" s="18" t="n">
        <v>69.47137877999999</v>
      </c>
      <c r="F50" s="20" t="n">
        <v>3.21005595</v>
      </c>
      <c r="G50" s="18" t="n">
        <v>16.42597752</v>
      </c>
      <c r="H50" s="20" t="n">
        <v>2.36654133</v>
      </c>
      <c r="I50" s="18" t="n">
        <v>8.769175479999999</v>
      </c>
      <c r="J50" s="20" t="n">
        <v>2.05654139</v>
      </c>
      <c r="K50" s="18" t="s">
        <v>404</v>
      </c>
      <c r="L50" s="20" t="s">
        <v>404</v>
      </c>
      <c r="M50" s="18" t="n">
        <v>0</v>
      </c>
      <c r="N50" s="20" t="n">
        <v>0</v>
      </c>
      <c r="O50" s="18" t="n">
        <v>0</v>
      </c>
      <c r="P50" s="20" t="n">
        <v>0</v>
      </c>
      <c r="Q50" s="18" t="n">
        <v>5.33346822</v>
      </c>
      <c r="R50" s="20" t="n">
        <v>1.55685553</v>
      </c>
    </row>
    <row r="51" spans="1:18">
      <c r="A51" s="15" t="s">
        <v>448</v>
      </c>
      <c r="B51" s="17" t="n">
        <v>6866</v>
      </c>
      <c r="C51" s="18">
        <f>(118.0/B51*100)</f>
        <v/>
      </c>
      <c r="D51" s="19" t="n">
        <v>6748</v>
      </c>
      <c r="E51" s="18" t="n">
        <v>64.87970344</v>
      </c>
      <c r="F51" s="20" t="n">
        <v>3.47441424</v>
      </c>
      <c r="G51" s="18" t="n">
        <v>29.02859334</v>
      </c>
      <c r="H51" s="20" t="n">
        <v>3.43230738</v>
      </c>
      <c r="I51" s="18" t="n">
        <v>6.09170322</v>
      </c>
      <c r="J51" s="20" t="n">
        <v>1.82468827</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65.15951975</v>
      </c>
      <c r="F52" s="20" t="n">
        <v>4.1308582</v>
      </c>
      <c r="G52" s="18" t="n">
        <v>32.60178539</v>
      </c>
      <c r="H52" s="20" t="n">
        <v>4.02391593</v>
      </c>
      <c r="I52" s="18" t="n">
        <v>0.70727103</v>
      </c>
      <c r="J52" s="20" t="n">
        <v>0.01650758</v>
      </c>
      <c r="K52" s="18" t="s">
        <v>404</v>
      </c>
      <c r="L52" s="20" t="s">
        <v>404</v>
      </c>
      <c r="M52" s="18" t="n">
        <v>0</v>
      </c>
      <c r="N52" s="20" t="n">
        <v>0</v>
      </c>
      <c r="O52" s="18" t="n">
        <v>0</v>
      </c>
      <c r="P52" s="20" t="n">
        <v>0</v>
      </c>
      <c r="Q52" s="18" t="n">
        <v>1.53142383</v>
      </c>
      <c r="R52" s="20" t="n">
        <v>1.07984942</v>
      </c>
    </row>
    <row r="53" spans="1:18">
      <c r="A53" s="15" t="s">
        <v>450</v>
      </c>
      <c r="B53" s="17" t="n">
        <v>5571</v>
      </c>
      <c r="C53" s="18">
        <f>(0.0/B53*100)</f>
        <v/>
      </c>
      <c r="D53" s="19" t="n">
        <v>5571</v>
      </c>
      <c r="E53" s="18" t="n">
        <v>70.94644798</v>
      </c>
      <c r="F53" s="20" t="n">
        <v>0.15026299</v>
      </c>
      <c r="G53" s="18" t="n">
        <v>25.84022622</v>
      </c>
      <c r="H53" s="20" t="n">
        <v>0.15052391</v>
      </c>
      <c r="I53" s="18" t="n">
        <v>1.01628048</v>
      </c>
      <c r="J53" s="20" t="n">
        <v>0.06215544</v>
      </c>
      <c r="K53" s="18" t="s">
        <v>404</v>
      </c>
      <c r="L53" s="20" t="s">
        <v>404</v>
      </c>
      <c r="M53" s="18" t="n">
        <v>0</v>
      </c>
      <c r="N53" s="20" t="n">
        <v>0</v>
      </c>
      <c r="O53" s="18" t="n">
        <v>0</v>
      </c>
      <c r="P53" s="20" t="n">
        <v>0</v>
      </c>
      <c r="Q53" s="18" t="n">
        <v>2.19704533</v>
      </c>
      <c r="R53" s="20" t="n">
        <v>0.02851732</v>
      </c>
    </row>
    <row r="54" spans="1:18">
      <c r="A54" s="15" t="s">
        <v>451</v>
      </c>
      <c r="B54" s="17" t="n">
        <v>4740</v>
      </c>
      <c r="C54" s="18">
        <f>(199.0/B54*100)</f>
        <v/>
      </c>
      <c r="D54" s="19" t="n">
        <v>4541</v>
      </c>
      <c r="E54" s="18" t="n">
        <v>50.66572556</v>
      </c>
      <c r="F54" s="20" t="n">
        <v>3.86397862</v>
      </c>
      <c r="G54" s="18" t="n">
        <v>22.25122979</v>
      </c>
      <c r="H54" s="20" t="n">
        <v>3.72607853</v>
      </c>
      <c r="I54" s="18" t="n">
        <v>12.32065786</v>
      </c>
      <c r="J54" s="20" t="n">
        <v>1.87807052</v>
      </c>
      <c r="K54" s="18" t="s">
        <v>404</v>
      </c>
      <c r="L54" s="20" t="s">
        <v>404</v>
      </c>
      <c r="M54" s="18" t="n">
        <v>0</v>
      </c>
      <c r="N54" s="20" t="n">
        <v>0</v>
      </c>
      <c r="O54" s="18" t="n">
        <v>0</v>
      </c>
      <c r="P54" s="20" t="n">
        <v>0</v>
      </c>
      <c r="Q54" s="18" t="n">
        <v>14.7623868</v>
      </c>
      <c r="R54" s="20" t="n">
        <v>2.58579214</v>
      </c>
    </row>
    <row r="55" spans="1:18">
      <c r="A55" s="15" t="s">
        <v>452</v>
      </c>
      <c r="B55" s="17" t="n">
        <v>5316</v>
      </c>
      <c r="C55" s="18">
        <f>(43.0/B55*100)</f>
        <v/>
      </c>
      <c r="D55" s="19" t="n">
        <v>5273</v>
      </c>
      <c r="E55" s="18" t="n">
        <v>81.42378241</v>
      </c>
      <c r="F55" s="20" t="n">
        <v>2.85790406</v>
      </c>
      <c r="G55" s="18" t="n">
        <v>9.102702219999999</v>
      </c>
      <c r="H55" s="20" t="n">
        <v>1.96112873</v>
      </c>
      <c r="I55" s="18" t="n">
        <v>0</v>
      </c>
      <c r="J55" s="20" t="n">
        <v>0</v>
      </c>
      <c r="K55" s="18" t="s">
        <v>404</v>
      </c>
      <c r="L55" s="20" t="s">
        <v>404</v>
      </c>
      <c r="M55" s="18" t="n">
        <v>0</v>
      </c>
      <c r="N55" s="20" t="n">
        <v>0</v>
      </c>
      <c r="O55" s="18" t="n">
        <v>0.3393014</v>
      </c>
      <c r="P55" s="20" t="n">
        <v>0.33308238</v>
      </c>
      <c r="Q55" s="18" t="n">
        <v>9.13421398</v>
      </c>
      <c r="R55" s="20" t="n">
        <v>2.22869284</v>
      </c>
    </row>
    <row r="56" spans="1:18">
      <c r="A56" s="15" t="s">
        <v>453</v>
      </c>
      <c r="B56" s="17" t="n">
        <v>5359</v>
      </c>
      <c r="C56" s="18">
        <f>(0.0/B56*100)</f>
        <v/>
      </c>
      <c r="D56" s="19" t="n">
        <v>5359</v>
      </c>
      <c r="E56" s="18" t="n">
        <v>86.13803985</v>
      </c>
      <c r="F56" s="20" t="n">
        <v>2.91194548</v>
      </c>
      <c r="G56" s="18" t="n">
        <v>7.36136327</v>
      </c>
      <c r="H56" s="20" t="n">
        <v>2.36364899</v>
      </c>
      <c r="I56" s="18" t="n">
        <v>4.28530324</v>
      </c>
      <c r="J56" s="20" t="n">
        <v>1.60179577</v>
      </c>
      <c r="K56" s="18" t="s">
        <v>404</v>
      </c>
      <c r="L56" s="20" t="s">
        <v>404</v>
      </c>
      <c r="M56" s="18" t="n">
        <v>0</v>
      </c>
      <c r="N56" s="20" t="n">
        <v>0</v>
      </c>
      <c r="O56" s="18" t="n">
        <v>0</v>
      </c>
      <c r="P56" s="20" t="n">
        <v>0</v>
      </c>
      <c r="Q56" s="18" t="n">
        <v>2.21529364</v>
      </c>
      <c r="R56" s="20" t="n">
        <v>1.32280062</v>
      </c>
    </row>
    <row r="57" spans="1:18">
      <c r="A57" s="15" t="s">
        <v>454</v>
      </c>
      <c r="B57" s="17" t="n">
        <v>6513</v>
      </c>
      <c r="C57" s="18">
        <f>(0.0/B57*100)</f>
        <v/>
      </c>
      <c r="D57" s="19" t="n">
        <v>6513</v>
      </c>
      <c r="E57" s="18" t="n">
        <v>80.29431004</v>
      </c>
      <c r="F57" s="20" t="n">
        <v>3.09601629</v>
      </c>
      <c r="G57" s="18" t="n">
        <v>5.91620944</v>
      </c>
      <c r="H57" s="20" t="n">
        <v>1.96573729</v>
      </c>
      <c r="I57" s="18" t="n">
        <v>0</v>
      </c>
      <c r="J57" s="20" t="n">
        <v>0</v>
      </c>
      <c r="K57" s="18" t="s">
        <v>404</v>
      </c>
      <c r="L57" s="20" t="s">
        <v>404</v>
      </c>
      <c r="M57" s="18" t="n">
        <v>0</v>
      </c>
      <c r="N57" s="20" t="n">
        <v>0</v>
      </c>
      <c r="O57" s="18" t="n">
        <v>0</v>
      </c>
      <c r="P57" s="20" t="n">
        <v>0</v>
      </c>
      <c r="Q57" s="18" t="n">
        <v>13.78948052</v>
      </c>
      <c r="R57" s="20" t="n">
        <v>2.65160789</v>
      </c>
    </row>
    <row r="58" spans="1:18">
      <c r="A58" s="15" t="s">
        <v>455</v>
      </c>
      <c r="B58" s="17" t="n">
        <v>7267</v>
      </c>
      <c r="C58" s="18">
        <f>(0.0/B58*100)</f>
        <v/>
      </c>
      <c r="D58" s="19" t="n">
        <v>7267</v>
      </c>
      <c r="E58" s="18" t="n">
        <v>56.97918851</v>
      </c>
      <c r="F58" s="20" t="n">
        <v>3.52474202</v>
      </c>
      <c r="G58" s="18" t="n">
        <v>13.29807142</v>
      </c>
      <c r="H58" s="20" t="n">
        <v>2.42665179</v>
      </c>
      <c r="I58" s="18" t="n">
        <v>0</v>
      </c>
      <c r="J58" s="20" t="n">
        <v>0</v>
      </c>
      <c r="K58" s="18" t="s">
        <v>404</v>
      </c>
      <c r="L58" s="20" t="s">
        <v>404</v>
      </c>
      <c r="M58" s="18" t="n">
        <v>0</v>
      </c>
      <c r="N58" s="20" t="n">
        <v>0</v>
      </c>
      <c r="O58" s="18" t="n">
        <v>0</v>
      </c>
      <c r="P58" s="20" t="n">
        <v>0</v>
      </c>
      <c r="Q58" s="18" t="n">
        <v>29.72274007</v>
      </c>
      <c r="R58" s="20" t="n">
        <v>3.24143811</v>
      </c>
    </row>
    <row r="59" spans="1:18">
      <c r="A59" s="15" t="s">
        <v>456</v>
      </c>
      <c r="B59" s="17" t="n">
        <v>4826</v>
      </c>
      <c r="C59" s="18">
        <f>(0.0/B59*100)</f>
        <v/>
      </c>
      <c r="D59" s="19" t="n">
        <v>4826</v>
      </c>
      <c r="E59" s="18" t="n">
        <v>39.21131731</v>
      </c>
      <c r="F59" s="20" t="n">
        <v>1.39695262</v>
      </c>
      <c r="G59" s="18" t="n">
        <v>31.8429027</v>
      </c>
      <c r="H59" s="20" t="n">
        <v>1.28181519</v>
      </c>
      <c r="I59" s="18" t="n">
        <v>0</v>
      </c>
      <c r="J59" s="20" t="n">
        <v>0</v>
      </c>
      <c r="K59" s="18" t="s">
        <v>404</v>
      </c>
      <c r="L59" s="20" t="s">
        <v>404</v>
      </c>
      <c r="M59" s="18" t="n">
        <v>0</v>
      </c>
      <c r="N59" s="20" t="n">
        <v>0</v>
      </c>
      <c r="O59" s="18" t="n">
        <v>0</v>
      </c>
      <c r="P59" s="20" t="n">
        <v>0</v>
      </c>
      <c r="Q59" s="18" t="n">
        <v>28.94577999</v>
      </c>
      <c r="R59" s="20" t="n">
        <v>1.02934635</v>
      </c>
    </row>
    <row r="60" spans="1:18">
      <c r="A60" s="15" t="s">
        <v>457</v>
      </c>
      <c r="B60" s="17" t="n">
        <v>4546</v>
      </c>
      <c r="C60" s="18">
        <f>(0.0/B60*100)</f>
        <v/>
      </c>
      <c r="D60" s="19" t="n">
        <v>4546</v>
      </c>
      <c r="E60" s="18" t="n">
        <v>57.04950448</v>
      </c>
      <c r="F60" s="20" t="n">
        <v>3.35274646</v>
      </c>
      <c r="G60" s="18" t="n">
        <v>12.2525759</v>
      </c>
      <c r="H60" s="20" t="n">
        <v>2.60957419</v>
      </c>
      <c r="I60" s="18" t="n">
        <v>0</v>
      </c>
      <c r="J60" s="20" t="n">
        <v>0</v>
      </c>
      <c r="K60" s="18" t="s">
        <v>404</v>
      </c>
      <c r="L60" s="20" t="s">
        <v>404</v>
      </c>
      <c r="M60" s="18" t="n">
        <v>0</v>
      </c>
      <c r="N60" s="20" t="n">
        <v>0</v>
      </c>
      <c r="O60" s="18" t="n">
        <v>0</v>
      </c>
      <c r="P60" s="20" t="n">
        <v>0</v>
      </c>
      <c r="Q60" s="18" t="n">
        <v>30.69791962</v>
      </c>
      <c r="R60" s="20" t="n">
        <v>2.48095583</v>
      </c>
    </row>
    <row r="61" spans="1:18">
      <c r="A61" s="15" t="s">
        <v>458</v>
      </c>
      <c r="B61" s="17" t="n">
        <v>6525</v>
      </c>
      <c r="C61" s="18">
        <f>(0.0/B61*100)</f>
        <v/>
      </c>
      <c r="D61" s="19" t="n">
        <v>6525</v>
      </c>
      <c r="E61" s="18" t="n">
        <v>79.27275665000001</v>
      </c>
      <c r="F61" s="20" t="n">
        <v>2.18583931</v>
      </c>
      <c r="G61" s="18" t="n">
        <v>18.46437714</v>
      </c>
      <c r="H61" s="20" t="n">
        <v>2.06793336</v>
      </c>
      <c r="I61" s="18" t="n">
        <v>1.18782742</v>
      </c>
      <c r="J61" s="20" t="n">
        <v>0.71730393</v>
      </c>
      <c r="K61" s="18" t="s">
        <v>404</v>
      </c>
      <c r="L61" s="20" t="s">
        <v>404</v>
      </c>
      <c r="M61" s="18" t="n">
        <v>0</v>
      </c>
      <c r="N61" s="20" t="n">
        <v>0</v>
      </c>
      <c r="O61" s="18" t="n">
        <v>0</v>
      </c>
      <c r="P61" s="20" t="n">
        <v>0</v>
      </c>
      <c r="Q61" s="18" t="n">
        <v>1.07503879</v>
      </c>
      <c r="R61" s="20" t="n">
        <v>0.72812575</v>
      </c>
    </row>
    <row r="62" spans="1:18">
      <c r="A62" s="15" t="s">
        <v>459</v>
      </c>
      <c r="B62" s="17" t="n">
        <v>4476</v>
      </c>
      <c r="C62" s="18">
        <f>(0.0/B62*100)</f>
        <v/>
      </c>
      <c r="D62" s="19" t="n">
        <v>4476</v>
      </c>
      <c r="E62" s="18" t="n">
        <v>84.30657521000001</v>
      </c>
      <c r="F62" s="20" t="n">
        <v>0.04976646</v>
      </c>
      <c r="G62" s="18" t="n">
        <v>12.67140675</v>
      </c>
      <c r="H62" s="20" t="n">
        <v>0.04625054</v>
      </c>
      <c r="I62" s="18" t="n">
        <v>0.43076457</v>
      </c>
      <c r="J62" s="20" t="n">
        <v>0.00694981</v>
      </c>
      <c r="K62" s="18" t="s">
        <v>404</v>
      </c>
      <c r="L62" s="20" t="s">
        <v>404</v>
      </c>
      <c r="M62" s="18" t="n">
        <v>0</v>
      </c>
      <c r="N62" s="20" t="n">
        <v>0</v>
      </c>
      <c r="O62" s="18" t="n">
        <v>0</v>
      </c>
      <c r="P62" s="20" t="n">
        <v>0</v>
      </c>
      <c r="Q62" s="18" t="n">
        <v>2.59125348</v>
      </c>
      <c r="R62" s="20" t="n">
        <v>0.01778128</v>
      </c>
    </row>
    <row r="63" spans="1:18">
      <c r="A63" s="15" t="s">
        <v>460</v>
      </c>
      <c r="B63" s="17" t="n">
        <v>5324</v>
      </c>
      <c r="C63" s="18">
        <f>(0.0/B63*100)</f>
        <v/>
      </c>
      <c r="D63" s="19" t="n">
        <v>5324</v>
      </c>
      <c r="E63" s="18" t="n">
        <v>62.54050955</v>
      </c>
      <c r="F63" s="20" t="n">
        <v>0.17899338</v>
      </c>
      <c r="G63" s="18" t="n">
        <v>22.51720149</v>
      </c>
      <c r="H63" s="20" t="n">
        <v>0.12317577</v>
      </c>
      <c r="I63" s="18" t="n">
        <v>0</v>
      </c>
      <c r="J63" s="20" t="n">
        <v>0</v>
      </c>
      <c r="K63" s="18" t="s">
        <v>404</v>
      </c>
      <c r="L63" s="20" t="s">
        <v>404</v>
      </c>
      <c r="M63" s="18" t="n">
        <v>0</v>
      </c>
      <c r="N63" s="20" t="n">
        <v>0</v>
      </c>
      <c r="O63" s="18" t="n">
        <v>0</v>
      </c>
      <c r="P63" s="20" t="n">
        <v>0</v>
      </c>
      <c r="Q63" s="18" t="n">
        <v>14.94228896</v>
      </c>
      <c r="R63" s="20" t="n">
        <v>0.18310909</v>
      </c>
    </row>
    <row r="64" spans="1:18">
      <c r="A64" s="15" t="s">
        <v>461</v>
      </c>
      <c r="B64" s="17" t="n">
        <v>3634</v>
      </c>
      <c r="C64" s="18">
        <f>(27.0/B64*100)</f>
        <v/>
      </c>
      <c r="D64" s="19" t="n">
        <v>3607</v>
      </c>
      <c r="E64" s="18" t="n">
        <v>45.81160938</v>
      </c>
      <c r="F64" s="20" t="n">
        <v>0.13272899</v>
      </c>
      <c r="G64" s="18" t="n">
        <v>47.37887374</v>
      </c>
      <c r="H64" s="20" t="n">
        <v>0.14356935</v>
      </c>
      <c r="I64" s="18" t="n">
        <v>0</v>
      </c>
      <c r="J64" s="20" t="n">
        <v>0</v>
      </c>
      <c r="K64" s="18" t="s">
        <v>404</v>
      </c>
      <c r="L64" s="20" t="s">
        <v>404</v>
      </c>
      <c r="M64" s="18" t="n">
        <v>0</v>
      </c>
      <c r="N64" s="20" t="n">
        <v>0</v>
      </c>
      <c r="O64" s="18" t="n">
        <v>0</v>
      </c>
      <c r="P64" s="20" t="n">
        <v>0</v>
      </c>
      <c r="Q64" s="18" t="n">
        <v>6.80951688</v>
      </c>
      <c r="R64" s="20" t="n">
        <v>0.04772686</v>
      </c>
    </row>
    <row r="65" spans="1:18">
      <c r="A65" s="15" t="s">
        <v>462</v>
      </c>
      <c r="B65" s="17" t="n">
        <v>5325</v>
      </c>
      <c r="C65" s="18">
        <f>(0.0/B65*100)</f>
        <v/>
      </c>
      <c r="D65" s="19" t="n">
        <v>5325</v>
      </c>
      <c r="E65" s="18" t="n">
        <v>71.63301104</v>
      </c>
      <c r="F65" s="20" t="n">
        <v>3.50920002</v>
      </c>
      <c r="G65" s="18" t="n">
        <v>19.77457942</v>
      </c>
      <c r="H65" s="20" t="n">
        <v>3.43843611</v>
      </c>
      <c r="I65" s="18" t="n">
        <v>0</v>
      </c>
      <c r="J65" s="20" t="n">
        <v>0</v>
      </c>
      <c r="K65" s="18" t="s">
        <v>404</v>
      </c>
      <c r="L65" s="20" t="s">
        <v>404</v>
      </c>
      <c r="M65" s="18" t="n">
        <v>0</v>
      </c>
      <c r="N65" s="20" t="n">
        <v>0</v>
      </c>
      <c r="O65" s="18" t="n">
        <v>0</v>
      </c>
      <c r="P65" s="20" t="n">
        <v>0</v>
      </c>
      <c r="Q65" s="18" t="n">
        <v>8.592409549999999</v>
      </c>
      <c r="R65" s="20" t="n">
        <v>1.91191472</v>
      </c>
    </row>
    <row r="66" spans="1:18">
      <c r="A66" s="15" t="s">
        <v>463</v>
      </c>
      <c r="B66" s="17" t="n">
        <v>5665</v>
      </c>
      <c r="C66" s="18">
        <f>(0.0/B66*100)</f>
        <v/>
      </c>
      <c r="D66" s="19" t="n">
        <v>5665</v>
      </c>
      <c r="E66" s="18" t="n">
        <v>52.23543289</v>
      </c>
      <c r="F66" s="20" t="n">
        <v>0.47752054</v>
      </c>
      <c r="G66" s="18" t="n">
        <v>42.15982237</v>
      </c>
      <c r="H66" s="20" t="n">
        <v>0.41887015</v>
      </c>
      <c r="I66" s="18" t="n">
        <v>1.05209465</v>
      </c>
      <c r="J66" s="20" t="n">
        <v>0.33984667</v>
      </c>
      <c r="K66" s="18" t="s">
        <v>404</v>
      </c>
      <c r="L66" s="20" t="s">
        <v>404</v>
      </c>
      <c r="M66" s="18" t="n">
        <v>0</v>
      </c>
      <c r="N66" s="20" t="n">
        <v>0</v>
      </c>
      <c r="O66" s="18" t="n">
        <v>0</v>
      </c>
      <c r="P66" s="20" t="n">
        <v>0</v>
      </c>
      <c r="Q66" s="18" t="n">
        <v>4.5526501</v>
      </c>
      <c r="R66" s="20" t="n">
        <v>0.12562138</v>
      </c>
    </row>
    <row r="67" spans="1:18">
      <c r="A67" s="15" t="s">
        <v>464</v>
      </c>
      <c r="B67" s="17" t="n">
        <v>6971</v>
      </c>
      <c r="C67" s="18">
        <f>(0.0/B67*100)</f>
        <v/>
      </c>
      <c r="D67" s="19" t="n">
        <v>6971</v>
      </c>
      <c r="E67" s="18" t="n">
        <v>77.99810588</v>
      </c>
      <c r="F67" s="20" t="n">
        <v>2.64838708</v>
      </c>
      <c r="G67" s="18" t="n">
        <v>14.65418049</v>
      </c>
      <c r="H67" s="20" t="n">
        <v>2.19993642</v>
      </c>
      <c r="I67" s="18" t="n">
        <v>0.8893451</v>
      </c>
      <c r="J67" s="20" t="n">
        <v>0.5227811</v>
      </c>
      <c r="K67" s="18" t="s">
        <v>404</v>
      </c>
      <c r="L67" s="20" t="s">
        <v>404</v>
      </c>
      <c r="M67" s="18" t="n">
        <v>0</v>
      </c>
      <c r="N67" s="20" t="n">
        <v>0</v>
      </c>
      <c r="O67" s="18" t="n">
        <v>0</v>
      </c>
      <c r="P67" s="20" t="n">
        <v>0</v>
      </c>
      <c r="Q67" s="18" t="n">
        <v>6.45836854</v>
      </c>
      <c r="R67" s="20" t="n">
        <v>1.71213221</v>
      </c>
    </row>
    <row r="68" spans="1:18">
      <c r="A68" s="15" t="s">
        <v>465</v>
      </c>
      <c r="B68" s="17" t="n">
        <v>12083</v>
      </c>
      <c r="C68" s="18">
        <f>(0.0/B68*100)</f>
        <v/>
      </c>
      <c r="D68" s="19" t="n">
        <v>12083</v>
      </c>
      <c r="E68" s="18" t="n">
        <v>69.59205918000001</v>
      </c>
      <c r="F68" s="20" t="n">
        <v>0.08722748</v>
      </c>
      <c r="G68" s="18" t="n">
        <v>24.83313466</v>
      </c>
      <c r="H68" s="20" t="n">
        <v>0.08476699</v>
      </c>
      <c r="I68" s="18" t="n">
        <v>0.73080554</v>
      </c>
      <c r="J68" s="20" t="n">
        <v>0.02197892</v>
      </c>
      <c r="K68" s="18" t="s">
        <v>404</v>
      </c>
      <c r="L68" s="20" t="s">
        <v>404</v>
      </c>
      <c r="M68" s="18" t="n">
        <v>0</v>
      </c>
      <c r="N68" s="20" t="n">
        <v>0</v>
      </c>
      <c r="O68" s="18" t="n">
        <v>0</v>
      </c>
      <c r="P68" s="20" t="n">
        <v>0</v>
      </c>
      <c r="Q68" s="18" t="n">
        <v>4.84400062</v>
      </c>
      <c r="R68" s="20" t="n">
        <v>0.03929038</v>
      </c>
    </row>
    <row r="69" spans="1:18">
      <c r="A69" s="15" t="s">
        <v>466</v>
      </c>
      <c r="B69" s="17" t="n">
        <v>4876</v>
      </c>
      <c r="C69" s="18">
        <f>(0.0/B69*100)</f>
        <v/>
      </c>
      <c r="D69" s="19" t="n">
        <v>4876</v>
      </c>
      <c r="E69" s="18" t="n">
        <v>83.90715677999999</v>
      </c>
      <c r="F69" s="20" t="n">
        <v>3.08097672</v>
      </c>
      <c r="G69" s="18" t="n">
        <v>14.10439703</v>
      </c>
      <c r="H69" s="20" t="n">
        <v>2.93820678</v>
      </c>
      <c r="I69" s="18" t="n">
        <v>0</v>
      </c>
      <c r="J69" s="20" t="n">
        <v>0</v>
      </c>
      <c r="K69" s="18" t="s">
        <v>404</v>
      </c>
      <c r="L69" s="20" t="s">
        <v>404</v>
      </c>
      <c r="M69" s="18" t="n">
        <v>0</v>
      </c>
      <c r="N69" s="20" t="n">
        <v>0</v>
      </c>
      <c r="O69" s="18" t="n">
        <v>0</v>
      </c>
      <c r="P69" s="20" t="n">
        <v>0</v>
      </c>
      <c r="Q69" s="18" t="n">
        <v>1.98844619</v>
      </c>
      <c r="R69" s="20" t="n">
        <v>1.15119699</v>
      </c>
    </row>
    <row r="70" spans="1:18">
      <c r="A70" s="15" t="s">
        <v>467</v>
      </c>
      <c r="B70" s="17" t="n">
        <v>6036</v>
      </c>
      <c r="C70" s="18">
        <f>(0.0/B70*100)</f>
        <v/>
      </c>
      <c r="D70" s="19" t="n">
        <v>6036</v>
      </c>
      <c r="E70" s="18" t="n">
        <v>63.21267368</v>
      </c>
      <c r="F70" s="20" t="n">
        <v>2.57447701</v>
      </c>
      <c r="G70" s="18" t="n">
        <v>33.14994133</v>
      </c>
      <c r="H70" s="20" t="n">
        <v>2.75990843</v>
      </c>
      <c r="I70" s="18" t="n">
        <v>0</v>
      </c>
      <c r="J70" s="20" t="n">
        <v>0</v>
      </c>
      <c r="K70" s="18" t="s">
        <v>404</v>
      </c>
      <c r="L70" s="20" t="s">
        <v>404</v>
      </c>
      <c r="M70" s="18" t="n">
        <v>0</v>
      </c>
      <c r="N70" s="20" t="n">
        <v>0</v>
      </c>
      <c r="O70" s="18" t="n">
        <v>0</v>
      </c>
      <c r="P70" s="20" t="n">
        <v>0</v>
      </c>
      <c r="Q70" s="18" t="n">
        <v>3.63738499</v>
      </c>
      <c r="R70" s="20" t="n">
        <v>1.45429722</v>
      </c>
    </row>
    <row r="71" spans="1:18">
      <c r="A71" s="15" t="s">
        <v>468</v>
      </c>
      <c r="B71" s="17" t="n">
        <v>6115</v>
      </c>
      <c r="C71" s="18">
        <f>(0.0/B71*100)</f>
        <v/>
      </c>
      <c r="D71" s="19" t="n">
        <v>6115</v>
      </c>
      <c r="E71" s="18" t="n">
        <v>74.4211591</v>
      </c>
      <c r="F71" s="20" t="n">
        <v>1.01787365</v>
      </c>
      <c r="G71" s="18" t="n">
        <v>23.66865287</v>
      </c>
      <c r="H71" s="20" t="n">
        <v>0.80702489</v>
      </c>
      <c r="I71" s="18" t="n">
        <v>0.62661758</v>
      </c>
      <c r="J71" s="20" t="n">
        <v>0.02967901</v>
      </c>
      <c r="K71" s="18" t="s">
        <v>404</v>
      </c>
      <c r="L71" s="20" t="s">
        <v>404</v>
      </c>
      <c r="M71" s="18" t="n">
        <v>0</v>
      </c>
      <c r="N71" s="20" t="n">
        <v>0</v>
      </c>
      <c r="O71" s="18" t="n">
        <v>0</v>
      </c>
      <c r="P71" s="20" t="n">
        <v>0</v>
      </c>
      <c r="Q71" s="18" t="n">
        <v>1.28357044</v>
      </c>
      <c r="R71" s="20" t="n">
        <v>0.49105467</v>
      </c>
    </row>
    <row r="72" spans="1:18">
      <c r="A72" s="15" t="s">
        <v>469</v>
      </c>
      <c r="B72" s="17" t="n">
        <v>7708</v>
      </c>
      <c r="C72" s="18">
        <f>(0.0/B72*100)</f>
        <v/>
      </c>
      <c r="D72" s="19" t="n">
        <v>7708</v>
      </c>
      <c r="E72" s="18" t="n">
        <v>43.15238837</v>
      </c>
      <c r="F72" s="20" t="n">
        <v>3.40303488</v>
      </c>
      <c r="G72" s="18" t="n">
        <v>53.09244401</v>
      </c>
      <c r="H72" s="20" t="n">
        <v>3.37575769</v>
      </c>
      <c r="I72" s="18" t="n">
        <v>1.80009285</v>
      </c>
      <c r="J72" s="20" t="n">
        <v>0.92598662</v>
      </c>
      <c r="K72" s="18" t="s">
        <v>404</v>
      </c>
      <c r="L72" s="20" t="s">
        <v>404</v>
      </c>
      <c r="M72" s="18" t="n">
        <v>0</v>
      </c>
      <c r="N72" s="20" t="n">
        <v>0</v>
      </c>
      <c r="O72" s="18" t="n">
        <v>0</v>
      </c>
      <c r="P72" s="20" t="n">
        <v>0</v>
      </c>
      <c r="Q72" s="18" t="n">
        <v>1.95507478</v>
      </c>
      <c r="R72" s="20" t="n">
        <v>1.0194591</v>
      </c>
    </row>
    <row r="73" spans="1:18">
      <c r="A73" s="15" t="s">
        <v>470</v>
      </c>
      <c r="B73" s="17" t="n">
        <v>8249</v>
      </c>
      <c r="C73" s="18">
        <f>(0.0/B73*100)</f>
        <v/>
      </c>
      <c r="D73" s="19" t="n">
        <v>8249</v>
      </c>
      <c r="E73" s="18" t="n">
        <v>76.33505255</v>
      </c>
      <c r="F73" s="20" t="n">
        <v>3.22080051</v>
      </c>
      <c r="G73" s="18" t="n">
        <v>14.4770531</v>
      </c>
      <c r="H73" s="20" t="n">
        <v>3.01574614</v>
      </c>
      <c r="I73" s="18" t="n">
        <v>2.74093588</v>
      </c>
      <c r="J73" s="20" t="n">
        <v>1.27603664</v>
      </c>
      <c r="K73" s="18" t="s">
        <v>404</v>
      </c>
      <c r="L73" s="20" t="s">
        <v>404</v>
      </c>
      <c r="M73" s="18" t="n">
        <v>0</v>
      </c>
      <c r="N73" s="20" t="n">
        <v>0</v>
      </c>
      <c r="O73" s="18" t="n">
        <v>0</v>
      </c>
      <c r="P73" s="20" t="n">
        <v>0</v>
      </c>
      <c r="Q73" s="18" t="n">
        <v>6.44695847</v>
      </c>
      <c r="R73" s="20" t="n">
        <v>2.0243141</v>
      </c>
    </row>
    <row r="74" spans="1:18">
      <c r="A74" s="15" t="s">
        <v>471</v>
      </c>
      <c r="B74" s="17" t="n">
        <v>4692</v>
      </c>
      <c r="C74" s="18">
        <f>(484.0/B74*100)</f>
        <v/>
      </c>
      <c r="D74" s="19" t="n">
        <v>4208</v>
      </c>
      <c r="E74" s="18" t="n">
        <v>81.26923746</v>
      </c>
      <c r="F74" s="20" t="n">
        <v>0.25398017</v>
      </c>
      <c r="G74" s="18" t="n">
        <v>13.27522593</v>
      </c>
      <c r="H74" s="20" t="n">
        <v>0.23421927</v>
      </c>
      <c r="I74" s="18" t="n">
        <v>0</v>
      </c>
      <c r="J74" s="20" t="n">
        <v>0</v>
      </c>
      <c r="K74" s="18" t="s">
        <v>404</v>
      </c>
      <c r="L74" s="20" t="s">
        <v>404</v>
      </c>
      <c r="M74" s="18" t="n">
        <v>0</v>
      </c>
      <c r="N74" s="20" t="n">
        <v>0</v>
      </c>
      <c r="O74" s="18" t="n">
        <v>0</v>
      </c>
      <c r="P74" s="20" t="n">
        <v>0</v>
      </c>
      <c r="Q74" s="18" t="n">
        <v>5.45553661</v>
      </c>
      <c r="R74" s="20" t="n">
        <v>0.11975841</v>
      </c>
    </row>
    <row r="75" spans="1:18">
      <c r="A75" s="15" t="s">
        <v>472</v>
      </c>
      <c r="B75" s="17" t="n">
        <v>5375</v>
      </c>
      <c r="C75" s="18">
        <f>(483.0/B75*100)</f>
        <v/>
      </c>
      <c r="D75" s="19" t="n">
        <v>4892</v>
      </c>
      <c r="E75" s="18" t="n">
        <v>48.39287152</v>
      </c>
      <c r="F75" s="20" t="n">
        <v>3.59738634</v>
      </c>
      <c r="G75" s="18" t="n">
        <v>23.04377958</v>
      </c>
      <c r="H75" s="20" t="n">
        <v>3.35666633</v>
      </c>
      <c r="I75" s="18" t="n">
        <v>9.05972854</v>
      </c>
      <c r="J75" s="20" t="n">
        <v>2.57180003</v>
      </c>
      <c r="K75" s="18" t="s">
        <v>404</v>
      </c>
      <c r="L75" s="20" t="s">
        <v>404</v>
      </c>
      <c r="M75" s="18" t="n">
        <v>0</v>
      </c>
      <c r="N75" s="20" t="n">
        <v>0</v>
      </c>
      <c r="O75" s="18" t="n">
        <v>0</v>
      </c>
      <c r="P75" s="20" t="n">
        <v>0</v>
      </c>
      <c r="Q75" s="18" t="n">
        <v>19.50362036</v>
      </c>
      <c r="R75" s="20" t="n">
        <v>3.32929114</v>
      </c>
    </row>
    <row r="76" spans="1:18">
      <c r="A76" s="15" t="s">
        <v>473</v>
      </c>
      <c r="B76" s="17" t="n">
        <v>14167</v>
      </c>
      <c r="C76" s="18">
        <f>(1400.0/B76*100)</f>
        <v/>
      </c>
      <c r="D76" s="19" t="n">
        <v>12767</v>
      </c>
      <c r="E76" s="18" t="n">
        <v>66.23585584</v>
      </c>
      <c r="F76" s="20" t="n">
        <v>2.50941634</v>
      </c>
      <c r="G76" s="18" t="n">
        <v>13.38225831</v>
      </c>
      <c r="H76" s="20" t="n">
        <v>1.71697958</v>
      </c>
      <c r="I76" s="18" t="n">
        <v>8.696268829999999</v>
      </c>
      <c r="J76" s="20" t="n">
        <v>1.48191425</v>
      </c>
      <c r="K76" s="18" t="s">
        <v>404</v>
      </c>
      <c r="L76" s="20" t="s">
        <v>404</v>
      </c>
      <c r="M76" s="18" t="n">
        <v>0</v>
      </c>
      <c r="N76" s="20" t="n">
        <v>0</v>
      </c>
      <c r="O76" s="18" t="n">
        <v>0</v>
      </c>
      <c r="P76" s="20" t="n">
        <v>0</v>
      </c>
      <c r="Q76" s="18" t="n">
        <v>11.68561701</v>
      </c>
      <c r="R76" s="20" t="n">
        <v>1.53776899</v>
      </c>
    </row>
    <row r="77" spans="1:18">
      <c r="A77" s="15" t="s">
        <v>474</v>
      </c>
      <c r="B77" s="17" t="n">
        <v>6062</v>
      </c>
      <c r="C77" s="18">
        <f>(0.0/B77*100)</f>
        <v/>
      </c>
      <c r="D77" s="19" t="n">
        <v>6062</v>
      </c>
      <c r="E77" s="18" t="n">
        <v>58.32401366</v>
      </c>
      <c r="F77" s="20" t="n">
        <v>3.28829027</v>
      </c>
      <c r="G77" s="18" t="n">
        <v>32.09441084</v>
      </c>
      <c r="H77" s="20" t="n">
        <v>3.13290999</v>
      </c>
      <c r="I77" s="18" t="n">
        <v>4.08109565</v>
      </c>
      <c r="J77" s="20" t="n">
        <v>1.27745421</v>
      </c>
      <c r="K77" s="18" t="s">
        <v>404</v>
      </c>
      <c r="L77" s="20" t="s">
        <v>404</v>
      </c>
      <c r="M77" s="18" t="n">
        <v>0</v>
      </c>
      <c r="N77" s="20" t="n">
        <v>0</v>
      </c>
      <c r="O77" s="18" t="n">
        <v>0</v>
      </c>
      <c r="P77" s="20" t="n">
        <v>0</v>
      </c>
      <c r="Q77" s="18" t="n">
        <v>5.50047985</v>
      </c>
      <c r="R77" s="20" t="n">
        <v>1.52132077</v>
      </c>
    </row>
    <row r="78" spans="1:18">
      <c r="A78" s="15" t="s">
        <v>475</v>
      </c>
      <c r="B78" s="17" t="n">
        <v>5826</v>
      </c>
      <c r="C78" s="18">
        <f>(0.0/B78*100)</f>
        <v/>
      </c>
      <c r="D78" s="19" t="n">
        <v>5826</v>
      </c>
      <c r="E78" s="18" t="n">
        <v>85.38325005</v>
      </c>
      <c r="F78" s="20" t="n">
        <v>2.92556259</v>
      </c>
      <c r="G78" s="18" t="n">
        <v>8.53524421</v>
      </c>
      <c r="H78" s="20" t="n">
        <v>2.19028618</v>
      </c>
      <c r="I78" s="18" t="n">
        <v>0</v>
      </c>
      <c r="J78" s="20" t="n">
        <v>0</v>
      </c>
      <c r="K78" s="18" t="s">
        <v>404</v>
      </c>
      <c r="L78" s="20" t="s">
        <v>404</v>
      </c>
      <c r="M78" s="18" t="n">
        <v>0</v>
      </c>
      <c r="N78" s="20" t="n">
        <v>0</v>
      </c>
      <c r="O78" s="18" t="n">
        <v>0</v>
      </c>
      <c r="P78" s="20" t="n">
        <v>0</v>
      </c>
      <c r="Q78" s="18" t="n">
        <v>6.08150574</v>
      </c>
      <c r="R78" s="20" t="n">
        <v>2.14001099</v>
      </c>
    </row>
    <row customHeight="1" ht="25" r="79" spans="1:18">
      <c r="A79" s="15" t="s">
        <v>476</v>
      </c>
      <c r="B79" s="17" t="n">
        <v>1657</v>
      </c>
      <c r="C79" s="18">
        <f>(21.0/B79*100)</f>
        <v/>
      </c>
      <c r="D79" s="19" t="n">
        <v>1636</v>
      </c>
      <c r="E79" s="18" t="n">
        <v>62.56092464</v>
      </c>
      <c r="F79" s="20" t="n">
        <v>5.77315995</v>
      </c>
      <c r="G79" s="18" t="n">
        <v>30.65397609</v>
      </c>
      <c r="H79" s="20" t="n">
        <v>6.12819386</v>
      </c>
      <c r="I79" s="18" t="n">
        <v>0</v>
      </c>
      <c r="J79" s="20" t="n">
        <v>0</v>
      </c>
      <c r="K79" s="18" t="s">
        <v>404</v>
      </c>
      <c r="L79" s="20" t="s">
        <v>404</v>
      </c>
      <c r="M79" s="18" t="n">
        <v>0</v>
      </c>
      <c r="N79" s="20" t="n">
        <v>0</v>
      </c>
      <c r="O79" s="18" t="n">
        <v>0</v>
      </c>
      <c r="P79" s="20" t="n">
        <v>0</v>
      </c>
      <c r="Q79" s="18" t="n">
        <v>6.78509927</v>
      </c>
      <c r="R79" s="20" t="n">
        <v>3.11305944</v>
      </c>
    </row>
    <row r="80" spans="1:18">
      <c r="A80" s="15" t="s">
        <v>477</v>
      </c>
      <c r="B80" s="17" t="n">
        <v>7841</v>
      </c>
      <c r="C80" s="18">
        <f>(0.0/B80*100)</f>
        <v/>
      </c>
      <c r="D80" s="19" t="n">
        <v>7841</v>
      </c>
      <c r="E80" s="18" t="n">
        <v>83.34130536000001</v>
      </c>
      <c r="F80" s="20" t="n">
        <v>2.41675653</v>
      </c>
      <c r="G80" s="18" t="n">
        <v>16.65869464</v>
      </c>
      <c r="H80" s="20" t="n">
        <v>2.41675653</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(122.0/B81*100)</f>
        <v/>
      </c>
      <c r="D81" s="19" t="n">
        <v>8739</v>
      </c>
      <c r="E81" s="18" t="n">
        <v>77.92158268</v>
      </c>
      <c r="F81" s="20" t="n">
        <v>3.16608266</v>
      </c>
      <c r="G81" s="18" t="n">
        <v>19.97888579</v>
      </c>
      <c r="H81" s="20" t="n">
        <v>2.99227842</v>
      </c>
      <c r="I81" s="18" t="n">
        <v>0.02012493</v>
      </c>
      <c r="J81" s="20" t="n">
        <v>0.00075855</v>
      </c>
      <c r="K81" s="18" t="s">
        <v>404</v>
      </c>
      <c r="L81" s="20" t="s">
        <v>404</v>
      </c>
      <c r="M81" s="18" t="n">
        <v>0</v>
      </c>
      <c r="N81" s="20" t="n">
        <v>0</v>
      </c>
      <c r="O81" s="18" t="n">
        <v>0</v>
      </c>
      <c r="P81" s="20" t="n">
        <v>0</v>
      </c>
      <c r="Q81" s="18" t="n">
        <v>2.07940659</v>
      </c>
      <c r="R81" s="20" t="n">
        <v>0.98459945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663</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20.30194209</v>
      </c>
      <c r="F7" s="20" t="n">
        <v>1.62563314</v>
      </c>
      <c r="G7" s="18" t="n">
        <v>71.5485693</v>
      </c>
      <c r="H7" s="20" t="n">
        <v>1.82833557</v>
      </c>
      <c r="I7" s="18" t="n">
        <v>0</v>
      </c>
      <c r="J7" s="20" t="n">
        <v>0</v>
      </c>
      <c r="K7" s="18" t="s">
        <v>404</v>
      </c>
      <c r="L7" s="20" t="s">
        <v>404</v>
      </c>
      <c r="M7" s="18" t="n">
        <v>0</v>
      </c>
      <c r="N7" s="20" t="n">
        <v>0</v>
      </c>
      <c r="O7" s="18" t="n">
        <v>0</v>
      </c>
      <c r="P7" s="20" t="n">
        <v>0</v>
      </c>
      <c r="Q7" s="18" t="n">
        <v>8.1494886</v>
      </c>
      <c r="R7" s="20" t="n">
        <v>1.08214225</v>
      </c>
    </row>
    <row r="8" spans="1:18">
      <c r="A8" s="15" t="s">
        <v>405</v>
      </c>
      <c r="B8" s="17" t="n">
        <v>7007</v>
      </c>
      <c r="C8" s="18">
        <f>(0.0/B8*100)</f>
        <v/>
      </c>
      <c r="D8" s="19" t="n">
        <v>7007</v>
      </c>
      <c r="E8" s="18" t="n">
        <v>11.14227989</v>
      </c>
      <c r="F8" s="20" t="n">
        <v>2.24351605</v>
      </c>
      <c r="G8" s="18" t="n">
        <v>61.46380627</v>
      </c>
      <c r="H8" s="20" t="n">
        <v>3.68396686</v>
      </c>
      <c r="I8" s="18" t="n">
        <v>2.38859168</v>
      </c>
      <c r="J8" s="20" t="n">
        <v>1.04657716</v>
      </c>
      <c r="K8" s="18" t="s">
        <v>404</v>
      </c>
      <c r="L8" s="20" t="s">
        <v>404</v>
      </c>
      <c r="M8" s="18" t="n">
        <v>0</v>
      </c>
      <c r="N8" s="20" t="n">
        <v>0</v>
      </c>
      <c r="O8" s="18" t="n">
        <v>0</v>
      </c>
      <c r="P8" s="20" t="n">
        <v>0</v>
      </c>
      <c r="Q8" s="18" t="n">
        <v>25.00532217</v>
      </c>
      <c r="R8" s="20" t="n">
        <v>3.17217064</v>
      </c>
    </row>
    <row r="9" spans="1:18">
      <c r="A9" s="15" t="s">
        <v>406</v>
      </c>
      <c r="B9" s="17" t="n">
        <v>9651</v>
      </c>
      <c r="C9" s="18">
        <f>(575.0/B9*100)</f>
        <v/>
      </c>
      <c r="D9" s="19" t="n">
        <v>9076</v>
      </c>
      <c r="E9" s="18" t="n">
        <v>10.14181596</v>
      </c>
      <c r="F9" s="20" t="n">
        <v>2.04033299</v>
      </c>
      <c r="G9" s="18" t="n">
        <v>59.52987916</v>
      </c>
      <c r="H9" s="20" t="n">
        <v>3.00930876</v>
      </c>
      <c r="I9" s="18" t="n">
        <v>2.64341192</v>
      </c>
      <c r="J9" s="20" t="n">
        <v>0.97961114</v>
      </c>
      <c r="K9" s="18" t="s">
        <v>404</v>
      </c>
      <c r="L9" s="20" t="s">
        <v>404</v>
      </c>
      <c r="M9" s="18" t="n">
        <v>0</v>
      </c>
      <c r="N9" s="20" t="n">
        <v>0</v>
      </c>
      <c r="O9" s="18" t="n">
        <v>0</v>
      </c>
      <c r="P9" s="20" t="n">
        <v>0</v>
      </c>
      <c r="Q9" s="18" t="n">
        <v>27.68489296</v>
      </c>
      <c r="R9" s="20" t="n">
        <v>2.41313896</v>
      </c>
    </row>
    <row r="10" spans="1:18">
      <c r="A10" s="15" t="s">
        <v>407</v>
      </c>
      <c r="B10" s="17" t="n">
        <v>20058</v>
      </c>
      <c r="C10" s="18">
        <f>(3112.0/B10*100)</f>
        <v/>
      </c>
      <c r="D10" s="19" t="n">
        <v>16946</v>
      </c>
      <c r="E10" s="18" t="n">
        <v>14.9772706</v>
      </c>
      <c r="F10" s="20" t="n">
        <v>1.84822008</v>
      </c>
      <c r="G10" s="18" t="n">
        <v>79.0648005</v>
      </c>
      <c r="H10" s="20" t="n">
        <v>2.24192115</v>
      </c>
      <c r="I10" s="18" t="n">
        <v>1.27124651</v>
      </c>
      <c r="J10" s="20" t="n">
        <v>0.55077188</v>
      </c>
      <c r="K10" s="18" t="s">
        <v>404</v>
      </c>
      <c r="L10" s="20" t="s">
        <v>404</v>
      </c>
      <c r="M10" s="18" t="n">
        <v>0</v>
      </c>
      <c r="N10" s="20" t="n">
        <v>0</v>
      </c>
      <c r="O10" s="18" t="n">
        <v>0</v>
      </c>
      <c r="P10" s="20" t="n">
        <v>0</v>
      </c>
      <c r="Q10" s="18" t="n">
        <v>4.68668239</v>
      </c>
      <c r="R10" s="20" t="n">
        <v>1.04893548</v>
      </c>
    </row>
    <row r="11" spans="1:18">
      <c r="A11" s="15" t="s">
        <v>408</v>
      </c>
      <c r="B11" s="17" t="n">
        <v>7053</v>
      </c>
      <c r="C11" s="18">
        <f>(137.0/B11*100)</f>
        <v/>
      </c>
      <c r="D11" s="19" t="n">
        <v>6916</v>
      </c>
      <c r="E11" s="18" t="n">
        <v>39.3113082</v>
      </c>
      <c r="F11" s="20" t="n">
        <v>4.10819667</v>
      </c>
      <c r="G11" s="18" t="n">
        <v>54.21914874</v>
      </c>
      <c r="H11" s="20" t="n">
        <v>4.33839063</v>
      </c>
      <c r="I11" s="18" t="n">
        <v>3.6492284</v>
      </c>
      <c r="J11" s="20" t="n">
        <v>1.66291559</v>
      </c>
      <c r="K11" s="18" t="s">
        <v>404</v>
      </c>
      <c r="L11" s="20" t="s">
        <v>404</v>
      </c>
      <c r="M11" s="18" t="n">
        <v>0</v>
      </c>
      <c r="N11" s="20" t="n">
        <v>0</v>
      </c>
      <c r="O11" s="18" t="n">
        <v>0</v>
      </c>
      <c r="P11" s="20" t="n">
        <v>0</v>
      </c>
      <c r="Q11" s="18" t="n">
        <v>2.82031466</v>
      </c>
      <c r="R11" s="20" t="n">
        <v>1.54950001</v>
      </c>
    </row>
    <row r="12" spans="1:18">
      <c r="A12" s="15" t="s">
        <v>409</v>
      </c>
      <c r="B12" s="17" t="n">
        <v>6894</v>
      </c>
      <c r="C12" s="18">
        <f>(106.0/B12*100)</f>
        <v/>
      </c>
      <c r="D12" s="19" t="n">
        <v>6788</v>
      </c>
      <c r="E12" s="18" t="n">
        <v>24.88697713</v>
      </c>
      <c r="F12" s="20" t="n">
        <v>2.32513788</v>
      </c>
      <c r="G12" s="18" t="n">
        <v>70.32904146</v>
      </c>
      <c r="H12" s="20" t="n">
        <v>2.582155</v>
      </c>
      <c r="I12" s="18" t="n">
        <v>0.7365923599999999</v>
      </c>
      <c r="J12" s="20" t="n">
        <v>0.5014068</v>
      </c>
      <c r="K12" s="18" t="s">
        <v>404</v>
      </c>
      <c r="L12" s="20" t="s">
        <v>404</v>
      </c>
      <c r="M12" s="18" t="n">
        <v>0</v>
      </c>
      <c r="N12" s="20" t="n">
        <v>0</v>
      </c>
      <c r="O12" s="18" t="n">
        <v>0</v>
      </c>
      <c r="P12" s="20" t="n">
        <v>0</v>
      </c>
      <c r="Q12" s="18" t="n">
        <v>4.04738905</v>
      </c>
      <c r="R12" s="20" t="n">
        <v>1.36167447</v>
      </c>
    </row>
    <row r="13" spans="1:18">
      <c r="A13" s="15" t="s">
        <v>410</v>
      </c>
      <c r="B13" s="17" t="n">
        <v>7161</v>
      </c>
      <c r="C13" s="18">
        <f>(1175.0/B13*100)</f>
        <v/>
      </c>
      <c r="D13" s="19" t="n">
        <v>5986</v>
      </c>
      <c r="E13" s="18" t="n">
        <v>21.7315654</v>
      </c>
      <c r="F13" s="20" t="n">
        <v>2.84400217</v>
      </c>
      <c r="G13" s="18" t="n">
        <v>70.82976047</v>
      </c>
      <c r="H13" s="20" t="n">
        <v>3.11828749</v>
      </c>
      <c r="I13" s="18" t="n">
        <v>4.97035021</v>
      </c>
      <c r="J13" s="20" t="n">
        <v>1.32926756</v>
      </c>
      <c r="K13" s="18" t="s">
        <v>404</v>
      </c>
      <c r="L13" s="20" t="s">
        <v>404</v>
      </c>
      <c r="M13" s="18" t="n">
        <v>0</v>
      </c>
      <c r="N13" s="20" t="n">
        <v>0</v>
      </c>
      <c r="O13" s="18" t="n">
        <v>0</v>
      </c>
      <c r="P13" s="20" t="n">
        <v>0</v>
      </c>
      <c r="Q13" s="18" t="n">
        <v>2.46832391</v>
      </c>
      <c r="R13" s="20" t="n">
        <v>1.12722668</v>
      </c>
    </row>
    <row r="14" spans="1:18">
      <c r="A14" s="15" t="s">
        <v>411</v>
      </c>
      <c r="B14" s="17" t="n">
        <v>5587</v>
      </c>
      <c r="C14" s="18">
        <f>(235.0/B14*100)</f>
        <v/>
      </c>
      <c r="D14" s="19" t="n">
        <v>5352</v>
      </c>
      <c r="E14" s="18" t="n">
        <v>49.22900089</v>
      </c>
      <c r="F14" s="20" t="n">
        <v>2.66255474</v>
      </c>
      <c r="G14" s="18" t="n">
        <v>49.37342361</v>
      </c>
      <c r="H14" s="20" t="n">
        <v>2.68357521</v>
      </c>
      <c r="I14" s="18" t="n">
        <v>1.39757549</v>
      </c>
      <c r="J14" s="20" t="n">
        <v>0.71856353</v>
      </c>
      <c r="K14" s="18" t="s">
        <v>404</v>
      </c>
      <c r="L14" s="20" t="s">
        <v>404</v>
      </c>
      <c r="M14" s="18" t="n">
        <v>0</v>
      </c>
      <c r="N14" s="20" t="n">
        <v>0</v>
      </c>
      <c r="O14" s="18" t="n">
        <v>0</v>
      </c>
      <c r="P14" s="20" t="n">
        <v>0</v>
      </c>
      <c r="Q14" s="18" t="n">
        <v>0</v>
      </c>
      <c r="R14" s="20" t="n">
        <v>0</v>
      </c>
    </row>
    <row r="15" spans="1:18">
      <c r="A15" s="15" t="s">
        <v>412</v>
      </c>
      <c r="B15" s="17" t="n">
        <v>5882</v>
      </c>
      <c r="C15" s="18">
        <f>(0.0/B15*100)</f>
        <v/>
      </c>
      <c r="D15" s="19" t="n">
        <v>5882</v>
      </c>
      <c r="E15" s="18" t="n">
        <v>22.53365453</v>
      </c>
      <c r="F15" s="20" t="n">
        <v>3.4627036</v>
      </c>
      <c r="G15" s="18" t="n">
        <v>69.23414775000001</v>
      </c>
      <c r="H15" s="20" t="n">
        <v>4.0114556</v>
      </c>
      <c r="I15" s="18" t="n">
        <v>1.95206003</v>
      </c>
      <c r="J15" s="20" t="n">
        <v>1.08342117</v>
      </c>
      <c r="K15" s="18" t="s">
        <v>404</v>
      </c>
      <c r="L15" s="20" t="s">
        <v>404</v>
      </c>
      <c r="M15" s="18" t="n">
        <v>0</v>
      </c>
      <c r="N15" s="20" t="n">
        <v>0</v>
      </c>
      <c r="O15" s="18" t="n">
        <v>0</v>
      </c>
      <c r="P15" s="20" t="n">
        <v>0</v>
      </c>
      <c r="Q15" s="18" t="n">
        <v>6.28013769</v>
      </c>
      <c r="R15" s="20" t="n">
        <v>2.20065658</v>
      </c>
    </row>
    <row r="16" spans="1:18">
      <c r="A16" s="15" t="s">
        <v>413</v>
      </c>
      <c r="B16" s="17" t="n">
        <v>6108</v>
      </c>
      <c r="C16" s="18">
        <f>(495.0/B16*100)</f>
        <v/>
      </c>
      <c r="D16" s="19" t="n">
        <v>5613</v>
      </c>
      <c r="E16" s="18" t="n">
        <v>17.20438632</v>
      </c>
      <c r="F16" s="20" t="n">
        <v>2.38494079</v>
      </c>
      <c r="G16" s="18" t="n">
        <v>62.22990817</v>
      </c>
      <c r="H16" s="20" t="n">
        <v>3.12117835</v>
      </c>
      <c r="I16" s="18" t="n">
        <v>6.51888265</v>
      </c>
      <c r="J16" s="20" t="n">
        <v>1.46761553</v>
      </c>
      <c r="K16" s="18" t="s">
        <v>404</v>
      </c>
      <c r="L16" s="20" t="s">
        <v>404</v>
      </c>
      <c r="M16" s="18" t="n">
        <v>0</v>
      </c>
      <c r="N16" s="20" t="n">
        <v>0</v>
      </c>
      <c r="O16" s="18" t="n">
        <v>0</v>
      </c>
      <c r="P16" s="20" t="n">
        <v>0</v>
      </c>
      <c r="Q16" s="18" t="n">
        <v>14.04682287</v>
      </c>
      <c r="R16" s="20" t="n">
        <v>2.38147001</v>
      </c>
    </row>
    <row r="17" spans="1:18">
      <c r="A17" s="15" t="s">
        <v>414</v>
      </c>
      <c r="B17" s="17" t="n">
        <v>6504</v>
      </c>
      <c r="C17" s="18">
        <f>(1325.0/B17*100)</f>
        <v/>
      </c>
      <c r="D17" s="19" t="n">
        <v>5179</v>
      </c>
      <c r="E17" s="18" t="n">
        <v>3.38497423</v>
      </c>
      <c r="F17" s="20" t="n">
        <v>1.20070794</v>
      </c>
      <c r="G17" s="18" t="n">
        <v>73.84032866</v>
      </c>
      <c r="H17" s="20" t="n">
        <v>2.74341047</v>
      </c>
      <c r="I17" s="18" t="n">
        <v>5.40044798</v>
      </c>
      <c r="J17" s="20" t="n">
        <v>1.54253021</v>
      </c>
      <c r="K17" s="18" t="s">
        <v>404</v>
      </c>
      <c r="L17" s="20" t="s">
        <v>404</v>
      </c>
      <c r="M17" s="18" t="n">
        <v>0</v>
      </c>
      <c r="N17" s="20" t="n">
        <v>0</v>
      </c>
      <c r="O17" s="18" t="n">
        <v>0</v>
      </c>
      <c r="P17" s="20" t="n">
        <v>0</v>
      </c>
      <c r="Q17" s="18" t="n">
        <v>17.37424914</v>
      </c>
      <c r="R17" s="20" t="n">
        <v>2.93869502</v>
      </c>
    </row>
    <row r="18" spans="1:18">
      <c r="A18" s="15" t="s">
        <v>415</v>
      </c>
      <c r="B18" s="17" t="n">
        <v>5532</v>
      </c>
      <c r="C18" s="18">
        <f>(0.0/B18*100)</f>
        <v/>
      </c>
      <c r="D18" s="19" t="n">
        <v>5532</v>
      </c>
      <c r="E18" s="18" t="n">
        <v>13.27924103</v>
      </c>
      <c r="F18" s="20" t="n">
        <v>2.50692547</v>
      </c>
      <c r="G18" s="18" t="n">
        <v>67.92067475</v>
      </c>
      <c r="H18" s="20" t="n">
        <v>3.45411636</v>
      </c>
      <c r="I18" s="18" t="n">
        <v>0.69901605</v>
      </c>
      <c r="J18" s="20" t="n">
        <v>0.37456744</v>
      </c>
      <c r="K18" s="18" t="s">
        <v>404</v>
      </c>
      <c r="L18" s="20" t="s">
        <v>404</v>
      </c>
      <c r="M18" s="18" t="n">
        <v>0</v>
      </c>
      <c r="N18" s="20" t="n">
        <v>0</v>
      </c>
      <c r="O18" s="18" t="n">
        <v>0</v>
      </c>
      <c r="P18" s="20" t="n">
        <v>0</v>
      </c>
      <c r="Q18" s="18" t="n">
        <v>18.10106817</v>
      </c>
      <c r="R18" s="20" t="n">
        <v>2.53277682</v>
      </c>
    </row>
    <row r="19" spans="1:18">
      <c r="A19" s="15" t="s">
        <v>416</v>
      </c>
      <c r="B19" s="17" t="n">
        <v>5658</v>
      </c>
      <c r="C19" s="18">
        <f>(327.0/B19*100)</f>
        <v/>
      </c>
      <c r="D19" s="19" t="n">
        <v>5331</v>
      </c>
      <c r="E19" s="18" t="n">
        <v>37.87285682</v>
      </c>
      <c r="F19" s="20" t="n">
        <v>3.36761333</v>
      </c>
      <c r="G19" s="18" t="n">
        <v>56.4714646</v>
      </c>
      <c r="H19" s="20" t="n">
        <v>3.23937112</v>
      </c>
      <c r="I19" s="18" t="n">
        <v>1.52408052</v>
      </c>
      <c r="J19" s="20" t="n">
        <v>0.7630589</v>
      </c>
      <c r="K19" s="18" t="s">
        <v>404</v>
      </c>
      <c r="L19" s="20" t="s">
        <v>404</v>
      </c>
      <c r="M19" s="18" t="n">
        <v>0</v>
      </c>
      <c r="N19" s="20" t="n">
        <v>0</v>
      </c>
      <c r="O19" s="18" t="n">
        <v>0</v>
      </c>
      <c r="P19" s="20" t="n">
        <v>0</v>
      </c>
      <c r="Q19" s="18" t="n">
        <v>4.13159806</v>
      </c>
      <c r="R19" s="20" t="n">
        <v>1.35098075</v>
      </c>
    </row>
    <row r="20" spans="1:18">
      <c r="A20" s="15" t="s">
        <v>417</v>
      </c>
      <c r="B20" s="17" t="n">
        <v>3371</v>
      </c>
      <c r="C20" s="18">
        <f>(24.0/B20*100)</f>
        <v/>
      </c>
      <c r="D20" s="19" t="n">
        <v>3347</v>
      </c>
      <c r="E20" s="18" t="n">
        <v>30.32602025</v>
      </c>
      <c r="F20" s="20" t="n">
        <v>0.25274111</v>
      </c>
      <c r="G20" s="18" t="n">
        <v>60.56812788</v>
      </c>
      <c r="H20" s="20" t="n">
        <v>0.27793612</v>
      </c>
      <c r="I20" s="18" t="n">
        <v>1.22888678</v>
      </c>
      <c r="J20" s="20" t="n">
        <v>0.11311178</v>
      </c>
      <c r="K20" s="18" t="s">
        <v>404</v>
      </c>
      <c r="L20" s="20" t="s">
        <v>404</v>
      </c>
      <c r="M20" s="18" t="n">
        <v>0</v>
      </c>
      <c r="N20" s="20" t="n">
        <v>0</v>
      </c>
      <c r="O20" s="18" t="n">
        <v>0</v>
      </c>
      <c r="P20" s="20" t="n">
        <v>0</v>
      </c>
      <c r="Q20" s="18" t="n">
        <v>7.8769651</v>
      </c>
      <c r="R20" s="20" t="n">
        <v>0.16146019</v>
      </c>
    </row>
    <row r="21" spans="1:18">
      <c r="A21" s="15" t="s">
        <v>418</v>
      </c>
      <c r="B21" s="17" t="n">
        <v>5741</v>
      </c>
      <c r="C21" s="18">
        <f>(0.0/B21*100)</f>
        <v/>
      </c>
      <c r="D21" s="19" t="n">
        <v>5741</v>
      </c>
      <c r="E21" s="18" t="n">
        <v>42.00116444</v>
      </c>
      <c r="F21" s="20" t="n">
        <v>3.74646547</v>
      </c>
      <c r="G21" s="18" t="n">
        <v>46.09643666</v>
      </c>
      <c r="H21" s="20" t="n">
        <v>4.20888958</v>
      </c>
      <c r="I21" s="18" t="n">
        <v>7.15745184</v>
      </c>
      <c r="J21" s="20" t="n">
        <v>2.18433928</v>
      </c>
      <c r="K21" s="18" t="s">
        <v>404</v>
      </c>
      <c r="L21" s="20" t="s">
        <v>404</v>
      </c>
      <c r="M21" s="18" t="n">
        <v>0</v>
      </c>
      <c r="N21" s="20" t="n">
        <v>0</v>
      </c>
      <c r="O21" s="18" t="n">
        <v>0</v>
      </c>
      <c r="P21" s="20" t="n">
        <v>0</v>
      </c>
      <c r="Q21" s="18" t="n">
        <v>4.74494706</v>
      </c>
      <c r="R21" s="20" t="n">
        <v>1.18772435</v>
      </c>
    </row>
    <row r="22" spans="1:18">
      <c r="A22" s="15" t="s">
        <v>419</v>
      </c>
      <c r="B22" s="17" t="n">
        <v>6598</v>
      </c>
      <c r="C22" s="18">
        <f>(0.0/B22*100)</f>
        <v/>
      </c>
      <c r="D22" s="19" t="n">
        <v>6598</v>
      </c>
      <c r="E22" s="18" t="n">
        <v>46.15865045</v>
      </c>
      <c r="F22" s="20" t="n">
        <v>4.15934939</v>
      </c>
      <c r="G22" s="18" t="n">
        <v>37.59420502</v>
      </c>
      <c r="H22" s="20" t="n">
        <v>3.99772285</v>
      </c>
      <c r="I22" s="18" t="n">
        <v>1.75108981</v>
      </c>
      <c r="J22" s="20" t="n">
        <v>0.98183897</v>
      </c>
      <c r="K22" s="18" t="s">
        <v>404</v>
      </c>
      <c r="L22" s="20" t="s">
        <v>404</v>
      </c>
      <c r="M22" s="18" t="n">
        <v>0</v>
      </c>
      <c r="N22" s="20" t="n">
        <v>0</v>
      </c>
      <c r="O22" s="18" t="n">
        <v>0</v>
      </c>
      <c r="P22" s="20" t="n">
        <v>0</v>
      </c>
      <c r="Q22" s="18" t="n">
        <v>14.49605472</v>
      </c>
      <c r="R22" s="20" t="n">
        <v>2.88300753</v>
      </c>
    </row>
    <row r="23" spans="1:18">
      <c r="A23" s="15" t="s">
        <v>420</v>
      </c>
      <c r="B23" s="17" t="n">
        <v>11583</v>
      </c>
      <c r="C23" s="18">
        <f>(3185.0/B23*100)</f>
        <v/>
      </c>
      <c r="D23" s="19" t="n">
        <v>8398</v>
      </c>
      <c r="E23" s="18" t="n">
        <v>17.97108274</v>
      </c>
      <c r="F23" s="20" t="n">
        <v>2.68314715</v>
      </c>
      <c r="G23" s="18" t="n">
        <v>71.96594426</v>
      </c>
      <c r="H23" s="20" t="n">
        <v>3.27343535</v>
      </c>
      <c r="I23" s="18" t="n">
        <v>5.12202784</v>
      </c>
      <c r="J23" s="20" t="n">
        <v>1.70951704</v>
      </c>
      <c r="K23" s="18" t="s">
        <v>404</v>
      </c>
      <c r="L23" s="20" t="s">
        <v>404</v>
      </c>
      <c r="M23" s="18" t="n">
        <v>0</v>
      </c>
      <c r="N23" s="20" t="n">
        <v>0</v>
      </c>
      <c r="O23" s="18" t="n">
        <v>0</v>
      </c>
      <c r="P23" s="20" t="n">
        <v>0</v>
      </c>
      <c r="Q23" s="18" t="n">
        <v>4.94094516</v>
      </c>
      <c r="R23" s="20" t="n">
        <v>1.81313057</v>
      </c>
    </row>
    <row r="24" spans="1:18">
      <c r="A24" s="15" t="s">
        <v>421</v>
      </c>
      <c r="B24" s="17" t="n">
        <v>6647</v>
      </c>
      <c r="C24" s="18">
        <f>(0.0/B24*100)</f>
        <v/>
      </c>
      <c r="D24" s="19" t="n">
        <v>6647</v>
      </c>
      <c r="E24" s="18" t="n">
        <v>0</v>
      </c>
      <c r="F24" s="20" t="n">
        <v>0</v>
      </c>
      <c r="G24" s="18" t="n">
        <v>0</v>
      </c>
      <c r="H24" s="20" t="n">
        <v>0</v>
      </c>
      <c r="I24" s="18" t="n">
        <v>0</v>
      </c>
      <c r="J24" s="20" t="n">
        <v>0</v>
      </c>
      <c r="K24" s="18" t="s">
        <v>404</v>
      </c>
      <c r="L24" s="20" t="s">
        <v>404</v>
      </c>
      <c r="M24" s="18" t="n">
        <v>100</v>
      </c>
      <c r="N24" s="20" t="n">
        <v>0</v>
      </c>
      <c r="O24" s="18" t="n">
        <v>0</v>
      </c>
      <c r="P24" s="20" t="n">
        <v>0</v>
      </c>
      <c r="Q24" s="18" t="n">
        <v>0</v>
      </c>
      <c r="R24" s="20" t="n">
        <v>0</v>
      </c>
    </row>
    <row r="25" spans="1:18">
      <c r="A25" s="15" t="s">
        <v>422</v>
      </c>
      <c r="B25" s="17" t="n">
        <v>5581</v>
      </c>
      <c r="C25" s="18">
        <f>(0.0/B25*100)</f>
        <v/>
      </c>
      <c r="D25" s="19" t="n">
        <v>5581</v>
      </c>
      <c r="E25" s="18" t="n">
        <v>39.41524468</v>
      </c>
      <c r="F25" s="20" t="n">
        <v>3.91011641</v>
      </c>
      <c r="G25" s="18" t="n">
        <v>54.74588395</v>
      </c>
      <c r="H25" s="20" t="n">
        <v>3.85474119</v>
      </c>
      <c r="I25" s="18" t="n">
        <v>1.68434723</v>
      </c>
      <c r="J25" s="20" t="n">
        <v>0.9826282</v>
      </c>
      <c r="K25" s="18" t="s">
        <v>404</v>
      </c>
      <c r="L25" s="20" t="s">
        <v>404</v>
      </c>
      <c r="M25" s="18" t="n">
        <v>0</v>
      </c>
      <c r="N25" s="20" t="n">
        <v>0</v>
      </c>
      <c r="O25" s="18" t="n">
        <v>0</v>
      </c>
      <c r="P25" s="20" t="n">
        <v>0</v>
      </c>
      <c r="Q25" s="18" t="n">
        <v>4.15452415</v>
      </c>
      <c r="R25" s="20" t="n">
        <v>1.38150182</v>
      </c>
    </row>
    <row r="26" spans="1:18">
      <c r="A26" s="15" t="s">
        <v>423</v>
      </c>
      <c r="B26" s="17" t="n">
        <v>4869</v>
      </c>
      <c r="C26" s="18">
        <f>(11.0/B26*100)</f>
        <v/>
      </c>
      <c r="D26" s="19" t="n">
        <v>4858</v>
      </c>
      <c r="E26" s="18" t="n">
        <v>79.60226437999999</v>
      </c>
      <c r="F26" s="20" t="n">
        <v>2.16872049</v>
      </c>
      <c r="G26" s="18" t="n">
        <v>16.03307997</v>
      </c>
      <c r="H26" s="20" t="n">
        <v>2.15044171</v>
      </c>
      <c r="I26" s="18" t="n">
        <v>1.23436765</v>
      </c>
      <c r="J26" s="20" t="n">
        <v>0.6457975</v>
      </c>
      <c r="K26" s="18" t="s">
        <v>404</v>
      </c>
      <c r="L26" s="20" t="s">
        <v>404</v>
      </c>
      <c r="M26" s="18" t="n">
        <v>0</v>
      </c>
      <c r="N26" s="20" t="n">
        <v>0</v>
      </c>
      <c r="O26" s="18" t="n">
        <v>0</v>
      </c>
      <c r="P26" s="20" t="n">
        <v>0</v>
      </c>
      <c r="Q26" s="18" t="n">
        <v>3.13028799</v>
      </c>
      <c r="R26" s="20" t="n">
        <v>0.94082404</v>
      </c>
    </row>
    <row r="27" spans="1:18">
      <c r="A27" s="15" t="s">
        <v>424</v>
      </c>
      <c r="B27" s="17" t="n">
        <v>5299</v>
      </c>
      <c r="C27" s="18">
        <f>(0.0/B27*100)</f>
        <v/>
      </c>
      <c r="D27" s="19" t="n">
        <v>5299</v>
      </c>
      <c r="E27" s="18" t="n">
        <v>29.1306853</v>
      </c>
      <c r="F27" s="20" t="n">
        <v>0.09180431</v>
      </c>
      <c r="G27" s="18" t="n">
        <v>68.04413753</v>
      </c>
      <c r="H27" s="20" t="n">
        <v>0.10234935</v>
      </c>
      <c r="I27" s="18" t="n">
        <v>0.49639057</v>
      </c>
      <c r="J27" s="20" t="n">
        <v>0.009421560000000001</v>
      </c>
      <c r="K27" s="18" t="s">
        <v>404</v>
      </c>
      <c r="L27" s="20" t="s">
        <v>404</v>
      </c>
      <c r="M27" s="18" t="n">
        <v>0</v>
      </c>
      <c r="N27" s="20" t="n">
        <v>0</v>
      </c>
      <c r="O27" s="18" t="n">
        <v>0</v>
      </c>
      <c r="P27" s="20" t="n">
        <v>0</v>
      </c>
      <c r="Q27" s="18" t="n">
        <v>2.3287866</v>
      </c>
      <c r="R27" s="20" t="n">
        <v>0.03808846</v>
      </c>
    </row>
    <row r="28" spans="1:18">
      <c r="A28" s="15" t="s">
        <v>425</v>
      </c>
      <c r="B28" s="17" t="n">
        <v>7568</v>
      </c>
      <c r="C28" s="18">
        <f>(2125.0/B28*100)</f>
        <v/>
      </c>
      <c r="D28" s="19" t="n">
        <v>5443</v>
      </c>
      <c r="E28" s="18" t="n">
        <v>59.40204254</v>
      </c>
      <c r="F28" s="20" t="n">
        <v>4.02996766</v>
      </c>
      <c r="G28" s="18" t="n">
        <v>32.80504348</v>
      </c>
      <c r="H28" s="20" t="n">
        <v>4.01825751</v>
      </c>
      <c r="I28" s="18" t="n">
        <v>7.79291397</v>
      </c>
      <c r="J28" s="20" t="n">
        <v>2.26984905</v>
      </c>
      <c r="K28" s="18" t="s">
        <v>404</v>
      </c>
      <c r="L28" s="20" t="s">
        <v>404</v>
      </c>
      <c r="M28" s="18" t="n">
        <v>0</v>
      </c>
      <c r="N28" s="20" t="n">
        <v>0</v>
      </c>
      <c r="O28" s="18" t="n">
        <v>0</v>
      </c>
      <c r="P28" s="20" t="n">
        <v>0</v>
      </c>
      <c r="Q28" s="18" t="n">
        <v>0</v>
      </c>
      <c r="R28" s="20" t="n">
        <v>0</v>
      </c>
    </row>
    <row r="29" spans="1:18">
      <c r="A29" s="15" t="s">
        <v>426</v>
      </c>
      <c r="B29" s="17" t="n">
        <v>5385</v>
      </c>
      <c r="C29" s="18">
        <f>(1126.0/B29*100)</f>
        <v/>
      </c>
      <c r="D29" s="19" t="n">
        <v>4259</v>
      </c>
      <c r="E29" s="18" t="n">
        <v>17.46589037</v>
      </c>
      <c r="F29" s="20" t="n">
        <v>3.01767905</v>
      </c>
      <c r="G29" s="18" t="n">
        <v>50.47114733</v>
      </c>
      <c r="H29" s="20" t="n">
        <v>4.33638922</v>
      </c>
      <c r="I29" s="18" t="n">
        <v>26.92781303</v>
      </c>
      <c r="J29" s="20" t="n">
        <v>4.06909433</v>
      </c>
      <c r="K29" s="18" t="s">
        <v>404</v>
      </c>
      <c r="L29" s="20" t="s">
        <v>404</v>
      </c>
      <c r="M29" s="18" t="n">
        <v>0</v>
      </c>
      <c r="N29" s="20" t="n">
        <v>0</v>
      </c>
      <c r="O29" s="18" t="n">
        <v>0</v>
      </c>
      <c r="P29" s="20" t="n">
        <v>0</v>
      </c>
      <c r="Q29" s="18" t="n">
        <v>5.13514927</v>
      </c>
      <c r="R29" s="20" t="n">
        <v>1.87360952</v>
      </c>
    </row>
    <row r="30" spans="1:18">
      <c r="A30" s="15" t="s">
        <v>427</v>
      </c>
      <c r="B30" s="17" t="n">
        <v>4520</v>
      </c>
      <c r="C30" s="18">
        <f>(1053.0/B30*100)</f>
        <v/>
      </c>
      <c r="D30" s="19" t="n">
        <v>3467</v>
      </c>
      <c r="E30" s="18" t="n">
        <v>50.79486728</v>
      </c>
      <c r="F30" s="20" t="n">
        <v>3.9949324</v>
      </c>
      <c r="G30" s="18" t="n">
        <v>45.07285891</v>
      </c>
      <c r="H30" s="20" t="n">
        <v>4.0785989</v>
      </c>
      <c r="I30" s="18" t="n">
        <v>0.72028658</v>
      </c>
      <c r="J30" s="20" t="n">
        <v>0.7808831899999999</v>
      </c>
      <c r="K30" s="18" t="s">
        <v>404</v>
      </c>
      <c r="L30" s="20" t="s">
        <v>404</v>
      </c>
      <c r="M30" s="18" t="n">
        <v>0</v>
      </c>
      <c r="N30" s="20" t="n">
        <v>0</v>
      </c>
      <c r="O30" s="18" t="n">
        <v>0</v>
      </c>
      <c r="P30" s="20" t="n">
        <v>0</v>
      </c>
      <c r="Q30" s="18" t="n">
        <v>3.41198723</v>
      </c>
      <c r="R30" s="20" t="n">
        <v>1.55423652</v>
      </c>
    </row>
    <row r="31" spans="1:18">
      <c r="A31" s="15" t="s">
        <v>428</v>
      </c>
      <c r="B31" s="17" t="n">
        <v>5456</v>
      </c>
      <c r="C31" s="18">
        <f>(502.0/B31*100)</f>
        <v/>
      </c>
      <c r="D31" s="19" t="n">
        <v>4954</v>
      </c>
      <c r="E31" s="18" t="n">
        <v>16.06698841</v>
      </c>
      <c r="F31" s="20" t="n">
        <v>2.33511838</v>
      </c>
      <c r="G31" s="18" t="n">
        <v>66.46934704</v>
      </c>
      <c r="H31" s="20" t="n">
        <v>3.16139214</v>
      </c>
      <c r="I31" s="18" t="n">
        <v>9.60130165</v>
      </c>
      <c r="J31" s="20" t="n">
        <v>1.86478762</v>
      </c>
      <c r="K31" s="18" t="s">
        <v>404</v>
      </c>
      <c r="L31" s="20" t="s">
        <v>404</v>
      </c>
      <c r="M31" s="18" t="n">
        <v>0</v>
      </c>
      <c r="N31" s="20" t="n">
        <v>0</v>
      </c>
      <c r="O31" s="18" t="n">
        <v>0</v>
      </c>
      <c r="P31" s="20" t="n">
        <v>0</v>
      </c>
      <c r="Q31" s="18" t="n">
        <v>7.8623629</v>
      </c>
      <c r="R31" s="20" t="n">
        <v>1.96379659</v>
      </c>
    </row>
    <row r="32" spans="1:18">
      <c r="A32" s="15" t="s">
        <v>429</v>
      </c>
      <c r="B32" s="17" t="n">
        <v>4478</v>
      </c>
      <c r="C32" s="18">
        <f>(0.0/B32*100)</f>
        <v/>
      </c>
      <c r="D32" s="19" t="n">
        <v>4478</v>
      </c>
      <c r="E32" s="18" t="n">
        <v>79.82528017999999</v>
      </c>
      <c r="F32" s="20" t="n">
        <v>2.95885895</v>
      </c>
      <c r="G32" s="18" t="n">
        <v>17.19563939</v>
      </c>
      <c r="H32" s="20" t="n">
        <v>2.76478513</v>
      </c>
      <c r="I32" s="18" t="n">
        <v>2.31769228</v>
      </c>
      <c r="J32" s="20" t="n">
        <v>1.13158202</v>
      </c>
      <c r="K32" s="18" t="s">
        <v>404</v>
      </c>
      <c r="L32" s="20" t="s">
        <v>404</v>
      </c>
      <c r="M32" s="18" t="n">
        <v>0</v>
      </c>
      <c r="N32" s="20" t="n">
        <v>0</v>
      </c>
      <c r="O32" s="18" t="n">
        <v>0</v>
      </c>
      <c r="P32" s="20" t="n">
        <v>0</v>
      </c>
      <c r="Q32" s="18" t="n">
        <v>0.66138815</v>
      </c>
      <c r="R32" s="20" t="n">
        <v>0.65913639</v>
      </c>
    </row>
    <row r="33" spans="1:18">
      <c r="A33" s="15" t="s">
        <v>430</v>
      </c>
      <c r="B33" s="17" t="n">
        <v>7325</v>
      </c>
      <c r="C33" s="18">
        <f>(29.0/B33*100)</f>
        <v/>
      </c>
      <c r="D33" s="19" t="n">
        <v>7296</v>
      </c>
      <c r="E33" s="18" t="n">
        <v>30.80908125</v>
      </c>
      <c r="F33" s="20" t="n">
        <v>3.38647077</v>
      </c>
      <c r="G33" s="18" t="n">
        <v>45.54995971</v>
      </c>
      <c r="H33" s="20" t="n">
        <v>3.74709606</v>
      </c>
      <c r="I33" s="18" t="n">
        <v>12.56230112</v>
      </c>
      <c r="J33" s="20" t="n">
        <v>0.9431853100000001</v>
      </c>
      <c r="K33" s="18" t="s">
        <v>404</v>
      </c>
      <c r="L33" s="20" t="s">
        <v>404</v>
      </c>
      <c r="M33" s="18" t="n">
        <v>0</v>
      </c>
      <c r="N33" s="20" t="n">
        <v>0</v>
      </c>
      <c r="O33" s="18" t="n">
        <v>0</v>
      </c>
      <c r="P33" s="20" t="n">
        <v>0</v>
      </c>
      <c r="Q33" s="18" t="n">
        <v>11.07865793</v>
      </c>
      <c r="R33" s="20" t="n">
        <v>2.38900728</v>
      </c>
    </row>
    <row r="34" spans="1:18">
      <c r="A34" s="15" t="s">
        <v>431</v>
      </c>
      <c r="B34" s="17" t="n">
        <v>6350</v>
      </c>
      <c r="C34" s="18">
        <f>(0.0/B34*100)</f>
        <v/>
      </c>
      <c r="D34" s="19" t="n">
        <v>6350</v>
      </c>
      <c r="E34" s="18" t="n">
        <v>30.60016382</v>
      </c>
      <c r="F34" s="20" t="n">
        <v>2.66377294</v>
      </c>
      <c r="G34" s="18" t="n">
        <v>62.83070174</v>
      </c>
      <c r="H34" s="20" t="n">
        <v>2.86057356</v>
      </c>
      <c r="I34" s="18" t="n">
        <v>0.30927073</v>
      </c>
      <c r="J34" s="20" t="n">
        <v>0.19914074</v>
      </c>
      <c r="K34" s="18" t="s">
        <v>404</v>
      </c>
      <c r="L34" s="20" t="s">
        <v>404</v>
      </c>
      <c r="M34" s="18" t="n">
        <v>0</v>
      </c>
      <c r="N34" s="20" t="n">
        <v>0</v>
      </c>
      <c r="O34" s="18" t="n">
        <v>0</v>
      </c>
      <c r="P34" s="20" t="n">
        <v>0</v>
      </c>
      <c r="Q34" s="18" t="n">
        <v>6.25986371</v>
      </c>
      <c r="R34" s="20" t="n">
        <v>1.67110791</v>
      </c>
    </row>
    <row r="35" spans="1:18">
      <c r="A35" s="15" t="s">
        <v>432</v>
      </c>
      <c r="B35" s="17" t="n">
        <v>6406</v>
      </c>
      <c r="C35" s="18">
        <f>(450.0/B35*100)</f>
        <v/>
      </c>
      <c r="D35" s="19" t="n">
        <v>5956</v>
      </c>
      <c r="E35" s="18" t="n">
        <v>15.75651707</v>
      </c>
      <c r="F35" s="20" t="n">
        <v>0.5995871</v>
      </c>
      <c r="G35" s="18" t="n">
        <v>73.57041688</v>
      </c>
      <c r="H35" s="20" t="n">
        <v>0.6210429200000001</v>
      </c>
      <c r="I35" s="18" t="n">
        <v>5.02609543</v>
      </c>
      <c r="J35" s="20" t="n">
        <v>0.08215685</v>
      </c>
      <c r="K35" s="18" t="s">
        <v>404</v>
      </c>
      <c r="L35" s="20" t="s">
        <v>404</v>
      </c>
      <c r="M35" s="18" t="n">
        <v>0</v>
      </c>
      <c r="N35" s="20" t="n">
        <v>0</v>
      </c>
      <c r="O35" s="18" t="n">
        <v>0</v>
      </c>
      <c r="P35" s="20" t="n">
        <v>0</v>
      </c>
      <c r="Q35" s="18" t="n">
        <v>5.64697062</v>
      </c>
      <c r="R35" s="20" t="n">
        <v>0.06130751</v>
      </c>
    </row>
    <row r="36" spans="1:18">
      <c r="A36" s="15" t="s">
        <v>433</v>
      </c>
      <c r="B36" s="17" t="n">
        <v>6736</v>
      </c>
      <c r="C36" s="18">
        <f>(564.0/B36*100)</f>
        <v/>
      </c>
      <c r="D36" s="19" t="n">
        <v>6172</v>
      </c>
      <c r="E36" s="18" t="n">
        <v>28.08929861</v>
      </c>
      <c r="F36" s="20" t="n">
        <v>3.23381472</v>
      </c>
      <c r="G36" s="18" t="n">
        <v>71.77184484999999</v>
      </c>
      <c r="H36" s="20" t="n">
        <v>3.22871562</v>
      </c>
      <c r="I36" s="18" t="n">
        <v>0.13885654</v>
      </c>
      <c r="J36" s="20" t="n">
        <v>0.14185428</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35.4872999</v>
      </c>
      <c r="F37" s="20" t="n">
        <v>3.38613325</v>
      </c>
      <c r="G37" s="18" t="n">
        <v>63.47890014</v>
      </c>
      <c r="H37" s="20" t="n">
        <v>3.50933435</v>
      </c>
      <c r="I37" s="18" t="n">
        <v>0.51106475</v>
      </c>
      <c r="J37" s="20" t="n">
        <v>0.51552163</v>
      </c>
      <c r="K37" s="18" t="s">
        <v>404</v>
      </c>
      <c r="L37" s="20" t="s">
        <v>404</v>
      </c>
      <c r="M37" s="18" t="n">
        <v>0</v>
      </c>
      <c r="N37" s="20" t="n">
        <v>0</v>
      </c>
      <c r="O37" s="18" t="n">
        <v>0</v>
      </c>
      <c r="P37" s="20" t="n">
        <v>0</v>
      </c>
      <c r="Q37" s="18" t="n">
        <v>0.52273521</v>
      </c>
      <c r="R37" s="20" t="n">
        <v>0.74351588</v>
      </c>
    </row>
    <row r="38" spans="1:18">
      <c r="A38" s="15" t="s">
        <v>435</v>
      </c>
      <c r="B38" s="17" t="n">
        <v>5860</v>
      </c>
      <c r="C38" s="18">
        <f>(268.0/B38*100)</f>
        <v/>
      </c>
      <c r="D38" s="19" t="n">
        <v>5592</v>
      </c>
      <c r="E38" s="18" t="n">
        <v>19.92847435</v>
      </c>
      <c r="F38" s="20" t="n">
        <v>2.96542257</v>
      </c>
      <c r="G38" s="18" t="n">
        <v>66.7663309</v>
      </c>
      <c r="H38" s="20" t="n">
        <v>3.7177895</v>
      </c>
      <c r="I38" s="18" t="n">
        <v>2.73841667</v>
      </c>
      <c r="J38" s="20" t="n">
        <v>1.44364425</v>
      </c>
      <c r="K38" s="18" t="s">
        <v>404</v>
      </c>
      <c r="L38" s="20" t="s">
        <v>404</v>
      </c>
      <c r="M38" s="18" t="n">
        <v>0</v>
      </c>
      <c r="N38" s="20" t="n">
        <v>0</v>
      </c>
      <c r="O38" s="18" t="n">
        <v>0</v>
      </c>
      <c r="P38" s="20" t="n">
        <v>0</v>
      </c>
      <c r="Q38" s="18" t="n">
        <v>10.56677807</v>
      </c>
      <c r="R38" s="20" t="n">
        <v>2.42271273</v>
      </c>
    </row>
    <row r="39" spans="1:18">
      <c r="A39" s="15" t="s">
        <v>436</v>
      </c>
      <c r="B39" s="17" t="n">
        <v>5895</v>
      </c>
      <c r="C39" s="18">
        <f>(0.0/B39*100)</f>
        <v/>
      </c>
      <c r="D39" s="19" t="n">
        <v>5895</v>
      </c>
      <c r="E39" s="18" t="n">
        <v>46.75998778</v>
      </c>
      <c r="F39" s="20" t="n">
        <v>4.89166177</v>
      </c>
      <c r="G39" s="18" t="n">
        <v>48.66427862</v>
      </c>
      <c r="H39" s="20" t="n">
        <v>4.82393402</v>
      </c>
      <c r="I39" s="18" t="n">
        <v>0.23518098</v>
      </c>
      <c r="J39" s="20" t="n">
        <v>0.19783543</v>
      </c>
      <c r="K39" s="18" t="s">
        <v>404</v>
      </c>
      <c r="L39" s="20" t="s">
        <v>404</v>
      </c>
      <c r="M39" s="18" t="n">
        <v>0</v>
      </c>
      <c r="N39" s="20" t="n">
        <v>0</v>
      </c>
      <c r="O39" s="18" t="n">
        <v>0</v>
      </c>
      <c r="P39" s="20" t="n">
        <v>0</v>
      </c>
      <c r="Q39" s="18" t="n">
        <v>4.34055261</v>
      </c>
      <c r="R39" s="20" t="n">
        <v>1.65365854</v>
      </c>
    </row>
    <row r="40" spans="1:18">
      <c r="A40" s="15" t="s">
        <v>437</v>
      </c>
      <c r="B40" s="17" t="n">
        <v>14157</v>
      </c>
      <c r="C40" s="18">
        <f>(2954.0/B40*100)</f>
        <v/>
      </c>
      <c r="D40" s="19" t="n">
        <v>11203</v>
      </c>
      <c r="E40" s="18" t="n">
        <v>82.89911703</v>
      </c>
      <c r="F40" s="20" t="n">
        <v>2.31888345</v>
      </c>
      <c r="G40" s="18" t="n">
        <v>11.81144293</v>
      </c>
      <c r="H40" s="20" t="n">
        <v>1.77084675</v>
      </c>
      <c r="I40" s="18" t="n">
        <v>2.46675535</v>
      </c>
      <c r="J40" s="20" t="n">
        <v>0.7245043799999999</v>
      </c>
      <c r="K40" s="18" t="s">
        <v>404</v>
      </c>
      <c r="L40" s="20" t="s">
        <v>404</v>
      </c>
      <c r="M40" s="18" t="n">
        <v>0</v>
      </c>
      <c r="N40" s="20" t="n">
        <v>0</v>
      </c>
      <c r="O40" s="18" t="n">
        <v>0</v>
      </c>
      <c r="P40" s="20" t="n">
        <v>0</v>
      </c>
      <c r="Q40" s="18" t="n">
        <v>2.82268468</v>
      </c>
      <c r="R40" s="20" t="n">
        <v>1.26899683</v>
      </c>
    </row>
    <row r="41" spans="1:18">
      <c r="A41" s="15" t="s">
        <v>438</v>
      </c>
      <c r="B41" s="17" t="n">
        <v>5712</v>
      </c>
      <c r="C41" s="18">
        <f>(99.0/B41*100)</f>
        <v/>
      </c>
      <c r="D41" s="19" t="n">
        <v>5613</v>
      </c>
      <c r="E41" s="18" t="n">
        <v>68.93732955999999</v>
      </c>
      <c r="F41" s="20" t="n">
        <v>3.60040507</v>
      </c>
      <c r="G41" s="18" t="n">
        <v>28.39236059</v>
      </c>
      <c r="H41" s="20" t="n">
        <v>3.08018001</v>
      </c>
      <c r="I41" s="18" t="n">
        <v>0.72477506</v>
      </c>
      <c r="J41" s="20" t="n">
        <v>0.59059192</v>
      </c>
      <c r="K41" s="18" t="s">
        <v>404</v>
      </c>
      <c r="L41" s="20" t="s">
        <v>404</v>
      </c>
      <c r="M41" s="18" t="n">
        <v>0</v>
      </c>
      <c r="N41" s="20" t="n">
        <v>0</v>
      </c>
      <c r="O41" s="18" t="n">
        <v>0</v>
      </c>
      <c r="P41" s="20" t="n">
        <v>0</v>
      </c>
      <c r="Q41" s="18" t="n">
        <v>1.9455348</v>
      </c>
      <c r="R41" s="20" t="n">
        <v>1.08848897</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71.31615085</v>
      </c>
      <c r="F44" s="20" t="n">
        <v>3.39481387</v>
      </c>
      <c r="G44" s="18" t="n">
        <v>17.96882187</v>
      </c>
      <c r="H44" s="20" t="n">
        <v>2.73714279</v>
      </c>
      <c r="I44" s="18" t="n">
        <v>0</v>
      </c>
      <c r="J44" s="20" t="n">
        <v>0</v>
      </c>
      <c r="K44" s="18" t="s">
        <v>404</v>
      </c>
      <c r="L44" s="20" t="s">
        <v>404</v>
      </c>
      <c r="M44" s="18" t="n">
        <v>0</v>
      </c>
      <c r="N44" s="20" t="n">
        <v>0</v>
      </c>
      <c r="O44" s="18" t="n">
        <v>0</v>
      </c>
      <c r="P44" s="20" t="n">
        <v>0</v>
      </c>
      <c r="Q44" s="18" t="n">
        <v>10.71502728</v>
      </c>
      <c r="R44" s="20" t="n">
        <v>2.08922778</v>
      </c>
    </row>
    <row r="45" spans="1:18">
      <c r="A45" s="15" t="s">
        <v>442</v>
      </c>
      <c r="B45" s="17" t="n">
        <v>5519</v>
      </c>
      <c r="C45" s="18">
        <f>(0.0/B45*100)</f>
        <v/>
      </c>
      <c r="D45" s="19" t="n">
        <v>5519</v>
      </c>
      <c r="E45" s="18" t="n">
        <v>67.24213613000001</v>
      </c>
      <c r="F45" s="20" t="n">
        <v>4.1134962</v>
      </c>
      <c r="G45" s="18" t="n">
        <v>24.41580745</v>
      </c>
      <c r="H45" s="20" t="n">
        <v>3.81672877</v>
      </c>
      <c r="I45" s="18" t="n">
        <v>0</v>
      </c>
      <c r="J45" s="20" t="n">
        <v>0</v>
      </c>
      <c r="K45" s="18" t="s">
        <v>404</v>
      </c>
      <c r="L45" s="20" t="s">
        <v>404</v>
      </c>
      <c r="M45" s="18" t="n">
        <v>0</v>
      </c>
      <c r="N45" s="20" t="n">
        <v>0</v>
      </c>
      <c r="O45" s="18" t="n">
        <v>0</v>
      </c>
      <c r="P45" s="20" t="n">
        <v>0</v>
      </c>
      <c r="Q45" s="18" t="n">
        <v>8.34205642</v>
      </c>
      <c r="R45" s="20" t="n">
        <v>2.42503883</v>
      </c>
    </row>
    <row r="46" spans="1:18">
      <c r="A46" s="15" t="s">
        <v>443</v>
      </c>
      <c r="B46" s="17" t="n">
        <v>23141</v>
      </c>
      <c r="C46" s="18">
        <f>(5533.0/B46*100)</f>
        <v/>
      </c>
      <c r="D46" s="19" t="n">
        <v>17608</v>
      </c>
      <c r="E46" s="18" t="n">
        <v>50.23278276</v>
      </c>
      <c r="F46" s="20" t="n">
        <v>2.69470832</v>
      </c>
      <c r="G46" s="18" t="n">
        <v>34.64443921</v>
      </c>
      <c r="H46" s="20" t="n">
        <v>2.40621728</v>
      </c>
      <c r="I46" s="18" t="n">
        <v>15.12277803</v>
      </c>
      <c r="J46" s="20" t="n">
        <v>1.58676783</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45.68378273</v>
      </c>
      <c r="F47" s="20" t="n">
        <v>3.53749711</v>
      </c>
      <c r="G47" s="18" t="n">
        <v>45.38145157</v>
      </c>
      <c r="H47" s="20" t="n">
        <v>3.56209873</v>
      </c>
      <c r="I47" s="18" t="n">
        <v>3.14759677</v>
      </c>
      <c r="J47" s="20" t="n">
        <v>1.24535904</v>
      </c>
      <c r="K47" s="18" t="s">
        <v>404</v>
      </c>
      <c r="L47" s="20" t="s">
        <v>404</v>
      </c>
      <c r="M47" s="18" t="n">
        <v>0</v>
      </c>
      <c r="N47" s="20" t="n">
        <v>0</v>
      </c>
      <c r="O47" s="18" t="n">
        <v>0</v>
      </c>
      <c r="P47" s="20" t="n">
        <v>0</v>
      </c>
      <c r="Q47" s="18" t="n">
        <v>5.78716894</v>
      </c>
      <c r="R47" s="20" t="n">
        <v>1.90132989</v>
      </c>
    </row>
    <row r="48" spans="1:18">
      <c r="A48" s="15" t="s">
        <v>445</v>
      </c>
      <c r="B48" s="17" t="n">
        <v>9841</v>
      </c>
      <c r="C48" s="18">
        <f>(40.0/B48*100)</f>
        <v/>
      </c>
      <c r="D48" s="19" t="n">
        <v>9801</v>
      </c>
      <c r="E48" s="18" t="n">
        <v>87.75506446</v>
      </c>
      <c r="F48" s="20" t="n">
        <v>2.57093987</v>
      </c>
      <c r="G48" s="18" t="n">
        <v>10.15152095</v>
      </c>
      <c r="H48" s="20" t="n">
        <v>2.15350548</v>
      </c>
      <c r="I48" s="18" t="n">
        <v>0.53523928</v>
      </c>
      <c r="J48" s="20" t="n">
        <v>0.52726012</v>
      </c>
      <c r="K48" s="18" t="s">
        <v>404</v>
      </c>
      <c r="L48" s="20" t="s">
        <v>404</v>
      </c>
      <c r="M48" s="18" t="n">
        <v>0</v>
      </c>
      <c r="N48" s="20" t="n">
        <v>0</v>
      </c>
      <c r="O48" s="18" t="n">
        <v>0</v>
      </c>
      <c r="P48" s="20" t="n">
        <v>0</v>
      </c>
      <c r="Q48" s="18" t="n">
        <v>1.55817531</v>
      </c>
      <c r="R48" s="20" t="n">
        <v>1.29368053</v>
      </c>
    </row>
    <row r="49" spans="1:18">
      <c r="A49" s="15" t="s">
        <v>446</v>
      </c>
      <c r="B49" s="17" t="n">
        <v>6349</v>
      </c>
      <c r="C49" s="18">
        <f>(52.0/B49*100)</f>
        <v/>
      </c>
      <c r="D49" s="19" t="n">
        <v>6297</v>
      </c>
      <c r="E49" s="18" t="n">
        <v>19.37500691</v>
      </c>
      <c r="F49" s="20" t="n">
        <v>2.99504037</v>
      </c>
      <c r="G49" s="18" t="n">
        <v>49.56712552</v>
      </c>
      <c r="H49" s="20" t="n">
        <v>3.48908606</v>
      </c>
      <c r="I49" s="18" t="n">
        <v>0</v>
      </c>
      <c r="J49" s="20" t="n">
        <v>0</v>
      </c>
      <c r="K49" s="18" t="s">
        <v>404</v>
      </c>
      <c r="L49" s="20" t="s">
        <v>404</v>
      </c>
      <c r="M49" s="18" t="n">
        <v>0</v>
      </c>
      <c r="N49" s="20" t="n">
        <v>0</v>
      </c>
      <c r="O49" s="18" t="n">
        <v>0</v>
      </c>
      <c r="P49" s="20" t="n">
        <v>0</v>
      </c>
      <c r="Q49" s="18" t="n">
        <v>31.05786757</v>
      </c>
      <c r="R49" s="20" t="n">
        <v>3.02662539</v>
      </c>
    </row>
    <row r="50" spans="1:18">
      <c r="A50" s="15" t="s">
        <v>447</v>
      </c>
      <c r="B50" s="17" t="n">
        <v>11795</v>
      </c>
      <c r="C50" s="18">
        <f>(1031.0/B50*100)</f>
        <v/>
      </c>
      <c r="D50" s="19" t="n">
        <v>10764</v>
      </c>
      <c r="E50" s="18" t="n">
        <v>40.11378867</v>
      </c>
      <c r="F50" s="20" t="n">
        <v>3.35425663</v>
      </c>
      <c r="G50" s="18" t="n">
        <v>44.31239369</v>
      </c>
      <c r="H50" s="20" t="n">
        <v>3.62019486</v>
      </c>
      <c r="I50" s="18" t="n">
        <v>8.769175479999999</v>
      </c>
      <c r="J50" s="20" t="n">
        <v>2.05654139</v>
      </c>
      <c r="K50" s="18" t="s">
        <v>404</v>
      </c>
      <c r="L50" s="20" t="s">
        <v>404</v>
      </c>
      <c r="M50" s="18" t="n">
        <v>0</v>
      </c>
      <c r="N50" s="20" t="n">
        <v>0</v>
      </c>
      <c r="O50" s="18" t="n">
        <v>0</v>
      </c>
      <c r="P50" s="20" t="n">
        <v>0</v>
      </c>
      <c r="Q50" s="18" t="n">
        <v>6.80464216</v>
      </c>
      <c r="R50" s="20" t="n">
        <v>1.69017725</v>
      </c>
    </row>
    <row r="51" spans="1:18">
      <c r="A51" s="15" t="s">
        <v>448</v>
      </c>
      <c r="B51" s="17" t="n">
        <v>6866</v>
      </c>
      <c r="C51" s="18">
        <f>(1097.0/B51*100)</f>
        <v/>
      </c>
      <c r="D51" s="19" t="n">
        <v>5769</v>
      </c>
      <c r="E51" s="18" t="n">
        <v>16.7877596</v>
      </c>
      <c r="F51" s="20" t="n">
        <v>3.10624677</v>
      </c>
      <c r="G51" s="18" t="n">
        <v>76.09798876000001</v>
      </c>
      <c r="H51" s="20" t="n">
        <v>3.59239431</v>
      </c>
      <c r="I51" s="18" t="n">
        <v>7.11425163</v>
      </c>
      <c r="J51" s="20" t="n">
        <v>2.14385638</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21.9463622</v>
      </c>
      <c r="F52" s="20" t="n">
        <v>3.48070209</v>
      </c>
      <c r="G52" s="18" t="n">
        <v>70.00558435000001</v>
      </c>
      <c r="H52" s="20" t="n">
        <v>3.90075439</v>
      </c>
      <c r="I52" s="18" t="n">
        <v>0.70727103</v>
      </c>
      <c r="J52" s="20" t="n">
        <v>0.01650758</v>
      </c>
      <c r="K52" s="18" t="s">
        <v>404</v>
      </c>
      <c r="L52" s="20" t="s">
        <v>404</v>
      </c>
      <c r="M52" s="18" t="n">
        <v>0</v>
      </c>
      <c r="N52" s="20" t="n">
        <v>0</v>
      </c>
      <c r="O52" s="18" t="n">
        <v>0</v>
      </c>
      <c r="P52" s="20" t="n">
        <v>0</v>
      </c>
      <c r="Q52" s="18" t="n">
        <v>7.34078242</v>
      </c>
      <c r="R52" s="20" t="n">
        <v>2.12900685</v>
      </c>
    </row>
    <row r="53" spans="1:18">
      <c r="A53" s="15" t="s">
        <v>450</v>
      </c>
      <c r="B53" s="17" t="n">
        <v>5571</v>
      </c>
      <c r="C53" s="18">
        <f>(0.0/B53*100)</f>
        <v/>
      </c>
      <c r="D53" s="19" t="n">
        <v>5571</v>
      </c>
      <c r="E53" s="18" t="n">
        <v>24.45593152</v>
      </c>
      <c r="F53" s="20" t="n">
        <v>0.1233788</v>
      </c>
      <c r="G53" s="18" t="n">
        <v>61.20484718</v>
      </c>
      <c r="H53" s="20" t="n">
        <v>0.15324191</v>
      </c>
      <c r="I53" s="18" t="n">
        <v>1.01628048</v>
      </c>
      <c r="J53" s="20" t="n">
        <v>0.06215544</v>
      </c>
      <c r="K53" s="18" t="s">
        <v>404</v>
      </c>
      <c r="L53" s="20" t="s">
        <v>404</v>
      </c>
      <c r="M53" s="18" t="n">
        <v>0</v>
      </c>
      <c r="N53" s="20" t="n">
        <v>0</v>
      </c>
      <c r="O53" s="18" t="n">
        <v>0</v>
      </c>
      <c r="P53" s="20" t="n">
        <v>0</v>
      </c>
      <c r="Q53" s="18" t="n">
        <v>13.32294083</v>
      </c>
      <c r="R53" s="20" t="n">
        <v>0.11721348</v>
      </c>
    </row>
    <row r="54" spans="1:18">
      <c r="A54" s="15" t="s">
        <v>451</v>
      </c>
      <c r="B54" s="17" t="n">
        <v>4740</v>
      </c>
      <c r="C54" s="18">
        <f>(199.0/B54*100)</f>
        <v/>
      </c>
      <c r="D54" s="19" t="n">
        <v>4541</v>
      </c>
      <c r="E54" s="18" t="n">
        <v>40.77365045</v>
      </c>
      <c r="F54" s="20" t="n">
        <v>4.28543805</v>
      </c>
      <c r="G54" s="18" t="n">
        <v>28.00032941</v>
      </c>
      <c r="H54" s="20" t="n">
        <v>3.60322392</v>
      </c>
      <c r="I54" s="18" t="n">
        <v>12.32065786</v>
      </c>
      <c r="J54" s="20" t="n">
        <v>1.87807052</v>
      </c>
      <c r="K54" s="18" t="s">
        <v>404</v>
      </c>
      <c r="L54" s="20" t="s">
        <v>404</v>
      </c>
      <c r="M54" s="18" t="n">
        <v>0</v>
      </c>
      <c r="N54" s="20" t="n">
        <v>0</v>
      </c>
      <c r="O54" s="18" t="n">
        <v>0</v>
      </c>
      <c r="P54" s="20" t="n">
        <v>0</v>
      </c>
      <c r="Q54" s="18" t="n">
        <v>18.90536228</v>
      </c>
      <c r="R54" s="20" t="n">
        <v>3.40662693</v>
      </c>
    </row>
    <row r="55" spans="1:18">
      <c r="A55" s="15" t="s">
        <v>452</v>
      </c>
      <c r="B55" s="17" t="n">
        <v>5316</v>
      </c>
      <c r="C55" s="18">
        <f>(43.0/B55*100)</f>
        <v/>
      </c>
      <c r="D55" s="19" t="n">
        <v>5273</v>
      </c>
      <c r="E55" s="18" t="n">
        <v>51.95232035</v>
      </c>
      <c r="F55" s="20" t="n">
        <v>3.22998453</v>
      </c>
      <c r="G55" s="18" t="n">
        <v>12.76718602</v>
      </c>
      <c r="H55" s="20" t="n">
        <v>2.07588011</v>
      </c>
      <c r="I55" s="18" t="n">
        <v>0</v>
      </c>
      <c r="J55" s="20" t="n">
        <v>0</v>
      </c>
      <c r="K55" s="18" t="s">
        <v>404</v>
      </c>
      <c r="L55" s="20" t="s">
        <v>404</v>
      </c>
      <c r="M55" s="18" t="n">
        <v>0</v>
      </c>
      <c r="N55" s="20" t="n">
        <v>0</v>
      </c>
      <c r="O55" s="18" t="n">
        <v>0</v>
      </c>
      <c r="P55" s="20" t="n">
        <v>0</v>
      </c>
      <c r="Q55" s="18" t="n">
        <v>35.28049363</v>
      </c>
      <c r="R55" s="20" t="n">
        <v>3.09658673</v>
      </c>
    </row>
    <row r="56" spans="1:18">
      <c r="A56" s="15" t="s">
        <v>453</v>
      </c>
      <c r="B56" s="17" t="n">
        <v>5359</v>
      </c>
      <c r="C56" s="18">
        <f>(0.0/B56*100)</f>
        <v/>
      </c>
      <c r="D56" s="19" t="n">
        <v>5359</v>
      </c>
      <c r="E56" s="18" t="n">
        <v>41.2967967</v>
      </c>
      <c r="F56" s="20" t="n">
        <v>3.78299454</v>
      </c>
      <c r="G56" s="18" t="n">
        <v>48.96286666</v>
      </c>
      <c r="H56" s="20" t="n">
        <v>4.02834703</v>
      </c>
      <c r="I56" s="18" t="n">
        <v>4.28530324</v>
      </c>
      <c r="J56" s="20" t="n">
        <v>1.60179577</v>
      </c>
      <c r="K56" s="18" t="s">
        <v>404</v>
      </c>
      <c r="L56" s="20" t="s">
        <v>404</v>
      </c>
      <c r="M56" s="18" t="n">
        <v>0</v>
      </c>
      <c r="N56" s="20" t="n">
        <v>0</v>
      </c>
      <c r="O56" s="18" t="n">
        <v>0</v>
      </c>
      <c r="P56" s="20" t="n">
        <v>0</v>
      </c>
      <c r="Q56" s="18" t="n">
        <v>5.4550334</v>
      </c>
      <c r="R56" s="20" t="n">
        <v>2.10225819</v>
      </c>
    </row>
    <row r="57" spans="1:18">
      <c r="A57" s="15" t="s">
        <v>454</v>
      </c>
      <c r="B57" s="17" t="n">
        <v>6513</v>
      </c>
      <c r="C57" s="18">
        <f>(0.0/B57*100)</f>
        <v/>
      </c>
      <c r="D57" s="19" t="n">
        <v>6513</v>
      </c>
      <c r="E57" s="18" t="n">
        <v>73.90873952</v>
      </c>
      <c r="F57" s="20" t="n">
        <v>3.04906312</v>
      </c>
      <c r="G57" s="18" t="n">
        <v>11.47340248</v>
      </c>
      <c r="H57" s="20" t="n">
        <v>2.28316016</v>
      </c>
      <c r="I57" s="18" t="n">
        <v>0</v>
      </c>
      <c r="J57" s="20" t="n">
        <v>0</v>
      </c>
      <c r="K57" s="18" t="s">
        <v>404</v>
      </c>
      <c r="L57" s="20" t="s">
        <v>404</v>
      </c>
      <c r="M57" s="18" t="n">
        <v>0</v>
      </c>
      <c r="N57" s="20" t="n">
        <v>0</v>
      </c>
      <c r="O57" s="18" t="n">
        <v>0</v>
      </c>
      <c r="P57" s="20" t="n">
        <v>0</v>
      </c>
      <c r="Q57" s="18" t="n">
        <v>14.617858</v>
      </c>
      <c r="R57" s="20" t="n">
        <v>2.58557872</v>
      </c>
    </row>
    <row r="58" spans="1:18">
      <c r="A58" s="15" t="s">
        <v>455</v>
      </c>
      <c r="B58" s="17" t="n">
        <v>7267</v>
      </c>
      <c r="C58" s="18">
        <f>(0.0/B58*100)</f>
        <v/>
      </c>
      <c r="D58" s="19" t="n">
        <v>7267</v>
      </c>
      <c r="E58" s="18" t="n">
        <v>48.4685753</v>
      </c>
      <c r="F58" s="20" t="n">
        <v>3.65796425</v>
      </c>
      <c r="G58" s="18" t="n">
        <v>21.4848102</v>
      </c>
      <c r="H58" s="20" t="n">
        <v>3.06896344</v>
      </c>
      <c r="I58" s="18" t="n">
        <v>0</v>
      </c>
      <c r="J58" s="20" t="n">
        <v>0</v>
      </c>
      <c r="K58" s="18" t="s">
        <v>404</v>
      </c>
      <c r="L58" s="20" t="s">
        <v>404</v>
      </c>
      <c r="M58" s="18" t="n">
        <v>0</v>
      </c>
      <c r="N58" s="20" t="n">
        <v>0</v>
      </c>
      <c r="O58" s="18" t="n">
        <v>0</v>
      </c>
      <c r="P58" s="20" t="n">
        <v>0</v>
      </c>
      <c r="Q58" s="18" t="n">
        <v>30.0466145</v>
      </c>
      <c r="R58" s="20" t="n">
        <v>3.37172499</v>
      </c>
    </row>
    <row r="59" spans="1:18">
      <c r="A59" s="15" t="s">
        <v>456</v>
      </c>
      <c r="B59" s="17" t="n">
        <v>4826</v>
      </c>
      <c r="C59" s="18">
        <f>(0.0/B59*100)</f>
        <v/>
      </c>
      <c r="D59" s="19" t="n">
        <v>4826</v>
      </c>
      <c r="E59" s="18" t="n">
        <v>38.38356312</v>
      </c>
      <c r="F59" s="20" t="n">
        <v>1.29001356</v>
      </c>
      <c r="G59" s="18" t="n">
        <v>32.25636475</v>
      </c>
      <c r="H59" s="20" t="n">
        <v>1.12189157</v>
      </c>
      <c r="I59" s="18" t="n">
        <v>0</v>
      </c>
      <c r="J59" s="20" t="n">
        <v>0</v>
      </c>
      <c r="K59" s="18" t="s">
        <v>404</v>
      </c>
      <c r="L59" s="20" t="s">
        <v>404</v>
      </c>
      <c r="M59" s="18" t="n">
        <v>0</v>
      </c>
      <c r="N59" s="20" t="n">
        <v>0</v>
      </c>
      <c r="O59" s="18" t="n">
        <v>0</v>
      </c>
      <c r="P59" s="20" t="n">
        <v>0</v>
      </c>
      <c r="Q59" s="18" t="n">
        <v>29.36007212</v>
      </c>
      <c r="R59" s="20" t="n">
        <v>1.24391004</v>
      </c>
    </row>
    <row r="60" spans="1:18">
      <c r="A60" s="15" t="s">
        <v>457</v>
      </c>
      <c r="B60" s="17" t="n">
        <v>4546</v>
      </c>
      <c r="C60" s="18">
        <f>(0.0/B60*100)</f>
        <v/>
      </c>
      <c r="D60" s="19" t="n">
        <v>4546</v>
      </c>
      <c r="E60" s="18" t="n">
        <v>43.40178654</v>
      </c>
      <c r="F60" s="20" t="n">
        <v>3.31483097</v>
      </c>
      <c r="G60" s="18" t="n">
        <v>7.60306454</v>
      </c>
      <c r="H60" s="20" t="n">
        <v>1.83173539</v>
      </c>
      <c r="I60" s="18" t="n">
        <v>0</v>
      </c>
      <c r="J60" s="20" t="n">
        <v>0</v>
      </c>
      <c r="K60" s="18" t="s">
        <v>404</v>
      </c>
      <c r="L60" s="20" t="s">
        <v>404</v>
      </c>
      <c r="M60" s="18" t="n">
        <v>0</v>
      </c>
      <c r="N60" s="20" t="n">
        <v>0</v>
      </c>
      <c r="O60" s="18" t="n">
        <v>0</v>
      </c>
      <c r="P60" s="20" t="n">
        <v>0</v>
      </c>
      <c r="Q60" s="18" t="n">
        <v>48.99514891</v>
      </c>
      <c r="R60" s="20" t="n">
        <v>3.31648755</v>
      </c>
    </row>
    <row r="61" spans="1:18">
      <c r="A61" s="15" t="s">
        <v>458</v>
      </c>
      <c r="B61" s="17" t="n">
        <v>6525</v>
      </c>
      <c r="C61" s="18">
        <f>(0.0/B61*100)</f>
        <v/>
      </c>
      <c r="D61" s="19" t="n">
        <v>6525</v>
      </c>
      <c r="E61" s="18" t="n">
        <v>34.67105738</v>
      </c>
      <c r="F61" s="20" t="n">
        <v>2.7132515</v>
      </c>
      <c r="G61" s="18" t="n">
        <v>51.20849397</v>
      </c>
      <c r="H61" s="20" t="n">
        <v>2.76839727</v>
      </c>
      <c r="I61" s="18" t="n">
        <v>1.18782742</v>
      </c>
      <c r="J61" s="20" t="n">
        <v>0.71730393</v>
      </c>
      <c r="K61" s="18" t="s">
        <v>404</v>
      </c>
      <c r="L61" s="20" t="s">
        <v>404</v>
      </c>
      <c r="M61" s="18" t="n">
        <v>0</v>
      </c>
      <c r="N61" s="20" t="n">
        <v>0</v>
      </c>
      <c r="O61" s="18" t="n">
        <v>0</v>
      </c>
      <c r="P61" s="20" t="n">
        <v>0</v>
      </c>
      <c r="Q61" s="18" t="n">
        <v>12.93262123</v>
      </c>
      <c r="R61" s="20" t="n">
        <v>2.0507094</v>
      </c>
    </row>
    <row r="62" spans="1:18">
      <c r="A62" s="15" t="s">
        <v>459</v>
      </c>
      <c r="B62" s="17" t="n">
        <v>4476</v>
      </c>
      <c r="C62" s="18">
        <f>(0.0/B62*100)</f>
        <v/>
      </c>
      <c r="D62" s="19" t="n">
        <v>4476</v>
      </c>
      <c r="E62" s="18" t="n">
        <v>51.25249517</v>
      </c>
      <c r="F62" s="20" t="n">
        <v>0.05706279</v>
      </c>
      <c r="G62" s="18" t="n">
        <v>38.71582039</v>
      </c>
      <c r="H62" s="20" t="n">
        <v>0.04960985</v>
      </c>
      <c r="I62" s="18" t="n">
        <v>0.43076457</v>
      </c>
      <c r="J62" s="20" t="n">
        <v>0.00694981</v>
      </c>
      <c r="K62" s="18" t="s">
        <v>404</v>
      </c>
      <c r="L62" s="20" t="s">
        <v>404</v>
      </c>
      <c r="M62" s="18" t="n">
        <v>0</v>
      </c>
      <c r="N62" s="20" t="n">
        <v>0</v>
      </c>
      <c r="O62" s="18" t="n">
        <v>0</v>
      </c>
      <c r="P62" s="20" t="n">
        <v>0</v>
      </c>
      <c r="Q62" s="18" t="n">
        <v>9.600919879999999</v>
      </c>
      <c r="R62" s="20" t="n">
        <v>0.03498569</v>
      </c>
    </row>
    <row r="63" spans="1:18">
      <c r="A63" s="15" t="s">
        <v>460</v>
      </c>
      <c r="B63" s="17" t="n">
        <v>5324</v>
      </c>
      <c r="C63" s="18">
        <f>(0.0/B63*100)</f>
        <v/>
      </c>
      <c r="D63" s="19" t="n">
        <v>5324</v>
      </c>
      <c r="E63" s="18" t="n">
        <v>54.56406213</v>
      </c>
      <c r="F63" s="20" t="n">
        <v>0.17398234</v>
      </c>
      <c r="G63" s="18" t="n">
        <v>14.31988517</v>
      </c>
      <c r="H63" s="20" t="n">
        <v>0.10542192</v>
      </c>
      <c r="I63" s="18" t="n">
        <v>0</v>
      </c>
      <c r="J63" s="20" t="n">
        <v>0</v>
      </c>
      <c r="K63" s="18" t="s">
        <v>404</v>
      </c>
      <c r="L63" s="20" t="s">
        <v>404</v>
      </c>
      <c r="M63" s="18" t="n">
        <v>0</v>
      </c>
      <c r="N63" s="20" t="n">
        <v>0</v>
      </c>
      <c r="O63" s="18" t="n">
        <v>0</v>
      </c>
      <c r="P63" s="20" t="n">
        <v>0</v>
      </c>
      <c r="Q63" s="18" t="n">
        <v>31.11605271</v>
      </c>
      <c r="R63" s="20" t="n">
        <v>0.17004874</v>
      </c>
    </row>
    <row r="64" spans="1:18">
      <c r="A64" s="15" t="s">
        <v>461</v>
      </c>
      <c r="B64" s="17" t="n">
        <v>3634</v>
      </c>
      <c r="C64" s="18">
        <f>(27.0/B64*100)</f>
        <v/>
      </c>
      <c r="D64" s="19" t="n">
        <v>3607</v>
      </c>
      <c r="E64" s="18" t="n">
        <v>31.7628465</v>
      </c>
      <c r="F64" s="20" t="n">
        <v>0.112135</v>
      </c>
      <c r="G64" s="18" t="n">
        <v>53.92048119</v>
      </c>
      <c r="H64" s="20" t="n">
        <v>0.09628799</v>
      </c>
      <c r="I64" s="18" t="n">
        <v>0</v>
      </c>
      <c r="J64" s="20" t="n">
        <v>0</v>
      </c>
      <c r="K64" s="18" t="s">
        <v>404</v>
      </c>
      <c r="L64" s="20" t="s">
        <v>404</v>
      </c>
      <c r="M64" s="18" t="n">
        <v>0</v>
      </c>
      <c r="N64" s="20" t="n">
        <v>0</v>
      </c>
      <c r="O64" s="18" t="n">
        <v>0</v>
      </c>
      <c r="P64" s="20" t="n">
        <v>0</v>
      </c>
      <c r="Q64" s="18" t="n">
        <v>14.31667231</v>
      </c>
      <c r="R64" s="20" t="n">
        <v>0.08473582</v>
      </c>
    </row>
    <row r="65" spans="1:18">
      <c r="A65" s="15" t="s">
        <v>462</v>
      </c>
      <c r="B65" s="17" t="n">
        <v>5325</v>
      </c>
      <c r="C65" s="18">
        <f>(0.0/B65*100)</f>
        <v/>
      </c>
      <c r="D65" s="19" t="n">
        <v>5325</v>
      </c>
      <c r="E65" s="18" t="n">
        <v>83.90360268000001</v>
      </c>
      <c r="F65" s="20" t="n">
        <v>2.67710659</v>
      </c>
      <c r="G65" s="18" t="n">
        <v>13.27224594</v>
      </c>
      <c r="H65" s="20" t="n">
        <v>2.43610111</v>
      </c>
      <c r="I65" s="18" t="n">
        <v>0</v>
      </c>
      <c r="J65" s="20" t="n">
        <v>0</v>
      </c>
      <c r="K65" s="18" t="s">
        <v>404</v>
      </c>
      <c r="L65" s="20" t="s">
        <v>404</v>
      </c>
      <c r="M65" s="18" t="n">
        <v>0</v>
      </c>
      <c r="N65" s="20" t="n">
        <v>0</v>
      </c>
      <c r="O65" s="18" t="n">
        <v>0</v>
      </c>
      <c r="P65" s="20" t="n">
        <v>0</v>
      </c>
      <c r="Q65" s="18" t="n">
        <v>2.82415138</v>
      </c>
      <c r="R65" s="20" t="n">
        <v>1.21505488</v>
      </c>
    </row>
    <row r="66" spans="1:18">
      <c r="A66" s="15" t="s">
        <v>463</v>
      </c>
      <c r="B66" s="17" t="n">
        <v>5665</v>
      </c>
      <c r="C66" s="18">
        <f>(0.0/B66*100)</f>
        <v/>
      </c>
      <c r="D66" s="19" t="n">
        <v>5665</v>
      </c>
      <c r="E66" s="18" t="n">
        <v>36.12559311</v>
      </c>
      <c r="F66" s="20" t="n">
        <v>0.28037829</v>
      </c>
      <c r="G66" s="18" t="n">
        <v>54.46756792</v>
      </c>
      <c r="H66" s="20" t="n">
        <v>0.33007848</v>
      </c>
      <c r="I66" s="18" t="n">
        <v>1.05209465</v>
      </c>
      <c r="J66" s="20" t="n">
        <v>0.33984667</v>
      </c>
      <c r="K66" s="18" t="s">
        <v>404</v>
      </c>
      <c r="L66" s="20" t="s">
        <v>404</v>
      </c>
      <c r="M66" s="18" t="n">
        <v>0</v>
      </c>
      <c r="N66" s="20" t="n">
        <v>0</v>
      </c>
      <c r="O66" s="18" t="n">
        <v>0</v>
      </c>
      <c r="P66" s="20" t="n">
        <v>0</v>
      </c>
      <c r="Q66" s="18" t="n">
        <v>8.354744330000001</v>
      </c>
      <c r="R66" s="20" t="n">
        <v>0.06552864</v>
      </c>
    </row>
    <row r="67" spans="1:18">
      <c r="A67" s="15" t="s">
        <v>464</v>
      </c>
      <c r="B67" s="17" t="n">
        <v>6971</v>
      </c>
      <c r="C67" s="18">
        <f>(0.0/B67*100)</f>
        <v/>
      </c>
      <c r="D67" s="19" t="n">
        <v>6971</v>
      </c>
      <c r="E67" s="18" t="n">
        <v>52.7510017</v>
      </c>
      <c r="F67" s="20" t="n">
        <v>3.20287964</v>
      </c>
      <c r="G67" s="18" t="n">
        <v>25.73623729</v>
      </c>
      <c r="H67" s="20" t="n">
        <v>2.70729315</v>
      </c>
      <c r="I67" s="18" t="n">
        <v>0.8893451</v>
      </c>
      <c r="J67" s="20" t="n">
        <v>0.5227811</v>
      </c>
      <c r="K67" s="18" t="s">
        <v>404</v>
      </c>
      <c r="L67" s="20" t="s">
        <v>404</v>
      </c>
      <c r="M67" s="18" t="n">
        <v>0</v>
      </c>
      <c r="N67" s="20" t="n">
        <v>0</v>
      </c>
      <c r="O67" s="18" t="n">
        <v>0</v>
      </c>
      <c r="P67" s="20" t="n">
        <v>0</v>
      </c>
      <c r="Q67" s="18" t="n">
        <v>20.62341592</v>
      </c>
      <c r="R67" s="20" t="n">
        <v>2.53035825</v>
      </c>
    </row>
    <row r="68" spans="1:18">
      <c r="A68" s="15" t="s">
        <v>465</v>
      </c>
      <c r="B68" s="17" t="n">
        <v>12083</v>
      </c>
      <c r="C68" s="18">
        <f>(0.0/B68*100)</f>
        <v/>
      </c>
      <c r="D68" s="19" t="n">
        <v>12083</v>
      </c>
      <c r="E68" s="18" t="n">
        <v>68.93209536000001</v>
      </c>
      <c r="F68" s="20" t="n">
        <v>0.08875882</v>
      </c>
      <c r="G68" s="18" t="n">
        <v>26.60361647</v>
      </c>
      <c r="H68" s="20" t="n">
        <v>0.09264917</v>
      </c>
      <c r="I68" s="18" t="n">
        <v>0.73080554</v>
      </c>
      <c r="J68" s="20" t="n">
        <v>0.02197892</v>
      </c>
      <c r="K68" s="18" t="s">
        <v>404</v>
      </c>
      <c r="L68" s="20" t="s">
        <v>404</v>
      </c>
      <c r="M68" s="18" t="n">
        <v>0</v>
      </c>
      <c r="N68" s="20" t="n">
        <v>0</v>
      </c>
      <c r="O68" s="18" t="n">
        <v>0</v>
      </c>
      <c r="P68" s="20" t="n">
        <v>0</v>
      </c>
      <c r="Q68" s="18" t="n">
        <v>3.73348263</v>
      </c>
      <c r="R68" s="20" t="n">
        <v>0.0260358</v>
      </c>
    </row>
    <row r="69" spans="1:18">
      <c r="A69" s="15" t="s">
        <v>466</v>
      </c>
      <c r="B69" s="17" t="n">
        <v>4876</v>
      </c>
      <c r="C69" s="18">
        <f>(0.0/B69*100)</f>
        <v/>
      </c>
      <c r="D69" s="19" t="n">
        <v>4876</v>
      </c>
      <c r="E69" s="18" t="n">
        <v>66.03490685</v>
      </c>
      <c r="F69" s="20" t="n">
        <v>3.91337282</v>
      </c>
      <c r="G69" s="18" t="n">
        <v>25.30542817</v>
      </c>
      <c r="H69" s="20" t="n">
        <v>3.75615655</v>
      </c>
      <c r="I69" s="18" t="n">
        <v>0</v>
      </c>
      <c r="J69" s="20" t="n">
        <v>0</v>
      </c>
      <c r="K69" s="18" t="s">
        <v>404</v>
      </c>
      <c r="L69" s="20" t="s">
        <v>404</v>
      </c>
      <c r="M69" s="18" t="n">
        <v>0</v>
      </c>
      <c r="N69" s="20" t="n">
        <v>0</v>
      </c>
      <c r="O69" s="18" t="n">
        <v>0</v>
      </c>
      <c r="P69" s="20" t="n">
        <v>0</v>
      </c>
      <c r="Q69" s="18" t="n">
        <v>8.65966497</v>
      </c>
      <c r="R69" s="20" t="n">
        <v>2.18069763</v>
      </c>
    </row>
    <row r="70" spans="1:18">
      <c r="A70" s="15" t="s">
        <v>467</v>
      </c>
      <c r="B70" s="17" t="n">
        <v>6036</v>
      </c>
      <c r="C70" s="18">
        <f>(0.0/B70*100)</f>
        <v/>
      </c>
      <c r="D70" s="19" t="n">
        <v>6036</v>
      </c>
      <c r="E70" s="18" t="n">
        <v>89.14353601000001</v>
      </c>
      <c r="F70" s="20" t="n">
        <v>1.85444634</v>
      </c>
      <c r="G70" s="18" t="n">
        <v>10.12436958</v>
      </c>
      <c r="H70" s="20" t="n">
        <v>1.78194162</v>
      </c>
      <c r="I70" s="18" t="n">
        <v>0</v>
      </c>
      <c r="J70" s="20" t="n">
        <v>0</v>
      </c>
      <c r="K70" s="18" t="s">
        <v>404</v>
      </c>
      <c r="L70" s="20" t="s">
        <v>404</v>
      </c>
      <c r="M70" s="18" t="n">
        <v>0</v>
      </c>
      <c r="N70" s="20" t="n">
        <v>0</v>
      </c>
      <c r="O70" s="18" t="n">
        <v>0</v>
      </c>
      <c r="P70" s="20" t="n">
        <v>0</v>
      </c>
      <c r="Q70" s="18" t="n">
        <v>0.73209442</v>
      </c>
      <c r="R70" s="20" t="n">
        <v>0.49589688</v>
      </c>
    </row>
    <row r="71" spans="1:18">
      <c r="A71" s="15" t="s">
        <v>468</v>
      </c>
      <c r="B71" s="17" t="n">
        <v>6115</v>
      </c>
      <c r="C71" s="18">
        <f>(0.0/B71*100)</f>
        <v/>
      </c>
      <c r="D71" s="19" t="n">
        <v>6115</v>
      </c>
      <c r="E71" s="18" t="n">
        <v>83.4785365</v>
      </c>
      <c r="F71" s="20" t="n">
        <v>0.82352799</v>
      </c>
      <c r="G71" s="18" t="n">
        <v>15.35762186</v>
      </c>
      <c r="H71" s="20" t="n">
        <v>0.81726169</v>
      </c>
      <c r="I71" s="18" t="n">
        <v>0.62661758</v>
      </c>
      <c r="J71" s="20" t="n">
        <v>0.02967901</v>
      </c>
      <c r="K71" s="18" t="s">
        <v>404</v>
      </c>
      <c r="L71" s="20" t="s">
        <v>404</v>
      </c>
      <c r="M71" s="18" t="n">
        <v>0</v>
      </c>
      <c r="N71" s="20" t="n">
        <v>0</v>
      </c>
      <c r="O71" s="18" t="n">
        <v>0</v>
      </c>
      <c r="P71" s="20" t="n">
        <v>0</v>
      </c>
      <c r="Q71" s="18" t="n">
        <v>0.53722406</v>
      </c>
      <c r="R71" s="20" t="n">
        <v>0.01989416</v>
      </c>
    </row>
    <row r="72" spans="1:18">
      <c r="A72" s="15" t="s">
        <v>469</v>
      </c>
      <c r="B72" s="17" t="n">
        <v>7708</v>
      </c>
      <c r="C72" s="18">
        <f>(0.0/B72*100)</f>
        <v/>
      </c>
      <c r="D72" s="19" t="n">
        <v>7708</v>
      </c>
      <c r="E72" s="18" t="n">
        <v>46.75325637</v>
      </c>
      <c r="F72" s="20" t="n">
        <v>3.35429754</v>
      </c>
      <c r="G72" s="18" t="n">
        <v>48.80838644</v>
      </c>
      <c r="H72" s="20" t="n">
        <v>3.18827537</v>
      </c>
      <c r="I72" s="18" t="n">
        <v>1.80009285</v>
      </c>
      <c r="J72" s="20" t="n">
        <v>0.92598662</v>
      </c>
      <c r="K72" s="18" t="s">
        <v>404</v>
      </c>
      <c r="L72" s="20" t="s">
        <v>404</v>
      </c>
      <c r="M72" s="18" t="n">
        <v>0</v>
      </c>
      <c r="N72" s="20" t="n">
        <v>0</v>
      </c>
      <c r="O72" s="18" t="n">
        <v>0</v>
      </c>
      <c r="P72" s="20" t="n">
        <v>0</v>
      </c>
      <c r="Q72" s="18" t="n">
        <v>2.63826434</v>
      </c>
      <c r="R72" s="20" t="n">
        <v>1.14087715</v>
      </c>
    </row>
    <row r="73" spans="1:18">
      <c r="A73" s="15" t="s">
        <v>470</v>
      </c>
      <c r="B73" s="17" t="n">
        <v>8249</v>
      </c>
      <c r="C73" s="18">
        <f>(0.0/B73*100)</f>
        <v/>
      </c>
      <c r="D73" s="19" t="n">
        <v>8249</v>
      </c>
      <c r="E73" s="18" t="n">
        <v>77.00811341000001</v>
      </c>
      <c r="F73" s="20" t="n">
        <v>3.20494964</v>
      </c>
      <c r="G73" s="18" t="n">
        <v>17.17340888</v>
      </c>
      <c r="H73" s="20" t="n">
        <v>3.12318748</v>
      </c>
      <c r="I73" s="18" t="n">
        <v>2.74093588</v>
      </c>
      <c r="J73" s="20" t="n">
        <v>1.27603664</v>
      </c>
      <c r="K73" s="18" t="s">
        <v>404</v>
      </c>
      <c r="L73" s="20" t="s">
        <v>404</v>
      </c>
      <c r="M73" s="18" t="n">
        <v>0</v>
      </c>
      <c r="N73" s="20" t="n">
        <v>0</v>
      </c>
      <c r="O73" s="18" t="n">
        <v>0</v>
      </c>
      <c r="P73" s="20" t="n">
        <v>0</v>
      </c>
      <c r="Q73" s="18" t="n">
        <v>3.07754183</v>
      </c>
      <c r="R73" s="20" t="n">
        <v>1.21891215</v>
      </c>
    </row>
    <row r="74" spans="1:18">
      <c r="A74" s="15" t="s">
        <v>471</v>
      </c>
      <c r="B74" s="17" t="n">
        <v>4692</v>
      </c>
      <c r="C74" s="18">
        <f>(484.0/B74*100)</f>
        <v/>
      </c>
      <c r="D74" s="19" t="n">
        <v>4208</v>
      </c>
      <c r="E74" s="18" t="n">
        <v>45.65027118</v>
      </c>
      <c r="F74" s="20" t="n">
        <v>0.27029597</v>
      </c>
      <c r="G74" s="18" t="n">
        <v>31.71160369</v>
      </c>
      <c r="H74" s="20" t="n">
        <v>0.29596448</v>
      </c>
      <c r="I74" s="18" t="n">
        <v>0</v>
      </c>
      <c r="J74" s="20" t="n">
        <v>0</v>
      </c>
      <c r="K74" s="18" t="s">
        <v>404</v>
      </c>
      <c r="L74" s="20" t="s">
        <v>404</v>
      </c>
      <c r="M74" s="18" t="n">
        <v>0</v>
      </c>
      <c r="N74" s="20" t="n">
        <v>0</v>
      </c>
      <c r="O74" s="18" t="n">
        <v>0</v>
      </c>
      <c r="P74" s="20" t="n">
        <v>0</v>
      </c>
      <c r="Q74" s="18" t="n">
        <v>22.63812513</v>
      </c>
      <c r="R74" s="20" t="n">
        <v>0.26840571</v>
      </c>
    </row>
    <row r="75" spans="1:18">
      <c r="A75" s="15" t="s">
        <v>472</v>
      </c>
      <c r="B75" s="17" t="n">
        <v>5375</v>
      </c>
      <c r="C75" s="18">
        <f>(483.0/B75*100)</f>
        <v/>
      </c>
      <c r="D75" s="19" t="n">
        <v>4892</v>
      </c>
      <c r="E75" s="18" t="n">
        <v>53.34062551</v>
      </c>
      <c r="F75" s="20" t="n">
        <v>4.25029479</v>
      </c>
      <c r="G75" s="18" t="n">
        <v>30.76980488</v>
      </c>
      <c r="H75" s="20" t="n">
        <v>4.04968193</v>
      </c>
      <c r="I75" s="18" t="n">
        <v>9.05972854</v>
      </c>
      <c r="J75" s="20" t="n">
        <v>2.57180003</v>
      </c>
      <c r="K75" s="18" t="s">
        <v>404</v>
      </c>
      <c r="L75" s="20" t="s">
        <v>404</v>
      </c>
      <c r="M75" s="18" t="n">
        <v>0</v>
      </c>
      <c r="N75" s="20" t="n">
        <v>0</v>
      </c>
      <c r="O75" s="18" t="n">
        <v>0</v>
      </c>
      <c r="P75" s="20" t="n">
        <v>0</v>
      </c>
      <c r="Q75" s="18" t="n">
        <v>6.82984108</v>
      </c>
      <c r="R75" s="20" t="n">
        <v>1.90044895</v>
      </c>
    </row>
    <row r="76" spans="1:18">
      <c r="A76" s="15" t="s">
        <v>473</v>
      </c>
      <c r="B76" s="17" t="n">
        <v>14167</v>
      </c>
      <c r="C76" s="18">
        <f>(1400.0/B76*100)</f>
        <v/>
      </c>
      <c r="D76" s="19" t="n">
        <v>12767</v>
      </c>
      <c r="E76" s="18" t="n">
        <v>68.5353817</v>
      </c>
      <c r="F76" s="20" t="n">
        <v>2.13268411</v>
      </c>
      <c r="G76" s="18" t="n">
        <v>16.13582366</v>
      </c>
      <c r="H76" s="20" t="n">
        <v>1.697352</v>
      </c>
      <c r="I76" s="18" t="n">
        <v>8.696268829999999</v>
      </c>
      <c r="J76" s="20" t="n">
        <v>1.48191425</v>
      </c>
      <c r="K76" s="18" t="s">
        <v>404</v>
      </c>
      <c r="L76" s="20" t="s">
        <v>404</v>
      </c>
      <c r="M76" s="18" t="n">
        <v>0</v>
      </c>
      <c r="N76" s="20" t="n">
        <v>0</v>
      </c>
      <c r="O76" s="18" t="n">
        <v>0</v>
      </c>
      <c r="P76" s="20" t="n">
        <v>0</v>
      </c>
      <c r="Q76" s="18" t="n">
        <v>6.63252582</v>
      </c>
      <c r="R76" s="20" t="n">
        <v>0.8794154199999999</v>
      </c>
    </row>
    <row r="77" spans="1:18">
      <c r="A77" s="15" t="s">
        <v>474</v>
      </c>
      <c r="B77" s="17" t="n">
        <v>6062</v>
      </c>
      <c r="C77" s="18">
        <f>(0.0/B77*100)</f>
        <v/>
      </c>
      <c r="D77" s="19" t="n">
        <v>6062</v>
      </c>
      <c r="E77" s="18" t="n">
        <v>10.86172764</v>
      </c>
      <c r="F77" s="20" t="n">
        <v>2.13105194</v>
      </c>
      <c r="G77" s="18" t="n">
        <v>56.51772763</v>
      </c>
      <c r="H77" s="20" t="n">
        <v>3.23882068</v>
      </c>
      <c r="I77" s="18" t="n">
        <v>4.08109565</v>
      </c>
      <c r="J77" s="20" t="n">
        <v>1.27745421</v>
      </c>
      <c r="K77" s="18" t="s">
        <v>404</v>
      </c>
      <c r="L77" s="20" t="s">
        <v>404</v>
      </c>
      <c r="M77" s="18" t="n">
        <v>0</v>
      </c>
      <c r="N77" s="20" t="n">
        <v>0</v>
      </c>
      <c r="O77" s="18" t="n">
        <v>0</v>
      </c>
      <c r="P77" s="20" t="n">
        <v>0</v>
      </c>
      <c r="Q77" s="18" t="n">
        <v>28.53944908</v>
      </c>
      <c r="R77" s="20" t="n">
        <v>3.16373558</v>
      </c>
    </row>
    <row r="78" spans="1:18">
      <c r="A78" s="15" t="s">
        <v>475</v>
      </c>
      <c r="B78" s="17" t="n">
        <v>5826</v>
      </c>
      <c r="C78" s="18">
        <f>(0.0/B78*100)</f>
        <v/>
      </c>
      <c r="D78" s="19" t="n">
        <v>5826</v>
      </c>
      <c r="E78" s="18" t="n">
        <v>60.55476702</v>
      </c>
      <c r="F78" s="20" t="n">
        <v>3.83110625</v>
      </c>
      <c r="G78" s="18" t="n">
        <v>8.28068536</v>
      </c>
      <c r="H78" s="20" t="n">
        <v>2.16265559</v>
      </c>
      <c r="I78" s="18" t="n">
        <v>0</v>
      </c>
      <c r="J78" s="20" t="n">
        <v>0</v>
      </c>
      <c r="K78" s="18" t="s">
        <v>404</v>
      </c>
      <c r="L78" s="20" t="s">
        <v>404</v>
      </c>
      <c r="M78" s="18" t="n">
        <v>0</v>
      </c>
      <c r="N78" s="20" t="n">
        <v>0</v>
      </c>
      <c r="O78" s="18" t="n">
        <v>0</v>
      </c>
      <c r="P78" s="20" t="n">
        <v>0</v>
      </c>
      <c r="Q78" s="18" t="n">
        <v>31.16454762</v>
      </c>
      <c r="R78" s="20" t="n">
        <v>3.33130473</v>
      </c>
    </row>
    <row customHeight="1" ht="25" r="79" spans="1:18">
      <c r="A79" s="15" t="s">
        <v>476</v>
      </c>
      <c r="B79" s="17" t="n">
        <v>1657</v>
      </c>
      <c r="C79" s="18">
        <f>(21.0/B79*100)</f>
        <v/>
      </c>
      <c r="D79" s="19" t="n">
        <v>1636</v>
      </c>
      <c r="E79" s="18" t="n">
        <v>8.98695459</v>
      </c>
      <c r="F79" s="20" t="n">
        <v>3.95629138</v>
      </c>
      <c r="G79" s="18" t="n">
        <v>61.57047604</v>
      </c>
      <c r="H79" s="20" t="n">
        <v>7.34266071</v>
      </c>
      <c r="I79" s="18" t="n">
        <v>0</v>
      </c>
      <c r="J79" s="20" t="n">
        <v>0</v>
      </c>
      <c r="K79" s="18" t="s">
        <v>404</v>
      </c>
      <c r="L79" s="20" t="s">
        <v>404</v>
      </c>
      <c r="M79" s="18" t="n">
        <v>0</v>
      </c>
      <c r="N79" s="20" t="n">
        <v>0</v>
      </c>
      <c r="O79" s="18" t="n">
        <v>0</v>
      </c>
      <c r="P79" s="20" t="n">
        <v>0</v>
      </c>
      <c r="Q79" s="18" t="n">
        <v>29.44256936</v>
      </c>
      <c r="R79" s="20" t="n">
        <v>6.85694973</v>
      </c>
    </row>
    <row r="80" spans="1:18">
      <c r="A80" s="15" t="s">
        <v>477</v>
      </c>
      <c r="B80" s="17" t="n">
        <v>7841</v>
      </c>
      <c r="C80" s="18">
        <f>(0.0/B80*100)</f>
        <v/>
      </c>
      <c r="D80" s="19" t="n">
        <v>7841</v>
      </c>
      <c r="E80" s="18" t="n">
        <v>89.39960985</v>
      </c>
      <c r="F80" s="20" t="n">
        <v>2.16792969</v>
      </c>
      <c r="G80" s="18" t="n">
        <v>10.60039015</v>
      </c>
      <c r="H80" s="20" t="n">
        <v>2.16792969</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(80.0/B81*100)</f>
        <v/>
      </c>
      <c r="D81" s="19" t="n">
        <v>8781</v>
      </c>
      <c r="E81" s="18" t="n">
        <v>79.58384679</v>
      </c>
      <c r="F81" s="20" t="n">
        <v>3.19696275</v>
      </c>
      <c r="G81" s="18" t="n">
        <v>17.07660538</v>
      </c>
      <c r="H81" s="20" t="n">
        <v>3.0129666</v>
      </c>
      <c r="I81" s="18" t="n">
        <v>0.02011795</v>
      </c>
      <c r="J81" s="20" t="n">
        <v>0.00076806</v>
      </c>
      <c r="K81" s="18" t="s">
        <v>404</v>
      </c>
      <c r="L81" s="20" t="s">
        <v>404</v>
      </c>
      <c r="M81" s="18" t="n">
        <v>0</v>
      </c>
      <c r="N81" s="20" t="n">
        <v>0</v>
      </c>
      <c r="O81" s="18" t="n">
        <v>0</v>
      </c>
      <c r="P81" s="20" t="n">
        <v>0</v>
      </c>
      <c r="Q81" s="18" t="n">
        <v>3.31942987</v>
      </c>
      <c r="R81" s="20" t="n">
        <v>1.39901449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664</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40.51351947</v>
      </c>
      <c r="F7" s="20" t="n">
        <v>1.70024918</v>
      </c>
      <c r="G7" s="18" t="n">
        <v>54.05721516</v>
      </c>
      <c r="H7" s="20" t="n">
        <v>1.61070432</v>
      </c>
      <c r="I7" s="18" t="n">
        <v>0</v>
      </c>
      <c r="J7" s="20" t="n">
        <v>0</v>
      </c>
      <c r="K7" s="18" t="s">
        <v>404</v>
      </c>
      <c r="L7" s="20" t="s">
        <v>404</v>
      </c>
      <c r="M7" s="18" t="n">
        <v>0</v>
      </c>
      <c r="N7" s="20" t="n">
        <v>0</v>
      </c>
      <c r="O7" s="18" t="n">
        <v>0</v>
      </c>
      <c r="P7" s="20" t="n">
        <v>0</v>
      </c>
      <c r="Q7" s="18" t="n">
        <v>5.42926537</v>
      </c>
      <c r="R7" s="20" t="n">
        <v>0.90457945</v>
      </c>
    </row>
    <row r="8" spans="1:18">
      <c r="A8" s="15" t="s">
        <v>405</v>
      </c>
      <c r="B8" s="17" t="n">
        <v>7007</v>
      </c>
      <c r="C8" s="18">
        <f>(0.0/B8*100)</f>
        <v/>
      </c>
      <c r="D8" s="19" t="n">
        <v>7007</v>
      </c>
      <c r="E8" s="18" t="n">
        <v>22.51131824</v>
      </c>
      <c r="F8" s="20" t="n">
        <v>3.05595788</v>
      </c>
      <c r="G8" s="18" t="n">
        <v>67.78945958</v>
      </c>
      <c r="H8" s="20" t="n">
        <v>3.60672579</v>
      </c>
      <c r="I8" s="18" t="n">
        <v>2.38859168</v>
      </c>
      <c r="J8" s="20" t="n">
        <v>1.04657716</v>
      </c>
      <c r="K8" s="18" t="s">
        <v>404</v>
      </c>
      <c r="L8" s="20" t="s">
        <v>404</v>
      </c>
      <c r="M8" s="18" t="n">
        <v>0</v>
      </c>
      <c r="N8" s="20" t="n">
        <v>0</v>
      </c>
      <c r="O8" s="18" t="n">
        <v>0</v>
      </c>
      <c r="P8" s="20" t="n">
        <v>0</v>
      </c>
      <c r="Q8" s="18" t="n">
        <v>7.3106305</v>
      </c>
      <c r="R8" s="20" t="n">
        <v>2.12232661</v>
      </c>
    </row>
    <row r="9" spans="1:18">
      <c r="A9" s="15" t="s">
        <v>406</v>
      </c>
      <c r="B9" s="17" t="n">
        <v>9651</v>
      </c>
      <c r="C9" s="18">
        <f>(575.0/B9*100)</f>
        <v/>
      </c>
      <c r="D9" s="19" t="n">
        <v>9076</v>
      </c>
      <c r="E9" s="18" t="n">
        <v>35.11196995</v>
      </c>
      <c r="F9" s="20" t="n">
        <v>2.71127975</v>
      </c>
      <c r="G9" s="18" t="n">
        <v>55.80168212</v>
      </c>
      <c r="H9" s="20" t="n">
        <v>3.30436627</v>
      </c>
      <c r="I9" s="18" t="n">
        <v>2.64341192</v>
      </c>
      <c r="J9" s="20" t="n">
        <v>0.97961114</v>
      </c>
      <c r="K9" s="18" t="s">
        <v>404</v>
      </c>
      <c r="L9" s="20" t="s">
        <v>404</v>
      </c>
      <c r="M9" s="18" t="n">
        <v>0</v>
      </c>
      <c r="N9" s="20" t="n">
        <v>0</v>
      </c>
      <c r="O9" s="18" t="n">
        <v>0</v>
      </c>
      <c r="P9" s="20" t="n">
        <v>0</v>
      </c>
      <c r="Q9" s="18" t="n">
        <v>6.44293601</v>
      </c>
      <c r="R9" s="20" t="n">
        <v>1.7215739</v>
      </c>
    </row>
    <row r="10" spans="1:18">
      <c r="A10" s="15" t="s">
        <v>407</v>
      </c>
      <c r="B10" s="17" t="n">
        <v>20058</v>
      </c>
      <c r="C10" s="18">
        <f>(3112.0/B10*100)</f>
        <v/>
      </c>
      <c r="D10" s="19" t="n">
        <v>16946</v>
      </c>
      <c r="E10" s="18" t="n">
        <v>27.07421875</v>
      </c>
      <c r="F10" s="20" t="n">
        <v>2.54994388</v>
      </c>
      <c r="G10" s="18" t="n">
        <v>70.09425879</v>
      </c>
      <c r="H10" s="20" t="n">
        <v>2.57723516</v>
      </c>
      <c r="I10" s="18" t="n">
        <v>1.27124651</v>
      </c>
      <c r="J10" s="20" t="n">
        <v>0.55077188</v>
      </c>
      <c r="K10" s="18" t="s">
        <v>404</v>
      </c>
      <c r="L10" s="20" t="s">
        <v>404</v>
      </c>
      <c r="M10" s="18" t="n">
        <v>0</v>
      </c>
      <c r="N10" s="20" t="n">
        <v>0</v>
      </c>
      <c r="O10" s="18" t="n">
        <v>0</v>
      </c>
      <c r="P10" s="20" t="n">
        <v>0</v>
      </c>
      <c r="Q10" s="18" t="n">
        <v>1.56027595</v>
      </c>
      <c r="R10" s="20" t="n">
        <v>0.64321674</v>
      </c>
    </row>
    <row r="11" spans="1:18">
      <c r="A11" s="15" t="s">
        <v>408</v>
      </c>
      <c r="B11" s="17" t="n">
        <v>7053</v>
      </c>
      <c r="C11" s="18">
        <f>(137.0/B11*100)</f>
        <v/>
      </c>
      <c r="D11" s="19" t="n">
        <v>6916</v>
      </c>
      <c r="E11" s="18" t="n">
        <v>40.01016714</v>
      </c>
      <c r="F11" s="20" t="n">
        <v>4.13969446</v>
      </c>
      <c r="G11" s="18" t="n">
        <v>53.24375721</v>
      </c>
      <c r="H11" s="20" t="n">
        <v>4.3101659</v>
      </c>
      <c r="I11" s="18" t="n">
        <v>3.6492284</v>
      </c>
      <c r="J11" s="20" t="n">
        <v>1.66291559</v>
      </c>
      <c r="K11" s="18" t="s">
        <v>404</v>
      </c>
      <c r="L11" s="20" t="s">
        <v>404</v>
      </c>
      <c r="M11" s="18" t="n">
        <v>0</v>
      </c>
      <c r="N11" s="20" t="n">
        <v>0</v>
      </c>
      <c r="O11" s="18" t="n">
        <v>0</v>
      </c>
      <c r="P11" s="20" t="n">
        <v>0</v>
      </c>
      <c r="Q11" s="18" t="n">
        <v>3.09684725</v>
      </c>
      <c r="R11" s="20" t="n">
        <v>1.29880537</v>
      </c>
    </row>
    <row r="12" spans="1:18">
      <c r="A12" s="15" t="s">
        <v>409</v>
      </c>
      <c r="B12" s="17" t="n">
        <v>6894</v>
      </c>
      <c r="C12" s="18">
        <f>(106.0/B12*100)</f>
        <v/>
      </c>
      <c r="D12" s="19" t="n">
        <v>6788</v>
      </c>
      <c r="E12" s="18" t="n">
        <v>30.77402975</v>
      </c>
      <c r="F12" s="20" t="n">
        <v>2.572994</v>
      </c>
      <c r="G12" s="18" t="n">
        <v>66.11676113</v>
      </c>
      <c r="H12" s="20" t="n">
        <v>2.74218725</v>
      </c>
      <c r="I12" s="18" t="n">
        <v>0.7365923599999999</v>
      </c>
      <c r="J12" s="20" t="n">
        <v>0.5014068</v>
      </c>
      <c r="K12" s="18" t="s">
        <v>404</v>
      </c>
      <c r="L12" s="20" t="s">
        <v>404</v>
      </c>
      <c r="M12" s="18" t="n">
        <v>0</v>
      </c>
      <c r="N12" s="20" t="n">
        <v>0</v>
      </c>
      <c r="O12" s="18" t="n">
        <v>0</v>
      </c>
      <c r="P12" s="20" t="n">
        <v>0</v>
      </c>
      <c r="Q12" s="18" t="n">
        <v>2.37261676</v>
      </c>
      <c r="R12" s="20" t="n">
        <v>0.9333196499999999</v>
      </c>
    </row>
    <row r="13" spans="1:18">
      <c r="A13" s="15" t="s">
        <v>410</v>
      </c>
      <c r="B13" s="17" t="n">
        <v>7161</v>
      </c>
      <c r="C13" s="18">
        <f>(1175.0/B13*100)</f>
        <v/>
      </c>
      <c r="D13" s="19" t="n">
        <v>5986</v>
      </c>
      <c r="E13" s="18" t="n">
        <v>10.70557282</v>
      </c>
      <c r="F13" s="20" t="n">
        <v>2.06823271</v>
      </c>
      <c r="G13" s="18" t="n">
        <v>80.28691578</v>
      </c>
      <c r="H13" s="20" t="n">
        <v>2.63975509</v>
      </c>
      <c r="I13" s="18" t="n">
        <v>4.97035021</v>
      </c>
      <c r="J13" s="20" t="n">
        <v>1.32926756</v>
      </c>
      <c r="K13" s="18" t="s">
        <v>404</v>
      </c>
      <c r="L13" s="20" t="s">
        <v>404</v>
      </c>
      <c r="M13" s="18" t="n">
        <v>0</v>
      </c>
      <c r="N13" s="20" t="n">
        <v>0</v>
      </c>
      <c r="O13" s="18" t="n">
        <v>0</v>
      </c>
      <c r="P13" s="20" t="n">
        <v>0</v>
      </c>
      <c r="Q13" s="18" t="n">
        <v>4.03716119</v>
      </c>
      <c r="R13" s="20" t="n">
        <v>1.38563329</v>
      </c>
    </row>
    <row r="14" spans="1:18">
      <c r="A14" s="15" t="s">
        <v>411</v>
      </c>
      <c r="B14" s="17" t="n">
        <v>5587</v>
      </c>
      <c r="C14" s="18">
        <f>(365.0/B14*100)</f>
        <v/>
      </c>
      <c r="D14" s="19" t="n">
        <v>5222</v>
      </c>
      <c r="E14" s="18" t="n">
        <v>42.71620004</v>
      </c>
      <c r="F14" s="20" t="n">
        <v>2.62605091</v>
      </c>
      <c r="G14" s="18" t="n">
        <v>55.86350914</v>
      </c>
      <c r="H14" s="20" t="n">
        <v>2.59611479</v>
      </c>
      <c r="I14" s="18" t="n">
        <v>1.42029082</v>
      </c>
      <c r="J14" s="20" t="n">
        <v>0.73473327</v>
      </c>
      <c r="K14" s="18" t="s">
        <v>404</v>
      </c>
      <c r="L14" s="20" t="s">
        <v>404</v>
      </c>
      <c r="M14" s="18" t="n">
        <v>0</v>
      </c>
      <c r="N14" s="20" t="n">
        <v>0</v>
      </c>
      <c r="O14" s="18" t="n">
        <v>0</v>
      </c>
      <c r="P14" s="20" t="n">
        <v>0</v>
      </c>
      <c r="Q14" s="18" t="n">
        <v>0</v>
      </c>
      <c r="R14" s="20" t="n">
        <v>0</v>
      </c>
    </row>
    <row r="15" spans="1:18">
      <c r="A15" s="15" t="s">
        <v>412</v>
      </c>
      <c r="B15" s="17" t="n">
        <v>5882</v>
      </c>
      <c r="C15" s="18">
        <f>(0.0/B15*100)</f>
        <v/>
      </c>
      <c r="D15" s="19" t="n">
        <v>5882</v>
      </c>
      <c r="E15" s="18" t="n">
        <v>18.86954974</v>
      </c>
      <c r="F15" s="20" t="n">
        <v>3.32589842</v>
      </c>
      <c r="G15" s="18" t="n">
        <v>73.13000712</v>
      </c>
      <c r="H15" s="20" t="n">
        <v>3.74787902</v>
      </c>
      <c r="I15" s="18" t="n">
        <v>1.95206003</v>
      </c>
      <c r="J15" s="20" t="n">
        <v>1.08342117</v>
      </c>
      <c r="K15" s="18" t="s">
        <v>404</v>
      </c>
      <c r="L15" s="20" t="s">
        <v>404</v>
      </c>
      <c r="M15" s="18" t="n">
        <v>0</v>
      </c>
      <c r="N15" s="20" t="n">
        <v>0</v>
      </c>
      <c r="O15" s="18" t="n">
        <v>0</v>
      </c>
      <c r="P15" s="20" t="n">
        <v>0</v>
      </c>
      <c r="Q15" s="18" t="n">
        <v>6.0483831</v>
      </c>
      <c r="R15" s="20" t="n">
        <v>2.03370671</v>
      </c>
    </row>
    <row r="16" spans="1:18">
      <c r="A16" s="15" t="s">
        <v>413</v>
      </c>
      <c r="B16" s="17" t="n">
        <v>6108</v>
      </c>
      <c r="C16" s="18">
        <f>(495.0/B16*100)</f>
        <v/>
      </c>
      <c r="D16" s="19" t="n">
        <v>5613</v>
      </c>
      <c r="E16" s="18" t="n">
        <v>15.61513032</v>
      </c>
      <c r="F16" s="20" t="n">
        <v>2.3377321</v>
      </c>
      <c r="G16" s="18" t="n">
        <v>74.49568155</v>
      </c>
      <c r="H16" s="20" t="n">
        <v>2.90838064</v>
      </c>
      <c r="I16" s="18" t="n">
        <v>6.51888265</v>
      </c>
      <c r="J16" s="20" t="n">
        <v>1.46761553</v>
      </c>
      <c r="K16" s="18" t="s">
        <v>404</v>
      </c>
      <c r="L16" s="20" t="s">
        <v>404</v>
      </c>
      <c r="M16" s="18" t="n">
        <v>0</v>
      </c>
      <c r="N16" s="20" t="n">
        <v>0</v>
      </c>
      <c r="O16" s="18" t="n">
        <v>0</v>
      </c>
      <c r="P16" s="20" t="n">
        <v>0</v>
      </c>
      <c r="Q16" s="18" t="n">
        <v>3.37030548</v>
      </c>
      <c r="R16" s="20" t="n">
        <v>1.24459952</v>
      </c>
    </row>
    <row r="17" spans="1:18">
      <c r="A17" s="15" t="s">
        <v>414</v>
      </c>
      <c r="B17" s="17" t="n">
        <v>6504</v>
      </c>
      <c r="C17" s="18">
        <f>(1325.0/B17*100)</f>
        <v/>
      </c>
      <c r="D17" s="19" t="n">
        <v>5179</v>
      </c>
      <c r="E17" s="18" t="n">
        <v>12.9075805</v>
      </c>
      <c r="F17" s="20" t="n">
        <v>2.50739626</v>
      </c>
      <c r="G17" s="18" t="n">
        <v>75.6538169</v>
      </c>
      <c r="H17" s="20" t="n">
        <v>3.07799591</v>
      </c>
      <c r="I17" s="18" t="n">
        <v>5.40044798</v>
      </c>
      <c r="J17" s="20" t="n">
        <v>1.54253021</v>
      </c>
      <c r="K17" s="18" t="s">
        <v>404</v>
      </c>
      <c r="L17" s="20" t="s">
        <v>404</v>
      </c>
      <c r="M17" s="18" t="n">
        <v>0</v>
      </c>
      <c r="N17" s="20" t="n">
        <v>0</v>
      </c>
      <c r="O17" s="18" t="n">
        <v>0</v>
      </c>
      <c r="P17" s="20" t="n">
        <v>0</v>
      </c>
      <c r="Q17" s="18" t="n">
        <v>6.03815462</v>
      </c>
      <c r="R17" s="20" t="n">
        <v>1.60461072</v>
      </c>
    </row>
    <row r="18" spans="1:18">
      <c r="A18" s="15" t="s">
        <v>415</v>
      </c>
      <c r="B18" s="17" t="n">
        <v>5532</v>
      </c>
      <c r="C18" s="18">
        <f>(0.0/B18*100)</f>
        <v/>
      </c>
      <c r="D18" s="19" t="n">
        <v>5532</v>
      </c>
      <c r="E18" s="18" t="n">
        <v>19.68326098</v>
      </c>
      <c r="F18" s="20" t="n">
        <v>2.92722605</v>
      </c>
      <c r="G18" s="18" t="n">
        <v>77.35374767</v>
      </c>
      <c r="H18" s="20" t="n">
        <v>2.92102966</v>
      </c>
      <c r="I18" s="18" t="n">
        <v>0.69901605</v>
      </c>
      <c r="J18" s="20" t="n">
        <v>0.37456744</v>
      </c>
      <c r="K18" s="18" t="s">
        <v>404</v>
      </c>
      <c r="L18" s="20" t="s">
        <v>404</v>
      </c>
      <c r="M18" s="18" t="n">
        <v>0</v>
      </c>
      <c r="N18" s="20" t="n">
        <v>0</v>
      </c>
      <c r="O18" s="18" t="n">
        <v>0</v>
      </c>
      <c r="P18" s="20" t="n">
        <v>0</v>
      </c>
      <c r="Q18" s="18" t="n">
        <v>2.2639753</v>
      </c>
      <c r="R18" s="20" t="n">
        <v>0.98009799</v>
      </c>
    </row>
    <row r="19" spans="1:18">
      <c r="A19" s="15" t="s">
        <v>416</v>
      </c>
      <c r="B19" s="17" t="n">
        <v>5658</v>
      </c>
      <c r="C19" s="18">
        <f>(327.0/B19*100)</f>
        <v/>
      </c>
      <c r="D19" s="19" t="n">
        <v>5331</v>
      </c>
      <c r="E19" s="18" t="n">
        <v>50.33294664</v>
      </c>
      <c r="F19" s="20" t="n">
        <v>3.62297457</v>
      </c>
      <c r="G19" s="18" t="n">
        <v>43.39468422</v>
      </c>
      <c r="H19" s="20" t="n">
        <v>3.48234527</v>
      </c>
      <c r="I19" s="18" t="n">
        <v>1.52408052</v>
      </c>
      <c r="J19" s="20" t="n">
        <v>0.7630589</v>
      </c>
      <c r="K19" s="18" t="s">
        <v>404</v>
      </c>
      <c r="L19" s="20" t="s">
        <v>404</v>
      </c>
      <c r="M19" s="18" t="n">
        <v>0</v>
      </c>
      <c r="N19" s="20" t="n">
        <v>0</v>
      </c>
      <c r="O19" s="18" t="n">
        <v>0</v>
      </c>
      <c r="P19" s="20" t="n">
        <v>0</v>
      </c>
      <c r="Q19" s="18" t="n">
        <v>4.74828863</v>
      </c>
      <c r="R19" s="20" t="n">
        <v>1.4434618</v>
      </c>
    </row>
    <row r="20" spans="1:18">
      <c r="A20" s="15" t="s">
        <v>417</v>
      </c>
      <c r="B20" s="17" t="n">
        <v>3371</v>
      </c>
      <c r="C20" s="18">
        <f>(24.0/B20*100)</f>
        <v/>
      </c>
      <c r="D20" s="19" t="n">
        <v>3347</v>
      </c>
      <c r="E20" s="18" t="n">
        <v>21.78658281</v>
      </c>
      <c r="F20" s="20" t="n">
        <v>0.21062013</v>
      </c>
      <c r="G20" s="18" t="n">
        <v>73.3468274</v>
      </c>
      <c r="H20" s="20" t="n">
        <v>0.27985676</v>
      </c>
      <c r="I20" s="18" t="n">
        <v>1.22888678</v>
      </c>
      <c r="J20" s="20" t="n">
        <v>0.11311178</v>
      </c>
      <c r="K20" s="18" t="s">
        <v>404</v>
      </c>
      <c r="L20" s="20" t="s">
        <v>404</v>
      </c>
      <c r="M20" s="18" t="n">
        <v>0</v>
      </c>
      <c r="N20" s="20" t="n">
        <v>0</v>
      </c>
      <c r="O20" s="18" t="n">
        <v>0</v>
      </c>
      <c r="P20" s="20" t="n">
        <v>0</v>
      </c>
      <c r="Q20" s="18" t="n">
        <v>3.63770301</v>
      </c>
      <c r="R20" s="20" t="n">
        <v>0.11307421</v>
      </c>
    </row>
    <row r="21" spans="1:18">
      <c r="A21" s="15" t="s">
        <v>418</v>
      </c>
      <c r="B21" s="17" t="n">
        <v>5741</v>
      </c>
      <c r="C21" s="18">
        <f>(0.0/B21*100)</f>
        <v/>
      </c>
      <c r="D21" s="19" t="n">
        <v>5741</v>
      </c>
      <c r="E21" s="18" t="n">
        <v>34.66850877</v>
      </c>
      <c r="F21" s="20" t="n">
        <v>4.13204478</v>
      </c>
      <c r="G21" s="18" t="n">
        <v>52.32337767</v>
      </c>
      <c r="H21" s="20" t="n">
        <v>4.40961345</v>
      </c>
      <c r="I21" s="18" t="n">
        <v>7.15745184</v>
      </c>
      <c r="J21" s="20" t="n">
        <v>2.18433928</v>
      </c>
      <c r="K21" s="18" t="s">
        <v>404</v>
      </c>
      <c r="L21" s="20" t="s">
        <v>404</v>
      </c>
      <c r="M21" s="18" t="n">
        <v>0</v>
      </c>
      <c r="N21" s="20" t="n">
        <v>0</v>
      </c>
      <c r="O21" s="18" t="n">
        <v>0</v>
      </c>
      <c r="P21" s="20" t="n">
        <v>0</v>
      </c>
      <c r="Q21" s="18" t="n">
        <v>5.85066172</v>
      </c>
      <c r="R21" s="20" t="n">
        <v>1.71315078</v>
      </c>
    </row>
    <row r="22" spans="1:18">
      <c r="A22" s="15" t="s">
        <v>419</v>
      </c>
      <c r="B22" s="17" t="n">
        <v>6598</v>
      </c>
      <c r="C22" s="18">
        <f>(0.0/B22*100)</f>
        <v/>
      </c>
      <c r="D22" s="19" t="n">
        <v>6598</v>
      </c>
      <c r="E22" s="18" t="n">
        <v>57.44720402</v>
      </c>
      <c r="F22" s="20" t="n">
        <v>3.91119433</v>
      </c>
      <c r="G22" s="18" t="n">
        <v>34.29923974</v>
      </c>
      <c r="H22" s="20" t="n">
        <v>3.68539496</v>
      </c>
      <c r="I22" s="18" t="n">
        <v>1.75108981</v>
      </c>
      <c r="J22" s="20" t="n">
        <v>0.98183897</v>
      </c>
      <c r="K22" s="18" t="s">
        <v>404</v>
      </c>
      <c r="L22" s="20" t="s">
        <v>404</v>
      </c>
      <c r="M22" s="18" t="n">
        <v>0</v>
      </c>
      <c r="N22" s="20" t="n">
        <v>0</v>
      </c>
      <c r="O22" s="18" t="n">
        <v>0</v>
      </c>
      <c r="P22" s="20" t="n">
        <v>0</v>
      </c>
      <c r="Q22" s="18" t="n">
        <v>6.50246643</v>
      </c>
      <c r="R22" s="20" t="n">
        <v>1.71727506</v>
      </c>
    </row>
    <row r="23" spans="1:18">
      <c r="A23" s="15" t="s">
        <v>420</v>
      </c>
      <c r="B23" s="17" t="n">
        <v>11583</v>
      </c>
      <c r="C23" s="18">
        <f>(3185.0/B23*100)</f>
        <v/>
      </c>
      <c r="D23" s="19" t="n">
        <v>8398</v>
      </c>
      <c r="E23" s="18" t="n">
        <v>14.49308346</v>
      </c>
      <c r="F23" s="20" t="n">
        <v>2.22496491</v>
      </c>
      <c r="G23" s="18" t="n">
        <v>77.28074479</v>
      </c>
      <c r="H23" s="20" t="n">
        <v>2.63119947</v>
      </c>
      <c r="I23" s="18" t="n">
        <v>5.12202784</v>
      </c>
      <c r="J23" s="20" t="n">
        <v>1.70951704</v>
      </c>
      <c r="K23" s="18" t="s">
        <v>404</v>
      </c>
      <c r="L23" s="20" t="s">
        <v>404</v>
      </c>
      <c r="M23" s="18" t="n">
        <v>0</v>
      </c>
      <c r="N23" s="20" t="n">
        <v>0</v>
      </c>
      <c r="O23" s="18" t="n">
        <v>0</v>
      </c>
      <c r="P23" s="20" t="n">
        <v>0</v>
      </c>
      <c r="Q23" s="18" t="n">
        <v>3.10414391</v>
      </c>
      <c r="R23" s="20" t="n">
        <v>0.98557641</v>
      </c>
    </row>
    <row r="24" spans="1:18">
      <c r="A24" s="15" t="s">
        <v>421</v>
      </c>
      <c r="B24" s="17" t="n">
        <v>6647</v>
      </c>
      <c r="C24" s="18">
        <f>(0.0/B24*100)</f>
        <v/>
      </c>
      <c r="D24" s="19" t="n">
        <v>6647</v>
      </c>
      <c r="E24" s="18" t="n">
        <v>76.24399385</v>
      </c>
      <c r="F24" s="20" t="n">
        <v>3.1025152</v>
      </c>
      <c r="G24" s="18" t="n">
        <v>23.75600615</v>
      </c>
      <c r="H24" s="20" t="n">
        <v>3.1025152</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48.75604178</v>
      </c>
      <c r="F25" s="20" t="n">
        <v>3.75178611</v>
      </c>
      <c r="G25" s="18" t="n">
        <v>43.45766732</v>
      </c>
      <c r="H25" s="20" t="n">
        <v>3.6428265</v>
      </c>
      <c r="I25" s="18" t="n">
        <v>1.68434723</v>
      </c>
      <c r="J25" s="20" t="n">
        <v>0.9826282</v>
      </c>
      <c r="K25" s="18" t="s">
        <v>404</v>
      </c>
      <c r="L25" s="20" t="s">
        <v>404</v>
      </c>
      <c r="M25" s="18" t="n">
        <v>0</v>
      </c>
      <c r="N25" s="20" t="n">
        <v>0</v>
      </c>
      <c r="O25" s="18" t="n">
        <v>0</v>
      </c>
      <c r="P25" s="20" t="n">
        <v>0</v>
      </c>
      <c r="Q25" s="18" t="n">
        <v>6.10194367</v>
      </c>
      <c r="R25" s="20" t="n">
        <v>1.94565051</v>
      </c>
    </row>
    <row r="26" spans="1:18">
      <c r="A26" s="15" t="s">
        <v>423</v>
      </c>
      <c r="B26" s="17" t="n">
        <v>4869</v>
      </c>
      <c r="C26" s="18">
        <f>(11.0/B26*100)</f>
        <v/>
      </c>
      <c r="D26" s="19" t="n">
        <v>4858</v>
      </c>
      <c r="E26" s="18" t="n">
        <v>65.80380083999999</v>
      </c>
      <c r="F26" s="20" t="n">
        <v>2.28070984</v>
      </c>
      <c r="G26" s="18" t="n">
        <v>29.58373186</v>
      </c>
      <c r="H26" s="20" t="n">
        <v>2.32322722</v>
      </c>
      <c r="I26" s="18" t="n">
        <v>1.23436765</v>
      </c>
      <c r="J26" s="20" t="n">
        <v>0.6457975</v>
      </c>
      <c r="K26" s="18" t="s">
        <v>404</v>
      </c>
      <c r="L26" s="20" t="s">
        <v>404</v>
      </c>
      <c r="M26" s="18" t="n">
        <v>0</v>
      </c>
      <c r="N26" s="20" t="n">
        <v>0</v>
      </c>
      <c r="O26" s="18" t="n">
        <v>0</v>
      </c>
      <c r="P26" s="20" t="n">
        <v>0</v>
      </c>
      <c r="Q26" s="18" t="n">
        <v>3.37809964</v>
      </c>
      <c r="R26" s="20" t="n">
        <v>1.03956513</v>
      </c>
    </row>
    <row r="27" spans="1:18">
      <c r="A27" s="15" t="s">
        <v>424</v>
      </c>
      <c r="B27" s="17" t="n">
        <v>5299</v>
      </c>
      <c r="C27" s="18">
        <f>(0.0/B27*100)</f>
        <v/>
      </c>
      <c r="D27" s="19" t="n">
        <v>5299</v>
      </c>
      <c r="E27" s="18" t="n">
        <v>31.15183944</v>
      </c>
      <c r="F27" s="20" t="n">
        <v>0.09513868</v>
      </c>
      <c r="G27" s="18" t="n">
        <v>68.12914619</v>
      </c>
      <c r="H27" s="20" t="n">
        <v>0.09728472000000001</v>
      </c>
      <c r="I27" s="18" t="n">
        <v>0.49639057</v>
      </c>
      <c r="J27" s="20" t="n">
        <v>0.009421560000000001</v>
      </c>
      <c r="K27" s="18" t="s">
        <v>404</v>
      </c>
      <c r="L27" s="20" t="s">
        <v>404</v>
      </c>
      <c r="M27" s="18" t="n">
        <v>0</v>
      </c>
      <c r="N27" s="20" t="n">
        <v>0</v>
      </c>
      <c r="O27" s="18" t="n">
        <v>0</v>
      </c>
      <c r="P27" s="20" t="n">
        <v>0</v>
      </c>
      <c r="Q27" s="18" t="n">
        <v>0.22262381</v>
      </c>
      <c r="R27" s="20" t="n">
        <v>0.00634242</v>
      </c>
    </row>
    <row r="28" spans="1:18">
      <c r="A28" s="15" t="s">
        <v>425</v>
      </c>
      <c r="B28" s="17" t="n">
        <v>7568</v>
      </c>
      <c r="C28" s="18">
        <f>(1018.0/B28*100)</f>
        <v/>
      </c>
      <c r="D28" s="19" t="n">
        <v>6550</v>
      </c>
      <c r="E28" s="18" t="n">
        <v>56.85530513</v>
      </c>
      <c r="F28" s="20" t="n">
        <v>3.49428205</v>
      </c>
      <c r="G28" s="18" t="n">
        <v>36.6938591</v>
      </c>
      <c r="H28" s="20" t="n">
        <v>3.37106219</v>
      </c>
      <c r="I28" s="18" t="n">
        <v>6.45083577</v>
      </c>
      <c r="J28" s="20" t="n">
        <v>1.8615543</v>
      </c>
      <c r="K28" s="18" t="s">
        <v>404</v>
      </c>
      <c r="L28" s="20" t="s">
        <v>404</v>
      </c>
      <c r="M28" s="18" t="n">
        <v>0</v>
      </c>
      <c r="N28" s="20" t="n">
        <v>0</v>
      </c>
      <c r="O28" s="18" t="n">
        <v>0</v>
      </c>
      <c r="P28" s="20" t="n">
        <v>0</v>
      </c>
      <c r="Q28" s="18" t="n">
        <v>0</v>
      </c>
      <c r="R28" s="20" t="n">
        <v>0</v>
      </c>
    </row>
    <row r="29" spans="1:18">
      <c r="A29" s="15" t="s">
        <v>426</v>
      </c>
      <c r="B29" s="17" t="n">
        <v>5385</v>
      </c>
      <c r="C29" s="18">
        <f>(1126.0/B29*100)</f>
        <v/>
      </c>
      <c r="D29" s="19" t="n">
        <v>4259</v>
      </c>
      <c r="E29" s="18" t="n">
        <v>30.46541918</v>
      </c>
      <c r="F29" s="20" t="n">
        <v>3.74698598</v>
      </c>
      <c r="G29" s="18" t="n">
        <v>39.30702753</v>
      </c>
      <c r="H29" s="20" t="n">
        <v>4.04661922</v>
      </c>
      <c r="I29" s="18" t="n">
        <v>26.92781303</v>
      </c>
      <c r="J29" s="20" t="n">
        <v>4.06909433</v>
      </c>
      <c r="K29" s="18" t="s">
        <v>404</v>
      </c>
      <c r="L29" s="20" t="s">
        <v>404</v>
      </c>
      <c r="M29" s="18" t="n">
        <v>0</v>
      </c>
      <c r="N29" s="20" t="n">
        <v>0</v>
      </c>
      <c r="O29" s="18" t="n">
        <v>0</v>
      </c>
      <c r="P29" s="20" t="n">
        <v>0</v>
      </c>
      <c r="Q29" s="18" t="n">
        <v>3.29974026</v>
      </c>
      <c r="R29" s="20" t="n">
        <v>1.45024561</v>
      </c>
    </row>
    <row r="30" spans="1:18">
      <c r="A30" s="15" t="s">
        <v>427</v>
      </c>
      <c r="B30" s="17" t="n">
        <v>4520</v>
      </c>
      <c r="C30" s="18">
        <f>(1053.0/B30*100)</f>
        <v/>
      </c>
      <c r="D30" s="19" t="n">
        <v>3467</v>
      </c>
      <c r="E30" s="18" t="n">
        <v>39.04258625</v>
      </c>
      <c r="F30" s="20" t="n">
        <v>3.8398427</v>
      </c>
      <c r="G30" s="18" t="n">
        <v>57.49216468</v>
      </c>
      <c r="H30" s="20" t="n">
        <v>3.95532061</v>
      </c>
      <c r="I30" s="18" t="n">
        <v>0.72028658</v>
      </c>
      <c r="J30" s="20" t="n">
        <v>0.7808831899999999</v>
      </c>
      <c r="K30" s="18" t="s">
        <v>404</v>
      </c>
      <c r="L30" s="20" t="s">
        <v>404</v>
      </c>
      <c r="M30" s="18" t="n">
        <v>0</v>
      </c>
      <c r="N30" s="20" t="n">
        <v>0</v>
      </c>
      <c r="O30" s="18" t="n">
        <v>0</v>
      </c>
      <c r="P30" s="20" t="n">
        <v>0</v>
      </c>
      <c r="Q30" s="18" t="n">
        <v>2.74496249</v>
      </c>
      <c r="R30" s="20" t="n">
        <v>0.90632883</v>
      </c>
    </row>
    <row r="31" spans="1:18">
      <c r="A31" s="15" t="s">
        <v>428</v>
      </c>
      <c r="B31" s="17" t="n">
        <v>5456</v>
      </c>
      <c r="C31" s="18">
        <f>(502.0/B31*100)</f>
        <v/>
      </c>
      <c r="D31" s="19" t="n">
        <v>4954</v>
      </c>
      <c r="E31" s="18" t="n">
        <v>8.136849120000001</v>
      </c>
      <c r="F31" s="20" t="n">
        <v>1.94040426</v>
      </c>
      <c r="G31" s="18" t="n">
        <v>77.68542045</v>
      </c>
      <c r="H31" s="20" t="n">
        <v>2.62781666</v>
      </c>
      <c r="I31" s="18" t="n">
        <v>9.60130165</v>
      </c>
      <c r="J31" s="20" t="n">
        <v>1.86478762</v>
      </c>
      <c r="K31" s="18" t="s">
        <v>404</v>
      </c>
      <c r="L31" s="20" t="s">
        <v>404</v>
      </c>
      <c r="M31" s="18" t="n">
        <v>0</v>
      </c>
      <c r="N31" s="20" t="n">
        <v>0</v>
      </c>
      <c r="O31" s="18" t="n">
        <v>0</v>
      </c>
      <c r="P31" s="20" t="n">
        <v>0</v>
      </c>
      <c r="Q31" s="18" t="n">
        <v>4.57642878</v>
      </c>
      <c r="R31" s="20" t="n">
        <v>1.52325096</v>
      </c>
    </row>
    <row r="32" spans="1:18">
      <c r="A32" s="15" t="s">
        <v>429</v>
      </c>
      <c r="B32" s="17" t="n">
        <v>4478</v>
      </c>
      <c r="C32" s="18">
        <f>(0.0/B32*100)</f>
        <v/>
      </c>
      <c r="D32" s="19" t="n">
        <v>4478</v>
      </c>
      <c r="E32" s="18" t="n">
        <v>56.97701112</v>
      </c>
      <c r="F32" s="20" t="n">
        <v>3.73145896</v>
      </c>
      <c r="G32" s="18" t="n">
        <v>38.69059068</v>
      </c>
      <c r="H32" s="20" t="n">
        <v>3.58212307</v>
      </c>
      <c r="I32" s="18" t="n">
        <v>2.31769228</v>
      </c>
      <c r="J32" s="20" t="n">
        <v>1.13158202</v>
      </c>
      <c r="K32" s="18" t="s">
        <v>404</v>
      </c>
      <c r="L32" s="20" t="s">
        <v>404</v>
      </c>
      <c r="M32" s="18" t="n">
        <v>0</v>
      </c>
      <c r="N32" s="20" t="n">
        <v>0</v>
      </c>
      <c r="O32" s="18" t="n">
        <v>0</v>
      </c>
      <c r="P32" s="20" t="n">
        <v>0</v>
      </c>
      <c r="Q32" s="18" t="n">
        <v>2.01470592</v>
      </c>
      <c r="R32" s="20" t="n">
        <v>1.16795159</v>
      </c>
    </row>
    <row r="33" spans="1:18">
      <c r="A33" s="15" t="s">
        <v>430</v>
      </c>
      <c r="B33" s="17" t="n">
        <v>7325</v>
      </c>
      <c r="C33" s="18">
        <f>(29.0/B33*100)</f>
        <v/>
      </c>
      <c r="D33" s="19" t="n">
        <v>7296</v>
      </c>
      <c r="E33" s="18" t="n">
        <v>32.30969643</v>
      </c>
      <c r="F33" s="20" t="n">
        <v>3.48477652</v>
      </c>
      <c r="G33" s="18" t="n">
        <v>53.49486393</v>
      </c>
      <c r="H33" s="20" t="n">
        <v>3.50550048</v>
      </c>
      <c r="I33" s="18" t="n">
        <v>12.56230112</v>
      </c>
      <c r="J33" s="20" t="n">
        <v>0.9431853100000001</v>
      </c>
      <c r="K33" s="18" t="s">
        <v>404</v>
      </c>
      <c r="L33" s="20" t="s">
        <v>404</v>
      </c>
      <c r="M33" s="18" t="n">
        <v>0</v>
      </c>
      <c r="N33" s="20" t="n">
        <v>0</v>
      </c>
      <c r="O33" s="18" t="n">
        <v>0</v>
      </c>
      <c r="P33" s="20" t="n">
        <v>0</v>
      </c>
      <c r="Q33" s="18" t="n">
        <v>1.63313852</v>
      </c>
      <c r="R33" s="20" t="n">
        <v>0.94316077</v>
      </c>
    </row>
    <row r="34" spans="1:18">
      <c r="A34" s="15" t="s">
        <v>431</v>
      </c>
      <c r="B34" s="17" t="n">
        <v>6350</v>
      </c>
      <c r="C34" s="18">
        <f>(0.0/B34*100)</f>
        <v/>
      </c>
      <c r="D34" s="19" t="n">
        <v>6350</v>
      </c>
      <c r="E34" s="18" t="n">
        <v>47.9030255</v>
      </c>
      <c r="F34" s="20" t="n">
        <v>3.17765596</v>
      </c>
      <c r="G34" s="18" t="n">
        <v>47.5043298</v>
      </c>
      <c r="H34" s="20" t="n">
        <v>3.10491089</v>
      </c>
      <c r="I34" s="18" t="n">
        <v>0.30927073</v>
      </c>
      <c r="J34" s="20" t="n">
        <v>0.19914074</v>
      </c>
      <c r="K34" s="18" t="s">
        <v>404</v>
      </c>
      <c r="L34" s="20" t="s">
        <v>404</v>
      </c>
      <c r="M34" s="18" t="n">
        <v>0</v>
      </c>
      <c r="N34" s="20" t="n">
        <v>0</v>
      </c>
      <c r="O34" s="18" t="n">
        <v>0</v>
      </c>
      <c r="P34" s="20" t="n">
        <v>0</v>
      </c>
      <c r="Q34" s="18" t="n">
        <v>4.28337396</v>
      </c>
      <c r="R34" s="20" t="n">
        <v>1.64024541</v>
      </c>
    </row>
    <row r="35" spans="1:18">
      <c r="A35" s="15" t="s">
        <v>432</v>
      </c>
      <c r="B35" s="17" t="n">
        <v>6406</v>
      </c>
      <c r="C35" s="18">
        <f>(450.0/B35*100)</f>
        <v/>
      </c>
      <c r="D35" s="19" t="n">
        <v>5956</v>
      </c>
      <c r="E35" s="18" t="n">
        <v>25.91891839</v>
      </c>
      <c r="F35" s="20" t="n">
        <v>0.38667962</v>
      </c>
      <c r="G35" s="18" t="n">
        <v>62.75385898</v>
      </c>
      <c r="H35" s="20" t="n">
        <v>0.37670464</v>
      </c>
      <c r="I35" s="18" t="n">
        <v>5.02609543</v>
      </c>
      <c r="J35" s="20" t="n">
        <v>0.08215685</v>
      </c>
      <c r="K35" s="18" t="s">
        <v>404</v>
      </c>
      <c r="L35" s="20" t="s">
        <v>404</v>
      </c>
      <c r="M35" s="18" t="n">
        <v>0</v>
      </c>
      <c r="N35" s="20" t="n">
        <v>0</v>
      </c>
      <c r="O35" s="18" t="n">
        <v>0</v>
      </c>
      <c r="P35" s="20" t="n">
        <v>0</v>
      </c>
      <c r="Q35" s="18" t="n">
        <v>6.3011272</v>
      </c>
      <c r="R35" s="20" t="n">
        <v>0.06993203000000001</v>
      </c>
    </row>
    <row r="36" spans="1:18">
      <c r="A36" s="15" t="s">
        <v>433</v>
      </c>
      <c r="B36" s="17" t="n">
        <v>6736</v>
      </c>
      <c r="C36" s="18">
        <f>(195.0/B36*100)</f>
        <v/>
      </c>
      <c r="D36" s="19" t="n">
        <v>6541</v>
      </c>
      <c r="E36" s="18" t="n">
        <v>32.26503671</v>
      </c>
      <c r="F36" s="20" t="n">
        <v>3.82269393</v>
      </c>
      <c r="G36" s="18" t="n">
        <v>67.60484017</v>
      </c>
      <c r="H36" s="20" t="n">
        <v>3.82609519</v>
      </c>
      <c r="I36" s="18" t="n">
        <v>0.13012312</v>
      </c>
      <c r="J36" s="20" t="n">
        <v>0.13293458</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13.29692773</v>
      </c>
      <c r="F37" s="20" t="n">
        <v>2.2373546</v>
      </c>
      <c r="G37" s="18" t="n">
        <v>85.66927231</v>
      </c>
      <c r="H37" s="20" t="n">
        <v>2.28092213</v>
      </c>
      <c r="I37" s="18" t="n">
        <v>0.51106475</v>
      </c>
      <c r="J37" s="20" t="n">
        <v>0.51552163</v>
      </c>
      <c r="K37" s="18" t="s">
        <v>404</v>
      </c>
      <c r="L37" s="20" t="s">
        <v>404</v>
      </c>
      <c r="M37" s="18" t="n">
        <v>0</v>
      </c>
      <c r="N37" s="20" t="n">
        <v>0</v>
      </c>
      <c r="O37" s="18" t="n">
        <v>0</v>
      </c>
      <c r="P37" s="20" t="n">
        <v>0</v>
      </c>
      <c r="Q37" s="18" t="n">
        <v>0.52273521</v>
      </c>
      <c r="R37" s="20" t="n">
        <v>0.74351588</v>
      </c>
    </row>
    <row r="38" spans="1:18">
      <c r="A38" s="15" t="s">
        <v>435</v>
      </c>
      <c r="B38" s="17" t="n">
        <v>5860</v>
      </c>
      <c r="C38" s="18">
        <f>(268.0/B38*100)</f>
        <v/>
      </c>
      <c r="D38" s="19" t="n">
        <v>5592</v>
      </c>
      <c r="E38" s="18" t="n">
        <v>32.69097682</v>
      </c>
      <c r="F38" s="20" t="n">
        <v>3.06618671</v>
      </c>
      <c r="G38" s="18" t="n">
        <v>62.46186868</v>
      </c>
      <c r="H38" s="20" t="n">
        <v>3.52407096</v>
      </c>
      <c r="I38" s="18" t="n">
        <v>2.73841667</v>
      </c>
      <c r="J38" s="20" t="n">
        <v>1.44364425</v>
      </c>
      <c r="K38" s="18" t="s">
        <v>404</v>
      </c>
      <c r="L38" s="20" t="s">
        <v>404</v>
      </c>
      <c r="M38" s="18" t="n">
        <v>0</v>
      </c>
      <c r="N38" s="20" t="n">
        <v>0</v>
      </c>
      <c r="O38" s="18" t="n">
        <v>0</v>
      </c>
      <c r="P38" s="20" t="n">
        <v>0</v>
      </c>
      <c r="Q38" s="18" t="n">
        <v>2.10873783</v>
      </c>
      <c r="R38" s="20" t="n">
        <v>0.98593851</v>
      </c>
    </row>
    <row r="39" spans="1:18">
      <c r="A39" s="15" t="s">
        <v>436</v>
      </c>
      <c r="B39" s="17" t="n">
        <v>5895</v>
      </c>
      <c r="C39" s="18">
        <f>(0.0/B39*100)</f>
        <v/>
      </c>
      <c r="D39" s="19" t="n">
        <v>5895</v>
      </c>
      <c r="E39" s="18" t="n">
        <v>50.66641764</v>
      </c>
      <c r="F39" s="20" t="n">
        <v>3.60188688</v>
      </c>
      <c r="G39" s="18" t="n">
        <v>47.37747074</v>
      </c>
      <c r="H39" s="20" t="n">
        <v>3.64826341</v>
      </c>
      <c r="I39" s="18" t="n">
        <v>0.23518098</v>
      </c>
      <c r="J39" s="20" t="n">
        <v>0.19783543</v>
      </c>
      <c r="K39" s="18" t="s">
        <v>404</v>
      </c>
      <c r="L39" s="20" t="s">
        <v>404</v>
      </c>
      <c r="M39" s="18" t="n">
        <v>0</v>
      </c>
      <c r="N39" s="20" t="n">
        <v>0</v>
      </c>
      <c r="O39" s="18" t="n">
        <v>0</v>
      </c>
      <c r="P39" s="20" t="n">
        <v>0</v>
      </c>
      <c r="Q39" s="18" t="n">
        <v>1.72093064</v>
      </c>
      <c r="R39" s="20" t="n">
        <v>0.83670957</v>
      </c>
    </row>
    <row r="40" spans="1:18">
      <c r="A40" s="15" t="s">
        <v>437</v>
      </c>
      <c r="B40" s="17" t="n">
        <v>14157</v>
      </c>
      <c r="C40" s="18">
        <f>(2954.0/B40*100)</f>
        <v/>
      </c>
      <c r="D40" s="19" t="n">
        <v>11203</v>
      </c>
      <c r="E40" s="18" t="n">
        <v>59.91165799</v>
      </c>
      <c r="F40" s="20" t="n">
        <v>3.2659835</v>
      </c>
      <c r="G40" s="18" t="n">
        <v>35.4559987</v>
      </c>
      <c r="H40" s="20" t="n">
        <v>3.12479548</v>
      </c>
      <c r="I40" s="18" t="n">
        <v>2.46675535</v>
      </c>
      <c r="J40" s="20" t="n">
        <v>0.7245043799999999</v>
      </c>
      <c r="K40" s="18" t="s">
        <v>404</v>
      </c>
      <c r="L40" s="20" t="s">
        <v>404</v>
      </c>
      <c r="M40" s="18" t="n">
        <v>0</v>
      </c>
      <c r="N40" s="20" t="n">
        <v>0</v>
      </c>
      <c r="O40" s="18" t="n">
        <v>0</v>
      </c>
      <c r="P40" s="20" t="n">
        <v>0</v>
      </c>
      <c r="Q40" s="18" t="n">
        <v>2.16558795</v>
      </c>
      <c r="R40" s="20" t="n">
        <v>1.18934255</v>
      </c>
    </row>
    <row r="41" spans="1:18">
      <c r="A41" s="15" t="s">
        <v>438</v>
      </c>
      <c r="B41" s="17" t="n">
        <v>5712</v>
      </c>
      <c r="C41" s="18">
        <f>(99.0/B41*100)</f>
        <v/>
      </c>
      <c r="D41" s="19" t="n">
        <v>5613</v>
      </c>
      <c r="E41" s="18" t="n">
        <v>56.55711054</v>
      </c>
      <c r="F41" s="20" t="n">
        <v>4.24546728</v>
      </c>
      <c r="G41" s="18" t="n">
        <v>39.10083997</v>
      </c>
      <c r="H41" s="20" t="n">
        <v>3.91031478</v>
      </c>
      <c r="I41" s="18" t="n">
        <v>0.72477506</v>
      </c>
      <c r="J41" s="20" t="n">
        <v>0.59059192</v>
      </c>
      <c r="K41" s="18" t="s">
        <v>404</v>
      </c>
      <c r="L41" s="20" t="s">
        <v>404</v>
      </c>
      <c r="M41" s="18" t="n">
        <v>0</v>
      </c>
      <c r="N41" s="20" t="n">
        <v>0</v>
      </c>
      <c r="O41" s="18" t="n">
        <v>0</v>
      </c>
      <c r="P41" s="20" t="n">
        <v>0</v>
      </c>
      <c r="Q41" s="18" t="n">
        <v>3.61727443</v>
      </c>
      <c r="R41" s="20" t="n">
        <v>1.48802576</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41.3783048</v>
      </c>
      <c r="F44" s="20" t="n">
        <v>4.0157696</v>
      </c>
      <c r="G44" s="18" t="n">
        <v>28.14711502</v>
      </c>
      <c r="H44" s="20" t="n">
        <v>3.0280182</v>
      </c>
      <c r="I44" s="18" t="n">
        <v>0</v>
      </c>
      <c r="J44" s="20" t="n">
        <v>0</v>
      </c>
      <c r="K44" s="18" t="s">
        <v>404</v>
      </c>
      <c r="L44" s="20" t="s">
        <v>404</v>
      </c>
      <c r="M44" s="18" t="n">
        <v>0</v>
      </c>
      <c r="N44" s="20" t="n">
        <v>0</v>
      </c>
      <c r="O44" s="18" t="n">
        <v>0</v>
      </c>
      <c r="P44" s="20" t="n">
        <v>0</v>
      </c>
      <c r="Q44" s="18" t="n">
        <v>30.47458018</v>
      </c>
      <c r="R44" s="20" t="n">
        <v>3.48899212</v>
      </c>
    </row>
    <row r="45" spans="1:18">
      <c r="A45" s="15" t="s">
        <v>442</v>
      </c>
      <c r="B45" s="17" t="n">
        <v>5519</v>
      </c>
      <c r="C45" s="18">
        <f>(0.0/B45*100)</f>
        <v/>
      </c>
      <c r="D45" s="19" t="n">
        <v>5519</v>
      </c>
      <c r="E45" s="18" t="n">
        <v>47.74883069</v>
      </c>
      <c r="F45" s="20" t="n">
        <v>4.56311829</v>
      </c>
      <c r="G45" s="18" t="n">
        <v>26.22725574</v>
      </c>
      <c r="H45" s="20" t="n">
        <v>3.4934479</v>
      </c>
      <c r="I45" s="18" t="n">
        <v>0</v>
      </c>
      <c r="J45" s="20" t="n">
        <v>0</v>
      </c>
      <c r="K45" s="18" t="s">
        <v>404</v>
      </c>
      <c r="L45" s="20" t="s">
        <v>404</v>
      </c>
      <c r="M45" s="18" t="n">
        <v>0</v>
      </c>
      <c r="N45" s="20" t="n">
        <v>0</v>
      </c>
      <c r="O45" s="18" t="n">
        <v>0</v>
      </c>
      <c r="P45" s="20" t="n">
        <v>0</v>
      </c>
      <c r="Q45" s="18" t="n">
        <v>26.02391357</v>
      </c>
      <c r="R45" s="20" t="n">
        <v>3.63475834</v>
      </c>
    </row>
    <row r="46" spans="1:18">
      <c r="A46" s="15" t="s">
        <v>443</v>
      </c>
      <c r="B46" s="17" t="n">
        <v>23141</v>
      </c>
      <c r="C46" s="18">
        <f>(5415.0/B46*100)</f>
        <v/>
      </c>
      <c r="D46" s="19" t="n">
        <v>17726</v>
      </c>
      <c r="E46" s="18" t="n">
        <v>44.79562935</v>
      </c>
      <c r="F46" s="20" t="n">
        <v>2.55306331</v>
      </c>
      <c r="G46" s="18" t="n">
        <v>40.14944828</v>
      </c>
      <c r="H46" s="20" t="n">
        <v>2.42133105</v>
      </c>
      <c r="I46" s="18" t="n">
        <v>15.05492236</v>
      </c>
      <c r="J46" s="20" t="n">
        <v>1.55616674</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39.34533686</v>
      </c>
      <c r="F47" s="20" t="n">
        <v>3.76349877</v>
      </c>
      <c r="G47" s="18" t="n">
        <v>48.65097443</v>
      </c>
      <c r="H47" s="20" t="n">
        <v>3.62448293</v>
      </c>
      <c r="I47" s="18" t="n">
        <v>3.14759677</v>
      </c>
      <c r="J47" s="20" t="n">
        <v>1.24535904</v>
      </c>
      <c r="K47" s="18" t="s">
        <v>404</v>
      </c>
      <c r="L47" s="20" t="s">
        <v>404</v>
      </c>
      <c r="M47" s="18" t="n">
        <v>0</v>
      </c>
      <c r="N47" s="20" t="n">
        <v>0</v>
      </c>
      <c r="O47" s="18" t="n">
        <v>0</v>
      </c>
      <c r="P47" s="20" t="n">
        <v>0</v>
      </c>
      <c r="Q47" s="18" t="n">
        <v>8.85609195</v>
      </c>
      <c r="R47" s="20" t="n">
        <v>2.09343902</v>
      </c>
    </row>
    <row r="48" spans="1:18">
      <c r="A48" s="15" t="s">
        <v>445</v>
      </c>
      <c r="B48" s="17" t="n">
        <v>9841</v>
      </c>
      <c r="C48" s="18">
        <f>(40.0/B48*100)</f>
        <v/>
      </c>
      <c r="D48" s="19" t="n">
        <v>9801</v>
      </c>
      <c r="E48" s="18" t="n">
        <v>50.93886923</v>
      </c>
      <c r="F48" s="20" t="n">
        <v>4.72151109</v>
      </c>
      <c r="G48" s="18" t="n">
        <v>45.91782175</v>
      </c>
      <c r="H48" s="20" t="n">
        <v>4.77044715</v>
      </c>
      <c r="I48" s="18" t="n">
        <v>0.53523928</v>
      </c>
      <c r="J48" s="20" t="n">
        <v>0.52726012</v>
      </c>
      <c r="K48" s="18" t="s">
        <v>404</v>
      </c>
      <c r="L48" s="20" t="s">
        <v>404</v>
      </c>
      <c r="M48" s="18" t="n">
        <v>0</v>
      </c>
      <c r="N48" s="20" t="n">
        <v>0</v>
      </c>
      <c r="O48" s="18" t="n">
        <v>0</v>
      </c>
      <c r="P48" s="20" t="n">
        <v>0</v>
      </c>
      <c r="Q48" s="18" t="n">
        <v>2.60806975</v>
      </c>
      <c r="R48" s="20" t="n">
        <v>1.31895294</v>
      </c>
    </row>
    <row r="49" spans="1:18">
      <c r="A49" s="15" t="s">
        <v>446</v>
      </c>
      <c r="B49" s="17" t="n">
        <v>6349</v>
      </c>
      <c r="C49" s="18">
        <f>(52.0/B49*100)</f>
        <v/>
      </c>
      <c r="D49" s="19" t="n">
        <v>6297</v>
      </c>
      <c r="E49" s="18" t="n">
        <v>33.21703336</v>
      </c>
      <c r="F49" s="20" t="n">
        <v>3.35531533</v>
      </c>
      <c r="G49" s="18" t="n">
        <v>55.95098688</v>
      </c>
      <c r="H49" s="20" t="n">
        <v>3.60613098</v>
      </c>
      <c r="I49" s="18" t="n">
        <v>0</v>
      </c>
      <c r="J49" s="20" t="n">
        <v>0</v>
      </c>
      <c r="K49" s="18" t="s">
        <v>404</v>
      </c>
      <c r="L49" s="20" t="s">
        <v>404</v>
      </c>
      <c r="M49" s="18" t="n">
        <v>0</v>
      </c>
      <c r="N49" s="20" t="n">
        <v>0</v>
      </c>
      <c r="O49" s="18" t="n">
        <v>0</v>
      </c>
      <c r="P49" s="20" t="n">
        <v>0</v>
      </c>
      <c r="Q49" s="18" t="n">
        <v>10.83197976</v>
      </c>
      <c r="R49" s="20" t="n">
        <v>2.22467971</v>
      </c>
    </row>
    <row r="50" spans="1:18">
      <c r="A50" s="15" t="s">
        <v>447</v>
      </c>
      <c r="B50" s="17" t="n">
        <v>11795</v>
      </c>
      <c r="C50" s="18">
        <f>(1031.0/B50*100)</f>
        <v/>
      </c>
      <c r="D50" s="19" t="n">
        <v>10764</v>
      </c>
      <c r="E50" s="18" t="n">
        <v>38.85104272</v>
      </c>
      <c r="F50" s="20" t="n">
        <v>3.2587074</v>
      </c>
      <c r="G50" s="18" t="n">
        <v>47.96796342</v>
      </c>
      <c r="H50" s="20" t="n">
        <v>3.73046255</v>
      </c>
      <c r="I50" s="18" t="n">
        <v>8.769175479999999</v>
      </c>
      <c r="J50" s="20" t="n">
        <v>2.05654139</v>
      </c>
      <c r="K50" s="18" t="s">
        <v>404</v>
      </c>
      <c r="L50" s="20" t="s">
        <v>404</v>
      </c>
      <c r="M50" s="18" t="n">
        <v>0</v>
      </c>
      <c r="N50" s="20" t="n">
        <v>0</v>
      </c>
      <c r="O50" s="18" t="n">
        <v>0</v>
      </c>
      <c r="P50" s="20" t="n">
        <v>0</v>
      </c>
      <c r="Q50" s="18" t="n">
        <v>4.41181838</v>
      </c>
      <c r="R50" s="20" t="n">
        <v>1.21664218</v>
      </c>
    </row>
    <row r="51" spans="1:18">
      <c r="A51" s="15" t="s">
        <v>448</v>
      </c>
      <c r="B51" s="17" t="n">
        <v>6866</v>
      </c>
      <c r="C51" s="18">
        <f>(157.0/B51*100)</f>
        <v/>
      </c>
      <c r="D51" s="19" t="n">
        <v>6709</v>
      </c>
      <c r="E51" s="18" t="n">
        <v>41.15192312</v>
      </c>
      <c r="F51" s="20" t="n">
        <v>3.77819256</v>
      </c>
      <c r="G51" s="18" t="n">
        <v>52.71801783</v>
      </c>
      <c r="H51" s="20" t="n">
        <v>3.81145132</v>
      </c>
      <c r="I51" s="18" t="n">
        <v>6.13005906</v>
      </c>
      <c r="J51" s="20" t="n">
        <v>1.8370392</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31.22222029</v>
      </c>
      <c r="F52" s="20" t="n">
        <v>4.17109638</v>
      </c>
      <c r="G52" s="18" t="n">
        <v>65.38101698</v>
      </c>
      <c r="H52" s="20" t="n">
        <v>4.02389994</v>
      </c>
      <c r="I52" s="18" t="n">
        <v>0.70727103</v>
      </c>
      <c r="J52" s="20" t="n">
        <v>0.01650758</v>
      </c>
      <c r="K52" s="18" t="s">
        <v>404</v>
      </c>
      <c r="L52" s="20" t="s">
        <v>404</v>
      </c>
      <c r="M52" s="18" t="n">
        <v>0</v>
      </c>
      <c r="N52" s="20" t="n">
        <v>0</v>
      </c>
      <c r="O52" s="18" t="n">
        <v>0</v>
      </c>
      <c r="P52" s="20" t="n">
        <v>0</v>
      </c>
      <c r="Q52" s="18" t="n">
        <v>2.6894917</v>
      </c>
      <c r="R52" s="20" t="n">
        <v>1.35940594</v>
      </c>
    </row>
    <row r="53" spans="1:18">
      <c r="A53" s="15" t="s">
        <v>450</v>
      </c>
      <c r="B53" s="17" t="n">
        <v>5571</v>
      </c>
      <c r="C53" s="18">
        <f>(0.0/B53*100)</f>
        <v/>
      </c>
      <c r="D53" s="19" t="n">
        <v>5571</v>
      </c>
      <c r="E53" s="18" t="n">
        <v>36.84335257</v>
      </c>
      <c r="F53" s="20" t="n">
        <v>0.12232463</v>
      </c>
      <c r="G53" s="18" t="n">
        <v>59.94332162</v>
      </c>
      <c r="H53" s="20" t="n">
        <v>0.14156704</v>
      </c>
      <c r="I53" s="18" t="n">
        <v>1.01628048</v>
      </c>
      <c r="J53" s="20" t="n">
        <v>0.06215544</v>
      </c>
      <c r="K53" s="18" t="s">
        <v>404</v>
      </c>
      <c r="L53" s="20" t="s">
        <v>404</v>
      </c>
      <c r="M53" s="18" t="n">
        <v>0</v>
      </c>
      <c r="N53" s="20" t="n">
        <v>0</v>
      </c>
      <c r="O53" s="18" t="n">
        <v>0</v>
      </c>
      <c r="P53" s="20" t="n">
        <v>0</v>
      </c>
      <c r="Q53" s="18" t="n">
        <v>2.19704533</v>
      </c>
      <c r="R53" s="20" t="n">
        <v>0.02851732</v>
      </c>
    </row>
    <row r="54" spans="1:18">
      <c r="A54" s="15" t="s">
        <v>451</v>
      </c>
      <c r="B54" s="17" t="n">
        <v>4740</v>
      </c>
      <c r="C54" s="18">
        <f>(199.0/B54*100)</f>
        <v/>
      </c>
      <c r="D54" s="19" t="n">
        <v>4541</v>
      </c>
      <c r="E54" s="18" t="n">
        <v>29.07849341</v>
      </c>
      <c r="F54" s="20" t="n">
        <v>3.28895168</v>
      </c>
      <c r="G54" s="18" t="n">
        <v>39.54290092</v>
      </c>
      <c r="H54" s="20" t="n">
        <v>4.00327011</v>
      </c>
      <c r="I54" s="18" t="n">
        <v>12.32065786</v>
      </c>
      <c r="J54" s="20" t="n">
        <v>1.87807052</v>
      </c>
      <c r="K54" s="18" t="s">
        <v>404</v>
      </c>
      <c r="L54" s="20" t="s">
        <v>404</v>
      </c>
      <c r="M54" s="18" t="n">
        <v>0</v>
      </c>
      <c r="N54" s="20" t="n">
        <v>0</v>
      </c>
      <c r="O54" s="18" t="n">
        <v>0</v>
      </c>
      <c r="P54" s="20" t="n">
        <v>0</v>
      </c>
      <c r="Q54" s="18" t="n">
        <v>19.05794782</v>
      </c>
      <c r="R54" s="20" t="n">
        <v>3.37093266</v>
      </c>
    </row>
    <row r="55" spans="1:18">
      <c r="A55" s="15" t="s">
        <v>452</v>
      </c>
      <c r="B55" s="17" t="n">
        <v>5316</v>
      </c>
      <c r="C55" s="18">
        <f>(43.0/B55*100)</f>
        <v/>
      </c>
      <c r="D55" s="19" t="n">
        <v>5273</v>
      </c>
      <c r="E55" s="18" t="n">
        <v>71.35224241</v>
      </c>
      <c r="F55" s="20" t="n">
        <v>2.9255469</v>
      </c>
      <c r="G55" s="18" t="n">
        <v>20.12115191</v>
      </c>
      <c r="H55" s="20" t="n">
        <v>2.51482076</v>
      </c>
      <c r="I55" s="18" t="n">
        <v>0</v>
      </c>
      <c r="J55" s="20" t="n">
        <v>0</v>
      </c>
      <c r="K55" s="18" t="s">
        <v>404</v>
      </c>
      <c r="L55" s="20" t="s">
        <v>404</v>
      </c>
      <c r="M55" s="18" t="n">
        <v>0</v>
      </c>
      <c r="N55" s="20" t="n">
        <v>0</v>
      </c>
      <c r="O55" s="18" t="n">
        <v>0</v>
      </c>
      <c r="P55" s="20" t="n">
        <v>0</v>
      </c>
      <c r="Q55" s="18" t="n">
        <v>8.526605679999999</v>
      </c>
      <c r="R55" s="20" t="n">
        <v>1.91854799</v>
      </c>
    </row>
    <row r="56" spans="1:18">
      <c r="A56" s="15" t="s">
        <v>453</v>
      </c>
      <c r="B56" s="17" t="n">
        <v>5359</v>
      </c>
      <c r="C56" s="18">
        <f>(0.0/B56*100)</f>
        <v/>
      </c>
      <c r="D56" s="19" t="n">
        <v>5359</v>
      </c>
      <c r="E56" s="18" t="n">
        <v>67.93057312000001</v>
      </c>
      <c r="F56" s="20" t="n">
        <v>4.10438435</v>
      </c>
      <c r="G56" s="18" t="n">
        <v>25.56883</v>
      </c>
      <c r="H56" s="20" t="n">
        <v>3.73270833</v>
      </c>
      <c r="I56" s="18" t="n">
        <v>4.28530324</v>
      </c>
      <c r="J56" s="20" t="n">
        <v>1.60179577</v>
      </c>
      <c r="K56" s="18" t="s">
        <v>404</v>
      </c>
      <c r="L56" s="20" t="s">
        <v>404</v>
      </c>
      <c r="M56" s="18" t="n">
        <v>0</v>
      </c>
      <c r="N56" s="20" t="n">
        <v>0</v>
      </c>
      <c r="O56" s="18" t="n">
        <v>0</v>
      </c>
      <c r="P56" s="20" t="n">
        <v>0</v>
      </c>
      <c r="Q56" s="18" t="n">
        <v>2.21529364</v>
      </c>
      <c r="R56" s="20" t="n">
        <v>1.32280062</v>
      </c>
    </row>
    <row r="57" spans="1:18">
      <c r="A57" s="15" t="s">
        <v>454</v>
      </c>
      <c r="B57" s="17" t="n">
        <v>6513</v>
      </c>
      <c r="C57" s="18">
        <f>(0.0/B57*100)</f>
        <v/>
      </c>
      <c r="D57" s="19" t="n">
        <v>6513</v>
      </c>
      <c r="E57" s="18" t="n">
        <v>76.60294948000001</v>
      </c>
      <c r="F57" s="20" t="n">
        <v>3.61904756</v>
      </c>
      <c r="G57" s="18" t="n">
        <v>10.81538871</v>
      </c>
      <c r="H57" s="20" t="n">
        <v>2.57594446</v>
      </c>
      <c r="I57" s="18" t="n">
        <v>0</v>
      </c>
      <c r="J57" s="20" t="n">
        <v>0</v>
      </c>
      <c r="K57" s="18" t="s">
        <v>404</v>
      </c>
      <c r="L57" s="20" t="s">
        <v>404</v>
      </c>
      <c r="M57" s="18" t="n">
        <v>0</v>
      </c>
      <c r="N57" s="20" t="n">
        <v>0</v>
      </c>
      <c r="O57" s="18" t="n">
        <v>0</v>
      </c>
      <c r="P57" s="20" t="n">
        <v>0</v>
      </c>
      <c r="Q57" s="18" t="n">
        <v>12.58166181</v>
      </c>
      <c r="R57" s="20" t="n">
        <v>2.50640508</v>
      </c>
    </row>
    <row r="58" spans="1:18">
      <c r="A58" s="15" t="s">
        <v>455</v>
      </c>
      <c r="B58" s="17" t="n">
        <v>7267</v>
      </c>
      <c r="C58" s="18">
        <f>(0.0/B58*100)</f>
        <v/>
      </c>
      <c r="D58" s="19" t="n">
        <v>7267</v>
      </c>
      <c r="E58" s="18" t="n">
        <v>39.22382775</v>
      </c>
      <c r="F58" s="20" t="n">
        <v>3.61169507</v>
      </c>
      <c r="G58" s="18" t="n">
        <v>19.76808056</v>
      </c>
      <c r="H58" s="20" t="n">
        <v>2.86770587</v>
      </c>
      <c r="I58" s="18" t="n">
        <v>0</v>
      </c>
      <c r="J58" s="20" t="n">
        <v>0</v>
      </c>
      <c r="K58" s="18" t="s">
        <v>404</v>
      </c>
      <c r="L58" s="20" t="s">
        <v>404</v>
      </c>
      <c r="M58" s="18" t="n">
        <v>0</v>
      </c>
      <c r="N58" s="20" t="n">
        <v>0</v>
      </c>
      <c r="O58" s="18" t="n">
        <v>0.25379478</v>
      </c>
      <c r="P58" s="20" t="n">
        <v>0.35575059</v>
      </c>
      <c r="Q58" s="18" t="n">
        <v>40.7542969</v>
      </c>
      <c r="R58" s="20" t="n">
        <v>3.63821075</v>
      </c>
    </row>
    <row r="59" spans="1:18">
      <c r="A59" s="15" t="s">
        <v>456</v>
      </c>
      <c r="B59" s="17" t="n">
        <v>4826</v>
      </c>
      <c r="C59" s="18">
        <f>(0.0/B59*100)</f>
        <v/>
      </c>
      <c r="D59" s="19" t="n">
        <v>4826</v>
      </c>
      <c r="E59" s="18" t="n">
        <v>30.80943119</v>
      </c>
      <c r="F59" s="20" t="n">
        <v>1.36001832</v>
      </c>
      <c r="G59" s="18" t="n">
        <v>34.19993203</v>
      </c>
      <c r="H59" s="20" t="n">
        <v>1.38222719</v>
      </c>
      <c r="I59" s="18" t="n">
        <v>0</v>
      </c>
      <c r="J59" s="20" t="n">
        <v>0</v>
      </c>
      <c r="K59" s="18" t="s">
        <v>404</v>
      </c>
      <c r="L59" s="20" t="s">
        <v>404</v>
      </c>
      <c r="M59" s="18" t="n">
        <v>0</v>
      </c>
      <c r="N59" s="20" t="n">
        <v>0</v>
      </c>
      <c r="O59" s="18" t="n">
        <v>0</v>
      </c>
      <c r="P59" s="20" t="n">
        <v>0</v>
      </c>
      <c r="Q59" s="18" t="n">
        <v>34.99063679</v>
      </c>
      <c r="R59" s="20" t="n">
        <v>1.10276364</v>
      </c>
    </row>
    <row r="60" spans="1:18">
      <c r="A60" s="15" t="s">
        <v>457</v>
      </c>
      <c r="B60" s="17" t="n">
        <v>4546</v>
      </c>
      <c r="C60" s="18">
        <f>(0.0/B60*100)</f>
        <v/>
      </c>
      <c r="D60" s="19" t="n">
        <v>4546</v>
      </c>
      <c r="E60" s="18" t="n">
        <v>58.57150404</v>
      </c>
      <c r="F60" s="20" t="n">
        <v>2.95272343</v>
      </c>
      <c r="G60" s="18" t="n">
        <v>9.531083560000001</v>
      </c>
      <c r="H60" s="20" t="n">
        <v>1.97436099</v>
      </c>
      <c r="I60" s="18" t="n">
        <v>0</v>
      </c>
      <c r="J60" s="20" t="n">
        <v>0</v>
      </c>
      <c r="K60" s="18" t="s">
        <v>404</v>
      </c>
      <c r="L60" s="20" t="s">
        <v>404</v>
      </c>
      <c r="M60" s="18" t="n">
        <v>0</v>
      </c>
      <c r="N60" s="20" t="n">
        <v>0</v>
      </c>
      <c r="O60" s="18" t="n">
        <v>0</v>
      </c>
      <c r="P60" s="20" t="n">
        <v>0</v>
      </c>
      <c r="Q60" s="18" t="n">
        <v>31.89741241</v>
      </c>
      <c r="R60" s="20" t="n">
        <v>2.50214738</v>
      </c>
    </row>
    <row r="61" spans="1:18">
      <c r="A61" s="15" t="s">
        <v>458</v>
      </c>
      <c r="B61" s="17" t="n">
        <v>6525</v>
      </c>
      <c r="C61" s="18">
        <f>(0.0/B61*100)</f>
        <v/>
      </c>
      <c r="D61" s="19" t="n">
        <v>6525</v>
      </c>
      <c r="E61" s="18" t="n">
        <v>49.41933262</v>
      </c>
      <c r="F61" s="20" t="n">
        <v>2.77009165</v>
      </c>
      <c r="G61" s="18" t="n">
        <v>47.18971499</v>
      </c>
      <c r="H61" s="20" t="n">
        <v>2.6843809</v>
      </c>
      <c r="I61" s="18" t="n">
        <v>1.18782742</v>
      </c>
      <c r="J61" s="20" t="n">
        <v>0.71730393</v>
      </c>
      <c r="K61" s="18" t="s">
        <v>404</v>
      </c>
      <c r="L61" s="20" t="s">
        <v>404</v>
      </c>
      <c r="M61" s="18" t="n">
        <v>0</v>
      </c>
      <c r="N61" s="20" t="n">
        <v>0</v>
      </c>
      <c r="O61" s="18" t="n">
        <v>0</v>
      </c>
      <c r="P61" s="20" t="n">
        <v>0</v>
      </c>
      <c r="Q61" s="18" t="n">
        <v>2.20312497</v>
      </c>
      <c r="R61" s="20" t="n">
        <v>1.00554913</v>
      </c>
    </row>
    <row r="62" spans="1:18">
      <c r="A62" s="15" t="s">
        <v>459</v>
      </c>
      <c r="B62" s="17" t="n">
        <v>4476</v>
      </c>
      <c r="C62" s="18">
        <f>(0.0/B62*100)</f>
        <v/>
      </c>
      <c r="D62" s="19" t="n">
        <v>4476</v>
      </c>
      <c r="E62" s="18" t="n">
        <v>82.65918988999999</v>
      </c>
      <c r="F62" s="20" t="n">
        <v>0.04489823</v>
      </c>
      <c r="G62" s="18" t="n">
        <v>14.31879207</v>
      </c>
      <c r="H62" s="20" t="n">
        <v>0.03988795</v>
      </c>
      <c r="I62" s="18" t="n">
        <v>0.43076457</v>
      </c>
      <c r="J62" s="20" t="n">
        <v>0.00694981</v>
      </c>
      <c r="K62" s="18" t="s">
        <v>404</v>
      </c>
      <c r="L62" s="20" t="s">
        <v>404</v>
      </c>
      <c r="M62" s="18" t="n">
        <v>0</v>
      </c>
      <c r="N62" s="20" t="n">
        <v>0</v>
      </c>
      <c r="O62" s="18" t="n">
        <v>0</v>
      </c>
      <c r="P62" s="20" t="n">
        <v>0</v>
      </c>
      <c r="Q62" s="18" t="n">
        <v>2.59125348</v>
      </c>
      <c r="R62" s="20" t="n">
        <v>0.01778128</v>
      </c>
    </row>
    <row r="63" spans="1:18">
      <c r="A63" s="15" t="s">
        <v>460</v>
      </c>
      <c r="B63" s="17" t="n">
        <v>5324</v>
      </c>
      <c r="C63" s="18">
        <f>(0.0/B63*100)</f>
        <v/>
      </c>
      <c r="D63" s="19" t="n">
        <v>5324</v>
      </c>
      <c r="E63" s="18" t="n">
        <v>52.03212899</v>
      </c>
      <c r="F63" s="20" t="n">
        <v>0.180825</v>
      </c>
      <c r="G63" s="18" t="n">
        <v>26.70312073</v>
      </c>
      <c r="H63" s="20" t="n">
        <v>0.14967651</v>
      </c>
      <c r="I63" s="18" t="n">
        <v>0</v>
      </c>
      <c r="J63" s="20" t="n">
        <v>0</v>
      </c>
      <c r="K63" s="18" t="s">
        <v>404</v>
      </c>
      <c r="L63" s="20" t="s">
        <v>404</v>
      </c>
      <c r="M63" s="18" t="n">
        <v>0</v>
      </c>
      <c r="N63" s="20" t="n">
        <v>0</v>
      </c>
      <c r="O63" s="18" t="n">
        <v>0</v>
      </c>
      <c r="P63" s="20" t="n">
        <v>0</v>
      </c>
      <c r="Q63" s="18" t="n">
        <v>21.26475028</v>
      </c>
      <c r="R63" s="20" t="n">
        <v>0.1948772</v>
      </c>
    </row>
    <row r="64" spans="1:18">
      <c r="A64" s="15" t="s">
        <v>461</v>
      </c>
      <c r="B64" s="17" t="n">
        <v>3634</v>
      </c>
      <c r="C64" s="18">
        <f>(27.0/B64*100)</f>
        <v/>
      </c>
      <c r="D64" s="19" t="n">
        <v>3607</v>
      </c>
      <c r="E64" s="18" t="n">
        <v>32.54142301</v>
      </c>
      <c r="F64" s="20" t="n">
        <v>0.11901678</v>
      </c>
      <c r="G64" s="18" t="n">
        <v>59.8864938</v>
      </c>
      <c r="H64" s="20" t="n">
        <v>0.11911231</v>
      </c>
      <c r="I64" s="18" t="n">
        <v>0</v>
      </c>
      <c r="J64" s="20" t="n">
        <v>0</v>
      </c>
      <c r="K64" s="18" t="s">
        <v>404</v>
      </c>
      <c r="L64" s="20" t="s">
        <v>404</v>
      </c>
      <c r="M64" s="18" t="n">
        <v>0</v>
      </c>
      <c r="N64" s="20" t="n">
        <v>0</v>
      </c>
      <c r="O64" s="18" t="n">
        <v>0</v>
      </c>
      <c r="P64" s="20" t="n">
        <v>0</v>
      </c>
      <c r="Q64" s="18" t="n">
        <v>7.57208319</v>
      </c>
      <c r="R64" s="20" t="n">
        <v>0.04231731</v>
      </c>
    </row>
    <row r="65" spans="1:18">
      <c r="A65" s="15" t="s">
        <v>462</v>
      </c>
      <c r="B65" s="17" t="n">
        <v>5325</v>
      </c>
      <c r="C65" s="18">
        <f>(0.0/B65*100)</f>
        <v/>
      </c>
      <c r="D65" s="19" t="n">
        <v>5325</v>
      </c>
      <c r="E65" s="18" t="n">
        <v>60.33537587</v>
      </c>
      <c r="F65" s="20" t="n">
        <v>3.6263949</v>
      </c>
      <c r="G65" s="18" t="n">
        <v>29.17514033</v>
      </c>
      <c r="H65" s="20" t="n">
        <v>3.61623567</v>
      </c>
      <c r="I65" s="18" t="n">
        <v>0</v>
      </c>
      <c r="J65" s="20" t="n">
        <v>0</v>
      </c>
      <c r="K65" s="18" t="s">
        <v>404</v>
      </c>
      <c r="L65" s="20" t="s">
        <v>404</v>
      </c>
      <c r="M65" s="18" t="n">
        <v>0.43089511</v>
      </c>
      <c r="N65" s="20" t="n">
        <v>0.43101763</v>
      </c>
      <c r="O65" s="18" t="n">
        <v>0</v>
      </c>
      <c r="P65" s="20" t="n">
        <v>0</v>
      </c>
      <c r="Q65" s="18" t="n">
        <v>10.05858869</v>
      </c>
      <c r="R65" s="20" t="n">
        <v>2.01252071</v>
      </c>
    </row>
    <row r="66" spans="1:18">
      <c r="A66" s="15" t="s">
        <v>463</v>
      </c>
      <c r="B66" s="17" t="n">
        <v>5665</v>
      </c>
      <c r="C66" s="18">
        <f>(0.0/B66*100)</f>
        <v/>
      </c>
      <c r="D66" s="19" t="n">
        <v>5665</v>
      </c>
      <c r="E66" s="18" t="n">
        <v>54.62594642</v>
      </c>
      <c r="F66" s="20" t="n">
        <v>0.50000128</v>
      </c>
      <c r="G66" s="18" t="n">
        <v>39.76930884</v>
      </c>
      <c r="H66" s="20" t="n">
        <v>0.4692592</v>
      </c>
      <c r="I66" s="18" t="n">
        <v>1.05209465</v>
      </c>
      <c r="J66" s="20" t="n">
        <v>0.33984667</v>
      </c>
      <c r="K66" s="18" t="s">
        <v>404</v>
      </c>
      <c r="L66" s="20" t="s">
        <v>404</v>
      </c>
      <c r="M66" s="18" t="n">
        <v>0</v>
      </c>
      <c r="N66" s="20" t="n">
        <v>0</v>
      </c>
      <c r="O66" s="18" t="n">
        <v>0</v>
      </c>
      <c r="P66" s="20" t="n">
        <v>0</v>
      </c>
      <c r="Q66" s="18" t="n">
        <v>4.5526501</v>
      </c>
      <c r="R66" s="20" t="n">
        <v>0.12562138</v>
      </c>
    </row>
    <row r="67" spans="1:18">
      <c r="A67" s="15" t="s">
        <v>464</v>
      </c>
      <c r="B67" s="17" t="n">
        <v>6971</v>
      </c>
      <c r="C67" s="18">
        <f>(0.0/B67*100)</f>
        <v/>
      </c>
      <c r="D67" s="19" t="n">
        <v>6971</v>
      </c>
      <c r="E67" s="18" t="n">
        <v>71.78995734</v>
      </c>
      <c r="F67" s="20" t="n">
        <v>2.8489847</v>
      </c>
      <c r="G67" s="18" t="n">
        <v>20.61177264</v>
      </c>
      <c r="H67" s="20" t="n">
        <v>2.6055538</v>
      </c>
      <c r="I67" s="18" t="n">
        <v>0.8893451</v>
      </c>
      <c r="J67" s="20" t="n">
        <v>0.5227811</v>
      </c>
      <c r="K67" s="18" t="s">
        <v>404</v>
      </c>
      <c r="L67" s="20" t="s">
        <v>404</v>
      </c>
      <c r="M67" s="18" t="n">
        <v>0</v>
      </c>
      <c r="N67" s="20" t="n">
        <v>0</v>
      </c>
      <c r="O67" s="18" t="n">
        <v>0</v>
      </c>
      <c r="P67" s="20" t="n">
        <v>0</v>
      </c>
      <c r="Q67" s="18" t="n">
        <v>6.70892493</v>
      </c>
      <c r="R67" s="20" t="n">
        <v>1.47558045</v>
      </c>
    </row>
    <row r="68" spans="1:18">
      <c r="A68" s="15" t="s">
        <v>465</v>
      </c>
      <c r="B68" s="17" t="n">
        <v>12083</v>
      </c>
      <c r="C68" s="18">
        <f>(0.0/B68*100)</f>
        <v/>
      </c>
      <c r="D68" s="19" t="n">
        <v>12083</v>
      </c>
      <c r="E68" s="18" t="n">
        <v>55.26119461</v>
      </c>
      <c r="F68" s="20" t="n">
        <v>0.09882665</v>
      </c>
      <c r="G68" s="18" t="n">
        <v>36.41783376</v>
      </c>
      <c r="H68" s="20" t="n">
        <v>0.10379638</v>
      </c>
      <c r="I68" s="18" t="n">
        <v>0.73080554</v>
      </c>
      <c r="J68" s="20" t="n">
        <v>0.02197892</v>
      </c>
      <c r="K68" s="18" t="s">
        <v>404</v>
      </c>
      <c r="L68" s="20" t="s">
        <v>404</v>
      </c>
      <c r="M68" s="18" t="n">
        <v>0</v>
      </c>
      <c r="N68" s="20" t="n">
        <v>0</v>
      </c>
      <c r="O68" s="18" t="n">
        <v>0</v>
      </c>
      <c r="P68" s="20" t="n">
        <v>0</v>
      </c>
      <c r="Q68" s="18" t="n">
        <v>7.59016609</v>
      </c>
      <c r="R68" s="20" t="n">
        <v>0.0555561</v>
      </c>
    </row>
    <row r="69" spans="1:18">
      <c r="A69" s="15" t="s">
        <v>466</v>
      </c>
      <c r="B69" s="17" t="n">
        <v>4876</v>
      </c>
      <c r="C69" s="18">
        <f>(0.0/B69*100)</f>
        <v/>
      </c>
      <c r="D69" s="19" t="n">
        <v>4876</v>
      </c>
      <c r="E69" s="18" t="n">
        <v>59.52037547</v>
      </c>
      <c r="F69" s="20" t="n">
        <v>4.08018776</v>
      </c>
      <c r="G69" s="18" t="n">
        <v>37.42611377</v>
      </c>
      <c r="H69" s="20" t="n">
        <v>4.11889561</v>
      </c>
      <c r="I69" s="18" t="n">
        <v>0</v>
      </c>
      <c r="J69" s="20" t="n">
        <v>0</v>
      </c>
      <c r="K69" s="18" t="s">
        <v>404</v>
      </c>
      <c r="L69" s="20" t="s">
        <v>404</v>
      </c>
      <c r="M69" s="18" t="n">
        <v>0</v>
      </c>
      <c r="N69" s="20" t="n">
        <v>0</v>
      </c>
      <c r="O69" s="18" t="n">
        <v>0</v>
      </c>
      <c r="P69" s="20" t="n">
        <v>0</v>
      </c>
      <c r="Q69" s="18" t="n">
        <v>3.05351076</v>
      </c>
      <c r="R69" s="20" t="n">
        <v>1.38884424</v>
      </c>
    </row>
    <row r="70" spans="1:18">
      <c r="A70" s="15" t="s">
        <v>467</v>
      </c>
      <c r="B70" s="17" t="n">
        <v>6036</v>
      </c>
      <c r="C70" s="18">
        <f>(0.0/B70*100)</f>
        <v/>
      </c>
      <c r="D70" s="19" t="n">
        <v>6036</v>
      </c>
      <c r="E70" s="18" t="n">
        <v>61.04736627</v>
      </c>
      <c r="F70" s="20" t="n">
        <v>3.76265871</v>
      </c>
      <c r="G70" s="18" t="n">
        <v>35.03017808</v>
      </c>
      <c r="H70" s="20" t="n">
        <v>3.85585492</v>
      </c>
      <c r="I70" s="18" t="n">
        <v>0</v>
      </c>
      <c r="J70" s="20" t="n">
        <v>0</v>
      </c>
      <c r="K70" s="18" t="s">
        <v>404</v>
      </c>
      <c r="L70" s="20" t="s">
        <v>404</v>
      </c>
      <c r="M70" s="18" t="n">
        <v>0</v>
      </c>
      <c r="N70" s="20" t="n">
        <v>0</v>
      </c>
      <c r="O70" s="18" t="n">
        <v>0</v>
      </c>
      <c r="P70" s="20" t="n">
        <v>0</v>
      </c>
      <c r="Q70" s="18" t="n">
        <v>3.92245565</v>
      </c>
      <c r="R70" s="20" t="n">
        <v>1.32853665</v>
      </c>
    </row>
    <row r="71" spans="1:18">
      <c r="A71" s="15" t="s">
        <v>468</v>
      </c>
      <c r="B71" s="17" t="n">
        <v>6115</v>
      </c>
      <c r="C71" s="18">
        <f>(0.0/B71*100)</f>
        <v/>
      </c>
      <c r="D71" s="19" t="n">
        <v>6115</v>
      </c>
      <c r="E71" s="18" t="n">
        <v>75.78472377999999</v>
      </c>
      <c r="F71" s="20" t="n">
        <v>1.12236525</v>
      </c>
      <c r="G71" s="18" t="n">
        <v>22.79543474</v>
      </c>
      <c r="H71" s="20" t="n">
        <v>0.9422873899999999</v>
      </c>
      <c r="I71" s="18" t="n">
        <v>0.62661758</v>
      </c>
      <c r="J71" s="20" t="n">
        <v>0.02967901</v>
      </c>
      <c r="K71" s="18" t="s">
        <v>404</v>
      </c>
      <c r="L71" s="20" t="s">
        <v>404</v>
      </c>
      <c r="M71" s="18" t="n">
        <v>0</v>
      </c>
      <c r="N71" s="20" t="n">
        <v>0</v>
      </c>
      <c r="O71" s="18" t="n">
        <v>0</v>
      </c>
      <c r="P71" s="20" t="n">
        <v>0</v>
      </c>
      <c r="Q71" s="18" t="n">
        <v>0.7932239</v>
      </c>
      <c r="R71" s="20" t="n">
        <v>0.48793178</v>
      </c>
    </row>
    <row r="72" spans="1:18">
      <c r="A72" s="15" t="s">
        <v>469</v>
      </c>
      <c r="B72" s="17" t="n">
        <v>7708</v>
      </c>
      <c r="C72" s="18">
        <f>(0.0/B72*100)</f>
        <v/>
      </c>
      <c r="D72" s="19" t="n">
        <v>7708</v>
      </c>
      <c r="E72" s="18" t="n">
        <v>46.82396614</v>
      </c>
      <c r="F72" s="20" t="n">
        <v>3.74532884</v>
      </c>
      <c r="G72" s="18" t="n">
        <v>49.76009123</v>
      </c>
      <c r="H72" s="20" t="n">
        <v>3.58585388</v>
      </c>
      <c r="I72" s="18" t="n">
        <v>1.80009285</v>
      </c>
      <c r="J72" s="20" t="n">
        <v>0.92598662</v>
      </c>
      <c r="K72" s="18" t="s">
        <v>404</v>
      </c>
      <c r="L72" s="20" t="s">
        <v>404</v>
      </c>
      <c r="M72" s="18" t="n">
        <v>0</v>
      </c>
      <c r="N72" s="20" t="n">
        <v>0</v>
      </c>
      <c r="O72" s="18" t="n">
        <v>0</v>
      </c>
      <c r="P72" s="20" t="n">
        <v>0</v>
      </c>
      <c r="Q72" s="18" t="n">
        <v>1.61584978</v>
      </c>
      <c r="R72" s="20" t="n">
        <v>0.9598740100000001</v>
      </c>
    </row>
    <row r="73" spans="1:18">
      <c r="A73" s="15" t="s">
        <v>470</v>
      </c>
      <c r="B73" s="17" t="n">
        <v>8249</v>
      </c>
      <c r="C73" s="18">
        <f>(0.0/B73*100)</f>
        <v/>
      </c>
      <c r="D73" s="19" t="n">
        <v>8249</v>
      </c>
      <c r="E73" s="18" t="n">
        <v>67.80043599</v>
      </c>
      <c r="F73" s="20" t="n">
        <v>3.61977346</v>
      </c>
      <c r="G73" s="18" t="n">
        <v>20.95996389</v>
      </c>
      <c r="H73" s="20" t="n">
        <v>3.3818276</v>
      </c>
      <c r="I73" s="18" t="n">
        <v>2.74093588</v>
      </c>
      <c r="J73" s="20" t="n">
        <v>1.27603664</v>
      </c>
      <c r="K73" s="18" t="s">
        <v>404</v>
      </c>
      <c r="L73" s="20" t="s">
        <v>404</v>
      </c>
      <c r="M73" s="18" t="n">
        <v>0</v>
      </c>
      <c r="N73" s="20" t="n">
        <v>0</v>
      </c>
      <c r="O73" s="18" t="n">
        <v>0</v>
      </c>
      <c r="P73" s="20" t="n">
        <v>0</v>
      </c>
      <c r="Q73" s="18" t="n">
        <v>8.498664229999999</v>
      </c>
      <c r="R73" s="20" t="n">
        <v>2.74550138</v>
      </c>
    </row>
    <row r="74" spans="1:18">
      <c r="A74" s="15" t="s">
        <v>471</v>
      </c>
      <c r="B74" s="17" t="n">
        <v>4692</v>
      </c>
      <c r="C74" s="18">
        <f>(484.0/B74*100)</f>
        <v/>
      </c>
      <c r="D74" s="19" t="n">
        <v>4208</v>
      </c>
      <c r="E74" s="18" t="n">
        <v>68.07259293</v>
      </c>
      <c r="F74" s="20" t="n">
        <v>0.28432709</v>
      </c>
      <c r="G74" s="18" t="n">
        <v>27.41339028</v>
      </c>
      <c r="H74" s="20" t="n">
        <v>0.27968577</v>
      </c>
      <c r="I74" s="18" t="n">
        <v>0</v>
      </c>
      <c r="J74" s="20" t="n">
        <v>0</v>
      </c>
      <c r="K74" s="18" t="s">
        <v>404</v>
      </c>
      <c r="L74" s="20" t="s">
        <v>404</v>
      </c>
      <c r="M74" s="18" t="n">
        <v>0</v>
      </c>
      <c r="N74" s="20" t="n">
        <v>0</v>
      </c>
      <c r="O74" s="18" t="n">
        <v>0</v>
      </c>
      <c r="P74" s="20" t="n">
        <v>0</v>
      </c>
      <c r="Q74" s="18" t="n">
        <v>4.5140168</v>
      </c>
      <c r="R74" s="20" t="n">
        <v>0.10678294</v>
      </c>
    </row>
    <row r="75" spans="1:18">
      <c r="A75" s="15" t="s">
        <v>472</v>
      </c>
      <c r="B75" s="17" t="n">
        <v>5375</v>
      </c>
      <c r="C75" s="18">
        <f>(483.0/B75*100)</f>
        <v/>
      </c>
      <c r="D75" s="19" t="n">
        <v>4892</v>
      </c>
      <c r="E75" s="18" t="n">
        <v>44.76855851</v>
      </c>
      <c r="F75" s="20" t="n">
        <v>4.11123187</v>
      </c>
      <c r="G75" s="18" t="n">
        <v>28.63882516</v>
      </c>
      <c r="H75" s="20" t="n">
        <v>4.0020693</v>
      </c>
      <c r="I75" s="18" t="n">
        <v>9.05972854</v>
      </c>
      <c r="J75" s="20" t="n">
        <v>2.57180003</v>
      </c>
      <c r="K75" s="18" t="s">
        <v>404</v>
      </c>
      <c r="L75" s="20" t="s">
        <v>404</v>
      </c>
      <c r="M75" s="18" t="n">
        <v>0</v>
      </c>
      <c r="N75" s="20" t="n">
        <v>0</v>
      </c>
      <c r="O75" s="18" t="n">
        <v>0</v>
      </c>
      <c r="P75" s="20" t="n">
        <v>0</v>
      </c>
      <c r="Q75" s="18" t="n">
        <v>17.53288779</v>
      </c>
      <c r="R75" s="20" t="n">
        <v>2.92831653</v>
      </c>
    </row>
    <row r="76" spans="1:18">
      <c r="A76" s="15" t="s">
        <v>473</v>
      </c>
      <c r="B76" s="17" t="n">
        <v>14167</v>
      </c>
      <c r="C76" s="18">
        <f>(1400.0/B76*100)</f>
        <v/>
      </c>
      <c r="D76" s="19" t="n">
        <v>12767</v>
      </c>
      <c r="E76" s="18" t="n">
        <v>57.74865727</v>
      </c>
      <c r="F76" s="20" t="n">
        <v>2.49099967</v>
      </c>
      <c r="G76" s="18" t="n">
        <v>19.12824542</v>
      </c>
      <c r="H76" s="20" t="n">
        <v>2.18800298</v>
      </c>
      <c r="I76" s="18" t="n">
        <v>8.696268829999999</v>
      </c>
      <c r="J76" s="20" t="n">
        <v>1.48191425</v>
      </c>
      <c r="K76" s="18" t="s">
        <v>404</v>
      </c>
      <c r="L76" s="20" t="s">
        <v>404</v>
      </c>
      <c r="M76" s="18" t="n">
        <v>0</v>
      </c>
      <c r="N76" s="20" t="n">
        <v>0</v>
      </c>
      <c r="O76" s="18" t="n">
        <v>0</v>
      </c>
      <c r="P76" s="20" t="n">
        <v>0</v>
      </c>
      <c r="Q76" s="18" t="n">
        <v>14.42682848</v>
      </c>
      <c r="R76" s="20" t="n">
        <v>2.0160943</v>
      </c>
    </row>
    <row r="77" spans="1:18">
      <c r="A77" s="15" t="s">
        <v>474</v>
      </c>
      <c r="B77" s="17" t="n">
        <v>6062</v>
      </c>
      <c r="C77" s="18">
        <f>(0.0/B77*100)</f>
        <v/>
      </c>
      <c r="D77" s="19" t="n">
        <v>6062</v>
      </c>
      <c r="E77" s="18" t="n">
        <v>20.22783967</v>
      </c>
      <c r="F77" s="20" t="n">
        <v>2.85020414</v>
      </c>
      <c r="G77" s="18" t="n">
        <v>69.44393832</v>
      </c>
      <c r="H77" s="20" t="n">
        <v>3.07011508</v>
      </c>
      <c r="I77" s="18" t="n">
        <v>4.08109565</v>
      </c>
      <c r="J77" s="20" t="n">
        <v>1.27745421</v>
      </c>
      <c r="K77" s="18" t="s">
        <v>404</v>
      </c>
      <c r="L77" s="20" t="s">
        <v>404</v>
      </c>
      <c r="M77" s="18" t="n">
        <v>0</v>
      </c>
      <c r="N77" s="20" t="n">
        <v>0</v>
      </c>
      <c r="O77" s="18" t="n">
        <v>0</v>
      </c>
      <c r="P77" s="20" t="n">
        <v>0</v>
      </c>
      <c r="Q77" s="18" t="n">
        <v>6.24712636</v>
      </c>
      <c r="R77" s="20" t="n">
        <v>1.62213446</v>
      </c>
    </row>
    <row r="78" spans="1:18">
      <c r="A78" s="15" t="s">
        <v>475</v>
      </c>
      <c r="B78" s="17" t="n">
        <v>5826</v>
      </c>
      <c r="C78" s="18">
        <f>(0.0/B78*100)</f>
        <v/>
      </c>
      <c r="D78" s="19" t="n">
        <v>5826</v>
      </c>
      <c r="E78" s="18" t="n">
        <v>85.98471133</v>
      </c>
      <c r="F78" s="20" t="n">
        <v>2.96325499</v>
      </c>
      <c r="G78" s="18" t="n">
        <v>7.89576761</v>
      </c>
      <c r="H78" s="20" t="n">
        <v>2.47980725</v>
      </c>
      <c r="I78" s="18" t="n">
        <v>0</v>
      </c>
      <c r="J78" s="20" t="n">
        <v>0</v>
      </c>
      <c r="K78" s="18" t="s">
        <v>404</v>
      </c>
      <c r="L78" s="20" t="s">
        <v>404</v>
      </c>
      <c r="M78" s="18" t="n">
        <v>0</v>
      </c>
      <c r="N78" s="20" t="n">
        <v>0</v>
      </c>
      <c r="O78" s="18" t="n">
        <v>0</v>
      </c>
      <c r="P78" s="20" t="n">
        <v>0</v>
      </c>
      <c r="Q78" s="18" t="n">
        <v>6.11952106</v>
      </c>
      <c r="R78" s="20" t="n">
        <v>2.16258136</v>
      </c>
    </row>
    <row customHeight="1" ht="25" r="79" spans="1:18">
      <c r="A79" s="15" t="s">
        <v>476</v>
      </c>
      <c r="B79" s="17" t="n">
        <v>1657</v>
      </c>
      <c r="C79" s="18">
        <f>(21.0/B79*100)</f>
        <v/>
      </c>
      <c r="D79" s="19" t="n">
        <v>1636</v>
      </c>
      <c r="E79" s="18" t="n">
        <v>38.96415119</v>
      </c>
      <c r="F79" s="20" t="n">
        <v>6.89857761</v>
      </c>
      <c r="G79" s="18" t="n">
        <v>56.27539548</v>
      </c>
      <c r="H79" s="20" t="n">
        <v>6.40166273</v>
      </c>
      <c r="I79" s="18" t="n">
        <v>0</v>
      </c>
      <c r="J79" s="20" t="n">
        <v>0</v>
      </c>
      <c r="K79" s="18" t="s">
        <v>404</v>
      </c>
      <c r="L79" s="20" t="s">
        <v>404</v>
      </c>
      <c r="M79" s="18" t="n">
        <v>0</v>
      </c>
      <c r="N79" s="20" t="n">
        <v>0</v>
      </c>
      <c r="O79" s="18" t="n">
        <v>0</v>
      </c>
      <c r="P79" s="20" t="n">
        <v>0</v>
      </c>
      <c r="Q79" s="18" t="n">
        <v>4.76045333</v>
      </c>
      <c r="R79" s="20" t="n">
        <v>2.39109197</v>
      </c>
    </row>
    <row r="80" spans="1:18">
      <c r="A80" s="15" t="s">
        <v>477</v>
      </c>
      <c r="B80" s="17" t="n">
        <v>7841</v>
      </c>
      <c r="C80" s="18">
        <f>(0.0/B80*100)</f>
        <v/>
      </c>
      <c r="D80" s="19" t="n">
        <v>7841</v>
      </c>
      <c r="E80" s="18" t="n">
        <v>83.08027129</v>
      </c>
      <c r="F80" s="20" t="n">
        <v>2.49318422</v>
      </c>
      <c r="G80" s="18" t="n">
        <v>16.91972871</v>
      </c>
      <c r="H80" s="20" t="n">
        <v>2.49318422</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(41.0/B81*100)</f>
        <v/>
      </c>
      <c r="D81" s="19" t="n">
        <v>8820</v>
      </c>
      <c r="E81" s="18" t="n">
        <v>76.88370465</v>
      </c>
      <c r="F81" s="20" t="n">
        <v>3.54079534</v>
      </c>
      <c r="G81" s="18" t="n">
        <v>20.19322309</v>
      </c>
      <c r="H81" s="20" t="n">
        <v>3.31583198</v>
      </c>
      <c r="I81" s="18" t="n">
        <v>0.0199877</v>
      </c>
      <c r="J81" s="20" t="n">
        <v>0.00074771</v>
      </c>
      <c r="K81" s="18" t="s">
        <v>404</v>
      </c>
      <c r="L81" s="20" t="s">
        <v>404</v>
      </c>
      <c r="M81" s="18" t="n">
        <v>0</v>
      </c>
      <c r="N81" s="20" t="n">
        <v>0</v>
      </c>
      <c r="O81" s="18" t="n">
        <v>0</v>
      </c>
      <c r="P81" s="20" t="n">
        <v>0</v>
      </c>
      <c r="Q81" s="18" t="n">
        <v>2.90308456</v>
      </c>
      <c r="R81" s="20" t="n">
        <v>1.3080325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665</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47.834537</v>
      </c>
      <c r="F7" s="20" t="n">
        <v>1.72653929</v>
      </c>
      <c r="G7" s="18" t="n">
        <v>44.36213243</v>
      </c>
      <c r="H7" s="20" t="n">
        <v>1.95463013</v>
      </c>
      <c r="I7" s="18" t="n">
        <v>0</v>
      </c>
      <c r="J7" s="20" t="n">
        <v>0</v>
      </c>
      <c r="K7" s="18" t="s">
        <v>404</v>
      </c>
      <c r="L7" s="20" t="s">
        <v>404</v>
      </c>
      <c r="M7" s="18" t="n">
        <v>0</v>
      </c>
      <c r="N7" s="20" t="n">
        <v>0</v>
      </c>
      <c r="O7" s="18" t="n">
        <v>0</v>
      </c>
      <c r="P7" s="20" t="n">
        <v>0</v>
      </c>
      <c r="Q7" s="18" t="n">
        <v>7.80333057</v>
      </c>
      <c r="R7" s="20" t="n">
        <v>1.0269776</v>
      </c>
    </row>
    <row r="8" spans="1:18">
      <c r="A8" s="15" t="s">
        <v>405</v>
      </c>
      <c r="B8" s="17" t="n">
        <v>7007</v>
      </c>
      <c r="C8" s="18">
        <f>(0.0/B8*100)</f>
        <v/>
      </c>
      <c r="D8" s="19" t="n">
        <v>7007</v>
      </c>
      <c r="E8" s="18" t="n">
        <v>15.68969302</v>
      </c>
      <c r="F8" s="20" t="n">
        <v>2.71115297</v>
      </c>
      <c r="G8" s="18" t="n">
        <v>56.4492568</v>
      </c>
      <c r="H8" s="20" t="n">
        <v>3.83817827</v>
      </c>
      <c r="I8" s="18" t="n">
        <v>2.38859168</v>
      </c>
      <c r="J8" s="20" t="n">
        <v>1.04657716</v>
      </c>
      <c r="K8" s="18" t="s">
        <v>404</v>
      </c>
      <c r="L8" s="20" t="s">
        <v>404</v>
      </c>
      <c r="M8" s="18" t="n">
        <v>0</v>
      </c>
      <c r="N8" s="20" t="n">
        <v>0</v>
      </c>
      <c r="O8" s="18" t="n">
        <v>0</v>
      </c>
      <c r="P8" s="20" t="n">
        <v>0</v>
      </c>
      <c r="Q8" s="18" t="n">
        <v>25.4724585</v>
      </c>
      <c r="R8" s="20" t="n">
        <v>3.16542539</v>
      </c>
    </row>
    <row r="9" spans="1:18">
      <c r="A9" s="15" t="s">
        <v>406</v>
      </c>
      <c r="B9" s="17" t="n">
        <v>9651</v>
      </c>
      <c r="C9" s="18">
        <f>(575.0/B9*100)</f>
        <v/>
      </c>
      <c r="D9" s="19" t="n">
        <v>9076</v>
      </c>
      <c r="E9" s="18" t="n">
        <v>27.05227264</v>
      </c>
      <c r="F9" s="20" t="n">
        <v>2.4552443</v>
      </c>
      <c r="G9" s="18" t="n">
        <v>43.15051435</v>
      </c>
      <c r="H9" s="20" t="n">
        <v>2.78824882</v>
      </c>
      <c r="I9" s="18" t="n">
        <v>2.64341192</v>
      </c>
      <c r="J9" s="20" t="n">
        <v>0.97961114</v>
      </c>
      <c r="K9" s="18" t="s">
        <v>404</v>
      </c>
      <c r="L9" s="20" t="s">
        <v>404</v>
      </c>
      <c r="M9" s="18" t="n">
        <v>0</v>
      </c>
      <c r="N9" s="20" t="n">
        <v>0</v>
      </c>
      <c r="O9" s="18" t="n">
        <v>0</v>
      </c>
      <c r="P9" s="20" t="n">
        <v>0</v>
      </c>
      <c r="Q9" s="18" t="n">
        <v>27.1538011</v>
      </c>
      <c r="R9" s="20" t="n">
        <v>2.41041977</v>
      </c>
    </row>
    <row r="10" spans="1:18">
      <c r="A10" s="15" t="s">
        <v>407</v>
      </c>
      <c r="B10" s="17" t="n">
        <v>20058</v>
      </c>
      <c r="C10" s="18">
        <f>(3112.0/B10*100)</f>
        <v/>
      </c>
      <c r="D10" s="19" t="n">
        <v>16946</v>
      </c>
      <c r="E10" s="18" t="n">
        <v>63.84159454</v>
      </c>
      <c r="F10" s="20" t="n">
        <v>2.4172287</v>
      </c>
      <c r="G10" s="18" t="n">
        <v>30.52424262</v>
      </c>
      <c r="H10" s="20" t="n">
        <v>2.47127522</v>
      </c>
      <c r="I10" s="18" t="n">
        <v>1.27124651</v>
      </c>
      <c r="J10" s="20" t="n">
        <v>0.55077188</v>
      </c>
      <c r="K10" s="18" t="s">
        <v>404</v>
      </c>
      <c r="L10" s="20" t="s">
        <v>404</v>
      </c>
      <c r="M10" s="18" t="n">
        <v>0</v>
      </c>
      <c r="N10" s="20" t="n">
        <v>0</v>
      </c>
      <c r="O10" s="18" t="n">
        <v>0</v>
      </c>
      <c r="P10" s="20" t="n">
        <v>0</v>
      </c>
      <c r="Q10" s="18" t="n">
        <v>4.36291633</v>
      </c>
      <c r="R10" s="20" t="n">
        <v>0.93051332</v>
      </c>
    </row>
    <row r="11" spans="1:18">
      <c r="A11" s="15" t="s">
        <v>408</v>
      </c>
      <c r="B11" s="17" t="n">
        <v>7053</v>
      </c>
      <c r="C11" s="18">
        <f>(137.0/B11*100)</f>
        <v/>
      </c>
      <c r="D11" s="19" t="n">
        <v>6916</v>
      </c>
      <c r="E11" s="18" t="n">
        <v>76.494759</v>
      </c>
      <c r="F11" s="20" t="n">
        <v>3.57499459</v>
      </c>
      <c r="G11" s="18" t="n">
        <v>16.55487855</v>
      </c>
      <c r="H11" s="20" t="n">
        <v>2.9290814</v>
      </c>
      <c r="I11" s="18" t="n">
        <v>3.6492284</v>
      </c>
      <c r="J11" s="20" t="n">
        <v>1.66291559</v>
      </c>
      <c r="K11" s="18" t="s">
        <v>404</v>
      </c>
      <c r="L11" s="20" t="s">
        <v>404</v>
      </c>
      <c r="M11" s="18" t="n">
        <v>0</v>
      </c>
      <c r="N11" s="20" t="n">
        <v>0</v>
      </c>
      <c r="O11" s="18" t="n">
        <v>0</v>
      </c>
      <c r="P11" s="20" t="n">
        <v>0</v>
      </c>
      <c r="Q11" s="18" t="n">
        <v>3.30113405</v>
      </c>
      <c r="R11" s="20" t="n">
        <v>1.58948097</v>
      </c>
    </row>
    <row r="12" spans="1:18">
      <c r="A12" s="15" t="s">
        <v>409</v>
      </c>
      <c r="B12" s="17" t="n">
        <v>6894</v>
      </c>
      <c r="C12" s="18">
        <f>(106.0/B12*100)</f>
        <v/>
      </c>
      <c r="D12" s="19" t="n">
        <v>6788</v>
      </c>
      <c r="E12" s="18" t="n">
        <v>32.00872872</v>
      </c>
      <c r="F12" s="20" t="n">
        <v>2.68064427</v>
      </c>
      <c r="G12" s="18" t="n">
        <v>63.19076625</v>
      </c>
      <c r="H12" s="20" t="n">
        <v>2.83168436</v>
      </c>
      <c r="I12" s="18" t="n">
        <v>0.7365923599999999</v>
      </c>
      <c r="J12" s="20" t="n">
        <v>0.5014068</v>
      </c>
      <c r="K12" s="18" t="s">
        <v>404</v>
      </c>
      <c r="L12" s="20" t="s">
        <v>404</v>
      </c>
      <c r="M12" s="18" t="n">
        <v>0</v>
      </c>
      <c r="N12" s="20" t="n">
        <v>0</v>
      </c>
      <c r="O12" s="18" t="n">
        <v>0</v>
      </c>
      <c r="P12" s="20" t="n">
        <v>0</v>
      </c>
      <c r="Q12" s="18" t="n">
        <v>4.06391268</v>
      </c>
      <c r="R12" s="20" t="n">
        <v>1.27369261</v>
      </c>
    </row>
    <row r="13" spans="1:18">
      <c r="A13" s="15" t="s">
        <v>410</v>
      </c>
      <c r="B13" s="17" t="n">
        <v>7161</v>
      </c>
      <c r="C13" s="18">
        <f>(1175.0/B13*100)</f>
        <v/>
      </c>
      <c r="D13" s="19" t="n">
        <v>5986</v>
      </c>
      <c r="E13" s="18" t="n">
        <v>66.19209657</v>
      </c>
      <c r="F13" s="20" t="n">
        <v>2.87379961</v>
      </c>
      <c r="G13" s="18" t="n">
        <v>26.90406432</v>
      </c>
      <c r="H13" s="20" t="n">
        <v>2.91247791</v>
      </c>
      <c r="I13" s="18" t="n">
        <v>4.97035021</v>
      </c>
      <c r="J13" s="20" t="n">
        <v>1.32926756</v>
      </c>
      <c r="K13" s="18" t="s">
        <v>404</v>
      </c>
      <c r="L13" s="20" t="s">
        <v>404</v>
      </c>
      <c r="M13" s="18" t="n">
        <v>0</v>
      </c>
      <c r="N13" s="20" t="n">
        <v>0</v>
      </c>
      <c r="O13" s="18" t="n">
        <v>0</v>
      </c>
      <c r="P13" s="20" t="n">
        <v>0</v>
      </c>
      <c r="Q13" s="18" t="n">
        <v>1.9334889</v>
      </c>
      <c r="R13" s="20" t="n">
        <v>0.99687411</v>
      </c>
    </row>
    <row r="14" spans="1:18">
      <c r="A14" s="15" t="s">
        <v>411</v>
      </c>
      <c r="B14" s="17" t="n">
        <v>5587</v>
      </c>
      <c r="C14" s="18">
        <f>(285.0/B14*100)</f>
        <v/>
      </c>
      <c r="D14" s="19" t="n">
        <v>5302</v>
      </c>
      <c r="E14" s="18" t="n">
        <v>59.67203737</v>
      </c>
      <c r="F14" s="20" t="n">
        <v>2.97969727</v>
      </c>
      <c r="G14" s="18" t="n">
        <v>38.91311975</v>
      </c>
      <c r="H14" s="20" t="n">
        <v>2.99206859</v>
      </c>
      <c r="I14" s="18" t="n">
        <v>1.41484288</v>
      </c>
      <c r="J14" s="20" t="n">
        <v>0.72765773</v>
      </c>
      <c r="K14" s="18" t="s">
        <v>404</v>
      </c>
      <c r="L14" s="20" t="s">
        <v>404</v>
      </c>
      <c r="M14" s="18" t="n">
        <v>0</v>
      </c>
      <c r="N14" s="20" t="n">
        <v>0</v>
      </c>
      <c r="O14" s="18" t="n">
        <v>0</v>
      </c>
      <c r="P14" s="20" t="n">
        <v>0</v>
      </c>
      <c r="Q14" s="18" t="n">
        <v>0</v>
      </c>
      <c r="R14" s="20" t="n">
        <v>0</v>
      </c>
    </row>
    <row r="15" spans="1:18">
      <c r="A15" s="15" t="s">
        <v>412</v>
      </c>
      <c r="B15" s="17" t="n">
        <v>5882</v>
      </c>
      <c r="C15" s="18">
        <f>(0.0/B15*100)</f>
        <v/>
      </c>
      <c r="D15" s="19" t="n">
        <v>5882</v>
      </c>
      <c r="E15" s="18" t="n">
        <v>40.21319827</v>
      </c>
      <c r="F15" s="20" t="n">
        <v>4.11960514</v>
      </c>
      <c r="G15" s="18" t="n">
        <v>51.10165426</v>
      </c>
      <c r="H15" s="20" t="n">
        <v>4.29003877</v>
      </c>
      <c r="I15" s="18" t="n">
        <v>1.95206003</v>
      </c>
      <c r="J15" s="20" t="n">
        <v>1.08342117</v>
      </c>
      <c r="K15" s="18" t="s">
        <v>404</v>
      </c>
      <c r="L15" s="20" t="s">
        <v>404</v>
      </c>
      <c r="M15" s="18" t="n">
        <v>0</v>
      </c>
      <c r="N15" s="20" t="n">
        <v>0</v>
      </c>
      <c r="O15" s="18" t="n">
        <v>0</v>
      </c>
      <c r="P15" s="20" t="n">
        <v>0</v>
      </c>
      <c r="Q15" s="18" t="n">
        <v>6.73308744</v>
      </c>
      <c r="R15" s="20" t="n">
        <v>2.30772485</v>
      </c>
    </row>
    <row r="16" spans="1:18">
      <c r="A16" s="15" t="s">
        <v>413</v>
      </c>
      <c r="B16" s="17" t="n">
        <v>6108</v>
      </c>
      <c r="C16" s="18">
        <f>(495.0/B16*100)</f>
        <v/>
      </c>
      <c r="D16" s="19" t="n">
        <v>5613</v>
      </c>
      <c r="E16" s="18" t="n">
        <v>40.41671481</v>
      </c>
      <c r="F16" s="20" t="n">
        <v>3.0086001</v>
      </c>
      <c r="G16" s="18" t="n">
        <v>40.00647942</v>
      </c>
      <c r="H16" s="20" t="n">
        <v>3.27367721</v>
      </c>
      <c r="I16" s="18" t="n">
        <v>6.51888265</v>
      </c>
      <c r="J16" s="20" t="n">
        <v>1.46761553</v>
      </c>
      <c r="K16" s="18" t="s">
        <v>404</v>
      </c>
      <c r="L16" s="20" t="s">
        <v>404</v>
      </c>
      <c r="M16" s="18" t="n">
        <v>0</v>
      </c>
      <c r="N16" s="20" t="n">
        <v>0</v>
      </c>
      <c r="O16" s="18" t="n">
        <v>0</v>
      </c>
      <c r="P16" s="20" t="n">
        <v>0</v>
      </c>
      <c r="Q16" s="18" t="n">
        <v>13.05792312</v>
      </c>
      <c r="R16" s="20" t="n">
        <v>2.38343485</v>
      </c>
    </row>
    <row r="17" spans="1:18">
      <c r="A17" s="15" t="s">
        <v>414</v>
      </c>
      <c r="B17" s="17" t="n">
        <v>6504</v>
      </c>
      <c r="C17" s="18">
        <f>(1325.0/B17*100)</f>
        <v/>
      </c>
      <c r="D17" s="19" t="n">
        <v>5179</v>
      </c>
      <c r="E17" s="18" t="n">
        <v>11.04338539</v>
      </c>
      <c r="F17" s="20" t="n">
        <v>2.00216777</v>
      </c>
      <c r="G17" s="18" t="n">
        <v>67.222325</v>
      </c>
      <c r="H17" s="20" t="n">
        <v>3.06774652</v>
      </c>
      <c r="I17" s="18" t="n">
        <v>5.40044798</v>
      </c>
      <c r="J17" s="20" t="n">
        <v>1.54253021</v>
      </c>
      <c r="K17" s="18" t="s">
        <v>404</v>
      </c>
      <c r="L17" s="20" t="s">
        <v>404</v>
      </c>
      <c r="M17" s="18" t="n">
        <v>0</v>
      </c>
      <c r="N17" s="20" t="n">
        <v>0</v>
      </c>
      <c r="O17" s="18" t="n">
        <v>0</v>
      </c>
      <c r="P17" s="20" t="n">
        <v>0</v>
      </c>
      <c r="Q17" s="18" t="n">
        <v>16.33384163</v>
      </c>
      <c r="R17" s="20" t="n">
        <v>3.02429894</v>
      </c>
    </row>
    <row r="18" spans="1:18">
      <c r="A18" s="15" t="s">
        <v>415</v>
      </c>
      <c r="B18" s="17" t="n">
        <v>5532</v>
      </c>
      <c r="C18" s="18">
        <f>(0.0/B18*100)</f>
        <v/>
      </c>
      <c r="D18" s="19" t="n">
        <v>5532</v>
      </c>
      <c r="E18" s="18" t="n">
        <v>39.57075718</v>
      </c>
      <c r="F18" s="20" t="n">
        <v>3.52991026</v>
      </c>
      <c r="G18" s="18" t="n">
        <v>42.40961941</v>
      </c>
      <c r="H18" s="20" t="n">
        <v>3.65113254</v>
      </c>
      <c r="I18" s="18" t="n">
        <v>0.69901605</v>
      </c>
      <c r="J18" s="20" t="n">
        <v>0.37456744</v>
      </c>
      <c r="K18" s="18" t="s">
        <v>404</v>
      </c>
      <c r="L18" s="20" t="s">
        <v>404</v>
      </c>
      <c r="M18" s="18" t="n">
        <v>0</v>
      </c>
      <c r="N18" s="20" t="n">
        <v>0</v>
      </c>
      <c r="O18" s="18" t="n">
        <v>0</v>
      </c>
      <c r="P18" s="20" t="n">
        <v>0</v>
      </c>
      <c r="Q18" s="18" t="n">
        <v>17.32060736</v>
      </c>
      <c r="R18" s="20" t="n">
        <v>2.33342366</v>
      </c>
    </row>
    <row r="19" spans="1:18">
      <c r="A19" s="15" t="s">
        <v>416</v>
      </c>
      <c r="B19" s="17" t="n">
        <v>5658</v>
      </c>
      <c r="C19" s="18">
        <f>(327.0/B19*100)</f>
        <v/>
      </c>
      <c r="D19" s="19" t="n">
        <v>5331</v>
      </c>
      <c r="E19" s="18" t="n">
        <v>54.50617167</v>
      </c>
      <c r="F19" s="20" t="n">
        <v>3.37322048</v>
      </c>
      <c r="G19" s="18" t="n">
        <v>40.04943557</v>
      </c>
      <c r="H19" s="20" t="n">
        <v>3.41432184</v>
      </c>
      <c r="I19" s="18" t="n">
        <v>1.52408052</v>
      </c>
      <c r="J19" s="20" t="n">
        <v>0.7630589</v>
      </c>
      <c r="K19" s="18" t="s">
        <v>404</v>
      </c>
      <c r="L19" s="20" t="s">
        <v>404</v>
      </c>
      <c r="M19" s="18" t="n">
        <v>0</v>
      </c>
      <c r="N19" s="20" t="n">
        <v>0</v>
      </c>
      <c r="O19" s="18" t="n">
        <v>0</v>
      </c>
      <c r="P19" s="20" t="n">
        <v>0</v>
      </c>
      <c r="Q19" s="18" t="n">
        <v>3.92031224</v>
      </c>
      <c r="R19" s="20" t="n">
        <v>1.3091775</v>
      </c>
    </row>
    <row r="20" spans="1:18">
      <c r="A20" s="15" t="s">
        <v>417</v>
      </c>
      <c r="B20" s="17" t="n">
        <v>3371</v>
      </c>
      <c r="C20" s="18">
        <f>(24.0/B20*100)</f>
        <v/>
      </c>
      <c r="D20" s="19" t="n">
        <v>3347</v>
      </c>
      <c r="E20" s="18" t="n">
        <v>77.92492025</v>
      </c>
      <c r="F20" s="20" t="n">
        <v>0.25572417</v>
      </c>
      <c r="G20" s="18" t="n">
        <v>13.03062188</v>
      </c>
      <c r="H20" s="20" t="n">
        <v>0.16813269</v>
      </c>
      <c r="I20" s="18" t="n">
        <v>1.22888678</v>
      </c>
      <c r="J20" s="20" t="n">
        <v>0.11311178</v>
      </c>
      <c r="K20" s="18" t="s">
        <v>404</v>
      </c>
      <c r="L20" s="20" t="s">
        <v>404</v>
      </c>
      <c r="M20" s="18" t="n">
        <v>0</v>
      </c>
      <c r="N20" s="20" t="n">
        <v>0</v>
      </c>
      <c r="O20" s="18" t="n">
        <v>0</v>
      </c>
      <c r="P20" s="20" t="n">
        <v>0</v>
      </c>
      <c r="Q20" s="18" t="n">
        <v>7.81557109</v>
      </c>
      <c r="R20" s="20" t="n">
        <v>0.16073821</v>
      </c>
    </row>
    <row r="21" spans="1:18">
      <c r="A21" s="15" t="s">
        <v>418</v>
      </c>
      <c r="B21" s="17" t="n">
        <v>5741</v>
      </c>
      <c r="C21" s="18">
        <f>(0.0/B21*100)</f>
        <v/>
      </c>
      <c r="D21" s="19" t="n">
        <v>5741</v>
      </c>
      <c r="E21" s="18" t="n">
        <v>54.69827684</v>
      </c>
      <c r="F21" s="20" t="n">
        <v>3.85851438</v>
      </c>
      <c r="G21" s="18" t="n">
        <v>32.79980692</v>
      </c>
      <c r="H21" s="20" t="n">
        <v>3.65469028</v>
      </c>
      <c r="I21" s="18" t="n">
        <v>7.15745184</v>
      </c>
      <c r="J21" s="20" t="n">
        <v>2.18433928</v>
      </c>
      <c r="K21" s="18" t="s">
        <v>404</v>
      </c>
      <c r="L21" s="20" t="s">
        <v>404</v>
      </c>
      <c r="M21" s="18" t="n">
        <v>0</v>
      </c>
      <c r="N21" s="20" t="n">
        <v>0</v>
      </c>
      <c r="O21" s="18" t="n">
        <v>0</v>
      </c>
      <c r="P21" s="20" t="n">
        <v>0</v>
      </c>
      <c r="Q21" s="18" t="n">
        <v>5.3444644</v>
      </c>
      <c r="R21" s="20" t="n">
        <v>1.56399</v>
      </c>
    </row>
    <row r="22" spans="1:18">
      <c r="A22" s="15" t="s">
        <v>419</v>
      </c>
      <c r="B22" s="17" t="n">
        <v>6598</v>
      </c>
      <c r="C22" s="18">
        <f>(0.0/B22*100)</f>
        <v/>
      </c>
      <c r="D22" s="19" t="n">
        <v>6598</v>
      </c>
      <c r="E22" s="18" t="n">
        <v>56.8791891</v>
      </c>
      <c r="F22" s="20" t="n">
        <v>3.96910002</v>
      </c>
      <c r="G22" s="18" t="n">
        <v>25.97091391</v>
      </c>
      <c r="H22" s="20" t="n">
        <v>3.37649659</v>
      </c>
      <c r="I22" s="18" t="n">
        <v>1.75108981</v>
      </c>
      <c r="J22" s="20" t="n">
        <v>0.98183897</v>
      </c>
      <c r="K22" s="18" t="s">
        <v>404</v>
      </c>
      <c r="L22" s="20" t="s">
        <v>404</v>
      </c>
      <c r="M22" s="18" t="n">
        <v>0</v>
      </c>
      <c r="N22" s="20" t="n">
        <v>0</v>
      </c>
      <c r="O22" s="18" t="n">
        <v>0</v>
      </c>
      <c r="P22" s="20" t="n">
        <v>0</v>
      </c>
      <c r="Q22" s="18" t="n">
        <v>15.39880718</v>
      </c>
      <c r="R22" s="20" t="n">
        <v>2.88727375</v>
      </c>
    </row>
    <row r="23" spans="1:18">
      <c r="A23" s="15" t="s">
        <v>420</v>
      </c>
      <c r="B23" s="17" t="n">
        <v>11583</v>
      </c>
      <c r="C23" s="18">
        <f>(3185.0/B23*100)</f>
        <v/>
      </c>
      <c r="D23" s="19" t="n">
        <v>8398</v>
      </c>
      <c r="E23" s="18" t="n">
        <v>75.03432869</v>
      </c>
      <c r="F23" s="20" t="n">
        <v>3.43701531</v>
      </c>
      <c r="G23" s="18" t="n">
        <v>14.69220372</v>
      </c>
      <c r="H23" s="20" t="n">
        <v>3.01988116</v>
      </c>
      <c r="I23" s="18" t="n">
        <v>5.12202784</v>
      </c>
      <c r="J23" s="20" t="n">
        <v>1.70951704</v>
      </c>
      <c r="K23" s="18" t="s">
        <v>404</v>
      </c>
      <c r="L23" s="20" t="s">
        <v>404</v>
      </c>
      <c r="M23" s="18" t="n">
        <v>0</v>
      </c>
      <c r="N23" s="20" t="n">
        <v>0</v>
      </c>
      <c r="O23" s="18" t="n">
        <v>0</v>
      </c>
      <c r="P23" s="20" t="n">
        <v>0</v>
      </c>
      <c r="Q23" s="18" t="n">
        <v>5.15143976</v>
      </c>
      <c r="R23" s="20" t="n">
        <v>1.82055225</v>
      </c>
    </row>
    <row r="24" spans="1:18">
      <c r="A24" s="15" t="s">
        <v>421</v>
      </c>
      <c r="B24" s="17" t="n">
        <v>6647</v>
      </c>
      <c r="C24" s="18">
        <f>(0.0/B24*100)</f>
        <v/>
      </c>
      <c r="D24" s="19" t="n">
        <v>6647</v>
      </c>
      <c r="E24" s="18" t="n">
        <v>0</v>
      </c>
      <c r="F24" s="20" t="n">
        <v>0</v>
      </c>
      <c r="G24" s="18" t="n">
        <v>0</v>
      </c>
      <c r="H24" s="20" t="n">
        <v>0</v>
      </c>
      <c r="I24" s="18" t="n">
        <v>0</v>
      </c>
      <c r="J24" s="20" t="n">
        <v>0</v>
      </c>
      <c r="K24" s="18" t="s">
        <v>404</v>
      </c>
      <c r="L24" s="20" t="s">
        <v>404</v>
      </c>
      <c r="M24" s="18" t="n">
        <v>100</v>
      </c>
      <c r="N24" s="20" t="n">
        <v>0</v>
      </c>
      <c r="O24" s="18" t="n">
        <v>0</v>
      </c>
      <c r="P24" s="20" t="n">
        <v>0</v>
      </c>
      <c r="Q24" s="18" t="n">
        <v>0</v>
      </c>
      <c r="R24" s="20" t="n">
        <v>0</v>
      </c>
    </row>
    <row r="25" spans="1:18">
      <c r="A25" s="15" t="s">
        <v>422</v>
      </c>
      <c r="B25" s="17" t="n">
        <v>5581</v>
      </c>
      <c r="C25" s="18">
        <f>(0.0/B25*100)</f>
        <v/>
      </c>
      <c r="D25" s="19" t="n">
        <v>5581</v>
      </c>
      <c r="E25" s="18" t="n">
        <v>55.3500402</v>
      </c>
      <c r="F25" s="20" t="n">
        <v>3.46306728</v>
      </c>
      <c r="G25" s="18" t="n">
        <v>38.81108843</v>
      </c>
      <c r="H25" s="20" t="n">
        <v>3.31502743</v>
      </c>
      <c r="I25" s="18" t="n">
        <v>1.68434723</v>
      </c>
      <c r="J25" s="20" t="n">
        <v>0.9826282</v>
      </c>
      <c r="K25" s="18" t="s">
        <v>404</v>
      </c>
      <c r="L25" s="20" t="s">
        <v>404</v>
      </c>
      <c r="M25" s="18" t="n">
        <v>0</v>
      </c>
      <c r="N25" s="20" t="n">
        <v>0</v>
      </c>
      <c r="O25" s="18" t="n">
        <v>0</v>
      </c>
      <c r="P25" s="20" t="n">
        <v>0</v>
      </c>
      <c r="Q25" s="18" t="n">
        <v>4.15452415</v>
      </c>
      <c r="R25" s="20" t="n">
        <v>1.38150182</v>
      </c>
    </row>
    <row r="26" spans="1:18">
      <c r="A26" s="15" t="s">
        <v>423</v>
      </c>
      <c r="B26" s="17" t="n">
        <v>4869</v>
      </c>
      <c r="C26" s="18">
        <f>(11.0/B26*100)</f>
        <v/>
      </c>
      <c r="D26" s="19" t="n">
        <v>4858</v>
      </c>
      <c r="E26" s="18" t="n">
        <v>89.34994119</v>
      </c>
      <c r="F26" s="20" t="n">
        <v>1.65364382</v>
      </c>
      <c r="G26" s="18" t="n">
        <v>7.36997628</v>
      </c>
      <c r="H26" s="20" t="n">
        <v>1.2878175</v>
      </c>
      <c r="I26" s="18" t="n">
        <v>1.23436765</v>
      </c>
      <c r="J26" s="20" t="n">
        <v>0.6457975</v>
      </c>
      <c r="K26" s="18" t="s">
        <v>404</v>
      </c>
      <c r="L26" s="20" t="s">
        <v>404</v>
      </c>
      <c r="M26" s="18" t="n">
        <v>0</v>
      </c>
      <c r="N26" s="20" t="n">
        <v>0</v>
      </c>
      <c r="O26" s="18" t="n">
        <v>0</v>
      </c>
      <c r="P26" s="20" t="n">
        <v>0</v>
      </c>
      <c r="Q26" s="18" t="n">
        <v>2.04571487</v>
      </c>
      <c r="R26" s="20" t="n">
        <v>0.8717859999999999</v>
      </c>
    </row>
    <row r="27" spans="1:18">
      <c r="A27" s="15" t="s">
        <v>424</v>
      </c>
      <c r="B27" s="17" t="n">
        <v>5299</v>
      </c>
      <c r="C27" s="18">
        <f>(0.0/B27*100)</f>
        <v/>
      </c>
      <c r="D27" s="19" t="n">
        <v>5299</v>
      </c>
      <c r="E27" s="18" t="n">
        <v>55.42023134</v>
      </c>
      <c r="F27" s="20" t="n">
        <v>0.10173458</v>
      </c>
      <c r="G27" s="18" t="n">
        <v>38.81235188</v>
      </c>
      <c r="H27" s="20" t="n">
        <v>0.09019191</v>
      </c>
      <c r="I27" s="18" t="n">
        <v>0.49639057</v>
      </c>
      <c r="J27" s="20" t="n">
        <v>0.009421560000000001</v>
      </c>
      <c r="K27" s="18" t="s">
        <v>404</v>
      </c>
      <c r="L27" s="20" t="s">
        <v>404</v>
      </c>
      <c r="M27" s="18" t="n">
        <v>0</v>
      </c>
      <c r="N27" s="20" t="n">
        <v>0</v>
      </c>
      <c r="O27" s="18" t="n">
        <v>0</v>
      </c>
      <c r="P27" s="20" t="n">
        <v>0</v>
      </c>
      <c r="Q27" s="18" t="n">
        <v>5.27102621</v>
      </c>
      <c r="R27" s="20" t="n">
        <v>0.03856371</v>
      </c>
    </row>
    <row r="28" spans="1:18">
      <c r="A28" s="15" t="s">
        <v>425</v>
      </c>
      <c r="B28" s="17" t="n">
        <v>7568</v>
      </c>
      <c r="C28" s="18">
        <f>(2385.0/B28*100)</f>
        <v/>
      </c>
      <c r="D28" s="19" t="n">
        <v>5183</v>
      </c>
      <c r="E28" s="18" t="n">
        <v>69.13231483</v>
      </c>
      <c r="F28" s="20" t="n">
        <v>3.84695822</v>
      </c>
      <c r="G28" s="18" t="n">
        <v>22.66670894</v>
      </c>
      <c r="H28" s="20" t="n">
        <v>3.30251463</v>
      </c>
      <c r="I28" s="18" t="n">
        <v>8.200976239999999</v>
      </c>
      <c r="J28" s="20" t="n">
        <v>2.3926641</v>
      </c>
      <c r="K28" s="18" t="s">
        <v>404</v>
      </c>
      <c r="L28" s="20" t="s">
        <v>404</v>
      </c>
      <c r="M28" s="18" t="n">
        <v>0</v>
      </c>
      <c r="N28" s="20" t="n">
        <v>0</v>
      </c>
      <c r="O28" s="18" t="n">
        <v>0</v>
      </c>
      <c r="P28" s="20" t="n">
        <v>0</v>
      </c>
      <c r="Q28" s="18" t="n">
        <v>0</v>
      </c>
      <c r="R28" s="20" t="n">
        <v>0</v>
      </c>
    </row>
    <row r="29" spans="1:18">
      <c r="A29" s="15" t="s">
        <v>426</v>
      </c>
      <c r="B29" s="17" t="n">
        <v>5385</v>
      </c>
      <c r="C29" s="18">
        <f>(1126.0/B29*100)</f>
        <v/>
      </c>
      <c r="D29" s="19" t="n">
        <v>4259</v>
      </c>
      <c r="E29" s="18" t="n">
        <v>28.27798982</v>
      </c>
      <c r="F29" s="20" t="n">
        <v>3.83119038</v>
      </c>
      <c r="G29" s="18" t="n">
        <v>39.65904788</v>
      </c>
      <c r="H29" s="20" t="n">
        <v>4.09962887</v>
      </c>
      <c r="I29" s="18" t="n">
        <v>26.92781303</v>
      </c>
      <c r="J29" s="20" t="n">
        <v>4.06909433</v>
      </c>
      <c r="K29" s="18" t="s">
        <v>404</v>
      </c>
      <c r="L29" s="20" t="s">
        <v>404</v>
      </c>
      <c r="M29" s="18" t="n">
        <v>0</v>
      </c>
      <c r="N29" s="20" t="n">
        <v>0</v>
      </c>
      <c r="O29" s="18" t="n">
        <v>0</v>
      </c>
      <c r="P29" s="20" t="n">
        <v>0</v>
      </c>
      <c r="Q29" s="18" t="n">
        <v>5.13514927</v>
      </c>
      <c r="R29" s="20" t="n">
        <v>1.87360952</v>
      </c>
    </row>
    <row r="30" spans="1:18">
      <c r="A30" s="15" t="s">
        <v>427</v>
      </c>
      <c r="B30" s="17" t="n">
        <v>4520</v>
      </c>
      <c r="C30" s="18">
        <f>(1053.0/B30*100)</f>
        <v/>
      </c>
      <c r="D30" s="19" t="n">
        <v>3467</v>
      </c>
      <c r="E30" s="18" t="n">
        <v>81.13339375</v>
      </c>
      <c r="F30" s="20" t="n">
        <v>3.02888175</v>
      </c>
      <c r="G30" s="18" t="n">
        <v>14.73433244</v>
      </c>
      <c r="H30" s="20" t="n">
        <v>2.5839098</v>
      </c>
      <c r="I30" s="18" t="n">
        <v>0.72028658</v>
      </c>
      <c r="J30" s="20" t="n">
        <v>0.7808831899999999</v>
      </c>
      <c r="K30" s="18" t="s">
        <v>404</v>
      </c>
      <c r="L30" s="20" t="s">
        <v>404</v>
      </c>
      <c r="M30" s="18" t="n">
        <v>0</v>
      </c>
      <c r="N30" s="20" t="n">
        <v>0</v>
      </c>
      <c r="O30" s="18" t="n">
        <v>0</v>
      </c>
      <c r="P30" s="20" t="n">
        <v>0</v>
      </c>
      <c r="Q30" s="18" t="n">
        <v>3.41198723</v>
      </c>
      <c r="R30" s="20" t="n">
        <v>1.55423652</v>
      </c>
    </row>
    <row r="31" spans="1:18">
      <c r="A31" s="15" t="s">
        <v>428</v>
      </c>
      <c r="B31" s="17" t="n">
        <v>5456</v>
      </c>
      <c r="C31" s="18">
        <f>(502.0/B31*100)</f>
        <v/>
      </c>
      <c r="D31" s="19" t="n">
        <v>4954</v>
      </c>
      <c r="E31" s="18" t="n">
        <v>44.54075126</v>
      </c>
      <c r="F31" s="20" t="n">
        <v>3.18974123</v>
      </c>
      <c r="G31" s="18" t="n">
        <v>37.99558419</v>
      </c>
      <c r="H31" s="20" t="n">
        <v>3.29942688</v>
      </c>
      <c r="I31" s="18" t="n">
        <v>9.60130165</v>
      </c>
      <c r="J31" s="20" t="n">
        <v>1.86478762</v>
      </c>
      <c r="K31" s="18" t="s">
        <v>404</v>
      </c>
      <c r="L31" s="20" t="s">
        <v>404</v>
      </c>
      <c r="M31" s="18" t="n">
        <v>0</v>
      </c>
      <c r="N31" s="20" t="n">
        <v>0</v>
      </c>
      <c r="O31" s="18" t="n">
        <v>0</v>
      </c>
      <c r="P31" s="20" t="n">
        <v>0</v>
      </c>
      <c r="Q31" s="18" t="n">
        <v>7.8623629</v>
      </c>
      <c r="R31" s="20" t="n">
        <v>1.96379659</v>
      </c>
    </row>
    <row r="32" spans="1:18">
      <c r="A32" s="15" t="s">
        <v>429</v>
      </c>
      <c r="B32" s="17" t="n">
        <v>4478</v>
      </c>
      <c r="C32" s="18">
        <f>(0.0/B32*100)</f>
        <v/>
      </c>
      <c r="D32" s="19" t="n">
        <v>4478</v>
      </c>
      <c r="E32" s="18" t="n">
        <v>88.1735477</v>
      </c>
      <c r="F32" s="20" t="n">
        <v>2.70709572</v>
      </c>
      <c r="G32" s="18" t="n">
        <v>8.146509910000001</v>
      </c>
      <c r="H32" s="20" t="n">
        <v>2.28109165</v>
      </c>
      <c r="I32" s="18" t="n">
        <v>2.31769228</v>
      </c>
      <c r="J32" s="20" t="n">
        <v>1.13158202</v>
      </c>
      <c r="K32" s="18" t="s">
        <v>404</v>
      </c>
      <c r="L32" s="20" t="s">
        <v>404</v>
      </c>
      <c r="M32" s="18" t="n">
        <v>0</v>
      </c>
      <c r="N32" s="20" t="n">
        <v>0</v>
      </c>
      <c r="O32" s="18" t="n">
        <v>0</v>
      </c>
      <c r="P32" s="20" t="n">
        <v>0</v>
      </c>
      <c r="Q32" s="18" t="n">
        <v>1.36225011</v>
      </c>
      <c r="R32" s="20" t="n">
        <v>0.9464471800000001</v>
      </c>
    </row>
    <row r="33" spans="1:18">
      <c r="A33" s="15" t="s">
        <v>430</v>
      </c>
      <c r="B33" s="17" t="n">
        <v>7325</v>
      </c>
      <c r="C33" s="18">
        <f>(29.0/B33*100)</f>
        <v/>
      </c>
      <c r="D33" s="19" t="n">
        <v>7296</v>
      </c>
      <c r="E33" s="18" t="n">
        <v>50.15938261</v>
      </c>
      <c r="F33" s="20" t="n">
        <v>3.50415039</v>
      </c>
      <c r="G33" s="18" t="n">
        <v>26.00164295</v>
      </c>
      <c r="H33" s="20" t="n">
        <v>3.13256049</v>
      </c>
      <c r="I33" s="18" t="n">
        <v>12.56230112</v>
      </c>
      <c r="J33" s="20" t="n">
        <v>0.9431853100000001</v>
      </c>
      <c r="K33" s="18" t="s">
        <v>404</v>
      </c>
      <c r="L33" s="20" t="s">
        <v>404</v>
      </c>
      <c r="M33" s="18" t="n">
        <v>0</v>
      </c>
      <c r="N33" s="20" t="n">
        <v>0</v>
      </c>
      <c r="O33" s="18" t="n">
        <v>0</v>
      </c>
      <c r="P33" s="20" t="n">
        <v>0</v>
      </c>
      <c r="Q33" s="18" t="n">
        <v>11.27667333</v>
      </c>
      <c r="R33" s="20" t="n">
        <v>2.36434536</v>
      </c>
    </row>
    <row r="34" spans="1:18">
      <c r="A34" s="15" t="s">
        <v>431</v>
      </c>
      <c r="B34" s="17" t="n">
        <v>6350</v>
      </c>
      <c r="C34" s="18">
        <f>(0.0/B34*100)</f>
        <v/>
      </c>
      <c r="D34" s="19" t="n">
        <v>6350</v>
      </c>
      <c r="E34" s="18" t="n">
        <v>34.64964963</v>
      </c>
      <c r="F34" s="20" t="n">
        <v>2.9236065</v>
      </c>
      <c r="G34" s="18" t="n">
        <v>58.01982693</v>
      </c>
      <c r="H34" s="20" t="n">
        <v>3.14915439</v>
      </c>
      <c r="I34" s="18" t="n">
        <v>0.30927073</v>
      </c>
      <c r="J34" s="20" t="n">
        <v>0.19914074</v>
      </c>
      <c r="K34" s="18" t="s">
        <v>404</v>
      </c>
      <c r="L34" s="20" t="s">
        <v>404</v>
      </c>
      <c r="M34" s="18" t="n">
        <v>0</v>
      </c>
      <c r="N34" s="20" t="n">
        <v>0</v>
      </c>
      <c r="O34" s="18" t="n">
        <v>0</v>
      </c>
      <c r="P34" s="20" t="n">
        <v>0</v>
      </c>
      <c r="Q34" s="18" t="n">
        <v>7.02125271</v>
      </c>
      <c r="R34" s="20" t="n">
        <v>1.75399694</v>
      </c>
    </row>
    <row r="35" spans="1:18">
      <c r="A35" s="15" t="s">
        <v>432</v>
      </c>
      <c r="B35" s="17" t="n">
        <v>6406</v>
      </c>
      <c r="C35" s="18">
        <f>(450.0/B35*100)</f>
        <v/>
      </c>
      <c r="D35" s="19" t="n">
        <v>5956</v>
      </c>
      <c r="E35" s="18" t="n">
        <v>17.11962886</v>
      </c>
      <c r="F35" s="20" t="n">
        <v>0.6183440100000001</v>
      </c>
      <c r="G35" s="18" t="n">
        <v>71.96178426</v>
      </c>
      <c r="H35" s="20" t="n">
        <v>0.6107787099999999</v>
      </c>
      <c r="I35" s="18" t="n">
        <v>5.02609543</v>
      </c>
      <c r="J35" s="20" t="n">
        <v>0.08215685</v>
      </c>
      <c r="K35" s="18" t="s">
        <v>404</v>
      </c>
      <c r="L35" s="20" t="s">
        <v>404</v>
      </c>
      <c r="M35" s="18" t="n">
        <v>0</v>
      </c>
      <c r="N35" s="20" t="n">
        <v>0</v>
      </c>
      <c r="O35" s="18" t="n">
        <v>0</v>
      </c>
      <c r="P35" s="20" t="n">
        <v>0</v>
      </c>
      <c r="Q35" s="18" t="n">
        <v>5.89249145</v>
      </c>
      <c r="R35" s="20" t="n">
        <v>0.06457947999999999</v>
      </c>
    </row>
    <row r="36" spans="1:18">
      <c r="A36" s="15" t="s">
        <v>433</v>
      </c>
      <c r="B36" s="17" t="n">
        <v>6736</v>
      </c>
      <c r="C36" s="18">
        <f>(596.0/B36*100)</f>
        <v/>
      </c>
      <c r="D36" s="19" t="n">
        <v>6140</v>
      </c>
      <c r="E36" s="18" t="n">
        <v>46.30058079</v>
      </c>
      <c r="F36" s="20" t="n">
        <v>3.62751557</v>
      </c>
      <c r="G36" s="18" t="n">
        <v>53.55980384</v>
      </c>
      <c r="H36" s="20" t="n">
        <v>3.62392562</v>
      </c>
      <c r="I36" s="18" t="n">
        <v>0.13961537</v>
      </c>
      <c r="J36" s="20" t="n">
        <v>0.14264037</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73.92543465</v>
      </c>
      <c r="F37" s="20" t="n">
        <v>3.27599154</v>
      </c>
      <c r="G37" s="18" t="n">
        <v>25.04076539</v>
      </c>
      <c r="H37" s="20" t="n">
        <v>3.23960332</v>
      </c>
      <c r="I37" s="18" t="n">
        <v>0.51106475</v>
      </c>
      <c r="J37" s="20" t="n">
        <v>0.51552163</v>
      </c>
      <c r="K37" s="18" t="s">
        <v>404</v>
      </c>
      <c r="L37" s="20" t="s">
        <v>404</v>
      </c>
      <c r="M37" s="18" t="n">
        <v>0</v>
      </c>
      <c r="N37" s="20" t="n">
        <v>0</v>
      </c>
      <c r="O37" s="18" t="n">
        <v>0</v>
      </c>
      <c r="P37" s="20" t="n">
        <v>0</v>
      </c>
      <c r="Q37" s="18" t="n">
        <v>0.52273521</v>
      </c>
      <c r="R37" s="20" t="n">
        <v>0.74351588</v>
      </c>
    </row>
    <row r="38" spans="1:18">
      <c r="A38" s="15" t="s">
        <v>435</v>
      </c>
      <c r="B38" s="17" t="n">
        <v>5860</v>
      </c>
      <c r="C38" s="18">
        <f>(268.0/B38*100)</f>
        <v/>
      </c>
      <c r="D38" s="19" t="n">
        <v>5592</v>
      </c>
      <c r="E38" s="18" t="n">
        <v>25.42960581</v>
      </c>
      <c r="F38" s="20" t="n">
        <v>3.7132288</v>
      </c>
      <c r="G38" s="18" t="n">
        <v>60.26838763</v>
      </c>
      <c r="H38" s="20" t="n">
        <v>3.58102644</v>
      </c>
      <c r="I38" s="18" t="n">
        <v>2.73841667</v>
      </c>
      <c r="J38" s="20" t="n">
        <v>1.44364425</v>
      </c>
      <c r="K38" s="18" t="s">
        <v>404</v>
      </c>
      <c r="L38" s="20" t="s">
        <v>404</v>
      </c>
      <c r="M38" s="18" t="n">
        <v>0</v>
      </c>
      <c r="N38" s="20" t="n">
        <v>0</v>
      </c>
      <c r="O38" s="18" t="n">
        <v>0</v>
      </c>
      <c r="P38" s="20" t="n">
        <v>0</v>
      </c>
      <c r="Q38" s="18" t="n">
        <v>11.56358988</v>
      </c>
      <c r="R38" s="20" t="n">
        <v>2.46757877</v>
      </c>
    </row>
    <row r="39" spans="1:18">
      <c r="A39" s="15" t="s">
        <v>436</v>
      </c>
      <c r="B39" s="17" t="n">
        <v>5895</v>
      </c>
      <c r="C39" s="18">
        <f>(0.0/B39*100)</f>
        <v/>
      </c>
      <c r="D39" s="19" t="n">
        <v>5895</v>
      </c>
      <c r="E39" s="18" t="n">
        <v>54.1208596</v>
      </c>
      <c r="F39" s="20" t="n">
        <v>4.66815482</v>
      </c>
      <c r="G39" s="18" t="n">
        <v>41.30340681</v>
      </c>
      <c r="H39" s="20" t="n">
        <v>4.56424478</v>
      </c>
      <c r="I39" s="18" t="n">
        <v>0.23518098</v>
      </c>
      <c r="J39" s="20" t="n">
        <v>0.19783543</v>
      </c>
      <c r="K39" s="18" t="s">
        <v>404</v>
      </c>
      <c r="L39" s="20" t="s">
        <v>404</v>
      </c>
      <c r="M39" s="18" t="n">
        <v>0</v>
      </c>
      <c r="N39" s="20" t="n">
        <v>0</v>
      </c>
      <c r="O39" s="18" t="n">
        <v>0</v>
      </c>
      <c r="P39" s="20" t="n">
        <v>0</v>
      </c>
      <c r="Q39" s="18" t="n">
        <v>4.34055261</v>
      </c>
      <c r="R39" s="20" t="n">
        <v>1.65365854</v>
      </c>
    </row>
    <row r="40" spans="1:18">
      <c r="A40" s="15" t="s">
        <v>437</v>
      </c>
      <c r="B40" s="17" t="n">
        <v>14157</v>
      </c>
      <c r="C40" s="18">
        <f>(2954.0/B40*100)</f>
        <v/>
      </c>
      <c r="D40" s="19" t="n">
        <v>11203</v>
      </c>
      <c r="E40" s="18" t="n">
        <v>81.79238497</v>
      </c>
      <c r="F40" s="20" t="n">
        <v>2.70714504</v>
      </c>
      <c r="G40" s="18" t="n">
        <v>12.9793109</v>
      </c>
      <c r="H40" s="20" t="n">
        <v>2.36613841</v>
      </c>
      <c r="I40" s="18" t="n">
        <v>2.46675535</v>
      </c>
      <c r="J40" s="20" t="n">
        <v>0.7245043799999999</v>
      </c>
      <c r="K40" s="18" t="s">
        <v>404</v>
      </c>
      <c r="L40" s="20" t="s">
        <v>404</v>
      </c>
      <c r="M40" s="18" t="n">
        <v>0</v>
      </c>
      <c r="N40" s="20" t="n">
        <v>0</v>
      </c>
      <c r="O40" s="18" t="n">
        <v>0</v>
      </c>
      <c r="P40" s="20" t="n">
        <v>0</v>
      </c>
      <c r="Q40" s="18" t="n">
        <v>2.76154878</v>
      </c>
      <c r="R40" s="20" t="n">
        <v>1.27592826</v>
      </c>
    </row>
    <row r="41" spans="1:18">
      <c r="A41" s="15" t="s">
        <v>438</v>
      </c>
      <c r="B41" s="17" t="n">
        <v>5712</v>
      </c>
      <c r="C41" s="18">
        <f>(99.0/B41*100)</f>
        <v/>
      </c>
      <c r="D41" s="19" t="n">
        <v>5613</v>
      </c>
      <c r="E41" s="18" t="n">
        <v>84.00554714</v>
      </c>
      <c r="F41" s="20" t="n">
        <v>3.12688796</v>
      </c>
      <c r="G41" s="18" t="n">
        <v>12.84810755</v>
      </c>
      <c r="H41" s="20" t="n">
        <v>2.6326805</v>
      </c>
      <c r="I41" s="18" t="n">
        <v>0.72477506</v>
      </c>
      <c r="J41" s="20" t="n">
        <v>0.59059192</v>
      </c>
      <c r="K41" s="18" t="s">
        <v>404</v>
      </c>
      <c r="L41" s="20" t="s">
        <v>404</v>
      </c>
      <c r="M41" s="18" t="n">
        <v>0</v>
      </c>
      <c r="N41" s="20" t="n">
        <v>0</v>
      </c>
      <c r="O41" s="18" t="n">
        <v>0</v>
      </c>
      <c r="P41" s="20" t="n">
        <v>0</v>
      </c>
      <c r="Q41" s="18" t="n">
        <v>2.42157025</v>
      </c>
      <c r="R41" s="20" t="n">
        <v>1.26302454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69.77434709000001</v>
      </c>
      <c r="F44" s="20" t="n">
        <v>2.80444885</v>
      </c>
      <c r="G44" s="18" t="n">
        <v>13.84313793</v>
      </c>
      <c r="H44" s="20" t="n">
        <v>2.47175945</v>
      </c>
      <c r="I44" s="18" t="n">
        <v>0</v>
      </c>
      <c r="J44" s="20" t="n">
        <v>0</v>
      </c>
      <c r="K44" s="18" t="s">
        <v>404</v>
      </c>
      <c r="L44" s="20" t="s">
        <v>404</v>
      </c>
      <c r="M44" s="18" t="n">
        <v>0</v>
      </c>
      <c r="N44" s="20" t="n">
        <v>0</v>
      </c>
      <c r="O44" s="18" t="n">
        <v>0</v>
      </c>
      <c r="P44" s="20" t="n">
        <v>0</v>
      </c>
      <c r="Q44" s="18" t="n">
        <v>16.38251499</v>
      </c>
      <c r="R44" s="20" t="n">
        <v>2.57080226</v>
      </c>
    </row>
    <row r="45" spans="1:18">
      <c r="A45" s="15" t="s">
        <v>442</v>
      </c>
      <c r="B45" s="17" t="n">
        <v>5519</v>
      </c>
      <c r="C45" s="18">
        <f>(0.0/B45*100)</f>
        <v/>
      </c>
      <c r="D45" s="19" t="n">
        <v>5519</v>
      </c>
      <c r="E45" s="18" t="n">
        <v>25.59256497</v>
      </c>
      <c r="F45" s="20" t="n">
        <v>3.77563504</v>
      </c>
      <c r="G45" s="18" t="n">
        <v>67.29363939</v>
      </c>
      <c r="H45" s="20" t="n">
        <v>3.69678647</v>
      </c>
      <c r="I45" s="18" t="n">
        <v>0</v>
      </c>
      <c r="J45" s="20" t="n">
        <v>0</v>
      </c>
      <c r="K45" s="18" t="s">
        <v>404</v>
      </c>
      <c r="L45" s="20" t="s">
        <v>404</v>
      </c>
      <c r="M45" s="18" t="n">
        <v>0</v>
      </c>
      <c r="N45" s="20" t="n">
        <v>0</v>
      </c>
      <c r="O45" s="18" t="n">
        <v>0</v>
      </c>
      <c r="P45" s="20" t="n">
        <v>0</v>
      </c>
      <c r="Q45" s="18" t="n">
        <v>7.11379564</v>
      </c>
      <c r="R45" s="20" t="n">
        <v>2.30078479</v>
      </c>
    </row>
    <row r="46" spans="1:18">
      <c r="A46" s="15" t="s">
        <v>443</v>
      </c>
      <c r="B46" s="17" t="n">
        <v>23141</v>
      </c>
      <c r="C46" s="18">
        <f>(5736.0/B46*100)</f>
        <v/>
      </c>
      <c r="D46" s="19" t="n">
        <v>17405</v>
      </c>
      <c r="E46" s="18" t="n">
        <v>61.978818</v>
      </c>
      <c r="F46" s="20" t="n">
        <v>2.64648612</v>
      </c>
      <c r="G46" s="18" t="n">
        <v>22.7606292</v>
      </c>
      <c r="H46" s="20" t="n">
        <v>2.41908024</v>
      </c>
      <c r="I46" s="18" t="n">
        <v>15.2605528</v>
      </c>
      <c r="J46" s="20" t="n">
        <v>1.58233369</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33.66871771</v>
      </c>
      <c r="F47" s="20" t="n">
        <v>3.23324801</v>
      </c>
      <c r="G47" s="18" t="n">
        <v>59.35053994</v>
      </c>
      <c r="H47" s="20" t="n">
        <v>3.27446738</v>
      </c>
      <c r="I47" s="18" t="n">
        <v>3.14759677</v>
      </c>
      <c r="J47" s="20" t="n">
        <v>1.24535904</v>
      </c>
      <c r="K47" s="18" t="s">
        <v>404</v>
      </c>
      <c r="L47" s="20" t="s">
        <v>404</v>
      </c>
      <c r="M47" s="18" t="n">
        <v>0</v>
      </c>
      <c r="N47" s="20" t="n">
        <v>0</v>
      </c>
      <c r="O47" s="18" t="n">
        <v>0</v>
      </c>
      <c r="P47" s="20" t="n">
        <v>0</v>
      </c>
      <c r="Q47" s="18" t="n">
        <v>3.83314558</v>
      </c>
      <c r="R47" s="20" t="n">
        <v>1.46614819</v>
      </c>
    </row>
    <row r="48" spans="1:18">
      <c r="A48" s="15" t="s">
        <v>445</v>
      </c>
      <c r="B48" s="17" t="n">
        <v>9841</v>
      </c>
      <c r="C48" s="18">
        <f>(40.0/B48*100)</f>
        <v/>
      </c>
      <c r="D48" s="19" t="n">
        <v>9801</v>
      </c>
      <c r="E48" s="18" t="n">
        <v>91.08496262</v>
      </c>
      <c r="F48" s="20" t="n">
        <v>2.6873797</v>
      </c>
      <c r="G48" s="18" t="n">
        <v>6.5134558</v>
      </c>
      <c r="H48" s="20" t="n">
        <v>2.53198077</v>
      </c>
      <c r="I48" s="18" t="n">
        <v>0.53523928</v>
      </c>
      <c r="J48" s="20" t="n">
        <v>0.52726012</v>
      </c>
      <c r="K48" s="18" t="s">
        <v>404</v>
      </c>
      <c r="L48" s="20" t="s">
        <v>404</v>
      </c>
      <c r="M48" s="18" t="n">
        <v>0</v>
      </c>
      <c r="N48" s="20" t="n">
        <v>0</v>
      </c>
      <c r="O48" s="18" t="n">
        <v>0</v>
      </c>
      <c r="P48" s="20" t="n">
        <v>0</v>
      </c>
      <c r="Q48" s="18" t="n">
        <v>1.8663423</v>
      </c>
      <c r="R48" s="20" t="n">
        <v>0.83362864</v>
      </c>
    </row>
    <row r="49" spans="1:18">
      <c r="A49" s="15" t="s">
        <v>446</v>
      </c>
      <c r="B49" s="17" t="n">
        <v>6349</v>
      </c>
      <c r="C49" s="18">
        <f>(52.0/B49*100)</f>
        <v/>
      </c>
      <c r="D49" s="19" t="n">
        <v>6297</v>
      </c>
      <c r="E49" s="18" t="n">
        <v>39.07542136</v>
      </c>
      <c r="F49" s="20" t="n">
        <v>3.32488615</v>
      </c>
      <c r="G49" s="18" t="n">
        <v>26.94008236</v>
      </c>
      <c r="H49" s="20" t="n">
        <v>2.90653723</v>
      </c>
      <c r="I49" s="18" t="n">
        <v>0</v>
      </c>
      <c r="J49" s="20" t="n">
        <v>0</v>
      </c>
      <c r="K49" s="18" t="s">
        <v>404</v>
      </c>
      <c r="L49" s="20" t="s">
        <v>404</v>
      </c>
      <c r="M49" s="18" t="n">
        <v>0</v>
      </c>
      <c r="N49" s="20" t="n">
        <v>0</v>
      </c>
      <c r="O49" s="18" t="n">
        <v>0</v>
      </c>
      <c r="P49" s="20" t="n">
        <v>0</v>
      </c>
      <c r="Q49" s="18" t="n">
        <v>33.98449628</v>
      </c>
      <c r="R49" s="20" t="n">
        <v>3.08381963</v>
      </c>
    </row>
    <row r="50" spans="1:18">
      <c r="A50" s="15" t="s">
        <v>447</v>
      </c>
      <c r="B50" s="17" t="n">
        <v>11795</v>
      </c>
      <c r="C50" s="18">
        <f>(1031.0/B50*100)</f>
        <v/>
      </c>
      <c r="D50" s="19" t="n">
        <v>10764</v>
      </c>
      <c r="E50" s="18" t="n">
        <v>72.92055483</v>
      </c>
      <c r="F50" s="20" t="n">
        <v>2.8632826</v>
      </c>
      <c r="G50" s="18" t="n">
        <v>12.18303472</v>
      </c>
      <c r="H50" s="20" t="n">
        <v>2.0487192</v>
      </c>
      <c r="I50" s="18" t="n">
        <v>8.769175479999999</v>
      </c>
      <c r="J50" s="20" t="n">
        <v>2.05654139</v>
      </c>
      <c r="K50" s="18" t="s">
        <v>404</v>
      </c>
      <c r="L50" s="20" t="s">
        <v>404</v>
      </c>
      <c r="M50" s="18" t="n">
        <v>0</v>
      </c>
      <c r="N50" s="20" t="n">
        <v>0</v>
      </c>
      <c r="O50" s="18" t="n">
        <v>0</v>
      </c>
      <c r="P50" s="20" t="n">
        <v>0</v>
      </c>
      <c r="Q50" s="18" t="n">
        <v>6.12723497</v>
      </c>
      <c r="R50" s="20" t="n">
        <v>1.569318</v>
      </c>
    </row>
    <row r="51" spans="1:18">
      <c r="A51" s="15" t="s">
        <v>448</v>
      </c>
      <c r="B51" s="17" t="n">
        <v>6866</v>
      </c>
      <c r="C51" s="18">
        <f>(1221.0/B51*100)</f>
        <v/>
      </c>
      <c r="D51" s="19" t="n">
        <v>5645</v>
      </c>
      <c r="E51" s="18" t="n">
        <v>25.20397108</v>
      </c>
      <c r="F51" s="20" t="n">
        <v>3.60802002</v>
      </c>
      <c r="G51" s="18" t="n">
        <v>67.52757222</v>
      </c>
      <c r="H51" s="20" t="n">
        <v>3.91039441</v>
      </c>
      <c r="I51" s="18" t="n">
        <v>7.2684567</v>
      </c>
      <c r="J51" s="20" t="n">
        <v>2.17258295</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28.05841244</v>
      </c>
      <c r="F52" s="20" t="n">
        <v>3.80203242</v>
      </c>
      <c r="G52" s="18" t="n">
        <v>62.49640358</v>
      </c>
      <c r="H52" s="20" t="n">
        <v>3.901972</v>
      </c>
      <c r="I52" s="18" t="n">
        <v>0.70727103</v>
      </c>
      <c r="J52" s="20" t="n">
        <v>0.01650758</v>
      </c>
      <c r="K52" s="18" t="s">
        <v>404</v>
      </c>
      <c r="L52" s="20" t="s">
        <v>404</v>
      </c>
      <c r="M52" s="18" t="n">
        <v>0</v>
      </c>
      <c r="N52" s="20" t="n">
        <v>0</v>
      </c>
      <c r="O52" s="18" t="n">
        <v>0</v>
      </c>
      <c r="P52" s="20" t="n">
        <v>0</v>
      </c>
      <c r="Q52" s="18" t="n">
        <v>8.73791295</v>
      </c>
      <c r="R52" s="20" t="n">
        <v>2.34077636</v>
      </c>
    </row>
    <row r="53" spans="1:18">
      <c r="A53" s="15" t="s">
        <v>450</v>
      </c>
      <c r="B53" s="17" t="n">
        <v>5571</v>
      </c>
      <c r="C53" s="18">
        <f>(0.0/B53*100)</f>
        <v/>
      </c>
      <c r="D53" s="19" t="n">
        <v>5571</v>
      </c>
      <c r="E53" s="18" t="n">
        <v>33.54009141</v>
      </c>
      <c r="F53" s="20" t="n">
        <v>0.14852756</v>
      </c>
      <c r="G53" s="18" t="n">
        <v>48.59765547</v>
      </c>
      <c r="H53" s="20" t="n">
        <v>0.13051831</v>
      </c>
      <c r="I53" s="18" t="n">
        <v>1.01628048</v>
      </c>
      <c r="J53" s="20" t="n">
        <v>0.06215544</v>
      </c>
      <c r="K53" s="18" t="s">
        <v>404</v>
      </c>
      <c r="L53" s="20" t="s">
        <v>404</v>
      </c>
      <c r="M53" s="18" t="n">
        <v>0</v>
      </c>
      <c r="N53" s="20" t="n">
        <v>0</v>
      </c>
      <c r="O53" s="18" t="n">
        <v>0</v>
      </c>
      <c r="P53" s="20" t="n">
        <v>0</v>
      </c>
      <c r="Q53" s="18" t="n">
        <v>16.84597265</v>
      </c>
      <c r="R53" s="20" t="n">
        <v>0.1124912</v>
      </c>
    </row>
    <row r="54" spans="1:18">
      <c r="A54" s="15" t="s">
        <v>451</v>
      </c>
      <c r="B54" s="17" t="n">
        <v>4740</v>
      </c>
      <c r="C54" s="18">
        <f>(199.0/B54*100)</f>
        <v/>
      </c>
      <c r="D54" s="19" t="n">
        <v>4541</v>
      </c>
      <c r="E54" s="18" t="n">
        <v>48.06549711</v>
      </c>
      <c r="F54" s="20" t="n">
        <v>4.4892939</v>
      </c>
      <c r="G54" s="18" t="n">
        <v>22.08449538</v>
      </c>
      <c r="H54" s="20" t="n">
        <v>3.48520734</v>
      </c>
      <c r="I54" s="18" t="n">
        <v>12.32065786</v>
      </c>
      <c r="J54" s="20" t="n">
        <v>1.87807052</v>
      </c>
      <c r="K54" s="18" t="s">
        <v>404</v>
      </c>
      <c r="L54" s="20" t="s">
        <v>404</v>
      </c>
      <c r="M54" s="18" t="n">
        <v>0</v>
      </c>
      <c r="N54" s="20" t="n">
        <v>0</v>
      </c>
      <c r="O54" s="18" t="n">
        <v>0</v>
      </c>
      <c r="P54" s="20" t="n">
        <v>0</v>
      </c>
      <c r="Q54" s="18" t="n">
        <v>17.52934966</v>
      </c>
      <c r="R54" s="20" t="n">
        <v>3.32637696</v>
      </c>
    </row>
    <row r="55" spans="1:18">
      <c r="A55" s="15" t="s">
        <v>452</v>
      </c>
      <c r="B55" s="17" t="n">
        <v>5316</v>
      </c>
      <c r="C55" s="18">
        <f>(43.0/B55*100)</f>
        <v/>
      </c>
      <c r="D55" s="19" t="n">
        <v>5273</v>
      </c>
      <c r="E55" s="18" t="n">
        <v>54.07803374</v>
      </c>
      <c r="F55" s="20" t="n">
        <v>3.08989798</v>
      </c>
      <c r="G55" s="18" t="n">
        <v>10.34564336</v>
      </c>
      <c r="H55" s="20" t="n">
        <v>1.99814402</v>
      </c>
      <c r="I55" s="18" t="n">
        <v>0</v>
      </c>
      <c r="J55" s="20" t="n">
        <v>0</v>
      </c>
      <c r="K55" s="18" t="s">
        <v>404</v>
      </c>
      <c r="L55" s="20" t="s">
        <v>404</v>
      </c>
      <c r="M55" s="18" t="n">
        <v>0</v>
      </c>
      <c r="N55" s="20" t="n">
        <v>0</v>
      </c>
      <c r="O55" s="18" t="n">
        <v>0</v>
      </c>
      <c r="P55" s="20" t="n">
        <v>0</v>
      </c>
      <c r="Q55" s="18" t="n">
        <v>35.5763229</v>
      </c>
      <c r="R55" s="20" t="n">
        <v>3.03010139</v>
      </c>
    </row>
    <row r="56" spans="1:18">
      <c r="A56" s="15" t="s">
        <v>453</v>
      </c>
      <c r="B56" s="17" t="n">
        <v>5359</v>
      </c>
      <c r="C56" s="18">
        <f>(0.0/B56*100)</f>
        <v/>
      </c>
      <c r="D56" s="19" t="n">
        <v>5359</v>
      </c>
      <c r="E56" s="18" t="n">
        <v>56.28725098</v>
      </c>
      <c r="F56" s="20" t="n">
        <v>4.05276287</v>
      </c>
      <c r="G56" s="18" t="n">
        <v>33.96825176</v>
      </c>
      <c r="H56" s="20" t="n">
        <v>3.96229661</v>
      </c>
      <c r="I56" s="18" t="n">
        <v>4.28530324</v>
      </c>
      <c r="J56" s="20" t="n">
        <v>1.60179577</v>
      </c>
      <c r="K56" s="18" t="s">
        <v>404</v>
      </c>
      <c r="L56" s="20" t="s">
        <v>404</v>
      </c>
      <c r="M56" s="18" t="n">
        <v>0</v>
      </c>
      <c r="N56" s="20" t="n">
        <v>0</v>
      </c>
      <c r="O56" s="18" t="n">
        <v>0</v>
      </c>
      <c r="P56" s="20" t="n">
        <v>0</v>
      </c>
      <c r="Q56" s="18" t="n">
        <v>5.45919401</v>
      </c>
      <c r="R56" s="20" t="n">
        <v>2.08822105</v>
      </c>
    </row>
    <row r="57" spans="1:18">
      <c r="A57" s="15" t="s">
        <v>454</v>
      </c>
      <c r="B57" s="17" t="n">
        <v>6513</v>
      </c>
      <c r="C57" s="18">
        <f>(0.0/B57*100)</f>
        <v/>
      </c>
      <c r="D57" s="19" t="n">
        <v>6513</v>
      </c>
      <c r="E57" s="18" t="n">
        <v>77.62237727999999</v>
      </c>
      <c r="F57" s="20" t="n">
        <v>3.08111653</v>
      </c>
      <c r="G57" s="18" t="n">
        <v>8.517406299999999</v>
      </c>
      <c r="H57" s="20" t="n">
        <v>2.01067986</v>
      </c>
      <c r="I57" s="18" t="n">
        <v>0</v>
      </c>
      <c r="J57" s="20" t="n">
        <v>0</v>
      </c>
      <c r="K57" s="18" t="s">
        <v>404</v>
      </c>
      <c r="L57" s="20" t="s">
        <v>404</v>
      </c>
      <c r="M57" s="18" t="n">
        <v>0</v>
      </c>
      <c r="N57" s="20" t="n">
        <v>0</v>
      </c>
      <c r="O57" s="18" t="n">
        <v>0</v>
      </c>
      <c r="P57" s="20" t="n">
        <v>0</v>
      </c>
      <c r="Q57" s="18" t="n">
        <v>13.86021642</v>
      </c>
      <c r="R57" s="20" t="n">
        <v>2.56640625</v>
      </c>
    </row>
    <row r="58" spans="1:18">
      <c r="A58" s="15" t="s">
        <v>455</v>
      </c>
      <c r="B58" s="17" t="n">
        <v>7267</v>
      </c>
      <c r="C58" s="18">
        <f>(0.0/B58*100)</f>
        <v/>
      </c>
      <c r="D58" s="19" t="n">
        <v>7267</v>
      </c>
      <c r="E58" s="18" t="n">
        <v>48.21494814</v>
      </c>
      <c r="F58" s="20" t="n">
        <v>3.6919343</v>
      </c>
      <c r="G58" s="18" t="n">
        <v>16.05098263</v>
      </c>
      <c r="H58" s="20" t="n">
        <v>2.81590883</v>
      </c>
      <c r="I58" s="18" t="n">
        <v>0</v>
      </c>
      <c r="J58" s="20" t="n">
        <v>0</v>
      </c>
      <c r="K58" s="18" t="s">
        <v>404</v>
      </c>
      <c r="L58" s="20" t="s">
        <v>404</v>
      </c>
      <c r="M58" s="18" t="n">
        <v>0</v>
      </c>
      <c r="N58" s="20" t="n">
        <v>0</v>
      </c>
      <c r="O58" s="18" t="n">
        <v>0</v>
      </c>
      <c r="P58" s="20" t="n">
        <v>0</v>
      </c>
      <c r="Q58" s="18" t="n">
        <v>35.73406923</v>
      </c>
      <c r="R58" s="20" t="n">
        <v>3.36652663</v>
      </c>
    </row>
    <row r="59" spans="1:18">
      <c r="A59" s="15" t="s">
        <v>456</v>
      </c>
      <c r="B59" s="17" t="n">
        <v>4826</v>
      </c>
      <c r="C59" s="18">
        <f>(0.0/B59*100)</f>
        <v/>
      </c>
      <c r="D59" s="19" t="n">
        <v>4826</v>
      </c>
      <c r="E59" s="18" t="n">
        <v>40.01350206</v>
      </c>
      <c r="F59" s="20" t="n">
        <v>1.37387493</v>
      </c>
      <c r="G59" s="18" t="n">
        <v>26.11549033</v>
      </c>
      <c r="H59" s="20" t="n">
        <v>1.23398819</v>
      </c>
      <c r="I59" s="18" t="n">
        <v>0</v>
      </c>
      <c r="J59" s="20" t="n">
        <v>0</v>
      </c>
      <c r="K59" s="18" t="s">
        <v>404</v>
      </c>
      <c r="L59" s="20" t="s">
        <v>404</v>
      </c>
      <c r="M59" s="18" t="n">
        <v>0</v>
      </c>
      <c r="N59" s="20" t="n">
        <v>0</v>
      </c>
      <c r="O59" s="18" t="n">
        <v>0</v>
      </c>
      <c r="P59" s="20" t="n">
        <v>0</v>
      </c>
      <c r="Q59" s="18" t="n">
        <v>33.8710076</v>
      </c>
      <c r="R59" s="20" t="n">
        <v>1.2993689</v>
      </c>
    </row>
    <row r="60" spans="1:18">
      <c r="A60" s="15" t="s">
        <v>457</v>
      </c>
      <c r="B60" s="17" t="n">
        <v>4546</v>
      </c>
      <c r="C60" s="18">
        <f>(0.0/B60*100)</f>
        <v/>
      </c>
      <c r="D60" s="19" t="n">
        <v>4546</v>
      </c>
      <c r="E60" s="18" t="n">
        <v>42.24822253</v>
      </c>
      <c r="F60" s="20" t="n">
        <v>3.33110551</v>
      </c>
      <c r="G60" s="18" t="n">
        <v>9.218451890000001</v>
      </c>
      <c r="H60" s="20" t="n">
        <v>1.66844427</v>
      </c>
      <c r="I60" s="18" t="n">
        <v>0</v>
      </c>
      <c r="J60" s="20" t="n">
        <v>0</v>
      </c>
      <c r="K60" s="18" t="s">
        <v>404</v>
      </c>
      <c r="L60" s="20" t="s">
        <v>404</v>
      </c>
      <c r="M60" s="18" t="n">
        <v>0</v>
      </c>
      <c r="N60" s="20" t="n">
        <v>0</v>
      </c>
      <c r="O60" s="18" t="n">
        <v>0</v>
      </c>
      <c r="P60" s="20" t="n">
        <v>0</v>
      </c>
      <c r="Q60" s="18" t="n">
        <v>48.53332558</v>
      </c>
      <c r="R60" s="20" t="n">
        <v>3.31260532</v>
      </c>
    </row>
    <row r="61" spans="1:18">
      <c r="A61" s="15" t="s">
        <v>458</v>
      </c>
      <c r="B61" s="17" t="n">
        <v>6525</v>
      </c>
      <c r="C61" s="18">
        <f>(0.0/B61*100)</f>
        <v/>
      </c>
      <c r="D61" s="19" t="n">
        <v>6525</v>
      </c>
      <c r="E61" s="18" t="n">
        <v>52.03942707</v>
      </c>
      <c r="F61" s="20" t="n">
        <v>2.87950799</v>
      </c>
      <c r="G61" s="18" t="n">
        <v>33.84012428</v>
      </c>
      <c r="H61" s="20" t="n">
        <v>2.55934426</v>
      </c>
      <c r="I61" s="18" t="n">
        <v>1.18782742</v>
      </c>
      <c r="J61" s="20" t="n">
        <v>0.71730393</v>
      </c>
      <c r="K61" s="18" t="s">
        <v>404</v>
      </c>
      <c r="L61" s="20" t="s">
        <v>404</v>
      </c>
      <c r="M61" s="18" t="n">
        <v>0</v>
      </c>
      <c r="N61" s="20" t="n">
        <v>0</v>
      </c>
      <c r="O61" s="18" t="n">
        <v>0</v>
      </c>
      <c r="P61" s="20" t="n">
        <v>0</v>
      </c>
      <c r="Q61" s="18" t="n">
        <v>12.93262123</v>
      </c>
      <c r="R61" s="20" t="n">
        <v>2.0507094</v>
      </c>
    </row>
    <row r="62" spans="1:18">
      <c r="A62" s="15" t="s">
        <v>459</v>
      </c>
      <c r="B62" s="17" t="n">
        <v>4476</v>
      </c>
      <c r="C62" s="18">
        <f>(0.0/B62*100)</f>
        <v/>
      </c>
      <c r="D62" s="19" t="n">
        <v>4476</v>
      </c>
      <c r="E62" s="18" t="n">
        <v>65.44287411000001</v>
      </c>
      <c r="F62" s="20" t="n">
        <v>0.05797496</v>
      </c>
      <c r="G62" s="18" t="n">
        <v>24.52544145</v>
      </c>
      <c r="H62" s="20" t="n">
        <v>0.05022953</v>
      </c>
      <c r="I62" s="18" t="n">
        <v>0.43076457</v>
      </c>
      <c r="J62" s="20" t="n">
        <v>0.00694981</v>
      </c>
      <c r="K62" s="18" t="s">
        <v>404</v>
      </c>
      <c r="L62" s="20" t="s">
        <v>404</v>
      </c>
      <c r="M62" s="18" t="n">
        <v>0</v>
      </c>
      <c r="N62" s="20" t="n">
        <v>0</v>
      </c>
      <c r="O62" s="18" t="n">
        <v>0</v>
      </c>
      <c r="P62" s="20" t="n">
        <v>0</v>
      </c>
      <c r="Q62" s="18" t="n">
        <v>9.600919879999999</v>
      </c>
      <c r="R62" s="20" t="n">
        <v>0.03498569</v>
      </c>
    </row>
    <row r="63" spans="1:18">
      <c r="A63" s="15" t="s">
        <v>460</v>
      </c>
      <c r="B63" s="17" t="n">
        <v>5324</v>
      </c>
      <c r="C63" s="18">
        <f>(0.0/B63*100)</f>
        <v/>
      </c>
      <c r="D63" s="19" t="n">
        <v>5324</v>
      </c>
      <c r="E63" s="18" t="n">
        <v>41.7290164</v>
      </c>
      <c r="F63" s="20" t="n">
        <v>0.1631618</v>
      </c>
      <c r="G63" s="18" t="n">
        <v>19.29518781</v>
      </c>
      <c r="H63" s="20" t="n">
        <v>0.09608492</v>
      </c>
      <c r="I63" s="18" t="n">
        <v>0</v>
      </c>
      <c r="J63" s="20" t="n">
        <v>0</v>
      </c>
      <c r="K63" s="18" t="s">
        <v>404</v>
      </c>
      <c r="L63" s="20" t="s">
        <v>404</v>
      </c>
      <c r="M63" s="18" t="n">
        <v>0</v>
      </c>
      <c r="N63" s="20" t="n">
        <v>0</v>
      </c>
      <c r="O63" s="18" t="n">
        <v>0</v>
      </c>
      <c r="P63" s="20" t="n">
        <v>0</v>
      </c>
      <c r="Q63" s="18" t="n">
        <v>38.97579579</v>
      </c>
      <c r="R63" s="20" t="n">
        <v>0.18026084</v>
      </c>
    </row>
    <row r="64" spans="1:18">
      <c r="A64" s="15" t="s">
        <v>461</v>
      </c>
      <c r="B64" s="17" t="n">
        <v>3634</v>
      </c>
      <c r="C64" s="18">
        <f>(27.0/B64*100)</f>
        <v/>
      </c>
      <c r="D64" s="19" t="n">
        <v>3607</v>
      </c>
      <c r="E64" s="18" t="n">
        <v>64.38281419</v>
      </c>
      <c r="F64" s="20" t="n">
        <v>0.11108214</v>
      </c>
      <c r="G64" s="18" t="n">
        <v>21.3005135</v>
      </c>
      <c r="H64" s="20" t="n">
        <v>0.09397152</v>
      </c>
      <c r="I64" s="18" t="n">
        <v>0</v>
      </c>
      <c r="J64" s="20" t="n">
        <v>0</v>
      </c>
      <c r="K64" s="18" t="s">
        <v>404</v>
      </c>
      <c r="L64" s="20" t="s">
        <v>404</v>
      </c>
      <c r="M64" s="18" t="n">
        <v>0</v>
      </c>
      <c r="N64" s="20" t="n">
        <v>0</v>
      </c>
      <c r="O64" s="18" t="n">
        <v>0</v>
      </c>
      <c r="P64" s="20" t="n">
        <v>0</v>
      </c>
      <c r="Q64" s="18" t="n">
        <v>14.31667231</v>
      </c>
      <c r="R64" s="20" t="n">
        <v>0.08473582</v>
      </c>
    </row>
    <row r="65" spans="1:18">
      <c r="A65" s="15" t="s">
        <v>462</v>
      </c>
      <c r="B65" s="17" t="n">
        <v>5325</v>
      </c>
      <c r="C65" s="18">
        <f>(0.0/B65*100)</f>
        <v/>
      </c>
      <c r="D65" s="19" t="n">
        <v>5325</v>
      </c>
      <c r="E65" s="18" t="n">
        <v>85.72148876999999</v>
      </c>
      <c r="F65" s="20" t="n">
        <v>2.4982201</v>
      </c>
      <c r="G65" s="18" t="n">
        <v>8.53501296</v>
      </c>
      <c r="H65" s="20" t="n">
        <v>2.11631182</v>
      </c>
      <c r="I65" s="18" t="n">
        <v>0</v>
      </c>
      <c r="J65" s="20" t="n">
        <v>0</v>
      </c>
      <c r="K65" s="18" t="s">
        <v>404</v>
      </c>
      <c r="L65" s="20" t="s">
        <v>404</v>
      </c>
      <c r="M65" s="18" t="n">
        <v>0</v>
      </c>
      <c r="N65" s="20" t="n">
        <v>0</v>
      </c>
      <c r="O65" s="18" t="n">
        <v>0</v>
      </c>
      <c r="P65" s="20" t="n">
        <v>0</v>
      </c>
      <c r="Q65" s="18" t="n">
        <v>5.74349827</v>
      </c>
      <c r="R65" s="20" t="n">
        <v>1.69636141</v>
      </c>
    </row>
    <row r="66" spans="1:18">
      <c r="A66" s="15" t="s">
        <v>463</v>
      </c>
      <c r="B66" s="17" t="n">
        <v>5665</v>
      </c>
      <c r="C66" s="18">
        <f>(0.0/B66*100)</f>
        <v/>
      </c>
      <c r="D66" s="19" t="n">
        <v>5665</v>
      </c>
      <c r="E66" s="18" t="n">
        <v>32.80892644</v>
      </c>
      <c r="F66" s="20" t="n">
        <v>0.2802544</v>
      </c>
      <c r="G66" s="18" t="n">
        <v>56.07081231</v>
      </c>
      <c r="H66" s="20" t="n">
        <v>0.3220857</v>
      </c>
      <c r="I66" s="18" t="n">
        <v>1.05209465</v>
      </c>
      <c r="J66" s="20" t="n">
        <v>0.33984667</v>
      </c>
      <c r="K66" s="18" t="s">
        <v>404</v>
      </c>
      <c r="L66" s="20" t="s">
        <v>404</v>
      </c>
      <c r="M66" s="18" t="n">
        <v>0</v>
      </c>
      <c r="N66" s="20" t="n">
        <v>0</v>
      </c>
      <c r="O66" s="18" t="n">
        <v>0</v>
      </c>
      <c r="P66" s="20" t="n">
        <v>0</v>
      </c>
      <c r="Q66" s="18" t="n">
        <v>10.06816661</v>
      </c>
      <c r="R66" s="20" t="n">
        <v>0.07031121</v>
      </c>
    </row>
    <row r="67" spans="1:18">
      <c r="A67" s="15" t="s">
        <v>464</v>
      </c>
      <c r="B67" s="17" t="n">
        <v>6971</v>
      </c>
      <c r="C67" s="18">
        <f>(0.0/B67*100)</f>
        <v/>
      </c>
      <c r="D67" s="19" t="n">
        <v>6971</v>
      </c>
      <c r="E67" s="18" t="n">
        <v>56.59031702</v>
      </c>
      <c r="F67" s="20" t="n">
        <v>3.10087427</v>
      </c>
      <c r="G67" s="18" t="n">
        <v>22.12654085</v>
      </c>
      <c r="H67" s="20" t="n">
        <v>2.61552101</v>
      </c>
      <c r="I67" s="18" t="n">
        <v>0.8893451</v>
      </c>
      <c r="J67" s="20" t="n">
        <v>0.5227811</v>
      </c>
      <c r="K67" s="18" t="s">
        <v>404</v>
      </c>
      <c r="L67" s="20" t="s">
        <v>404</v>
      </c>
      <c r="M67" s="18" t="n">
        <v>0</v>
      </c>
      <c r="N67" s="20" t="n">
        <v>0</v>
      </c>
      <c r="O67" s="18" t="n">
        <v>0</v>
      </c>
      <c r="P67" s="20" t="n">
        <v>0</v>
      </c>
      <c r="Q67" s="18" t="n">
        <v>20.39379704</v>
      </c>
      <c r="R67" s="20" t="n">
        <v>2.58107928</v>
      </c>
    </row>
    <row r="68" spans="1:18">
      <c r="A68" s="15" t="s">
        <v>465</v>
      </c>
      <c r="B68" s="17" t="n">
        <v>12083</v>
      </c>
      <c r="C68" s="18">
        <f>(0.0/B68*100)</f>
        <v/>
      </c>
      <c r="D68" s="19" t="n">
        <v>12083</v>
      </c>
      <c r="E68" s="18" t="n">
        <v>82.44508580999999</v>
      </c>
      <c r="F68" s="20" t="n">
        <v>0.06968112</v>
      </c>
      <c r="G68" s="18" t="n">
        <v>14.76762986</v>
      </c>
      <c r="H68" s="20" t="n">
        <v>0.06230748</v>
      </c>
      <c r="I68" s="18" t="n">
        <v>0.73080554</v>
      </c>
      <c r="J68" s="20" t="n">
        <v>0.02197892</v>
      </c>
      <c r="K68" s="18" t="s">
        <v>404</v>
      </c>
      <c r="L68" s="20" t="s">
        <v>404</v>
      </c>
      <c r="M68" s="18" t="n">
        <v>0</v>
      </c>
      <c r="N68" s="20" t="n">
        <v>0</v>
      </c>
      <c r="O68" s="18" t="n">
        <v>0</v>
      </c>
      <c r="P68" s="20" t="n">
        <v>0</v>
      </c>
      <c r="Q68" s="18" t="n">
        <v>2.05647878</v>
      </c>
      <c r="R68" s="20" t="n">
        <v>0.03376193</v>
      </c>
    </row>
    <row r="69" spans="1:18">
      <c r="A69" s="15" t="s">
        <v>466</v>
      </c>
      <c r="B69" s="17" t="n">
        <v>4876</v>
      </c>
      <c r="C69" s="18">
        <f>(0.0/B69*100)</f>
        <v/>
      </c>
      <c r="D69" s="19" t="n">
        <v>4876</v>
      </c>
      <c r="E69" s="18" t="n">
        <v>72.34386348</v>
      </c>
      <c r="F69" s="20" t="n">
        <v>3.52908622</v>
      </c>
      <c r="G69" s="18" t="n">
        <v>18.00788012</v>
      </c>
      <c r="H69" s="20" t="n">
        <v>3.04067637</v>
      </c>
      <c r="I69" s="18" t="n">
        <v>0</v>
      </c>
      <c r="J69" s="20" t="n">
        <v>0</v>
      </c>
      <c r="K69" s="18" t="s">
        <v>404</v>
      </c>
      <c r="L69" s="20" t="s">
        <v>404</v>
      </c>
      <c r="M69" s="18" t="n">
        <v>0</v>
      </c>
      <c r="N69" s="20" t="n">
        <v>0</v>
      </c>
      <c r="O69" s="18" t="n">
        <v>0</v>
      </c>
      <c r="P69" s="20" t="n">
        <v>0</v>
      </c>
      <c r="Q69" s="18" t="n">
        <v>9.648256399999999</v>
      </c>
      <c r="R69" s="20" t="n">
        <v>2.35068093</v>
      </c>
    </row>
    <row r="70" spans="1:18">
      <c r="A70" s="15" t="s">
        <v>467</v>
      </c>
      <c r="B70" s="17" t="n">
        <v>6036</v>
      </c>
      <c r="C70" s="18">
        <f>(0.0/B70*100)</f>
        <v/>
      </c>
      <c r="D70" s="19" t="n">
        <v>6036</v>
      </c>
      <c r="E70" s="18" t="n">
        <v>83.10748101</v>
      </c>
      <c r="F70" s="20" t="n">
        <v>2.59353953</v>
      </c>
      <c r="G70" s="18" t="n">
        <v>15.62925778</v>
      </c>
      <c r="H70" s="20" t="n">
        <v>2.55175253</v>
      </c>
      <c r="I70" s="18" t="n">
        <v>0</v>
      </c>
      <c r="J70" s="20" t="n">
        <v>0</v>
      </c>
      <c r="K70" s="18" t="s">
        <v>404</v>
      </c>
      <c r="L70" s="20" t="s">
        <v>404</v>
      </c>
      <c r="M70" s="18" t="n">
        <v>0</v>
      </c>
      <c r="N70" s="20" t="n">
        <v>0</v>
      </c>
      <c r="O70" s="18" t="n">
        <v>0</v>
      </c>
      <c r="P70" s="20" t="n">
        <v>0</v>
      </c>
      <c r="Q70" s="18" t="n">
        <v>1.26326122</v>
      </c>
      <c r="R70" s="20" t="n">
        <v>0.65986724</v>
      </c>
    </row>
    <row r="71" spans="1:18">
      <c r="A71" s="15" t="s">
        <v>468</v>
      </c>
      <c r="B71" s="17" t="n">
        <v>6115</v>
      </c>
      <c r="C71" s="18">
        <f>(0.0/B71*100)</f>
        <v/>
      </c>
      <c r="D71" s="19" t="n">
        <v>6115</v>
      </c>
      <c r="E71" s="18" t="n">
        <v>91.38470162</v>
      </c>
      <c r="F71" s="20" t="n">
        <v>0.44221947</v>
      </c>
      <c r="G71" s="18" t="n">
        <v>7.45145674</v>
      </c>
      <c r="H71" s="20" t="n">
        <v>0.43396608</v>
      </c>
      <c r="I71" s="18" t="n">
        <v>0.62661758</v>
      </c>
      <c r="J71" s="20" t="n">
        <v>0.02967901</v>
      </c>
      <c r="K71" s="18" t="s">
        <v>404</v>
      </c>
      <c r="L71" s="20" t="s">
        <v>404</v>
      </c>
      <c r="M71" s="18" t="n">
        <v>0</v>
      </c>
      <c r="N71" s="20" t="n">
        <v>0</v>
      </c>
      <c r="O71" s="18" t="n">
        <v>0</v>
      </c>
      <c r="P71" s="20" t="n">
        <v>0</v>
      </c>
      <c r="Q71" s="18" t="n">
        <v>0.53722406</v>
      </c>
      <c r="R71" s="20" t="n">
        <v>0.01989416</v>
      </c>
    </row>
    <row r="72" spans="1:18">
      <c r="A72" s="15" t="s">
        <v>469</v>
      </c>
      <c r="B72" s="17" t="n">
        <v>7708</v>
      </c>
      <c r="C72" s="18">
        <f>(0.0/B72*100)</f>
        <v/>
      </c>
      <c r="D72" s="19" t="n">
        <v>7708</v>
      </c>
      <c r="E72" s="18" t="n">
        <v>77.02393898</v>
      </c>
      <c r="F72" s="20" t="n">
        <v>3.18623621</v>
      </c>
      <c r="G72" s="18" t="n">
        <v>18.53770383</v>
      </c>
      <c r="H72" s="20" t="n">
        <v>2.76237005</v>
      </c>
      <c r="I72" s="18" t="n">
        <v>1.80009285</v>
      </c>
      <c r="J72" s="20" t="n">
        <v>0.92598662</v>
      </c>
      <c r="K72" s="18" t="s">
        <v>404</v>
      </c>
      <c r="L72" s="20" t="s">
        <v>404</v>
      </c>
      <c r="M72" s="18" t="n">
        <v>0</v>
      </c>
      <c r="N72" s="20" t="n">
        <v>0</v>
      </c>
      <c r="O72" s="18" t="n">
        <v>0</v>
      </c>
      <c r="P72" s="20" t="n">
        <v>0</v>
      </c>
      <c r="Q72" s="18" t="n">
        <v>2.63826434</v>
      </c>
      <c r="R72" s="20" t="n">
        <v>1.14087715</v>
      </c>
    </row>
    <row r="73" spans="1:18">
      <c r="A73" s="15" t="s">
        <v>470</v>
      </c>
      <c r="B73" s="17" t="n">
        <v>8249</v>
      </c>
      <c r="C73" s="18">
        <f>(0.0/B73*100)</f>
        <v/>
      </c>
      <c r="D73" s="19" t="n">
        <v>8249</v>
      </c>
      <c r="E73" s="18" t="n">
        <v>80.00785584</v>
      </c>
      <c r="F73" s="20" t="n">
        <v>2.81305248</v>
      </c>
      <c r="G73" s="18" t="n">
        <v>12.97049611</v>
      </c>
      <c r="H73" s="20" t="n">
        <v>2.51881001</v>
      </c>
      <c r="I73" s="18" t="n">
        <v>2.74093588</v>
      </c>
      <c r="J73" s="20" t="n">
        <v>1.27603664</v>
      </c>
      <c r="K73" s="18" t="s">
        <v>404</v>
      </c>
      <c r="L73" s="20" t="s">
        <v>404</v>
      </c>
      <c r="M73" s="18" t="n">
        <v>0</v>
      </c>
      <c r="N73" s="20" t="n">
        <v>0</v>
      </c>
      <c r="O73" s="18" t="n">
        <v>0</v>
      </c>
      <c r="P73" s="20" t="n">
        <v>0</v>
      </c>
      <c r="Q73" s="18" t="n">
        <v>4.28071217</v>
      </c>
      <c r="R73" s="20" t="n">
        <v>1.50255877</v>
      </c>
    </row>
    <row r="74" spans="1:18">
      <c r="A74" s="15" t="s">
        <v>471</v>
      </c>
      <c r="B74" s="17" t="n">
        <v>4692</v>
      </c>
      <c r="C74" s="18">
        <f>(484.0/B74*100)</f>
        <v/>
      </c>
      <c r="D74" s="19" t="n">
        <v>4208</v>
      </c>
      <c r="E74" s="18" t="n">
        <v>59.00012017</v>
      </c>
      <c r="F74" s="20" t="n">
        <v>0.26759945</v>
      </c>
      <c r="G74" s="18" t="n">
        <v>19.27953113</v>
      </c>
      <c r="H74" s="20" t="n">
        <v>0.27455995</v>
      </c>
      <c r="I74" s="18" t="n">
        <v>0</v>
      </c>
      <c r="J74" s="20" t="n">
        <v>0</v>
      </c>
      <c r="K74" s="18" t="s">
        <v>404</v>
      </c>
      <c r="L74" s="20" t="s">
        <v>404</v>
      </c>
      <c r="M74" s="18" t="n">
        <v>0</v>
      </c>
      <c r="N74" s="20" t="n">
        <v>0</v>
      </c>
      <c r="O74" s="18" t="n">
        <v>0</v>
      </c>
      <c r="P74" s="20" t="n">
        <v>0</v>
      </c>
      <c r="Q74" s="18" t="n">
        <v>21.7203487</v>
      </c>
      <c r="R74" s="20" t="n">
        <v>0.25159124</v>
      </c>
    </row>
    <row r="75" spans="1:18">
      <c r="A75" s="15" t="s">
        <v>472</v>
      </c>
      <c r="B75" s="17" t="n">
        <v>5375</v>
      </c>
      <c r="C75" s="18">
        <f>(483.0/B75*100)</f>
        <v/>
      </c>
      <c r="D75" s="19" t="n">
        <v>4892</v>
      </c>
      <c r="E75" s="18" t="n">
        <v>44.91965058</v>
      </c>
      <c r="F75" s="20" t="n">
        <v>3.81999589</v>
      </c>
      <c r="G75" s="18" t="n">
        <v>36.70390514</v>
      </c>
      <c r="H75" s="20" t="n">
        <v>3.48112945</v>
      </c>
      <c r="I75" s="18" t="n">
        <v>9.05972854</v>
      </c>
      <c r="J75" s="20" t="n">
        <v>2.57180003</v>
      </c>
      <c r="K75" s="18" t="s">
        <v>404</v>
      </c>
      <c r="L75" s="20" t="s">
        <v>404</v>
      </c>
      <c r="M75" s="18" t="n">
        <v>0</v>
      </c>
      <c r="N75" s="20" t="n">
        <v>0</v>
      </c>
      <c r="O75" s="18" t="n">
        <v>0</v>
      </c>
      <c r="P75" s="20" t="n">
        <v>0</v>
      </c>
      <c r="Q75" s="18" t="n">
        <v>9.316715739999999</v>
      </c>
      <c r="R75" s="20" t="n">
        <v>2.50654511</v>
      </c>
    </row>
    <row r="76" spans="1:18">
      <c r="A76" s="15" t="s">
        <v>473</v>
      </c>
      <c r="B76" s="17" t="n">
        <v>14167</v>
      </c>
      <c r="C76" s="18">
        <f>(1400.0/B76*100)</f>
        <v/>
      </c>
      <c r="D76" s="19" t="n">
        <v>12767</v>
      </c>
      <c r="E76" s="18" t="n">
        <v>74.14552236</v>
      </c>
      <c r="F76" s="20" t="n">
        <v>2.41506513</v>
      </c>
      <c r="G76" s="18" t="n">
        <v>10.35299703</v>
      </c>
      <c r="H76" s="20" t="n">
        <v>1.70514682</v>
      </c>
      <c r="I76" s="18" t="n">
        <v>8.696268829999999</v>
      </c>
      <c r="J76" s="20" t="n">
        <v>1.48191425</v>
      </c>
      <c r="K76" s="18" t="s">
        <v>404</v>
      </c>
      <c r="L76" s="20" t="s">
        <v>404</v>
      </c>
      <c r="M76" s="18" t="n">
        <v>0</v>
      </c>
      <c r="N76" s="20" t="n">
        <v>0</v>
      </c>
      <c r="O76" s="18" t="n">
        <v>0</v>
      </c>
      <c r="P76" s="20" t="n">
        <v>0</v>
      </c>
      <c r="Q76" s="18" t="n">
        <v>6.80521177</v>
      </c>
      <c r="R76" s="20" t="n">
        <v>1.35485982</v>
      </c>
    </row>
    <row r="77" spans="1:18">
      <c r="A77" s="15" t="s">
        <v>474</v>
      </c>
      <c r="B77" s="17" t="n">
        <v>6062</v>
      </c>
      <c r="C77" s="18">
        <f>(0.0/B77*100)</f>
        <v/>
      </c>
      <c r="D77" s="19" t="n">
        <v>6062</v>
      </c>
      <c r="E77" s="18" t="n">
        <v>26.08198985</v>
      </c>
      <c r="F77" s="20" t="n">
        <v>2.3341669</v>
      </c>
      <c r="G77" s="18" t="n">
        <v>40.66205278</v>
      </c>
      <c r="H77" s="20" t="n">
        <v>3.09307893</v>
      </c>
      <c r="I77" s="18" t="n">
        <v>4.08109565</v>
      </c>
      <c r="J77" s="20" t="n">
        <v>1.27745421</v>
      </c>
      <c r="K77" s="18" t="s">
        <v>404</v>
      </c>
      <c r="L77" s="20" t="s">
        <v>404</v>
      </c>
      <c r="M77" s="18" t="n">
        <v>0</v>
      </c>
      <c r="N77" s="20" t="n">
        <v>0</v>
      </c>
      <c r="O77" s="18" t="n">
        <v>0</v>
      </c>
      <c r="P77" s="20" t="n">
        <v>0</v>
      </c>
      <c r="Q77" s="18" t="n">
        <v>29.17486172</v>
      </c>
      <c r="R77" s="20" t="n">
        <v>3.20573069</v>
      </c>
    </row>
    <row r="78" spans="1:18">
      <c r="A78" s="15" t="s">
        <v>475</v>
      </c>
      <c r="B78" s="17" t="n">
        <v>5826</v>
      </c>
      <c r="C78" s="18">
        <f>(0.0/B78*100)</f>
        <v/>
      </c>
      <c r="D78" s="19" t="n">
        <v>5826</v>
      </c>
      <c r="E78" s="18" t="n">
        <v>57.01158873</v>
      </c>
      <c r="F78" s="20" t="n">
        <v>3.83120104</v>
      </c>
      <c r="G78" s="18" t="n">
        <v>8.288531300000001</v>
      </c>
      <c r="H78" s="20" t="n">
        <v>2.1757528</v>
      </c>
      <c r="I78" s="18" t="n">
        <v>0</v>
      </c>
      <c r="J78" s="20" t="n">
        <v>0</v>
      </c>
      <c r="K78" s="18" t="s">
        <v>404</v>
      </c>
      <c r="L78" s="20" t="s">
        <v>404</v>
      </c>
      <c r="M78" s="18" t="n">
        <v>0</v>
      </c>
      <c r="N78" s="20" t="n">
        <v>0</v>
      </c>
      <c r="O78" s="18" t="n">
        <v>0</v>
      </c>
      <c r="P78" s="20" t="n">
        <v>0</v>
      </c>
      <c r="Q78" s="18" t="n">
        <v>34.69987997</v>
      </c>
      <c r="R78" s="20" t="n">
        <v>3.45035745</v>
      </c>
    </row>
    <row customHeight="1" ht="25" r="79" spans="1:18">
      <c r="A79" s="15" t="s">
        <v>476</v>
      </c>
      <c r="B79" s="17" t="n">
        <v>1657</v>
      </c>
      <c r="C79" s="18">
        <f>(21.0/B79*100)</f>
        <v/>
      </c>
      <c r="D79" s="19" t="n">
        <v>1636</v>
      </c>
      <c r="E79" s="18" t="n">
        <v>36.58210069</v>
      </c>
      <c r="F79" s="20" t="n">
        <v>6.50555012</v>
      </c>
      <c r="G79" s="18" t="n">
        <v>32.01828412</v>
      </c>
      <c r="H79" s="20" t="n">
        <v>6.4294752</v>
      </c>
      <c r="I79" s="18" t="n">
        <v>0</v>
      </c>
      <c r="J79" s="20" t="n">
        <v>0</v>
      </c>
      <c r="K79" s="18" t="s">
        <v>404</v>
      </c>
      <c r="L79" s="20" t="s">
        <v>404</v>
      </c>
      <c r="M79" s="18" t="n">
        <v>0</v>
      </c>
      <c r="N79" s="20" t="n">
        <v>0</v>
      </c>
      <c r="O79" s="18" t="n">
        <v>0</v>
      </c>
      <c r="P79" s="20" t="n">
        <v>0</v>
      </c>
      <c r="Q79" s="18" t="n">
        <v>31.39961519</v>
      </c>
      <c r="R79" s="20" t="n">
        <v>7.13529935</v>
      </c>
    </row>
    <row r="80" spans="1:18">
      <c r="A80" s="15" t="s">
        <v>477</v>
      </c>
      <c r="B80" s="17" t="n">
        <v>7841</v>
      </c>
      <c r="C80" s="18">
        <f>(0.0/B80*100)</f>
        <v/>
      </c>
      <c r="D80" s="19" t="n">
        <v>7841</v>
      </c>
      <c r="E80" s="18" t="n">
        <v>84.92416986000001</v>
      </c>
      <c r="F80" s="20" t="n">
        <v>2.44046291</v>
      </c>
      <c r="G80" s="18" t="n">
        <v>15.07583014</v>
      </c>
      <c r="H80" s="20" t="n">
        <v>2.44046291</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(81.0/B81*100)</f>
        <v/>
      </c>
      <c r="D81" s="19" t="n">
        <v>8780</v>
      </c>
      <c r="E81" s="18" t="n">
        <v>81.4742439</v>
      </c>
      <c r="F81" s="20" t="n">
        <v>2.95732222</v>
      </c>
      <c r="G81" s="18" t="n">
        <v>15.22233249</v>
      </c>
      <c r="H81" s="20" t="n">
        <v>2.7768437</v>
      </c>
      <c r="I81" s="18" t="n">
        <v>0.02011864</v>
      </c>
      <c r="J81" s="20" t="n">
        <v>0.00076809</v>
      </c>
      <c r="K81" s="18" t="s">
        <v>404</v>
      </c>
      <c r="L81" s="20" t="s">
        <v>404</v>
      </c>
      <c r="M81" s="18" t="n">
        <v>0</v>
      </c>
      <c r="N81" s="20" t="n">
        <v>0</v>
      </c>
      <c r="O81" s="18" t="n">
        <v>0</v>
      </c>
      <c r="P81" s="20" t="n">
        <v>0</v>
      </c>
      <c r="Q81" s="18" t="n">
        <v>3.28330497</v>
      </c>
      <c r="R81" s="20" t="n">
        <v>1.37540885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666</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82.39226367000001</v>
      </c>
      <c r="F7" s="20" t="n">
        <v>1.53245205</v>
      </c>
      <c r="G7" s="18" t="n">
        <v>12.03150994</v>
      </c>
      <c r="H7" s="20" t="n">
        <v>1.35971868</v>
      </c>
      <c r="I7" s="18" t="n">
        <v>0</v>
      </c>
      <c r="J7" s="20" t="n">
        <v>0</v>
      </c>
      <c r="K7" s="18" t="s">
        <v>404</v>
      </c>
      <c r="L7" s="20" t="s">
        <v>404</v>
      </c>
      <c r="M7" s="18" t="n">
        <v>0</v>
      </c>
      <c r="N7" s="20" t="n">
        <v>0</v>
      </c>
      <c r="O7" s="18" t="n">
        <v>0</v>
      </c>
      <c r="P7" s="20" t="n">
        <v>0</v>
      </c>
      <c r="Q7" s="18" t="n">
        <v>5.57622639</v>
      </c>
      <c r="R7" s="20" t="n">
        <v>0.94923104</v>
      </c>
    </row>
    <row r="8" spans="1:18">
      <c r="A8" s="15" t="s">
        <v>405</v>
      </c>
      <c r="B8" s="17" t="n">
        <v>7007</v>
      </c>
      <c r="C8" s="18">
        <f>(0.0/B8*100)</f>
        <v/>
      </c>
      <c r="D8" s="19" t="n">
        <v>7007</v>
      </c>
      <c r="E8" s="18" t="n">
        <v>40.48352918</v>
      </c>
      <c r="F8" s="20" t="n">
        <v>3.42696584</v>
      </c>
      <c r="G8" s="18" t="n">
        <v>50.35825987</v>
      </c>
      <c r="H8" s="20" t="n">
        <v>3.683477</v>
      </c>
      <c r="I8" s="18" t="n">
        <v>2.38859168</v>
      </c>
      <c r="J8" s="20" t="n">
        <v>1.04657716</v>
      </c>
      <c r="K8" s="18" t="s">
        <v>404</v>
      </c>
      <c r="L8" s="20" t="s">
        <v>404</v>
      </c>
      <c r="M8" s="18" t="n">
        <v>0</v>
      </c>
      <c r="N8" s="20" t="n">
        <v>0</v>
      </c>
      <c r="O8" s="18" t="n">
        <v>0</v>
      </c>
      <c r="P8" s="20" t="n">
        <v>0</v>
      </c>
      <c r="Q8" s="18" t="n">
        <v>6.76961928</v>
      </c>
      <c r="R8" s="20" t="n">
        <v>2.08799378</v>
      </c>
    </row>
    <row r="9" spans="1:18">
      <c r="A9" s="15" t="s">
        <v>406</v>
      </c>
      <c r="B9" s="17" t="n">
        <v>9651</v>
      </c>
      <c r="C9" s="18">
        <f>(575.0/B9*100)</f>
        <v/>
      </c>
      <c r="D9" s="19" t="n">
        <v>9076</v>
      </c>
      <c r="E9" s="18" t="n">
        <v>67.93872887000001</v>
      </c>
      <c r="F9" s="20" t="n">
        <v>2.96499682</v>
      </c>
      <c r="G9" s="18" t="n">
        <v>24.93868726</v>
      </c>
      <c r="H9" s="20" t="n">
        <v>2.84559146</v>
      </c>
      <c r="I9" s="18" t="n">
        <v>2.64341192</v>
      </c>
      <c r="J9" s="20" t="n">
        <v>0.97961114</v>
      </c>
      <c r="K9" s="18" t="s">
        <v>404</v>
      </c>
      <c r="L9" s="20" t="s">
        <v>404</v>
      </c>
      <c r="M9" s="18" t="n">
        <v>0</v>
      </c>
      <c r="N9" s="20" t="n">
        <v>0</v>
      </c>
      <c r="O9" s="18" t="n">
        <v>0</v>
      </c>
      <c r="P9" s="20" t="n">
        <v>0</v>
      </c>
      <c r="Q9" s="18" t="n">
        <v>4.47917195</v>
      </c>
      <c r="R9" s="20" t="n">
        <v>1.39997897</v>
      </c>
    </row>
    <row r="10" spans="1:18">
      <c r="A10" s="15" t="s">
        <v>407</v>
      </c>
      <c r="B10" s="17" t="n">
        <v>20058</v>
      </c>
      <c r="C10" s="18">
        <f>(3112.0/B10*100)</f>
        <v/>
      </c>
      <c r="D10" s="19" t="n">
        <v>16946</v>
      </c>
      <c r="E10" s="18" t="n">
        <v>79.12520809999999</v>
      </c>
      <c r="F10" s="20" t="n">
        <v>1.91838679</v>
      </c>
      <c r="G10" s="18" t="n">
        <v>17.79843026</v>
      </c>
      <c r="H10" s="20" t="n">
        <v>1.88088364</v>
      </c>
      <c r="I10" s="18" t="n">
        <v>1.27124651</v>
      </c>
      <c r="J10" s="20" t="n">
        <v>0.55077188</v>
      </c>
      <c r="K10" s="18" t="s">
        <v>404</v>
      </c>
      <c r="L10" s="20" t="s">
        <v>404</v>
      </c>
      <c r="M10" s="18" t="n">
        <v>0</v>
      </c>
      <c r="N10" s="20" t="n">
        <v>0</v>
      </c>
      <c r="O10" s="18" t="n">
        <v>0</v>
      </c>
      <c r="P10" s="20" t="n">
        <v>0</v>
      </c>
      <c r="Q10" s="18" t="n">
        <v>1.80511513</v>
      </c>
      <c r="R10" s="20" t="n">
        <v>0.75947178</v>
      </c>
    </row>
    <row r="11" spans="1:18">
      <c r="A11" s="15" t="s">
        <v>408</v>
      </c>
      <c r="B11" s="17" t="n">
        <v>7053</v>
      </c>
      <c r="C11" s="18">
        <f>(137.0/B11*100)</f>
        <v/>
      </c>
      <c r="D11" s="19" t="n">
        <v>6916</v>
      </c>
      <c r="E11" s="18" t="n">
        <v>84.12578311999999</v>
      </c>
      <c r="F11" s="20" t="n">
        <v>2.90755168</v>
      </c>
      <c r="G11" s="18" t="n">
        <v>10.35896812</v>
      </c>
      <c r="H11" s="20" t="n">
        <v>2.48466424</v>
      </c>
      <c r="I11" s="18" t="n">
        <v>3.6492284</v>
      </c>
      <c r="J11" s="20" t="n">
        <v>1.66291559</v>
      </c>
      <c r="K11" s="18" t="s">
        <v>404</v>
      </c>
      <c r="L11" s="20" t="s">
        <v>404</v>
      </c>
      <c r="M11" s="18" t="n">
        <v>0</v>
      </c>
      <c r="N11" s="20" t="n">
        <v>0</v>
      </c>
      <c r="O11" s="18" t="n">
        <v>0</v>
      </c>
      <c r="P11" s="20" t="n">
        <v>0</v>
      </c>
      <c r="Q11" s="18" t="n">
        <v>1.86602036</v>
      </c>
      <c r="R11" s="20" t="n">
        <v>1.00367375</v>
      </c>
    </row>
    <row r="12" spans="1:18">
      <c r="A12" s="15" t="s">
        <v>409</v>
      </c>
      <c r="B12" s="17" t="n">
        <v>6894</v>
      </c>
      <c r="C12" s="18">
        <f>(106.0/B12*100)</f>
        <v/>
      </c>
      <c r="D12" s="19" t="n">
        <v>6788</v>
      </c>
      <c r="E12" s="18" t="n">
        <v>47.18712139</v>
      </c>
      <c r="F12" s="20" t="n">
        <v>3.49739358</v>
      </c>
      <c r="G12" s="18" t="n">
        <v>50.38921648</v>
      </c>
      <c r="H12" s="20" t="n">
        <v>3.46913967</v>
      </c>
      <c r="I12" s="18" t="n">
        <v>0.7365923599999999</v>
      </c>
      <c r="J12" s="20" t="n">
        <v>0.5014068</v>
      </c>
      <c r="K12" s="18" t="s">
        <v>404</v>
      </c>
      <c r="L12" s="20" t="s">
        <v>404</v>
      </c>
      <c r="M12" s="18" t="n">
        <v>0</v>
      </c>
      <c r="N12" s="20" t="n">
        <v>0</v>
      </c>
      <c r="O12" s="18" t="n">
        <v>0</v>
      </c>
      <c r="P12" s="20" t="n">
        <v>0</v>
      </c>
      <c r="Q12" s="18" t="n">
        <v>1.68706977</v>
      </c>
      <c r="R12" s="20" t="n">
        <v>0.82162965</v>
      </c>
    </row>
    <row r="13" spans="1:18">
      <c r="A13" s="15" t="s">
        <v>410</v>
      </c>
      <c r="B13" s="17" t="n">
        <v>7161</v>
      </c>
      <c r="C13" s="18">
        <f>(1175.0/B13*100)</f>
        <v/>
      </c>
      <c r="D13" s="19" t="n">
        <v>5986</v>
      </c>
      <c r="E13" s="18" t="n">
        <v>74.39372757</v>
      </c>
      <c r="F13" s="20" t="n">
        <v>2.96861318</v>
      </c>
      <c r="G13" s="18" t="n">
        <v>16.71507873</v>
      </c>
      <c r="H13" s="20" t="n">
        <v>2.4516215</v>
      </c>
      <c r="I13" s="18" t="n">
        <v>4.97035021</v>
      </c>
      <c r="J13" s="20" t="n">
        <v>1.32926756</v>
      </c>
      <c r="K13" s="18" t="s">
        <v>404</v>
      </c>
      <c r="L13" s="20" t="s">
        <v>404</v>
      </c>
      <c r="M13" s="18" t="n">
        <v>0</v>
      </c>
      <c r="N13" s="20" t="n">
        <v>0</v>
      </c>
      <c r="O13" s="18" t="n">
        <v>0</v>
      </c>
      <c r="P13" s="20" t="n">
        <v>0</v>
      </c>
      <c r="Q13" s="18" t="n">
        <v>3.92084349</v>
      </c>
      <c r="R13" s="20" t="n">
        <v>1.53595795</v>
      </c>
    </row>
    <row r="14" spans="1:18">
      <c r="A14" s="15" t="s">
        <v>411</v>
      </c>
      <c r="B14" s="17" t="n">
        <v>5587</v>
      </c>
      <c r="C14" s="18">
        <f>(233.0/B14*100)</f>
        <v/>
      </c>
      <c r="D14" s="19" t="n">
        <v>5354</v>
      </c>
      <c r="E14" s="18" t="n">
        <v>71.56646275999999</v>
      </c>
      <c r="F14" s="20" t="n">
        <v>2.36811619</v>
      </c>
      <c r="G14" s="18" t="n">
        <v>27.04628065</v>
      </c>
      <c r="H14" s="20" t="n">
        <v>2.25507766</v>
      </c>
      <c r="I14" s="18" t="n">
        <v>1.38725659</v>
      </c>
      <c r="J14" s="20" t="n">
        <v>0.7174781</v>
      </c>
      <c r="K14" s="18" t="s">
        <v>404</v>
      </c>
      <c r="L14" s="20" t="s">
        <v>404</v>
      </c>
      <c r="M14" s="18" t="n">
        <v>0</v>
      </c>
      <c r="N14" s="20" t="n">
        <v>0</v>
      </c>
      <c r="O14" s="18" t="n">
        <v>0</v>
      </c>
      <c r="P14" s="20" t="n">
        <v>0</v>
      </c>
      <c r="Q14" s="18" t="n">
        <v>0</v>
      </c>
      <c r="R14" s="20" t="n">
        <v>0</v>
      </c>
    </row>
    <row r="15" spans="1:18">
      <c r="A15" s="15" t="s">
        <v>412</v>
      </c>
      <c r="B15" s="17" t="n">
        <v>5882</v>
      </c>
      <c r="C15" s="18">
        <f>(0.0/B15*100)</f>
        <v/>
      </c>
      <c r="D15" s="19" t="n">
        <v>5882</v>
      </c>
      <c r="E15" s="18" t="n">
        <v>43.28161056</v>
      </c>
      <c r="F15" s="20" t="n">
        <v>4.1243527</v>
      </c>
      <c r="G15" s="18" t="n">
        <v>50.33498927</v>
      </c>
      <c r="H15" s="20" t="n">
        <v>4.12642311</v>
      </c>
      <c r="I15" s="18" t="n">
        <v>1.95206003</v>
      </c>
      <c r="J15" s="20" t="n">
        <v>1.08342117</v>
      </c>
      <c r="K15" s="18" t="s">
        <v>404</v>
      </c>
      <c r="L15" s="20" t="s">
        <v>404</v>
      </c>
      <c r="M15" s="18" t="n">
        <v>0</v>
      </c>
      <c r="N15" s="20" t="n">
        <v>0</v>
      </c>
      <c r="O15" s="18" t="n">
        <v>0</v>
      </c>
      <c r="P15" s="20" t="n">
        <v>0</v>
      </c>
      <c r="Q15" s="18" t="n">
        <v>4.43134014</v>
      </c>
      <c r="R15" s="20" t="n">
        <v>1.70884566</v>
      </c>
    </row>
    <row r="16" spans="1:18">
      <c r="A16" s="15" t="s">
        <v>413</v>
      </c>
      <c r="B16" s="17" t="n">
        <v>6108</v>
      </c>
      <c r="C16" s="18">
        <f>(495.0/B16*100)</f>
        <v/>
      </c>
      <c r="D16" s="19" t="n">
        <v>5613</v>
      </c>
      <c r="E16" s="18" t="n">
        <v>55.87914518</v>
      </c>
      <c r="F16" s="20" t="n">
        <v>3.01571419</v>
      </c>
      <c r="G16" s="18" t="n">
        <v>34.16615273</v>
      </c>
      <c r="H16" s="20" t="n">
        <v>2.96805954</v>
      </c>
      <c r="I16" s="18" t="n">
        <v>6.51888265</v>
      </c>
      <c r="J16" s="20" t="n">
        <v>1.46761553</v>
      </c>
      <c r="K16" s="18" t="s">
        <v>404</v>
      </c>
      <c r="L16" s="20" t="s">
        <v>404</v>
      </c>
      <c r="M16" s="18" t="n">
        <v>0</v>
      </c>
      <c r="N16" s="20" t="n">
        <v>0</v>
      </c>
      <c r="O16" s="18" t="n">
        <v>0</v>
      </c>
      <c r="P16" s="20" t="n">
        <v>0</v>
      </c>
      <c r="Q16" s="18" t="n">
        <v>3.43581944</v>
      </c>
      <c r="R16" s="20" t="n">
        <v>1.2647231</v>
      </c>
    </row>
    <row r="17" spans="1:18">
      <c r="A17" s="15" t="s">
        <v>414</v>
      </c>
      <c r="B17" s="17" t="n">
        <v>6504</v>
      </c>
      <c r="C17" s="18">
        <f>(1325.0/B17*100)</f>
        <v/>
      </c>
      <c r="D17" s="19" t="n">
        <v>5179</v>
      </c>
      <c r="E17" s="18" t="n">
        <v>45.72864805</v>
      </c>
      <c r="F17" s="20" t="n">
        <v>3.90541202</v>
      </c>
      <c r="G17" s="18" t="n">
        <v>44.65158543</v>
      </c>
      <c r="H17" s="20" t="n">
        <v>3.81436305</v>
      </c>
      <c r="I17" s="18" t="n">
        <v>5.40044798</v>
      </c>
      <c r="J17" s="20" t="n">
        <v>1.54253021</v>
      </c>
      <c r="K17" s="18" t="s">
        <v>404</v>
      </c>
      <c r="L17" s="20" t="s">
        <v>404</v>
      </c>
      <c r="M17" s="18" t="n">
        <v>0</v>
      </c>
      <c r="N17" s="20" t="n">
        <v>0</v>
      </c>
      <c r="O17" s="18" t="n">
        <v>0</v>
      </c>
      <c r="P17" s="20" t="n">
        <v>0</v>
      </c>
      <c r="Q17" s="18" t="n">
        <v>4.21931855</v>
      </c>
      <c r="R17" s="20" t="n">
        <v>1.54975596</v>
      </c>
    </row>
    <row r="18" spans="1:18">
      <c r="A18" s="15" t="s">
        <v>415</v>
      </c>
      <c r="B18" s="17" t="n">
        <v>5532</v>
      </c>
      <c r="C18" s="18">
        <f>(0.0/B18*100)</f>
        <v/>
      </c>
      <c r="D18" s="19" t="n">
        <v>5532</v>
      </c>
      <c r="E18" s="18" t="n">
        <v>63.89428848</v>
      </c>
      <c r="F18" s="20" t="n">
        <v>3.24724225</v>
      </c>
      <c r="G18" s="18" t="n">
        <v>33.25768321</v>
      </c>
      <c r="H18" s="20" t="n">
        <v>3.11444767</v>
      </c>
      <c r="I18" s="18" t="n">
        <v>0.69901605</v>
      </c>
      <c r="J18" s="20" t="n">
        <v>0.37456744</v>
      </c>
      <c r="K18" s="18" t="s">
        <v>404</v>
      </c>
      <c r="L18" s="20" t="s">
        <v>404</v>
      </c>
      <c r="M18" s="18" t="n">
        <v>0</v>
      </c>
      <c r="N18" s="20" t="n">
        <v>0</v>
      </c>
      <c r="O18" s="18" t="n">
        <v>0</v>
      </c>
      <c r="P18" s="20" t="n">
        <v>0</v>
      </c>
      <c r="Q18" s="18" t="n">
        <v>2.14901226</v>
      </c>
      <c r="R18" s="20" t="n">
        <v>0.86347794</v>
      </c>
    </row>
    <row r="19" spans="1:18">
      <c r="A19" s="15" t="s">
        <v>416</v>
      </c>
      <c r="B19" s="17" t="n">
        <v>5658</v>
      </c>
      <c r="C19" s="18">
        <f>(327.0/B19*100)</f>
        <v/>
      </c>
      <c r="D19" s="19" t="n">
        <v>5331</v>
      </c>
      <c r="E19" s="18" t="n">
        <v>69.5254905</v>
      </c>
      <c r="F19" s="20" t="n">
        <v>3.07236829</v>
      </c>
      <c r="G19" s="18" t="n">
        <v>25.00156479</v>
      </c>
      <c r="H19" s="20" t="n">
        <v>3.0252159</v>
      </c>
      <c r="I19" s="18" t="n">
        <v>1.52408052</v>
      </c>
      <c r="J19" s="20" t="n">
        <v>0.7630589</v>
      </c>
      <c r="K19" s="18" t="s">
        <v>404</v>
      </c>
      <c r="L19" s="20" t="s">
        <v>404</v>
      </c>
      <c r="M19" s="18" t="n">
        <v>0</v>
      </c>
      <c r="N19" s="20" t="n">
        <v>0</v>
      </c>
      <c r="O19" s="18" t="n">
        <v>0</v>
      </c>
      <c r="P19" s="20" t="n">
        <v>0</v>
      </c>
      <c r="Q19" s="18" t="n">
        <v>3.94886419</v>
      </c>
      <c r="R19" s="20" t="n">
        <v>1.31268214</v>
      </c>
    </row>
    <row r="20" spans="1:18">
      <c r="A20" s="15" t="s">
        <v>417</v>
      </c>
      <c r="B20" s="17" t="n">
        <v>3371</v>
      </c>
      <c r="C20" s="18">
        <f>(24.0/B20*100)</f>
        <v/>
      </c>
      <c r="D20" s="19" t="n">
        <v>3347</v>
      </c>
      <c r="E20" s="18" t="n">
        <v>76.95112137</v>
      </c>
      <c r="F20" s="20" t="n">
        <v>0.20725543</v>
      </c>
      <c r="G20" s="18" t="n">
        <v>18.35447646</v>
      </c>
      <c r="H20" s="20" t="n">
        <v>0.1939175</v>
      </c>
      <c r="I20" s="18" t="n">
        <v>1.22888678</v>
      </c>
      <c r="J20" s="20" t="n">
        <v>0.11311178</v>
      </c>
      <c r="K20" s="18" t="s">
        <v>404</v>
      </c>
      <c r="L20" s="20" t="s">
        <v>404</v>
      </c>
      <c r="M20" s="18" t="n">
        <v>0</v>
      </c>
      <c r="N20" s="20" t="n">
        <v>0</v>
      </c>
      <c r="O20" s="18" t="n">
        <v>0</v>
      </c>
      <c r="P20" s="20" t="n">
        <v>0</v>
      </c>
      <c r="Q20" s="18" t="n">
        <v>3.4655154</v>
      </c>
      <c r="R20" s="20" t="n">
        <v>0.11123758</v>
      </c>
    </row>
    <row r="21" spans="1:18">
      <c r="A21" s="15" t="s">
        <v>418</v>
      </c>
      <c r="B21" s="17" t="n">
        <v>5741</v>
      </c>
      <c r="C21" s="18">
        <f>(0.0/B21*100)</f>
        <v/>
      </c>
      <c r="D21" s="19" t="n">
        <v>5741</v>
      </c>
      <c r="E21" s="18" t="n">
        <v>65.0753764</v>
      </c>
      <c r="F21" s="20" t="n">
        <v>3.82740404</v>
      </c>
      <c r="G21" s="18" t="n">
        <v>24.3322098</v>
      </c>
      <c r="H21" s="20" t="n">
        <v>3.18161</v>
      </c>
      <c r="I21" s="18" t="n">
        <v>7.15745184</v>
      </c>
      <c r="J21" s="20" t="n">
        <v>2.18433928</v>
      </c>
      <c r="K21" s="18" t="s">
        <v>404</v>
      </c>
      <c r="L21" s="20" t="s">
        <v>404</v>
      </c>
      <c r="M21" s="18" t="n">
        <v>0</v>
      </c>
      <c r="N21" s="20" t="n">
        <v>0</v>
      </c>
      <c r="O21" s="18" t="n">
        <v>0</v>
      </c>
      <c r="P21" s="20" t="n">
        <v>0</v>
      </c>
      <c r="Q21" s="18" t="n">
        <v>3.43496196</v>
      </c>
      <c r="R21" s="20" t="n">
        <v>1.48518313</v>
      </c>
    </row>
    <row r="22" spans="1:18">
      <c r="A22" s="15" t="s">
        <v>419</v>
      </c>
      <c r="B22" s="17" t="n">
        <v>6598</v>
      </c>
      <c r="C22" s="18">
        <f>(0.0/B22*100)</f>
        <v/>
      </c>
      <c r="D22" s="19" t="n">
        <v>6598</v>
      </c>
      <c r="E22" s="18" t="n">
        <v>79.54123559999999</v>
      </c>
      <c r="F22" s="20" t="n">
        <v>3.54560966</v>
      </c>
      <c r="G22" s="18" t="n">
        <v>13.23455459</v>
      </c>
      <c r="H22" s="20" t="n">
        <v>2.98260696</v>
      </c>
      <c r="I22" s="18" t="n">
        <v>1.75108981</v>
      </c>
      <c r="J22" s="20" t="n">
        <v>0.98183897</v>
      </c>
      <c r="K22" s="18" t="s">
        <v>404</v>
      </c>
      <c r="L22" s="20" t="s">
        <v>404</v>
      </c>
      <c r="M22" s="18" t="n">
        <v>0</v>
      </c>
      <c r="N22" s="20" t="n">
        <v>0</v>
      </c>
      <c r="O22" s="18" t="n">
        <v>0</v>
      </c>
      <c r="P22" s="20" t="n">
        <v>0</v>
      </c>
      <c r="Q22" s="18" t="n">
        <v>5.47312</v>
      </c>
      <c r="R22" s="20" t="n">
        <v>1.83922258</v>
      </c>
    </row>
    <row r="23" spans="1:18">
      <c r="A23" s="15" t="s">
        <v>420</v>
      </c>
      <c r="B23" s="17" t="n">
        <v>11583</v>
      </c>
      <c r="C23" s="18">
        <f>(3185.0/B23*100)</f>
        <v/>
      </c>
      <c r="D23" s="19" t="n">
        <v>8398</v>
      </c>
      <c r="E23" s="18" t="n">
        <v>75.64889802</v>
      </c>
      <c r="F23" s="20" t="n">
        <v>3.4821072</v>
      </c>
      <c r="G23" s="18" t="n">
        <v>15.79214744</v>
      </c>
      <c r="H23" s="20" t="n">
        <v>3.22322869</v>
      </c>
      <c r="I23" s="18" t="n">
        <v>5.12202784</v>
      </c>
      <c r="J23" s="20" t="n">
        <v>1.70951704</v>
      </c>
      <c r="K23" s="18" t="s">
        <v>404</v>
      </c>
      <c r="L23" s="20" t="s">
        <v>404</v>
      </c>
      <c r="M23" s="18" t="n">
        <v>0</v>
      </c>
      <c r="N23" s="20" t="n">
        <v>0</v>
      </c>
      <c r="O23" s="18" t="n">
        <v>0</v>
      </c>
      <c r="P23" s="20" t="n">
        <v>0</v>
      </c>
      <c r="Q23" s="18" t="n">
        <v>3.4369267</v>
      </c>
      <c r="R23" s="20" t="n">
        <v>1.13665533</v>
      </c>
    </row>
    <row r="24" spans="1:18">
      <c r="A24" s="15" t="s">
        <v>421</v>
      </c>
      <c r="B24" s="17" t="n">
        <v>6647</v>
      </c>
      <c r="C24" s="18">
        <f>(0.0/B24*100)</f>
        <v/>
      </c>
      <c r="D24" s="19" t="n">
        <v>6647</v>
      </c>
      <c r="E24" s="18" t="n">
        <v>81.90162166</v>
      </c>
      <c r="F24" s="20" t="n">
        <v>2.65802015</v>
      </c>
      <c r="G24" s="18" t="n">
        <v>18.09837834</v>
      </c>
      <c r="H24" s="20" t="n">
        <v>2.65802015</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68.87451519</v>
      </c>
      <c r="F25" s="20" t="n">
        <v>3.53367364</v>
      </c>
      <c r="G25" s="18" t="n">
        <v>23.89923195</v>
      </c>
      <c r="H25" s="20" t="n">
        <v>3.10230613</v>
      </c>
      <c r="I25" s="18" t="n">
        <v>1.68434723</v>
      </c>
      <c r="J25" s="20" t="n">
        <v>0.9826282</v>
      </c>
      <c r="K25" s="18" t="s">
        <v>404</v>
      </c>
      <c r="L25" s="20" t="s">
        <v>404</v>
      </c>
      <c r="M25" s="18" t="n">
        <v>0</v>
      </c>
      <c r="N25" s="20" t="n">
        <v>0</v>
      </c>
      <c r="O25" s="18" t="n">
        <v>0</v>
      </c>
      <c r="P25" s="20" t="n">
        <v>0</v>
      </c>
      <c r="Q25" s="18" t="n">
        <v>5.54190562</v>
      </c>
      <c r="R25" s="20" t="n">
        <v>1.86194024</v>
      </c>
    </row>
    <row r="26" spans="1:18">
      <c r="A26" s="15" t="s">
        <v>423</v>
      </c>
      <c r="B26" s="17" t="n">
        <v>4869</v>
      </c>
      <c r="C26" s="18">
        <f>(11.0/B26*100)</f>
        <v/>
      </c>
      <c r="D26" s="19" t="n">
        <v>4858</v>
      </c>
      <c r="E26" s="18" t="n">
        <v>93.18375602</v>
      </c>
      <c r="F26" s="20" t="n">
        <v>1.4008665</v>
      </c>
      <c r="G26" s="18" t="n">
        <v>3.62503491</v>
      </c>
      <c r="H26" s="20" t="n">
        <v>0.89619638</v>
      </c>
      <c r="I26" s="18" t="n">
        <v>1.23436765</v>
      </c>
      <c r="J26" s="20" t="n">
        <v>0.6457975</v>
      </c>
      <c r="K26" s="18" t="s">
        <v>404</v>
      </c>
      <c r="L26" s="20" t="s">
        <v>404</v>
      </c>
      <c r="M26" s="18" t="n">
        <v>0</v>
      </c>
      <c r="N26" s="20" t="n">
        <v>0</v>
      </c>
      <c r="O26" s="18" t="n">
        <v>0</v>
      </c>
      <c r="P26" s="20" t="n">
        <v>0</v>
      </c>
      <c r="Q26" s="18" t="n">
        <v>1.95684142</v>
      </c>
      <c r="R26" s="20" t="n">
        <v>0.89646766</v>
      </c>
    </row>
    <row r="27" spans="1:18">
      <c r="A27" s="15" t="s">
        <v>424</v>
      </c>
      <c r="B27" s="17" t="n">
        <v>5299</v>
      </c>
      <c r="C27" s="18">
        <f>(0.0/B27*100)</f>
        <v/>
      </c>
      <c r="D27" s="19" t="n">
        <v>5299</v>
      </c>
      <c r="E27" s="18" t="n">
        <v>66.40366621</v>
      </c>
      <c r="F27" s="20" t="n">
        <v>0.07855355</v>
      </c>
      <c r="G27" s="18" t="n">
        <v>29.93507981</v>
      </c>
      <c r="H27" s="20" t="n">
        <v>0.07533295</v>
      </c>
      <c r="I27" s="18" t="n">
        <v>0.49639057</v>
      </c>
      <c r="J27" s="20" t="n">
        <v>0.009421560000000001</v>
      </c>
      <c r="K27" s="18" t="s">
        <v>404</v>
      </c>
      <c r="L27" s="20" t="s">
        <v>404</v>
      </c>
      <c r="M27" s="18" t="n">
        <v>0</v>
      </c>
      <c r="N27" s="20" t="n">
        <v>0</v>
      </c>
      <c r="O27" s="18" t="n">
        <v>0</v>
      </c>
      <c r="P27" s="20" t="n">
        <v>0</v>
      </c>
      <c r="Q27" s="18" t="n">
        <v>3.16486342</v>
      </c>
      <c r="R27" s="20" t="n">
        <v>0.00761712</v>
      </c>
    </row>
    <row r="28" spans="1:18">
      <c r="A28" s="15" t="s">
        <v>425</v>
      </c>
      <c r="B28" s="17" t="n">
        <v>7568</v>
      </c>
      <c r="C28" s="18">
        <f>(577.0/B28*100)</f>
        <v/>
      </c>
      <c r="D28" s="19" t="n">
        <v>6991</v>
      </c>
      <c r="E28" s="18" t="n">
        <v>78.41843948</v>
      </c>
      <c r="F28" s="20" t="n">
        <v>2.58953907</v>
      </c>
      <c r="G28" s="18" t="n">
        <v>15.50897339</v>
      </c>
      <c r="H28" s="20" t="n">
        <v>2.24748805</v>
      </c>
      <c r="I28" s="18" t="n">
        <v>6.07258713</v>
      </c>
      <c r="J28" s="20" t="n">
        <v>1.75680484</v>
      </c>
      <c r="K28" s="18" t="s">
        <v>404</v>
      </c>
      <c r="L28" s="20" t="s">
        <v>404</v>
      </c>
      <c r="M28" s="18" t="n">
        <v>0</v>
      </c>
      <c r="N28" s="20" t="n">
        <v>0</v>
      </c>
      <c r="O28" s="18" t="n">
        <v>0</v>
      </c>
      <c r="P28" s="20" t="n">
        <v>0</v>
      </c>
      <c r="Q28" s="18" t="n">
        <v>0</v>
      </c>
      <c r="R28" s="20" t="n">
        <v>0</v>
      </c>
    </row>
    <row r="29" spans="1:18">
      <c r="A29" s="15" t="s">
        <v>426</v>
      </c>
      <c r="B29" s="17" t="n">
        <v>5385</v>
      </c>
      <c r="C29" s="18">
        <f>(1126.0/B29*100)</f>
        <v/>
      </c>
      <c r="D29" s="19" t="n">
        <v>4259</v>
      </c>
      <c r="E29" s="18" t="n">
        <v>48.54100621</v>
      </c>
      <c r="F29" s="20" t="n">
        <v>4.20439325</v>
      </c>
      <c r="G29" s="18" t="n">
        <v>22.06204991</v>
      </c>
      <c r="H29" s="20" t="n">
        <v>3.26078788</v>
      </c>
      <c r="I29" s="18" t="n">
        <v>26.92781303</v>
      </c>
      <c r="J29" s="20" t="n">
        <v>4.06909433</v>
      </c>
      <c r="K29" s="18" t="s">
        <v>404</v>
      </c>
      <c r="L29" s="20" t="s">
        <v>404</v>
      </c>
      <c r="M29" s="18" t="n">
        <v>0</v>
      </c>
      <c r="N29" s="20" t="n">
        <v>0</v>
      </c>
      <c r="O29" s="18" t="n">
        <v>0</v>
      </c>
      <c r="P29" s="20" t="n">
        <v>0</v>
      </c>
      <c r="Q29" s="18" t="n">
        <v>2.46913086</v>
      </c>
      <c r="R29" s="20" t="n">
        <v>1.21326681</v>
      </c>
    </row>
    <row r="30" spans="1:18">
      <c r="A30" s="15" t="s">
        <v>427</v>
      </c>
      <c r="B30" s="17" t="n">
        <v>4520</v>
      </c>
      <c r="C30" s="18">
        <f>(1053.0/B30*100)</f>
        <v/>
      </c>
      <c r="D30" s="19" t="n">
        <v>3467</v>
      </c>
      <c r="E30" s="18" t="n">
        <v>86.84168192</v>
      </c>
      <c r="F30" s="20" t="n">
        <v>2.9245663</v>
      </c>
      <c r="G30" s="18" t="n">
        <v>6.71987964</v>
      </c>
      <c r="H30" s="20" t="n">
        <v>1.95490354</v>
      </c>
      <c r="I30" s="18" t="n">
        <v>0.72028658</v>
      </c>
      <c r="J30" s="20" t="n">
        <v>0.7808831899999999</v>
      </c>
      <c r="K30" s="18" t="s">
        <v>404</v>
      </c>
      <c r="L30" s="20" t="s">
        <v>404</v>
      </c>
      <c r="M30" s="18" t="n">
        <v>0</v>
      </c>
      <c r="N30" s="20" t="n">
        <v>0</v>
      </c>
      <c r="O30" s="18" t="n">
        <v>0</v>
      </c>
      <c r="P30" s="20" t="n">
        <v>0</v>
      </c>
      <c r="Q30" s="18" t="n">
        <v>5.71815186</v>
      </c>
      <c r="R30" s="20" t="n">
        <v>2.09690154</v>
      </c>
    </row>
    <row r="31" spans="1:18">
      <c r="A31" s="15" t="s">
        <v>428</v>
      </c>
      <c r="B31" s="17" t="n">
        <v>5456</v>
      </c>
      <c r="C31" s="18">
        <f>(502.0/B31*100)</f>
        <v/>
      </c>
      <c r="D31" s="19" t="n">
        <v>4954</v>
      </c>
      <c r="E31" s="18" t="n">
        <v>61.70136924</v>
      </c>
      <c r="F31" s="20" t="n">
        <v>3.5212892</v>
      </c>
      <c r="G31" s="18" t="n">
        <v>24.64275135</v>
      </c>
      <c r="H31" s="20" t="n">
        <v>3.22132237</v>
      </c>
      <c r="I31" s="18" t="n">
        <v>9.60130165</v>
      </c>
      <c r="J31" s="20" t="n">
        <v>1.86478762</v>
      </c>
      <c r="K31" s="18" t="s">
        <v>404</v>
      </c>
      <c r="L31" s="20" t="s">
        <v>404</v>
      </c>
      <c r="M31" s="18" t="n">
        <v>0</v>
      </c>
      <c r="N31" s="20" t="n">
        <v>0</v>
      </c>
      <c r="O31" s="18" t="n">
        <v>0</v>
      </c>
      <c r="P31" s="20" t="n">
        <v>0</v>
      </c>
      <c r="Q31" s="18" t="n">
        <v>4.05457776</v>
      </c>
      <c r="R31" s="20" t="n">
        <v>1.43526434</v>
      </c>
    </row>
    <row r="32" spans="1:18">
      <c r="A32" s="15" t="s">
        <v>429</v>
      </c>
      <c r="B32" s="17" t="n">
        <v>4478</v>
      </c>
      <c r="C32" s="18">
        <f>(0.0/B32*100)</f>
        <v/>
      </c>
      <c r="D32" s="19" t="n">
        <v>4478</v>
      </c>
      <c r="E32" s="18" t="n">
        <v>87.12012914</v>
      </c>
      <c r="F32" s="20" t="n">
        <v>2.77860728</v>
      </c>
      <c r="G32" s="18" t="n">
        <v>9.24833462</v>
      </c>
      <c r="H32" s="20" t="n">
        <v>2.34696643</v>
      </c>
      <c r="I32" s="18" t="n">
        <v>2.31769228</v>
      </c>
      <c r="J32" s="20" t="n">
        <v>1.13158202</v>
      </c>
      <c r="K32" s="18" t="s">
        <v>404</v>
      </c>
      <c r="L32" s="20" t="s">
        <v>404</v>
      </c>
      <c r="M32" s="18" t="n">
        <v>0</v>
      </c>
      <c r="N32" s="20" t="n">
        <v>0</v>
      </c>
      <c r="O32" s="18" t="n">
        <v>0</v>
      </c>
      <c r="P32" s="20" t="n">
        <v>0</v>
      </c>
      <c r="Q32" s="18" t="n">
        <v>1.31384396</v>
      </c>
      <c r="R32" s="20" t="n">
        <v>0.95121185</v>
      </c>
    </row>
    <row r="33" spans="1:18">
      <c r="A33" s="15" t="s">
        <v>430</v>
      </c>
      <c r="B33" s="17" t="n">
        <v>7325</v>
      </c>
      <c r="C33" s="18">
        <f>(29.0/B33*100)</f>
        <v/>
      </c>
      <c r="D33" s="19" t="n">
        <v>7296</v>
      </c>
      <c r="E33" s="18" t="n">
        <v>71.18866715999999</v>
      </c>
      <c r="F33" s="20" t="n">
        <v>2.94415442</v>
      </c>
      <c r="G33" s="18" t="n">
        <v>13.54265698</v>
      </c>
      <c r="H33" s="20" t="n">
        <v>2.53477924</v>
      </c>
      <c r="I33" s="18" t="n">
        <v>12.56230112</v>
      </c>
      <c r="J33" s="20" t="n">
        <v>0.9431853100000001</v>
      </c>
      <c r="K33" s="18" t="s">
        <v>404</v>
      </c>
      <c r="L33" s="20" t="s">
        <v>404</v>
      </c>
      <c r="M33" s="18" t="n">
        <v>0</v>
      </c>
      <c r="N33" s="20" t="n">
        <v>0</v>
      </c>
      <c r="O33" s="18" t="n">
        <v>0</v>
      </c>
      <c r="P33" s="20" t="n">
        <v>0</v>
      </c>
      <c r="Q33" s="18" t="n">
        <v>2.70637475</v>
      </c>
      <c r="R33" s="20" t="n">
        <v>1.23755392</v>
      </c>
    </row>
    <row r="34" spans="1:18">
      <c r="A34" s="15" t="s">
        <v>431</v>
      </c>
      <c r="B34" s="17" t="n">
        <v>6350</v>
      </c>
      <c r="C34" s="18">
        <f>(0.0/B34*100)</f>
        <v/>
      </c>
      <c r="D34" s="19" t="n">
        <v>6350</v>
      </c>
      <c r="E34" s="18" t="n">
        <v>58.64189041</v>
      </c>
      <c r="F34" s="20" t="n">
        <v>3.29090936</v>
      </c>
      <c r="G34" s="18" t="n">
        <v>35.89384992</v>
      </c>
      <c r="H34" s="20" t="n">
        <v>3.2002939</v>
      </c>
      <c r="I34" s="18" t="n">
        <v>0.30927073</v>
      </c>
      <c r="J34" s="20" t="n">
        <v>0.19914074</v>
      </c>
      <c r="K34" s="18" t="s">
        <v>404</v>
      </c>
      <c r="L34" s="20" t="s">
        <v>404</v>
      </c>
      <c r="M34" s="18" t="n">
        <v>0</v>
      </c>
      <c r="N34" s="20" t="n">
        <v>0</v>
      </c>
      <c r="O34" s="18" t="n">
        <v>0</v>
      </c>
      <c r="P34" s="20" t="n">
        <v>0</v>
      </c>
      <c r="Q34" s="18" t="n">
        <v>5.15498895</v>
      </c>
      <c r="R34" s="20" t="n">
        <v>1.68923609</v>
      </c>
    </row>
    <row r="35" spans="1:18">
      <c r="A35" s="15" t="s">
        <v>432</v>
      </c>
      <c r="B35" s="17" t="n">
        <v>6406</v>
      </c>
      <c r="C35" s="18">
        <f>(450.0/B35*100)</f>
        <v/>
      </c>
      <c r="D35" s="19" t="n">
        <v>5956</v>
      </c>
      <c r="E35" s="18" t="n">
        <v>48.18881535</v>
      </c>
      <c r="F35" s="20" t="n">
        <v>0.47462535</v>
      </c>
      <c r="G35" s="18" t="n">
        <v>40.97195048</v>
      </c>
      <c r="H35" s="20" t="n">
        <v>0.48029692</v>
      </c>
      <c r="I35" s="18" t="n">
        <v>5.02609543</v>
      </c>
      <c r="J35" s="20" t="n">
        <v>0.08215685</v>
      </c>
      <c r="K35" s="18" t="s">
        <v>404</v>
      </c>
      <c r="L35" s="20" t="s">
        <v>404</v>
      </c>
      <c r="M35" s="18" t="n">
        <v>0</v>
      </c>
      <c r="N35" s="20" t="n">
        <v>0</v>
      </c>
      <c r="O35" s="18" t="n">
        <v>0</v>
      </c>
      <c r="P35" s="20" t="n">
        <v>0</v>
      </c>
      <c r="Q35" s="18" t="n">
        <v>5.81313874</v>
      </c>
      <c r="R35" s="20" t="n">
        <v>0.06185325</v>
      </c>
    </row>
    <row r="36" spans="1:18">
      <c r="A36" s="15" t="s">
        <v>433</v>
      </c>
      <c r="B36" s="17" t="n">
        <v>6736</v>
      </c>
      <c r="C36" s="18">
        <f>(195.0/B36*100)</f>
        <v/>
      </c>
      <c r="D36" s="19" t="n">
        <v>6541</v>
      </c>
      <c r="E36" s="18" t="n">
        <v>74.32353992</v>
      </c>
      <c r="F36" s="20" t="n">
        <v>3.47004671</v>
      </c>
      <c r="G36" s="18" t="n">
        <v>25.54633696</v>
      </c>
      <c r="H36" s="20" t="n">
        <v>3.47424164</v>
      </c>
      <c r="I36" s="18" t="n">
        <v>0.13012312</v>
      </c>
      <c r="J36" s="20" t="n">
        <v>0.13293458</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65.56399999</v>
      </c>
      <c r="F37" s="20" t="n">
        <v>3.92943575</v>
      </c>
      <c r="G37" s="18" t="n">
        <v>32.81578083</v>
      </c>
      <c r="H37" s="20" t="n">
        <v>3.85795509</v>
      </c>
      <c r="I37" s="18" t="n">
        <v>0.51106475</v>
      </c>
      <c r="J37" s="20" t="n">
        <v>0.51552163</v>
      </c>
      <c r="K37" s="18" t="s">
        <v>404</v>
      </c>
      <c r="L37" s="20" t="s">
        <v>404</v>
      </c>
      <c r="M37" s="18" t="n">
        <v>0</v>
      </c>
      <c r="N37" s="20" t="n">
        <v>0</v>
      </c>
      <c r="O37" s="18" t="n">
        <v>0</v>
      </c>
      <c r="P37" s="20" t="n">
        <v>0</v>
      </c>
      <c r="Q37" s="18" t="n">
        <v>1.10915444</v>
      </c>
      <c r="R37" s="20" t="n">
        <v>0.9436416399999999</v>
      </c>
    </row>
    <row r="38" spans="1:18">
      <c r="A38" s="15" t="s">
        <v>435</v>
      </c>
      <c r="B38" s="17" t="n">
        <v>5860</v>
      </c>
      <c r="C38" s="18">
        <f>(268.0/B38*100)</f>
        <v/>
      </c>
      <c r="D38" s="19" t="n">
        <v>5592</v>
      </c>
      <c r="E38" s="18" t="n">
        <v>47.09672216</v>
      </c>
      <c r="F38" s="20" t="n">
        <v>3.67253365</v>
      </c>
      <c r="G38" s="18" t="n">
        <v>48.58158036</v>
      </c>
      <c r="H38" s="20" t="n">
        <v>3.92084551</v>
      </c>
      <c r="I38" s="18" t="n">
        <v>2.73841667</v>
      </c>
      <c r="J38" s="20" t="n">
        <v>1.44364425</v>
      </c>
      <c r="K38" s="18" t="s">
        <v>404</v>
      </c>
      <c r="L38" s="20" t="s">
        <v>404</v>
      </c>
      <c r="M38" s="18" t="n">
        <v>0</v>
      </c>
      <c r="N38" s="20" t="n">
        <v>0</v>
      </c>
      <c r="O38" s="18" t="n">
        <v>0</v>
      </c>
      <c r="P38" s="20" t="n">
        <v>0</v>
      </c>
      <c r="Q38" s="18" t="n">
        <v>1.5832808</v>
      </c>
      <c r="R38" s="20" t="n">
        <v>0.8366562400000001</v>
      </c>
    </row>
    <row r="39" spans="1:18">
      <c r="A39" s="15" t="s">
        <v>436</v>
      </c>
      <c r="B39" s="17" t="n">
        <v>5895</v>
      </c>
      <c r="C39" s="18">
        <f>(0.0/B39*100)</f>
        <v/>
      </c>
      <c r="D39" s="19" t="n">
        <v>5895</v>
      </c>
      <c r="E39" s="18" t="n">
        <v>52.43345565</v>
      </c>
      <c r="F39" s="20" t="n">
        <v>4.09512641</v>
      </c>
      <c r="G39" s="18" t="n">
        <v>45.40693713</v>
      </c>
      <c r="H39" s="20" t="n">
        <v>4.17163635</v>
      </c>
      <c r="I39" s="18" t="n">
        <v>0.23518098</v>
      </c>
      <c r="J39" s="20" t="n">
        <v>0.19783543</v>
      </c>
      <c r="K39" s="18" t="s">
        <v>404</v>
      </c>
      <c r="L39" s="20" t="s">
        <v>404</v>
      </c>
      <c r="M39" s="18" t="n">
        <v>0</v>
      </c>
      <c r="N39" s="20" t="n">
        <v>0</v>
      </c>
      <c r="O39" s="18" t="n">
        <v>0</v>
      </c>
      <c r="P39" s="20" t="n">
        <v>0</v>
      </c>
      <c r="Q39" s="18" t="n">
        <v>1.92442624</v>
      </c>
      <c r="R39" s="20" t="n">
        <v>1.00996915</v>
      </c>
    </row>
    <row r="40" spans="1:18">
      <c r="A40" s="15" t="s">
        <v>437</v>
      </c>
      <c r="B40" s="17" t="n">
        <v>14157</v>
      </c>
      <c r="C40" s="18">
        <f>(2954.0/B40*100)</f>
        <v/>
      </c>
      <c r="D40" s="19" t="n">
        <v>11203</v>
      </c>
      <c r="E40" s="18" t="n">
        <v>85.51548305</v>
      </c>
      <c r="F40" s="20" t="n">
        <v>2.32515341</v>
      </c>
      <c r="G40" s="18" t="n">
        <v>9.93622401</v>
      </c>
      <c r="H40" s="20" t="n">
        <v>1.82832501</v>
      </c>
      <c r="I40" s="18" t="n">
        <v>2.46675535</v>
      </c>
      <c r="J40" s="20" t="n">
        <v>0.7245043799999999</v>
      </c>
      <c r="K40" s="18" t="s">
        <v>404</v>
      </c>
      <c r="L40" s="20" t="s">
        <v>404</v>
      </c>
      <c r="M40" s="18" t="n">
        <v>0</v>
      </c>
      <c r="N40" s="20" t="n">
        <v>0</v>
      </c>
      <c r="O40" s="18" t="n">
        <v>0</v>
      </c>
      <c r="P40" s="20" t="n">
        <v>0</v>
      </c>
      <c r="Q40" s="18" t="n">
        <v>2.08153758</v>
      </c>
      <c r="R40" s="20" t="n">
        <v>1.18738425</v>
      </c>
    </row>
    <row r="41" spans="1:18">
      <c r="A41" s="15" t="s">
        <v>438</v>
      </c>
      <c r="B41" s="17" t="n">
        <v>5712</v>
      </c>
      <c r="C41" s="18">
        <f>(99.0/B41*100)</f>
        <v/>
      </c>
      <c r="D41" s="19" t="n">
        <v>5613</v>
      </c>
      <c r="E41" s="18" t="n">
        <v>88.06387248999999</v>
      </c>
      <c r="F41" s="20" t="n">
        <v>2.2882401</v>
      </c>
      <c r="G41" s="18" t="n">
        <v>7.34085149</v>
      </c>
      <c r="H41" s="20" t="n">
        <v>1.94315143</v>
      </c>
      <c r="I41" s="18" t="n">
        <v>0.72477506</v>
      </c>
      <c r="J41" s="20" t="n">
        <v>0.59059192</v>
      </c>
      <c r="K41" s="18" t="s">
        <v>404</v>
      </c>
      <c r="L41" s="20" t="s">
        <v>404</v>
      </c>
      <c r="M41" s="18" t="n">
        <v>0</v>
      </c>
      <c r="N41" s="20" t="n">
        <v>0</v>
      </c>
      <c r="O41" s="18" t="n">
        <v>0</v>
      </c>
      <c r="P41" s="20" t="n">
        <v>0</v>
      </c>
      <c r="Q41" s="18" t="n">
        <v>3.87050096</v>
      </c>
      <c r="R41" s="20" t="n">
        <v>1.58846945</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54.13781592</v>
      </c>
      <c r="F44" s="20" t="n">
        <v>4.14083223</v>
      </c>
      <c r="G44" s="18" t="n">
        <v>20.18376588</v>
      </c>
      <c r="H44" s="20" t="n">
        <v>3.22894973</v>
      </c>
      <c r="I44" s="18" t="n">
        <v>0</v>
      </c>
      <c r="J44" s="20" t="n">
        <v>0</v>
      </c>
      <c r="K44" s="18" t="s">
        <v>404</v>
      </c>
      <c r="L44" s="20" t="s">
        <v>404</v>
      </c>
      <c r="M44" s="18" t="n">
        <v>0</v>
      </c>
      <c r="N44" s="20" t="n">
        <v>0</v>
      </c>
      <c r="O44" s="18" t="n">
        <v>0</v>
      </c>
      <c r="P44" s="20" t="n">
        <v>0</v>
      </c>
      <c r="Q44" s="18" t="n">
        <v>25.6784182</v>
      </c>
      <c r="R44" s="20" t="n">
        <v>3.2103189</v>
      </c>
    </row>
    <row r="45" spans="1:18">
      <c r="A45" s="15" t="s">
        <v>442</v>
      </c>
      <c r="B45" s="17" t="n">
        <v>5519</v>
      </c>
      <c r="C45" s="18">
        <f>(0.0/B45*100)</f>
        <v/>
      </c>
      <c r="D45" s="19" t="n">
        <v>5519</v>
      </c>
      <c r="E45" s="18" t="n">
        <v>21.76523076</v>
      </c>
      <c r="F45" s="20" t="n">
        <v>3.86971674</v>
      </c>
      <c r="G45" s="18" t="n">
        <v>48.39438534</v>
      </c>
      <c r="H45" s="20" t="n">
        <v>4.09646652</v>
      </c>
      <c r="I45" s="18" t="n">
        <v>0</v>
      </c>
      <c r="J45" s="20" t="n">
        <v>0</v>
      </c>
      <c r="K45" s="18" t="s">
        <v>404</v>
      </c>
      <c r="L45" s="20" t="s">
        <v>404</v>
      </c>
      <c r="M45" s="18" t="n">
        <v>0</v>
      </c>
      <c r="N45" s="20" t="n">
        <v>0</v>
      </c>
      <c r="O45" s="18" t="n">
        <v>0</v>
      </c>
      <c r="P45" s="20" t="n">
        <v>0</v>
      </c>
      <c r="Q45" s="18" t="n">
        <v>29.84038391</v>
      </c>
      <c r="R45" s="20" t="n">
        <v>3.7718857</v>
      </c>
    </row>
    <row r="46" spans="1:18">
      <c r="A46" s="15" t="s">
        <v>443</v>
      </c>
      <c r="B46" s="17" t="n">
        <v>23141</v>
      </c>
      <c r="C46" s="18">
        <f>(5024.0/B46*100)</f>
        <v/>
      </c>
      <c r="D46" s="19" t="n">
        <v>18117</v>
      </c>
      <c r="E46" s="18" t="n">
        <v>71.28083762999999</v>
      </c>
      <c r="F46" s="20" t="n">
        <v>2.25025767</v>
      </c>
      <c r="G46" s="18" t="n">
        <v>14.04302085</v>
      </c>
      <c r="H46" s="20" t="n">
        <v>1.8068086</v>
      </c>
      <c r="I46" s="18" t="n">
        <v>14.67614152</v>
      </c>
      <c r="J46" s="20" t="n">
        <v>1.55442496</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37.92223405</v>
      </c>
      <c r="F47" s="20" t="n">
        <v>3.34826605</v>
      </c>
      <c r="G47" s="18" t="n">
        <v>51.44034458</v>
      </c>
      <c r="H47" s="20" t="n">
        <v>3.37192121</v>
      </c>
      <c r="I47" s="18" t="n">
        <v>3.14759677</v>
      </c>
      <c r="J47" s="20" t="n">
        <v>1.24535904</v>
      </c>
      <c r="K47" s="18" t="s">
        <v>404</v>
      </c>
      <c r="L47" s="20" t="s">
        <v>404</v>
      </c>
      <c r="M47" s="18" t="n">
        <v>0</v>
      </c>
      <c r="N47" s="20" t="n">
        <v>0</v>
      </c>
      <c r="O47" s="18" t="n">
        <v>0</v>
      </c>
      <c r="P47" s="20" t="n">
        <v>0</v>
      </c>
      <c r="Q47" s="18" t="n">
        <v>7.4898246</v>
      </c>
      <c r="R47" s="20" t="n">
        <v>1.95812384</v>
      </c>
    </row>
    <row r="48" spans="1:18">
      <c r="A48" s="15" t="s">
        <v>445</v>
      </c>
      <c r="B48" s="17" t="n">
        <v>9841</v>
      </c>
      <c r="C48" s="18">
        <f>(40.0/B48*100)</f>
        <v/>
      </c>
      <c r="D48" s="19" t="n">
        <v>9801</v>
      </c>
      <c r="E48" s="18" t="n">
        <v>89.97178455</v>
      </c>
      <c r="F48" s="20" t="n">
        <v>2.55387121</v>
      </c>
      <c r="G48" s="18" t="n">
        <v>7.26707502</v>
      </c>
      <c r="H48" s="20" t="n">
        <v>2.17198316</v>
      </c>
      <c r="I48" s="18" t="n">
        <v>0.53523928</v>
      </c>
      <c r="J48" s="20" t="n">
        <v>0.52726012</v>
      </c>
      <c r="K48" s="18" t="s">
        <v>404</v>
      </c>
      <c r="L48" s="20" t="s">
        <v>404</v>
      </c>
      <c r="M48" s="18" t="n">
        <v>0</v>
      </c>
      <c r="N48" s="20" t="n">
        <v>0</v>
      </c>
      <c r="O48" s="18" t="n">
        <v>0</v>
      </c>
      <c r="P48" s="20" t="n">
        <v>0</v>
      </c>
      <c r="Q48" s="18" t="n">
        <v>2.22590116</v>
      </c>
      <c r="R48" s="20" t="n">
        <v>1.31200374</v>
      </c>
    </row>
    <row r="49" spans="1:18">
      <c r="A49" s="15" t="s">
        <v>446</v>
      </c>
      <c r="B49" s="17" t="n">
        <v>6349</v>
      </c>
      <c r="C49" s="18">
        <f>(52.0/B49*100)</f>
        <v/>
      </c>
      <c r="D49" s="19" t="n">
        <v>6297</v>
      </c>
      <c r="E49" s="18" t="n">
        <v>77.80107646</v>
      </c>
      <c r="F49" s="20" t="n">
        <v>3.1678861</v>
      </c>
      <c r="G49" s="18" t="n">
        <v>11.28327357</v>
      </c>
      <c r="H49" s="20" t="n">
        <v>2.36268403</v>
      </c>
      <c r="I49" s="18" t="n">
        <v>0</v>
      </c>
      <c r="J49" s="20" t="n">
        <v>0</v>
      </c>
      <c r="K49" s="18" t="s">
        <v>404</v>
      </c>
      <c r="L49" s="20" t="s">
        <v>404</v>
      </c>
      <c r="M49" s="18" t="n">
        <v>0</v>
      </c>
      <c r="N49" s="20" t="n">
        <v>0</v>
      </c>
      <c r="O49" s="18" t="n">
        <v>0</v>
      </c>
      <c r="P49" s="20" t="n">
        <v>0</v>
      </c>
      <c r="Q49" s="18" t="n">
        <v>10.91564997</v>
      </c>
      <c r="R49" s="20" t="n">
        <v>2.30865696</v>
      </c>
    </row>
    <row r="50" spans="1:18">
      <c r="A50" s="15" t="s">
        <v>447</v>
      </c>
      <c r="B50" s="17" t="n">
        <v>11795</v>
      </c>
      <c r="C50" s="18">
        <f>(1031.0/B50*100)</f>
        <v/>
      </c>
      <c r="D50" s="19" t="n">
        <v>10764</v>
      </c>
      <c r="E50" s="18" t="n">
        <v>76.93049277</v>
      </c>
      <c r="F50" s="20" t="n">
        <v>3.19854338</v>
      </c>
      <c r="G50" s="18" t="n">
        <v>9.97589178</v>
      </c>
      <c r="H50" s="20" t="n">
        <v>2.28336021</v>
      </c>
      <c r="I50" s="18" t="n">
        <v>8.769175479999999</v>
      </c>
      <c r="J50" s="20" t="n">
        <v>2.05654139</v>
      </c>
      <c r="K50" s="18" t="s">
        <v>404</v>
      </c>
      <c r="L50" s="20" t="s">
        <v>404</v>
      </c>
      <c r="M50" s="18" t="n">
        <v>0</v>
      </c>
      <c r="N50" s="20" t="n">
        <v>0</v>
      </c>
      <c r="O50" s="18" t="n">
        <v>0</v>
      </c>
      <c r="P50" s="20" t="n">
        <v>0</v>
      </c>
      <c r="Q50" s="18" t="n">
        <v>4.32443997</v>
      </c>
      <c r="R50" s="20" t="n">
        <v>1.22879214</v>
      </c>
    </row>
    <row r="51" spans="1:18">
      <c r="A51" s="15" t="s">
        <v>448</v>
      </c>
      <c r="B51" s="17" t="n">
        <v>6866</v>
      </c>
      <c r="C51" s="18">
        <f>(93.0/B51*100)</f>
        <v/>
      </c>
      <c r="D51" s="19" t="n">
        <v>6773</v>
      </c>
      <c r="E51" s="18" t="n">
        <v>69.52099908</v>
      </c>
      <c r="F51" s="20" t="n">
        <v>3.49500298</v>
      </c>
      <c r="G51" s="18" t="n">
        <v>24.39532247</v>
      </c>
      <c r="H51" s="20" t="n">
        <v>2.97416236</v>
      </c>
      <c r="I51" s="18" t="n">
        <v>6.08367845</v>
      </c>
      <c r="J51" s="20" t="n">
        <v>1.83459831</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54.21798344</v>
      </c>
      <c r="F52" s="20" t="n">
        <v>3.93137459</v>
      </c>
      <c r="G52" s="18" t="n">
        <v>42.22313586</v>
      </c>
      <c r="H52" s="20" t="n">
        <v>3.72281545</v>
      </c>
      <c r="I52" s="18" t="n">
        <v>0.70727103</v>
      </c>
      <c r="J52" s="20" t="n">
        <v>0.01650758</v>
      </c>
      <c r="K52" s="18" t="s">
        <v>404</v>
      </c>
      <c r="L52" s="20" t="s">
        <v>404</v>
      </c>
      <c r="M52" s="18" t="n">
        <v>0</v>
      </c>
      <c r="N52" s="20" t="n">
        <v>0</v>
      </c>
      <c r="O52" s="18" t="n">
        <v>0</v>
      </c>
      <c r="P52" s="20" t="n">
        <v>0</v>
      </c>
      <c r="Q52" s="18" t="n">
        <v>2.85160967</v>
      </c>
      <c r="R52" s="20" t="n">
        <v>1.41285811</v>
      </c>
    </row>
    <row r="53" spans="1:18">
      <c r="A53" s="15" t="s">
        <v>450</v>
      </c>
      <c r="B53" s="17" t="n">
        <v>5571</v>
      </c>
      <c r="C53" s="18">
        <f>(0.0/B53*100)</f>
        <v/>
      </c>
      <c r="D53" s="19" t="n">
        <v>5571</v>
      </c>
      <c r="E53" s="18" t="n">
        <v>59.03935624</v>
      </c>
      <c r="F53" s="20" t="n">
        <v>0.12825932</v>
      </c>
      <c r="G53" s="18" t="n">
        <v>36.94098342</v>
      </c>
      <c r="H53" s="20" t="n">
        <v>0.1217232</v>
      </c>
      <c r="I53" s="18" t="n">
        <v>1.01628048</v>
      </c>
      <c r="J53" s="20" t="n">
        <v>0.06215544</v>
      </c>
      <c r="K53" s="18" t="s">
        <v>404</v>
      </c>
      <c r="L53" s="20" t="s">
        <v>404</v>
      </c>
      <c r="M53" s="18" t="n">
        <v>0</v>
      </c>
      <c r="N53" s="20" t="n">
        <v>0</v>
      </c>
      <c r="O53" s="18" t="n">
        <v>0</v>
      </c>
      <c r="P53" s="20" t="n">
        <v>0</v>
      </c>
      <c r="Q53" s="18" t="n">
        <v>3.00337986</v>
      </c>
      <c r="R53" s="20" t="n">
        <v>0.04432257</v>
      </c>
    </row>
    <row r="54" spans="1:18">
      <c r="A54" s="15" t="s">
        <v>451</v>
      </c>
      <c r="B54" s="17" t="n">
        <v>4740</v>
      </c>
      <c r="C54" s="18">
        <f>(199.0/B54*100)</f>
        <v/>
      </c>
      <c r="D54" s="19" t="n">
        <v>4541</v>
      </c>
      <c r="E54" s="18" t="n">
        <v>45.08950795</v>
      </c>
      <c r="F54" s="20" t="n">
        <v>3.01459546</v>
      </c>
      <c r="G54" s="18" t="n">
        <v>23.28255535</v>
      </c>
      <c r="H54" s="20" t="n">
        <v>3.34085934</v>
      </c>
      <c r="I54" s="18" t="n">
        <v>12.32065786</v>
      </c>
      <c r="J54" s="20" t="n">
        <v>1.87807052</v>
      </c>
      <c r="K54" s="18" t="s">
        <v>404</v>
      </c>
      <c r="L54" s="20" t="s">
        <v>404</v>
      </c>
      <c r="M54" s="18" t="n">
        <v>0</v>
      </c>
      <c r="N54" s="20" t="n">
        <v>0</v>
      </c>
      <c r="O54" s="18" t="n">
        <v>0</v>
      </c>
      <c r="P54" s="20" t="n">
        <v>0</v>
      </c>
      <c r="Q54" s="18" t="n">
        <v>19.30727884</v>
      </c>
      <c r="R54" s="20" t="n">
        <v>3.34892535</v>
      </c>
    </row>
    <row r="55" spans="1:18">
      <c r="A55" s="15" t="s">
        <v>452</v>
      </c>
      <c r="B55" s="17" t="n">
        <v>5316</v>
      </c>
      <c r="C55" s="18">
        <f>(43.0/B55*100)</f>
        <v/>
      </c>
      <c r="D55" s="19" t="n">
        <v>5273</v>
      </c>
      <c r="E55" s="18" t="n">
        <v>74.59849452</v>
      </c>
      <c r="F55" s="20" t="n">
        <v>2.86716611</v>
      </c>
      <c r="G55" s="18" t="n">
        <v>14.27590774</v>
      </c>
      <c r="H55" s="20" t="n">
        <v>2.42622604</v>
      </c>
      <c r="I55" s="18" t="n">
        <v>0</v>
      </c>
      <c r="J55" s="20" t="n">
        <v>0</v>
      </c>
      <c r="K55" s="18" t="s">
        <v>404</v>
      </c>
      <c r="L55" s="20" t="s">
        <v>404</v>
      </c>
      <c r="M55" s="18" t="n">
        <v>0</v>
      </c>
      <c r="N55" s="20" t="n">
        <v>0</v>
      </c>
      <c r="O55" s="18" t="n">
        <v>0</v>
      </c>
      <c r="P55" s="20" t="n">
        <v>0</v>
      </c>
      <c r="Q55" s="18" t="n">
        <v>11.12559774</v>
      </c>
      <c r="R55" s="20" t="n">
        <v>2.41153098</v>
      </c>
    </row>
    <row r="56" spans="1:18">
      <c r="A56" s="15" t="s">
        <v>453</v>
      </c>
      <c r="B56" s="17" t="n">
        <v>5359</v>
      </c>
      <c r="C56" s="18">
        <f>(0.0/B56*100)</f>
        <v/>
      </c>
      <c r="D56" s="19" t="n">
        <v>5359</v>
      </c>
      <c r="E56" s="18" t="n">
        <v>89.22710318999999</v>
      </c>
      <c r="F56" s="20" t="n">
        <v>2.57106308</v>
      </c>
      <c r="G56" s="18" t="n">
        <v>4.27229993</v>
      </c>
      <c r="H56" s="20" t="n">
        <v>1.58676454</v>
      </c>
      <c r="I56" s="18" t="n">
        <v>4.28530324</v>
      </c>
      <c r="J56" s="20" t="n">
        <v>1.60179577</v>
      </c>
      <c r="K56" s="18" t="s">
        <v>404</v>
      </c>
      <c r="L56" s="20" t="s">
        <v>404</v>
      </c>
      <c r="M56" s="18" t="n">
        <v>0</v>
      </c>
      <c r="N56" s="20" t="n">
        <v>0</v>
      </c>
      <c r="O56" s="18" t="n">
        <v>0</v>
      </c>
      <c r="P56" s="20" t="n">
        <v>0</v>
      </c>
      <c r="Q56" s="18" t="n">
        <v>2.21529364</v>
      </c>
      <c r="R56" s="20" t="n">
        <v>1.32280062</v>
      </c>
    </row>
    <row r="57" spans="1:18">
      <c r="A57" s="15" t="s">
        <v>454</v>
      </c>
      <c r="B57" s="17" t="n">
        <v>6513</v>
      </c>
      <c r="C57" s="18">
        <f>(0.0/B57*100)</f>
        <v/>
      </c>
      <c r="D57" s="19" t="n">
        <v>6513</v>
      </c>
      <c r="E57" s="18" t="n">
        <v>80.61799639</v>
      </c>
      <c r="F57" s="20" t="n">
        <v>3.03903491</v>
      </c>
      <c r="G57" s="18" t="n">
        <v>7.67817398</v>
      </c>
      <c r="H57" s="20" t="n">
        <v>2.31037555</v>
      </c>
      <c r="I57" s="18" t="n">
        <v>0</v>
      </c>
      <c r="J57" s="20" t="n">
        <v>0</v>
      </c>
      <c r="K57" s="18" t="s">
        <v>404</v>
      </c>
      <c r="L57" s="20" t="s">
        <v>404</v>
      </c>
      <c r="M57" s="18" t="n">
        <v>0</v>
      </c>
      <c r="N57" s="20" t="n">
        <v>0</v>
      </c>
      <c r="O57" s="18" t="n">
        <v>0</v>
      </c>
      <c r="P57" s="20" t="n">
        <v>0</v>
      </c>
      <c r="Q57" s="18" t="n">
        <v>11.70382963</v>
      </c>
      <c r="R57" s="20" t="n">
        <v>2.51519006</v>
      </c>
    </row>
    <row r="58" spans="1:18">
      <c r="A58" s="15" t="s">
        <v>455</v>
      </c>
      <c r="B58" s="17" t="n">
        <v>7267</v>
      </c>
      <c r="C58" s="18">
        <f>(0.0/B58*100)</f>
        <v/>
      </c>
      <c r="D58" s="19" t="n">
        <v>7267</v>
      </c>
      <c r="E58" s="18" t="n">
        <v>53.30352</v>
      </c>
      <c r="F58" s="20" t="n">
        <v>3.64909805</v>
      </c>
      <c r="G58" s="18" t="n">
        <v>12.74897657</v>
      </c>
      <c r="H58" s="20" t="n">
        <v>2.43598298</v>
      </c>
      <c r="I58" s="18" t="n">
        <v>0</v>
      </c>
      <c r="J58" s="20" t="n">
        <v>0</v>
      </c>
      <c r="K58" s="18" t="s">
        <v>404</v>
      </c>
      <c r="L58" s="20" t="s">
        <v>404</v>
      </c>
      <c r="M58" s="18" t="n">
        <v>0</v>
      </c>
      <c r="N58" s="20" t="n">
        <v>0</v>
      </c>
      <c r="O58" s="18" t="n">
        <v>0</v>
      </c>
      <c r="P58" s="20" t="n">
        <v>0</v>
      </c>
      <c r="Q58" s="18" t="n">
        <v>33.94750343</v>
      </c>
      <c r="R58" s="20" t="n">
        <v>3.52308049</v>
      </c>
    </row>
    <row r="59" spans="1:18">
      <c r="A59" s="15" t="s">
        <v>456</v>
      </c>
      <c r="B59" s="17" t="n">
        <v>4826</v>
      </c>
      <c r="C59" s="18">
        <f>(0.0/B59*100)</f>
        <v/>
      </c>
      <c r="D59" s="19" t="n">
        <v>4826</v>
      </c>
      <c r="E59" s="18" t="n">
        <v>42.00615166</v>
      </c>
      <c r="F59" s="20" t="n">
        <v>1.18991071</v>
      </c>
      <c r="G59" s="18" t="n">
        <v>27.49289566</v>
      </c>
      <c r="H59" s="20" t="n">
        <v>1.12983652</v>
      </c>
      <c r="I59" s="18" t="n">
        <v>0</v>
      </c>
      <c r="J59" s="20" t="n">
        <v>0</v>
      </c>
      <c r="K59" s="18" t="s">
        <v>404</v>
      </c>
      <c r="L59" s="20" t="s">
        <v>404</v>
      </c>
      <c r="M59" s="18" t="n">
        <v>0</v>
      </c>
      <c r="N59" s="20" t="n">
        <v>0</v>
      </c>
      <c r="O59" s="18" t="n">
        <v>0</v>
      </c>
      <c r="P59" s="20" t="n">
        <v>0</v>
      </c>
      <c r="Q59" s="18" t="n">
        <v>30.50095268</v>
      </c>
      <c r="R59" s="20" t="n">
        <v>1.10097839</v>
      </c>
    </row>
    <row r="60" spans="1:18">
      <c r="A60" s="15" t="s">
        <v>457</v>
      </c>
      <c r="B60" s="17" t="n">
        <v>4546</v>
      </c>
      <c r="C60" s="18">
        <f>(0.0/B60*100)</f>
        <v/>
      </c>
      <c r="D60" s="19" t="n">
        <v>4546</v>
      </c>
      <c r="E60" s="18" t="n">
        <v>58.86971516</v>
      </c>
      <c r="F60" s="20" t="n">
        <v>2.88022869</v>
      </c>
      <c r="G60" s="18" t="n">
        <v>9.83118745</v>
      </c>
      <c r="H60" s="20" t="n">
        <v>2.42638083</v>
      </c>
      <c r="I60" s="18" t="n">
        <v>0</v>
      </c>
      <c r="J60" s="20" t="n">
        <v>0</v>
      </c>
      <c r="K60" s="18" t="s">
        <v>404</v>
      </c>
      <c r="L60" s="20" t="s">
        <v>404</v>
      </c>
      <c r="M60" s="18" t="n">
        <v>0</v>
      </c>
      <c r="N60" s="20" t="n">
        <v>0</v>
      </c>
      <c r="O60" s="18" t="n">
        <v>0</v>
      </c>
      <c r="P60" s="20" t="n">
        <v>0</v>
      </c>
      <c r="Q60" s="18" t="n">
        <v>31.29909739</v>
      </c>
      <c r="R60" s="20" t="n">
        <v>2.5092655</v>
      </c>
    </row>
    <row r="61" spans="1:18">
      <c r="A61" s="15" t="s">
        <v>458</v>
      </c>
      <c r="B61" s="17" t="n">
        <v>6525</v>
      </c>
      <c r="C61" s="18">
        <f>(0.0/B61*100)</f>
        <v/>
      </c>
      <c r="D61" s="19" t="n">
        <v>6525</v>
      </c>
      <c r="E61" s="18" t="n">
        <v>83.86563322000001</v>
      </c>
      <c r="F61" s="20" t="n">
        <v>2.14742546</v>
      </c>
      <c r="G61" s="18" t="n">
        <v>13.89963617</v>
      </c>
      <c r="H61" s="20" t="n">
        <v>2.01493636</v>
      </c>
      <c r="I61" s="18" t="n">
        <v>1.18782742</v>
      </c>
      <c r="J61" s="20" t="n">
        <v>0.71730393</v>
      </c>
      <c r="K61" s="18" t="s">
        <v>404</v>
      </c>
      <c r="L61" s="20" t="s">
        <v>404</v>
      </c>
      <c r="M61" s="18" t="n">
        <v>0</v>
      </c>
      <c r="N61" s="20" t="n">
        <v>0</v>
      </c>
      <c r="O61" s="18" t="n">
        <v>0</v>
      </c>
      <c r="P61" s="20" t="n">
        <v>0</v>
      </c>
      <c r="Q61" s="18" t="n">
        <v>1.0469032</v>
      </c>
      <c r="R61" s="20" t="n">
        <v>0.7281112</v>
      </c>
    </row>
    <row r="62" spans="1:18">
      <c r="A62" s="15" t="s">
        <v>459</v>
      </c>
      <c r="B62" s="17" t="n">
        <v>4476</v>
      </c>
      <c r="C62" s="18">
        <f>(0.0/B62*100)</f>
        <v/>
      </c>
      <c r="D62" s="19" t="n">
        <v>4476</v>
      </c>
      <c r="E62" s="18" t="n">
        <v>93.33147846999999</v>
      </c>
      <c r="F62" s="20" t="n">
        <v>0.04508557</v>
      </c>
      <c r="G62" s="18" t="n">
        <v>3.64650348</v>
      </c>
      <c r="H62" s="20" t="n">
        <v>0.04144707</v>
      </c>
      <c r="I62" s="18" t="n">
        <v>0.43076457</v>
      </c>
      <c r="J62" s="20" t="n">
        <v>0.00694981</v>
      </c>
      <c r="K62" s="18" t="s">
        <v>404</v>
      </c>
      <c r="L62" s="20" t="s">
        <v>404</v>
      </c>
      <c r="M62" s="18" t="n">
        <v>0</v>
      </c>
      <c r="N62" s="20" t="n">
        <v>0</v>
      </c>
      <c r="O62" s="18" t="n">
        <v>0</v>
      </c>
      <c r="P62" s="20" t="n">
        <v>0</v>
      </c>
      <c r="Q62" s="18" t="n">
        <v>2.59125348</v>
      </c>
      <c r="R62" s="20" t="n">
        <v>0.01778128</v>
      </c>
    </row>
    <row r="63" spans="1:18">
      <c r="A63" s="15" t="s">
        <v>460</v>
      </c>
      <c r="B63" s="17" t="n">
        <v>5324</v>
      </c>
      <c r="C63" s="18">
        <f>(0.0/B63*100)</f>
        <v/>
      </c>
      <c r="D63" s="19" t="n">
        <v>5324</v>
      </c>
      <c r="E63" s="18" t="n">
        <v>63.45683966</v>
      </c>
      <c r="F63" s="20" t="n">
        <v>0.18596666</v>
      </c>
      <c r="G63" s="18" t="n">
        <v>18.16705327</v>
      </c>
      <c r="H63" s="20" t="n">
        <v>0.12495615</v>
      </c>
      <c r="I63" s="18" t="n">
        <v>0</v>
      </c>
      <c r="J63" s="20" t="n">
        <v>0</v>
      </c>
      <c r="K63" s="18" t="s">
        <v>404</v>
      </c>
      <c r="L63" s="20" t="s">
        <v>404</v>
      </c>
      <c r="M63" s="18" t="n">
        <v>0</v>
      </c>
      <c r="N63" s="20" t="n">
        <v>0</v>
      </c>
      <c r="O63" s="18" t="n">
        <v>0</v>
      </c>
      <c r="P63" s="20" t="n">
        <v>0</v>
      </c>
      <c r="Q63" s="18" t="n">
        <v>18.37610708</v>
      </c>
      <c r="R63" s="20" t="n">
        <v>0.18857663</v>
      </c>
    </row>
    <row r="64" spans="1:18">
      <c r="A64" s="15" t="s">
        <v>461</v>
      </c>
      <c r="B64" s="17" t="n">
        <v>3634</v>
      </c>
      <c r="C64" s="18">
        <f>(27.0/B64*100)</f>
        <v/>
      </c>
      <c r="D64" s="19" t="n">
        <v>3607</v>
      </c>
      <c r="E64" s="18" t="n">
        <v>73.60553308</v>
      </c>
      <c r="F64" s="20" t="n">
        <v>0.09112524</v>
      </c>
      <c r="G64" s="18" t="n">
        <v>24.2730906</v>
      </c>
      <c r="H64" s="20" t="n">
        <v>0.08253995</v>
      </c>
      <c r="I64" s="18" t="n">
        <v>0</v>
      </c>
      <c r="J64" s="20" t="n">
        <v>0</v>
      </c>
      <c r="K64" s="18" t="s">
        <v>404</v>
      </c>
      <c r="L64" s="20" t="s">
        <v>404</v>
      </c>
      <c r="M64" s="18" t="n">
        <v>0</v>
      </c>
      <c r="N64" s="20" t="n">
        <v>0</v>
      </c>
      <c r="O64" s="18" t="n">
        <v>0</v>
      </c>
      <c r="P64" s="20" t="n">
        <v>0</v>
      </c>
      <c r="Q64" s="18" t="n">
        <v>2.12137632</v>
      </c>
      <c r="R64" s="20" t="n">
        <v>0.03577137</v>
      </c>
    </row>
    <row r="65" spans="1:18">
      <c r="A65" s="15" t="s">
        <v>462</v>
      </c>
      <c r="B65" s="17" t="n">
        <v>5325</v>
      </c>
      <c r="C65" s="18">
        <f>(0.0/B65*100)</f>
        <v/>
      </c>
      <c r="D65" s="19" t="n">
        <v>5325</v>
      </c>
      <c r="E65" s="18" t="n">
        <v>84.81782305</v>
      </c>
      <c r="F65" s="20" t="n">
        <v>2.54442311</v>
      </c>
      <c r="G65" s="18" t="n">
        <v>8.05682051</v>
      </c>
      <c r="H65" s="20" t="n">
        <v>2.07634618</v>
      </c>
      <c r="I65" s="18" t="n">
        <v>0</v>
      </c>
      <c r="J65" s="20" t="n">
        <v>0</v>
      </c>
      <c r="K65" s="18" t="s">
        <v>404</v>
      </c>
      <c r="L65" s="20" t="s">
        <v>404</v>
      </c>
      <c r="M65" s="18" t="n">
        <v>0</v>
      </c>
      <c r="N65" s="20" t="n">
        <v>0</v>
      </c>
      <c r="O65" s="18" t="n">
        <v>0</v>
      </c>
      <c r="P65" s="20" t="n">
        <v>0</v>
      </c>
      <c r="Q65" s="18" t="n">
        <v>7.12535644</v>
      </c>
      <c r="R65" s="20" t="n">
        <v>1.68982651</v>
      </c>
    </row>
    <row r="66" spans="1:18">
      <c r="A66" s="15" t="s">
        <v>463</v>
      </c>
      <c r="B66" s="17" t="n">
        <v>5665</v>
      </c>
      <c r="C66" s="18">
        <f>(0.0/B66*100)</f>
        <v/>
      </c>
      <c r="D66" s="19" t="n">
        <v>5665</v>
      </c>
      <c r="E66" s="18" t="n">
        <v>52.65690964</v>
      </c>
      <c r="F66" s="20" t="n">
        <v>0.31288713</v>
      </c>
      <c r="G66" s="18" t="n">
        <v>41.73834561</v>
      </c>
      <c r="H66" s="20" t="n">
        <v>0.26726771</v>
      </c>
      <c r="I66" s="18" t="n">
        <v>1.05209465</v>
      </c>
      <c r="J66" s="20" t="n">
        <v>0.33984667</v>
      </c>
      <c r="K66" s="18" t="s">
        <v>404</v>
      </c>
      <c r="L66" s="20" t="s">
        <v>404</v>
      </c>
      <c r="M66" s="18" t="n">
        <v>0</v>
      </c>
      <c r="N66" s="20" t="n">
        <v>0</v>
      </c>
      <c r="O66" s="18" t="n">
        <v>0</v>
      </c>
      <c r="P66" s="20" t="n">
        <v>0</v>
      </c>
      <c r="Q66" s="18" t="n">
        <v>4.5526501</v>
      </c>
      <c r="R66" s="20" t="n">
        <v>0.12562138</v>
      </c>
    </row>
    <row r="67" spans="1:18">
      <c r="A67" s="15" t="s">
        <v>464</v>
      </c>
      <c r="B67" s="17" t="n">
        <v>6971</v>
      </c>
      <c r="C67" s="18">
        <f>(0.0/B67*100)</f>
        <v/>
      </c>
      <c r="D67" s="19" t="n">
        <v>6971</v>
      </c>
      <c r="E67" s="18" t="n">
        <v>83.08525274</v>
      </c>
      <c r="F67" s="20" t="n">
        <v>2.51166212</v>
      </c>
      <c r="G67" s="18" t="n">
        <v>10.1875737</v>
      </c>
      <c r="H67" s="20" t="n">
        <v>2.03557688</v>
      </c>
      <c r="I67" s="18" t="n">
        <v>0.8893451</v>
      </c>
      <c r="J67" s="20" t="n">
        <v>0.5227811</v>
      </c>
      <c r="K67" s="18" t="s">
        <v>404</v>
      </c>
      <c r="L67" s="20" t="s">
        <v>404</v>
      </c>
      <c r="M67" s="18" t="n">
        <v>0</v>
      </c>
      <c r="N67" s="20" t="n">
        <v>0</v>
      </c>
      <c r="O67" s="18" t="n">
        <v>0</v>
      </c>
      <c r="P67" s="20" t="n">
        <v>0</v>
      </c>
      <c r="Q67" s="18" t="n">
        <v>5.83782846</v>
      </c>
      <c r="R67" s="20" t="n">
        <v>1.53677281</v>
      </c>
    </row>
    <row r="68" spans="1:18">
      <c r="A68" s="15" t="s">
        <v>465</v>
      </c>
      <c r="B68" s="17" t="n">
        <v>12083</v>
      </c>
      <c r="C68" s="18">
        <f>(0.0/B68*100)</f>
        <v/>
      </c>
      <c r="D68" s="19" t="n">
        <v>12083</v>
      </c>
      <c r="E68" s="18" t="n">
        <v>77.73567993</v>
      </c>
      <c r="F68" s="20" t="n">
        <v>0.07133346</v>
      </c>
      <c r="G68" s="18" t="n">
        <v>14.79622057</v>
      </c>
      <c r="H68" s="20" t="n">
        <v>0.06447008</v>
      </c>
      <c r="I68" s="18" t="n">
        <v>0.73080554</v>
      </c>
      <c r="J68" s="20" t="n">
        <v>0.02197892</v>
      </c>
      <c r="K68" s="18" t="s">
        <v>404</v>
      </c>
      <c r="L68" s="20" t="s">
        <v>404</v>
      </c>
      <c r="M68" s="18" t="n">
        <v>0</v>
      </c>
      <c r="N68" s="20" t="n">
        <v>0</v>
      </c>
      <c r="O68" s="18" t="n">
        <v>0</v>
      </c>
      <c r="P68" s="20" t="n">
        <v>0</v>
      </c>
      <c r="Q68" s="18" t="n">
        <v>6.73729396</v>
      </c>
      <c r="R68" s="20" t="n">
        <v>0.04162148</v>
      </c>
    </row>
    <row r="69" spans="1:18">
      <c r="A69" s="15" t="s">
        <v>466</v>
      </c>
      <c r="B69" s="17" t="n">
        <v>4876</v>
      </c>
      <c r="C69" s="18">
        <f>(0.0/B69*100)</f>
        <v/>
      </c>
      <c r="D69" s="19" t="n">
        <v>4876</v>
      </c>
      <c r="E69" s="18" t="n">
        <v>79.19818749</v>
      </c>
      <c r="F69" s="20" t="n">
        <v>3.23588893</v>
      </c>
      <c r="G69" s="18" t="n">
        <v>16.81328005</v>
      </c>
      <c r="H69" s="20" t="n">
        <v>3.06905721</v>
      </c>
      <c r="I69" s="18" t="n">
        <v>0</v>
      </c>
      <c r="J69" s="20" t="n">
        <v>0</v>
      </c>
      <c r="K69" s="18" t="s">
        <v>404</v>
      </c>
      <c r="L69" s="20" t="s">
        <v>404</v>
      </c>
      <c r="M69" s="18" t="n">
        <v>0</v>
      </c>
      <c r="N69" s="20" t="n">
        <v>0</v>
      </c>
      <c r="O69" s="18" t="n">
        <v>0</v>
      </c>
      <c r="P69" s="20" t="n">
        <v>0</v>
      </c>
      <c r="Q69" s="18" t="n">
        <v>3.98853246</v>
      </c>
      <c r="R69" s="20" t="n">
        <v>1.3583113</v>
      </c>
    </row>
    <row r="70" spans="1:18">
      <c r="A70" s="15" t="s">
        <v>467</v>
      </c>
      <c r="B70" s="17" t="n">
        <v>6036</v>
      </c>
      <c r="C70" s="18">
        <f>(0.0/B70*100)</f>
        <v/>
      </c>
      <c r="D70" s="19" t="n">
        <v>6036</v>
      </c>
      <c r="E70" s="18" t="n">
        <v>74.10070077</v>
      </c>
      <c r="F70" s="20" t="n">
        <v>2.55436652</v>
      </c>
      <c r="G70" s="18" t="n">
        <v>21.52691792</v>
      </c>
      <c r="H70" s="20" t="n">
        <v>2.81684627</v>
      </c>
      <c r="I70" s="18" t="n">
        <v>0</v>
      </c>
      <c r="J70" s="20" t="n">
        <v>0</v>
      </c>
      <c r="K70" s="18" t="s">
        <v>404</v>
      </c>
      <c r="L70" s="20" t="s">
        <v>404</v>
      </c>
      <c r="M70" s="18" t="n">
        <v>0</v>
      </c>
      <c r="N70" s="20" t="n">
        <v>0</v>
      </c>
      <c r="O70" s="18" t="n">
        <v>0</v>
      </c>
      <c r="P70" s="20" t="n">
        <v>0</v>
      </c>
      <c r="Q70" s="18" t="n">
        <v>4.37238131</v>
      </c>
      <c r="R70" s="20" t="n">
        <v>1.79761986</v>
      </c>
    </row>
    <row r="71" spans="1:18">
      <c r="A71" s="15" t="s">
        <v>468</v>
      </c>
      <c r="B71" s="17" t="n">
        <v>6115</v>
      </c>
      <c r="C71" s="18">
        <f>(0.0/B71*100)</f>
        <v/>
      </c>
      <c r="D71" s="19" t="n">
        <v>6115</v>
      </c>
      <c r="E71" s="18" t="n">
        <v>94.91087271000001</v>
      </c>
      <c r="F71" s="20" t="n">
        <v>0.51746802</v>
      </c>
      <c r="G71" s="18" t="n">
        <v>3.34445863</v>
      </c>
      <c r="H71" s="20" t="n">
        <v>0.02920822</v>
      </c>
      <c r="I71" s="18" t="n">
        <v>0.62661758</v>
      </c>
      <c r="J71" s="20" t="n">
        <v>0.02967901</v>
      </c>
      <c r="K71" s="18" t="s">
        <v>404</v>
      </c>
      <c r="L71" s="20" t="s">
        <v>404</v>
      </c>
      <c r="M71" s="18" t="n">
        <v>0</v>
      </c>
      <c r="N71" s="20" t="n">
        <v>0</v>
      </c>
      <c r="O71" s="18" t="n">
        <v>0</v>
      </c>
      <c r="P71" s="20" t="n">
        <v>0</v>
      </c>
      <c r="Q71" s="18" t="n">
        <v>1.11805107</v>
      </c>
      <c r="R71" s="20" t="n">
        <v>0.49014777</v>
      </c>
    </row>
    <row r="72" spans="1:18">
      <c r="A72" s="15" t="s">
        <v>469</v>
      </c>
      <c r="B72" s="17" t="n">
        <v>7708</v>
      </c>
      <c r="C72" s="18">
        <f>(0.0/B72*100)</f>
        <v/>
      </c>
      <c r="D72" s="19" t="n">
        <v>7708</v>
      </c>
      <c r="E72" s="18" t="n">
        <v>86.15546637</v>
      </c>
      <c r="F72" s="20" t="n">
        <v>2.66861836</v>
      </c>
      <c r="G72" s="18" t="n">
        <v>10.42859101</v>
      </c>
      <c r="H72" s="20" t="n">
        <v>2.36608116</v>
      </c>
      <c r="I72" s="18" t="n">
        <v>1.80009285</v>
      </c>
      <c r="J72" s="20" t="n">
        <v>0.92598662</v>
      </c>
      <c r="K72" s="18" t="s">
        <v>404</v>
      </c>
      <c r="L72" s="20" t="s">
        <v>404</v>
      </c>
      <c r="M72" s="18" t="n">
        <v>0</v>
      </c>
      <c r="N72" s="20" t="n">
        <v>0</v>
      </c>
      <c r="O72" s="18" t="n">
        <v>0</v>
      </c>
      <c r="P72" s="20" t="n">
        <v>0</v>
      </c>
      <c r="Q72" s="18" t="n">
        <v>1.61584978</v>
      </c>
      <c r="R72" s="20" t="n">
        <v>0.9598740100000001</v>
      </c>
    </row>
    <row r="73" spans="1:18">
      <c r="A73" s="15" t="s">
        <v>470</v>
      </c>
      <c r="B73" s="17" t="n">
        <v>8249</v>
      </c>
      <c r="C73" s="18">
        <f>(0.0/B73*100)</f>
        <v/>
      </c>
      <c r="D73" s="19" t="n">
        <v>8249</v>
      </c>
      <c r="E73" s="18" t="n">
        <v>79.43556418</v>
      </c>
      <c r="F73" s="20" t="n">
        <v>3.02596968</v>
      </c>
      <c r="G73" s="18" t="n">
        <v>11.49130112</v>
      </c>
      <c r="H73" s="20" t="n">
        <v>2.37761139</v>
      </c>
      <c r="I73" s="18" t="n">
        <v>2.74093588</v>
      </c>
      <c r="J73" s="20" t="n">
        <v>1.27603664</v>
      </c>
      <c r="K73" s="18" t="s">
        <v>404</v>
      </c>
      <c r="L73" s="20" t="s">
        <v>404</v>
      </c>
      <c r="M73" s="18" t="n">
        <v>0</v>
      </c>
      <c r="N73" s="20" t="n">
        <v>0</v>
      </c>
      <c r="O73" s="18" t="n">
        <v>0</v>
      </c>
      <c r="P73" s="20" t="n">
        <v>0</v>
      </c>
      <c r="Q73" s="18" t="n">
        <v>6.33219882</v>
      </c>
      <c r="R73" s="20" t="n">
        <v>2.06643544</v>
      </c>
    </row>
    <row r="74" spans="1:18">
      <c r="A74" s="15" t="s">
        <v>471</v>
      </c>
      <c r="B74" s="17" t="n">
        <v>4692</v>
      </c>
      <c r="C74" s="18">
        <f>(484.0/B74*100)</f>
        <v/>
      </c>
      <c r="D74" s="19" t="n">
        <v>4208</v>
      </c>
      <c r="E74" s="18" t="n">
        <v>84.08665093</v>
      </c>
      <c r="F74" s="20" t="n">
        <v>0.17786181</v>
      </c>
      <c r="G74" s="18" t="n">
        <v>10.61108419</v>
      </c>
      <c r="H74" s="20" t="n">
        <v>0.14800267</v>
      </c>
      <c r="I74" s="18" t="n">
        <v>0</v>
      </c>
      <c r="J74" s="20" t="n">
        <v>0</v>
      </c>
      <c r="K74" s="18" t="s">
        <v>404</v>
      </c>
      <c r="L74" s="20" t="s">
        <v>404</v>
      </c>
      <c r="M74" s="18" t="n">
        <v>0</v>
      </c>
      <c r="N74" s="20" t="n">
        <v>0</v>
      </c>
      <c r="O74" s="18" t="n">
        <v>0</v>
      </c>
      <c r="P74" s="20" t="n">
        <v>0</v>
      </c>
      <c r="Q74" s="18" t="n">
        <v>5.30226487</v>
      </c>
      <c r="R74" s="20" t="n">
        <v>0.12796781</v>
      </c>
    </row>
    <row r="75" spans="1:18">
      <c r="A75" s="15" t="s">
        <v>472</v>
      </c>
      <c r="B75" s="17" t="n">
        <v>5375</v>
      </c>
      <c r="C75" s="18">
        <f>(483.0/B75*100)</f>
        <v/>
      </c>
      <c r="D75" s="19" t="n">
        <v>4892</v>
      </c>
      <c r="E75" s="18" t="n">
        <v>39.13896087</v>
      </c>
      <c r="F75" s="20" t="n">
        <v>3.67569655</v>
      </c>
      <c r="G75" s="18" t="n">
        <v>34.69077839</v>
      </c>
      <c r="H75" s="20" t="n">
        <v>3.87871586</v>
      </c>
      <c r="I75" s="18" t="n">
        <v>9.05972854</v>
      </c>
      <c r="J75" s="20" t="n">
        <v>2.57180003</v>
      </c>
      <c r="K75" s="18" t="s">
        <v>404</v>
      </c>
      <c r="L75" s="20" t="s">
        <v>404</v>
      </c>
      <c r="M75" s="18" t="n">
        <v>0</v>
      </c>
      <c r="N75" s="20" t="n">
        <v>0</v>
      </c>
      <c r="O75" s="18" t="n">
        <v>0</v>
      </c>
      <c r="P75" s="20" t="n">
        <v>0</v>
      </c>
      <c r="Q75" s="18" t="n">
        <v>17.1105322</v>
      </c>
      <c r="R75" s="20" t="n">
        <v>2.81727952</v>
      </c>
    </row>
    <row r="76" spans="1:18">
      <c r="A76" s="15" t="s">
        <v>473</v>
      </c>
      <c r="B76" s="17" t="n">
        <v>14167</v>
      </c>
      <c r="C76" s="18">
        <f>(1400.0/B76*100)</f>
        <v/>
      </c>
      <c r="D76" s="19" t="n">
        <v>12767</v>
      </c>
      <c r="E76" s="18" t="n">
        <v>70.32084007</v>
      </c>
      <c r="F76" s="20" t="n">
        <v>2.6122861</v>
      </c>
      <c r="G76" s="18" t="n">
        <v>9.63075727</v>
      </c>
      <c r="H76" s="20" t="n">
        <v>1.56837448</v>
      </c>
      <c r="I76" s="18" t="n">
        <v>8.696268829999999</v>
      </c>
      <c r="J76" s="20" t="n">
        <v>1.48191425</v>
      </c>
      <c r="K76" s="18" t="s">
        <v>404</v>
      </c>
      <c r="L76" s="20" t="s">
        <v>404</v>
      </c>
      <c r="M76" s="18" t="n">
        <v>0</v>
      </c>
      <c r="N76" s="20" t="n">
        <v>0</v>
      </c>
      <c r="O76" s="18" t="n">
        <v>0</v>
      </c>
      <c r="P76" s="20" t="n">
        <v>0</v>
      </c>
      <c r="Q76" s="18" t="n">
        <v>11.35213382</v>
      </c>
      <c r="R76" s="20" t="n">
        <v>2.15457104</v>
      </c>
    </row>
    <row r="77" spans="1:18">
      <c r="A77" s="15" t="s">
        <v>474</v>
      </c>
      <c r="B77" s="17" t="n">
        <v>6062</v>
      </c>
      <c r="C77" s="18">
        <f>(0.0/B77*100)</f>
        <v/>
      </c>
      <c r="D77" s="19" t="n">
        <v>6062</v>
      </c>
      <c r="E77" s="18" t="n">
        <v>72.28812637999999</v>
      </c>
      <c r="F77" s="20" t="n">
        <v>2.63416171</v>
      </c>
      <c r="G77" s="18" t="n">
        <v>17.72965575</v>
      </c>
      <c r="H77" s="20" t="n">
        <v>2.38311779</v>
      </c>
      <c r="I77" s="18" t="n">
        <v>4.08109565</v>
      </c>
      <c r="J77" s="20" t="n">
        <v>1.27745421</v>
      </c>
      <c r="K77" s="18" t="s">
        <v>404</v>
      </c>
      <c r="L77" s="20" t="s">
        <v>404</v>
      </c>
      <c r="M77" s="18" t="n">
        <v>0</v>
      </c>
      <c r="N77" s="20" t="n">
        <v>0</v>
      </c>
      <c r="O77" s="18" t="n">
        <v>0</v>
      </c>
      <c r="P77" s="20" t="n">
        <v>0</v>
      </c>
      <c r="Q77" s="18" t="n">
        <v>5.90112222</v>
      </c>
      <c r="R77" s="20" t="n">
        <v>1.56973487</v>
      </c>
    </row>
    <row r="78" spans="1:18">
      <c r="A78" s="15" t="s">
        <v>475</v>
      </c>
      <c r="B78" s="17" t="n">
        <v>5826</v>
      </c>
      <c r="C78" s="18">
        <f>(0.0/B78*100)</f>
        <v/>
      </c>
      <c r="D78" s="19" t="n">
        <v>5826</v>
      </c>
      <c r="E78" s="18" t="n">
        <v>89.8758258</v>
      </c>
      <c r="F78" s="20" t="n">
        <v>1.95523521</v>
      </c>
      <c r="G78" s="18" t="n">
        <v>6.56125827</v>
      </c>
      <c r="H78" s="20" t="n">
        <v>1.81424048</v>
      </c>
      <c r="I78" s="18" t="n">
        <v>0</v>
      </c>
      <c r="J78" s="20" t="n">
        <v>0</v>
      </c>
      <c r="K78" s="18" t="s">
        <v>404</v>
      </c>
      <c r="L78" s="20" t="s">
        <v>404</v>
      </c>
      <c r="M78" s="18" t="n">
        <v>0</v>
      </c>
      <c r="N78" s="20" t="n">
        <v>0</v>
      </c>
      <c r="O78" s="18" t="n">
        <v>0</v>
      </c>
      <c r="P78" s="20" t="n">
        <v>0</v>
      </c>
      <c r="Q78" s="18" t="n">
        <v>3.56291593</v>
      </c>
      <c r="R78" s="20" t="n">
        <v>1.34643023</v>
      </c>
    </row>
    <row customHeight="1" ht="25" r="79" spans="1:18">
      <c r="A79" s="15" t="s">
        <v>476</v>
      </c>
      <c r="B79" s="17" t="n">
        <v>1657</v>
      </c>
      <c r="C79" s="18">
        <f>(21.0/B79*100)</f>
        <v/>
      </c>
      <c r="D79" s="19" t="n">
        <v>1636</v>
      </c>
      <c r="E79" s="18" t="n">
        <v>85.77579240999999</v>
      </c>
      <c r="F79" s="20" t="n">
        <v>4.53438263</v>
      </c>
      <c r="G79" s="18" t="n">
        <v>9.463754249999999</v>
      </c>
      <c r="H79" s="20" t="n">
        <v>4.17109116</v>
      </c>
      <c r="I79" s="18" t="n">
        <v>0</v>
      </c>
      <c r="J79" s="20" t="n">
        <v>0</v>
      </c>
      <c r="K79" s="18" t="s">
        <v>404</v>
      </c>
      <c r="L79" s="20" t="s">
        <v>404</v>
      </c>
      <c r="M79" s="18" t="n">
        <v>0</v>
      </c>
      <c r="N79" s="20" t="n">
        <v>0</v>
      </c>
      <c r="O79" s="18" t="n">
        <v>0</v>
      </c>
      <c r="P79" s="20" t="n">
        <v>0</v>
      </c>
      <c r="Q79" s="18" t="n">
        <v>4.76045333</v>
      </c>
      <c r="R79" s="20" t="n">
        <v>2.39109197</v>
      </c>
    </row>
    <row r="80" spans="1:18">
      <c r="A80" s="15" t="s">
        <v>477</v>
      </c>
      <c r="B80" s="17" t="n">
        <v>7841</v>
      </c>
      <c r="C80" s="18">
        <f>(0.0/B80*100)</f>
        <v/>
      </c>
      <c r="D80" s="19" t="n">
        <v>7841</v>
      </c>
      <c r="E80" s="18" t="n">
        <v>88.83775511</v>
      </c>
      <c r="F80" s="20" t="n">
        <v>2.26320441</v>
      </c>
      <c r="G80" s="18" t="n">
        <v>11.16224489</v>
      </c>
      <c r="H80" s="20" t="n">
        <v>2.26320441</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89.26766512</v>
      </c>
      <c r="F81" s="20" t="n">
        <v>2.32764075</v>
      </c>
      <c r="G81" s="18" t="n">
        <v>9.131261589999999</v>
      </c>
      <c r="H81" s="20" t="n">
        <v>2.15901783</v>
      </c>
      <c r="I81" s="18" t="n">
        <v>0.01998702</v>
      </c>
      <c r="J81" s="20" t="n">
        <v>0.00074768</v>
      </c>
      <c r="K81" s="18" t="s">
        <v>404</v>
      </c>
      <c r="L81" s="20" t="s">
        <v>404</v>
      </c>
      <c r="M81" s="18" t="n">
        <v>0</v>
      </c>
      <c r="N81" s="20" t="n">
        <v>0</v>
      </c>
      <c r="O81" s="18" t="n">
        <v>0</v>
      </c>
      <c r="P81" s="20" t="n">
        <v>0</v>
      </c>
      <c r="Q81" s="18" t="n">
        <v>1.58108627</v>
      </c>
      <c r="R81" s="20" t="n">
        <v>0.91106684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667</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45.37088086</v>
      </c>
      <c r="F7" s="20" t="n">
        <v>1.88308863</v>
      </c>
      <c r="G7" s="18" t="n">
        <v>45.79340429</v>
      </c>
      <c r="H7" s="20" t="n">
        <v>2.0828779</v>
      </c>
      <c r="I7" s="18" t="n">
        <v>0</v>
      </c>
      <c r="J7" s="20" t="n">
        <v>0</v>
      </c>
      <c r="K7" s="18" t="s">
        <v>404</v>
      </c>
      <c r="L7" s="20" t="s">
        <v>404</v>
      </c>
      <c r="M7" s="18" t="n">
        <v>0</v>
      </c>
      <c r="N7" s="20" t="n">
        <v>0</v>
      </c>
      <c r="O7" s="18" t="n">
        <v>0</v>
      </c>
      <c r="P7" s="20" t="n">
        <v>0</v>
      </c>
      <c r="Q7" s="18" t="n">
        <v>8.83571484</v>
      </c>
      <c r="R7" s="20" t="n">
        <v>1.11198077</v>
      </c>
    </row>
    <row r="8" spans="1:18">
      <c r="A8" s="15" t="s">
        <v>405</v>
      </c>
      <c r="B8" s="17" t="n">
        <v>7007</v>
      </c>
      <c r="C8" s="18">
        <f>(0.0/B8*100)</f>
        <v/>
      </c>
      <c r="D8" s="19" t="n">
        <v>7007</v>
      </c>
      <c r="E8" s="18" t="n">
        <v>19.63780556</v>
      </c>
      <c r="F8" s="20" t="n">
        <v>2.86980259</v>
      </c>
      <c r="G8" s="18" t="n">
        <v>52.12248963</v>
      </c>
      <c r="H8" s="20" t="n">
        <v>3.64498129</v>
      </c>
      <c r="I8" s="18" t="n">
        <v>2.38859168</v>
      </c>
      <c r="J8" s="20" t="n">
        <v>1.04657716</v>
      </c>
      <c r="K8" s="18" t="s">
        <v>404</v>
      </c>
      <c r="L8" s="20" t="s">
        <v>404</v>
      </c>
      <c r="M8" s="18" t="n">
        <v>0</v>
      </c>
      <c r="N8" s="20" t="n">
        <v>0</v>
      </c>
      <c r="O8" s="18" t="n">
        <v>0</v>
      </c>
      <c r="P8" s="20" t="n">
        <v>0</v>
      </c>
      <c r="Q8" s="18" t="n">
        <v>25.85111313</v>
      </c>
      <c r="R8" s="20" t="n">
        <v>3.18392046</v>
      </c>
    </row>
    <row r="9" spans="1:18">
      <c r="A9" s="15" t="s">
        <v>406</v>
      </c>
      <c r="B9" s="17" t="n">
        <v>9651</v>
      </c>
      <c r="C9" s="18">
        <f>(575.0/B9*100)</f>
        <v/>
      </c>
      <c r="D9" s="19" t="n">
        <v>9076</v>
      </c>
      <c r="E9" s="18" t="n">
        <v>29.47474185</v>
      </c>
      <c r="F9" s="20" t="n">
        <v>2.68191399</v>
      </c>
      <c r="G9" s="18" t="n">
        <v>41.03234536</v>
      </c>
      <c r="H9" s="20" t="n">
        <v>2.8665466</v>
      </c>
      <c r="I9" s="18" t="n">
        <v>2.64341192</v>
      </c>
      <c r="J9" s="20" t="n">
        <v>0.97961114</v>
      </c>
      <c r="K9" s="18" t="s">
        <v>404</v>
      </c>
      <c r="L9" s="20" t="s">
        <v>404</v>
      </c>
      <c r="M9" s="18" t="n">
        <v>0</v>
      </c>
      <c r="N9" s="20" t="n">
        <v>0</v>
      </c>
      <c r="O9" s="18" t="n">
        <v>0</v>
      </c>
      <c r="P9" s="20" t="n">
        <v>0</v>
      </c>
      <c r="Q9" s="18" t="n">
        <v>26.84950087</v>
      </c>
      <c r="R9" s="20" t="n">
        <v>2.382597</v>
      </c>
    </row>
    <row r="10" spans="1:18">
      <c r="A10" s="15" t="s">
        <v>407</v>
      </c>
      <c r="B10" s="17" t="n">
        <v>20058</v>
      </c>
      <c r="C10" s="18">
        <f>(3112.0/B10*100)</f>
        <v/>
      </c>
      <c r="D10" s="19" t="n">
        <v>16946</v>
      </c>
      <c r="E10" s="18" t="n">
        <v>47.85637699</v>
      </c>
      <c r="F10" s="20" t="n">
        <v>2.80629022</v>
      </c>
      <c r="G10" s="18" t="n">
        <v>46.1442463</v>
      </c>
      <c r="H10" s="20" t="n">
        <v>2.78722423</v>
      </c>
      <c r="I10" s="18" t="n">
        <v>1.27124651</v>
      </c>
      <c r="J10" s="20" t="n">
        <v>0.55077188</v>
      </c>
      <c r="K10" s="18" t="s">
        <v>404</v>
      </c>
      <c r="L10" s="20" t="s">
        <v>404</v>
      </c>
      <c r="M10" s="18" t="n">
        <v>0</v>
      </c>
      <c r="N10" s="20" t="n">
        <v>0</v>
      </c>
      <c r="O10" s="18" t="n">
        <v>0</v>
      </c>
      <c r="P10" s="20" t="n">
        <v>0</v>
      </c>
      <c r="Q10" s="18" t="n">
        <v>4.7281302</v>
      </c>
      <c r="R10" s="20" t="n">
        <v>1.0161378</v>
      </c>
    </row>
    <row r="11" spans="1:18">
      <c r="A11" s="15" t="s">
        <v>408</v>
      </c>
      <c r="B11" s="17" t="n">
        <v>7053</v>
      </c>
      <c r="C11" s="18">
        <f>(137.0/B11*100)</f>
        <v/>
      </c>
      <c r="D11" s="19" t="n">
        <v>6916</v>
      </c>
      <c r="E11" s="18" t="n">
        <v>56.56842783</v>
      </c>
      <c r="F11" s="20" t="n">
        <v>4.02910721</v>
      </c>
      <c r="G11" s="18" t="n">
        <v>35.80303302</v>
      </c>
      <c r="H11" s="20" t="n">
        <v>3.90591579</v>
      </c>
      <c r="I11" s="18" t="n">
        <v>3.6492284</v>
      </c>
      <c r="J11" s="20" t="n">
        <v>1.66291559</v>
      </c>
      <c r="K11" s="18" t="s">
        <v>404</v>
      </c>
      <c r="L11" s="20" t="s">
        <v>404</v>
      </c>
      <c r="M11" s="18" t="n">
        <v>0</v>
      </c>
      <c r="N11" s="20" t="n">
        <v>0</v>
      </c>
      <c r="O11" s="18" t="n">
        <v>0</v>
      </c>
      <c r="P11" s="20" t="n">
        <v>0</v>
      </c>
      <c r="Q11" s="18" t="n">
        <v>3.97931075</v>
      </c>
      <c r="R11" s="20" t="n">
        <v>1.71131896</v>
      </c>
    </row>
    <row r="12" spans="1:18">
      <c r="A12" s="15" t="s">
        <v>409</v>
      </c>
      <c r="B12" s="17" t="n">
        <v>6894</v>
      </c>
      <c r="C12" s="18">
        <f>(106.0/B12*100)</f>
        <v/>
      </c>
      <c r="D12" s="19" t="n">
        <v>6788</v>
      </c>
      <c r="E12" s="18" t="n">
        <v>16.26171563</v>
      </c>
      <c r="F12" s="20" t="n">
        <v>2.06467635</v>
      </c>
      <c r="G12" s="18" t="n">
        <v>77.37534797000001</v>
      </c>
      <c r="H12" s="20" t="n">
        <v>2.64667211</v>
      </c>
      <c r="I12" s="18" t="n">
        <v>0.7365923599999999</v>
      </c>
      <c r="J12" s="20" t="n">
        <v>0.5014068</v>
      </c>
      <c r="K12" s="18" t="s">
        <v>404</v>
      </c>
      <c r="L12" s="20" t="s">
        <v>404</v>
      </c>
      <c r="M12" s="18" t="n">
        <v>0</v>
      </c>
      <c r="N12" s="20" t="n">
        <v>0</v>
      </c>
      <c r="O12" s="18" t="n">
        <v>0</v>
      </c>
      <c r="P12" s="20" t="n">
        <v>0</v>
      </c>
      <c r="Q12" s="18" t="n">
        <v>5.62634404</v>
      </c>
      <c r="R12" s="20" t="n">
        <v>1.52190703</v>
      </c>
    </row>
    <row r="13" spans="1:18">
      <c r="A13" s="15" t="s">
        <v>410</v>
      </c>
      <c r="B13" s="17" t="n">
        <v>7161</v>
      </c>
      <c r="C13" s="18">
        <f>(1175.0/B13*100)</f>
        <v/>
      </c>
      <c r="D13" s="19" t="n">
        <v>5986</v>
      </c>
      <c r="E13" s="18" t="n">
        <v>74.32671818</v>
      </c>
      <c r="F13" s="20" t="n">
        <v>2.68834167</v>
      </c>
      <c r="G13" s="18" t="n">
        <v>18.32399655</v>
      </c>
      <c r="H13" s="20" t="n">
        <v>2.38919707</v>
      </c>
      <c r="I13" s="18" t="n">
        <v>4.97035021</v>
      </c>
      <c r="J13" s="20" t="n">
        <v>1.32926756</v>
      </c>
      <c r="K13" s="18" t="s">
        <v>404</v>
      </c>
      <c r="L13" s="20" t="s">
        <v>404</v>
      </c>
      <c r="M13" s="18" t="n">
        <v>0</v>
      </c>
      <c r="N13" s="20" t="n">
        <v>0</v>
      </c>
      <c r="O13" s="18" t="n">
        <v>0</v>
      </c>
      <c r="P13" s="20" t="n">
        <v>0</v>
      </c>
      <c r="Q13" s="18" t="n">
        <v>2.37893505</v>
      </c>
      <c r="R13" s="20" t="n">
        <v>1.1661376</v>
      </c>
    </row>
    <row r="14" spans="1:18">
      <c r="A14" s="15" t="s">
        <v>411</v>
      </c>
      <c r="B14" s="17" t="n">
        <v>5587</v>
      </c>
      <c r="C14" s="18">
        <f>(301.0/B14*100)</f>
        <v/>
      </c>
      <c r="D14" s="19" t="n">
        <v>5286</v>
      </c>
      <c r="E14" s="18" t="n">
        <v>43.87810188</v>
      </c>
      <c r="F14" s="20" t="n">
        <v>2.82864803</v>
      </c>
      <c r="G14" s="18" t="n">
        <v>54.71245163</v>
      </c>
      <c r="H14" s="20" t="n">
        <v>2.85474185</v>
      </c>
      <c r="I14" s="18" t="n">
        <v>1.4094465</v>
      </c>
      <c r="J14" s="20" t="n">
        <v>0.72461094</v>
      </c>
      <c r="K14" s="18" t="s">
        <v>404</v>
      </c>
      <c r="L14" s="20" t="s">
        <v>404</v>
      </c>
      <c r="M14" s="18" t="n">
        <v>0</v>
      </c>
      <c r="N14" s="20" t="n">
        <v>0</v>
      </c>
      <c r="O14" s="18" t="n">
        <v>0</v>
      </c>
      <c r="P14" s="20" t="n">
        <v>0</v>
      </c>
      <c r="Q14" s="18" t="n">
        <v>0</v>
      </c>
      <c r="R14" s="20" t="n">
        <v>0</v>
      </c>
    </row>
    <row r="15" spans="1:18">
      <c r="A15" s="15" t="s">
        <v>412</v>
      </c>
      <c r="B15" s="17" t="n">
        <v>5882</v>
      </c>
      <c r="C15" s="18">
        <f>(0.0/B15*100)</f>
        <v/>
      </c>
      <c r="D15" s="19" t="n">
        <v>5882</v>
      </c>
      <c r="E15" s="18" t="n">
        <v>41.2090791</v>
      </c>
      <c r="F15" s="20" t="n">
        <v>3.74201683</v>
      </c>
      <c r="G15" s="18" t="n">
        <v>48.85677496</v>
      </c>
      <c r="H15" s="20" t="n">
        <v>3.69870467</v>
      </c>
      <c r="I15" s="18" t="n">
        <v>1.95206003</v>
      </c>
      <c r="J15" s="20" t="n">
        <v>1.08342117</v>
      </c>
      <c r="K15" s="18" t="s">
        <v>404</v>
      </c>
      <c r="L15" s="20" t="s">
        <v>404</v>
      </c>
      <c r="M15" s="18" t="n">
        <v>0</v>
      </c>
      <c r="N15" s="20" t="n">
        <v>0</v>
      </c>
      <c r="O15" s="18" t="n">
        <v>0</v>
      </c>
      <c r="P15" s="20" t="n">
        <v>0</v>
      </c>
      <c r="Q15" s="18" t="n">
        <v>7.98208591</v>
      </c>
      <c r="R15" s="20" t="n">
        <v>2.31063742</v>
      </c>
    </row>
    <row r="16" spans="1:18">
      <c r="A16" s="15" t="s">
        <v>413</v>
      </c>
      <c r="B16" s="17" t="n">
        <v>6108</v>
      </c>
      <c r="C16" s="18">
        <f>(495.0/B16*100)</f>
        <v/>
      </c>
      <c r="D16" s="19" t="n">
        <v>5613</v>
      </c>
      <c r="E16" s="18" t="n">
        <v>43.38937433</v>
      </c>
      <c r="F16" s="20" t="n">
        <v>3.22920801</v>
      </c>
      <c r="G16" s="18" t="n">
        <v>38.13043887</v>
      </c>
      <c r="H16" s="20" t="n">
        <v>3.26687977</v>
      </c>
      <c r="I16" s="18" t="n">
        <v>6.51888265</v>
      </c>
      <c r="J16" s="20" t="n">
        <v>1.46761553</v>
      </c>
      <c r="K16" s="18" t="s">
        <v>404</v>
      </c>
      <c r="L16" s="20" t="s">
        <v>404</v>
      </c>
      <c r="M16" s="18" t="n">
        <v>0</v>
      </c>
      <c r="N16" s="20" t="n">
        <v>0</v>
      </c>
      <c r="O16" s="18" t="n">
        <v>0</v>
      </c>
      <c r="P16" s="20" t="n">
        <v>0</v>
      </c>
      <c r="Q16" s="18" t="n">
        <v>11.96130415</v>
      </c>
      <c r="R16" s="20" t="n">
        <v>2.27685245</v>
      </c>
    </row>
    <row r="17" spans="1:18">
      <c r="A17" s="15" t="s">
        <v>414</v>
      </c>
      <c r="B17" s="17" t="n">
        <v>6504</v>
      </c>
      <c r="C17" s="18">
        <f>(1325.0/B17*100)</f>
        <v/>
      </c>
      <c r="D17" s="19" t="n">
        <v>5179</v>
      </c>
      <c r="E17" s="18" t="n">
        <v>10.54790639</v>
      </c>
      <c r="F17" s="20" t="n">
        <v>2.15010564</v>
      </c>
      <c r="G17" s="18" t="n">
        <v>67.61569984</v>
      </c>
      <c r="H17" s="20" t="n">
        <v>3.39669445</v>
      </c>
      <c r="I17" s="18" t="n">
        <v>5.40044798</v>
      </c>
      <c r="J17" s="20" t="n">
        <v>1.54253021</v>
      </c>
      <c r="K17" s="18" t="s">
        <v>404</v>
      </c>
      <c r="L17" s="20" t="s">
        <v>404</v>
      </c>
      <c r="M17" s="18" t="n">
        <v>0</v>
      </c>
      <c r="N17" s="20" t="n">
        <v>0</v>
      </c>
      <c r="O17" s="18" t="n">
        <v>0</v>
      </c>
      <c r="P17" s="20" t="n">
        <v>0</v>
      </c>
      <c r="Q17" s="18" t="n">
        <v>16.4359458</v>
      </c>
      <c r="R17" s="20" t="n">
        <v>3.02165351</v>
      </c>
    </row>
    <row r="18" spans="1:18">
      <c r="A18" s="15" t="s">
        <v>415</v>
      </c>
      <c r="B18" s="17" t="n">
        <v>5532</v>
      </c>
      <c r="C18" s="18">
        <f>(0.0/B18*100)</f>
        <v/>
      </c>
      <c r="D18" s="19" t="n">
        <v>5532</v>
      </c>
      <c r="E18" s="18" t="n">
        <v>50.85206455</v>
      </c>
      <c r="F18" s="20" t="n">
        <v>3.36035423</v>
      </c>
      <c r="G18" s="18" t="n">
        <v>31.24371628</v>
      </c>
      <c r="H18" s="20" t="n">
        <v>3.08613153</v>
      </c>
      <c r="I18" s="18" t="n">
        <v>0.69901605</v>
      </c>
      <c r="J18" s="20" t="n">
        <v>0.37456744</v>
      </c>
      <c r="K18" s="18" t="s">
        <v>404</v>
      </c>
      <c r="L18" s="20" t="s">
        <v>404</v>
      </c>
      <c r="M18" s="18" t="n">
        <v>0</v>
      </c>
      <c r="N18" s="20" t="n">
        <v>0</v>
      </c>
      <c r="O18" s="18" t="n">
        <v>0</v>
      </c>
      <c r="P18" s="20" t="n">
        <v>0</v>
      </c>
      <c r="Q18" s="18" t="n">
        <v>17.20520312</v>
      </c>
      <c r="R18" s="20" t="n">
        <v>2.53644211</v>
      </c>
    </row>
    <row r="19" spans="1:18">
      <c r="A19" s="15" t="s">
        <v>416</v>
      </c>
      <c r="B19" s="17" t="n">
        <v>5658</v>
      </c>
      <c r="C19" s="18">
        <f>(327.0/B19*100)</f>
        <v/>
      </c>
      <c r="D19" s="19" t="n">
        <v>5331</v>
      </c>
      <c r="E19" s="18" t="n">
        <v>36.21790158</v>
      </c>
      <c r="F19" s="20" t="n">
        <v>3.82708163</v>
      </c>
      <c r="G19" s="18" t="n">
        <v>57.82651267</v>
      </c>
      <c r="H19" s="20" t="n">
        <v>3.6355906</v>
      </c>
      <c r="I19" s="18" t="n">
        <v>1.52408052</v>
      </c>
      <c r="J19" s="20" t="n">
        <v>0.7630589</v>
      </c>
      <c r="K19" s="18" t="s">
        <v>404</v>
      </c>
      <c r="L19" s="20" t="s">
        <v>404</v>
      </c>
      <c r="M19" s="18" t="n">
        <v>0</v>
      </c>
      <c r="N19" s="20" t="n">
        <v>0</v>
      </c>
      <c r="O19" s="18" t="n">
        <v>0</v>
      </c>
      <c r="P19" s="20" t="n">
        <v>0</v>
      </c>
      <c r="Q19" s="18" t="n">
        <v>4.43150524</v>
      </c>
      <c r="R19" s="20" t="n">
        <v>1.45375324</v>
      </c>
    </row>
    <row r="20" spans="1:18">
      <c r="A20" s="15" t="s">
        <v>417</v>
      </c>
      <c r="B20" s="17" t="n">
        <v>3371</v>
      </c>
      <c r="C20" s="18">
        <f>(24.0/B20*100)</f>
        <v/>
      </c>
      <c r="D20" s="19" t="n">
        <v>3347</v>
      </c>
      <c r="E20" s="18" t="n">
        <v>64.30379897</v>
      </c>
      <c r="F20" s="20" t="n">
        <v>0.2519393</v>
      </c>
      <c r="G20" s="18" t="n">
        <v>26.59034915</v>
      </c>
      <c r="H20" s="20" t="n">
        <v>0.18469466</v>
      </c>
      <c r="I20" s="18" t="n">
        <v>1.22888678</v>
      </c>
      <c r="J20" s="20" t="n">
        <v>0.11311178</v>
      </c>
      <c r="K20" s="18" t="s">
        <v>404</v>
      </c>
      <c r="L20" s="20" t="s">
        <v>404</v>
      </c>
      <c r="M20" s="18" t="n">
        <v>0</v>
      </c>
      <c r="N20" s="20" t="n">
        <v>0</v>
      </c>
      <c r="O20" s="18" t="n">
        <v>0</v>
      </c>
      <c r="P20" s="20" t="n">
        <v>0</v>
      </c>
      <c r="Q20" s="18" t="n">
        <v>7.8769651</v>
      </c>
      <c r="R20" s="20" t="n">
        <v>0.16146019</v>
      </c>
    </row>
    <row r="21" spans="1:18">
      <c r="A21" s="15" t="s">
        <v>418</v>
      </c>
      <c r="B21" s="17" t="n">
        <v>5741</v>
      </c>
      <c r="C21" s="18">
        <f>(0.0/B21*100)</f>
        <v/>
      </c>
      <c r="D21" s="19" t="n">
        <v>5741</v>
      </c>
      <c r="E21" s="18" t="n">
        <v>55.34164501</v>
      </c>
      <c r="F21" s="20" t="n">
        <v>3.46521217</v>
      </c>
      <c r="G21" s="18" t="n">
        <v>32.53672347</v>
      </c>
      <c r="H21" s="20" t="n">
        <v>3.6484296</v>
      </c>
      <c r="I21" s="18" t="n">
        <v>7.15745184</v>
      </c>
      <c r="J21" s="20" t="n">
        <v>2.18433928</v>
      </c>
      <c r="K21" s="18" t="s">
        <v>404</v>
      </c>
      <c r="L21" s="20" t="s">
        <v>404</v>
      </c>
      <c r="M21" s="18" t="n">
        <v>0</v>
      </c>
      <c r="N21" s="20" t="n">
        <v>0</v>
      </c>
      <c r="O21" s="18" t="n">
        <v>0</v>
      </c>
      <c r="P21" s="20" t="n">
        <v>0</v>
      </c>
      <c r="Q21" s="18" t="n">
        <v>4.96417968</v>
      </c>
      <c r="R21" s="20" t="n">
        <v>1.54756292</v>
      </c>
    </row>
    <row r="22" spans="1:18">
      <c r="A22" s="15" t="s">
        <v>419</v>
      </c>
      <c r="B22" s="17" t="n">
        <v>6598</v>
      </c>
      <c r="C22" s="18">
        <f>(0.0/B22*100)</f>
        <v/>
      </c>
      <c r="D22" s="19" t="n">
        <v>6598</v>
      </c>
      <c r="E22" s="18" t="n">
        <v>51.94832268</v>
      </c>
      <c r="F22" s="20" t="n">
        <v>3.8598592</v>
      </c>
      <c r="G22" s="18" t="n">
        <v>29.71060472</v>
      </c>
      <c r="H22" s="20" t="n">
        <v>3.99704684</v>
      </c>
      <c r="I22" s="18" t="n">
        <v>1.75108981</v>
      </c>
      <c r="J22" s="20" t="n">
        <v>0.98183897</v>
      </c>
      <c r="K22" s="18" t="s">
        <v>404</v>
      </c>
      <c r="L22" s="20" t="s">
        <v>404</v>
      </c>
      <c r="M22" s="18" t="n">
        <v>0</v>
      </c>
      <c r="N22" s="20" t="n">
        <v>0</v>
      </c>
      <c r="O22" s="18" t="n">
        <v>0</v>
      </c>
      <c r="P22" s="20" t="n">
        <v>0</v>
      </c>
      <c r="Q22" s="18" t="n">
        <v>16.58998279</v>
      </c>
      <c r="R22" s="20" t="n">
        <v>3.03039553</v>
      </c>
    </row>
    <row r="23" spans="1:18">
      <c r="A23" s="15" t="s">
        <v>420</v>
      </c>
      <c r="B23" s="17" t="n">
        <v>11583</v>
      </c>
      <c r="C23" s="18">
        <f>(3185.0/B23*100)</f>
        <v/>
      </c>
      <c r="D23" s="19" t="n">
        <v>8398</v>
      </c>
      <c r="E23" s="18" t="n">
        <v>46.4005852</v>
      </c>
      <c r="F23" s="20" t="n">
        <v>3.91646577</v>
      </c>
      <c r="G23" s="18" t="n">
        <v>41.56374973</v>
      </c>
      <c r="H23" s="20" t="n">
        <v>4.07514342</v>
      </c>
      <c r="I23" s="18" t="n">
        <v>5.12202784</v>
      </c>
      <c r="J23" s="20" t="n">
        <v>1.70951704</v>
      </c>
      <c r="K23" s="18" t="s">
        <v>404</v>
      </c>
      <c r="L23" s="20" t="s">
        <v>404</v>
      </c>
      <c r="M23" s="18" t="n">
        <v>0</v>
      </c>
      <c r="N23" s="20" t="n">
        <v>0</v>
      </c>
      <c r="O23" s="18" t="n">
        <v>0</v>
      </c>
      <c r="P23" s="20" t="n">
        <v>0</v>
      </c>
      <c r="Q23" s="18" t="n">
        <v>6.91363723</v>
      </c>
      <c r="R23" s="20" t="n">
        <v>1.96250008</v>
      </c>
    </row>
    <row r="24" spans="1:18">
      <c r="A24" s="15" t="s">
        <v>421</v>
      </c>
      <c r="B24" s="17" t="n">
        <v>6647</v>
      </c>
      <c r="C24" s="18">
        <f>(0.0/B24*100)</f>
        <v/>
      </c>
      <c r="D24" s="19" t="n">
        <v>6647</v>
      </c>
      <c r="E24" s="18" t="n">
        <v>0</v>
      </c>
      <c r="F24" s="20" t="n">
        <v>0</v>
      </c>
      <c r="G24" s="18" t="n">
        <v>0</v>
      </c>
      <c r="H24" s="20" t="n">
        <v>0</v>
      </c>
      <c r="I24" s="18" t="n">
        <v>0</v>
      </c>
      <c r="J24" s="20" t="n">
        <v>0</v>
      </c>
      <c r="K24" s="18" t="s">
        <v>404</v>
      </c>
      <c r="L24" s="20" t="s">
        <v>404</v>
      </c>
      <c r="M24" s="18" t="n">
        <v>100</v>
      </c>
      <c r="N24" s="20" t="n">
        <v>0</v>
      </c>
      <c r="O24" s="18" t="n">
        <v>0</v>
      </c>
      <c r="P24" s="20" t="n">
        <v>0</v>
      </c>
      <c r="Q24" s="18" t="n">
        <v>0</v>
      </c>
      <c r="R24" s="20" t="n">
        <v>0</v>
      </c>
    </row>
    <row r="25" spans="1:18">
      <c r="A25" s="15" t="s">
        <v>422</v>
      </c>
      <c r="B25" s="17" t="n">
        <v>5581</v>
      </c>
      <c r="C25" s="18">
        <f>(0.0/B25*100)</f>
        <v/>
      </c>
      <c r="D25" s="19" t="n">
        <v>5581</v>
      </c>
      <c r="E25" s="18" t="n">
        <v>40.40701801</v>
      </c>
      <c r="F25" s="20" t="n">
        <v>3.48338327</v>
      </c>
      <c r="G25" s="18" t="n">
        <v>52.8163055</v>
      </c>
      <c r="H25" s="20" t="n">
        <v>3.37625579</v>
      </c>
      <c r="I25" s="18" t="n">
        <v>1.68434723</v>
      </c>
      <c r="J25" s="20" t="n">
        <v>0.9826282</v>
      </c>
      <c r="K25" s="18" t="s">
        <v>404</v>
      </c>
      <c r="L25" s="20" t="s">
        <v>404</v>
      </c>
      <c r="M25" s="18" t="n">
        <v>0</v>
      </c>
      <c r="N25" s="20" t="n">
        <v>0</v>
      </c>
      <c r="O25" s="18" t="n">
        <v>0</v>
      </c>
      <c r="P25" s="20" t="n">
        <v>0</v>
      </c>
      <c r="Q25" s="18" t="n">
        <v>5.09232926</v>
      </c>
      <c r="R25" s="20" t="n">
        <v>1.54184817</v>
      </c>
    </row>
    <row r="26" spans="1:18">
      <c r="A26" s="15" t="s">
        <v>423</v>
      </c>
      <c r="B26" s="17" t="n">
        <v>4869</v>
      </c>
      <c r="C26" s="18">
        <f>(11.0/B26*100)</f>
        <v/>
      </c>
      <c r="D26" s="19" t="n">
        <v>4858</v>
      </c>
      <c r="E26" s="18" t="n">
        <v>60.36560255</v>
      </c>
      <c r="F26" s="20" t="n">
        <v>2.95348589</v>
      </c>
      <c r="G26" s="18" t="n">
        <v>35.28473657</v>
      </c>
      <c r="H26" s="20" t="n">
        <v>2.8930253</v>
      </c>
      <c r="I26" s="18" t="n">
        <v>1.23436765</v>
      </c>
      <c r="J26" s="20" t="n">
        <v>0.6457975</v>
      </c>
      <c r="K26" s="18" t="s">
        <v>404</v>
      </c>
      <c r="L26" s="20" t="s">
        <v>404</v>
      </c>
      <c r="M26" s="18" t="n">
        <v>0</v>
      </c>
      <c r="N26" s="20" t="n">
        <v>0</v>
      </c>
      <c r="O26" s="18" t="n">
        <v>0</v>
      </c>
      <c r="P26" s="20" t="n">
        <v>0</v>
      </c>
      <c r="Q26" s="18" t="n">
        <v>3.11529324</v>
      </c>
      <c r="R26" s="20" t="n">
        <v>1.08591733</v>
      </c>
    </row>
    <row r="27" spans="1:18">
      <c r="A27" s="15" t="s">
        <v>424</v>
      </c>
      <c r="B27" s="17" t="n">
        <v>5299</v>
      </c>
      <c r="C27" s="18">
        <f>(0.0/B27*100)</f>
        <v/>
      </c>
      <c r="D27" s="19" t="n">
        <v>5299</v>
      </c>
      <c r="E27" s="18" t="n">
        <v>24.20543794</v>
      </c>
      <c r="F27" s="20" t="n">
        <v>0.09617005000000001</v>
      </c>
      <c r="G27" s="18" t="n">
        <v>72.96938489999999</v>
      </c>
      <c r="H27" s="20" t="n">
        <v>0.09210311</v>
      </c>
      <c r="I27" s="18" t="n">
        <v>0.49639057</v>
      </c>
      <c r="J27" s="20" t="n">
        <v>0.009421560000000001</v>
      </c>
      <c r="K27" s="18" t="s">
        <v>404</v>
      </c>
      <c r="L27" s="20" t="s">
        <v>404</v>
      </c>
      <c r="M27" s="18" t="n">
        <v>0</v>
      </c>
      <c r="N27" s="20" t="n">
        <v>0</v>
      </c>
      <c r="O27" s="18" t="n">
        <v>0</v>
      </c>
      <c r="P27" s="20" t="n">
        <v>0</v>
      </c>
      <c r="Q27" s="18" t="n">
        <v>2.3287866</v>
      </c>
      <c r="R27" s="20" t="n">
        <v>0.03808846</v>
      </c>
    </row>
    <row r="28" spans="1:18">
      <c r="A28" s="15" t="s">
        <v>425</v>
      </c>
      <c r="B28" s="17" t="n">
        <v>7568</v>
      </c>
      <c r="C28" s="18">
        <f>(2560.0/B28*100)</f>
        <v/>
      </c>
      <c r="D28" s="19" t="n">
        <v>5008</v>
      </c>
      <c r="E28" s="18" t="n">
        <v>55.61791983</v>
      </c>
      <c r="F28" s="20" t="n">
        <v>4.58154091</v>
      </c>
      <c r="G28" s="18" t="n">
        <v>35.91048004</v>
      </c>
      <c r="H28" s="20" t="n">
        <v>4.49177142</v>
      </c>
      <c r="I28" s="18" t="n">
        <v>8.47160012</v>
      </c>
      <c r="J28" s="20" t="n">
        <v>2.470065</v>
      </c>
      <c r="K28" s="18" t="s">
        <v>404</v>
      </c>
      <c r="L28" s="20" t="s">
        <v>404</v>
      </c>
      <c r="M28" s="18" t="n">
        <v>0</v>
      </c>
      <c r="N28" s="20" t="n">
        <v>0</v>
      </c>
      <c r="O28" s="18" t="n">
        <v>0</v>
      </c>
      <c r="P28" s="20" t="n">
        <v>0</v>
      </c>
      <c r="Q28" s="18" t="n">
        <v>0</v>
      </c>
      <c r="R28" s="20" t="n">
        <v>0</v>
      </c>
    </row>
    <row r="29" spans="1:18">
      <c r="A29" s="15" t="s">
        <v>426</v>
      </c>
      <c r="B29" s="17" t="n">
        <v>5385</v>
      </c>
      <c r="C29" s="18">
        <f>(1126.0/B29*100)</f>
        <v/>
      </c>
      <c r="D29" s="19" t="n">
        <v>4259</v>
      </c>
      <c r="E29" s="18" t="n">
        <v>30.49183953</v>
      </c>
      <c r="F29" s="20" t="n">
        <v>4.02327028</v>
      </c>
      <c r="G29" s="18" t="n">
        <v>36.8156564</v>
      </c>
      <c r="H29" s="20" t="n">
        <v>4.35977879</v>
      </c>
      <c r="I29" s="18" t="n">
        <v>26.92781303</v>
      </c>
      <c r="J29" s="20" t="n">
        <v>4.06909433</v>
      </c>
      <c r="K29" s="18" t="s">
        <v>404</v>
      </c>
      <c r="L29" s="20" t="s">
        <v>404</v>
      </c>
      <c r="M29" s="18" t="n">
        <v>0</v>
      </c>
      <c r="N29" s="20" t="n">
        <v>0</v>
      </c>
      <c r="O29" s="18" t="n">
        <v>0</v>
      </c>
      <c r="P29" s="20" t="n">
        <v>0</v>
      </c>
      <c r="Q29" s="18" t="n">
        <v>5.76469104</v>
      </c>
      <c r="R29" s="20" t="n">
        <v>1.96988257</v>
      </c>
    </row>
    <row r="30" spans="1:18">
      <c r="A30" s="15" t="s">
        <v>427</v>
      </c>
      <c r="B30" s="17" t="n">
        <v>4520</v>
      </c>
      <c r="C30" s="18">
        <f>(1053.0/B30*100)</f>
        <v/>
      </c>
      <c r="D30" s="19" t="n">
        <v>3467</v>
      </c>
      <c r="E30" s="18" t="n">
        <v>75.47535076</v>
      </c>
      <c r="F30" s="20" t="n">
        <v>3.39422021</v>
      </c>
      <c r="G30" s="18" t="n">
        <v>20.39237543</v>
      </c>
      <c r="H30" s="20" t="n">
        <v>2.93440014</v>
      </c>
      <c r="I30" s="18" t="n">
        <v>0.72028658</v>
      </c>
      <c r="J30" s="20" t="n">
        <v>0.7808831899999999</v>
      </c>
      <c r="K30" s="18" t="s">
        <v>404</v>
      </c>
      <c r="L30" s="20" t="s">
        <v>404</v>
      </c>
      <c r="M30" s="18" t="n">
        <v>0</v>
      </c>
      <c r="N30" s="20" t="n">
        <v>0</v>
      </c>
      <c r="O30" s="18" t="n">
        <v>0</v>
      </c>
      <c r="P30" s="20" t="n">
        <v>0</v>
      </c>
      <c r="Q30" s="18" t="n">
        <v>3.41198723</v>
      </c>
      <c r="R30" s="20" t="n">
        <v>1.55423652</v>
      </c>
    </row>
    <row r="31" spans="1:18">
      <c r="A31" s="15" t="s">
        <v>428</v>
      </c>
      <c r="B31" s="17" t="n">
        <v>5456</v>
      </c>
      <c r="C31" s="18">
        <f>(502.0/B31*100)</f>
        <v/>
      </c>
      <c r="D31" s="19" t="n">
        <v>4954</v>
      </c>
      <c r="E31" s="18" t="n">
        <v>57.28357778</v>
      </c>
      <c r="F31" s="20" t="n">
        <v>3.22349734</v>
      </c>
      <c r="G31" s="18" t="n">
        <v>25.83484085</v>
      </c>
      <c r="H31" s="20" t="n">
        <v>2.76643534</v>
      </c>
      <c r="I31" s="18" t="n">
        <v>9.60130165</v>
      </c>
      <c r="J31" s="20" t="n">
        <v>1.86478762</v>
      </c>
      <c r="K31" s="18" t="s">
        <v>404</v>
      </c>
      <c r="L31" s="20" t="s">
        <v>404</v>
      </c>
      <c r="M31" s="18" t="n">
        <v>0</v>
      </c>
      <c r="N31" s="20" t="n">
        <v>0</v>
      </c>
      <c r="O31" s="18" t="n">
        <v>0</v>
      </c>
      <c r="P31" s="20" t="n">
        <v>0</v>
      </c>
      <c r="Q31" s="18" t="n">
        <v>7.28027972</v>
      </c>
      <c r="R31" s="20" t="n">
        <v>1.87580428</v>
      </c>
    </row>
    <row r="32" spans="1:18">
      <c r="A32" s="15" t="s">
        <v>429</v>
      </c>
      <c r="B32" s="17" t="n">
        <v>4478</v>
      </c>
      <c r="C32" s="18">
        <f>(0.0/B32*100)</f>
        <v/>
      </c>
      <c r="D32" s="19" t="n">
        <v>4478</v>
      </c>
      <c r="E32" s="18" t="n">
        <v>83.10461432</v>
      </c>
      <c r="F32" s="20" t="n">
        <v>2.80910065</v>
      </c>
      <c r="G32" s="18" t="n">
        <v>12.50034791</v>
      </c>
      <c r="H32" s="20" t="n">
        <v>2.50693003</v>
      </c>
      <c r="I32" s="18" t="n">
        <v>2.31769228</v>
      </c>
      <c r="J32" s="20" t="n">
        <v>1.13158202</v>
      </c>
      <c r="K32" s="18" t="s">
        <v>404</v>
      </c>
      <c r="L32" s="20" t="s">
        <v>404</v>
      </c>
      <c r="M32" s="18" t="n">
        <v>0</v>
      </c>
      <c r="N32" s="20" t="n">
        <v>0</v>
      </c>
      <c r="O32" s="18" t="n">
        <v>0</v>
      </c>
      <c r="P32" s="20" t="n">
        <v>0</v>
      </c>
      <c r="Q32" s="18" t="n">
        <v>2.0773455</v>
      </c>
      <c r="R32" s="20" t="n">
        <v>1.1650047</v>
      </c>
    </row>
    <row r="33" spans="1:18">
      <c r="A33" s="15" t="s">
        <v>430</v>
      </c>
      <c r="B33" s="17" t="n">
        <v>7325</v>
      </c>
      <c r="C33" s="18">
        <f>(29.0/B33*100)</f>
        <v/>
      </c>
      <c r="D33" s="19" t="n">
        <v>7296</v>
      </c>
      <c r="E33" s="18" t="n">
        <v>37.42018291</v>
      </c>
      <c r="F33" s="20" t="n">
        <v>3.80707974</v>
      </c>
      <c r="G33" s="18" t="n">
        <v>38.02332907</v>
      </c>
      <c r="H33" s="20" t="n">
        <v>3.79378404</v>
      </c>
      <c r="I33" s="18" t="n">
        <v>12.56230112</v>
      </c>
      <c r="J33" s="20" t="n">
        <v>0.9431853100000001</v>
      </c>
      <c r="K33" s="18" t="s">
        <v>404</v>
      </c>
      <c r="L33" s="20" t="s">
        <v>404</v>
      </c>
      <c r="M33" s="18" t="n">
        <v>0</v>
      </c>
      <c r="N33" s="20" t="n">
        <v>0</v>
      </c>
      <c r="O33" s="18" t="n">
        <v>0</v>
      </c>
      <c r="P33" s="20" t="n">
        <v>0</v>
      </c>
      <c r="Q33" s="18" t="n">
        <v>11.99418691</v>
      </c>
      <c r="R33" s="20" t="n">
        <v>2.46576542</v>
      </c>
    </row>
    <row r="34" spans="1:18">
      <c r="A34" s="15" t="s">
        <v>431</v>
      </c>
      <c r="B34" s="17" t="n">
        <v>6350</v>
      </c>
      <c r="C34" s="18">
        <f>(0.0/B34*100)</f>
        <v/>
      </c>
      <c r="D34" s="19" t="n">
        <v>6350</v>
      </c>
      <c r="E34" s="18" t="n">
        <v>32.49076933</v>
      </c>
      <c r="F34" s="20" t="n">
        <v>3.03987146</v>
      </c>
      <c r="G34" s="18" t="n">
        <v>60.41038839</v>
      </c>
      <c r="H34" s="20" t="n">
        <v>3.20753197</v>
      </c>
      <c r="I34" s="18" t="n">
        <v>0.30927073</v>
      </c>
      <c r="J34" s="20" t="n">
        <v>0.19914074</v>
      </c>
      <c r="K34" s="18" t="s">
        <v>404</v>
      </c>
      <c r="L34" s="20" t="s">
        <v>404</v>
      </c>
      <c r="M34" s="18" t="n">
        <v>0</v>
      </c>
      <c r="N34" s="20" t="n">
        <v>0</v>
      </c>
      <c r="O34" s="18" t="n">
        <v>0</v>
      </c>
      <c r="P34" s="20" t="n">
        <v>0</v>
      </c>
      <c r="Q34" s="18" t="n">
        <v>6.78957155</v>
      </c>
      <c r="R34" s="20" t="n">
        <v>1.74226351</v>
      </c>
    </row>
    <row r="35" spans="1:18">
      <c r="A35" s="15" t="s">
        <v>432</v>
      </c>
      <c r="B35" s="17" t="n">
        <v>6406</v>
      </c>
      <c r="C35" s="18">
        <f>(450.0/B35*100)</f>
        <v/>
      </c>
      <c r="D35" s="19" t="n">
        <v>5956</v>
      </c>
      <c r="E35" s="18" t="n">
        <v>19.31997167</v>
      </c>
      <c r="F35" s="20" t="n">
        <v>0.66951731</v>
      </c>
      <c r="G35" s="18" t="n">
        <v>68.93727908</v>
      </c>
      <c r="H35" s="20" t="n">
        <v>0.65569919</v>
      </c>
      <c r="I35" s="18" t="n">
        <v>5.02609543</v>
      </c>
      <c r="J35" s="20" t="n">
        <v>0.08215685</v>
      </c>
      <c r="K35" s="18" t="s">
        <v>404</v>
      </c>
      <c r="L35" s="20" t="s">
        <v>404</v>
      </c>
      <c r="M35" s="18" t="n">
        <v>0</v>
      </c>
      <c r="N35" s="20" t="n">
        <v>0</v>
      </c>
      <c r="O35" s="18" t="n">
        <v>0</v>
      </c>
      <c r="P35" s="20" t="n">
        <v>0</v>
      </c>
      <c r="Q35" s="18" t="n">
        <v>6.71665383</v>
      </c>
      <c r="R35" s="20" t="n">
        <v>0.06901500000000001</v>
      </c>
    </row>
    <row r="36" spans="1:18">
      <c r="A36" s="15" t="s">
        <v>433</v>
      </c>
      <c r="B36" s="17" t="n">
        <v>6736</v>
      </c>
      <c r="C36" s="18">
        <f>(674.0/B36*100)</f>
        <v/>
      </c>
      <c r="D36" s="19" t="n">
        <v>6062</v>
      </c>
      <c r="E36" s="18" t="n">
        <v>33.53276429</v>
      </c>
      <c r="F36" s="20" t="n">
        <v>3.53190931</v>
      </c>
      <c r="G36" s="18" t="n">
        <v>66.32582877999999</v>
      </c>
      <c r="H36" s="20" t="n">
        <v>3.5271003</v>
      </c>
      <c r="I36" s="18" t="n">
        <v>0.14140693</v>
      </c>
      <c r="J36" s="20" t="n">
        <v>0.14446386</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58.59215859</v>
      </c>
      <c r="F37" s="20" t="n">
        <v>3.67317663</v>
      </c>
      <c r="G37" s="18" t="n">
        <v>40.37404145</v>
      </c>
      <c r="H37" s="20" t="n">
        <v>3.71793293</v>
      </c>
      <c r="I37" s="18" t="n">
        <v>0.51106475</v>
      </c>
      <c r="J37" s="20" t="n">
        <v>0.51552163</v>
      </c>
      <c r="K37" s="18" t="s">
        <v>404</v>
      </c>
      <c r="L37" s="20" t="s">
        <v>404</v>
      </c>
      <c r="M37" s="18" t="n">
        <v>0</v>
      </c>
      <c r="N37" s="20" t="n">
        <v>0</v>
      </c>
      <c r="O37" s="18" t="n">
        <v>0</v>
      </c>
      <c r="P37" s="20" t="n">
        <v>0</v>
      </c>
      <c r="Q37" s="18" t="n">
        <v>0.52273521</v>
      </c>
      <c r="R37" s="20" t="n">
        <v>0.74351588</v>
      </c>
    </row>
    <row r="38" spans="1:18">
      <c r="A38" s="15" t="s">
        <v>435</v>
      </c>
      <c r="B38" s="17" t="n">
        <v>5860</v>
      </c>
      <c r="C38" s="18">
        <f>(268.0/B38*100)</f>
        <v/>
      </c>
      <c r="D38" s="19" t="n">
        <v>5592</v>
      </c>
      <c r="E38" s="18" t="n">
        <v>26.23984793</v>
      </c>
      <c r="F38" s="20" t="n">
        <v>3.49732595</v>
      </c>
      <c r="G38" s="18" t="n">
        <v>59.35403219</v>
      </c>
      <c r="H38" s="20" t="n">
        <v>3.43500619</v>
      </c>
      <c r="I38" s="18" t="n">
        <v>2.73841667</v>
      </c>
      <c r="J38" s="20" t="n">
        <v>1.44364425</v>
      </c>
      <c r="K38" s="18" t="s">
        <v>404</v>
      </c>
      <c r="L38" s="20" t="s">
        <v>404</v>
      </c>
      <c r="M38" s="18" t="n">
        <v>0</v>
      </c>
      <c r="N38" s="20" t="n">
        <v>0</v>
      </c>
      <c r="O38" s="18" t="n">
        <v>0</v>
      </c>
      <c r="P38" s="20" t="n">
        <v>0</v>
      </c>
      <c r="Q38" s="18" t="n">
        <v>11.66770321</v>
      </c>
      <c r="R38" s="20" t="n">
        <v>2.62565558</v>
      </c>
    </row>
    <row r="39" spans="1:18">
      <c r="A39" s="15" t="s">
        <v>436</v>
      </c>
      <c r="B39" s="17" t="n">
        <v>5895</v>
      </c>
      <c r="C39" s="18">
        <f>(0.0/B39*100)</f>
        <v/>
      </c>
      <c r="D39" s="19" t="n">
        <v>5895</v>
      </c>
      <c r="E39" s="18" t="n">
        <v>57.45913871</v>
      </c>
      <c r="F39" s="20" t="n">
        <v>4.49138961</v>
      </c>
      <c r="G39" s="18" t="n">
        <v>37.9651277</v>
      </c>
      <c r="H39" s="20" t="n">
        <v>4.30672992</v>
      </c>
      <c r="I39" s="18" t="n">
        <v>0.23518098</v>
      </c>
      <c r="J39" s="20" t="n">
        <v>0.19783543</v>
      </c>
      <c r="K39" s="18" t="s">
        <v>404</v>
      </c>
      <c r="L39" s="20" t="s">
        <v>404</v>
      </c>
      <c r="M39" s="18" t="n">
        <v>0</v>
      </c>
      <c r="N39" s="20" t="n">
        <v>0</v>
      </c>
      <c r="O39" s="18" t="n">
        <v>0</v>
      </c>
      <c r="P39" s="20" t="n">
        <v>0</v>
      </c>
      <c r="Q39" s="18" t="n">
        <v>4.34055261</v>
      </c>
      <c r="R39" s="20" t="n">
        <v>1.65365854</v>
      </c>
    </row>
    <row r="40" spans="1:18">
      <c r="A40" s="15" t="s">
        <v>437</v>
      </c>
      <c r="B40" s="17" t="n">
        <v>14157</v>
      </c>
      <c r="C40" s="18">
        <f>(2954.0/B40*100)</f>
        <v/>
      </c>
      <c r="D40" s="19" t="n">
        <v>11203</v>
      </c>
      <c r="E40" s="18" t="n">
        <v>79.20188055</v>
      </c>
      <c r="F40" s="20" t="n">
        <v>3.28875833</v>
      </c>
      <c r="G40" s="18" t="n">
        <v>15.34028746</v>
      </c>
      <c r="H40" s="20" t="n">
        <v>2.88639229</v>
      </c>
      <c r="I40" s="18" t="n">
        <v>2.46675535</v>
      </c>
      <c r="J40" s="20" t="n">
        <v>0.7245043799999999</v>
      </c>
      <c r="K40" s="18" t="s">
        <v>404</v>
      </c>
      <c r="L40" s="20" t="s">
        <v>404</v>
      </c>
      <c r="M40" s="18" t="n">
        <v>0</v>
      </c>
      <c r="N40" s="20" t="n">
        <v>0</v>
      </c>
      <c r="O40" s="18" t="n">
        <v>0</v>
      </c>
      <c r="P40" s="20" t="n">
        <v>0</v>
      </c>
      <c r="Q40" s="18" t="n">
        <v>2.99107664</v>
      </c>
      <c r="R40" s="20" t="n">
        <v>1.28381863</v>
      </c>
    </row>
    <row r="41" spans="1:18">
      <c r="A41" s="15" t="s">
        <v>438</v>
      </c>
      <c r="B41" s="17" t="n">
        <v>5712</v>
      </c>
      <c r="C41" s="18">
        <f>(99.0/B41*100)</f>
        <v/>
      </c>
      <c r="D41" s="19" t="n">
        <v>5613</v>
      </c>
      <c r="E41" s="18" t="n">
        <v>68.43694915</v>
      </c>
      <c r="F41" s="20" t="n">
        <v>4.12332804</v>
      </c>
      <c r="G41" s="18" t="n">
        <v>27.11839237</v>
      </c>
      <c r="H41" s="20" t="n">
        <v>3.52988802</v>
      </c>
      <c r="I41" s="18" t="n">
        <v>0.72477506</v>
      </c>
      <c r="J41" s="20" t="n">
        <v>0.59059192</v>
      </c>
      <c r="K41" s="18" t="s">
        <v>404</v>
      </c>
      <c r="L41" s="20" t="s">
        <v>404</v>
      </c>
      <c r="M41" s="18" t="n">
        <v>0</v>
      </c>
      <c r="N41" s="20" t="n">
        <v>0</v>
      </c>
      <c r="O41" s="18" t="n">
        <v>0</v>
      </c>
      <c r="P41" s="20" t="n">
        <v>0</v>
      </c>
      <c r="Q41" s="18" t="n">
        <v>3.71988341</v>
      </c>
      <c r="R41" s="20" t="n">
        <v>1.58076046</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48.05144664</v>
      </c>
      <c r="F44" s="20" t="n">
        <v>3.85498497</v>
      </c>
      <c r="G44" s="18" t="n">
        <v>23.20885082</v>
      </c>
      <c r="H44" s="20" t="n">
        <v>3.20662416</v>
      </c>
      <c r="I44" s="18" t="n">
        <v>0</v>
      </c>
      <c r="J44" s="20" t="n">
        <v>0</v>
      </c>
      <c r="K44" s="18" t="s">
        <v>404</v>
      </c>
      <c r="L44" s="20" t="s">
        <v>404</v>
      </c>
      <c r="M44" s="18" t="n">
        <v>0</v>
      </c>
      <c r="N44" s="20" t="n">
        <v>0</v>
      </c>
      <c r="O44" s="18" t="n">
        <v>0</v>
      </c>
      <c r="P44" s="20" t="n">
        <v>0</v>
      </c>
      <c r="Q44" s="18" t="n">
        <v>28.73970254</v>
      </c>
      <c r="R44" s="20" t="n">
        <v>3.38303919</v>
      </c>
    </row>
    <row r="45" spans="1:18">
      <c r="A45" s="15" t="s">
        <v>442</v>
      </c>
      <c r="B45" s="17" t="n">
        <v>5519</v>
      </c>
      <c r="C45" s="18">
        <f>(0.0/B45*100)</f>
        <v/>
      </c>
      <c r="D45" s="19" t="n">
        <v>5519</v>
      </c>
      <c r="E45" s="18" t="n">
        <v>36.26281678</v>
      </c>
      <c r="F45" s="20" t="n">
        <v>4.32965633</v>
      </c>
      <c r="G45" s="18" t="n">
        <v>56.52623344</v>
      </c>
      <c r="H45" s="20" t="n">
        <v>4.17436454</v>
      </c>
      <c r="I45" s="18" t="n">
        <v>0</v>
      </c>
      <c r="J45" s="20" t="n">
        <v>0</v>
      </c>
      <c r="K45" s="18" t="s">
        <v>404</v>
      </c>
      <c r="L45" s="20" t="s">
        <v>404</v>
      </c>
      <c r="M45" s="18" t="n">
        <v>0</v>
      </c>
      <c r="N45" s="20" t="n">
        <v>0</v>
      </c>
      <c r="O45" s="18" t="n">
        <v>0</v>
      </c>
      <c r="P45" s="20" t="n">
        <v>0</v>
      </c>
      <c r="Q45" s="18" t="n">
        <v>7.21094978</v>
      </c>
      <c r="R45" s="20" t="n">
        <v>2.34286506</v>
      </c>
    </row>
    <row r="46" spans="1:18">
      <c r="A46" s="15" t="s">
        <v>443</v>
      </c>
      <c r="B46" s="17" t="n">
        <v>23141</v>
      </c>
      <c r="C46" s="18">
        <f>(5978.0/B46*100)</f>
        <v/>
      </c>
      <c r="D46" s="19" t="n">
        <v>17163</v>
      </c>
      <c r="E46" s="18" t="n">
        <v>58.35343152</v>
      </c>
      <c r="F46" s="20" t="n">
        <v>2.58972006</v>
      </c>
      <c r="G46" s="18" t="n">
        <v>26.29413054</v>
      </c>
      <c r="H46" s="20" t="n">
        <v>2.52158489</v>
      </c>
      <c r="I46" s="18" t="n">
        <v>15.35243794</v>
      </c>
      <c r="J46" s="20" t="n">
        <v>1.59026825</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37.26808076</v>
      </c>
      <c r="F47" s="20" t="n">
        <v>3.50755695</v>
      </c>
      <c r="G47" s="18" t="n">
        <v>53.32500777</v>
      </c>
      <c r="H47" s="20" t="n">
        <v>3.50172842</v>
      </c>
      <c r="I47" s="18" t="n">
        <v>3.14759677</v>
      </c>
      <c r="J47" s="20" t="n">
        <v>1.24535904</v>
      </c>
      <c r="K47" s="18" t="s">
        <v>404</v>
      </c>
      <c r="L47" s="20" t="s">
        <v>404</v>
      </c>
      <c r="M47" s="18" t="n">
        <v>0</v>
      </c>
      <c r="N47" s="20" t="n">
        <v>0</v>
      </c>
      <c r="O47" s="18" t="n">
        <v>0</v>
      </c>
      <c r="P47" s="20" t="n">
        <v>0</v>
      </c>
      <c r="Q47" s="18" t="n">
        <v>6.2593147</v>
      </c>
      <c r="R47" s="20" t="n">
        <v>1.84710895</v>
      </c>
    </row>
    <row r="48" spans="1:18">
      <c r="A48" s="15" t="s">
        <v>445</v>
      </c>
      <c r="B48" s="17" t="n">
        <v>9841</v>
      </c>
      <c r="C48" s="18">
        <f>(40.0/B48*100)</f>
        <v/>
      </c>
      <c r="D48" s="19" t="n">
        <v>9801</v>
      </c>
      <c r="E48" s="18" t="n">
        <v>91.68620014</v>
      </c>
      <c r="F48" s="20" t="n">
        <v>2.7767487</v>
      </c>
      <c r="G48" s="18" t="n">
        <v>6.34225948</v>
      </c>
      <c r="H48" s="20" t="n">
        <v>2.6135948</v>
      </c>
      <c r="I48" s="18" t="n">
        <v>0.53523928</v>
      </c>
      <c r="J48" s="20" t="n">
        <v>0.52726012</v>
      </c>
      <c r="K48" s="18" t="s">
        <v>404</v>
      </c>
      <c r="L48" s="20" t="s">
        <v>404</v>
      </c>
      <c r="M48" s="18" t="n">
        <v>0</v>
      </c>
      <c r="N48" s="20" t="n">
        <v>0</v>
      </c>
      <c r="O48" s="18" t="n">
        <v>0</v>
      </c>
      <c r="P48" s="20" t="n">
        <v>0</v>
      </c>
      <c r="Q48" s="18" t="n">
        <v>1.43630111</v>
      </c>
      <c r="R48" s="20" t="n">
        <v>0.80619701</v>
      </c>
    </row>
    <row r="49" spans="1:18">
      <c r="A49" s="15" t="s">
        <v>446</v>
      </c>
      <c r="B49" s="17" t="n">
        <v>6349</v>
      </c>
      <c r="C49" s="18">
        <f>(52.0/B49*100)</f>
        <v/>
      </c>
      <c r="D49" s="19" t="n">
        <v>6297</v>
      </c>
      <c r="E49" s="18" t="n">
        <v>26.00748139</v>
      </c>
      <c r="F49" s="20" t="n">
        <v>3.31907522</v>
      </c>
      <c r="G49" s="18" t="n">
        <v>38.89671773</v>
      </c>
      <c r="H49" s="20" t="n">
        <v>3.16096738</v>
      </c>
      <c r="I49" s="18" t="n">
        <v>0</v>
      </c>
      <c r="J49" s="20" t="n">
        <v>0</v>
      </c>
      <c r="K49" s="18" t="s">
        <v>404</v>
      </c>
      <c r="L49" s="20" t="s">
        <v>404</v>
      </c>
      <c r="M49" s="18" t="n">
        <v>0</v>
      </c>
      <c r="N49" s="20" t="n">
        <v>0</v>
      </c>
      <c r="O49" s="18" t="n">
        <v>0</v>
      </c>
      <c r="P49" s="20" t="n">
        <v>0</v>
      </c>
      <c r="Q49" s="18" t="n">
        <v>35.09580089</v>
      </c>
      <c r="R49" s="20" t="n">
        <v>3.21145672</v>
      </c>
    </row>
    <row r="50" spans="1:18">
      <c r="A50" s="15" t="s">
        <v>447</v>
      </c>
      <c r="B50" s="17" t="n">
        <v>11795</v>
      </c>
      <c r="C50" s="18">
        <f>(1031.0/B50*100)</f>
        <v/>
      </c>
      <c r="D50" s="19" t="n">
        <v>10764</v>
      </c>
      <c r="E50" s="18" t="n">
        <v>59.48651759</v>
      </c>
      <c r="F50" s="20" t="n">
        <v>2.8348271</v>
      </c>
      <c r="G50" s="18" t="n">
        <v>24.22745653</v>
      </c>
      <c r="H50" s="20" t="n">
        <v>2.71066462</v>
      </c>
      <c r="I50" s="18" t="n">
        <v>8.769175479999999</v>
      </c>
      <c r="J50" s="20" t="n">
        <v>2.05654139</v>
      </c>
      <c r="K50" s="18" t="s">
        <v>404</v>
      </c>
      <c r="L50" s="20" t="s">
        <v>404</v>
      </c>
      <c r="M50" s="18" t="n">
        <v>0</v>
      </c>
      <c r="N50" s="20" t="n">
        <v>0</v>
      </c>
      <c r="O50" s="18" t="n">
        <v>0</v>
      </c>
      <c r="P50" s="20" t="n">
        <v>0</v>
      </c>
      <c r="Q50" s="18" t="n">
        <v>7.5168504</v>
      </c>
      <c r="R50" s="20" t="n">
        <v>1.60196516</v>
      </c>
    </row>
    <row r="51" spans="1:18">
      <c r="A51" s="15" t="s">
        <v>448</v>
      </c>
      <c r="B51" s="17" t="n">
        <v>6866</v>
      </c>
      <c r="C51" s="18">
        <f>(1221.0/B51*100)</f>
        <v/>
      </c>
      <c r="D51" s="19" t="n">
        <v>5645</v>
      </c>
      <c r="E51" s="18" t="n">
        <v>15.12597306</v>
      </c>
      <c r="F51" s="20" t="n">
        <v>3.01775116</v>
      </c>
      <c r="G51" s="18" t="n">
        <v>77.60557023</v>
      </c>
      <c r="H51" s="20" t="n">
        <v>3.39603992</v>
      </c>
      <c r="I51" s="18" t="n">
        <v>7.2684567</v>
      </c>
      <c r="J51" s="20" t="n">
        <v>2.17258295</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26.6538379</v>
      </c>
      <c r="F52" s="20" t="n">
        <v>3.40440025</v>
      </c>
      <c r="G52" s="18" t="n">
        <v>64.66066603</v>
      </c>
      <c r="H52" s="20" t="n">
        <v>3.4394024</v>
      </c>
      <c r="I52" s="18" t="n">
        <v>0.70727103</v>
      </c>
      <c r="J52" s="20" t="n">
        <v>0.01650758</v>
      </c>
      <c r="K52" s="18" t="s">
        <v>404</v>
      </c>
      <c r="L52" s="20" t="s">
        <v>404</v>
      </c>
      <c r="M52" s="18" t="n">
        <v>0</v>
      </c>
      <c r="N52" s="20" t="n">
        <v>0</v>
      </c>
      <c r="O52" s="18" t="n">
        <v>0</v>
      </c>
      <c r="P52" s="20" t="n">
        <v>0</v>
      </c>
      <c r="Q52" s="18" t="n">
        <v>7.97822504</v>
      </c>
      <c r="R52" s="20" t="n">
        <v>2.05144449</v>
      </c>
    </row>
    <row r="53" spans="1:18">
      <c r="A53" s="15" t="s">
        <v>450</v>
      </c>
      <c r="B53" s="17" t="n">
        <v>5571</v>
      </c>
      <c r="C53" s="18">
        <f>(0.0/B53*100)</f>
        <v/>
      </c>
      <c r="D53" s="19" t="n">
        <v>5571</v>
      </c>
      <c r="E53" s="18" t="n">
        <v>45.27358899</v>
      </c>
      <c r="F53" s="20" t="n">
        <v>0.15507192</v>
      </c>
      <c r="G53" s="18" t="n">
        <v>40.3871897</v>
      </c>
      <c r="H53" s="20" t="n">
        <v>0.13673845</v>
      </c>
      <c r="I53" s="18" t="n">
        <v>1.01628048</v>
      </c>
      <c r="J53" s="20" t="n">
        <v>0.06215544</v>
      </c>
      <c r="K53" s="18" t="s">
        <v>404</v>
      </c>
      <c r="L53" s="20" t="s">
        <v>404</v>
      </c>
      <c r="M53" s="18" t="n">
        <v>0</v>
      </c>
      <c r="N53" s="20" t="n">
        <v>0</v>
      </c>
      <c r="O53" s="18" t="n">
        <v>0</v>
      </c>
      <c r="P53" s="20" t="n">
        <v>0</v>
      </c>
      <c r="Q53" s="18" t="n">
        <v>13.32294083</v>
      </c>
      <c r="R53" s="20" t="n">
        <v>0.11721348</v>
      </c>
    </row>
    <row r="54" spans="1:18">
      <c r="A54" s="15" t="s">
        <v>451</v>
      </c>
      <c r="B54" s="17" t="n">
        <v>4740</v>
      </c>
      <c r="C54" s="18">
        <f>(199.0/B54*100)</f>
        <v/>
      </c>
      <c r="D54" s="19" t="n">
        <v>4541</v>
      </c>
      <c r="E54" s="18" t="n">
        <v>30.23876679</v>
      </c>
      <c r="F54" s="20" t="n">
        <v>3.92844043</v>
      </c>
      <c r="G54" s="18" t="n">
        <v>26.07992826</v>
      </c>
      <c r="H54" s="20" t="n">
        <v>3.68510962</v>
      </c>
      <c r="I54" s="18" t="n">
        <v>12.32065786</v>
      </c>
      <c r="J54" s="20" t="n">
        <v>1.87807052</v>
      </c>
      <c r="K54" s="18" t="s">
        <v>404</v>
      </c>
      <c r="L54" s="20" t="s">
        <v>404</v>
      </c>
      <c r="M54" s="18" t="n">
        <v>0</v>
      </c>
      <c r="N54" s="20" t="n">
        <v>0</v>
      </c>
      <c r="O54" s="18" t="n">
        <v>0</v>
      </c>
      <c r="P54" s="20" t="n">
        <v>0</v>
      </c>
      <c r="Q54" s="18" t="n">
        <v>31.36064709</v>
      </c>
      <c r="R54" s="20" t="n">
        <v>4.07440381</v>
      </c>
    </row>
    <row r="55" spans="1:18">
      <c r="A55" s="15" t="s">
        <v>452</v>
      </c>
      <c r="B55" s="17" t="n">
        <v>5316</v>
      </c>
      <c r="C55" s="18">
        <f>(43.0/B55*100)</f>
        <v/>
      </c>
      <c r="D55" s="19" t="n">
        <v>5273</v>
      </c>
      <c r="E55" s="18" t="n">
        <v>52.72227084</v>
      </c>
      <c r="F55" s="20" t="n">
        <v>3.05147593</v>
      </c>
      <c r="G55" s="18" t="n">
        <v>8.74202794</v>
      </c>
      <c r="H55" s="20" t="n">
        <v>1.94378232</v>
      </c>
      <c r="I55" s="18" t="n">
        <v>0</v>
      </c>
      <c r="J55" s="20" t="n">
        <v>0</v>
      </c>
      <c r="K55" s="18" t="s">
        <v>404</v>
      </c>
      <c r="L55" s="20" t="s">
        <v>404</v>
      </c>
      <c r="M55" s="18" t="n">
        <v>0</v>
      </c>
      <c r="N55" s="20" t="n">
        <v>0</v>
      </c>
      <c r="O55" s="18" t="n">
        <v>0</v>
      </c>
      <c r="P55" s="20" t="n">
        <v>0</v>
      </c>
      <c r="Q55" s="18" t="n">
        <v>38.53570122</v>
      </c>
      <c r="R55" s="20" t="n">
        <v>3.07606201</v>
      </c>
    </row>
    <row r="56" spans="1:18">
      <c r="A56" s="15" t="s">
        <v>453</v>
      </c>
      <c r="B56" s="17" t="n">
        <v>5359</v>
      </c>
      <c r="C56" s="18">
        <f>(0.0/B56*100)</f>
        <v/>
      </c>
      <c r="D56" s="19" t="n">
        <v>5359</v>
      </c>
      <c r="E56" s="18" t="n">
        <v>55.87126554</v>
      </c>
      <c r="F56" s="20" t="n">
        <v>4.18936098</v>
      </c>
      <c r="G56" s="18" t="n">
        <v>34.3842372</v>
      </c>
      <c r="H56" s="20" t="n">
        <v>4.10019496</v>
      </c>
      <c r="I56" s="18" t="n">
        <v>4.28530324</v>
      </c>
      <c r="J56" s="20" t="n">
        <v>1.60179577</v>
      </c>
      <c r="K56" s="18" t="s">
        <v>404</v>
      </c>
      <c r="L56" s="20" t="s">
        <v>404</v>
      </c>
      <c r="M56" s="18" t="n">
        <v>0</v>
      </c>
      <c r="N56" s="20" t="n">
        <v>0</v>
      </c>
      <c r="O56" s="18" t="n">
        <v>0</v>
      </c>
      <c r="P56" s="20" t="n">
        <v>0</v>
      </c>
      <c r="Q56" s="18" t="n">
        <v>5.45919401</v>
      </c>
      <c r="R56" s="20" t="n">
        <v>2.08822105</v>
      </c>
    </row>
    <row r="57" spans="1:18">
      <c r="A57" s="15" t="s">
        <v>454</v>
      </c>
      <c r="B57" s="17" t="n">
        <v>6513</v>
      </c>
      <c r="C57" s="18">
        <f>(0.0/B57*100)</f>
        <v/>
      </c>
      <c r="D57" s="19" t="n">
        <v>6513</v>
      </c>
      <c r="E57" s="18" t="n">
        <v>72.00181286999999</v>
      </c>
      <c r="F57" s="20" t="n">
        <v>3.42403475</v>
      </c>
      <c r="G57" s="18" t="n">
        <v>9.283561410000001</v>
      </c>
      <c r="H57" s="20" t="n">
        <v>2.28093785</v>
      </c>
      <c r="I57" s="18" t="n">
        <v>0</v>
      </c>
      <c r="J57" s="20" t="n">
        <v>0</v>
      </c>
      <c r="K57" s="18" t="s">
        <v>404</v>
      </c>
      <c r="L57" s="20" t="s">
        <v>404</v>
      </c>
      <c r="M57" s="18" t="n">
        <v>0</v>
      </c>
      <c r="N57" s="20" t="n">
        <v>0</v>
      </c>
      <c r="O57" s="18" t="n">
        <v>0</v>
      </c>
      <c r="P57" s="20" t="n">
        <v>0</v>
      </c>
      <c r="Q57" s="18" t="n">
        <v>18.71462573</v>
      </c>
      <c r="R57" s="20" t="n">
        <v>2.7000439</v>
      </c>
    </row>
    <row r="58" spans="1:18">
      <c r="A58" s="15" t="s">
        <v>455</v>
      </c>
      <c r="B58" s="17" t="n">
        <v>7267</v>
      </c>
      <c r="C58" s="18">
        <f>(0.0/B58*100)</f>
        <v/>
      </c>
      <c r="D58" s="19" t="n">
        <v>7267</v>
      </c>
      <c r="E58" s="18" t="n">
        <v>37.19363762</v>
      </c>
      <c r="F58" s="20" t="n">
        <v>3.84913229</v>
      </c>
      <c r="G58" s="18" t="n">
        <v>19.80340313</v>
      </c>
      <c r="H58" s="20" t="n">
        <v>3.06121037</v>
      </c>
      <c r="I58" s="18" t="n">
        <v>0</v>
      </c>
      <c r="J58" s="20" t="n">
        <v>0</v>
      </c>
      <c r="K58" s="18" t="s">
        <v>404</v>
      </c>
      <c r="L58" s="20" t="s">
        <v>404</v>
      </c>
      <c r="M58" s="18" t="n">
        <v>0</v>
      </c>
      <c r="N58" s="20" t="n">
        <v>0</v>
      </c>
      <c r="O58" s="18" t="n">
        <v>0</v>
      </c>
      <c r="P58" s="20" t="n">
        <v>0</v>
      </c>
      <c r="Q58" s="18" t="n">
        <v>43.00295924</v>
      </c>
      <c r="R58" s="20" t="n">
        <v>3.43680351</v>
      </c>
    </row>
    <row r="59" spans="1:18">
      <c r="A59" s="15" t="s">
        <v>456</v>
      </c>
      <c r="B59" s="17" t="n">
        <v>4826</v>
      </c>
      <c r="C59" s="18">
        <f>(0.0/B59*100)</f>
        <v/>
      </c>
      <c r="D59" s="19" t="n">
        <v>4826</v>
      </c>
      <c r="E59" s="18" t="n">
        <v>36.69726551</v>
      </c>
      <c r="F59" s="20" t="n">
        <v>1.17422615</v>
      </c>
      <c r="G59" s="18" t="n">
        <v>25.51531666</v>
      </c>
      <c r="H59" s="20" t="n">
        <v>1.12256786</v>
      </c>
      <c r="I59" s="18" t="n">
        <v>0</v>
      </c>
      <c r="J59" s="20" t="n">
        <v>0</v>
      </c>
      <c r="K59" s="18" t="s">
        <v>404</v>
      </c>
      <c r="L59" s="20" t="s">
        <v>404</v>
      </c>
      <c r="M59" s="18" t="n">
        <v>0</v>
      </c>
      <c r="N59" s="20" t="n">
        <v>0</v>
      </c>
      <c r="O59" s="18" t="n">
        <v>0</v>
      </c>
      <c r="P59" s="20" t="n">
        <v>0</v>
      </c>
      <c r="Q59" s="18" t="n">
        <v>37.78741783</v>
      </c>
      <c r="R59" s="20" t="n">
        <v>1.39929372</v>
      </c>
    </row>
    <row r="60" spans="1:18">
      <c r="A60" s="15" t="s">
        <v>457</v>
      </c>
      <c r="B60" s="17" t="n">
        <v>4546</v>
      </c>
      <c r="C60" s="18">
        <f>(0.0/B60*100)</f>
        <v/>
      </c>
      <c r="D60" s="19" t="n">
        <v>4546</v>
      </c>
      <c r="E60" s="18" t="n">
        <v>36.8812881</v>
      </c>
      <c r="F60" s="20" t="n">
        <v>3.25539698</v>
      </c>
      <c r="G60" s="18" t="n">
        <v>11.93447115</v>
      </c>
      <c r="H60" s="20" t="n">
        <v>2.2686302</v>
      </c>
      <c r="I60" s="18" t="n">
        <v>0</v>
      </c>
      <c r="J60" s="20" t="n">
        <v>0</v>
      </c>
      <c r="K60" s="18" t="s">
        <v>404</v>
      </c>
      <c r="L60" s="20" t="s">
        <v>404</v>
      </c>
      <c r="M60" s="18" t="n">
        <v>0</v>
      </c>
      <c r="N60" s="20" t="n">
        <v>0</v>
      </c>
      <c r="O60" s="18" t="n">
        <v>0</v>
      </c>
      <c r="P60" s="20" t="n">
        <v>0</v>
      </c>
      <c r="Q60" s="18" t="n">
        <v>51.18424074</v>
      </c>
      <c r="R60" s="20" t="n">
        <v>3.40067476</v>
      </c>
    </row>
    <row r="61" spans="1:18">
      <c r="A61" s="15" t="s">
        <v>458</v>
      </c>
      <c r="B61" s="17" t="n">
        <v>6525</v>
      </c>
      <c r="C61" s="18">
        <f>(0.0/B61*100)</f>
        <v/>
      </c>
      <c r="D61" s="19" t="n">
        <v>6525</v>
      </c>
      <c r="E61" s="18" t="n">
        <v>45.06820065</v>
      </c>
      <c r="F61" s="20" t="n">
        <v>2.98125206</v>
      </c>
      <c r="G61" s="18" t="n">
        <v>39.84764665</v>
      </c>
      <c r="H61" s="20" t="n">
        <v>2.77356242</v>
      </c>
      <c r="I61" s="18" t="n">
        <v>1.18782742</v>
      </c>
      <c r="J61" s="20" t="n">
        <v>0.71730393</v>
      </c>
      <c r="K61" s="18" t="s">
        <v>404</v>
      </c>
      <c r="L61" s="20" t="s">
        <v>404</v>
      </c>
      <c r="M61" s="18" t="n">
        <v>0</v>
      </c>
      <c r="N61" s="20" t="n">
        <v>0</v>
      </c>
      <c r="O61" s="18" t="n">
        <v>0</v>
      </c>
      <c r="P61" s="20" t="n">
        <v>0</v>
      </c>
      <c r="Q61" s="18" t="n">
        <v>13.89632527</v>
      </c>
      <c r="R61" s="20" t="n">
        <v>2.13092436</v>
      </c>
    </row>
    <row r="62" spans="1:18">
      <c r="A62" s="15" t="s">
        <v>459</v>
      </c>
      <c r="B62" s="17" t="n">
        <v>4476</v>
      </c>
      <c r="C62" s="18">
        <f>(0.0/B62*100)</f>
        <v/>
      </c>
      <c r="D62" s="19" t="n">
        <v>4476</v>
      </c>
      <c r="E62" s="18" t="n">
        <v>52.57857609</v>
      </c>
      <c r="F62" s="20" t="n">
        <v>0.06304137</v>
      </c>
      <c r="G62" s="18" t="n">
        <v>37.38973947</v>
      </c>
      <c r="H62" s="20" t="n">
        <v>0.06105926</v>
      </c>
      <c r="I62" s="18" t="n">
        <v>0.43076457</v>
      </c>
      <c r="J62" s="20" t="n">
        <v>0.00694981</v>
      </c>
      <c r="K62" s="18" t="s">
        <v>404</v>
      </c>
      <c r="L62" s="20" t="s">
        <v>404</v>
      </c>
      <c r="M62" s="18" t="n">
        <v>0</v>
      </c>
      <c r="N62" s="20" t="n">
        <v>0</v>
      </c>
      <c r="O62" s="18" t="n">
        <v>0</v>
      </c>
      <c r="P62" s="20" t="n">
        <v>0</v>
      </c>
      <c r="Q62" s="18" t="n">
        <v>9.600919879999999</v>
      </c>
      <c r="R62" s="20" t="n">
        <v>0.03498569</v>
      </c>
    </row>
    <row r="63" spans="1:18">
      <c r="A63" s="15" t="s">
        <v>460</v>
      </c>
      <c r="B63" s="17" t="n">
        <v>5324</v>
      </c>
      <c r="C63" s="18">
        <f>(0.0/B63*100)</f>
        <v/>
      </c>
      <c r="D63" s="19" t="n">
        <v>5324</v>
      </c>
      <c r="E63" s="18" t="n">
        <v>52.71454041</v>
      </c>
      <c r="F63" s="20" t="n">
        <v>0.18665682</v>
      </c>
      <c r="G63" s="18" t="n">
        <v>10.49161776</v>
      </c>
      <c r="H63" s="20" t="n">
        <v>0.07663764000000001</v>
      </c>
      <c r="I63" s="18" t="n">
        <v>0</v>
      </c>
      <c r="J63" s="20" t="n">
        <v>0</v>
      </c>
      <c r="K63" s="18" t="s">
        <v>404</v>
      </c>
      <c r="L63" s="20" t="s">
        <v>404</v>
      </c>
      <c r="M63" s="18" t="n">
        <v>0</v>
      </c>
      <c r="N63" s="20" t="n">
        <v>0</v>
      </c>
      <c r="O63" s="18" t="n">
        <v>0</v>
      </c>
      <c r="P63" s="20" t="n">
        <v>0</v>
      </c>
      <c r="Q63" s="18" t="n">
        <v>36.79384183</v>
      </c>
      <c r="R63" s="20" t="n">
        <v>0.18894316</v>
      </c>
    </row>
    <row r="64" spans="1:18">
      <c r="A64" s="15" t="s">
        <v>461</v>
      </c>
      <c r="B64" s="17" t="n">
        <v>3634</v>
      </c>
      <c r="C64" s="18">
        <f>(27.0/B64*100)</f>
        <v/>
      </c>
      <c r="D64" s="19" t="n">
        <v>3607</v>
      </c>
      <c r="E64" s="18" t="n">
        <v>58.10622267</v>
      </c>
      <c r="F64" s="20" t="n">
        <v>0.11782412</v>
      </c>
      <c r="G64" s="18" t="n">
        <v>24.14914539</v>
      </c>
      <c r="H64" s="20" t="n">
        <v>0.08778834000000001</v>
      </c>
      <c r="I64" s="18" t="n">
        <v>0</v>
      </c>
      <c r="J64" s="20" t="n">
        <v>0</v>
      </c>
      <c r="K64" s="18" t="s">
        <v>404</v>
      </c>
      <c r="L64" s="20" t="s">
        <v>404</v>
      </c>
      <c r="M64" s="18" t="n">
        <v>0</v>
      </c>
      <c r="N64" s="20" t="n">
        <v>0</v>
      </c>
      <c r="O64" s="18" t="n">
        <v>0</v>
      </c>
      <c r="P64" s="20" t="n">
        <v>0</v>
      </c>
      <c r="Q64" s="18" t="n">
        <v>17.74463195</v>
      </c>
      <c r="R64" s="20" t="n">
        <v>0.09832046</v>
      </c>
    </row>
    <row r="65" spans="1:18">
      <c r="A65" s="15" t="s">
        <v>462</v>
      </c>
      <c r="B65" s="17" t="n">
        <v>5325</v>
      </c>
      <c r="C65" s="18">
        <f>(0.0/B65*100)</f>
        <v/>
      </c>
      <c r="D65" s="19" t="n">
        <v>5325</v>
      </c>
      <c r="E65" s="18" t="n">
        <v>76.66905359</v>
      </c>
      <c r="F65" s="20" t="n">
        <v>3.16896266</v>
      </c>
      <c r="G65" s="18" t="n">
        <v>13.62177367</v>
      </c>
      <c r="H65" s="20" t="n">
        <v>2.707705</v>
      </c>
      <c r="I65" s="18" t="n">
        <v>0</v>
      </c>
      <c r="J65" s="20" t="n">
        <v>0</v>
      </c>
      <c r="K65" s="18" t="s">
        <v>404</v>
      </c>
      <c r="L65" s="20" t="s">
        <v>404</v>
      </c>
      <c r="M65" s="18" t="n">
        <v>0</v>
      </c>
      <c r="N65" s="20" t="n">
        <v>0</v>
      </c>
      <c r="O65" s="18" t="n">
        <v>0</v>
      </c>
      <c r="P65" s="20" t="n">
        <v>0</v>
      </c>
      <c r="Q65" s="18" t="n">
        <v>9.70917274</v>
      </c>
      <c r="R65" s="20" t="n">
        <v>2.29533919</v>
      </c>
    </row>
    <row r="66" spans="1:18">
      <c r="A66" s="15" t="s">
        <v>463</v>
      </c>
      <c r="B66" s="17" t="n">
        <v>5665</v>
      </c>
      <c r="C66" s="18">
        <f>(0.0/B66*100)</f>
        <v/>
      </c>
      <c r="D66" s="19" t="n">
        <v>5665</v>
      </c>
      <c r="E66" s="18" t="n">
        <v>34.16271717</v>
      </c>
      <c r="F66" s="20" t="n">
        <v>0.32974066</v>
      </c>
      <c r="G66" s="18" t="n">
        <v>54.71702158</v>
      </c>
      <c r="H66" s="20" t="n">
        <v>0.37677888</v>
      </c>
      <c r="I66" s="18" t="n">
        <v>1.05209465</v>
      </c>
      <c r="J66" s="20" t="n">
        <v>0.33984667</v>
      </c>
      <c r="K66" s="18" t="s">
        <v>404</v>
      </c>
      <c r="L66" s="20" t="s">
        <v>404</v>
      </c>
      <c r="M66" s="18" t="n">
        <v>0</v>
      </c>
      <c r="N66" s="20" t="n">
        <v>0</v>
      </c>
      <c r="O66" s="18" t="n">
        <v>0</v>
      </c>
      <c r="P66" s="20" t="n">
        <v>0</v>
      </c>
      <c r="Q66" s="18" t="n">
        <v>10.06816661</v>
      </c>
      <c r="R66" s="20" t="n">
        <v>0.07031121</v>
      </c>
    </row>
    <row r="67" spans="1:18">
      <c r="A67" s="15" t="s">
        <v>464</v>
      </c>
      <c r="B67" s="17" t="n">
        <v>6971</v>
      </c>
      <c r="C67" s="18">
        <f>(0.0/B67*100)</f>
        <v/>
      </c>
      <c r="D67" s="19" t="n">
        <v>6971</v>
      </c>
      <c r="E67" s="18" t="n">
        <v>44.75331983</v>
      </c>
      <c r="F67" s="20" t="n">
        <v>3.10842646</v>
      </c>
      <c r="G67" s="18" t="n">
        <v>29.33883467</v>
      </c>
      <c r="H67" s="20" t="n">
        <v>2.99612594</v>
      </c>
      <c r="I67" s="18" t="n">
        <v>0.8893451</v>
      </c>
      <c r="J67" s="20" t="n">
        <v>0.5227811</v>
      </c>
      <c r="K67" s="18" t="s">
        <v>404</v>
      </c>
      <c r="L67" s="20" t="s">
        <v>404</v>
      </c>
      <c r="M67" s="18" t="n">
        <v>0</v>
      </c>
      <c r="N67" s="20" t="n">
        <v>0</v>
      </c>
      <c r="O67" s="18" t="n">
        <v>0</v>
      </c>
      <c r="P67" s="20" t="n">
        <v>0</v>
      </c>
      <c r="Q67" s="18" t="n">
        <v>25.01850041</v>
      </c>
      <c r="R67" s="20" t="n">
        <v>2.73655871</v>
      </c>
    </row>
    <row r="68" spans="1:18">
      <c r="A68" s="15" t="s">
        <v>465</v>
      </c>
      <c r="B68" s="17" t="n">
        <v>12083</v>
      </c>
      <c r="C68" s="18">
        <f>(0.0/B68*100)</f>
        <v/>
      </c>
      <c r="D68" s="19" t="n">
        <v>12083</v>
      </c>
      <c r="E68" s="18" t="n">
        <v>77.18055169</v>
      </c>
      <c r="F68" s="20" t="n">
        <v>0.07220790000000001</v>
      </c>
      <c r="G68" s="18" t="n">
        <v>17.25252204</v>
      </c>
      <c r="H68" s="20" t="n">
        <v>0.0624423</v>
      </c>
      <c r="I68" s="18" t="n">
        <v>0.73080554</v>
      </c>
      <c r="J68" s="20" t="n">
        <v>0.02197892</v>
      </c>
      <c r="K68" s="18" t="s">
        <v>404</v>
      </c>
      <c r="L68" s="20" t="s">
        <v>404</v>
      </c>
      <c r="M68" s="18" t="n">
        <v>0</v>
      </c>
      <c r="N68" s="20" t="n">
        <v>0</v>
      </c>
      <c r="O68" s="18" t="n">
        <v>0</v>
      </c>
      <c r="P68" s="20" t="n">
        <v>0</v>
      </c>
      <c r="Q68" s="18" t="n">
        <v>4.83612072</v>
      </c>
      <c r="R68" s="20" t="n">
        <v>0.03852255</v>
      </c>
    </row>
    <row r="69" spans="1:18">
      <c r="A69" s="15" t="s">
        <v>466</v>
      </c>
      <c r="B69" s="17" t="n">
        <v>4876</v>
      </c>
      <c r="C69" s="18">
        <f>(0.0/B69*100)</f>
        <v/>
      </c>
      <c r="D69" s="19" t="n">
        <v>4876</v>
      </c>
      <c r="E69" s="18" t="n">
        <v>71.88416964</v>
      </c>
      <c r="F69" s="20" t="n">
        <v>3.38955358</v>
      </c>
      <c r="G69" s="18" t="n">
        <v>19.06387289</v>
      </c>
      <c r="H69" s="20" t="n">
        <v>2.87612881</v>
      </c>
      <c r="I69" s="18" t="n">
        <v>0</v>
      </c>
      <c r="J69" s="20" t="n">
        <v>0</v>
      </c>
      <c r="K69" s="18" t="s">
        <v>404</v>
      </c>
      <c r="L69" s="20" t="s">
        <v>404</v>
      </c>
      <c r="M69" s="18" t="n">
        <v>0</v>
      </c>
      <c r="N69" s="20" t="n">
        <v>0</v>
      </c>
      <c r="O69" s="18" t="n">
        <v>0</v>
      </c>
      <c r="P69" s="20" t="n">
        <v>0</v>
      </c>
      <c r="Q69" s="18" t="n">
        <v>9.05195747</v>
      </c>
      <c r="R69" s="20" t="n">
        <v>2.24017123</v>
      </c>
    </row>
    <row r="70" spans="1:18">
      <c r="A70" s="15" t="s">
        <v>467</v>
      </c>
      <c r="B70" s="17" t="n">
        <v>6036</v>
      </c>
      <c r="C70" s="18">
        <f>(0.0/B70*100)</f>
        <v/>
      </c>
      <c r="D70" s="19" t="n">
        <v>6036</v>
      </c>
      <c r="E70" s="18" t="n">
        <v>72.94931750000001</v>
      </c>
      <c r="F70" s="20" t="n">
        <v>3.51381226</v>
      </c>
      <c r="G70" s="18" t="n">
        <v>25.65091546</v>
      </c>
      <c r="H70" s="20" t="n">
        <v>3.53758432</v>
      </c>
      <c r="I70" s="18" t="n">
        <v>0</v>
      </c>
      <c r="J70" s="20" t="n">
        <v>0</v>
      </c>
      <c r="K70" s="18" t="s">
        <v>404</v>
      </c>
      <c r="L70" s="20" t="s">
        <v>404</v>
      </c>
      <c r="M70" s="18" t="n">
        <v>0</v>
      </c>
      <c r="N70" s="20" t="n">
        <v>0</v>
      </c>
      <c r="O70" s="18" t="n">
        <v>0</v>
      </c>
      <c r="P70" s="20" t="n">
        <v>0</v>
      </c>
      <c r="Q70" s="18" t="n">
        <v>1.39976704</v>
      </c>
      <c r="R70" s="20" t="n">
        <v>0.69446557</v>
      </c>
    </row>
    <row r="71" spans="1:18">
      <c r="A71" s="15" t="s">
        <v>468</v>
      </c>
      <c r="B71" s="17" t="n">
        <v>6115</v>
      </c>
      <c r="C71" s="18">
        <f>(0.0/B71*100)</f>
        <v/>
      </c>
      <c r="D71" s="19" t="n">
        <v>6115</v>
      </c>
      <c r="E71" s="18" t="n">
        <v>84.28754452</v>
      </c>
      <c r="F71" s="20" t="n">
        <v>0.52375748</v>
      </c>
      <c r="G71" s="18" t="n">
        <v>14.05826729</v>
      </c>
      <c r="H71" s="20" t="n">
        <v>0.51449052</v>
      </c>
      <c r="I71" s="18" t="n">
        <v>0.62661758</v>
      </c>
      <c r="J71" s="20" t="n">
        <v>0.02967901</v>
      </c>
      <c r="K71" s="18" t="s">
        <v>404</v>
      </c>
      <c r="L71" s="20" t="s">
        <v>404</v>
      </c>
      <c r="M71" s="18" t="n">
        <v>0</v>
      </c>
      <c r="N71" s="20" t="n">
        <v>0</v>
      </c>
      <c r="O71" s="18" t="n">
        <v>0</v>
      </c>
      <c r="P71" s="20" t="n">
        <v>0</v>
      </c>
      <c r="Q71" s="18" t="n">
        <v>1.0275706</v>
      </c>
      <c r="R71" s="20" t="n">
        <v>0.02592387</v>
      </c>
    </row>
    <row r="72" spans="1:18">
      <c r="A72" s="15" t="s">
        <v>469</v>
      </c>
      <c r="B72" s="17" t="n">
        <v>7708</v>
      </c>
      <c r="C72" s="18">
        <f>(0.0/B72*100)</f>
        <v/>
      </c>
      <c r="D72" s="19" t="n">
        <v>7708</v>
      </c>
      <c r="E72" s="18" t="n">
        <v>73.94626580000001</v>
      </c>
      <c r="F72" s="20" t="n">
        <v>3.2401778</v>
      </c>
      <c r="G72" s="18" t="n">
        <v>21.61537702</v>
      </c>
      <c r="H72" s="20" t="n">
        <v>2.96138227</v>
      </c>
      <c r="I72" s="18" t="n">
        <v>1.80009285</v>
      </c>
      <c r="J72" s="20" t="n">
        <v>0.92598662</v>
      </c>
      <c r="K72" s="18" t="s">
        <v>404</v>
      </c>
      <c r="L72" s="20" t="s">
        <v>404</v>
      </c>
      <c r="M72" s="18" t="n">
        <v>0</v>
      </c>
      <c r="N72" s="20" t="n">
        <v>0</v>
      </c>
      <c r="O72" s="18" t="n">
        <v>0</v>
      </c>
      <c r="P72" s="20" t="n">
        <v>0</v>
      </c>
      <c r="Q72" s="18" t="n">
        <v>2.63826434</v>
      </c>
      <c r="R72" s="20" t="n">
        <v>1.14087715</v>
      </c>
    </row>
    <row r="73" spans="1:18">
      <c r="A73" s="15" t="s">
        <v>470</v>
      </c>
      <c r="B73" s="17" t="n">
        <v>8249</v>
      </c>
      <c r="C73" s="18">
        <f>(0.0/B73*100)</f>
        <v/>
      </c>
      <c r="D73" s="19" t="n">
        <v>8249</v>
      </c>
      <c r="E73" s="18" t="n">
        <v>63.08820483</v>
      </c>
      <c r="F73" s="20" t="n">
        <v>3.61779961</v>
      </c>
      <c r="G73" s="18" t="n">
        <v>27.33347483</v>
      </c>
      <c r="H73" s="20" t="n">
        <v>3.56251233</v>
      </c>
      <c r="I73" s="18" t="n">
        <v>2.74093588</v>
      </c>
      <c r="J73" s="20" t="n">
        <v>1.27603664</v>
      </c>
      <c r="K73" s="18" t="s">
        <v>404</v>
      </c>
      <c r="L73" s="20" t="s">
        <v>404</v>
      </c>
      <c r="M73" s="18" t="n">
        <v>0</v>
      </c>
      <c r="N73" s="20" t="n">
        <v>0</v>
      </c>
      <c r="O73" s="18" t="n">
        <v>0</v>
      </c>
      <c r="P73" s="20" t="n">
        <v>0</v>
      </c>
      <c r="Q73" s="18" t="n">
        <v>6.83738445</v>
      </c>
      <c r="R73" s="20" t="n">
        <v>1.90761425</v>
      </c>
    </row>
    <row r="74" spans="1:18">
      <c r="A74" s="15" t="s">
        <v>471</v>
      </c>
      <c r="B74" s="17" t="n">
        <v>4692</v>
      </c>
      <c r="C74" s="18">
        <f>(484.0/B74*100)</f>
        <v/>
      </c>
      <c r="D74" s="19" t="n">
        <v>4208</v>
      </c>
      <c r="E74" s="18" t="n">
        <v>51.44951211</v>
      </c>
      <c r="F74" s="20" t="n">
        <v>0.28473066</v>
      </c>
      <c r="G74" s="18" t="n">
        <v>26.04189112</v>
      </c>
      <c r="H74" s="20" t="n">
        <v>0.29122655</v>
      </c>
      <c r="I74" s="18" t="n">
        <v>0</v>
      </c>
      <c r="J74" s="20" t="n">
        <v>0</v>
      </c>
      <c r="K74" s="18" t="s">
        <v>404</v>
      </c>
      <c r="L74" s="20" t="s">
        <v>404</v>
      </c>
      <c r="M74" s="18" t="n">
        <v>0</v>
      </c>
      <c r="N74" s="20" t="n">
        <v>0</v>
      </c>
      <c r="O74" s="18" t="n">
        <v>0</v>
      </c>
      <c r="P74" s="20" t="n">
        <v>0</v>
      </c>
      <c r="Q74" s="18" t="n">
        <v>22.50859677</v>
      </c>
      <c r="R74" s="20" t="n">
        <v>0.26478585</v>
      </c>
    </row>
    <row r="75" spans="1:18">
      <c r="A75" s="15" t="s">
        <v>472</v>
      </c>
      <c r="B75" s="17" t="n">
        <v>5375</v>
      </c>
      <c r="C75" s="18">
        <f>(483.0/B75*100)</f>
        <v/>
      </c>
      <c r="D75" s="19" t="n">
        <v>4892</v>
      </c>
      <c r="E75" s="18" t="n">
        <v>36.44610706</v>
      </c>
      <c r="F75" s="20" t="n">
        <v>3.90226928</v>
      </c>
      <c r="G75" s="18" t="n">
        <v>43.14590931</v>
      </c>
      <c r="H75" s="20" t="n">
        <v>4.00486569</v>
      </c>
      <c r="I75" s="18" t="n">
        <v>9.05972854</v>
      </c>
      <c r="J75" s="20" t="n">
        <v>2.57180003</v>
      </c>
      <c r="K75" s="18" t="s">
        <v>404</v>
      </c>
      <c r="L75" s="20" t="s">
        <v>404</v>
      </c>
      <c r="M75" s="18" t="n">
        <v>0</v>
      </c>
      <c r="N75" s="20" t="n">
        <v>0</v>
      </c>
      <c r="O75" s="18" t="n">
        <v>0</v>
      </c>
      <c r="P75" s="20" t="n">
        <v>0</v>
      </c>
      <c r="Q75" s="18" t="n">
        <v>11.3482551</v>
      </c>
      <c r="R75" s="20" t="n">
        <v>2.62262719</v>
      </c>
    </row>
    <row r="76" spans="1:18">
      <c r="A76" s="15" t="s">
        <v>473</v>
      </c>
      <c r="B76" s="17" t="n">
        <v>14167</v>
      </c>
      <c r="C76" s="18">
        <f>(1400.0/B76*100)</f>
        <v/>
      </c>
      <c r="D76" s="19" t="n">
        <v>12767</v>
      </c>
      <c r="E76" s="18" t="n">
        <v>65.85037674</v>
      </c>
      <c r="F76" s="20" t="n">
        <v>2.68515492</v>
      </c>
      <c r="G76" s="18" t="n">
        <v>15.00125374</v>
      </c>
      <c r="H76" s="20" t="n">
        <v>1.84270819</v>
      </c>
      <c r="I76" s="18" t="n">
        <v>8.696268829999999</v>
      </c>
      <c r="J76" s="20" t="n">
        <v>1.48191425</v>
      </c>
      <c r="K76" s="18" t="s">
        <v>404</v>
      </c>
      <c r="L76" s="20" t="s">
        <v>404</v>
      </c>
      <c r="M76" s="18" t="n">
        <v>0</v>
      </c>
      <c r="N76" s="20" t="n">
        <v>0</v>
      </c>
      <c r="O76" s="18" t="n">
        <v>0</v>
      </c>
      <c r="P76" s="20" t="n">
        <v>0</v>
      </c>
      <c r="Q76" s="18" t="n">
        <v>10.45210069</v>
      </c>
      <c r="R76" s="20" t="n">
        <v>1.68655235</v>
      </c>
    </row>
    <row r="77" spans="1:18">
      <c r="A77" s="15" t="s">
        <v>474</v>
      </c>
      <c r="B77" s="17" t="n">
        <v>6062</v>
      </c>
      <c r="C77" s="18">
        <f>(0.0/B77*100)</f>
        <v/>
      </c>
      <c r="D77" s="19" t="n">
        <v>6062</v>
      </c>
      <c r="E77" s="18" t="n">
        <v>23.57861293</v>
      </c>
      <c r="F77" s="20" t="n">
        <v>2.30415789</v>
      </c>
      <c r="G77" s="18" t="n">
        <v>41.93387596</v>
      </c>
      <c r="H77" s="20" t="n">
        <v>3.34611242</v>
      </c>
      <c r="I77" s="18" t="n">
        <v>4.08109565</v>
      </c>
      <c r="J77" s="20" t="n">
        <v>1.27745421</v>
      </c>
      <c r="K77" s="18" t="s">
        <v>404</v>
      </c>
      <c r="L77" s="20" t="s">
        <v>404</v>
      </c>
      <c r="M77" s="18" t="n">
        <v>0</v>
      </c>
      <c r="N77" s="20" t="n">
        <v>0</v>
      </c>
      <c r="O77" s="18" t="n">
        <v>0</v>
      </c>
      <c r="P77" s="20" t="n">
        <v>0</v>
      </c>
      <c r="Q77" s="18" t="n">
        <v>30.40641547</v>
      </c>
      <c r="R77" s="20" t="n">
        <v>3.28306782</v>
      </c>
    </row>
    <row r="78" spans="1:18">
      <c r="A78" s="15" t="s">
        <v>475</v>
      </c>
      <c r="B78" s="17" t="n">
        <v>5826</v>
      </c>
      <c r="C78" s="18">
        <f>(0.0/B78*100)</f>
        <v/>
      </c>
      <c r="D78" s="19" t="n">
        <v>5826</v>
      </c>
      <c r="E78" s="18" t="n">
        <v>55.68591776</v>
      </c>
      <c r="F78" s="20" t="n">
        <v>3.92579299</v>
      </c>
      <c r="G78" s="18" t="n">
        <v>8.65228894</v>
      </c>
      <c r="H78" s="20" t="n">
        <v>2.16649366</v>
      </c>
      <c r="I78" s="18" t="n">
        <v>0</v>
      </c>
      <c r="J78" s="20" t="n">
        <v>0</v>
      </c>
      <c r="K78" s="18" t="s">
        <v>404</v>
      </c>
      <c r="L78" s="20" t="s">
        <v>404</v>
      </c>
      <c r="M78" s="18" t="n">
        <v>0</v>
      </c>
      <c r="N78" s="20" t="n">
        <v>0</v>
      </c>
      <c r="O78" s="18" t="n">
        <v>0</v>
      </c>
      <c r="P78" s="20" t="n">
        <v>0</v>
      </c>
      <c r="Q78" s="18" t="n">
        <v>35.6617933</v>
      </c>
      <c r="R78" s="20" t="n">
        <v>3.33333906</v>
      </c>
    </row>
    <row customHeight="1" ht="25" r="79" spans="1:18">
      <c r="A79" s="15" t="s">
        <v>476</v>
      </c>
      <c r="B79" s="17" t="n">
        <v>1657</v>
      </c>
      <c r="C79" s="18">
        <f>(21.0/B79*100)</f>
        <v/>
      </c>
      <c r="D79" s="19" t="n">
        <v>1636</v>
      </c>
      <c r="E79" s="18" t="n">
        <v>19.66381361</v>
      </c>
      <c r="F79" s="20" t="n">
        <v>4.09685717</v>
      </c>
      <c r="G79" s="18" t="n">
        <v>47.34441604</v>
      </c>
      <c r="H79" s="20" t="n">
        <v>6.55784741</v>
      </c>
      <c r="I79" s="18" t="n">
        <v>0</v>
      </c>
      <c r="J79" s="20" t="n">
        <v>0</v>
      </c>
      <c r="K79" s="18" t="s">
        <v>404</v>
      </c>
      <c r="L79" s="20" t="s">
        <v>404</v>
      </c>
      <c r="M79" s="18" t="n">
        <v>0</v>
      </c>
      <c r="N79" s="20" t="n">
        <v>0</v>
      </c>
      <c r="O79" s="18" t="n">
        <v>0</v>
      </c>
      <c r="P79" s="20" t="n">
        <v>0</v>
      </c>
      <c r="Q79" s="18" t="n">
        <v>32.99177035</v>
      </c>
      <c r="R79" s="20" t="n">
        <v>7.05626535</v>
      </c>
    </row>
    <row r="80" spans="1:18">
      <c r="A80" s="15" t="s">
        <v>477</v>
      </c>
      <c r="B80" s="17" t="n">
        <v>7841</v>
      </c>
      <c r="C80" s="18">
        <f>(0.0/B80*100)</f>
        <v/>
      </c>
      <c r="D80" s="19" t="n">
        <v>7841</v>
      </c>
      <c r="E80" s="18" t="n">
        <v>85.06967406</v>
      </c>
      <c r="F80" s="20" t="n">
        <v>2.14629325</v>
      </c>
      <c r="G80" s="18" t="n">
        <v>14.93032594</v>
      </c>
      <c r="H80" s="20" t="n">
        <v>2.14629325</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(121.0/B81*100)</f>
        <v/>
      </c>
      <c r="D81" s="19" t="n">
        <v>8740</v>
      </c>
      <c r="E81" s="18" t="n">
        <v>75.12806774000001</v>
      </c>
      <c r="F81" s="20" t="n">
        <v>3.21594497</v>
      </c>
      <c r="G81" s="18" t="n">
        <v>20.82682216</v>
      </c>
      <c r="H81" s="20" t="n">
        <v>2.95502991</v>
      </c>
      <c r="I81" s="18" t="n">
        <v>0.02012634</v>
      </c>
      <c r="J81" s="20" t="n">
        <v>0.00076844</v>
      </c>
      <c r="K81" s="18" t="s">
        <v>404</v>
      </c>
      <c r="L81" s="20" t="s">
        <v>404</v>
      </c>
      <c r="M81" s="18" t="n">
        <v>0</v>
      </c>
      <c r="N81" s="20" t="n">
        <v>0</v>
      </c>
      <c r="O81" s="18" t="n">
        <v>0</v>
      </c>
      <c r="P81" s="20" t="n">
        <v>0</v>
      </c>
      <c r="Q81" s="18" t="n">
        <v>4.02498376</v>
      </c>
      <c r="R81" s="20" t="n">
        <v>1.55172187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668</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87.83635354</v>
      </c>
      <c r="F7" s="20" t="n">
        <v>1.2595506</v>
      </c>
      <c r="G7" s="18" t="n">
        <v>6.61471599</v>
      </c>
      <c r="H7" s="20" t="n">
        <v>1.00901421</v>
      </c>
      <c r="I7" s="18" t="n">
        <v>0</v>
      </c>
      <c r="J7" s="20" t="n">
        <v>0</v>
      </c>
      <c r="K7" s="18" t="s">
        <v>404</v>
      </c>
      <c r="L7" s="20" t="s">
        <v>404</v>
      </c>
      <c r="M7" s="18" t="n">
        <v>0</v>
      </c>
      <c r="N7" s="20" t="n">
        <v>0</v>
      </c>
      <c r="O7" s="18" t="n">
        <v>0</v>
      </c>
      <c r="P7" s="20" t="n">
        <v>0</v>
      </c>
      <c r="Q7" s="18" t="n">
        <v>5.54893047</v>
      </c>
      <c r="R7" s="20" t="n">
        <v>0.94206727</v>
      </c>
    </row>
    <row r="8" spans="1:18">
      <c r="A8" s="15" t="s">
        <v>405</v>
      </c>
      <c r="B8" s="17" t="n">
        <v>7007</v>
      </c>
      <c r="C8" s="18">
        <f>(0.0/B8*100)</f>
        <v/>
      </c>
      <c r="D8" s="19" t="n">
        <v>7007</v>
      </c>
      <c r="E8" s="18" t="n">
        <v>64.58594988999999</v>
      </c>
      <c r="F8" s="20" t="n">
        <v>2.98710151</v>
      </c>
      <c r="G8" s="18" t="n">
        <v>26.37735113</v>
      </c>
      <c r="H8" s="20" t="n">
        <v>3.24722953</v>
      </c>
      <c r="I8" s="18" t="n">
        <v>2.38859168</v>
      </c>
      <c r="J8" s="20" t="n">
        <v>1.04657716</v>
      </c>
      <c r="K8" s="18" t="s">
        <v>404</v>
      </c>
      <c r="L8" s="20" t="s">
        <v>404</v>
      </c>
      <c r="M8" s="18" t="n">
        <v>0</v>
      </c>
      <c r="N8" s="20" t="n">
        <v>0</v>
      </c>
      <c r="O8" s="18" t="n">
        <v>0</v>
      </c>
      <c r="P8" s="20" t="n">
        <v>0</v>
      </c>
      <c r="Q8" s="18" t="n">
        <v>6.64810729</v>
      </c>
      <c r="R8" s="20" t="n">
        <v>2.23708744</v>
      </c>
    </row>
    <row r="9" spans="1:18">
      <c r="A9" s="15" t="s">
        <v>406</v>
      </c>
      <c r="B9" s="17" t="n">
        <v>9651</v>
      </c>
      <c r="C9" s="18">
        <f>(575.0/B9*100)</f>
        <v/>
      </c>
      <c r="D9" s="19" t="n">
        <v>9076</v>
      </c>
      <c r="E9" s="18" t="n">
        <v>82.09781814</v>
      </c>
      <c r="F9" s="20" t="n">
        <v>2.52179165</v>
      </c>
      <c r="G9" s="18" t="n">
        <v>11.19887646</v>
      </c>
      <c r="H9" s="20" t="n">
        <v>2.28650994</v>
      </c>
      <c r="I9" s="18" t="n">
        <v>2.64341192</v>
      </c>
      <c r="J9" s="20" t="n">
        <v>0.97961114</v>
      </c>
      <c r="K9" s="18" t="s">
        <v>404</v>
      </c>
      <c r="L9" s="20" t="s">
        <v>404</v>
      </c>
      <c r="M9" s="18" t="n">
        <v>0</v>
      </c>
      <c r="N9" s="20" t="n">
        <v>0</v>
      </c>
      <c r="O9" s="18" t="n">
        <v>0</v>
      </c>
      <c r="P9" s="20" t="n">
        <v>0</v>
      </c>
      <c r="Q9" s="18" t="n">
        <v>4.05989348</v>
      </c>
      <c r="R9" s="20" t="n">
        <v>1.35590699</v>
      </c>
    </row>
    <row r="10" spans="1:18">
      <c r="A10" s="15" t="s">
        <v>407</v>
      </c>
      <c r="B10" s="17" t="n">
        <v>20058</v>
      </c>
      <c r="C10" s="18">
        <f>(3112.0/B10*100)</f>
        <v/>
      </c>
      <c r="D10" s="19" t="n">
        <v>16946</v>
      </c>
      <c r="E10" s="18" t="n">
        <v>93.40452225</v>
      </c>
      <c r="F10" s="20" t="n">
        <v>1.30539678</v>
      </c>
      <c r="G10" s="18" t="n">
        <v>4.60376505</v>
      </c>
      <c r="H10" s="20" t="n">
        <v>1.23230639</v>
      </c>
      <c r="I10" s="18" t="n">
        <v>1.27124651</v>
      </c>
      <c r="J10" s="20" t="n">
        <v>0.55077188</v>
      </c>
      <c r="K10" s="18" t="s">
        <v>404</v>
      </c>
      <c r="L10" s="20" t="s">
        <v>404</v>
      </c>
      <c r="M10" s="18" t="n">
        <v>0</v>
      </c>
      <c r="N10" s="20" t="n">
        <v>0</v>
      </c>
      <c r="O10" s="18" t="n">
        <v>0</v>
      </c>
      <c r="P10" s="20" t="n">
        <v>0</v>
      </c>
      <c r="Q10" s="18" t="n">
        <v>0.72046619</v>
      </c>
      <c r="R10" s="20" t="n">
        <v>0.37960419</v>
      </c>
    </row>
    <row r="11" spans="1:18">
      <c r="A11" s="15" t="s">
        <v>408</v>
      </c>
      <c r="B11" s="17" t="n">
        <v>7053</v>
      </c>
      <c r="C11" s="18">
        <f>(137.0/B11*100)</f>
        <v/>
      </c>
      <c r="D11" s="19" t="n">
        <v>6916</v>
      </c>
      <c r="E11" s="18" t="n">
        <v>86.30675037</v>
      </c>
      <c r="F11" s="20" t="n">
        <v>2.79956668</v>
      </c>
      <c r="G11" s="18" t="n">
        <v>8.856177560000001</v>
      </c>
      <c r="H11" s="20" t="n">
        <v>2.22345387</v>
      </c>
      <c r="I11" s="18" t="n">
        <v>3.6492284</v>
      </c>
      <c r="J11" s="20" t="n">
        <v>1.66291559</v>
      </c>
      <c r="K11" s="18" t="s">
        <v>404</v>
      </c>
      <c r="L11" s="20" t="s">
        <v>404</v>
      </c>
      <c r="M11" s="18" t="n">
        <v>0</v>
      </c>
      <c r="N11" s="20" t="n">
        <v>0</v>
      </c>
      <c r="O11" s="18" t="n">
        <v>0</v>
      </c>
      <c r="P11" s="20" t="n">
        <v>0</v>
      </c>
      <c r="Q11" s="18" t="n">
        <v>1.18784367</v>
      </c>
      <c r="R11" s="20" t="n">
        <v>0.77866526</v>
      </c>
    </row>
    <row r="12" spans="1:18">
      <c r="A12" s="15" t="s">
        <v>409</v>
      </c>
      <c r="B12" s="17" t="n">
        <v>6894</v>
      </c>
      <c r="C12" s="18">
        <f>(106.0/B12*100)</f>
        <v/>
      </c>
      <c r="D12" s="19" t="n">
        <v>6788</v>
      </c>
      <c r="E12" s="18" t="n">
        <v>69.63302075999999</v>
      </c>
      <c r="F12" s="20" t="n">
        <v>3.1301193</v>
      </c>
      <c r="G12" s="18" t="n">
        <v>27.59308456</v>
      </c>
      <c r="H12" s="20" t="n">
        <v>3.03398383</v>
      </c>
      <c r="I12" s="18" t="n">
        <v>0.7365923599999999</v>
      </c>
      <c r="J12" s="20" t="n">
        <v>0.5014068</v>
      </c>
      <c r="K12" s="18" t="s">
        <v>404</v>
      </c>
      <c r="L12" s="20" t="s">
        <v>404</v>
      </c>
      <c r="M12" s="18" t="n">
        <v>0</v>
      </c>
      <c r="N12" s="20" t="n">
        <v>0</v>
      </c>
      <c r="O12" s="18" t="n">
        <v>0</v>
      </c>
      <c r="P12" s="20" t="n">
        <v>0</v>
      </c>
      <c r="Q12" s="18" t="n">
        <v>2.03730233</v>
      </c>
      <c r="R12" s="20" t="n">
        <v>0.95582607</v>
      </c>
    </row>
    <row r="13" spans="1:18">
      <c r="A13" s="15" t="s">
        <v>410</v>
      </c>
      <c r="B13" s="17" t="n">
        <v>7161</v>
      </c>
      <c r="C13" s="18">
        <f>(1175.0/B13*100)</f>
        <v/>
      </c>
      <c r="D13" s="19" t="n">
        <v>5986</v>
      </c>
      <c r="E13" s="18" t="n">
        <v>84.60367911</v>
      </c>
      <c r="F13" s="20" t="n">
        <v>2.46793386</v>
      </c>
      <c r="G13" s="18" t="n">
        <v>6.21800469</v>
      </c>
      <c r="H13" s="20" t="n">
        <v>1.61889018</v>
      </c>
      <c r="I13" s="18" t="n">
        <v>4.97035021</v>
      </c>
      <c r="J13" s="20" t="n">
        <v>1.32926756</v>
      </c>
      <c r="K13" s="18" t="s">
        <v>404</v>
      </c>
      <c r="L13" s="20" t="s">
        <v>404</v>
      </c>
      <c r="M13" s="18" t="n">
        <v>0</v>
      </c>
      <c r="N13" s="20" t="n">
        <v>0</v>
      </c>
      <c r="O13" s="18" t="n">
        <v>0</v>
      </c>
      <c r="P13" s="20" t="n">
        <v>0</v>
      </c>
      <c r="Q13" s="18" t="n">
        <v>4.20796599</v>
      </c>
      <c r="R13" s="20" t="n">
        <v>1.59712754</v>
      </c>
    </row>
    <row r="14" spans="1:18">
      <c r="A14" s="15" t="s">
        <v>411</v>
      </c>
      <c r="B14" s="17" t="n">
        <v>5587</v>
      </c>
      <c r="C14" s="18">
        <f>(114.0/B14*100)</f>
        <v/>
      </c>
      <c r="D14" s="19" t="n">
        <v>5473</v>
      </c>
      <c r="E14" s="18" t="n">
        <v>85.28241245</v>
      </c>
      <c r="F14" s="20" t="n">
        <v>1.91897636</v>
      </c>
      <c r="G14" s="18" t="n">
        <v>13.3621597</v>
      </c>
      <c r="H14" s="20" t="n">
        <v>1.77219977</v>
      </c>
      <c r="I14" s="18" t="n">
        <v>1.35542785</v>
      </c>
      <c r="J14" s="20" t="n">
        <v>0.70093986</v>
      </c>
      <c r="K14" s="18" t="s">
        <v>404</v>
      </c>
      <c r="L14" s="20" t="s">
        <v>404</v>
      </c>
      <c r="M14" s="18" t="n">
        <v>0</v>
      </c>
      <c r="N14" s="20" t="n">
        <v>0</v>
      </c>
      <c r="O14" s="18" t="n">
        <v>0</v>
      </c>
      <c r="P14" s="20" t="n">
        <v>0</v>
      </c>
      <c r="Q14" s="18" t="n">
        <v>0</v>
      </c>
      <c r="R14" s="20" t="n">
        <v>0</v>
      </c>
    </row>
    <row r="15" spans="1:18">
      <c r="A15" s="15" t="s">
        <v>412</v>
      </c>
      <c r="B15" s="17" t="n">
        <v>5882</v>
      </c>
      <c r="C15" s="18">
        <f>(0.0/B15*100)</f>
        <v/>
      </c>
      <c r="D15" s="19" t="n">
        <v>5882</v>
      </c>
      <c r="E15" s="18" t="n">
        <v>86.18720033</v>
      </c>
      <c r="F15" s="20" t="n">
        <v>2.84404036</v>
      </c>
      <c r="G15" s="18" t="n">
        <v>7.74737307</v>
      </c>
      <c r="H15" s="20" t="n">
        <v>2.02098199</v>
      </c>
      <c r="I15" s="18" t="n">
        <v>1.95206003</v>
      </c>
      <c r="J15" s="20" t="n">
        <v>1.08342117</v>
      </c>
      <c r="K15" s="18" t="s">
        <v>404</v>
      </c>
      <c r="L15" s="20" t="s">
        <v>404</v>
      </c>
      <c r="M15" s="18" t="n">
        <v>0</v>
      </c>
      <c r="N15" s="20" t="n">
        <v>0</v>
      </c>
      <c r="O15" s="18" t="n">
        <v>0</v>
      </c>
      <c r="P15" s="20" t="n">
        <v>0</v>
      </c>
      <c r="Q15" s="18" t="n">
        <v>4.11336657</v>
      </c>
      <c r="R15" s="20" t="n">
        <v>1.69245429</v>
      </c>
    </row>
    <row r="16" spans="1:18">
      <c r="A16" s="15" t="s">
        <v>413</v>
      </c>
      <c r="B16" s="17" t="n">
        <v>6108</v>
      </c>
      <c r="C16" s="18">
        <f>(495.0/B16*100)</f>
        <v/>
      </c>
      <c r="D16" s="19" t="n">
        <v>5613</v>
      </c>
      <c r="E16" s="18" t="n">
        <v>81.90817969</v>
      </c>
      <c r="F16" s="20" t="n">
        <v>2.3842307</v>
      </c>
      <c r="G16" s="18" t="n">
        <v>8.60153539</v>
      </c>
      <c r="H16" s="20" t="n">
        <v>1.82955773</v>
      </c>
      <c r="I16" s="18" t="n">
        <v>6.51888265</v>
      </c>
      <c r="J16" s="20" t="n">
        <v>1.46761553</v>
      </c>
      <c r="K16" s="18" t="s">
        <v>404</v>
      </c>
      <c r="L16" s="20" t="s">
        <v>404</v>
      </c>
      <c r="M16" s="18" t="n">
        <v>0</v>
      </c>
      <c r="N16" s="20" t="n">
        <v>0</v>
      </c>
      <c r="O16" s="18" t="n">
        <v>0</v>
      </c>
      <c r="P16" s="20" t="n">
        <v>0</v>
      </c>
      <c r="Q16" s="18" t="n">
        <v>2.97140228</v>
      </c>
      <c r="R16" s="20" t="n">
        <v>1.18055047</v>
      </c>
    </row>
    <row r="17" spans="1:18">
      <c r="A17" s="15" t="s">
        <v>414</v>
      </c>
      <c r="B17" s="17" t="n">
        <v>6504</v>
      </c>
      <c r="C17" s="18">
        <f>(1325.0/B17*100)</f>
        <v/>
      </c>
      <c r="D17" s="19" t="n">
        <v>5179</v>
      </c>
      <c r="E17" s="18" t="n">
        <v>58.29411997</v>
      </c>
      <c r="F17" s="20" t="n">
        <v>3.88194712</v>
      </c>
      <c r="G17" s="18" t="n">
        <v>31.53949972</v>
      </c>
      <c r="H17" s="20" t="n">
        <v>3.7122651</v>
      </c>
      <c r="I17" s="18" t="n">
        <v>5.40044798</v>
      </c>
      <c r="J17" s="20" t="n">
        <v>1.54253021</v>
      </c>
      <c r="K17" s="18" t="s">
        <v>404</v>
      </c>
      <c r="L17" s="20" t="s">
        <v>404</v>
      </c>
      <c r="M17" s="18" t="n">
        <v>0</v>
      </c>
      <c r="N17" s="20" t="n">
        <v>0</v>
      </c>
      <c r="O17" s="18" t="n">
        <v>0</v>
      </c>
      <c r="P17" s="20" t="n">
        <v>0</v>
      </c>
      <c r="Q17" s="18" t="n">
        <v>4.76593233</v>
      </c>
      <c r="R17" s="20" t="n">
        <v>1.64621149</v>
      </c>
    </row>
    <row r="18" spans="1:18">
      <c r="A18" s="15" t="s">
        <v>415</v>
      </c>
      <c r="B18" s="17" t="n">
        <v>5532</v>
      </c>
      <c r="C18" s="18">
        <f>(0.0/B18*100)</f>
        <v/>
      </c>
      <c r="D18" s="19" t="n">
        <v>5532</v>
      </c>
      <c r="E18" s="18" t="n">
        <v>89.59821417000001</v>
      </c>
      <c r="F18" s="20" t="n">
        <v>2.19346971</v>
      </c>
      <c r="G18" s="18" t="n">
        <v>7.62176575</v>
      </c>
      <c r="H18" s="20" t="n">
        <v>2.03634952</v>
      </c>
      <c r="I18" s="18" t="n">
        <v>0.69901605</v>
      </c>
      <c r="J18" s="20" t="n">
        <v>0.37456744</v>
      </c>
      <c r="K18" s="18" t="s">
        <v>404</v>
      </c>
      <c r="L18" s="20" t="s">
        <v>404</v>
      </c>
      <c r="M18" s="18" t="n">
        <v>0</v>
      </c>
      <c r="N18" s="20" t="n">
        <v>0</v>
      </c>
      <c r="O18" s="18" t="n">
        <v>0</v>
      </c>
      <c r="P18" s="20" t="n">
        <v>0</v>
      </c>
      <c r="Q18" s="18" t="n">
        <v>2.08100403</v>
      </c>
      <c r="R18" s="20" t="n">
        <v>0.86081449</v>
      </c>
    </row>
    <row r="19" spans="1:18">
      <c r="A19" s="15" t="s">
        <v>416</v>
      </c>
      <c r="B19" s="17" t="n">
        <v>5658</v>
      </c>
      <c r="C19" s="18">
        <f>(327.0/B19*100)</f>
        <v/>
      </c>
      <c r="D19" s="19" t="n">
        <v>5331</v>
      </c>
      <c r="E19" s="18" t="n">
        <v>75.86028640000001</v>
      </c>
      <c r="F19" s="20" t="n">
        <v>2.98937785</v>
      </c>
      <c r="G19" s="18" t="n">
        <v>18.74974164</v>
      </c>
      <c r="H19" s="20" t="n">
        <v>2.73845679</v>
      </c>
      <c r="I19" s="18" t="n">
        <v>1.52408052</v>
      </c>
      <c r="J19" s="20" t="n">
        <v>0.7630589</v>
      </c>
      <c r="K19" s="18" t="s">
        <v>404</v>
      </c>
      <c r="L19" s="20" t="s">
        <v>404</v>
      </c>
      <c r="M19" s="18" t="n">
        <v>0</v>
      </c>
      <c r="N19" s="20" t="n">
        <v>0</v>
      </c>
      <c r="O19" s="18" t="n">
        <v>0</v>
      </c>
      <c r="P19" s="20" t="n">
        <v>0</v>
      </c>
      <c r="Q19" s="18" t="n">
        <v>3.86589144</v>
      </c>
      <c r="R19" s="20" t="n">
        <v>1.34081481</v>
      </c>
    </row>
    <row r="20" spans="1:18">
      <c r="A20" s="15" t="s">
        <v>417</v>
      </c>
      <c r="B20" s="17" t="n">
        <v>3371</v>
      </c>
      <c r="C20" s="18">
        <f>(24.0/B20*100)</f>
        <v/>
      </c>
      <c r="D20" s="19" t="n">
        <v>3347</v>
      </c>
      <c r="E20" s="18" t="n">
        <v>86.31408251000001</v>
      </c>
      <c r="F20" s="20" t="n">
        <v>0.20889642</v>
      </c>
      <c r="G20" s="18" t="n">
        <v>8.93012132</v>
      </c>
      <c r="H20" s="20" t="n">
        <v>0.12975821</v>
      </c>
      <c r="I20" s="18" t="n">
        <v>1.22888678</v>
      </c>
      <c r="J20" s="20" t="n">
        <v>0.11311178</v>
      </c>
      <c r="K20" s="18" t="s">
        <v>404</v>
      </c>
      <c r="L20" s="20" t="s">
        <v>404</v>
      </c>
      <c r="M20" s="18" t="n">
        <v>0</v>
      </c>
      <c r="N20" s="20" t="n">
        <v>0</v>
      </c>
      <c r="O20" s="18" t="n">
        <v>0</v>
      </c>
      <c r="P20" s="20" t="n">
        <v>0</v>
      </c>
      <c r="Q20" s="18" t="n">
        <v>3.5269094</v>
      </c>
      <c r="R20" s="20" t="n">
        <v>0.11232094</v>
      </c>
    </row>
    <row r="21" spans="1:18">
      <c r="A21" s="15" t="s">
        <v>418</v>
      </c>
      <c r="B21" s="17" t="n">
        <v>5741</v>
      </c>
      <c r="C21" s="18">
        <f>(0.0/B21*100)</f>
        <v/>
      </c>
      <c r="D21" s="19" t="n">
        <v>5741</v>
      </c>
      <c r="E21" s="18" t="n">
        <v>77.53985432</v>
      </c>
      <c r="F21" s="20" t="n">
        <v>3.30448454</v>
      </c>
      <c r="G21" s="18" t="n">
        <v>12.66539338</v>
      </c>
      <c r="H21" s="20" t="n">
        <v>2.70561703</v>
      </c>
      <c r="I21" s="18" t="n">
        <v>7.15745184</v>
      </c>
      <c r="J21" s="20" t="n">
        <v>2.18433928</v>
      </c>
      <c r="K21" s="18" t="s">
        <v>404</v>
      </c>
      <c r="L21" s="20" t="s">
        <v>404</v>
      </c>
      <c r="M21" s="18" t="n">
        <v>0</v>
      </c>
      <c r="N21" s="20" t="n">
        <v>0</v>
      </c>
      <c r="O21" s="18" t="n">
        <v>0</v>
      </c>
      <c r="P21" s="20" t="n">
        <v>0</v>
      </c>
      <c r="Q21" s="18" t="n">
        <v>2.63730047</v>
      </c>
      <c r="R21" s="20" t="n">
        <v>1.24922478</v>
      </c>
    </row>
    <row r="22" spans="1:18">
      <c r="A22" s="15" t="s">
        <v>419</v>
      </c>
      <c r="B22" s="17" t="n">
        <v>6598</v>
      </c>
      <c r="C22" s="18">
        <f>(0.0/B22*100)</f>
        <v/>
      </c>
      <c r="D22" s="19" t="n">
        <v>6598</v>
      </c>
      <c r="E22" s="18" t="n">
        <v>82.93822373</v>
      </c>
      <c r="F22" s="20" t="n">
        <v>3.30055593</v>
      </c>
      <c r="G22" s="18" t="n">
        <v>11.58527867</v>
      </c>
      <c r="H22" s="20" t="n">
        <v>2.74712782</v>
      </c>
      <c r="I22" s="18" t="n">
        <v>1.75108981</v>
      </c>
      <c r="J22" s="20" t="n">
        <v>0.98183897</v>
      </c>
      <c r="K22" s="18" t="s">
        <v>404</v>
      </c>
      <c r="L22" s="20" t="s">
        <v>404</v>
      </c>
      <c r="M22" s="18" t="n">
        <v>0</v>
      </c>
      <c r="N22" s="20" t="n">
        <v>0</v>
      </c>
      <c r="O22" s="18" t="n">
        <v>0</v>
      </c>
      <c r="P22" s="20" t="n">
        <v>0</v>
      </c>
      <c r="Q22" s="18" t="n">
        <v>3.72540779</v>
      </c>
      <c r="R22" s="20" t="n">
        <v>1.41677166</v>
      </c>
    </row>
    <row r="23" spans="1:18">
      <c r="A23" s="15" t="s">
        <v>420</v>
      </c>
      <c r="B23" s="17" t="n">
        <v>11583</v>
      </c>
      <c r="C23" s="18">
        <f>(3185.0/B23*100)</f>
        <v/>
      </c>
      <c r="D23" s="19" t="n">
        <v>8398</v>
      </c>
      <c r="E23" s="18" t="n">
        <v>85.191108</v>
      </c>
      <c r="F23" s="20" t="n">
        <v>2.47741321</v>
      </c>
      <c r="G23" s="18" t="n">
        <v>7.27554647</v>
      </c>
      <c r="H23" s="20" t="n">
        <v>1.80973</v>
      </c>
      <c r="I23" s="18" t="n">
        <v>5.12202784</v>
      </c>
      <c r="J23" s="20" t="n">
        <v>1.70951704</v>
      </c>
      <c r="K23" s="18" t="s">
        <v>404</v>
      </c>
      <c r="L23" s="20" t="s">
        <v>404</v>
      </c>
      <c r="M23" s="18" t="n">
        <v>0</v>
      </c>
      <c r="N23" s="20" t="n">
        <v>0</v>
      </c>
      <c r="O23" s="18" t="n">
        <v>0</v>
      </c>
      <c r="P23" s="20" t="n">
        <v>0</v>
      </c>
      <c r="Q23" s="18" t="n">
        <v>2.4113177</v>
      </c>
      <c r="R23" s="20" t="n">
        <v>0.7853953</v>
      </c>
    </row>
    <row r="24" spans="1:18">
      <c r="A24" s="15" t="s">
        <v>421</v>
      </c>
      <c r="B24" s="17" t="n">
        <v>6647</v>
      </c>
      <c r="C24" s="18">
        <f>(0.0/B24*100)</f>
        <v/>
      </c>
      <c r="D24" s="19" t="n">
        <v>6647</v>
      </c>
      <c r="E24" s="18" t="n">
        <v>75.54014347</v>
      </c>
      <c r="F24" s="20" t="n">
        <v>3.1482205</v>
      </c>
      <c r="G24" s="18" t="n">
        <v>24.45985653</v>
      </c>
      <c r="H24" s="20" t="n">
        <v>3.1482205</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63.05128491</v>
      </c>
      <c r="F25" s="20" t="n">
        <v>3.60508157</v>
      </c>
      <c r="G25" s="18" t="n">
        <v>30.34695712</v>
      </c>
      <c r="H25" s="20" t="n">
        <v>3.1824202</v>
      </c>
      <c r="I25" s="18" t="n">
        <v>1.68434723</v>
      </c>
      <c r="J25" s="20" t="n">
        <v>0.9826282</v>
      </c>
      <c r="K25" s="18" t="s">
        <v>404</v>
      </c>
      <c r="L25" s="20" t="s">
        <v>404</v>
      </c>
      <c r="M25" s="18" t="n">
        <v>0</v>
      </c>
      <c r="N25" s="20" t="n">
        <v>0</v>
      </c>
      <c r="O25" s="18" t="n">
        <v>0</v>
      </c>
      <c r="P25" s="20" t="n">
        <v>0</v>
      </c>
      <c r="Q25" s="18" t="n">
        <v>4.91741074</v>
      </c>
      <c r="R25" s="20" t="n">
        <v>1.76118584</v>
      </c>
    </row>
    <row r="26" spans="1:18">
      <c r="A26" s="15" t="s">
        <v>423</v>
      </c>
      <c r="B26" s="17" t="n">
        <v>4869</v>
      </c>
      <c r="C26" s="18">
        <f>(11.0/B26*100)</f>
        <v/>
      </c>
      <c r="D26" s="19" t="n">
        <v>4858</v>
      </c>
      <c r="E26" s="18" t="n">
        <v>93.29816974000001</v>
      </c>
      <c r="F26" s="20" t="n">
        <v>1.56641034</v>
      </c>
      <c r="G26" s="18" t="n">
        <v>3.89828229</v>
      </c>
      <c r="H26" s="20" t="n">
        <v>1.17488197</v>
      </c>
      <c r="I26" s="18" t="n">
        <v>1.23436765</v>
      </c>
      <c r="J26" s="20" t="n">
        <v>0.6457975</v>
      </c>
      <c r="K26" s="18" t="s">
        <v>404</v>
      </c>
      <c r="L26" s="20" t="s">
        <v>404</v>
      </c>
      <c r="M26" s="18" t="n">
        <v>0</v>
      </c>
      <c r="N26" s="20" t="n">
        <v>0</v>
      </c>
      <c r="O26" s="18" t="n">
        <v>0</v>
      </c>
      <c r="P26" s="20" t="n">
        <v>0</v>
      </c>
      <c r="Q26" s="18" t="n">
        <v>1.56918031</v>
      </c>
      <c r="R26" s="20" t="n">
        <v>0.85033044</v>
      </c>
    </row>
    <row r="27" spans="1:18">
      <c r="A27" s="15" t="s">
        <v>424</v>
      </c>
      <c r="B27" s="17" t="n">
        <v>5299</v>
      </c>
      <c r="C27" s="18">
        <f>(0.0/B27*100)</f>
        <v/>
      </c>
      <c r="D27" s="19" t="n">
        <v>5299</v>
      </c>
      <c r="E27" s="18" t="n">
        <v>75.43955776</v>
      </c>
      <c r="F27" s="20" t="n">
        <v>0.08511141999999999</v>
      </c>
      <c r="G27" s="18" t="n">
        <v>23.84142786</v>
      </c>
      <c r="H27" s="20" t="n">
        <v>0.08518087000000001</v>
      </c>
      <c r="I27" s="18" t="n">
        <v>0.49639057</v>
      </c>
      <c r="J27" s="20" t="n">
        <v>0.009421560000000001</v>
      </c>
      <c r="K27" s="18" t="s">
        <v>404</v>
      </c>
      <c r="L27" s="20" t="s">
        <v>404</v>
      </c>
      <c r="M27" s="18" t="n">
        <v>0</v>
      </c>
      <c r="N27" s="20" t="n">
        <v>0</v>
      </c>
      <c r="O27" s="18" t="n">
        <v>0</v>
      </c>
      <c r="P27" s="20" t="n">
        <v>0</v>
      </c>
      <c r="Q27" s="18" t="n">
        <v>0.22262381</v>
      </c>
      <c r="R27" s="20" t="n">
        <v>0.00634242</v>
      </c>
    </row>
    <row r="28" spans="1:18">
      <c r="A28" s="15" t="s">
        <v>425</v>
      </c>
      <c r="B28" s="17" t="n">
        <v>7568</v>
      </c>
      <c r="C28" s="18">
        <f>(532.0/B28*100)</f>
        <v/>
      </c>
      <c r="D28" s="19" t="n">
        <v>7036</v>
      </c>
      <c r="E28" s="18" t="n">
        <v>86.95457817</v>
      </c>
      <c r="F28" s="20" t="n">
        <v>2.18402583</v>
      </c>
      <c r="G28" s="18" t="n">
        <v>6.97362572</v>
      </c>
      <c r="H28" s="20" t="n">
        <v>1.71272973</v>
      </c>
      <c r="I28" s="18" t="n">
        <v>6.0717961</v>
      </c>
      <c r="J28" s="20" t="n">
        <v>1.75724922</v>
      </c>
      <c r="K28" s="18" t="s">
        <v>404</v>
      </c>
      <c r="L28" s="20" t="s">
        <v>404</v>
      </c>
      <c r="M28" s="18" t="n">
        <v>0</v>
      </c>
      <c r="N28" s="20" t="n">
        <v>0</v>
      </c>
      <c r="O28" s="18" t="n">
        <v>0</v>
      </c>
      <c r="P28" s="20" t="n">
        <v>0</v>
      </c>
      <c r="Q28" s="18" t="n">
        <v>0</v>
      </c>
      <c r="R28" s="20" t="n">
        <v>0</v>
      </c>
    </row>
    <row r="29" spans="1:18">
      <c r="A29" s="15" t="s">
        <v>426</v>
      </c>
      <c r="B29" s="17" t="n">
        <v>5385</v>
      </c>
      <c r="C29" s="18">
        <f>(1126.0/B29*100)</f>
        <v/>
      </c>
      <c r="D29" s="19" t="n">
        <v>4259</v>
      </c>
      <c r="E29" s="18" t="n">
        <v>52.86620171</v>
      </c>
      <c r="F29" s="20" t="n">
        <v>4.04692019</v>
      </c>
      <c r="G29" s="18" t="n">
        <v>17.73685441</v>
      </c>
      <c r="H29" s="20" t="n">
        <v>3.07436133</v>
      </c>
      <c r="I29" s="18" t="n">
        <v>26.92781303</v>
      </c>
      <c r="J29" s="20" t="n">
        <v>4.06909433</v>
      </c>
      <c r="K29" s="18" t="s">
        <v>404</v>
      </c>
      <c r="L29" s="20" t="s">
        <v>404</v>
      </c>
      <c r="M29" s="18" t="n">
        <v>0</v>
      </c>
      <c r="N29" s="20" t="n">
        <v>0</v>
      </c>
      <c r="O29" s="18" t="n">
        <v>0</v>
      </c>
      <c r="P29" s="20" t="n">
        <v>0</v>
      </c>
      <c r="Q29" s="18" t="n">
        <v>2.46913086</v>
      </c>
      <c r="R29" s="20" t="n">
        <v>1.21326681</v>
      </c>
    </row>
    <row r="30" spans="1:18">
      <c r="A30" s="15" t="s">
        <v>427</v>
      </c>
      <c r="B30" s="17" t="n">
        <v>4520</v>
      </c>
      <c r="C30" s="18">
        <f>(1053.0/B30*100)</f>
        <v/>
      </c>
      <c r="D30" s="19" t="n">
        <v>3467</v>
      </c>
      <c r="E30" s="18" t="n">
        <v>93.20106776999999</v>
      </c>
      <c r="F30" s="20" t="n">
        <v>1.95741068</v>
      </c>
      <c r="G30" s="18" t="n">
        <v>3.33368317</v>
      </c>
      <c r="H30" s="20" t="n">
        <v>1.53953342</v>
      </c>
      <c r="I30" s="18" t="n">
        <v>0.72028658</v>
      </c>
      <c r="J30" s="20" t="n">
        <v>0.7808831899999999</v>
      </c>
      <c r="K30" s="18" t="s">
        <v>404</v>
      </c>
      <c r="L30" s="20" t="s">
        <v>404</v>
      </c>
      <c r="M30" s="18" t="n">
        <v>0</v>
      </c>
      <c r="N30" s="20" t="n">
        <v>0</v>
      </c>
      <c r="O30" s="18" t="n">
        <v>0</v>
      </c>
      <c r="P30" s="20" t="n">
        <v>0</v>
      </c>
      <c r="Q30" s="18" t="n">
        <v>2.74496249</v>
      </c>
      <c r="R30" s="20" t="n">
        <v>0.90632883</v>
      </c>
    </row>
    <row r="31" spans="1:18">
      <c r="A31" s="15" t="s">
        <v>428</v>
      </c>
      <c r="B31" s="17" t="n">
        <v>5456</v>
      </c>
      <c r="C31" s="18">
        <f>(502.0/B31*100)</f>
        <v/>
      </c>
      <c r="D31" s="19" t="n">
        <v>4954</v>
      </c>
      <c r="E31" s="18" t="n">
        <v>80.46528173999999</v>
      </c>
      <c r="F31" s="20" t="n">
        <v>2.65406487</v>
      </c>
      <c r="G31" s="18" t="n">
        <v>6.46092204</v>
      </c>
      <c r="H31" s="20" t="n">
        <v>1.77962314</v>
      </c>
      <c r="I31" s="18" t="n">
        <v>9.60130165</v>
      </c>
      <c r="J31" s="20" t="n">
        <v>1.86478762</v>
      </c>
      <c r="K31" s="18" t="s">
        <v>404</v>
      </c>
      <c r="L31" s="20" t="s">
        <v>404</v>
      </c>
      <c r="M31" s="18" t="n">
        <v>0</v>
      </c>
      <c r="N31" s="20" t="n">
        <v>0</v>
      </c>
      <c r="O31" s="18" t="n">
        <v>0</v>
      </c>
      <c r="P31" s="20" t="n">
        <v>0</v>
      </c>
      <c r="Q31" s="18" t="n">
        <v>3.47249458</v>
      </c>
      <c r="R31" s="20" t="n">
        <v>1.30963988</v>
      </c>
    </row>
    <row r="32" spans="1:18">
      <c r="A32" s="15" t="s">
        <v>429</v>
      </c>
      <c r="B32" s="17" t="n">
        <v>4478</v>
      </c>
      <c r="C32" s="18">
        <f>(0.0/B32*100)</f>
        <v/>
      </c>
      <c r="D32" s="19" t="n">
        <v>4478</v>
      </c>
      <c r="E32" s="18" t="n">
        <v>94.00050589999999</v>
      </c>
      <c r="F32" s="20" t="n">
        <v>1.95641125</v>
      </c>
      <c r="G32" s="18" t="n">
        <v>2.36795786</v>
      </c>
      <c r="H32" s="20" t="n">
        <v>1.26722825</v>
      </c>
      <c r="I32" s="18" t="n">
        <v>2.31769228</v>
      </c>
      <c r="J32" s="20" t="n">
        <v>1.13158202</v>
      </c>
      <c r="K32" s="18" t="s">
        <v>404</v>
      </c>
      <c r="L32" s="20" t="s">
        <v>404</v>
      </c>
      <c r="M32" s="18" t="n">
        <v>0</v>
      </c>
      <c r="N32" s="20" t="n">
        <v>0</v>
      </c>
      <c r="O32" s="18" t="n">
        <v>0</v>
      </c>
      <c r="P32" s="20" t="n">
        <v>0</v>
      </c>
      <c r="Q32" s="18" t="n">
        <v>1.31384396</v>
      </c>
      <c r="R32" s="20" t="n">
        <v>0.95121185</v>
      </c>
    </row>
    <row r="33" spans="1:18">
      <c r="A33" s="15" t="s">
        <v>430</v>
      </c>
      <c r="B33" s="17" t="n">
        <v>7325</v>
      </c>
      <c r="C33" s="18">
        <f>(29.0/B33*100)</f>
        <v/>
      </c>
      <c r="D33" s="19" t="n">
        <v>7296</v>
      </c>
      <c r="E33" s="18" t="n">
        <v>79.28057833</v>
      </c>
      <c r="F33" s="20" t="n">
        <v>2.02974369</v>
      </c>
      <c r="G33" s="18" t="n">
        <v>7.25242887</v>
      </c>
      <c r="H33" s="20" t="n">
        <v>1.77558477</v>
      </c>
      <c r="I33" s="18" t="n">
        <v>12.56230112</v>
      </c>
      <c r="J33" s="20" t="n">
        <v>0.9431853100000001</v>
      </c>
      <c r="K33" s="18" t="s">
        <v>404</v>
      </c>
      <c r="L33" s="20" t="s">
        <v>404</v>
      </c>
      <c r="M33" s="18" t="n">
        <v>0</v>
      </c>
      <c r="N33" s="20" t="n">
        <v>0</v>
      </c>
      <c r="O33" s="18" t="n">
        <v>0</v>
      </c>
      <c r="P33" s="20" t="n">
        <v>0</v>
      </c>
      <c r="Q33" s="18" t="n">
        <v>0.90469168</v>
      </c>
      <c r="R33" s="20" t="n">
        <v>0.64547493</v>
      </c>
    </row>
    <row r="34" spans="1:18">
      <c r="A34" s="15" t="s">
        <v>431</v>
      </c>
      <c r="B34" s="17" t="n">
        <v>6350</v>
      </c>
      <c r="C34" s="18">
        <f>(0.0/B34*100)</f>
        <v/>
      </c>
      <c r="D34" s="19" t="n">
        <v>6350</v>
      </c>
      <c r="E34" s="18" t="n">
        <v>77.37776042</v>
      </c>
      <c r="F34" s="20" t="n">
        <v>2.65449213</v>
      </c>
      <c r="G34" s="18" t="n">
        <v>18.87850491</v>
      </c>
      <c r="H34" s="20" t="n">
        <v>2.5522906</v>
      </c>
      <c r="I34" s="18" t="n">
        <v>0.30927073</v>
      </c>
      <c r="J34" s="20" t="n">
        <v>0.19914074</v>
      </c>
      <c r="K34" s="18" t="s">
        <v>404</v>
      </c>
      <c r="L34" s="20" t="s">
        <v>404</v>
      </c>
      <c r="M34" s="18" t="n">
        <v>0</v>
      </c>
      <c r="N34" s="20" t="n">
        <v>0</v>
      </c>
      <c r="O34" s="18" t="n">
        <v>0</v>
      </c>
      <c r="P34" s="20" t="n">
        <v>0</v>
      </c>
      <c r="Q34" s="18" t="n">
        <v>3.43446394</v>
      </c>
      <c r="R34" s="20" t="n">
        <v>1.13472077</v>
      </c>
    </row>
    <row r="35" spans="1:18">
      <c r="A35" s="15" t="s">
        <v>432</v>
      </c>
      <c r="B35" s="17" t="n">
        <v>6406</v>
      </c>
      <c r="C35" s="18">
        <f>(450.0/B35*100)</f>
        <v/>
      </c>
      <c r="D35" s="19" t="n">
        <v>5956</v>
      </c>
      <c r="E35" s="18" t="n">
        <v>64.19251767</v>
      </c>
      <c r="F35" s="20" t="n">
        <v>0.5142432300000001</v>
      </c>
      <c r="G35" s="18" t="n">
        <v>26.54142739</v>
      </c>
      <c r="H35" s="20" t="n">
        <v>0.50961552</v>
      </c>
      <c r="I35" s="18" t="n">
        <v>5.02609543</v>
      </c>
      <c r="J35" s="20" t="n">
        <v>0.08215685</v>
      </c>
      <c r="K35" s="18" t="s">
        <v>404</v>
      </c>
      <c r="L35" s="20" t="s">
        <v>404</v>
      </c>
      <c r="M35" s="18" t="n">
        <v>0</v>
      </c>
      <c r="N35" s="20" t="n">
        <v>0</v>
      </c>
      <c r="O35" s="18" t="n">
        <v>0</v>
      </c>
      <c r="P35" s="20" t="n">
        <v>0</v>
      </c>
      <c r="Q35" s="18" t="n">
        <v>4.23995951</v>
      </c>
      <c r="R35" s="20" t="n">
        <v>0.05759081</v>
      </c>
    </row>
    <row r="36" spans="1:18">
      <c r="A36" s="15" t="s">
        <v>433</v>
      </c>
      <c r="B36" s="17" t="n">
        <v>6736</v>
      </c>
      <c r="C36" s="18">
        <f>(114.0/B36*100)</f>
        <v/>
      </c>
      <c r="D36" s="19" t="n">
        <v>6622</v>
      </c>
      <c r="E36" s="18" t="n">
        <v>91.43387857</v>
      </c>
      <c r="F36" s="20" t="n">
        <v>2.05686971</v>
      </c>
      <c r="G36" s="18" t="n">
        <v>8.43766677</v>
      </c>
      <c r="H36" s="20" t="n">
        <v>2.05156628</v>
      </c>
      <c r="I36" s="18" t="n">
        <v>0.12845466</v>
      </c>
      <c r="J36" s="20" t="n">
        <v>0.13122608</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88.41312044999999</v>
      </c>
      <c r="F37" s="20" t="n">
        <v>2.30378691</v>
      </c>
      <c r="G37" s="18" t="n">
        <v>10.55307959</v>
      </c>
      <c r="H37" s="20" t="n">
        <v>2.24398508</v>
      </c>
      <c r="I37" s="18" t="n">
        <v>0.51106475</v>
      </c>
      <c r="J37" s="20" t="n">
        <v>0.51552163</v>
      </c>
      <c r="K37" s="18" t="s">
        <v>404</v>
      </c>
      <c r="L37" s="20" t="s">
        <v>404</v>
      </c>
      <c r="M37" s="18" t="n">
        <v>0</v>
      </c>
      <c r="N37" s="20" t="n">
        <v>0</v>
      </c>
      <c r="O37" s="18" t="n">
        <v>0</v>
      </c>
      <c r="P37" s="20" t="n">
        <v>0</v>
      </c>
      <c r="Q37" s="18" t="n">
        <v>0.52273521</v>
      </c>
      <c r="R37" s="20" t="n">
        <v>0.74351588</v>
      </c>
    </row>
    <row r="38" spans="1:18">
      <c r="A38" s="15" t="s">
        <v>435</v>
      </c>
      <c r="B38" s="17" t="n">
        <v>5860</v>
      </c>
      <c r="C38" s="18">
        <f>(268.0/B38*100)</f>
        <v/>
      </c>
      <c r="D38" s="19" t="n">
        <v>5592</v>
      </c>
      <c r="E38" s="18" t="n">
        <v>70.41859427</v>
      </c>
      <c r="F38" s="20" t="n">
        <v>3.44638428</v>
      </c>
      <c r="G38" s="18" t="n">
        <v>25.53753763</v>
      </c>
      <c r="H38" s="20" t="n">
        <v>3.44618439</v>
      </c>
      <c r="I38" s="18" t="n">
        <v>2.73841667</v>
      </c>
      <c r="J38" s="20" t="n">
        <v>1.44364425</v>
      </c>
      <c r="K38" s="18" t="s">
        <v>404</v>
      </c>
      <c r="L38" s="20" t="s">
        <v>404</v>
      </c>
      <c r="M38" s="18" t="n">
        <v>0</v>
      </c>
      <c r="N38" s="20" t="n">
        <v>0</v>
      </c>
      <c r="O38" s="18" t="n">
        <v>0</v>
      </c>
      <c r="P38" s="20" t="n">
        <v>0</v>
      </c>
      <c r="Q38" s="18" t="n">
        <v>1.30545143</v>
      </c>
      <c r="R38" s="20" t="n">
        <v>0.83530583</v>
      </c>
    </row>
    <row r="39" spans="1:18">
      <c r="A39" s="15" t="s">
        <v>436</v>
      </c>
      <c r="B39" s="17" t="n">
        <v>5895</v>
      </c>
      <c r="C39" s="18">
        <f>(0.0/B39*100)</f>
        <v/>
      </c>
      <c r="D39" s="19" t="n">
        <v>5895</v>
      </c>
      <c r="E39" s="18" t="n">
        <v>72.38460755</v>
      </c>
      <c r="F39" s="20" t="n">
        <v>3.38793797</v>
      </c>
      <c r="G39" s="18" t="n">
        <v>25.45578523</v>
      </c>
      <c r="H39" s="20" t="n">
        <v>3.5032067</v>
      </c>
      <c r="I39" s="18" t="n">
        <v>0.23518098</v>
      </c>
      <c r="J39" s="20" t="n">
        <v>0.19783543</v>
      </c>
      <c r="K39" s="18" t="s">
        <v>404</v>
      </c>
      <c r="L39" s="20" t="s">
        <v>404</v>
      </c>
      <c r="M39" s="18" t="n">
        <v>0</v>
      </c>
      <c r="N39" s="20" t="n">
        <v>0</v>
      </c>
      <c r="O39" s="18" t="n">
        <v>0</v>
      </c>
      <c r="P39" s="20" t="n">
        <v>0</v>
      </c>
      <c r="Q39" s="18" t="n">
        <v>1.92442624</v>
      </c>
      <c r="R39" s="20" t="n">
        <v>1.00996915</v>
      </c>
    </row>
    <row r="40" spans="1:18">
      <c r="A40" s="15" t="s">
        <v>437</v>
      </c>
      <c r="B40" s="17" t="n">
        <v>14157</v>
      </c>
      <c r="C40" s="18">
        <f>(2954.0/B40*100)</f>
        <v/>
      </c>
      <c r="D40" s="19" t="n">
        <v>11203</v>
      </c>
      <c r="E40" s="18" t="n">
        <v>93.67114968999999</v>
      </c>
      <c r="F40" s="20" t="n">
        <v>1.59634138</v>
      </c>
      <c r="G40" s="18" t="n">
        <v>1.78055738</v>
      </c>
      <c r="H40" s="20" t="n">
        <v>0.87794859</v>
      </c>
      <c r="I40" s="18" t="n">
        <v>2.46675535</v>
      </c>
      <c r="J40" s="20" t="n">
        <v>0.7245043799999999</v>
      </c>
      <c r="K40" s="18" t="s">
        <v>404</v>
      </c>
      <c r="L40" s="20" t="s">
        <v>404</v>
      </c>
      <c r="M40" s="18" t="n">
        <v>0</v>
      </c>
      <c r="N40" s="20" t="n">
        <v>0</v>
      </c>
      <c r="O40" s="18" t="n">
        <v>0</v>
      </c>
      <c r="P40" s="20" t="n">
        <v>0</v>
      </c>
      <c r="Q40" s="18" t="n">
        <v>2.08153758</v>
      </c>
      <c r="R40" s="20" t="n">
        <v>1.18738425</v>
      </c>
    </row>
    <row r="41" spans="1:18">
      <c r="A41" s="15" t="s">
        <v>438</v>
      </c>
      <c r="B41" s="17" t="n">
        <v>5712</v>
      </c>
      <c r="C41" s="18">
        <f>(99.0/B41*100)</f>
        <v/>
      </c>
      <c r="D41" s="19" t="n">
        <v>5613</v>
      </c>
      <c r="E41" s="18" t="n">
        <v>95.23431454999999</v>
      </c>
      <c r="F41" s="20" t="n">
        <v>1.48918881</v>
      </c>
      <c r="G41" s="18" t="n">
        <v>1.4687226</v>
      </c>
      <c r="H41" s="20" t="n">
        <v>0.86650573</v>
      </c>
      <c r="I41" s="18" t="n">
        <v>0.72477506</v>
      </c>
      <c r="J41" s="20" t="n">
        <v>0.59059192</v>
      </c>
      <c r="K41" s="18" t="s">
        <v>404</v>
      </c>
      <c r="L41" s="20" t="s">
        <v>404</v>
      </c>
      <c r="M41" s="18" t="n">
        <v>0</v>
      </c>
      <c r="N41" s="20" t="n">
        <v>0</v>
      </c>
      <c r="O41" s="18" t="n">
        <v>0</v>
      </c>
      <c r="P41" s="20" t="n">
        <v>0</v>
      </c>
      <c r="Q41" s="18" t="n">
        <v>2.5721878</v>
      </c>
      <c r="R41" s="20" t="n">
        <v>1.27072777</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83.08267614</v>
      </c>
      <c r="F44" s="20" t="n">
        <v>2.92923379</v>
      </c>
      <c r="G44" s="18" t="n">
        <v>6.28165575</v>
      </c>
      <c r="H44" s="20" t="n">
        <v>2.35778494</v>
      </c>
      <c r="I44" s="18" t="n">
        <v>0</v>
      </c>
      <c r="J44" s="20" t="n">
        <v>0</v>
      </c>
      <c r="K44" s="18" t="s">
        <v>404</v>
      </c>
      <c r="L44" s="20" t="s">
        <v>404</v>
      </c>
      <c r="M44" s="18" t="n">
        <v>0</v>
      </c>
      <c r="N44" s="20" t="n">
        <v>0</v>
      </c>
      <c r="O44" s="18" t="n">
        <v>0</v>
      </c>
      <c r="P44" s="20" t="n">
        <v>0</v>
      </c>
      <c r="Q44" s="18" t="n">
        <v>10.63566811</v>
      </c>
      <c r="R44" s="20" t="n">
        <v>2.08133048</v>
      </c>
    </row>
    <row r="45" spans="1:18">
      <c r="A45" s="15" t="s">
        <v>442</v>
      </c>
      <c r="B45" s="17" t="n">
        <v>5519</v>
      </c>
      <c r="C45" s="18">
        <f>(0.0/B45*100)</f>
        <v/>
      </c>
      <c r="D45" s="19" t="n">
        <v>5519</v>
      </c>
      <c r="E45" s="18" t="n">
        <v>26.05018489</v>
      </c>
      <c r="F45" s="20" t="n">
        <v>3.95708649</v>
      </c>
      <c r="G45" s="18" t="n">
        <v>41.58311235</v>
      </c>
      <c r="H45" s="20" t="n">
        <v>3.76169822</v>
      </c>
      <c r="I45" s="18" t="n">
        <v>0</v>
      </c>
      <c r="J45" s="20" t="n">
        <v>0</v>
      </c>
      <c r="K45" s="18" t="s">
        <v>404</v>
      </c>
      <c r="L45" s="20" t="s">
        <v>404</v>
      </c>
      <c r="M45" s="18" t="n">
        <v>0</v>
      </c>
      <c r="N45" s="20" t="n">
        <v>0</v>
      </c>
      <c r="O45" s="18" t="n">
        <v>0</v>
      </c>
      <c r="P45" s="20" t="n">
        <v>0</v>
      </c>
      <c r="Q45" s="18" t="n">
        <v>32.36670276</v>
      </c>
      <c r="R45" s="20" t="n">
        <v>3.82685561</v>
      </c>
    </row>
    <row r="46" spans="1:18">
      <c r="A46" s="15" t="s">
        <v>443</v>
      </c>
      <c r="B46" s="17" t="n">
        <v>23141</v>
      </c>
      <c r="C46" s="18">
        <f>(4658.0/B46*100)</f>
        <v/>
      </c>
      <c r="D46" s="19" t="n">
        <v>18483</v>
      </c>
      <c r="E46" s="18" t="n">
        <v>78.99944124</v>
      </c>
      <c r="F46" s="20" t="n">
        <v>1.91865517</v>
      </c>
      <c r="G46" s="18" t="n">
        <v>6.51119248</v>
      </c>
      <c r="H46" s="20" t="n">
        <v>1.42774578</v>
      </c>
      <c r="I46" s="18" t="n">
        <v>14.48936628</v>
      </c>
      <c r="J46" s="20" t="n">
        <v>1.51921642</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65.68277485</v>
      </c>
      <c r="F47" s="20" t="n">
        <v>3.5152465</v>
      </c>
      <c r="G47" s="18" t="n">
        <v>24.32972687</v>
      </c>
      <c r="H47" s="20" t="n">
        <v>3.21555433</v>
      </c>
      <c r="I47" s="18" t="n">
        <v>3.14759677</v>
      </c>
      <c r="J47" s="20" t="n">
        <v>1.24535904</v>
      </c>
      <c r="K47" s="18" t="s">
        <v>404</v>
      </c>
      <c r="L47" s="20" t="s">
        <v>404</v>
      </c>
      <c r="M47" s="18" t="n">
        <v>0</v>
      </c>
      <c r="N47" s="20" t="n">
        <v>0</v>
      </c>
      <c r="O47" s="18" t="n">
        <v>0</v>
      </c>
      <c r="P47" s="20" t="n">
        <v>0</v>
      </c>
      <c r="Q47" s="18" t="n">
        <v>6.83990152</v>
      </c>
      <c r="R47" s="20" t="n">
        <v>1.87215842</v>
      </c>
    </row>
    <row r="48" spans="1:18">
      <c r="A48" s="15" t="s">
        <v>445</v>
      </c>
      <c r="B48" s="17" t="n">
        <v>9841</v>
      </c>
      <c r="C48" s="18">
        <f>(40.0/B48*100)</f>
        <v/>
      </c>
      <c r="D48" s="19" t="n">
        <v>9801</v>
      </c>
      <c r="E48" s="18" t="n">
        <v>93.12697401</v>
      </c>
      <c r="F48" s="20" t="n">
        <v>2.12623504</v>
      </c>
      <c r="G48" s="18" t="n">
        <v>4.40340377</v>
      </c>
      <c r="H48" s="20" t="n">
        <v>1.6671512</v>
      </c>
      <c r="I48" s="18" t="n">
        <v>0.53523928</v>
      </c>
      <c r="J48" s="20" t="n">
        <v>0.52726012</v>
      </c>
      <c r="K48" s="18" t="s">
        <v>404</v>
      </c>
      <c r="L48" s="20" t="s">
        <v>404</v>
      </c>
      <c r="M48" s="18" t="n">
        <v>0</v>
      </c>
      <c r="N48" s="20" t="n">
        <v>0</v>
      </c>
      <c r="O48" s="18" t="n">
        <v>0</v>
      </c>
      <c r="P48" s="20" t="n">
        <v>0</v>
      </c>
      <c r="Q48" s="18" t="n">
        <v>1.93438294</v>
      </c>
      <c r="R48" s="20" t="n">
        <v>1.23266557</v>
      </c>
    </row>
    <row r="49" spans="1:18">
      <c r="A49" s="15" t="s">
        <v>446</v>
      </c>
      <c r="B49" s="17" t="n">
        <v>6349</v>
      </c>
      <c r="C49" s="18">
        <f>(52.0/B49*100)</f>
        <v/>
      </c>
      <c r="D49" s="19" t="n">
        <v>6297</v>
      </c>
      <c r="E49" s="18" t="n">
        <v>85.74965637</v>
      </c>
      <c r="F49" s="20" t="n">
        <v>2.54265177</v>
      </c>
      <c r="G49" s="18" t="n">
        <v>5.8848447</v>
      </c>
      <c r="H49" s="20" t="n">
        <v>1.65284656</v>
      </c>
      <c r="I49" s="18" t="n">
        <v>0</v>
      </c>
      <c r="J49" s="20" t="n">
        <v>0</v>
      </c>
      <c r="K49" s="18" t="s">
        <v>404</v>
      </c>
      <c r="L49" s="20" t="s">
        <v>404</v>
      </c>
      <c r="M49" s="18" t="n">
        <v>0</v>
      </c>
      <c r="N49" s="20" t="n">
        <v>0</v>
      </c>
      <c r="O49" s="18" t="n">
        <v>0</v>
      </c>
      <c r="P49" s="20" t="n">
        <v>0</v>
      </c>
      <c r="Q49" s="18" t="n">
        <v>8.36549894</v>
      </c>
      <c r="R49" s="20" t="n">
        <v>2.04856341</v>
      </c>
    </row>
    <row r="50" spans="1:18">
      <c r="A50" s="15" t="s">
        <v>447</v>
      </c>
      <c r="B50" s="17" t="n">
        <v>11795</v>
      </c>
      <c r="C50" s="18">
        <f>(1031.0/B50*100)</f>
        <v/>
      </c>
      <c r="D50" s="19" t="n">
        <v>10764</v>
      </c>
      <c r="E50" s="18" t="n">
        <v>76.26442889</v>
      </c>
      <c r="F50" s="20" t="n">
        <v>2.94421716</v>
      </c>
      <c r="G50" s="18" t="n">
        <v>11.02614588</v>
      </c>
      <c r="H50" s="20" t="n">
        <v>2.21512969</v>
      </c>
      <c r="I50" s="18" t="n">
        <v>8.769175479999999</v>
      </c>
      <c r="J50" s="20" t="n">
        <v>2.05654139</v>
      </c>
      <c r="K50" s="18" t="s">
        <v>404</v>
      </c>
      <c r="L50" s="20" t="s">
        <v>404</v>
      </c>
      <c r="M50" s="18" t="n">
        <v>0</v>
      </c>
      <c r="N50" s="20" t="n">
        <v>0</v>
      </c>
      <c r="O50" s="18" t="n">
        <v>0</v>
      </c>
      <c r="P50" s="20" t="n">
        <v>0</v>
      </c>
      <c r="Q50" s="18" t="n">
        <v>3.94024975</v>
      </c>
      <c r="R50" s="20" t="n">
        <v>1.14348911</v>
      </c>
    </row>
    <row r="51" spans="1:18">
      <c r="A51" s="15" t="s">
        <v>448</v>
      </c>
      <c r="B51" s="17" t="n">
        <v>6866</v>
      </c>
      <c r="C51" s="18">
        <f>(79.0/B51*100)</f>
        <v/>
      </c>
      <c r="D51" s="19" t="n">
        <v>6787</v>
      </c>
      <c r="E51" s="18" t="n">
        <v>83.23234329</v>
      </c>
      <c r="F51" s="20" t="n">
        <v>2.61444321</v>
      </c>
      <c r="G51" s="18" t="n">
        <v>10.71035179</v>
      </c>
      <c r="H51" s="20" t="n">
        <v>2.0414903</v>
      </c>
      <c r="I51" s="18" t="n">
        <v>6.05730492</v>
      </c>
      <c r="J51" s="20" t="n">
        <v>1.82604041</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79.47950041</v>
      </c>
      <c r="F52" s="20" t="n">
        <v>3.15877567</v>
      </c>
      <c r="G52" s="18" t="n">
        <v>17.51465753</v>
      </c>
      <c r="H52" s="20" t="n">
        <v>3.08476111</v>
      </c>
      <c r="I52" s="18" t="n">
        <v>0.70727103</v>
      </c>
      <c r="J52" s="20" t="n">
        <v>0.01650758</v>
      </c>
      <c r="K52" s="18" t="s">
        <v>404</v>
      </c>
      <c r="L52" s="20" t="s">
        <v>404</v>
      </c>
      <c r="M52" s="18" t="n">
        <v>0</v>
      </c>
      <c r="N52" s="20" t="n">
        <v>0</v>
      </c>
      <c r="O52" s="18" t="n">
        <v>0</v>
      </c>
      <c r="P52" s="20" t="n">
        <v>0</v>
      </c>
      <c r="Q52" s="18" t="n">
        <v>2.29857104</v>
      </c>
      <c r="R52" s="20" t="n">
        <v>1.32520657</v>
      </c>
    </row>
    <row r="53" spans="1:18">
      <c r="A53" s="15" t="s">
        <v>450</v>
      </c>
      <c r="B53" s="17" t="n">
        <v>5571</v>
      </c>
      <c r="C53" s="18">
        <f>(0.0/B53*100)</f>
        <v/>
      </c>
      <c r="D53" s="19" t="n">
        <v>5571</v>
      </c>
      <c r="E53" s="18" t="n">
        <v>82.91028613</v>
      </c>
      <c r="F53" s="20" t="n">
        <v>0.09562303</v>
      </c>
      <c r="G53" s="18" t="n">
        <v>13.87638806</v>
      </c>
      <c r="H53" s="20" t="n">
        <v>0.07165013000000001</v>
      </c>
      <c r="I53" s="18" t="n">
        <v>1.01628048</v>
      </c>
      <c r="J53" s="20" t="n">
        <v>0.06215544</v>
      </c>
      <c r="K53" s="18" t="s">
        <v>404</v>
      </c>
      <c r="L53" s="20" t="s">
        <v>404</v>
      </c>
      <c r="M53" s="18" t="n">
        <v>0</v>
      </c>
      <c r="N53" s="20" t="n">
        <v>0</v>
      </c>
      <c r="O53" s="18" t="n">
        <v>0</v>
      </c>
      <c r="P53" s="20" t="n">
        <v>0</v>
      </c>
      <c r="Q53" s="18" t="n">
        <v>2.19704533</v>
      </c>
      <c r="R53" s="20" t="n">
        <v>0.02851732</v>
      </c>
    </row>
    <row r="54" spans="1:18">
      <c r="A54" s="15" t="s">
        <v>451</v>
      </c>
      <c r="B54" s="17" t="n">
        <v>4740</v>
      </c>
      <c r="C54" s="18">
        <f>(199.0/B54*100)</f>
        <v/>
      </c>
      <c r="D54" s="19" t="n">
        <v>4541</v>
      </c>
      <c r="E54" s="18" t="n">
        <v>71.48532115</v>
      </c>
      <c r="F54" s="20" t="n">
        <v>3.18078874</v>
      </c>
      <c r="G54" s="18" t="n">
        <v>10.3756424</v>
      </c>
      <c r="H54" s="20" t="n">
        <v>2.41234074</v>
      </c>
      <c r="I54" s="18" t="n">
        <v>12.32065786</v>
      </c>
      <c r="J54" s="20" t="n">
        <v>1.87807052</v>
      </c>
      <c r="K54" s="18" t="s">
        <v>404</v>
      </c>
      <c r="L54" s="20" t="s">
        <v>404</v>
      </c>
      <c r="M54" s="18" t="n">
        <v>0</v>
      </c>
      <c r="N54" s="20" t="n">
        <v>0</v>
      </c>
      <c r="O54" s="18" t="n">
        <v>0</v>
      </c>
      <c r="P54" s="20" t="n">
        <v>0</v>
      </c>
      <c r="Q54" s="18" t="n">
        <v>5.81837859</v>
      </c>
      <c r="R54" s="20" t="n">
        <v>1.81239458</v>
      </c>
    </row>
    <row r="55" spans="1:18">
      <c r="A55" s="15" t="s">
        <v>452</v>
      </c>
      <c r="B55" s="17" t="n">
        <v>5316</v>
      </c>
      <c r="C55" s="18">
        <f>(43.0/B55*100)</f>
        <v/>
      </c>
      <c r="D55" s="19" t="n">
        <v>5273</v>
      </c>
      <c r="E55" s="18" t="n">
        <v>88.89448401999999</v>
      </c>
      <c r="F55" s="20" t="n">
        <v>2.01560712</v>
      </c>
      <c r="G55" s="18" t="n">
        <v>5.86071972</v>
      </c>
      <c r="H55" s="20" t="n">
        <v>1.45222172</v>
      </c>
      <c r="I55" s="18" t="n">
        <v>0</v>
      </c>
      <c r="J55" s="20" t="n">
        <v>0</v>
      </c>
      <c r="K55" s="18" t="s">
        <v>404</v>
      </c>
      <c r="L55" s="20" t="s">
        <v>404</v>
      </c>
      <c r="M55" s="18" t="n">
        <v>0</v>
      </c>
      <c r="N55" s="20" t="n">
        <v>0</v>
      </c>
      <c r="O55" s="18" t="n">
        <v>0.20755834</v>
      </c>
      <c r="P55" s="20" t="n">
        <v>0.20261862</v>
      </c>
      <c r="Q55" s="18" t="n">
        <v>5.03723792</v>
      </c>
      <c r="R55" s="20" t="n">
        <v>1.62739116</v>
      </c>
    </row>
    <row r="56" spans="1:18">
      <c r="A56" s="15" t="s">
        <v>453</v>
      </c>
      <c r="B56" s="17" t="n">
        <v>5359</v>
      </c>
      <c r="C56" s="18">
        <f>(0.0/B56*100)</f>
        <v/>
      </c>
      <c r="D56" s="19" t="n">
        <v>5359</v>
      </c>
      <c r="E56" s="18" t="n">
        <v>92.35159269</v>
      </c>
      <c r="F56" s="20" t="n">
        <v>2.21405877</v>
      </c>
      <c r="G56" s="18" t="n">
        <v>1.14781043</v>
      </c>
      <c r="H56" s="20" t="n">
        <v>0.83353651</v>
      </c>
      <c r="I56" s="18" t="n">
        <v>4.28530324</v>
      </c>
      <c r="J56" s="20" t="n">
        <v>1.60179577</v>
      </c>
      <c r="K56" s="18" t="s">
        <v>404</v>
      </c>
      <c r="L56" s="20" t="s">
        <v>404</v>
      </c>
      <c r="M56" s="18" t="n">
        <v>0</v>
      </c>
      <c r="N56" s="20" t="n">
        <v>0</v>
      </c>
      <c r="O56" s="18" t="n">
        <v>0</v>
      </c>
      <c r="P56" s="20" t="n">
        <v>0</v>
      </c>
      <c r="Q56" s="18" t="n">
        <v>2.21529364</v>
      </c>
      <c r="R56" s="20" t="n">
        <v>1.32280062</v>
      </c>
    </row>
    <row r="57" spans="1:18">
      <c r="A57" s="15" t="s">
        <v>454</v>
      </c>
      <c r="B57" s="17" t="n">
        <v>6513</v>
      </c>
      <c r="C57" s="18">
        <f>(0.0/B57*100)</f>
        <v/>
      </c>
      <c r="D57" s="19" t="n">
        <v>6513</v>
      </c>
      <c r="E57" s="18" t="n">
        <v>89.42886365</v>
      </c>
      <c r="F57" s="20" t="n">
        <v>2.35016628</v>
      </c>
      <c r="G57" s="18" t="n">
        <v>3.49154732</v>
      </c>
      <c r="H57" s="20" t="n">
        <v>1.42239898</v>
      </c>
      <c r="I57" s="18" t="n">
        <v>0</v>
      </c>
      <c r="J57" s="20" t="n">
        <v>0</v>
      </c>
      <c r="K57" s="18" t="s">
        <v>404</v>
      </c>
      <c r="L57" s="20" t="s">
        <v>404</v>
      </c>
      <c r="M57" s="18" t="n">
        <v>0</v>
      </c>
      <c r="N57" s="20" t="n">
        <v>0</v>
      </c>
      <c r="O57" s="18" t="n">
        <v>0</v>
      </c>
      <c r="P57" s="20" t="n">
        <v>0</v>
      </c>
      <c r="Q57" s="18" t="n">
        <v>7.07958903</v>
      </c>
      <c r="R57" s="20" t="n">
        <v>1.89628607</v>
      </c>
    </row>
    <row r="58" spans="1:18">
      <c r="A58" s="15" t="s">
        <v>455</v>
      </c>
      <c r="B58" s="17" t="n">
        <v>7267</v>
      </c>
      <c r="C58" s="18">
        <f>(0.0/B58*100)</f>
        <v/>
      </c>
      <c r="D58" s="19" t="n">
        <v>7267</v>
      </c>
      <c r="E58" s="18" t="n">
        <v>56.15885723</v>
      </c>
      <c r="F58" s="20" t="n">
        <v>3.78219593</v>
      </c>
      <c r="G58" s="18" t="n">
        <v>15.30016197</v>
      </c>
      <c r="H58" s="20" t="n">
        <v>2.44606171</v>
      </c>
      <c r="I58" s="18" t="n">
        <v>0</v>
      </c>
      <c r="J58" s="20" t="n">
        <v>0</v>
      </c>
      <c r="K58" s="18" t="s">
        <v>404</v>
      </c>
      <c r="L58" s="20" t="s">
        <v>404</v>
      </c>
      <c r="M58" s="18" t="n">
        <v>0</v>
      </c>
      <c r="N58" s="20" t="n">
        <v>0</v>
      </c>
      <c r="O58" s="18" t="n">
        <v>0</v>
      </c>
      <c r="P58" s="20" t="n">
        <v>0</v>
      </c>
      <c r="Q58" s="18" t="n">
        <v>28.5409808</v>
      </c>
      <c r="R58" s="20" t="n">
        <v>3.42506294</v>
      </c>
    </row>
    <row r="59" spans="1:18">
      <c r="A59" s="15" t="s">
        <v>456</v>
      </c>
      <c r="B59" s="17" t="n">
        <v>4826</v>
      </c>
      <c r="C59" s="18">
        <f>(0.0/B59*100)</f>
        <v/>
      </c>
      <c r="D59" s="19" t="n">
        <v>4826</v>
      </c>
      <c r="E59" s="18" t="n">
        <v>67.35422248</v>
      </c>
      <c r="F59" s="20" t="n">
        <v>1.05327075</v>
      </c>
      <c r="G59" s="18" t="n">
        <v>9.578200989999999</v>
      </c>
      <c r="H59" s="20" t="n">
        <v>0.91482592</v>
      </c>
      <c r="I59" s="18" t="n">
        <v>0</v>
      </c>
      <c r="J59" s="20" t="n">
        <v>0</v>
      </c>
      <c r="K59" s="18" t="s">
        <v>404</v>
      </c>
      <c r="L59" s="20" t="s">
        <v>404</v>
      </c>
      <c r="M59" s="18" t="n">
        <v>0</v>
      </c>
      <c r="N59" s="20" t="n">
        <v>0</v>
      </c>
      <c r="O59" s="18" t="n">
        <v>0</v>
      </c>
      <c r="P59" s="20" t="n">
        <v>0</v>
      </c>
      <c r="Q59" s="18" t="n">
        <v>23.06757653</v>
      </c>
      <c r="R59" s="20" t="n">
        <v>0.76349866</v>
      </c>
    </row>
    <row r="60" spans="1:18">
      <c r="A60" s="15" t="s">
        <v>457</v>
      </c>
      <c r="B60" s="17" t="n">
        <v>4546</v>
      </c>
      <c r="C60" s="18">
        <f>(0.0/B60*100)</f>
        <v/>
      </c>
      <c r="D60" s="19" t="n">
        <v>4546</v>
      </c>
      <c r="E60" s="18" t="n">
        <v>62.6469801</v>
      </c>
      <c r="F60" s="20" t="n">
        <v>2.83786487</v>
      </c>
      <c r="G60" s="18" t="n">
        <v>7.06208471</v>
      </c>
      <c r="H60" s="20" t="n">
        <v>1.82799612</v>
      </c>
      <c r="I60" s="18" t="n">
        <v>0</v>
      </c>
      <c r="J60" s="20" t="n">
        <v>0</v>
      </c>
      <c r="K60" s="18" t="s">
        <v>404</v>
      </c>
      <c r="L60" s="20" t="s">
        <v>404</v>
      </c>
      <c r="M60" s="18" t="n">
        <v>0</v>
      </c>
      <c r="N60" s="20" t="n">
        <v>0</v>
      </c>
      <c r="O60" s="18" t="n">
        <v>0</v>
      </c>
      <c r="P60" s="20" t="n">
        <v>0</v>
      </c>
      <c r="Q60" s="18" t="n">
        <v>30.29093518</v>
      </c>
      <c r="R60" s="20" t="n">
        <v>2.43260461</v>
      </c>
    </row>
    <row r="61" spans="1:18">
      <c r="A61" s="15" t="s">
        <v>458</v>
      </c>
      <c r="B61" s="17" t="n">
        <v>6525</v>
      </c>
      <c r="C61" s="18">
        <f>(0.0/B61*100)</f>
        <v/>
      </c>
      <c r="D61" s="19" t="n">
        <v>6525</v>
      </c>
      <c r="E61" s="18" t="n">
        <v>94.89124150000001</v>
      </c>
      <c r="F61" s="20" t="n">
        <v>1.1738237</v>
      </c>
      <c r="G61" s="18" t="n">
        <v>3.32499539</v>
      </c>
      <c r="H61" s="20" t="n">
        <v>1.02668323</v>
      </c>
      <c r="I61" s="18" t="n">
        <v>1.18782742</v>
      </c>
      <c r="J61" s="20" t="n">
        <v>0.71730393</v>
      </c>
      <c r="K61" s="18" t="s">
        <v>404</v>
      </c>
      <c r="L61" s="20" t="s">
        <v>404</v>
      </c>
      <c r="M61" s="18" t="n">
        <v>0</v>
      </c>
      <c r="N61" s="20" t="n">
        <v>0</v>
      </c>
      <c r="O61" s="18" t="n">
        <v>0</v>
      </c>
      <c r="P61" s="20" t="n">
        <v>0</v>
      </c>
      <c r="Q61" s="18" t="n">
        <v>0.5959357</v>
      </c>
      <c r="R61" s="20" t="n">
        <v>0.53831311</v>
      </c>
    </row>
    <row r="62" spans="1:18">
      <c r="A62" s="15" t="s">
        <v>459</v>
      </c>
      <c r="B62" s="17" t="n">
        <v>4476</v>
      </c>
      <c r="C62" s="18">
        <f>(0.0/B62*100)</f>
        <v/>
      </c>
      <c r="D62" s="19" t="n">
        <v>4476</v>
      </c>
      <c r="E62" s="18" t="n">
        <v>92.34653865</v>
      </c>
      <c r="F62" s="20" t="n">
        <v>0.02311034</v>
      </c>
      <c r="G62" s="18" t="n">
        <v>4.63144331</v>
      </c>
      <c r="H62" s="20" t="n">
        <v>0.01129098</v>
      </c>
      <c r="I62" s="18" t="n">
        <v>0.43076457</v>
      </c>
      <c r="J62" s="20" t="n">
        <v>0.00694981</v>
      </c>
      <c r="K62" s="18" t="s">
        <v>404</v>
      </c>
      <c r="L62" s="20" t="s">
        <v>404</v>
      </c>
      <c r="M62" s="18" t="n">
        <v>0</v>
      </c>
      <c r="N62" s="20" t="n">
        <v>0</v>
      </c>
      <c r="O62" s="18" t="n">
        <v>0</v>
      </c>
      <c r="P62" s="20" t="n">
        <v>0</v>
      </c>
      <c r="Q62" s="18" t="n">
        <v>2.59125348</v>
      </c>
      <c r="R62" s="20" t="n">
        <v>0.01778128</v>
      </c>
    </row>
    <row r="63" spans="1:18">
      <c r="A63" s="15" t="s">
        <v>460</v>
      </c>
      <c r="B63" s="17" t="n">
        <v>5324</v>
      </c>
      <c r="C63" s="18">
        <f>(0.0/B63*100)</f>
        <v/>
      </c>
      <c r="D63" s="19" t="n">
        <v>5324</v>
      </c>
      <c r="E63" s="18" t="n">
        <v>67.33160022</v>
      </c>
      <c r="F63" s="20" t="n">
        <v>0.18709301</v>
      </c>
      <c r="G63" s="18" t="n">
        <v>17.01243953</v>
      </c>
      <c r="H63" s="20" t="n">
        <v>0.10926048</v>
      </c>
      <c r="I63" s="18" t="n">
        <v>0</v>
      </c>
      <c r="J63" s="20" t="n">
        <v>0</v>
      </c>
      <c r="K63" s="18" t="s">
        <v>404</v>
      </c>
      <c r="L63" s="20" t="s">
        <v>404</v>
      </c>
      <c r="M63" s="18" t="n">
        <v>0</v>
      </c>
      <c r="N63" s="20" t="n">
        <v>0</v>
      </c>
      <c r="O63" s="18" t="n">
        <v>0</v>
      </c>
      <c r="P63" s="20" t="n">
        <v>0</v>
      </c>
      <c r="Q63" s="18" t="n">
        <v>15.65596025</v>
      </c>
      <c r="R63" s="20" t="n">
        <v>0.19293237</v>
      </c>
    </row>
    <row r="64" spans="1:18">
      <c r="A64" s="15" t="s">
        <v>461</v>
      </c>
      <c r="B64" s="17" t="n">
        <v>3634</v>
      </c>
      <c r="C64" s="18">
        <f>(27.0/B64*100)</f>
        <v/>
      </c>
      <c r="D64" s="19" t="n">
        <v>3607</v>
      </c>
      <c r="E64" s="18" t="n">
        <v>73.77447941</v>
      </c>
      <c r="F64" s="20" t="n">
        <v>0.11553986</v>
      </c>
      <c r="G64" s="18" t="n">
        <v>20.67618464</v>
      </c>
      <c r="H64" s="20" t="n">
        <v>0.10392387</v>
      </c>
      <c r="I64" s="18" t="n">
        <v>0</v>
      </c>
      <c r="J64" s="20" t="n">
        <v>0</v>
      </c>
      <c r="K64" s="18" t="s">
        <v>404</v>
      </c>
      <c r="L64" s="20" t="s">
        <v>404</v>
      </c>
      <c r="M64" s="18" t="n">
        <v>0</v>
      </c>
      <c r="N64" s="20" t="n">
        <v>0</v>
      </c>
      <c r="O64" s="18" t="n">
        <v>0</v>
      </c>
      <c r="P64" s="20" t="n">
        <v>0</v>
      </c>
      <c r="Q64" s="18" t="n">
        <v>5.54933596</v>
      </c>
      <c r="R64" s="20" t="n">
        <v>0.06851702</v>
      </c>
    </row>
    <row r="65" spans="1:18">
      <c r="A65" s="15" t="s">
        <v>462</v>
      </c>
      <c r="B65" s="17" t="n">
        <v>5325</v>
      </c>
      <c r="C65" s="18">
        <f>(0.0/B65*100)</f>
        <v/>
      </c>
      <c r="D65" s="19" t="n">
        <v>5325</v>
      </c>
      <c r="E65" s="18" t="n">
        <v>91.43616745</v>
      </c>
      <c r="F65" s="20" t="n">
        <v>1.83392496</v>
      </c>
      <c r="G65" s="18" t="n">
        <v>3.88395199</v>
      </c>
      <c r="H65" s="20" t="n">
        <v>1.31045949</v>
      </c>
      <c r="I65" s="18" t="n">
        <v>0</v>
      </c>
      <c r="J65" s="20" t="n">
        <v>0</v>
      </c>
      <c r="K65" s="18" t="s">
        <v>404</v>
      </c>
      <c r="L65" s="20" t="s">
        <v>404</v>
      </c>
      <c r="M65" s="18" t="n">
        <v>0</v>
      </c>
      <c r="N65" s="20" t="n">
        <v>0</v>
      </c>
      <c r="O65" s="18" t="n">
        <v>0</v>
      </c>
      <c r="P65" s="20" t="n">
        <v>0</v>
      </c>
      <c r="Q65" s="18" t="n">
        <v>4.67988056</v>
      </c>
      <c r="R65" s="20" t="n">
        <v>1.50283481</v>
      </c>
    </row>
    <row r="66" spans="1:18">
      <c r="A66" s="15" t="s">
        <v>463</v>
      </c>
      <c r="B66" s="17" t="n">
        <v>5665</v>
      </c>
      <c r="C66" s="18">
        <f>(0.0/B66*100)</f>
        <v/>
      </c>
      <c r="D66" s="19" t="n">
        <v>5665</v>
      </c>
      <c r="E66" s="18" t="n">
        <v>75.52390699999999</v>
      </c>
      <c r="F66" s="20" t="n">
        <v>0.37609674</v>
      </c>
      <c r="G66" s="18" t="n">
        <v>18.74518996</v>
      </c>
      <c r="H66" s="20" t="n">
        <v>0.27219909</v>
      </c>
      <c r="I66" s="18" t="n">
        <v>1.05209465</v>
      </c>
      <c r="J66" s="20" t="n">
        <v>0.33984667</v>
      </c>
      <c r="K66" s="18" t="s">
        <v>404</v>
      </c>
      <c r="L66" s="20" t="s">
        <v>404</v>
      </c>
      <c r="M66" s="18" t="n">
        <v>0</v>
      </c>
      <c r="N66" s="20" t="n">
        <v>0</v>
      </c>
      <c r="O66" s="18" t="n">
        <v>0</v>
      </c>
      <c r="P66" s="20" t="n">
        <v>0</v>
      </c>
      <c r="Q66" s="18" t="n">
        <v>4.67880839</v>
      </c>
      <c r="R66" s="20" t="n">
        <v>0.12615876</v>
      </c>
    </row>
    <row r="67" spans="1:18">
      <c r="A67" s="15" t="s">
        <v>464</v>
      </c>
      <c r="B67" s="17" t="n">
        <v>6971</v>
      </c>
      <c r="C67" s="18">
        <f>(0.0/B67*100)</f>
        <v/>
      </c>
      <c r="D67" s="19" t="n">
        <v>6971</v>
      </c>
      <c r="E67" s="18" t="n">
        <v>88.70594153</v>
      </c>
      <c r="F67" s="20" t="n">
        <v>2.20158278</v>
      </c>
      <c r="G67" s="18" t="n">
        <v>6.74077819</v>
      </c>
      <c r="H67" s="20" t="n">
        <v>1.75313166</v>
      </c>
      <c r="I67" s="18" t="n">
        <v>0.8893451</v>
      </c>
      <c r="J67" s="20" t="n">
        <v>0.5227811</v>
      </c>
      <c r="K67" s="18" t="s">
        <v>404</v>
      </c>
      <c r="L67" s="20" t="s">
        <v>404</v>
      </c>
      <c r="M67" s="18" t="n">
        <v>0</v>
      </c>
      <c r="N67" s="20" t="n">
        <v>0</v>
      </c>
      <c r="O67" s="18" t="n">
        <v>0</v>
      </c>
      <c r="P67" s="20" t="n">
        <v>0</v>
      </c>
      <c r="Q67" s="18" t="n">
        <v>3.66393518</v>
      </c>
      <c r="R67" s="20" t="n">
        <v>1.22249179</v>
      </c>
    </row>
    <row r="68" spans="1:18">
      <c r="A68" s="15" t="s">
        <v>465</v>
      </c>
      <c r="B68" s="17" t="n">
        <v>12083</v>
      </c>
      <c r="C68" s="18">
        <f>(0.0/B68*100)</f>
        <v/>
      </c>
      <c r="D68" s="19" t="n">
        <v>12083</v>
      </c>
      <c r="E68" s="18" t="n">
        <v>84.64889913</v>
      </c>
      <c r="F68" s="20" t="n">
        <v>0.06687948000000001</v>
      </c>
      <c r="G68" s="18" t="n">
        <v>11.34983279</v>
      </c>
      <c r="H68" s="20" t="n">
        <v>0.06579759</v>
      </c>
      <c r="I68" s="18" t="n">
        <v>0.73080554</v>
      </c>
      <c r="J68" s="20" t="n">
        <v>0.02197892</v>
      </c>
      <c r="K68" s="18" t="s">
        <v>404</v>
      </c>
      <c r="L68" s="20" t="s">
        <v>404</v>
      </c>
      <c r="M68" s="18" t="n">
        <v>0</v>
      </c>
      <c r="N68" s="20" t="n">
        <v>0</v>
      </c>
      <c r="O68" s="18" t="n">
        <v>0</v>
      </c>
      <c r="P68" s="20" t="n">
        <v>0</v>
      </c>
      <c r="Q68" s="18" t="n">
        <v>3.27046254</v>
      </c>
      <c r="R68" s="20" t="n">
        <v>0.0323506</v>
      </c>
    </row>
    <row r="69" spans="1:18">
      <c r="A69" s="15" t="s">
        <v>466</v>
      </c>
      <c r="B69" s="17" t="n">
        <v>4876</v>
      </c>
      <c r="C69" s="18">
        <f>(0.0/B69*100)</f>
        <v/>
      </c>
      <c r="D69" s="19" t="n">
        <v>4876</v>
      </c>
      <c r="E69" s="18" t="n">
        <v>89.50067334000001</v>
      </c>
      <c r="F69" s="20" t="n">
        <v>2.50663722</v>
      </c>
      <c r="G69" s="18" t="n">
        <v>8.52330338</v>
      </c>
      <c r="H69" s="20" t="n">
        <v>2.20469063</v>
      </c>
      <c r="I69" s="18" t="n">
        <v>0</v>
      </c>
      <c r="J69" s="20" t="n">
        <v>0</v>
      </c>
      <c r="K69" s="18" t="s">
        <v>404</v>
      </c>
      <c r="L69" s="20" t="s">
        <v>404</v>
      </c>
      <c r="M69" s="18" t="n">
        <v>0</v>
      </c>
      <c r="N69" s="20" t="n">
        <v>0</v>
      </c>
      <c r="O69" s="18" t="n">
        <v>0</v>
      </c>
      <c r="P69" s="20" t="n">
        <v>0</v>
      </c>
      <c r="Q69" s="18" t="n">
        <v>1.97602329</v>
      </c>
      <c r="R69" s="20" t="n">
        <v>1.15511405</v>
      </c>
    </row>
    <row r="70" spans="1:18">
      <c r="A70" s="15" t="s">
        <v>467</v>
      </c>
      <c r="B70" s="17" t="n">
        <v>6036</v>
      </c>
      <c r="C70" s="18">
        <f>(0.0/B70*100)</f>
        <v/>
      </c>
      <c r="D70" s="19" t="n">
        <v>6036</v>
      </c>
      <c r="E70" s="18" t="n">
        <v>85.77564669</v>
      </c>
      <c r="F70" s="20" t="n">
        <v>2.39549116</v>
      </c>
      <c r="G70" s="18" t="n">
        <v>10.67975017</v>
      </c>
      <c r="H70" s="20" t="n">
        <v>2.14031435</v>
      </c>
      <c r="I70" s="18" t="n">
        <v>0</v>
      </c>
      <c r="J70" s="20" t="n">
        <v>0</v>
      </c>
      <c r="K70" s="18" t="s">
        <v>404</v>
      </c>
      <c r="L70" s="20" t="s">
        <v>404</v>
      </c>
      <c r="M70" s="18" t="n">
        <v>0</v>
      </c>
      <c r="N70" s="20" t="n">
        <v>0</v>
      </c>
      <c r="O70" s="18" t="n">
        <v>0</v>
      </c>
      <c r="P70" s="20" t="n">
        <v>0</v>
      </c>
      <c r="Q70" s="18" t="n">
        <v>3.54460314</v>
      </c>
      <c r="R70" s="20" t="n">
        <v>1.49996303</v>
      </c>
    </row>
    <row r="71" spans="1:18">
      <c r="A71" s="15" t="s">
        <v>468</v>
      </c>
      <c r="B71" s="17" t="n">
        <v>6115</v>
      </c>
      <c r="C71" s="18">
        <f>(0.0/B71*100)</f>
        <v/>
      </c>
      <c r="D71" s="19" t="n">
        <v>6115</v>
      </c>
      <c r="E71" s="18" t="n">
        <v>97.20959907</v>
      </c>
      <c r="F71" s="20" t="n">
        <v>0.50219247</v>
      </c>
      <c r="G71" s="18" t="n">
        <v>0.8802129</v>
      </c>
      <c r="H71" s="20" t="n">
        <v>0.00807312</v>
      </c>
      <c r="I71" s="18" t="n">
        <v>0.62661758</v>
      </c>
      <c r="J71" s="20" t="n">
        <v>0.02967901</v>
      </c>
      <c r="K71" s="18" t="s">
        <v>404</v>
      </c>
      <c r="L71" s="20" t="s">
        <v>404</v>
      </c>
      <c r="M71" s="18" t="n">
        <v>0</v>
      </c>
      <c r="N71" s="20" t="n">
        <v>0</v>
      </c>
      <c r="O71" s="18" t="n">
        <v>0</v>
      </c>
      <c r="P71" s="20" t="n">
        <v>0</v>
      </c>
      <c r="Q71" s="18" t="n">
        <v>1.28357044</v>
      </c>
      <c r="R71" s="20" t="n">
        <v>0.49105467</v>
      </c>
    </row>
    <row r="72" spans="1:18">
      <c r="A72" s="15" t="s">
        <v>469</v>
      </c>
      <c r="B72" s="17" t="n">
        <v>7708</v>
      </c>
      <c r="C72" s="18">
        <f>(0.0/B72*100)</f>
        <v/>
      </c>
      <c r="D72" s="19" t="n">
        <v>7708</v>
      </c>
      <c r="E72" s="18" t="n">
        <v>91.83711206</v>
      </c>
      <c r="F72" s="20" t="n">
        <v>2.05456509</v>
      </c>
      <c r="G72" s="18" t="n">
        <v>5.12222257</v>
      </c>
      <c r="H72" s="20" t="n">
        <v>1.5978526</v>
      </c>
      <c r="I72" s="18" t="n">
        <v>1.80009285</v>
      </c>
      <c r="J72" s="20" t="n">
        <v>0.92598662</v>
      </c>
      <c r="K72" s="18" t="s">
        <v>404</v>
      </c>
      <c r="L72" s="20" t="s">
        <v>404</v>
      </c>
      <c r="M72" s="18" t="n">
        <v>0</v>
      </c>
      <c r="N72" s="20" t="n">
        <v>0</v>
      </c>
      <c r="O72" s="18" t="n">
        <v>0</v>
      </c>
      <c r="P72" s="20" t="n">
        <v>0</v>
      </c>
      <c r="Q72" s="18" t="n">
        <v>1.24057252</v>
      </c>
      <c r="R72" s="20" t="n">
        <v>0.88071398</v>
      </c>
    </row>
    <row r="73" spans="1:18">
      <c r="A73" s="15" t="s">
        <v>470</v>
      </c>
      <c r="B73" s="17" t="n">
        <v>8249</v>
      </c>
      <c r="C73" s="18">
        <f>(0.0/B73*100)</f>
        <v/>
      </c>
      <c r="D73" s="19" t="n">
        <v>8249</v>
      </c>
      <c r="E73" s="18" t="n">
        <v>86.12071672</v>
      </c>
      <c r="F73" s="20" t="n">
        <v>2.83389788</v>
      </c>
      <c r="G73" s="18" t="n">
        <v>7.03672006</v>
      </c>
      <c r="H73" s="20" t="n">
        <v>1.94751323</v>
      </c>
      <c r="I73" s="18" t="n">
        <v>2.74093588</v>
      </c>
      <c r="J73" s="20" t="n">
        <v>1.27603664</v>
      </c>
      <c r="K73" s="18" t="s">
        <v>404</v>
      </c>
      <c r="L73" s="20" t="s">
        <v>404</v>
      </c>
      <c r="M73" s="18" t="n">
        <v>0</v>
      </c>
      <c r="N73" s="20" t="n">
        <v>0</v>
      </c>
      <c r="O73" s="18" t="n">
        <v>0</v>
      </c>
      <c r="P73" s="20" t="n">
        <v>0</v>
      </c>
      <c r="Q73" s="18" t="n">
        <v>4.10162734</v>
      </c>
      <c r="R73" s="20" t="n">
        <v>1.66764846</v>
      </c>
    </row>
    <row r="74" spans="1:18">
      <c r="A74" s="15" t="s">
        <v>471</v>
      </c>
      <c r="B74" s="17" t="n">
        <v>4692</v>
      </c>
      <c r="C74" s="18">
        <f>(484.0/B74*100)</f>
        <v/>
      </c>
      <c r="D74" s="19" t="n">
        <v>4208</v>
      </c>
      <c r="E74" s="18" t="n">
        <v>85.84612903</v>
      </c>
      <c r="F74" s="20" t="n">
        <v>0.23718318</v>
      </c>
      <c r="G74" s="18" t="n">
        <v>9.63985418</v>
      </c>
      <c r="H74" s="20" t="n">
        <v>0.22518508</v>
      </c>
      <c r="I74" s="18" t="n">
        <v>0</v>
      </c>
      <c r="J74" s="20" t="n">
        <v>0</v>
      </c>
      <c r="K74" s="18" t="s">
        <v>404</v>
      </c>
      <c r="L74" s="20" t="s">
        <v>404</v>
      </c>
      <c r="M74" s="18" t="n">
        <v>0</v>
      </c>
      <c r="N74" s="20" t="n">
        <v>0</v>
      </c>
      <c r="O74" s="18" t="n">
        <v>0</v>
      </c>
      <c r="P74" s="20" t="n">
        <v>0</v>
      </c>
      <c r="Q74" s="18" t="n">
        <v>4.5140168</v>
      </c>
      <c r="R74" s="20" t="n">
        <v>0.10678294</v>
      </c>
    </row>
    <row r="75" spans="1:18">
      <c r="A75" s="15" t="s">
        <v>472</v>
      </c>
      <c r="B75" s="17" t="n">
        <v>5375</v>
      </c>
      <c r="C75" s="18">
        <f>(483.0/B75*100)</f>
        <v/>
      </c>
      <c r="D75" s="19" t="n">
        <v>4892</v>
      </c>
      <c r="E75" s="18" t="n">
        <v>44.07350157</v>
      </c>
      <c r="F75" s="20" t="n">
        <v>3.72630607</v>
      </c>
      <c r="G75" s="18" t="n">
        <v>35.60631945</v>
      </c>
      <c r="H75" s="20" t="n">
        <v>3.79971945</v>
      </c>
      <c r="I75" s="18" t="n">
        <v>9.05972854</v>
      </c>
      <c r="J75" s="20" t="n">
        <v>2.57180003</v>
      </c>
      <c r="K75" s="18" t="s">
        <v>404</v>
      </c>
      <c r="L75" s="20" t="s">
        <v>404</v>
      </c>
      <c r="M75" s="18" t="n">
        <v>0</v>
      </c>
      <c r="N75" s="20" t="n">
        <v>0</v>
      </c>
      <c r="O75" s="18" t="n">
        <v>0</v>
      </c>
      <c r="P75" s="20" t="n">
        <v>0</v>
      </c>
      <c r="Q75" s="18" t="n">
        <v>11.26045045</v>
      </c>
      <c r="R75" s="20" t="n">
        <v>2.35799349</v>
      </c>
    </row>
    <row r="76" spans="1:18">
      <c r="A76" s="15" t="s">
        <v>473</v>
      </c>
      <c r="B76" s="17" t="n">
        <v>14167</v>
      </c>
      <c r="C76" s="18">
        <f>(1400.0/B76*100)</f>
        <v/>
      </c>
      <c r="D76" s="19" t="n">
        <v>12767</v>
      </c>
      <c r="E76" s="18" t="n">
        <v>78.46924445000001</v>
      </c>
      <c r="F76" s="20" t="n">
        <v>1.9984696</v>
      </c>
      <c r="G76" s="18" t="n">
        <v>5.10061904</v>
      </c>
      <c r="H76" s="20" t="n">
        <v>1.00995261</v>
      </c>
      <c r="I76" s="18" t="n">
        <v>8.696268829999999</v>
      </c>
      <c r="J76" s="20" t="n">
        <v>1.48191425</v>
      </c>
      <c r="K76" s="18" t="s">
        <v>404</v>
      </c>
      <c r="L76" s="20" t="s">
        <v>404</v>
      </c>
      <c r="M76" s="18" t="n">
        <v>0</v>
      </c>
      <c r="N76" s="20" t="n">
        <v>0</v>
      </c>
      <c r="O76" s="18" t="n">
        <v>0</v>
      </c>
      <c r="P76" s="20" t="n">
        <v>0</v>
      </c>
      <c r="Q76" s="18" t="n">
        <v>7.73386767</v>
      </c>
      <c r="R76" s="20" t="n">
        <v>1.61261516</v>
      </c>
    </row>
    <row r="77" spans="1:18">
      <c r="A77" s="15" t="s">
        <v>474</v>
      </c>
      <c r="B77" s="17" t="n">
        <v>6062</v>
      </c>
      <c r="C77" s="18">
        <f>(0.0/B77*100)</f>
        <v/>
      </c>
      <c r="D77" s="19" t="n">
        <v>6062</v>
      </c>
      <c r="E77" s="18" t="n">
        <v>82.83889549</v>
      </c>
      <c r="F77" s="20" t="n">
        <v>2.35649775</v>
      </c>
      <c r="G77" s="18" t="n">
        <v>8.81108276</v>
      </c>
      <c r="H77" s="20" t="n">
        <v>1.48946001</v>
      </c>
      <c r="I77" s="18" t="n">
        <v>4.08109565</v>
      </c>
      <c r="J77" s="20" t="n">
        <v>1.27745421</v>
      </c>
      <c r="K77" s="18" t="s">
        <v>404</v>
      </c>
      <c r="L77" s="20" t="s">
        <v>404</v>
      </c>
      <c r="M77" s="18" t="n">
        <v>0</v>
      </c>
      <c r="N77" s="20" t="n">
        <v>0</v>
      </c>
      <c r="O77" s="18" t="n">
        <v>0</v>
      </c>
      <c r="P77" s="20" t="n">
        <v>0</v>
      </c>
      <c r="Q77" s="18" t="n">
        <v>4.2689261</v>
      </c>
      <c r="R77" s="20" t="n">
        <v>1.26947555</v>
      </c>
    </row>
    <row r="78" spans="1:18">
      <c r="A78" s="15" t="s">
        <v>475</v>
      </c>
      <c r="B78" s="17" t="n">
        <v>5826</v>
      </c>
      <c r="C78" s="18">
        <f>(0.0/B78*100)</f>
        <v/>
      </c>
      <c r="D78" s="19" t="n">
        <v>5826</v>
      </c>
      <c r="E78" s="18" t="n">
        <v>90.36994756</v>
      </c>
      <c r="F78" s="20" t="n">
        <v>2.50805513</v>
      </c>
      <c r="G78" s="18" t="n">
        <v>6.53366172</v>
      </c>
      <c r="H78" s="20" t="n">
        <v>2.18344601</v>
      </c>
      <c r="I78" s="18" t="n">
        <v>0</v>
      </c>
      <c r="J78" s="20" t="n">
        <v>0</v>
      </c>
      <c r="K78" s="18" t="s">
        <v>404</v>
      </c>
      <c r="L78" s="20" t="s">
        <v>404</v>
      </c>
      <c r="M78" s="18" t="n">
        <v>0</v>
      </c>
      <c r="N78" s="20" t="n">
        <v>0</v>
      </c>
      <c r="O78" s="18" t="n">
        <v>0</v>
      </c>
      <c r="P78" s="20" t="n">
        <v>0</v>
      </c>
      <c r="Q78" s="18" t="n">
        <v>3.09639072</v>
      </c>
      <c r="R78" s="20" t="n">
        <v>1.27338479</v>
      </c>
    </row>
    <row customHeight="1" ht="25" r="79" spans="1:18">
      <c r="A79" s="15" t="s">
        <v>476</v>
      </c>
      <c r="B79" s="17" t="n">
        <v>1657</v>
      </c>
      <c r="C79" s="18">
        <f>(21.0/B79*100)</f>
        <v/>
      </c>
      <c r="D79" s="19" t="n">
        <v>1636</v>
      </c>
      <c r="E79" s="18" t="n">
        <v>91.66568434</v>
      </c>
      <c r="F79" s="20" t="n">
        <v>3.61024996</v>
      </c>
      <c r="G79" s="18" t="n">
        <v>3.57386232</v>
      </c>
      <c r="H79" s="20" t="n">
        <v>2.62199043</v>
      </c>
      <c r="I79" s="18" t="n">
        <v>0</v>
      </c>
      <c r="J79" s="20" t="n">
        <v>0</v>
      </c>
      <c r="K79" s="18" t="s">
        <v>404</v>
      </c>
      <c r="L79" s="20" t="s">
        <v>404</v>
      </c>
      <c r="M79" s="18" t="n">
        <v>0</v>
      </c>
      <c r="N79" s="20" t="n">
        <v>0</v>
      </c>
      <c r="O79" s="18" t="n">
        <v>0</v>
      </c>
      <c r="P79" s="20" t="n">
        <v>0</v>
      </c>
      <c r="Q79" s="18" t="n">
        <v>4.76045333</v>
      </c>
      <c r="R79" s="20" t="n">
        <v>2.39109197</v>
      </c>
    </row>
    <row r="80" spans="1:18">
      <c r="A80" s="15" t="s">
        <v>477</v>
      </c>
      <c r="B80" s="17" t="n">
        <v>7841</v>
      </c>
      <c r="C80" s="18">
        <f>(0.0/B80*100)</f>
        <v/>
      </c>
      <c r="D80" s="19" t="n">
        <v>7841</v>
      </c>
      <c r="E80" s="18" t="n">
        <v>92.40272795</v>
      </c>
      <c r="F80" s="20" t="n">
        <v>2.1748234</v>
      </c>
      <c r="G80" s="18" t="n">
        <v>7.59727205</v>
      </c>
      <c r="H80" s="20" t="n">
        <v>2.1748234</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89.90219318</v>
      </c>
      <c r="F81" s="20" t="n">
        <v>2.40735087</v>
      </c>
      <c r="G81" s="18" t="n">
        <v>8.539816979999999</v>
      </c>
      <c r="H81" s="20" t="n">
        <v>2.2329512</v>
      </c>
      <c r="I81" s="18" t="n">
        <v>0.01997943</v>
      </c>
      <c r="J81" s="20" t="n">
        <v>0.00074735</v>
      </c>
      <c r="K81" s="18" t="s">
        <v>404</v>
      </c>
      <c r="L81" s="20" t="s">
        <v>404</v>
      </c>
      <c r="M81" s="18" t="n">
        <v>0</v>
      </c>
      <c r="N81" s="20" t="n">
        <v>0</v>
      </c>
      <c r="O81" s="18" t="n">
        <v>0</v>
      </c>
      <c r="P81" s="20" t="n">
        <v>0</v>
      </c>
      <c r="Q81" s="18" t="n">
        <v>1.53801041</v>
      </c>
      <c r="R81" s="20" t="n">
        <v>0.9107217399999999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669</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42.74981027</v>
      </c>
      <c r="F7" s="20" t="n">
        <v>2.02826385</v>
      </c>
      <c r="G7" s="18" t="n">
        <v>49.55464284</v>
      </c>
      <c r="H7" s="20" t="n">
        <v>2.182469</v>
      </c>
      <c r="I7" s="18" t="n">
        <v>0</v>
      </c>
      <c r="J7" s="20" t="n">
        <v>0</v>
      </c>
      <c r="K7" s="18" t="s">
        <v>404</v>
      </c>
      <c r="L7" s="20" t="s">
        <v>404</v>
      </c>
      <c r="M7" s="18" t="n">
        <v>0</v>
      </c>
      <c r="N7" s="20" t="n">
        <v>0</v>
      </c>
      <c r="O7" s="18" t="n">
        <v>0</v>
      </c>
      <c r="P7" s="20" t="n">
        <v>0</v>
      </c>
      <c r="Q7" s="18" t="n">
        <v>7.69554689</v>
      </c>
      <c r="R7" s="20" t="n">
        <v>1.07449646</v>
      </c>
    </row>
    <row r="8" spans="1:18">
      <c r="A8" s="15" t="s">
        <v>405</v>
      </c>
      <c r="B8" s="17" t="n">
        <v>7007</v>
      </c>
      <c r="C8" s="18">
        <f>(0.0/B8*100)</f>
        <v/>
      </c>
      <c r="D8" s="19" t="n">
        <v>7007</v>
      </c>
      <c r="E8" s="18" t="n">
        <v>12.64228528</v>
      </c>
      <c r="F8" s="20" t="n">
        <v>2.12652076</v>
      </c>
      <c r="G8" s="18" t="n">
        <v>59.03719391</v>
      </c>
      <c r="H8" s="20" t="n">
        <v>3.61177073</v>
      </c>
      <c r="I8" s="18" t="n">
        <v>2.38859168</v>
      </c>
      <c r="J8" s="20" t="n">
        <v>1.04657716</v>
      </c>
      <c r="K8" s="18" t="s">
        <v>404</v>
      </c>
      <c r="L8" s="20" t="s">
        <v>404</v>
      </c>
      <c r="M8" s="18" t="n">
        <v>0</v>
      </c>
      <c r="N8" s="20" t="n">
        <v>0</v>
      </c>
      <c r="O8" s="18" t="n">
        <v>0</v>
      </c>
      <c r="P8" s="20" t="n">
        <v>0</v>
      </c>
      <c r="Q8" s="18" t="n">
        <v>25.93192912</v>
      </c>
      <c r="R8" s="20" t="n">
        <v>3.27058628</v>
      </c>
    </row>
    <row r="9" spans="1:18">
      <c r="A9" s="15" t="s">
        <v>406</v>
      </c>
      <c r="B9" s="17" t="n">
        <v>9651</v>
      </c>
      <c r="C9" s="18">
        <f>(575.0/B9*100)</f>
        <v/>
      </c>
      <c r="D9" s="19" t="n">
        <v>9076</v>
      </c>
      <c r="E9" s="18" t="n">
        <v>22.40868768</v>
      </c>
      <c r="F9" s="20" t="n">
        <v>2.43767708</v>
      </c>
      <c r="G9" s="18" t="n">
        <v>48.685345</v>
      </c>
      <c r="H9" s="20" t="n">
        <v>3.29973197</v>
      </c>
      <c r="I9" s="18" t="n">
        <v>2.64341192</v>
      </c>
      <c r="J9" s="20" t="n">
        <v>0.97961114</v>
      </c>
      <c r="K9" s="18" t="s">
        <v>404</v>
      </c>
      <c r="L9" s="20" t="s">
        <v>404</v>
      </c>
      <c r="M9" s="18" t="n">
        <v>0</v>
      </c>
      <c r="N9" s="20" t="n">
        <v>0</v>
      </c>
      <c r="O9" s="18" t="n">
        <v>0</v>
      </c>
      <c r="P9" s="20" t="n">
        <v>0</v>
      </c>
      <c r="Q9" s="18" t="n">
        <v>26.2625554</v>
      </c>
      <c r="R9" s="20" t="n">
        <v>2.39350288</v>
      </c>
    </row>
    <row r="10" spans="1:18">
      <c r="A10" s="15" t="s">
        <v>407</v>
      </c>
      <c r="B10" s="17" t="n">
        <v>20058</v>
      </c>
      <c r="C10" s="18">
        <f>(3112.0/B10*100)</f>
        <v/>
      </c>
      <c r="D10" s="19" t="n">
        <v>16946</v>
      </c>
      <c r="E10" s="18" t="n">
        <v>69.46280681</v>
      </c>
      <c r="F10" s="20" t="n">
        <v>2.40204904</v>
      </c>
      <c r="G10" s="18" t="n">
        <v>25.15794184</v>
      </c>
      <c r="H10" s="20" t="n">
        <v>2.2531531</v>
      </c>
      <c r="I10" s="18" t="n">
        <v>1.27124651</v>
      </c>
      <c r="J10" s="20" t="n">
        <v>0.55077188</v>
      </c>
      <c r="K10" s="18" t="s">
        <v>404</v>
      </c>
      <c r="L10" s="20" t="s">
        <v>404</v>
      </c>
      <c r="M10" s="18" t="n">
        <v>0</v>
      </c>
      <c r="N10" s="20" t="n">
        <v>0</v>
      </c>
      <c r="O10" s="18" t="n">
        <v>0</v>
      </c>
      <c r="P10" s="20" t="n">
        <v>0</v>
      </c>
      <c r="Q10" s="18" t="n">
        <v>4.10800484</v>
      </c>
      <c r="R10" s="20" t="n">
        <v>0.9114631</v>
      </c>
    </row>
    <row r="11" spans="1:18">
      <c r="A11" s="15" t="s">
        <v>408</v>
      </c>
      <c r="B11" s="17" t="n">
        <v>7053</v>
      </c>
      <c r="C11" s="18">
        <f>(137.0/B11*100)</f>
        <v/>
      </c>
      <c r="D11" s="19" t="n">
        <v>6916</v>
      </c>
      <c r="E11" s="18" t="n">
        <v>49.15196142</v>
      </c>
      <c r="F11" s="20" t="n">
        <v>3.91839502</v>
      </c>
      <c r="G11" s="18" t="n">
        <v>45.23250142</v>
      </c>
      <c r="H11" s="20" t="n">
        <v>4.05533135</v>
      </c>
      <c r="I11" s="18" t="n">
        <v>3.6492284</v>
      </c>
      <c r="J11" s="20" t="n">
        <v>1.66291559</v>
      </c>
      <c r="K11" s="18" t="s">
        <v>404</v>
      </c>
      <c r="L11" s="20" t="s">
        <v>404</v>
      </c>
      <c r="M11" s="18" t="n">
        <v>0</v>
      </c>
      <c r="N11" s="20" t="n">
        <v>0</v>
      </c>
      <c r="O11" s="18" t="n">
        <v>0</v>
      </c>
      <c r="P11" s="20" t="n">
        <v>0</v>
      </c>
      <c r="Q11" s="18" t="n">
        <v>1.96630876</v>
      </c>
      <c r="R11" s="20" t="n">
        <v>1.29858421</v>
      </c>
    </row>
    <row r="12" spans="1:18">
      <c r="A12" s="15" t="s">
        <v>409</v>
      </c>
      <c r="B12" s="17" t="n">
        <v>6894</v>
      </c>
      <c r="C12" s="18">
        <f>(128.0/B12*100)</f>
        <v/>
      </c>
      <c r="D12" s="19" t="n">
        <v>6766</v>
      </c>
      <c r="E12" s="18" t="n">
        <v>61.77894948</v>
      </c>
      <c r="F12" s="20" t="n">
        <v>2.69731064</v>
      </c>
      <c r="G12" s="18" t="n">
        <v>32.79518215</v>
      </c>
      <c r="H12" s="20" t="n">
        <v>2.78125424</v>
      </c>
      <c r="I12" s="18" t="n">
        <v>0.73876827</v>
      </c>
      <c r="J12" s="20" t="n">
        <v>0.50285448</v>
      </c>
      <c r="K12" s="18" t="s">
        <v>404</v>
      </c>
      <c r="L12" s="20" t="s">
        <v>404</v>
      </c>
      <c r="M12" s="18" t="n">
        <v>0</v>
      </c>
      <c r="N12" s="20" t="n">
        <v>0</v>
      </c>
      <c r="O12" s="18" t="n">
        <v>0</v>
      </c>
      <c r="P12" s="20" t="n">
        <v>0</v>
      </c>
      <c r="Q12" s="18" t="n">
        <v>4.6871001</v>
      </c>
      <c r="R12" s="20" t="n">
        <v>1.45333705</v>
      </c>
    </row>
    <row r="13" spans="1:18">
      <c r="A13" s="15" t="s">
        <v>410</v>
      </c>
      <c r="B13" s="17" t="n">
        <v>7161</v>
      </c>
      <c r="C13" s="18">
        <f>(1175.0/B13*100)</f>
        <v/>
      </c>
      <c r="D13" s="19" t="n">
        <v>5986</v>
      </c>
      <c r="E13" s="18" t="n">
        <v>58.06262827</v>
      </c>
      <c r="F13" s="20" t="n">
        <v>3.65190481</v>
      </c>
      <c r="G13" s="18" t="n">
        <v>35.48593091</v>
      </c>
      <c r="H13" s="20" t="n">
        <v>3.36312689</v>
      </c>
      <c r="I13" s="18" t="n">
        <v>4.97035021</v>
      </c>
      <c r="J13" s="20" t="n">
        <v>1.32926756</v>
      </c>
      <c r="K13" s="18" t="s">
        <v>404</v>
      </c>
      <c r="L13" s="20" t="s">
        <v>404</v>
      </c>
      <c r="M13" s="18" t="n">
        <v>0</v>
      </c>
      <c r="N13" s="20" t="n">
        <v>0</v>
      </c>
      <c r="O13" s="18" t="n">
        <v>0</v>
      </c>
      <c r="P13" s="20" t="n">
        <v>0</v>
      </c>
      <c r="Q13" s="18" t="n">
        <v>1.48109061</v>
      </c>
      <c r="R13" s="20" t="n">
        <v>0.89628285</v>
      </c>
    </row>
    <row r="14" spans="1:18">
      <c r="A14" s="15" t="s">
        <v>411</v>
      </c>
      <c r="B14" s="17" t="n">
        <v>5587</v>
      </c>
      <c r="C14" s="18">
        <f>(156.0/B14*100)</f>
        <v/>
      </c>
      <c r="D14" s="19" t="n">
        <v>5431</v>
      </c>
      <c r="E14" s="18" t="n">
        <v>61.3297139</v>
      </c>
      <c r="F14" s="20" t="n">
        <v>2.99099351</v>
      </c>
      <c r="G14" s="18" t="n">
        <v>37.29560013</v>
      </c>
      <c r="H14" s="20" t="n">
        <v>2.92525507</v>
      </c>
      <c r="I14" s="18" t="n">
        <v>1.37468598</v>
      </c>
      <c r="J14" s="20" t="n">
        <v>0.7066806</v>
      </c>
      <c r="K14" s="18" t="s">
        <v>404</v>
      </c>
      <c r="L14" s="20" t="s">
        <v>404</v>
      </c>
      <c r="M14" s="18" t="n">
        <v>0</v>
      </c>
      <c r="N14" s="20" t="n">
        <v>0</v>
      </c>
      <c r="O14" s="18" t="n">
        <v>0</v>
      </c>
      <c r="P14" s="20" t="n">
        <v>0</v>
      </c>
      <c r="Q14" s="18" t="n">
        <v>0</v>
      </c>
      <c r="R14" s="20" t="n">
        <v>0</v>
      </c>
    </row>
    <row r="15" spans="1:18">
      <c r="A15" s="15" t="s">
        <v>412</v>
      </c>
      <c r="B15" s="17" t="n">
        <v>5882</v>
      </c>
      <c r="C15" s="18">
        <f>(0.0/B15*100)</f>
        <v/>
      </c>
      <c r="D15" s="19" t="n">
        <v>5882</v>
      </c>
      <c r="E15" s="18" t="n">
        <v>47.54675342</v>
      </c>
      <c r="F15" s="20" t="n">
        <v>3.94487162</v>
      </c>
      <c r="G15" s="18" t="n">
        <v>44.60030244</v>
      </c>
      <c r="H15" s="20" t="n">
        <v>4.13421794</v>
      </c>
      <c r="I15" s="18" t="n">
        <v>1.95206003</v>
      </c>
      <c r="J15" s="20" t="n">
        <v>1.08342117</v>
      </c>
      <c r="K15" s="18" t="s">
        <v>404</v>
      </c>
      <c r="L15" s="20" t="s">
        <v>404</v>
      </c>
      <c r="M15" s="18" t="n">
        <v>0</v>
      </c>
      <c r="N15" s="20" t="n">
        <v>0</v>
      </c>
      <c r="O15" s="18" t="n">
        <v>0</v>
      </c>
      <c r="P15" s="20" t="n">
        <v>0</v>
      </c>
      <c r="Q15" s="18" t="n">
        <v>5.90088412</v>
      </c>
      <c r="R15" s="20" t="n">
        <v>2.17316112</v>
      </c>
    </row>
    <row r="16" spans="1:18">
      <c r="A16" s="15" t="s">
        <v>413</v>
      </c>
      <c r="B16" s="17" t="n">
        <v>6108</v>
      </c>
      <c r="C16" s="18">
        <f>(495.0/B16*100)</f>
        <v/>
      </c>
      <c r="D16" s="19" t="n">
        <v>5613</v>
      </c>
      <c r="E16" s="18" t="n">
        <v>33.5200442</v>
      </c>
      <c r="F16" s="20" t="n">
        <v>3.07992657</v>
      </c>
      <c r="G16" s="18" t="n">
        <v>46.9163692</v>
      </c>
      <c r="H16" s="20" t="n">
        <v>3.26520921</v>
      </c>
      <c r="I16" s="18" t="n">
        <v>6.51888265</v>
      </c>
      <c r="J16" s="20" t="n">
        <v>1.46761553</v>
      </c>
      <c r="K16" s="18" t="s">
        <v>404</v>
      </c>
      <c r="L16" s="20" t="s">
        <v>404</v>
      </c>
      <c r="M16" s="18" t="n">
        <v>0</v>
      </c>
      <c r="N16" s="20" t="n">
        <v>0</v>
      </c>
      <c r="O16" s="18" t="n">
        <v>0</v>
      </c>
      <c r="P16" s="20" t="n">
        <v>0</v>
      </c>
      <c r="Q16" s="18" t="n">
        <v>13.04470395</v>
      </c>
      <c r="R16" s="20" t="n">
        <v>2.3802552</v>
      </c>
    </row>
    <row r="17" spans="1:18">
      <c r="A17" s="15" t="s">
        <v>414</v>
      </c>
      <c r="B17" s="17" t="n">
        <v>6504</v>
      </c>
      <c r="C17" s="18">
        <f>(1325.0/B17*100)</f>
        <v/>
      </c>
      <c r="D17" s="19" t="n">
        <v>5179</v>
      </c>
      <c r="E17" s="18" t="n">
        <v>19.37333943</v>
      </c>
      <c r="F17" s="20" t="n">
        <v>2.72007858</v>
      </c>
      <c r="G17" s="18" t="n">
        <v>59.77763176</v>
      </c>
      <c r="H17" s="20" t="n">
        <v>3.4021875</v>
      </c>
      <c r="I17" s="18" t="n">
        <v>5.40044798</v>
      </c>
      <c r="J17" s="20" t="n">
        <v>1.54253021</v>
      </c>
      <c r="K17" s="18" t="s">
        <v>404</v>
      </c>
      <c r="L17" s="20" t="s">
        <v>404</v>
      </c>
      <c r="M17" s="18" t="n">
        <v>0</v>
      </c>
      <c r="N17" s="20" t="n">
        <v>0</v>
      </c>
      <c r="O17" s="18" t="n">
        <v>0</v>
      </c>
      <c r="P17" s="20" t="n">
        <v>0</v>
      </c>
      <c r="Q17" s="18" t="n">
        <v>15.44858083</v>
      </c>
      <c r="R17" s="20" t="n">
        <v>2.96882541</v>
      </c>
    </row>
    <row r="18" spans="1:18">
      <c r="A18" s="15" t="s">
        <v>415</v>
      </c>
      <c r="B18" s="17" t="n">
        <v>5532</v>
      </c>
      <c r="C18" s="18">
        <f>(0.0/B18*100)</f>
        <v/>
      </c>
      <c r="D18" s="19" t="n">
        <v>5532</v>
      </c>
      <c r="E18" s="18" t="n">
        <v>11.69451766</v>
      </c>
      <c r="F18" s="20" t="n">
        <v>2.52115387</v>
      </c>
      <c r="G18" s="18" t="n">
        <v>70.93575810999999</v>
      </c>
      <c r="H18" s="20" t="n">
        <v>2.94066335</v>
      </c>
      <c r="I18" s="18" t="n">
        <v>0.69901605</v>
      </c>
      <c r="J18" s="20" t="n">
        <v>0.37456744</v>
      </c>
      <c r="K18" s="18" t="s">
        <v>404</v>
      </c>
      <c r="L18" s="20" t="s">
        <v>404</v>
      </c>
      <c r="M18" s="18" t="n">
        <v>0</v>
      </c>
      <c r="N18" s="20" t="n">
        <v>0</v>
      </c>
      <c r="O18" s="18" t="n">
        <v>0</v>
      </c>
      <c r="P18" s="20" t="n">
        <v>0</v>
      </c>
      <c r="Q18" s="18" t="n">
        <v>16.67070819</v>
      </c>
      <c r="R18" s="20" t="n">
        <v>2.55606919</v>
      </c>
    </row>
    <row r="19" spans="1:18">
      <c r="A19" s="15" t="s">
        <v>416</v>
      </c>
      <c r="B19" s="17" t="n">
        <v>5658</v>
      </c>
      <c r="C19" s="18">
        <f>(327.0/B19*100)</f>
        <v/>
      </c>
      <c r="D19" s="19" t="n">
        <v>5331</v>
      </c>
      <c r="E19" s="18" t="n">
        <v>67.24176461</v>
      </c>
      <c r="F19" s="20" t="n">
        <v>3.38366153</v>
      </c>
      <c r="G19" s="18" t="n">
        <v>26.41658566</v>
      </c>
      <c r="H19" s="20" t="n">
        <v>3.31619689</v>
      </c>
      <c r="I19" s="18" t="n">
        <v>1.52408052</v>
      </c>
      <c r="J19" s="20" t="n">
        <v>0.7630589</v>
      </c>
      <c r="K19" s="18" t="s">
        <v>404</v>
      </c>
      <c r="L19" s="20" t="s">
        <v>404</v>
      </c>
      <c r="M19" s="18" t="n">
        <v>0</v>
      </c>
      <c r="N19" s="20" t="n">
        <v>0</v>
      </c>
      <c r="O19" s="18" t="n">
        <v>0</v>
      </c>
      <c r="P19" s="20" t="n">
        <v>0</v>
      </c>
      <c r="Q19" s="18" t="n">
        <v>4.81756922</v>
      </c>
      <c r="R19" s="20" t="n">
        <v>1.49603375</v>
      </c>
    </row>
    <row r="20" spans="1:18">
      <c r="A20" s="15" t="s">
        <v>417</v>
      </c>
      <c r="B20" s="17" t="n">
        <v>3371</v>
      </c>
      <c r="C20" s="18">
        <f>(24.0/B20*100)</f>
        <v/>
      </c>
      <c r="D20" s="19" t="n">
        <v>3347</v>
      </c>
      <c r="E20" s="18" t="n">
        <v>82.29643591</v>
      </c>
      <c r="F20" s="20" t="n">
        <v>0.26135078</v>
      </c>
      <c r="G20" s="18" t="n">
        <v>9.463325709999999</v>
      </c>
      <c r="H20" s="20" t="n">
        <v>0.19244319</v>
      </c>
      <c r="I20" s="18" t="n">
        <v>1.22888678</v>
      </c>
      <c r="J20" s="20" t="n">
        <v>0.11311178</v>
      </c>
      <c r="K20" s="18" t="s">
        <v>404</v>
      </c>
      <c r="L20" s="20" t="s">
        <v>404</v>
      </c>
      <c r="M20" s="18" t="n">
        <v>0</v>
      </c>
      <c r="N20" s="20" t="n">
        <v>0</v>
      </c>
      <c r="O20" s="18" t="n">
        <v>0</v>
      </c>
      <c r="P20" s="20" t="n">
        <v>0</v>
      </c>
      <c r="Q20" s="18" t="n">
        <v>7.01135161</v>
      </c>
      <c r="R20" s="20" t="n">
        <v>0.144431</v>
      </c>
    </row>
    <row r="21" spans="1:18">
      <c r="A21" s="15" t="s">
        <v>418</v>
      </c>
      <c r="B21" s="17" t="n">
        <v>5741</v>
      </c>
      <c r="C21" s="18">
        <f>(0.0/B21*100)</f>
        <v/>
      </c>
      <c r="D21" s="19" t="n">
        <v>5741</v>
      </c>
      <c r="E21" s="18" t="n">
        <v>43.32306251</v>
      </c>
      <c r="F21" s="20" t="n">
        <v>3.98946485</v>
      </c>
      <c r="G21" s="18" t="n">
        <v>44.11160289</v>
      </c>
      <c r="H21" s="20" t="n">
        <v>4.40987955</v>
      </c>
      <c r="I21" s="18" t="n">
        <v>7.15745184</v>
      </c>
      <c r="J21" s="20" t="n">
        <v>2.18433928</v>
      </c>
      <c r="K21" s="18" t="s">
        <v>404</v>
      </c>
      <c r="L21" s="20" t="s">
        <v>404</v>
      </c>
      <c r="M21" s="18" t="n">
        <v>0</v>
      </c>
      <c r="N21" s="20" t="n">
        <v>0</v>
      </c>
      <c r="O21" s="18" t="n">
        <v>0</v>
      </c>
      <c r="P21" s="20" t="n">
        <v>0</v>
      </c>
      <c r="Q21" s="18" t="n">
        <v>5.40788276</v>
      </c>
      <c r="R21" s="20" t="n">
        <v>1.56558959</v>
      </c>
    </row>
    <row r="22" spans="1:18">
      <c r="A22" s="15" t="s">
        <v>419</v>
      </c>
      <c r="B22" s="17" t="n">
        <v>6598</v>
      </c>
      <c r="C22" s="18">
        <f>(0.0/B22*100)</f>
        <v/>
      </c>
      <c r="D22" s="19" t="n">
        <v>6598</v>
      </c>
      <c r="E22" s="18" t="n">
        <v>49.82928262</v>
      </c>
      <c r="F22" s="20" t="n">
        <v>4.0329792</v>
      </c>
      <c r="G22" s="18" t="n">
        <v>33.98502971</v>
      </c>
      <c r="H22" s="20" t="n">
        <v>3.8431646</v>
      </c>
      <c r="I22" s="18" t="n">
        <v>1.75108981</v>
      </c>
      <c r="J22" s="20" t="n">
        <v>0.98183897</v>
      </c>
      <c r="K22" s="18" t="s">
        <v>404</v>
      </c>
      <c r="L22" s="20" t="s">
        <v>404</v>
      </c>
      <c r="M22" s="18" t="n">
        <v>0</v>
      </c>
      <c r="N22" s="20" t="n">
        <v>0</v>
      </c>
      <c r="O22" s="18" t="n">
        <v>0</v>
      </c>
      <c r="P22" s="20" t="n">
        <v>0</v>
      </c>
      <c r="Q22" s="18" t="n">
        <v>14.43459786</v>
      </c>
      <c r="R22" s="20" t="n">
        <v>2.77029442</v>
      </c>
    </row>
    <row r="23" spans="1:18">
      <c r="A23" s="15" t="s">
        <v>420</v>
      </c>
      <c r="B23" s="17" t="n">
        <v>11583</v>
      </c>
      <c r="C23" s="18">
        <f>(3185.0/B23*100)</f>
        <v/>
      </c>
      <c r="D23" s="19" t="n">
        <v>8398</v>
      </c>
      <c r="E23" s="18" t="n">
        <v>65.42484928</v>
      </c>
      <c r="F23" s="20" t="n">
        <v>3.73632225</v>
      </c>
      <c r="G23" s="18" t="n">
        <v>25.7933702</v>
      </c>
      <c r="H23" s="20" t="n">
        <v>3.51413318</v>
      </c>
      <c r="I23" s="18" t="n">
        <v>5.12202784</v>
      </c>
      <c r="J23" s="20" t="n">
        <v>1.70951704</v>
      </c>
      <c r="K23" s="18" t="s">
        <v>404</v>
      </c>
      <c r="L23" s="20" t="s">
        <v>404</v>
      </c>
      <c r="M23" s="18" t="n">
        <v>0</v>
      </c>
      <c r="N23" s="20" t="n">
        <v>0</v>
      </c>
      <c r="O23" s="18" t="n">
        <v>0</v>
      </c>
      <c r="P23" s="20" t="n">
        <v>0</v>
      </c>
      <c r="Q23" s="18" t="n">
        <v>3.65975269</v>
      </c>
      <c r="R23" s="20" t="n">
        <v>1.65704894</v>
      </c>
    </row>
    <row r="24" spans="1:18">
      <c r="A24" s="15" t="s">
        <v>421</v>
      </c>
      <c r="B24" s="17" t="n">
        <v>6647</v>
      </c>
      <c r="C24" s="18">
        <f>(0.0/B24*100)</f>
        <v/>
      </c>
      <c r="D24" s="19" t="n">
        <v>6647</v>
      </c>
      <c r="E24" s="18" t="n">
        <v>0</v>
      </c>
      <c r="F24" s="20" t="n">
        <v>0</v>
      </c>
      <c r="G24" s="18" t="n">
        <v>0</v>
      </c>
      <c r="H24" s="20" t="n">
        <v>0</v>
      </c>
      <c r="I24" s="18" t="n">
        <v>0</v>
      </c>
      <c r="J24" s="20" t="n">
        <v>0</v>
      </c>
      <c r="K24" s="18" t="s">
        <v>404</v>
      </c>
      <c r="L24" s="20" t="s">
        <v>404</v>
      </c>
      <c r="M24" s="18" t="n">
        <v>100</v>
      </c>
      <c r="N24" s="20" t="n">
        <v>0</v>
      </c>
      <c r="O24" s="18" t="n">
        <v>0</v>
      </c>
      <c r="P24" s="20" t="n">
        <v>0</v>
      </c>
      <c r="Q24" s="18" t="n">
        <v>0</v>
      </c>
      <c r="R24" s="20" t="n">
        <v>0</v>
      </c>
    </row>
    <row r="25" spans="1:18">
      <c r="A25" s="15" t="s">
        <v>422</v>
      </c>
      <c r="B25" s="17" t="n">
        <v>5581</v>
      </c>
      <c r="C25" s="18">
        <f>(0.0/B25*100)</f>
        <v/>
      </c>
      <c r="D25" s="19" t="n">
        <v>5581</v>
      </c>
      <c r="E25" s="18" t="n">
        <v>49.06278267</v>
      </c>
      <c r="F25" s="20" t="n">
        <v>4.20836494</v>
      </c>
      <c r="G25" s="18" t="n">
        <v>45.63357925</v>
      </c>
      <c r="H25" s="20" t="n">
        <v>4.12367551</v>
      </c>
      <c r="I25" s="18" t="n">
        <v>1.68434723</v>
      </c>
      <c r="J25" s="20" t="n">
        <v>0.9826282</v>
      </c>
      <c r="K25" s="18" t="s">
        <v>404</v>
      </c>
      <c r="L25" s="20" t="s">
        <v>404</v>
      </c>
      <c r="M25" s="18" t="n">
        <v>0</v>
      </c>
      <c r="N25" s="20" t="n">
        <v>0</v>
      </c>
      <c r="O25" s="18" t="n">
        <v>0</v>
      </c>
      <c r="P25" s="20" t="n">
        <v>0</v>
      </c>
      <c r="Q25" s="18" t="n">
        <v>3.61929085</v>
      </c>
      <c r="R25" s="20" t="n">
        <v>1.47845716</v>
      </c>
    </row>
    <row r="26" spans="1:18">
      <c r="A26" s="15" t="s">
        <v>423</v>
      </c>
      <c r="B26" s="17" t="n">
        <v>4869</v>
      </c>
      <c r="C26" s="18">
        <f>(11.0/B26*100)</f>
        <v/>
      </c>
      <c r="D26" s="19" t="n">
        <v>4858</v>
      </c>
      <c r="E26" s="18" t="n">
        <v>85.11335948</v>
      </c>
      <c r="F26" s="20" t="n">
        <v>1.87493491</v>
      </c>
      <c r="G26" s="18" t="n">
        <v>12.08467913</v>
      </c>
      <c r="H26" s="20" t="n">
        <v>1.69564868</v>
      </c>
      <c r="I26" s="18" t="n">
        <v>1.23436765</v>
      </c>
      <c r="J26" s="20" t="n">
        <v>0.6457975</v>
      </c>
      <c r="K26" s="18" t="s">
        <v>404</v>
      </c>
      <c r="L26" s="20" t="s">
        <v>404</v>
      </c>
      <c r="M26" s="18" t="n">
        <v>0</v>
      </c>
      <c r="N26" s="20" t="n">
        <v>0</v>
      </c>
      <c r="O26" s="18" t="n">
        <v>0</v>
      </c>
      <c r="P26" s="20" t="n">
        <v>0</v>
      </c>
      <c r="Q26" s="18" t="n">
        <v>1.56759373</v>
      </c>
      <c r="R26" s="20" t="n">
        <v>0.72818607</v>
      </c>
    </row>
    <row r="27" spans="1:18">
      <c r="A27" s="15" t="s">
        <v>424</v>
      </c>
      <c r="B27" s="17" t="n">
        <v>5299</v>
      </c>
      <c r="C27" s="18">
        <f>(0.0/B27*100)</f>
        <v/>
      </c>
      <c r="D27" s="19" t="n">
        <v>5299</v>
      </c>
      <c r="E27" s="18" t="n">
        <v>64.69029218999999</v>
      </c>
      <c r="F27" s="20" t="n">
        <v>0.08983822</v>
      </c>
      <c r="G27" s="18" t="n">
        <v>32.48453065</v>
      </c>
      <c r="H27" s="20" t="n">
        <v>0.1042224</v>
      </c>
      <c r="I27" s="18" t="n">
        <v>0.49639057</v>
      </c>
      <c r="J27" s="20" t="n">
        <v>0.009421560000000001</v>
      </c>
      <c r="K27" s="18" t="s">
        <v>404</v>
      </c>
      <c r="L27" s="20" t="s">
        <v>404</v>
      </c>
      <c r="M27" s="18" t="n">
        <v>0</v>
      </c>
      <c r="N27" s="20" t="n">
        <v>0</v>
      </c>
      <c r="O27" s="18" t="n">
        <v>0</v>
      </c>
      <c r="P27" s="20" t="n">
        <v>0</v>
      </c>
      <c r="Q27" s="18" t="n">
        <v>2.3287866</v>
      </c>
      <c r="R27" s="20" t="n">
        <v>0.03808846</v>
      </c>
    </row>
    <row r="28" spans="1:18">
      <c r="A28" s="15" t="s">
        <v>425</v>
      </c>
      <c r="B28" s="17" t="n">
        <v>7568</v>
      </c>
      <c r="C28" s="18">
        <f>(1768.0/B28*100)</f>
        <v/>
      </c>
      <c r="D28" s="19" t="n">
        <v>5800</v>
      </c>
      <c r="E28" s="18" t="n">
        <v>74.73190658</v>
      </c>
      <c r="F28" s="20" t="n">
        <v>2.81531785</v>
      </c>
      <c r="G28" s="18" t="n">
        <v>17.92369706</v>
      </c>
      <c r="H28" s="20" t="n">
        <v>2.67313546</v>
      </c>
      <c r="I28" s="18" t="n">
        <v>7.34439636</v>
      </c>
      <c r="J28" s="20" t="n">
        <v>2.12570759</v>
      </c>
      <c r="K28" s="18" t="s">
        <v>404</v>
      </c>
      <c r="L28" s="20" t="s">
        <v>404</v>
      </c>
      <c r="M28" s="18" t="n">
        <v>0</v>
      </c>
      <c r="N28" s="20" t="n">
        <v>0</v>
      </c>
      <c r="O28" s="18" t="n">
        <v>0</v>
      </c>
      <c r="P28" s="20" t="n">
        <v>0</v>
      </c>
      <c r="Q28" s="18" t="n">
        <v>0</v>
      </c>
      <c r="R28" s="20" t="n">
        <v>0</v>
      </c>
    </row>
    <row r="29" spans="1:18">
      <c r="A29" s="15" t="s">
        <v>426</v>
      </c>
      <c r="B29" s="17" t="n">
        <v>5385</v>
      </c>
      <c r="C29" s="18">
        <f>(1126.0/B29*100)</f>
        <v/>
      </c>
      <c r="D29" s="19" t="n">
        <v>4259</v>
      </c>
      <c r="E29" s="18" t="n">
        <v>41.41748776</v>
      </c>
      <c r="F29" s="20" t="n">
        <v>4.1932358</v>
      </c>
      <c r="G29" s="18" t="n">
        <v>26.51954994</v>
      </c>
      <c r="H29" s="20" t="n">
        <v>3.99710045</v>
      </c>
      <c r="I29" s="18" t="n">
        <v>26.92781303</v>
      </c>
      <c r="J29" s="20" t="n">
        <v>4.06909433</v>
      </c>
      <c r="K29" s="18" t="s">
        <v>404</v>
      </c>
      <c r="L29" s="20" t="s">
        <v>404</v>
      </c>
      <c r="M29" s="18" t="n">
        <v>0</v>
      </c>
      <c r="N29" s="20" t="n">
        <v>0</v>
      </c>
      <c r="O29" s="18" t="n">
        <v>0</v>
      </c>
      <c r="P29" s="20" t="n">
        <v>0</v>
      </c>
      <c r="Q29" s="18" t="n">
        <v>5.13514927</v>
      </c>
      <c r="R29" s="20" t="n">
        <v>1.87360952</v>
      </c>
    </row>
    <row r="30" spans="1:18">
      <c r="A30" s="15" t="s">
        <v>427</v>
      </c>
      <c r="B30" s="17" t="n">
        <v>4520</v>
      </c>
      <c r="C30" s="18">
        <f>(1053.0/B30*100)</f>
        <v/>
      </c>
      <c r="D30" s="19" t="n">
        <v>3467</v>
      </c>
      <c r="E30" s="18" t="n">
        <v>79.29810455000001</v>
      </c>
      <c r="F30" s="20" t="n">
        <v>3.30716422</v>
      </c>
      <c r="G30" s="18" t="n">
        <v>17.28428291</v>
      </c>
      <c r="H30" s="20" t="n">
        <v>2.95374911</v>
      </c>
      <c r="I30" s="18" t="n">
        <v>0.72028658</v>
      </c>
      <c r="J30" s="20" t="n">
        <v>0.7808831899999999</v>
      </c>
      <c r="K30" s="18" t="s">
        <v>404</v>
      </c>
      <c r="L30" s="20" t="s">
        <v>404</v>
      </c>
      <c r="M30" s="18" t="n">
        <v>0</v>
      </c>
      <c r="N30" s="20" t="n">
        <v>0</v>
      </c>
      <c r="O30" s="18" t="n">
        <v>0</v>
      </c>
      <c r="P30" s="20" t="n">
        <v>0</v>
      </c>
      <c r="Q30" s="18" t="n">
        <v>2.69732596</v>
      </c>
      <c r="R30" s="20" t="n">
        <v>1.42435084</v>
      </c>
    </row>
    <row r="31" spans="1:18">
      <c r="A31" s="15" t="s">
        <v>428</v>
      </c>
      <c r="B31" s="17" t="n">
        <v>5456</v>
      </c>
      <c r="C31" s="18">
        <f>(502.0/B31*100)</f>
        <v/>
      </c>
      <c r="D31" s="19" t="n">
        <v>4954</v>
      </c>
      <c r="E31" s="18" t="n">
        <v>43.82029235</v>
      </c>
      <c r="F31" s="20" t="n">
        <v>3.08810268</v>
      </c>
      <c r="G31" s="18" t="n">
        <v>39.18588502</v>
      </c>
      <c r="H31" s="20" t="n">
        <v>3.36085289</v>
      </c>
      <c r="I31" s="18" t="n">
        <v>9.60130165</v>
      </c>
      <c r="J31" s="20" t="n">
        <v>1.86478762</v>
      </c>
      <c r="K31" s="18" t="s">
        <v>404</v>
      </c>
      <c r="L31" s="20" t="s">
        <v>404</v>
      </c>
      <c r="M31" s="18" t="n">
        <v>0</v>
      </c>
      <c r="N31" s="20" t="n">
        <v>0</v>
      </c>
      <c r="O31" s="18" t="n">
        <v>0</v>
      </c>
      <c r="P31" s="20" t="n">
        <v>0</v>
      </c>
      <c r="Q31" s="18" t="n">
        <v>7.39252098</v>
      </c>
      <c r="R31" s="20" t="n">
        <v>1.8910395</v>
      </c>
    </row>
    <row r="32" spans="1:18">
      <c r="A32" s="15" t="s">
        <v>429</v>
      </c>
      <c r="B32" s="17" t="n">
        <v>4478</v>
      </c>
      <c r="C32" s="18">
        <f>(0.0/B32*100)</f>
        <v/>
      </c>
      <c r="D32" s="19" t="n">
        <v>4478</v>
      </c>
      <c r="E32" s="18" t="n">
        <v>88.90568168999999</v>
      </c>
      <c r="F32" s="20" t="n">
        <v>2.62436484</v>
      </c>
      <c r="G32" s="18" t="n">
        <v>8.776626029999999</v>
      </c>
      <c r="H32" s="20" t="n">
        <v>2.33342191</v>
      </c>
      <c r="I32" s="18" t="n">
        <v>2.31769228</v>
      </c>
      <c r="J32" s="20" t="n">
        <v>1.13158202</v>
      </c>
      <c r="K32" s="18" t="s">
        <v>404</v>
      </c>
      <c r="L32" s="20" t="s">
        <v>404</v>
      </c>
      <c r="M32" s="18" t="n">
        <v>0</v>
      </c>
      <c r="N32" s="20" t="n">
        <v>0</v>
      </c>
      <c r="O32" s="18" t="n">
        <v>0</v>
      </c>
      <c r="P32" s="20" t="n">
        <v>0</v>
      </c>
      <c r="Q32" s="18" t="n">
        <v>0</v>
      </c>
      <c r="R32" s="20" t="n">
        <v>0</v>
      </c>
    </row>
    <row r="33" spans="1:18">
      <c r="A33" s="15" t="s">
        <v>430</v>
      </c>
      <c r="B33" s="17" t="n">
        <v>7325</v>
      </c>
      <c r="C33" s="18">
        <f>(29.0/B33*100)</f>
        <v/>
      </c>
      <c r="D33" s="19" t="n">
        <v>7296</v>
      </c>
      <c r="E33" s="18" t="n">
        <v>56.25281918</v>
      </c>
      <c r="F33" s="20" t="n">
        <v>3.15983619</v>
      </c>
      <c r="G33" s="18" t="n">
        <v>19.49249993</v>
      </c>
      <c r="H33" s="20" t="n">
        <v>2.88367282</v>
      </c>
      <c r="I33" s="18" t="n">
        <v>12.56230112</v>
      </c>
      <c r="J33" s="20" t="n">
        <v>0.9431853100000001</v>
      </c>
      <c r="K33" s="18" t="s">
        <v>404</v>
      </c>
      <c r="L33" s="20" t="s">
        <v>404</v>
      </c>
      <c r="M33" s="18" t="n">
        <v>0</v>
      </c>
      <c r="N33" s="20" t="n">
        <v>0</v>
      </c>
      <c r="O33" s="18" t="n">
        <v>0</v>
      </c>
      <c r="P33" s="20" t="n">
        <v>0</v>
      </c>
      <c r="Q33" s="18" t="n">
        <v>11.69237978</v>
      </c>
      <c r="R33" s="20" t="n">
        <v>2.46860093</v>
      </c>
    </row>
    <row r="34" spans="1:18">
      <c r="A34" s="15" t="s">
        <v>431</v>
      </c>
      <c r="B34" s="17" t="n">
        <v>6350</v>
      </c>
      <c r="C34" s="18">
        <f>(0.0/B34*100)</f>
        <v/>
      </c>
      <c r="D34" s="19" t="n">
        <v>6350</v>
      </c>
      <c r="E34" s="18" t="n">
        <v>52.08826189</v>
      </c>
      <c r="F34" s="20" t="n">
        <v>2.8336813</v>
      </c>
      <c r="G34" s="18" t="n">
        <v>40.43894027</v>
      </c>
      <c r="H34" s="20" t="n">
        <v>3.011647</v>
      </c>
      <c r="I34" s="18" t="n">
        <v>0.30927073</v>
      </c>
      <c r="J34" s="20" t="n">
        <v>0.19914074</v>
      </c>
      <c r="K34" s="18" t="s">
        <v>404</v>
      </c>
      <c r="L34" s="20" t="s">
        <v>404</v>
      </c>
      <c r="M34" s="18" t="n">
        <v>0</v>
      </c>
      <c r="N34" s="20" t="n">
        <v>0</v>
      </c>
      <c r="O34" s="18" t="n">
        <v>0</v>
      </c>
      <c r="P34" s="20" t="n">
        <v>0</v>
      </c>
      <c r="Q34" s="18" t="n">
        <v>7.16352711</v>
      </c>
      <c r="R34" s="20" t="n">
        <v>1.80779696</v>
      </c>
    </row>
    <row r="35" spans="1:18">
      <c r="A35" s="15" t="s">
        <v>432</v>
      </c>
      <c r="B35" s="17" t="n">
        <v>6406</v>
      </c>
      <c r="C35" s="18">
        <f>(450.0/B35*100)</f>
        <v/>
      </c>
      <c r="D35" s="19" t="n">
        <v>5956</v>
      </c>
      <c r="E35" s="18" t="n">
        <v>26.17282508</v>
      </c>
      <c r="F35" s="20" t="n">
        <v>0.51890931</v>
      </c>
      <c r="G35" s="18" t="n">
        <v>64.67440421000001</v>
      </c>
      <c r="H35" s="20" t="n">
        <v>0.5430631</v>
      </c>
      <c r="I35" s="18" t="n">
        <v>5.02609543</v>
      </c>
      <c r="J35" s="20" t="n">
        <v>0.08215685</v>
      </c>
      <c r="K35" s="18" t="s">
        <v>404</v>
      </c>
      <c r="L35" s="20" t="s">
        <v>404</v>
      </c>
      <c r="M35" s="18" t="n">
        <v>0</v>
      </c>
      <c r="N35" s="20" t="n">
        <v>0</v>
      </c>
      <c r="O35" s="18" t="n">
        <v>0</v>
      </c>
      <c r="P35" s="20" t="n">
        <v>0</v>
      </c>
      <c r="Q35" s="18" t="n">
        <v>4.12667528</v>
      </c>
      <c r="R35" s="20" t="n">
        <v>0.04764775</v>
      </c>
    </row>
    <row r="36" spans="1:18">
      <c r="A36" s="15" t="s">
        <v>433</v>
      </c>
      <c r="B36" s="17" t="n">
        <v>6736</v>
      </c>
      <c r="C36" s="18">
        <f>(595.0/B36*100)</f>
        <v/>
      </c>
      <c r="D36" s="19" t="n">
        <v>6141</v>
      </c>
      <c r="E36" s="18" t="n">
        <v>38.3119702</v>
      </c>
      <c r="F36" s="20" t="n">
        <v>3.33586336</v>
      </c>
      <c r="G36" s="18" t="n">
        <v>61.54808641</v>
      </c>
      <c r="H36" s="20" t="n">
        <v>3.33071893</v>
      </c>
      <c r="I36" s="18" t="n">
        <v>0.13994339</v>
      </c>
      <c r="J36" s="20" t="n">
        <v>0.14297047</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83.92864729999999</v>
      </c>
      <c r="F37" s="20" t="n">
        <v>2.62777038</v>
      </c>
      <c r="G37" s="18" t="n">
        <v>15.03755274</v>
      </c>
      <c r="H37" s="20" t="n">
        <v>2.47791876</v>
      </c>
      <c r="I37" s="18" t="n">
        <v>0.51106475</v>
      </c>
      <c r="J37" s="20" t="n">
        <v>0.51552163</v>
      </c>
      <c r="K37" s="18" t="s">
        <v>404</v>
      </c>
      <c r="L37" s="20" t="s">
        <v>404</v>
      </c>
      <c r="M37" s="18" t="n">
        <v>0</v>
      </c>
      <c r="N37" s="20" t="n">
        <v>0</v>
      </c>
      <c r="O37" s="18" t="n">
        <v>0</v>
      </c>
      <c r="P37" s="20" t="n">
        <v>0</v>
      </c>
      <c r="Q37" s="18" t="n">
        <v>0.52273521</v>
      </c>
      <c r="R37" s="20" t="n">
        <v>0.74351588</v>
      </c>
    </row>
    <row r="38" spans="1:18">
      <c r="A38" s="15" t="s">
        <v>435</v>
      </c>
      <c r="B38" s="17" t="n">
        <v>5860</v>
      </c>
      <c r="C38" s="18">
        <f>(268.0/B38*100)</f>
        <v/>
      </c>
      <c r="D38" s="19" t="n">
        <v>5592</v>
      </c>
      <c r="E38" s="18" t="n">
        <v>24.45567776</v>
      </c>
      <c r="F38" s="20" t="n">
        <v>3.44904364</v>
      </c>
      <c r="G38" s="18" t="n">
        <v>63.24388596</v>
      </c>
      <c r="H38" s="20" t="n">
        <v>3.42244502</v>
      </c>
      <c r="I38" s="18" t="n">
        <v>2.73841667</v>
      </c>
      <c r="J38" s="20" t="n">
        <v>1.44364425</v>
      </c>
      <c r="K38" s="18" t="s">
        <v>404</v>
      </c>
      <c r="L38" s="20" t="s">
        <v>404</v>
      </c>
      <c r="M38" s="18" t="n">
        <v>0</v>
      </c>
      <c r="N38" s="20" t="n">
        <v>0</v>
      </c>
      <c r="O38" s="18" t="n">
        <v>0</v>
      </c>
      <c r="P38" s="20" t="n">
        <v>0</v>
      </c>
      <c r="Q38" s="18" t="n">
        <v>9.56201961</v>
      </c>
      <c r="R38" s="20" t="n">
        <v>2.3379125</v>
      </c>
    </row>
    <row r="39" spans="1:18">
      <c r="A39" s="15" t="s">
        <v>436</v>
      </c>
      <c r="B39" s="17" t="n">
        <v>5895</v>
      </c>
      <c r="C39" s="18">
        <f>(0.0/B39*100)</f>
        <v/>
      </c>
      <c r="D39" s="19" t="n">
        <v>5895</v>
      </c>
      <c r="E39" s="18" t="n">
        <v>70.35351595</v>
      </c>
      <c r="F39" s="20" t="n">
        <v>3.81505758</v>
      </c>
      <c r="G39" s="18" t="n">
        <v>26.26082013</v>
      </c>
      <c r="H39" s="20" t="n">
        <v>3.64474569</v>
      </c>
      <c r="I39" s="18" t="n">
        <v>0.23518098</v>
      </c>
      <c r="J39" s="20" t="n">
        <v>0.19783543</v>
      </c>
      <c r="K39" s="18" t="s">
        <v>404</v>
      </c>
      <c r="L39" s="20" t="s">
        <v>404</v>
      </c>
      <c r="M39" s="18" t="n">
        <v>0</v>
      </c>
      <c r="N39" s="20" t="n">
        <v>0</v>
      </c>
      <c r="O39" s="18" t="n">
        <v>0</v>
      </c>
      <c r="P39" s="20" t="n">
        <v>0</v>
      </c>
      <c r="Q39" s="18" t="n">
        <v>3.15048294</v>
      </c>
      <c r="R39" s="20" t="n">
        <v>1.4094902</v>
      </c>
    </row>
    <row r="40" spans="1:18">
      <c r="A40" s="15" t="s">
        <v>437</v>
      </c>
      <c r="B40" s="17" t="n">
        <v>14157</v>
      </c>
      <c r="C40" s="18">
        <f>(2954.0/B40*100)</f>
        <v/>
      </c>
      <c r="D40" s="19" t="n">
        <v>11203</v>
      </c>
      <c r="E40" s="18" t="n">
        <v>84.97428426</v>
      </c>
      <c r="F40" s="20" t="n">
        <v>2.42000331</v>
      </c>
      <c r="G40" s="18" t="n">
        <v>10.32105375</v>
      </c>
      <c r="H40" s="20" t="n">
        <v>2.25809315</v>
      </c>
      <c r="I40" s="18" t="n">
        <v>2.46675535</v>
      </c>
      <c r="J40" s="20" t="n">
        <v>0.7245043799999999</v>
      </c>
      <c r="K40" s="18" t="s">
        <v>404</v>
      </c>
      <c r="L40" s="20" t="s">
        <v>404</v>
      </c>
      <c r="M40" s="18" t="n">
        <v>0</v>
      </c>
      <c r="N40" s="20" t="n">
        <v>0</v>
      </c>
      <c r="O40" s="18" t="n">
        <v>0</v>
      </c>
      <c r="P40" s="20" t="n">
        <v>0</v>
      </c>
      <c r="Q40" s="18" t="n">
        <v>2.23790664</v>
      </c>
      <c r="R40" s="20" t="n">
        <v>1.01920145</v>
      </c>
    </row>
    <row r="41" spans="1:18">
      <c r="A41" s="15" t="s">
        <v>438</v>
      </c>
      <c r="B41" s="17" t="n">
        <v>5712</v>
      </c>
      <c r="C41" s="18">
        <f>(99.0/B41*100)</f>
        <v/>
      </c>
      <c r="D41" s="19" t="n">
        <v>5613</v>
      </c>
      <c r="E41" s="18" t="n">
        <v>91.15338014</v>
      </c>
      <c r="F41" s="20" t="n">
        <v>2.26612035</v>
      </c>
      <c r="G41" s="18" t="n">
        <v>5.70067285</v>
      </c>
      <c r="H41" s="20" t="n">
        <v>1.70661803</v>
      </c>
      <c r="I41" s="18" t="n">
        <v>0.72477506</v>
      </c>
      <c r="J41" s="20" t="n">
        <v>0.59059192</v>
      </c>
      <c r="K41" s="18" t="s">
        <v>404</v>
      </c>
      <c r="L41" s="20" t="s">
        <v>404</v>
      </c>
      <c r="M41" s="18" t="n">
        <v>0</v>
      </c>
      <c r="N41" s="20" t="n">
        <v>0</v>
      </c>
      <c r="O41" s="18" t="n">
        <v>0</v>
      </c>
      <c r="P41" s="20" t="n">
        <v>0</v>
      </c>
      <c r="Q41" s="18" t="n">
        <v>2.42117195</v>
      </c>
      <c r="R41" s="20" t="n">
        <v>0.92657295</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65.26102455</v>
      </c>
      <c r="F44" s="20" t="n">
        <v>3.14120602</v>
      </c>
      <c r="G44" s="18" t="n">
        <v>23.82165799</v>
      </c>
      <c r="H44" s="20" t="n">
        <v>2.87522144</v>
      </c>
      <c r="I44" s="18" t="n">
        <v>0</v>
      </c>
      <c r="J44" s="20" t="n">
        <v>0</v>
      </c>
      <c r="K44" s="18" t="s">
        <v>404</v>
      </c>
      <c r="L44" s="20" t="s">
        <v>404</v>
      </c>
      <c r="M44" s="18" t="n">
        <v>0</v>
      </c>
      <c r="N44" s="20" t="n">
        <v>0</v>
      </c>
      <c r="O44" s="18" t="n">
        <v>0</v>
      </c>
      <c r="P44" s="20" t="n">
        <v>0</v>
      </c>
      <c r="Q44" s="18" t="n">
        <v>10.91731746</v>
      </c>
      <c r="R44" s="20" t="n">
        <v>2.00793458</v>
      </c>
    </row>
    <row r="45" spans="1:18">
      <c r="A45" s="15" t="s">
        <v>442</v>
      </c>
      <c r="B45" s="17" t="n">
        <v>5519</v>
      </c>
      <c r="C45" s="18">
        <f>(0.0/B45*100)</f>
        <v/>
      </c>
      <c r="D45" s="19" t="n">
        <v>5519</v>
      </c>
      <c r="E45" s="18" t="n">
        <v>67.22353405</v>
      </c>
      <c r="F45" s="20" t="n">
        <v>3.93211139</v>
      </c>
      <c r="G45" s="18" t="n">
        <v>28.40310992</v>
      </c>
      <c r="H45" s="20" t="n">
        <v>3.63102816</v>
      </c>
      <c r="I45" s="18" t="n">
        <v>0</v>
      </c>
      <c r="J45" s="20" t="n">
        <v>0</v>
      </c>
      <c r="K45" s="18" t="s">
        <v>404</v>
      </c>
      <c r="L45" s="20" t="s">
        <v>404</v>
      </c>
      <c r="M45" s="18" t="n">
        <v>0</v>
      </c>
      <c r="N45" s="20" t="n">
        <v>0</v>
      </c>
      <c r="O45" s="18" t="n">
        <v>0</v>
      </c>
      <c r="P45" s="20" t="n">
        <v>0</v>
      </c>
      <c r="Q45" s="18" t="n">
        <v>4.37335603</v>
      </c>
      <c r="R45" s="20" t="n">
        <v>1.67752207</v>
      </c>
    </row>
    <row r="46" spans="1:18">
      <c r="A46" s="15" t="s">
        <v>443</v>
      </c>
      <c r="B46" s="17" t="n">
        <v>23141</v>
      </c>
      <c r="C46" s="18">
        <f>(5517.0/B46*100)</f>
        <v/>
      </c>
      <c r="D46" s="19" t="n">
        <v>17624</v>
      </c>
      <c r="E46" s="18" t="n">
        <v>56.06531008</v>
      </c>
      <c r="F46" s="20" t="n">
        <v>2.71746596</v>
      </c>
      <c r="G46" s="18" t="n">
        <v>28.78516356</v>
      </c>
      <c r="H46" s="20" t="n">
        <v>2.67480421</v>
      </c>
      <c r="I46" s="18" t="n">
        <v>15.14952636</v>
      </c>
      <c r="J46" s="20" t="n">
        <v>1.56845822</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56.55010537</v>
      </c>
      <c r="F47" s="20" t="n">
        <v>3.68810802</v>
      </c>
      <c r="G47" s="18" t="n">
        <v>37.288517</v>
      </c>
      <c r="H47" s="20" t="n">
        <v>3.70032133</v>
      </c>
      <c r="I47" s="18" t="n">
        <v>3.14759677</v>
      </c>
      <c r="J47" s="20" t="n">
        <v>1.24535904</v>
      </c>
      <c r="K47" s="18" t="s">
        <v>404</v>
      </c>
      <c r="L47" s="20" t="s">
        <v>404</v>
      </c>
      <c r="M47" s="18" t="n">
        <v>0</v>
      </c>
      <c r="N47" s="20" t="n">
        <v>0</v>
      </c>
      <c r="O47" s="18" t="n">
        <v>0</v>
      </c>
      <c r="P47" s="20" t="n">
        <v>0</v>
      </c>
      <c r="Q47" s="18" t="n">
        <v>3.01378087</v>
      </c>
      <c r="R47" s="20" t="n">
        <v>1.3036568</v>
      </c>
    </row>
    <row r="48" spans="1:18">
      <c r="A48" s="15" t="s">
        <v>445</v>
      </c>
      <c r="B48" s="17" t="n">
        <v>9841</v>
      </c>
      <c r="C48" s="18">
        <f>(40.0/B48*100)</f>
        <v/>
      </c>
      <c r="D48" s="19" t="n">
        <v>9801</v>
      </c>
      <c r="E48" s="18" t="n">
        <v>65.57811873</v>
      </c>
      <c r="F48" s="20" t="n">
        <v>4.13734472</v>
      </c>
      <c r="G48" s="18" t="n">
        <v>33.12919259</v>
      </c>
      <c r="H48" s="20" t="n">
        <v>4.01885188</v>
      </c>
      <c r="I48" s="18" t="n">
        <v>0.53523928</v>
      </c>
      <c r="J48" s="20" t="n">
        <v>0.52726012</v>
      </c>
      <c r="K48" s="18" t="s">
        <v>404</v>
      </c>
      <c r="L48" s="20" t="s">
        <v>404</v>
      </c>
      <c r="M48" s="18" t="n">
        <v>0</v>
      </c>
      <c r="N48" s="20" t="n">
        <v>0</v>
      </c>
      <c r="O48" s="18" t="n">
        <v>0</v>
      </c>
      <c r="P48" s="20" t="n">
        <v>0</v>
      </c>
      <c r="Q48" s="18" t="n">
        <v>0.7574494000000001</v>
      </c>
      <c r="R48" s="20" t="n">
        <v>0.64555098</v>
      </c>
    </row>
    <row r="49" spans="1:18">
      <c r="A49" s="15" t="s">
        <v>446</v>
      </c>
      <c r="B49" s="17" t="n">
        <v>6349</v>
      </c>
      <c r="C49" s="18">
        <f>(52.0/B49*100)</f>
        <v/>
      </c>
      <c r="D49" s="19" t="n">
        <v>6297</v>
      </c>
      <c r="E49" s="18" t="n">
        <v>25.08988338</v>
      </c>
      <c r="F49" s="20" t="n">
        <v>3.17365562</v>
      </c>
      <c r="G49" s="18" t="n">
        <v>44.23616365</v>
      </c>
      <c r="H49" s="20" t="n">
        <v>3.53207496</v>
      </c>
      <c r="I49" s="18" t="n">
        <v>0</v>
      </c>
      <c r="J49" s="20" t="n">
        <v>0</v>
      </c>
      <c r="K49" s="18" t="s">
        <v>404</v>
      </c>
      <c r="L49" s="20" t="s">
        <v>404</v>
      </c>
      <c r="M49" s="18" t="n">
        <v>0</v>
      </c>
      <c r="N49" s="20" t="n">
        <v>0</v>
      </c>
      <c r="O49" s="18" t="n">
        <v>0</v>
      </c>
      <c r="P49" s="20" t="n">
        <v>0</v>
      </c>
      <c r="Q49" s="18" t="n">
        <v>30.67395296</v>
      </c>
      <c r="R49" s="20" t="n">
        <v>2.73568729</v>
      </c>
    </row>
    <row r="50" spans="1:18">
      <c r="A50" s="15" t="s">
        <v>447</v>
      </c>
      <c r="B50" s="17" t="n">
        <v>11795</v>
      </c>
      <c r="C50" s="18">
        <f>(1031.0/B50*100)</f>
        <v/>
      </c>
      <c r="D50" s="19" t="n">
        <v>10764</v>
      </c>
      <c r="E50" s="18" t="n">
        <v>66.58344124</v>
      </c>
      <c r="F50" s="20" t="n">
        <v>3.0786374</v>
      </c>
      <c r="G50" s="18" t="n">
        <v>20.99021194</v>
      </c>
      <c r="H50" s="20" t="n">
        <v>2.72151788</v>
      </c>
      <c r="I50" s="18" t="n">
        <v>8.769175479999999</v>
      </c>
      <c r="J50" s="20" t="n">
        <v>2.05654139</v>
      </c>
      <c r="K50" s="18" t="s">
        <v>404</v>
      </c>
      <c r="L50" s="20" t="s">
        <v>404</v>
      </c>
      <c r="M50" s="18" t="n">
        <v>0</v>
      </c>
      <c r="N50" s="20" t="n">
        <v>0</v>
      </c>
      <c r="O50" s="18" t="n">
        <v>0</v>
      </c>
      <c r="P50" s="20" t="n">
        <v>0</v>
      </c>
      <c r="Q50" s="18" t="n">
        <v>3.65717134</v>
      </c>
      <c r="R50" s="20" t="n">
        <v>1.14724291</v>
      </c>
    </row>
    <row r="51" spans="1:18">
      <c r="A51" s="15" t="s">
        <v>448</v>
      </c>
      <c r="B51" s="17" t="n">
        <v>6866</v>
      </c>
      <c r="C51" s="18">
        <f>(1113.0/B51*100)</f>
        <v/>
      </c>
      <c r="D51" s="19" t="n">
        <v>5753</v>
      </c>
      <c r="E51" s="18" t="n">
        <v>22.46344039</v>
      </c>
      <c r="F51" s="20" t="n">
        <v>3.33695709</v>
      </c>
      <c r="G51" s="18" t="n">
        <v>70.40650318</v>
      </c>
      <c r="H51" s="20" t="n">
        <v>3.79663836</v>
      </c>
      <c r="I51" s="18" t="n">
        <v>7.13005643</v>
      </c>
      <c r="J51" s="20" t="n">
        <v>2.14861236</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28.88876523</v>
      </c>
      <c r="F52" s="20" t="n">
        <v>3.66315862</v>
      </c>
      <c r="G52" s="18" t="n">
        <v>62.34542535</v>
      </c>
      <c r="H52" s="20" t="n">
        <v>3.73729322</v>
      </c>
      <c r="I52" s="18" t="n">
        <v>0.70727103</v>
      </c>
      <c r="J52" s="20" t="n">
        <v>0.01650758</v>
      </c>
      <c r="K52" s="18" t="s">
        <v>404</v>
      </c>
      <c r="L52" s="20" t="s">
        <v>404</v>
      </c>
      <c r="M52" s="18" t="n">
        <v>0</v>
      </c>
      <c r="N52" s="20" t="n">
        <v>0</v>
      </c>
      <c r="O52" s="18" t="n">
        <v>0</v>
      </c>
      <c r="P52" s="20" t="n">
        <v>0</v>
      </c>
      <c r="Q52" s="18" t="n">
        <v>8.058538390000001</v>
      </c>
      <c r="R52" s="20" t="n">
        <v>2.2468075</v>
      </c>
    </row>
    <row r="53" spans="1:18">
      <c r="A53" s="15" t="s">
        <v>450</v>
      </c>
      <c r="B53" s="17" t="n">
        <v>5571</v>
      </c>
      <c r="C53" s="18">
        <f>(0.0/B53*100)</f>
        <v/>
      </c>
      <c r="D53" s="19" t="n">
        <v>5571</v>
      </c>
      <c r="E53" s="18" t="n">
        <v>13.2842974</v>
      </c>
      <c r="F53" s="20" t="n">
        <v>0.08982691</v>
      </c>
      <c r="G53" s="18" t="n">
        <v>71.14881032</v>
      </c>
      <c r="H53" s="20" t="n">
        <v>0.15450152</v>
      </c>
      <c r="I53" s="18" t="n">
        <v>1.01628048</v>
      </c>
      <c r="J53" s="20" t="n">
        <v>0.06215544</v>
      </c>
      <c r="K53" s="18" t="s">
        <v>404</v>
      </c>
      <c r="L53" s="20" t="s">
        <v>404</v>
      </c>
      <c r="M53" s="18" t="n">
        <v>0</v>
      </c>
      <c r="N53" s="20" t="n">
        <v>0</v>
      </c>
      <c r="O53" s="18" t="n">
        <v>0</v>
      </c>
      <c r="P53" s="20" t="n">
        <v>0</v>
      </c>
      <c r="Q53" s="18" t="n">
        <v>14.55061181</v>
      </c>
      <c r="R53" s="20" t="n">
        <v>0.12589404</v>
      </c>
    </row>
    <row r="54" spans="1:18">
      <c r="A54" s="15" t="s">
        <v>451</v>
      </c>
      <c r="B54" s="17" t="n">
        <v>4740</v>
      </c>
      <c r="C54" s="18">
        <f>(199.0/B54*100)</f>
        <v/>
      </c>
      <c r="D54" s="19" t="n">
        <v>4541</v>
      </c>
      <c r="E54" s="18" t="n">
        <v>34.72420197</v>
      </c>
      <c r="F54" s="20" t="n">
        <v>4.22554434</v>
      </c>
      <c r="G54" s="18" t="n">
        <v>34.12524465</v>
      </c>
      <c r="H54" s="20" t="n">
        <v>3.95749278</v>
      </c>
      <c r="I54" s="18" t="n">
        <v>12.32065786</v>
      </c>
      <c r="J54" s="20" t="n">
        <v>1.87807052</v>
      </c>
      <c r="K54" s="18" t="s">
        <v>404</v>
      </c>
      <c r="L54" s="20" t="s">
        <v>404</v>
      </c>
      <c r="M54" s="18" t="n">
        <v>0</v>
      </c>
      <c r="N54" s="20" t="n">
        <v>0</v>
      </c>
      <c r="O54" s="18" t="n">
        <v>0</v>
      </c>
      <c r="P54" s="20" t="n">
        <v>0</v>
      </c>
      <c r="Q54" s="18" t="n">
        <v>18.82989552</v>
      </c>
      <c r="R54" s="20" t="n">
        <v>3.5296812</v>
      </c>
    </row>
    <row r="55" spans="1:18">
      <c r="A55" s="15" t="s">
        <v>452</v>
      </c>
      <c r="B55" s="17" t="n">
        <v>5316</v>
      </c>
      <c r="C55" s="18">
        <f>(43.0/B55*100)</f>
        <v/>
      </c>
      <c r="D55" s="19" t="n">
        <v>5273</v>
      </c>
      <c r="E55" s="18" t="n">
        <v>39.95188127</v>
      </c>
      <c r="F55" s="20" t="n">
        <v>3.12500877</v>
      </c>
      <c r="G55" s="18" t="n">
        <v>24.52265971</v>
      </c>
      <c r="H55" s="20" t="n">
        <v>2.42048823</v>
      </c>
      <c r="I55" s="18" t="n">
        <v>0</v>
      </c>
      <c r="J55" s="20" t="n">
        <v>0</v>
      </c>
      <c r="K55" s="18" t="s">
        <v>404</v>
      </c>
      <c r="L55" s="20" t="s">
        <v>404</v>
      </c>
      <c r="M55" s="18" t="n">
        <v>0</v>
      </c>
      <c r="N55" s="20" t="n">
        <v>0</v>
      </c>
      <c r="O55" s="18" t="n">
        <v>0</v>
      </c>
      <c r="P55" s="20" t="n">
        <v>0</v>
      </c>
      <c r="Q55" s="18" t="n">
        <v>35.52545902</v>
      </c>
      <c r="R55" s="20" t="n">
        <v>2.93088514</v>
      </c>
    </row>
    <row r="56" spans="1:18">
      <c r="A56" s="15" t="s">
        <v>453</v>
      </c>
      <c r="B56" s="17" t="n">
        <v>5359</v>
      </c>
      <c r="C56" s="18">
        <f>(0.0/B56*100)</f>
        <v/>
      </c>
      <c r="D56" s="19" t="n">
        <v>5359</v>
      </c>
      <c r="E56" s="18" t="n">
        <v>47.60099309</v>
      </c>
      <c r="F56" s="20" t="n">
        <v>4.38439303</v>
      </c>
      <c r="G56" s="18" t="n">
        <v>43.30320975</v>
      </c>
      <c r="H56" s="20" t="n">
        <v>4.57189308</v>
      </c>
      <c r="I56" s="18" t="n">
        <v>4.28530324</v>
      </c>
      <c r="J56" s="20" t="n">
        <v>1.60179577</v>
      </c>
      <c r="K56" s="18" t="s">
        <v>404</v>
      </c>
      <c r="L56" s="20" t="s">
        <v>404</v>
      </c>
      <c r="M56" s="18" t="n">
        <v>0</v>
      </c>
      <c r="N56" s="20" t="n">
        <v>0</v>
      </c>
      <c r="O56" s="18" t="n">
        <v>0</v>
      </c>
      <c r="P56" s="20" t="n">
        <v>0</v>
      </c>
      <c r="Q56" s="18" t="n">
        <v>4.81049392</v>
      </c>
      <c r="R56" s="20" t="n">
        <v>1.99612488</v>
      </c>
    </row>
    <row r="57" spans="1:18">
      <c r="A57" s="15" t="s">
        <v>454</v>
      </c>
      <c r="B57" s="17" t="n">
        <v>6513</v>
      </c>
      <c r="C57" s="18">
        <f>(0.0/B57*100)</f>
        <v/>
      </c>
      <c r="D57" s="19" t="n">
        <v>6513</v>
      </c>
      <c r="E57" s="18" t="n">
        <v>56.5681891</v>
      </c>
      <c r="F57" s="20" t="n">
        <v>3.10010994</v>
      </c>
      <c r="G57" s="18" t="n">
        <v>29.6681691</v>
      </c>
      <c r="H57" s="20" t="n">
        <v>2.8565764</v>
      </c>
      <c r="I57" s="18" t="n">
        <v>0</v>
      </c>
      <c r="J57" s="20" t="n">
        <v>0</v>
      </c>
      <c r="K57" s="18" t="s">
        <v>404</v>
      </c>
      <c r="L57" s="20" t="s">
        <v>404</v>
      </c>
      <c r="M57" s="18" t="n">
        <v>0</v>
      </c>
      <c r="N57" s="20" t="n">
        <v>0</v>
      </c>
      <c r="O57" s="18" t="n">
        <v>0</v>
      </c>
      <c r="P57" s="20" t="n">
        <v>0</v>
      </c>
      <c r="Q57" s="18" t="n">
        <v>13.7636418</v>
      </c>
      <c r="R57" s="20" t="n">
        <v>2.71880388</v>
      </c>
    </row>
    <row r="58" spans="1:18">
      <c r="A58" s="15" t="s">
        <v>455</v>
      </c>
      <c r="B58" s="17" t="n">
        <v>7267</v>
      </c>
      <c r="C58" s="18">
        <f>(0.0/B58*100)</f>
        <v/>
      </c>
      <c r="D58" s="19" t="n">
        <v>7267</v>
      </c>
      <c r="E58" s="18" t="n">
        <v>48.99341528</v>
      </c>
      <c r="F58" s="20" t="n">
        <v>3.66384329</v>
      </c>
      <c r="G58" s="18" t="n">
        <v>21.13762358</v>
      </c>
      <c r="H58" s="20" t="n">
        <v>2.80687627</v>
      </c>
      <c r="I58" s="18" t="n">
        <v>0</v>
      </c>
      <c r="J58" s="20" t="n">
        <v>0</v>
      </c>
      <c r="K58" s="18" t="s">
        <v>404</v>
      </c>
      <c r="L58" s="20" t="s">
        <v>404</v>
      </c>
      <c r="M58" s="18" t="n">
        <v>0</v>
      </c>
      <c r="N58" s="20" t="n">
        <v>0</v>
      </c>
      <c r="O58" s="18" t="n">
        <v>0</v>
      </c>
      <c r="P58" s="20" t="n">
        <v>0</v>
      </c>
      <c r="Q58" s="18" t="n">
        <v>29.86896114</v>
      </c>
      <c r="R58" s="20" t="n">
        <v>3.10257194</v>
      </c>
    </row>
    <row r="59" spans="1:18">
      <c r="A59" s="15" t="s">
        <v>456</v>
      </c>
      <c r="B59" s="17" t="n">
        <v>4826</v>
      </c>
      <c r="C59" s="18">
        <f>(0.0/B59*100)</f>
        <v/>
      </c>
      <c r="D59" s="19" t="n">
        <v>4826</v>
      </c>
      <c r="E59" s="18" t="n">
        <v>36.87495139</v>
      </c>
      <c r="F59" s="20" t="n">
        <v>1.46495369</v>
      </c>
      <c r="G59" s="18" t="n">
        <v>31.55459134</v>
      </c>
      <c r="H59" s="20" t="n">
        <v>1.29182141</v>
      </c>
      <c r="I59" s="18" t="n">
        <v>0</v>
      </c>
      <c r="J59" s="20" t="n">
        <v>0</v>
      </c>
      <c r="K59" s="18" t="s">
        <v>404</v>
      </c>
      <c r="L59" s="20" t="s">
        <v>404</v>
      </c>
      <c r="M59" s="18" t="n">
        <v>0</v>
      </c>
      <c r="N59" s="20" t="n">
        <v>0</v>
      </c>
      <c r="O59" s="18" t="n">
        <v>0</v>
      </c>
      <c r="P59" s="20" t="n">
        <v>0</v>
      </c>
      <c r="Q59" s="18" t="n">
        <v>31.57045727</v>
      </c>
      <c r="R59" s="20" t="n">
        <v>1.24637243</v>
      </c>
    </row>
    <row r="60" spans="1:18">
      <c r="A60" s="15" t="s">
        <v>457</v>
      </c>
      <c r="B60" s="17" t="n">
        <v>4546</v>
      </c>
      <c r="C60" s="18">
        <f>(0.0/B60*100)</f>
        <v/>
      </c>
      <c r="D60" s="19" t="n">
        <v>4546</v>
      </c>
      <c r="E60" s="18" t="n">
        <v>29.29902208</v>
      </c>
      <c r="F60" s="20" t="n">
        <v>3.29555544</v>
      </c>
      <c r="G60" s="18" t="n">
        <v>22.34266622</v>
      </c>
      <c r="H60" s="20" t="n">
        <v>2.67861067</v>
      </c>
      <c r="I60" s="18" t="n">
        <v>0</v>
      </c>
      <c r="J60" s="20" t="n">
        <v>0</v>
      </c>
      <c r="K60" s="18" t="s">
        <v>404</v>
      </c>
      <c r="L60" s="20" t="s">
        <v>404</v>
      </c>
      <c r="M60" s="18" t="n">
        <v>0</v>
      </c>
      <c r="N60" s="20" t="n">
        <v>0</v>
      </c>
      <c r="O60" s="18" t="n">
        <v>0</v>
      </c>
      <c r="P60" s="20" t="n">
        <v>0</v>
      </c>
      <c r="Q60" s="18" t="n">
        <v>48.3583117</v>
      </c>
      <c r="R60" s="20" t="n">
        <v>3.15235338</v>
      </c>
    </row>
    <row r="61" spans="1:18">
      <c r="A61" s="15" t="s">
        <v>458</v>
      </c>
      <c r="B61" s="17" t="n">
        <v>6525</v>
      </c>
      <c r="C61" s="18">
        <f>(0.0/B61*100)</f>
        <v/>
      </c>
      <c r="D61" s="19" t="n">
        <v>6525</v>
      </c>
      <c r="E61" s="18" t="n">
        <v>53.83318397</v>
      </c>
      <c r="F61" s="20" t="n">
        <v>3.14583715</v>
      </c>
      <c r="G61" s="18" t="n">
        <v>32.60302567</v>
      </c>
      <c r="H61" s="20" t="n">
        <v>2.6151272</v>
      </c>
      <c r="I61" s="18" t="n">
        <v>1.18782742</v>
      </c>
      <c r="J61" s="20" t="n">
        <v>0.71730393</v>
      </c>
      <c r="K61" s="18" t="s">
        <v>404</v>
      </c>
      <c r="L61" s="20" t="s">
        <v>404</v>
      </c>
      <c r="M61" s="18" t="n">
        <v>0</v>
      </c>
      <c r="N61" s="20" t="n">
        <v>0</v>
      </c>
      <c r="O61" s="18" t="n">
        <v>0</v>
      </c>
      <c r="P61" s="20" t="n">
        <v>0</v>
      </c>
      <c r="Q61" s="18" t="n">
        <v>12.37596295</v>
      </c>
      <c r="R61" s="20" t="n">
        <v>2.01607988</v>
      </c>
    </row>
    <row r="62" spans="1:18">
      <c r="A62" s="15" t="s">
        <v>459</v>
      </c>
      <c r="B62" s="17" t="n">
        <v>4476</v>
      </c>
      <c r="C62" s="18">
        <f>(0.0/B62*100)</f>
        <v/>
      </c>
      <c r="D62" s="19" t="n">
        <v>4476</v>
      </c>
      <c r="E62" s="18" t="n">
        <v>23.05714598</v>
      </c>
      <c r="F62" s="20" t="n">
        <v>0.04609703</v>
      </c>
      <c r="G62" s="18" t="n">
        <v>72.05706859</v>
      </c>
      <c r="H62" s="20" t="n">
        <v>0.05286162</v>
      </c>
      <c r="I62" s="18" t="n">
        <v>0.43076457</v>
      </c>
      <c r="J62" s="20" t="n">
        <v>0.00694981</v>
      </c>
      <c r="K62" s="18" t="s">
        <v>404</v>
      </c>
      <c r="L62" s="20" t="s">
        <v>404</v>
      </c>
      <c r="M62" s="18" t="n">
        <v>0</v>
      </c>
      <c r="N62" s="20" t="n">
        <v>0</v>
      </c>
      <c r="O62" s="18" t="n">
        <v>0</v>
      </c>
      <c r="P62" s="20" t="n">
        <v>0</v>
      </c>
      <c r="Q62" s="18" t="n">
        <v>4.45502086</v>
      </c>
      <c r="R62" s="20" t="n">
        <v>0.01825838</v>
      </c>
    </row>
    <row r="63" spans="1:18">
      <c r="A63" s="15" t="s">
        <v>460</v>
      </c>
      <c r="B63" s="17" t="n">
        <v>5324</v>
      </c>
      <c r="C63" s="18">
        <f>(0.0/B63*100)</f>
        <v/>
      </c>
      <c r="D63" s="19" t="n">
        <v>5324</v>
      </c>
      <c r="E63" s="18" t="n">
        <v>39.68428078</v>
      </c>
      <c r="F63" s="20" t="n">
        <v>0.14518395</v>
      </c>
      <c r="G63" s="18" t="n">
        <v>28.42551047</v>
      </c>
      <c r="H63" s="20" t="n">
        <v>0.15085073</v>
      </c>
      <c r="I63" s="18" t="n">
        <v>0</v>
      </c>
      <c r="J63" s="20" t="n">
        <v>0</v>
      </c>
      <c r="K63" s="18" t="s">
        <v>404</v>
      </c>
      <c r="L63" s="20" t="s">
        <v>404</v>
      </c>
      <c r="M63" s="18" t="n">
        <v>0</v>
      </c>
      <c r="N63" s="20" t="n">
        <v>0</v>
      </c>
      <c r="O63" s="18" t="n">
        <v>0</v>
      </c>
      <c r="P63" s="20" t="n">
        <v>0</v>
      </c>
      <c r="Q63" s="18" t="n">
        <v>31.89020876</v>
      </c>
      <c r="R63" s="20" t="n">
        <v>0.17856744</v>
      </c>
    </row>
    <row r="64" spans="1:18">
      <c r="A64" s="15" t="s">
        <v>461</v>
      </c>
      <c r="B64" s="17" t="n">
        <v>3634</v>
      </c>
      <c r="C64" s="18">
        <f>(27.0/B64*100)</f>
        <v/>
      </c>
      <c r="D64" s="19" t="n">
        <v>3607</v>
      </c>
      <c r="E64" s="18" t="n">
        <v>45.96004608</v>
      </c>
      <c r="F64" s="20" t="n">
        <v>0.13280102</v>
      </c>
      <c r="G64" s="18" t="n">
        <v>43.04456945</v>
      </c>
      <c r="H64" s="20" t="n">
        <v>0.12831576</v>
      </c>
      <c r="I64" s="18" t="n">
        <v>0</v>
      </c>
      <c r="J64" s="20" t="n">
        <v>0</v>
      </c>
      <c r="K64" s="18" t="s">
        <v>404</v>
      </c>
      <c r="L64" s="20" t="s">
        <v>404</v>
      </c>
      <c r="M64" s="18" t="n">
        <v>0</v>
      </c>
      <c r="N64" s="20" t="n">
        <v>0</v>
      </c>
      <c r="O64" s="18" t="n">
        <v>0</v>
      </c>
      <c r="P64" s="20" t="n">
        <v>0</v>
      </c>
      <c r="Q64" s="18" t="n">
        <v>10.99538447</v>
      </c>
      <c r="R64" s="20" t="n">
        <v>0.06969132</v>
      </c>
    </row>
    <row r="65" spans="1:18">
      <c r="A65" s="15" t="s">
        <v>462</v>
      </c>
      <c r="B65" s="17" t="n">
        <v>5325</v>
      </c>
      <c r="C65" s="18">
        <f>(0.0/B65*100)</f>
        <v/>
      </c>
      <c r="D65" s="19" t="n">
        <v>5325</v>
      </c>
      <c r="E65" s="18" t="n">
        <v>65.38615804</v>
      </c>
      <c r="F65" s="20" t="n">
        <v>3.15551856</v>
      </c>
      <c r="G65" s="18" t="n">
        <v>32.14239586</v>
      </c>
      <c r="H65" s="20" t="n">
        <v>3.13162723</v>
      </c>
      <c r="I65" s="18" t="n">
        <v>0</v>
      </c>
      <c r="J65" s="20" t="n">
        <v>0</v>
      </c>
      <c r="K65" s="18" t="s">
        <v>404</v>
      </c>
      <c r="L65" s="20" t="s">
        <v>404</v>
      </c>
      <c r="M65" s="18" t="n">
        <v>0</v>
      </c>
      <c r="N65" s="20" t="n">
        <v>0</v>
      </c>
      <c r="O65" s="18" t="n">
        <v>0</v>
      </c>
      <c r="P65" s="20" t="n">
        <v>0</v>
      </c>
      <c r="Q65" s="18" t="n">
        <v>2.4714461</v>
      </c>
      <c r="R65" s="20" t="n">
        <v>1.09996824</v>
      </c>
    </row>
    <row r="66" spans="1:18">
      <c r="A66" s="15" t="s">
        <v>463</v>
      </c>
      <c r="B66" s="17" t="n">
        <v>5665</v>
      </c>
      <c r="C66" s="18">
        <f>(0.0/B66*100)</f>
        <v/>
      </c>
      <c r="D66" s="19" t="n">
        <v>5665</v>
      </c>
      <c r="E66" s="18" t="n">
        <v>35.71205328</v>
      </c>
      <c r="F66" s="20" t="n">
        <v>0.42981703</v>
      </c>
      <c r="G66" s="18" t="n">
        <v>53.16768547</v>
      </c>
      <c r="H66" s="20" t="n">
        <v>0.48258222</v>
      </c>
      <c r="I66" s="18" t="n">
        <v>1.05209465</v>
      </c>
      <c r="J66" s="20" t="n">
        <v>0.33984667</v>
      </c>
      <c r="K66" s="18" t="s">
        <v>404</v>
      </c>
      <c r="L66" s="20" t="s">
        <v>404</v>
      </c>
      <c r="M66" s="18" t="n">
        <v>0</v>
      </c>
      <c r="N66" s="20" t="n">
        <v>0</v>
      </c>
      <c r="O66" s="18" t="n">
        <v>0</v>
      </c>
      <c r="P66" s="20" t="n">
        <v>0</v>
      </c>
      <c r="Q66" s="18" t="n">
        <v>10.06816661</v>
      </c>
      <c r="R66" s="20" t="n">
        <v>0.07031121</v>
      </c>
    </row>
    <row r="67" spans="1:18">
      <c r="A67" s="15" t="s">
        <v>464</v>
      </c>
      <c r="B67" s="17" t="n">
        <v>6971</v>
      </c>
      <c r="C67" s="18">
        <f>(0.0/B67*100)</f>
        <v/>
      </c>
      <c r="D67" s="19" t="n">
        <v>6971</v>
      </c>
      <c r="E67" s="18" t="n">
        <v>43.32725039</v>
      </c>
      <c r="F67" s="20" t="n">
        <v>3.19665195</v>
      </c>
      <c r="G67" s="18" t="n">
        <v>35.90705369</v>
      </c>
      <c r="H67" s="20" t="n">
        <v>2.7996885</v>
      </c>
      <c r="I67" s="18" t="n">
        <v>0.8893451</v>
      </c>
      <c r="J67" s="20" t="n">
        <v>0.5227811</v>
      </c>
      <c r="K67" s="18" t="s">
        <v>404</v>
      </c>
      <c r="L67" s="20" t="s">
        <v>404</v>
      </c>
      <c r="M67" s="18" t="n">
        <v>0</v>
      </c>
      <c r="N67" s="20" t="n">
        <v>0</v>
      </c>
      <c r="O67" s="18" t="n">
        <v>0</v>
      </c>
      <c r="P67" s="20" t="n">
        <v>0</v>
      </c>
      <c r="Q67" s="18" t="n">
        <v>19.87635083</v>
      </c>
      <c r="R67" s="20" t="n">
        <v>2.49246943</v>
      </c>
    </row>
    <row r="68" spans="1:18">
      <c r="A68" s="15" t="s">
        <v>465</v>
      </c>
      <c r="B68" s="17" t="n">
        <v>12083</v>
      </c>
      <c r="C68" s="18">
        <f>(0.0/B68*100)</f>
        <v/>
      </c>
      <c r="D68" s="19" t="n">
        <v>12083</v>
      </c>
      <c r="E68" s="18" t="n">
        <v>76.56450968999999</v>
      </c>
      <c r="F68" s="20" t="n">
        <v>0.08187567</v>
      </c>
      <c r="G68" s="18" t="n">
        <v>21.04527583</v>
      </c>
      <c r="H68" s="20" t="n">
        <v>0.07739404</v>
      </c>
      <c r="I68" s="18" t="n">
        <v>0.73080554</v>
      </c>
      <c r="J68" s="20" t="n">
        <v>0.02197892</v>
      </c>
      <c r="K68" s="18" t="s">
        <v>404</v>
      </c>
      <c r="L68" s="20" t="s">
        <v>404</v>
      </c>
      <c r="M68" s="18" t="n">
        <v>0</v>
      </c>
      <c r="N68" s="20" t="n">
        <v>0</v>
      </c>
      <c r="O68" s="18" t="n">
        <v>0</v>
      </c>
      <c r="P68" s="20" t="n">
        <v>0</v>
      </c>
      <c r="Q68" s="18" t="n">
        <v>1.65940894</v>
      </c>
      <c r="R68" s="20" t="n">
        <v>0.02446208</v>
      </c>
    </row>
    <row r="69" spans="1:18">
      <c r="A69" s="15" t="s">
        <v>466</v>
      </c>
      <c r="B69" s="17" t="n">
        <v>4876</v>
      </c>
      <c r="C69" s="18">
        <f>(0.0/B69*100)</f>
        <v/>
      </c>
      <c r="D69" s="19" t="n">
        <v>4876</v>
      </c>
      <c r="E69" s="18" t="n">
        <v>68.83204562</v>
      </c>
      <c r="F69" s="20" t="n">
        <v>3.7225606</v>
      </c>
      <c r="G69" s="18" t="n">
        <v>22.40341902</v>
      </c>
      <c r="H69" s="20" t="n">
        <v>3.3961086</v>
      </c>
      <c r="I69" s="18" t="n">
        <v>0</v>
      </c>
      <c r="J69" s="20" t="n">
        <v>0</v>
      </c>
      <c r="K69" s="18" t="s">
        <v>404</v>
      </c>
      <c r="L69" s="20" t="s">
        <v>404</v>
      </c>
      <c r="M69" s="18" t="n">
        <v>0</v>
      </c>
      <c r="N69" s="20" t="n">
        <v>0</v>
      </c>
      <c r="O69" s="18" t="n">
        <v>0</v>
      </c>
      <c r="P69" s="20" t="n">
        <v>0</v>
      </c>
      <c r="Q69" s="18" t="n">
        <v>8.764535370000001</v>
      </c>
      <c r="R69" s="20" t="n">
        <v>2.17440705</v>
      </c>
    </row>
    <row r="70" spans="1:18">
      <c r="A70" s="15" t="s">
        <v>467</v>
      </c>
      <c r="B70" s="17" t="n">
        <v>6036</v>
      </c>
      <c r="C70" s="18">
        <f>(0.0/B70*100)</f>
        <v/>
      </c>
      <c r="D70" s="19" t="n">
        <v>6036</v>
      </c>
      <c r="E70" s="18" t="n">
        <v>91.91082136999999</v>
      </c>
      <c r="F70" s="20" t="n">
        <v>1.76025119</v>
      </c>
      <c r="G70" s="18" t="n">
        <v>7.58857298</v>
      </c>
      <c r="H70" s="20" t="n">
        <v>1.70607562</v>
      </c>
      <c r="I70" s="18" t="n">
        <v>0</v>
      </c>
      <c r="J70" s="20" t="n">
        <v>0</v>
      </c>
      <c r="K70" s="18" t="s">
        <v>404</v>
      </c>
      <c r="L70" s="20" t="s">
        <v>404</v>
      </c>
      <c r="M70" s="18" t="n">
        <v>0</v>
      </c>
      <c r="N70" s="20" t="n">
        <v>0</v>
      </c>
      <c r="O70" s="18" t="n">
        <v>0</v>
      </c>
      <c r="P70" s="20" t="n">
        <v>0</v>
      </c>
      <c r="Q70" s="18" t="n">
        <v>0.50060565</v>
      </c>
      <c r="R70" s="20" t="n">
        <v>0.37321118</v>
      </c>
    </row>
    <row r="71" spans="1:18">
      <c r="A71" s="15" t="s">
        <v>468</v>
      </c>
      <c r="B71" s="17" t="n">
        <v>6115</v>
      </c>
      <c r="C71" s="18">
        <f>(0.0/B71*100)</f>
        <v/>
      </c>
      <c r="D71" s="19" t="n">
        <v>6115</v>
      </c>
      <c r="E71" s="18" t="n">
        <v>87.80053368</v>
      </c>
      <c r="F71" s="20" t="n">
        <v>0.68276632</v>
      </c>
      <c r="G71" s="18" t="n">
        <v>9.959576820000001</v>
      </c>
      <c r="H71" s="20" t="n">
        <v>0.6674883700000001</v>
      </c>
      <c r="I71" s="18" t="n">
        <v>0.62661758</v>
      </c>
      <c r="J71" s="20" t="n">
        <v>0.02967901</v>
      </c>
      <c r="K71" s="18" t="s">
        <v>404</v>
      </c>
      <c r="L71" s="20" t="s">
        <v>404</v>
      </c>
      <c r="M71" s="18" t="n">
        <v>0</v>
      </c>
      <c r="N71" s="20" t="n">
        <v>0</v>
      </c>
      <c r="O71" s="18" t="n">
        <v>0</v>
      </c>
      <c r="P71" s="20" t="n">
        <v>0</v>
      </c>
      <c r="Q71" s="18" t="n">
        <v>1.61327192</v>
      </c>
      <c r="R71" s="20" t="n">
        <v>0.03521718</v>
      </c>
    </row>
    <row r="72" spans="1:18">
      <c r="A72" s="15" t="s">
        <v>469</v>
      </c>
      <c r="B72" s="17" t="n">
        <v>7708</v>
      </c>
      <c r="C72" s="18">
        <f>(0.0/B72*100)</f>
        <v/>
      </c>
      <c r="D72" s="19" t="n">
        <v>7708</v>
      </c>
      <c r="E72" s="18" t="n">
        <v>55.55642127</v>
      </c>
      <c r="F72" s="20" t="n">
        <v>3.66949026</v>
      </c>
      <c r="G72" s="18" t="n">
        <v>40.34444654</v>
      </c>
      <c r="H72" s="20" t="n">
        <v>3.67833207</v>
      </c>
      <c r="I72" s="18" t="n">
        <v>1.80009285</v>
      </c>
      <c r="J72" s="20" t="n">
        <v>0.92598662</v>
      </c>
      <c r="K72" s="18" t="s">
        <v>404</v>
      </c>
      <c r="L72" s="20" t="s">
        <v>404</v>
      </c>
      <c r="M72" s="18" t="n">
        <v>0</v>
      </c>
      <c r="N72" s="20" t="n">
        <v>0</v>
      </c>
      <c r="O72" s="18" t="n">
        <v>0</v>
      </c>
      <c r="P72" s="20" t="n">
        <v>0</v>
      </c>
      <c r="Q72" s="18" t="n">
        <v>2.29903934</v>
      </c>
      <c r="R72" s="20" t="n">
        <v>1.0882077</v>
      </c>
    </row>
    <row r="73" spans="1:18">
      <c r="A73" s="15" t="s">
        <v>470</v>
      </c>
      <c r="B73" s="17" t="n">
        <v>8249</v>
      </c>
      <c r="C73" s="18">
        <f>(0.0/B73*100)</f>
        <v/>
      </c>
      <c r="D73" s="19" t="n">
        <v>8249</v>
      </c>
      <c r="E73" s="18" t="n">
        <v>78.30269371999999</v>
      </c>
      <c r="F73" s="20" t="n">
        <v>3.01892437</v>
      </c>
      <c r="G73" s="18" t="n">
        <v>16.91768102</v>
      </c>
      <c r="H73" s="20" t="n">
        <v>2.78775055</v>
      </c>
      <c r="I73" s="18" t="n">
        <v>2.74093588</v>
      </c>
      <c r="J73" s="20" t="n">
        <v>1.27603664</v>
      </c>
      <c r="K73" s="18" t="s">
        <v>404</v>
      </c>
      <c r="L73" s="20" t="s">
        <v>404</v>
      </c>
      <c r="M73" s="18" t="n">
        <v>0</v>
      </c>
      <c r="N73" s="20" t="n">
        <v>0</v>
      </c>
      <c r="O73" s="18" t="n">
        <v>0</v>
      </c>
      <c r="P73" s="20" t="n">
        <v>0</v>
      </c>
      <c r="Q73" s="18" t="n">
        <v>2.03868938</v>
      </c>
      <c r="R73" s="20" t="n">
        <v>0.9595653200000001</v>
      </c>
    </row>
    <row r="74" spans="1:18">
      <c r="A74" s="15" t="s">
        <v>471</v>
      </c>
      <c r="B74" s="17" t="n">
        <v>4692</v>
      </c>
      <c r="C74" s="18">
        <f>(484.0/B74*100)</f>
        <v/>
      </c>
      <c r="D74" s="19" t="n">
        <v>4208</v>
      </c>
      <c r="E74" s="18" t="n">
        <v>35.54073427</v>
      </c>
      <c r="F74" s="20" t="n">
        <v>0.22830761</v>
      </c>
      <c r="G74" s="18" t="n">
        <v>44.29739305</v>
      </c>
      <c r="H74" s="20" t="n">
        <v>0.29462353</v>
      </c>
      <c r="I74" s="18" t="n">
        <v>0</v>
      </c>
      <c r="J74" s="20" t="n">
        <v>0</v>
      </c>
      <c r="K74" s="18" t="s">
        <v>404</v>
      </c>
      <c r="L74" s="20" t="s">
        <v>404</v>
      </c>
      <c r="M74" s="18" t="n">
        <v>0</v>
      </c>
      <c r="N74" s="20" t="n">
        <v>0</v>
      </c>
      <c r="O74" s="18" t="n">
        <v>0</v>
      </c>
      <c r="P74" s="20" t="n">
        <v>0</v>
      </c>
      <c r="Q74" s="18" t="n">
        <v>20.16187268</v>
      </c>
      <c r="R74" s="20" t="n">
        <v>0.25387126</v>
      </c>
    </row>
    <row r="75" spans="1:18">
      <c r="A75" s="15" t="s">
        <v>472</v>
      </c>
      <c r="B75" s="17" t="n">
        <v>5375</v>
      </c>
      <c r="C75" s="18">
        <f>(483.0/B75*100)</f>
        <v/>
      </c>
      <c r="D75" s="19" t="n">
        <v>4892</v>
      </c>
      <c r="E75" s="18" t="n">
        <v>43.35812731</v>
      </c>
      <c r="F75" s="20" t="n">
        <v>3.77561733</v>
      </c>
      <c r="G75" s="18" t="n">
        <v>39.55565796</v>
      </c>
      <c r="H75" s="20" t="n">
        <v>3.70112966</v>
      </c>
      <c r="I75" s="18" t="n">
        <v>9.05972854</v>
      </c>
      <c r="J75" s="20" t="n">
        <v>2.57180003</v>
      </c>
      <c r="K75" s="18" t="s">
        <v>404</v>
      </c>
      <c r="L75" s="20" t="s">
        <v>404</v>
      </c>
      <c r="M75" s="18" t="n">
        <v>0</v>
      </c>
      <c r="N75" s="20" t="n">
        <v>0</v>
      </c>
      <c r="O75" s="18" t="n">
        <v>0</v>
      </c>
      <c r="P75" s="20" t="n">
        <v>0</v>
      </c>
      <c r="Q75" s="18" t="n">
        <v>8.026486200000001</v>
      </c>
      <c r="R75" s="20" t="n">
        <v>2.12534162</v>
      </c>
    </row>
    <row r="76" spans="1:18">
      <c r="A76" s="15" t="s">
        <v>473</v>
      </c>
      <c r="B76" s="17" t="n">
        <v>14167</v>
      </c>
      <c r="C76" s="18">
        <f>(1400.0/B76*100)</f>
        <v/>
      </c>
      <c r="D76" s="19" t="n">
        <v>12767</v>
      </c>
      <c r="E76" s="18" t="n">
        <v>73.25917278</v>
      </c>
      <c r="F76" s="20" t="n">
        <v>2.32314008</v>
      </c>
      <c r="G76" s="18" t="n">
        <v>13.14232022</v>
      </c>
      <c r="H76" s="20" t="n">
        <v>2.12682289</v>
      </c>
      <c r="I76" s="18" t="n">
        <v>8.696268829999999</v>
      </c>
      <c r="J76" s="20" t="n">
        <v>1.48191425</v>
      </c>
      <c r="K76" s="18" t="s">
        <v>404</v>
      </c>
      <c r="L76" s="20" t="s">
        <v>404</v>
      </c>
      <c r="M76" s="18" t="n">
        <v>0</v>
      </c>
      <c r="N76" s="20" t="n">
        <v>0</v>
      </c>
      <c r="O76" s="18" t="n">
        <v>0</v>
      </c>
      <c r="P76" s="20" t="n">
        <v>0</v>
      </c>
      <c r="Q76" s="18" t="n">
        <v>4.90223817</v>
      </c>
      <c r="R76" s="20" t="n">
        <v>0.69587677</v>
      </c>
    </row>
    <row r="77" spans="1:18">
      <c r="A77" s="15" t="s">
        <v>474</v>
      </c>
      <c r="B77" s="17" t="n">
        <v>6062</v>
      </c>
      <c r="C77" s="18">
        <f>(0.0/B77*100)</f>
        <v/>
      </c>
      <c r="D77" s="19" t="n">
        <v>6062</v>
      </c>
      <c r="E77" s="18" t="n">
        <v>14.25599594</v>
      </c>
      <c r="F77" s="20" t="n">
        <v>2.21185911</v>
      </c>
      <c r="G77" s="18" t="n">
        <v>53.17479469</v>
      </c>
      <c r="H77" s="20" t="n">
        <v>3.19768629</v>
      </c>
      <c r="I77" s="18" t="n">
        <v>4.08109565</v>
      </c>
      <c r="J77" s="20" t="n">
        <v>1.27745421</v>
      </c>
      <c r="K77" s="18" t="s">
        <v>404</v>
      </c>
      <c r="L77" s="20" t="s">
        <v>404</v>
      </c>
      <c r="M77" s="18" t="n">
        <v>0</v>
      </c>
      <c r="N77" s="20" t="n">
        <v>0</v>
      </c>
      <c r="O77" s="18" t="n">
        <v>0</v>
      </c>
      <c r="P77" s="20" t="n">
        <v>0</v>
      </c>
      <c r="Q77" s="18" t="n">
        <v>28.48811372</v>
      </c>
      <c r="R77" s="20" t="n">
        <v>3.15559343</v>
      </c>
    </row>
    <row r="78" spans="1:18">
      <c r="A78" s="15" t="s">
        <v>475</v>
      </c>
      <c r="B78" s="17" t="n">
        <v>5826</v>
      </c>
      <c r="C78" s="18">
        <f>(0.0/B78*100)</f>
        <v/>
      </c>
      <c r="D78" s="19" t="n">
        <v>5826</v>
      </c>
      <c r="E78" s="18" t="n">
        <v>54.84280669</v>
      </c>
      <c r="F78" s="20" t="n">
        <v>3.9766045</v>
      </c>
      <c r="G78" s="18" t="n">
        <v>12.5021434</v>
      </c>
      <c r="H78" s="20" t="n">
        <v>2.7606645</v>
      </c>
      <c r="I78" s="18" t="n">
        <v>0</v>
      </c>
      <c r="J78" s="20" t="n">
        <v>0</v>
      </c>
      <c r="K78" s="18" t="s">
        <v>404</v>
      </c>
      <c r="L78" s="20" t="s">
        <v>404</v>
      </c>
      <c r="M78" s="18" t="n">
        <v>0</v>
      </c>
      <c r="N78" s="20" t="n">
        <v>0</v>
      </c>
      <c r="O78" s="18" t="n">
        <v>0</v>
      </c>
      <c r="P78" s="20" t="n">
        <v>0</v>
      </c>
      <c r="Q78" s="18" t="n">
        <v>32.6550499</v>
      </c>
      <c r="R78" s="20" t="n">
        <v>3.43017607</v>
      </c>
    </row>
    <row customHeight="1" ht="25" r="79" spans="1:18">
      <c r="A79" s="15" t="s">
        <v>476</v>
      </c>
      <c r="B79" s="17" t="n">
        <v>1657</v>
      </c>
      <c r="C79" s="18">
        <f>(21.0/B79*100)</f>
        <v/>
      </c>
      <c r="D79" s="19" t="n">
        <v>1636</v>
      </c>
      <c r="E79" s="18" t="n">
        <v>34.34446547</v>
      </c>
      <c r="F79" s="20" t="n">
        <v>6.41813807</v>
      </c>
      <c r="G79" s="18" t="n">
        <v>39.12766187</v>
      </c>
      <c r="H79" s="20" t="n">
        <v>6.35048127</v>
      </c>
      <c r="I79" s="18" t="n">
        <v>0</v>
      </c>
      <c r="J79" s="20" t="n">
        <v>0</v>
      </c>
      <c r="K79" s="18" t="s">
        <v>404</v>
      </c>
      <c r="L79" s="20" t="s">
        <v>404</v>
      </c>
      <c r="M79" s="18" t="n">
        <v>0</v>
      </c>
      <c r="N79" s="20" t="n">
        <v>0</v>
      </c>
      <c r="O79" s="18" t="n">
        <v>0</v>
      </c>
      <c r="P79" s="20" t="n">
        <v>0</v>
      </c>
      <c r="Q79" s="18" t="n">
        <v>26.52787266</v>
      </c>
      <c r="R79" s="20" t="n">
        <v>6.26273995</v>
      </c>
    </row>
    <row r="80" spans="1:18">
      <c r="A80" s="15" t="s">
        <v>477</v>
      </c>
      <c r="B80" s="17" t="n">
        <v>7841</v>
      </c>
      <c r="C80" s="18">
        <f>(0.0/B80*100)</f>
        <v/>
      </c>
      <c r="D80" s="19" t="n">
        <v>7841</v>
      </c>
      <c r="E80" s="18" t="n">
        <v>85.85651777</v>
      </c>
      <c r="F80" s="20" t="n">
        <v>2.42285646</v>
      </c>
      <c r="G80" s="18" t="n">
        <v>14.14348223</v>
      </c>
      <c r="H80" s="20" t="n">
        <v>2.42285646</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74.26354336999999</v>
      </c>
      <c r="F81" s="20" t="n">
        <v>3.49998607</v>
      </c>
      <c r="G81" s="18" t="n">
        <v>23.52554237</v>
      </c>
      <c r="H81" s="20" t="n">
        <v>3.29227068</v>
      </c>
      <c r="I81" s="18" t="n">
        <v>0.02011026</v>
      </c>
      <c r="J81" s="20" t="n">
        <v>0.0007677</v>
      </c>
      <c r="K81" s="18" t="s">
        <v>404</v>
      </c>
      <c r="L81" s="20" t="s">
        <v>404</v>
      </c>
      <c r="M81" s="18" t="n">
        <v>0</v>
      </c>
      <c r="N81" s="20" t="n">
        <v>0</v>
      </c>
      <c r="O81" s="18" t="n">
        <v>0</v>
      </c>
      <c r="P81" s="20" t="n">
        <v>0</v>
      </c>
      <c r="Q81" s="18" t="n">
        <v>2.190804</v>
      </c>
      <c r="R81" s="20" t="n">
        <v>1.2041977</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670</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18.82591528</v>
      </c>
      <c r="F7" s="20" t="n">
        <v>1.72673087</v>
      </c>
      <c r="G7" s="18" t="n">
        <v>74.7959223</v>
      </c>
      <c r="H7" s="20" t="n">
        <v>1.82429528</v>
      </c>
      <c r="I7" s="18" t="n">
        <v>0</v>
      </c>
      <c r="J7" s="20" t="n">
        <v>0</v>
      </c>
      <c r="K7" s="18" t="s">
        <v>404</v>
      </c>
      <c r="L7" s="20" t="s">
        <v>404</v>
      </c>
      <c r="M7" s="18" t="n">
        <v>0</v>
      </c>
      <c r="N7" s="20" t="n">
        <v>0</v>
      </c>
      <c r="O7" s="18" t="n">
        <v>0</v>
      </c>
      <c r="P7" s="20" t="n">
        <v>0</v>
      </c>
      <c r="Q7" s="18" t="n">
        <v>6.37816242</v>
      </c>
      <c r="R7" s="20" t="n">
        <v>0.98906957</v>
      </c>
    </row>
    <row r="8" spans="1:18">
      <c r="A8" s="15" t="s">
        <v>405</v>
      </c>
      <c r="B8" s="17" t="n">
        <v>7007</v>
      </c>
      <c r="C8" s="18">
        <f>(0.0/B8*100)</f>
        <v/>
      </c>
      <c r="D8" s="19" t="n">
        <v>7007</v>
      </c>
      <c r="E8" s="18" t="n">
        <v>5.56139505</v>
      </c>
      <c r="F8" s="20" t="n">
        <v>1.7701606</v>
      </c>
      <c r="G8" s="18" t="n">
        <v>84.40113556999999</v>
      </c>
      <c r="H8" s="20" t="n">
        <v>2.8827246</v>
      </c>
      <c r="I8" s="18" t="n">
        <v>2.38859168</v>
      </c>
      <c r="J8" s="20" t="n">
        <v>1.04657716</v>
      </c>
      <c r="K8" s="18" t="s">
        <v>404</v>
      </c>
      <c r="L8" s="20" t="s">
        <v>404</v>
      </c>
      <c r="M8" s="18" t="n">
        <v>0</v>
      </c>
      <c r="N8" s="20" t="n">
        <v>0</v>
      </c>
      <c r="O8" s="18" t="n">
        <v>0</v>
      </c>
      <c r="P8" s="20" t="n">
        <v>0</v>
      </c>
      <c r="Q8" s="18" t="n">
        <v>7.6488777</v>
      </c>
      <c r="R8" s="20" t="n">
        <v>2.14865169</v>
      </c>
    </row>
    <row r="9" spans="1:18">
      <c r="A9" s="15" t="s">
        <v>406</v>
      </c>
      <c r="B9" s="17" t="n">
        <v>9651</v>
      </c>
      <c r="C9" s="18">
        <f>(575.0/B9*100)</f>
        <v/>
      </c>
      <c r="D9" s="19" t="n">
        <v>9076</v>
      </c>
      <c r="E9" s="18" t="n">
        <v>16.2723854</v>
      </c>
      <c r="F9" s="20" t="n">
        <v>2.38487128</v>
      </c>
      <c r="G9" s="18" t="n">
        <v>76.69020312000001</v>
      </c>
      <c r="H9" s="20" t="n">
        <v>2.8400222</v>
      </c>
      <c r="I9" s="18" t="n">
        <v>2.64341192</v>
      </c>
      <c r="J9" s="20" t="n">
        <v>0.97961114</v>
      </c>
      <c r="K9" s="18" t="s">
        <v>404</v>
      </c>
      <c r="L9" s="20" t="s">
        <v>404</v>
      </c>
      <c r="M9" s="18" t="n">
        <v>0</v>
      </c>
      <c r="N9" s="20" t="n">
        <v>0</v>
      </c>
      <c r="O9" s="18" t="n">
        <v>0</v>
      </c>
      <c r="P9" s="20" t="n">
        <v>0</v>
      </c>
      <c r="Q9" s="18" t="n">
        <v>4.39399955</v>
      </c>
      <c r="R9" s="20" t="n">
        <v>1.39855528</v>
      </c>
    </row>
    <row r="10" spans="1:18">
      <c r="A10" s="15" t="s">
        <v>407</v>
      </c>
      <c r="B10" s="17" t="n">
        <v>20058</v>
      </c>
      <c r="C10" s="18">
        <f>(3112.0/B10*100)</f>
        <v/>
      </c>
      <c r="D10" s="19" t="n">
        <v>16946</v>
      </c>
      <c r="E10" s="18" t="n">
        <v>14.75043624</v>
      </c>
      <c r="F10" s="20" t="n">
        <v>1.96277462</v>
      </c>
      <c r="G10" s="18" t="n">
        <v>81.35797796999999</v>
      </c>
      <c r="H10" s="20" t="n">
        <v>2.18831683</v>
      </c>
      <c r="I10" s="18" t="n">
        <v>1.27124651</v>
      </c>
      <c r="J10" s="20" t="n">
        <v>0.55077188</v>
      </c>
      <c r="K10" s="18" t="s">
        <v>404</v>
      </c>
      <c r="L10" s="20" t="s">
        <v>404</v>
      </c>
      <c r="M10" s="18" t="n">
        <v>0</v>
      </c>
      <c r="N10" s="20" t="n">
        <v>0</v>
      </c>
      <c r="O10" s="18" t="n">
        <v>0</v>
      </c>
      <c r="P10" s="20" t="n">
        <v>0</v>
      </c>
      <c r="Q10" s="18" t="n">
        <v>2.62033929</v>
      </c>
      <c r="R10" s="20" t="n">
        <v>0.96234271</v>
      </c>
    </row>
    <row r="11" spans="1:18">
      <c r="A11" s="15" t="s">
        <v>408</v>
      </c>
      <c r="B11" s="17" t="n">
        <v>7053</v>
      </c>
      <c r="C11" s="18">
        <f>(137.0/B11*100)</f>
        <v/>
      </c>
      <c r="D11" s="19" t="n">
        <v>6916</v>
      </c>
      <c r="E11" s="18" t="n">
        <v>9.61995389</v>
      </c>
      <c r="F11" s="20" t="n">
        <v>2.14220908</v>
      </c>
      <c r="G11" s="18" t="n">
        <v>83.52997206000001</v>
      </c>
      <c r="H11" s="20" t="n">
        <v>2.57343996</v>
      </c>
      <c r="I11" s="18" t="n">
        <v>3.6492284</v>
      </c>
      <c r="J11" s="20" t="n">
        <v>1.66291559</v>
      </c>
      <c r="K11" s="18" t="s">
        <v>404</v>
      </c>
      <c r="L11" s="20" t="s">
        <v>404</v>
      </c>
      <c r="M11" s="18" t="n">
        <v>0</v>
      </c>
      <c r="N11" s="20" t="n">
        <v>0</v>
      </c>
      <c r="O11" s="18" t="n">
        <v>0</v>
      </c>
      <c r="P11" s="20" t="n">
        <v>0</v>
      </c>
      <c r="Q11" s="18" t="n">
        <v>3.20084566</v>
      </c>
      <c r="R11" s="20" t="n">
        <v>1.36379538</v>
      </c>
    </row>
    <row r="12" spans="1:18">
      <c r="A12" s="15" t="s">
        <v>409</v>
      </c>
      <c r="B12" s="17" t="n">
        <v>6894</v>
      </c>
      <c r="C12" s="18">
        <f>(106.0/B12*100)</f>
        <v/>
      </c>
      <c r="D12" s="19" t="n">
        <v>6788</v>
      </c>
      <c r="E12" s="18" t="n">
        <v>10.89619827</v>
      </c>
      <c r="F12" s="20" t="n">
        <v>1.83775474</v>
      </c>
      <c r="G12" s="18" t="n">
        <v>84.61930460000001</v>
      </c>
      <c r="H12" s="20" t="n">
        <v>1.93729912</v>
      </c>
      <c r="I12" s="18" t="n">
        <v>0.7365923599999999</v>
      </c>
      <c r="J12" s="20" t="n">
        <v>0.5014068</v>
      </c>
      <c r="K12" s="18" t="s">
        <v>404</v>
      </c>
      <c r="L12" s="20" t="s">
        <v>404</v>
      </c>
      <c r="M12" s="18" t="n">
        <v>0</v>
      </c>
      <c r="N12" s="20" t="n">
        <v>0</v>
      </c>
      <c r="O12" s="18" t="n">
        <v>0</v>
      </c>
      <c r="P12" s="20" t="n">
        <v>0</v>
      </c>
      <c r="Q12" s="18" t="n">
        <v>3.74790477</v>
      </c>
      <c r="R12" s="20" t="n">
        <v>1.25690755</v>
      </c>
    </row>
    <row r="13" spans="1:18">
      <c r="A13" s="15" t="s">
        <v>410</v>
      </c>
      <c r="B13" s="17" t="n">
        <v>7161</v>
      </c>
      <c r="C13" s="18">
        <f>(1175.0/B13*100)</f>
        <v/>
      </c>
      <c r="D13" s="19" t="n">
        <v>5986</v>
      </c>
      <c r="E13" s="18" t="n">
        <v>6.33150755</v>
      </c>
      <c r="F13" s="20" t="n">
        <v>1.73318789</v>
      </c>
      <c r="G13" s="18" t="n">
        <v>84.13279158</v>
      </c>
      <c r="H13" s="20" t="n">
        <v>2.60748206</v>
      </c>
      <c r="I13" s="18" t="n">
        <v>4.97035021</v>
      </c>
      <c r="J13" s="20" t="n">
        <v>1.32926756</v>
      </c>
      <c r="K13" s="18" t="s">
        <v>404</v>
      </c>
      <c r="L13" s="20" t="s">
        <v>404</v>
      </c>
      <c r="M13" s="18" t="n">
        <v>0</v>
      </c>
      <c r="N13" s="20" t="n">
        <v>0</v>
      </c>
      <c r="O13" s="18" t="n">
        <v>0</v>
      </c>
      <c r="P13" s="20" t="n">
        <v>0</v>
      </c>
      <c r="Q13" s="18" t="n">
        <v>4.56535065</v>
      </c>
      <c r="R13" s="20" t="n">
        <v>1.63232124</v>
      </c>
    </row>
    <row r="14" spans="1:18">
      <c r="A14" s="15" t="s">
        <v>411</v>
      </c>
      <c r="B14" s="17" t="n">
        <v>5587</v>
      </c>
      <c r="C14" s="18">
        <f>(387.0/B14*100)</f>
        <v/>
      </c>
      <c r="D14" s="19" t="n">
        <v>5200</v>
      </c>
      <c r="E14" s="18" t="n">
        <v>19.00126161</v>
      </c>
      <c r="F14" s="20" t="n">
        <v>2.34973177</v>
      </c>
      <c r="G14" s="18" t="n">
        <v>79.57119505999999</v>
      </c>
      <c r="H14" s="20" t="n">
        <v>2.45683607</v>
      </c>
      <c r="I14" s="18" t="n">
        <v>1.42754334</v>
      </c>
      <c r="J14" s="20" t="n">
        <v>0.73859144</v>
      </c>
      <c r="K14" s="18" t="s">
        <v>404</v>
      </c>
      <c r="L14" s="20" t="s">
        <v>404</v>
      </c>
      <c r="M14" s="18" t="n">
        <v>0</v>
      </c>
      <c r="N14" s="20" t="n">
        <v>0</v>
      </c>
      <c r="O14" s="18" t="n">
        <v>0</v>
      </c>
      <c r="P14" s="20" t="n">
        <v>0</v>
      </c>
      <c r="Q14" s="18" t="n">
        <v>0</v>
      </c>
      <c r="R14" s="20" t="n">
        <v>0</v>
      </c>
    </row>
    <row r="15" spans="1:18">
      <c r="A15" s="15" t="s">
        <v>412</v>
      </c>
      <c r="B15" s="17" t="n">
        <v>5882</v>
      </c>
      <c r="C15" s="18">
        <f>(0.0/B15*100)</f>
        <v/>
      </c>
      <c r="D15" s="19" t="n">
        <v>5882</v>
      </c>
      <c r="E15" s="18" t="n">
        <v>9.239891310000001</v>
      </c>
      <c r="F15" s="20" t="n">
        <v>2.44014877</v>
      </c>
      <c r="G15" s="18" t="n">
        <v>83.97735596</v>
      </c>
      <c r="H15" s="20" t="n">
        <v>3.23136199</v>
      </c>
      <c r="I15" s="18" t="n">
        <v>1.95206003</v>
      </c>
      <c r="J15" s="20" t="n">
        <v>1.08342117</v>
      </c>
      <c r="K15" s="18" t="s">
        <v>404</v>
      </c>
      <c r="L15" s="20" t="s">
        <v>404</v>
      </c>
      <c r="M15" s="18" t="n">
        <v>0</v>
      </c>
      <c r="N15" s="20" t="n">
        <v>0</v>
      </c>
      <c r="O15" s="18" t="n">
        <v>0</v>
      </c>
      <c r="P15" s="20" t="n">
        <v>0</v>
      </c>
      <c r="Q15" s="18" t="n">
        <v>4.8306927</v>
      </c>
      <c r="R15" s="20" t="n">
        <v>1.83922606</v>
      </c>
    </row>
    <row r="16" spans="1:18">
      <c r="A16" s="15" t="s">
        <v>413</v>
      </c>
      <c r="B16" s="17" t="n">
        <v>6108</v>
      </c>
      <c r="C16" s="18">
        <f>(495.0/B16*100)</f>
        <v/>
      </c>
      <c r="D16" s="19" t="n">
        <v>5613</v>
      </c>
      <c r="E16" s="18" t="n">
        <v>13.67462456</v>
      </c>
      <c r="F16" s="20" t="n">
        <v>2.1027366</v>
      </c>
      <c r="G16" s="18" t="n">
        <v>75.45167366</v>
      </c>
      <c r="H16" s="20" t="n">
        <v>2.64442916</v>
      </c>
      <c r="I16" s="18" t="n">
        <v>6.51888265</v>
      </c>
      <c r="J16" s="20" t="n">
        <v>1.46761553</v>
      </c>
      <c r="K16" s="18" t="s">
        <v>404</v>
      </c>
      <c r="L16" s="20" t="s">
        <v>404</v>
      </c>
      <c r="M16" s="18" t="n">
        <v>0</v>
      </c>
      <c r="N16" s="20" t="n">
        <v>0</v>
      </c>
      <c r="O16" s="18" t="n">
        <v>0</v>
      </c>
      <c r="P16" s="20" t="n">
        <v>0</v>
      </c>
      <c r="Q16" s="18" t="n">
        <v>4.35481913</v>
      </c>
      <c r="R16" s="20" t="n">
        <v>1.41865865</v>
      </c>
    </row>
    <row r="17" spans="1:18">
      <c r="A17" s="15" t="s">
        <v>414</v>
      </c>
      <c r="B17" s="17" t="n">
        <v>6504</v>
      </c>
      <c r="C17" s="18">
        <f>(1325.0/B17*100)</f>
        <v/>
      </c>
      <c r="D17" s="19" t="n">
        <v>5179</v>
      </c>
      <c r="E17" s="18" t="n">
        <v>9.51392875</v>
      </c>
      <c r="F17" s="20" t="n">
        <v>2.14093657</v>
      </c>
      <c r="G17" s="18" t="n">
        <v>79.32854392</v>
      </c>
      <c r="H17" s="20" t="n">
        <v>2.96043792</v>
      </c>
      <c r="I17" s="18" t="n">
        <v>5.40044798</v>
      </c>
      <c r="J17" s="20" t="n">
        <v>1.54253021</v>
      </c>
      <c r="K17" s="18" t="s">
        <v>404</v>
      </c>
      <c r="L17" s="20" t="s">
        <v>404</v>
      </c>
      <c r="M17" s="18" t="n">
        <v>0</v>
      </c>
      <c r="N17" s="20" t="n">
        <v>0</v>
      </c>
      <c r="O17" s="18" t="n">
        <v>0</v>
      </c>
      <c r="P17" s="20" t="n">
        <v>0</v>
      </c>
      <c r="Q17" s="18" t="n">
        <v>5.75707935</v>
      </c>
      <c r="R17" s="20" t="n">
        <v>1.86142534</v>
      </c>
    </row>
    <row r="18" spans="1:18">
      <c r="A18" s="15" t="s">
        <v>415</v>
      </c>
      <c r="B18" s="17" t="n">
        <v>5532</v>
      </c>
      <c r="C18" s="18">
        <f>(0.0/B18*100)</f>
        <v/>
      </c>
      <c r="D18" s="19" t="n">
        <v>5532</v>
      </c>
      <c r="E18" s="18" t="n">
        <v>10.2696137</v>
      </c>
      <c r="F18" s="20" t="n">
        <v>2.23160086</v>
      </c>
      <c r="G18" s="18" t="n">
        <v>85.53342042</v>
      </c>
      <c r="H18" s="20" t="n">
        <v>2.40176258</v>
      </c>
      <c r="I18" s="18" t="n">
        <v>0.69901605</v>
      </c>
      <c r="J18" s="20" t="n">
        <v>0.37456744</v>
      </c>
      <c r="K18" s="18" t="s">
        <v>404</v>
      </c>
      <c r="L18" s="20" t="s">
        <v>404</v>
      </c>
      <c r="M18" s="18" t="n">
        <v>0</v>
      </c>
      <c r="N18" s="20" t="n">
        <v>0</v>
      </c>
      <c r="O18" s="18" t="n">
        <v>0</v>
      </c>
      <c r="P18" s="20" t="n">
        <v>0</v>
      </c>
      <c r="Q18" s="18" t="n">
        <v>3.49794983</v>
      </c>
      <c r="R18" s="20" t="n">
        <v>1.32842938</v>
      </c>
    </row>
    <row r="19" spans="1:18">
      <c r="A19" s="15" t="s">
        <v>416</v>
      </c>
      <c r="B19" s="17" t="n">
        <v>5658</v>
      </c>
      <c r="C19" s="18">
        <f>(327.0/B19*100)</f>
        <v/>
      </c>
      <c r="D19" s="19" t="n">
        <v>5331</v>
      </c>
      <c r="E19" s="18" t="n">
        <v>14.81711311</v>
      </c>
      <c r="F19" s="20" t="n">
        <v>2.57212185</v>
      </c>
      <c r="G19" s="18" t="n">
        <v>78.31602413</v>
      </c>
      <c r="H19" s="20" t="n">
        <v>2.90255554</v>
      </c>
      <c r="I19" s="18" t="n">
        <v>1.52408052</v>
      </c>
      <c r="J19" s="20" t="n">
        <v>0.7630589</v>
      </c>
      <c r="K19" s="18" t="s">
        <v>404</v>
      </c>
      <c r="L19" s="20" t="s">
        <v>404</v>
      </c>
      <c r="M19" s="18" t="n">
        <v>0</v>
      </c>
      <c r="N19" s="20" t="n">
        <v>0</v>
      </c>
      <c r="O19" s="18" t="n">
        <v>0</v>
      </c>
      <c r="P19" s="20" t="n">
        <v>0</v>
      </c>
      <c r="Q19" s="18" t="n">
        <v>5.34278223</v>
      </c>
      <c r="R19" s="20" t="n">
        <v>1.58960913</v>
      </c>
    </row>
    <row r="20" spans="1:18">
      <c r="A20" s="15" t="s">
        <v>417</v>
      </c>
      <c r="B20" s="17" t="n">
        <v>3371</v>
      </c>
      <c r="C20" s="18">
        <f>(24.0/B20*100)</f>
        <v/>
      </c>
      <c r="D20" s="19" t="n">
        <v>3347</v>
      </c>
      <c r="E20" s="18" t="n">
        <v>6.53491723</v>
      </c>
      <c r="F20" s="20" t="n">
        <v>0.14581596</v>
      </c>
      <c r="G20" s="18" t="n">
        <v>86.77483603</v>
      </c>
      <c r="H20" s="20" t="n">
        <v>0.23123958</v>
      </c>
      <c r="I20" s="18" t="n">
        <v>1.22888678</v>
      </c>
      <c r="J20" s="20" t="n">
        <v>0.11311178</v>
      </c>
      <c r="K20" s="18" t="s">
        <v>404</v>
      </c>
      <c r="L20" s="20" t="s">
        <v>404</v>
      </c>
      <c r="M20" s="18" t="n">
        <v>0</v>
      </c>
      <c r="N20" s="20" t="n">
        <v>0</v>
      </c>
      <c r="O20" s="18" t="n">
        <v>0</v>
      </c>
      <c r="P20" s="20" t="n">
        <v>0</v>
      </c>
      <c r="Q20" s="18" t="n">
        <v>5.46135996</v>
      </c>
      <c r="R20" s="20" t="n">
        <v>0.12933227</v>
      </c>
    </row>
    <row r="21" spans="1:18">
      <c r="A21" s="15" t="s">
        <v>418</v>
      </c>
      <c r="B21" s="17" t="n">
        <v>5741</v>
      </c>
      <c r="C21" s="18">
        <f>(0.0/B21*100)</f>
        <v/>
      </c>
      <c r="D21" s="19" t="n">
        <v>5741</v>
      </c>
      <c r="E21" s="18" t="n">
        <v>16.37020089</v>
      </c>
      <c r="F21" s="20" t="n">
        <v>2.904248</v>
      </c>
      <c r="G21" s="18" t="n">
        <v>70.54248959</v>
      </c>
      <c r="H21" s="20" t="n">
        <v>3.63683195</v>
      </c>
      <c r="I21" s="18" t="n">
        <v>7.15745184</v>
      </c>
      <c r="J21" s="20" t="n">
        <v>2.18433928</v>
      </c>
      <c r="K21" s="18" t="s">
        <v>404</v>
      </c>
      <c r="L21" s="20" t="s">
        <v>404</v>
      </c>
      <c r="M21" s="18" t="n">
        <v>0</v>
      </c>
      <c r="N21" s="20" t="n">
        <v>0</v>
      </c>
      <c r="O21" s="18" t="n">
        <v>0</v>
      </c>
      <c r="P21" s="20" t="n">
        <v>0</v>
      </c>
      <c r="Q21" s="18" t="n">
        <v>5.92985769</v>
      </c>
      <c r="R21" s="20" t="n">
        <v>1.90610781</v>
      </c>
    </row>
    <row r="22" spans="1:18">
      <c r="A22" s="15" t="s">
        <v>419</v>
      </c>
      <c r="B22" s="17" t="n">
        <v>6598</v>
      </c>
      <c r="C22" s="18">
        <f>(0.0/B22*100)</f>
        <v/>
      </c>
      <c r="D22" s="19" t="n">
        <v>6598</v>
      </c>
      <c r="E22" s="18" t="n">
        <v>28.17845701</v>
      </c>
      <c r="F22" s="20" t="n">
        <v>3.65109344</v>
      </c>
      <c r="G22" s="18" t="n">
        <v>61.61422536</v>
      </c>
      <c r="H22" s="20" t="n">
        <v>4.0326947</v>
      </c>
      <c r="I22" s="18" t="n">
        <v>1.75108981</v>
      </c>
      <c r="J22" s="20" t="n">
        <v>0.98183897</v>
      </c>
      <c r="K22" s="18" t="s">
        <v>404</v>
      </c>
      <c r="L22" s="20" t="s">
        <v>404</v>
      </c>
      <c r="M22" s="18" t="n">
        <v>0</v>
      </c>
      <c r="N22" s="20" t="n">
        <v>0</v>
      </c>
      <c r="O22" s="18" t="n">
        <v>0</v>
      </c>
      <c r="P22" s="20" t="n">
        <v>0</v>
      </c>
      <c r="Q22" s="18" t="n">
        <v>8.45622781</v>
      </c>
      <c r="R22" s="20" t="n">
        <v>2.17943642</v>
      </c>
    </row>
    <row r="23" spans="1:18">
      <c r="A23" s="15" t="s">
        <v>420</v>
      </c>
      <c r="B23" s="17" t="n">
        <v>11583</v>
      </c>
      <c r="C23" s="18">
        <f>(3185.0/B23*100)</f>
        <v/>
      </c>
      <c r="D23" s="19" t="n">
        <v>8398</v>
      </c>
      <c r="E23" s="18" t="n">
        <v>15.79446126</v>
      </c>
      <c r="F23" s="20" t="n">
        <v>2.89550026</v>
      </c>
      <c r="G23" s="18" t="n">
        <v>75.31142461</v>
      </c>
      <c r="H23" s="20" t="n">
        <v>3.11463409</v>
      </c>
      <c r="I23" s="18" t="n">
        <v>5.12202784</v>
      </c>
      <c r="J23" s="20" t="n">
        <v>1.70951704</v>
      </c>
      <c r="K23" s="18" t="s">
        <v>404</v>
      </c>
      <c r="L23" s="20" t="s">
        <v>404</v>
      </c>
      <c r="M23" s="18" t="n">
        <v>0</v>
      </c>
      <c r="N23" s="20" t="n">
        <v>0</v>
      </c>
      <c r="O23" s="18" t="n">
        <v>0</v>
      </c>
      <c r="P23" s="20" t="n">
        <v>0</v>
      </c>
      <c r="Q23" s="18" t="n">
        <v>3.77208629</v>
      </c>
      <c r="R23" s="20" t="n">
        <v>1.12161398</v>
      </c>
    </row>
    <row r="24" spans="1:18">
      <c r="A24" s="15" t="s">
        <v>421</v>
      </c>
      <c r="B24" s="17" t="n">
        <v>6647</v>
      </c>
      <c r="C24" s="18">
        <f>(0.0/B24*100)</f>
        <v/>
      </c>
      <c r="D24" s="19" t="n">
        <v>6647</v>
      </c>
      <c r="E24" s="18" t="n">
        <v>8.1271141</v>
      </c>
      <c r="F24" s="20" t="n">
        <v>1.92882568</v>
      </c>
      <c r="G24" s="18" t="n">
        <v>91.8728859</v>
      </c>
      <c r="H24" s="20" t="n">
        <v>1.92882568</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22.84490883</v>
      </c>
      <c r="F25" s="20" t="n">
        <v>3.37628591</v>
      </c>
      <c r="G25" s="18" t="n">
        <v>70.019228</v>
      </c>
      <c r="H25" s="20" t="n">
        <v>3.31950031</v>
      </c>
      <c r="I25" s="18" t="n">
        <v>1.68434723</v>
      </c>
      <c r="J25" s="20" t="n">
        <v>0.9826282</v>
      </c>
      <c r="K25" s="18" t="s">
        <v>404</v>
      </c>
      <c r="L25" s="20" t="s">
        <v>404</v>
      </c>
      <c r="M25" s="18" t="n">
        <v>0</v>
      </c>
      <c r="N25" s="20" t="n">
        <v>0</v>
      </c>
      <c r="O25" s="18" t="n">
        <v>0</v>
      </c>
      <c r="P25" s="20" t="n">
        <v>0</v>
      </c>
      <c r="Q25" s="18" t="n">
        <v>5.45151595</v>
      </c>
      <c r="R25" s="20" t="n">
        <v>1.67350427</v>
      </c>
    </row>
    <row r="26" spans="1:18">
      <c r="A26" s="15" t="s">
        <v>423</v>
      </c>
      <c r="B26" s="17" t="n">
        <v>4869</v>
      </c>
      <c r="C26" s="18">
        <f>(11.0/B26*100)</f>
        <v/>
      </c>
      <c r="D26" s="19" t="n">
        <v>4858</v>
      </c>
      <c r="E26" s="18" t="n">
        <v>13.84588306</v>
      </c>
      <c r="F26" s="20" t="n">
        <v>2.15394425</v>
      </c>
      <c r="G26" s="18" t="n">
        <v>81.41102282999999</v>
      </c>
      <c r="H26" s="20" t="n">
        <v>2.40310058</v>
      </c>
      <c r="I26" s="18" t="n">
        <v>1.23436765</v>
      </c>
      <c r="J26" s="20" t="n">
        <v>0.6457975</v>
      </c>
      <c r="K26" s="18" t="s">
        <v>404</v>
      </c>
      <c r="L26" s="20" t="s">
        <v>404</v>
      </c>
      <c r="M26" s="18" t="n">
        <v>0</v>
      </c>
      <c r="N26" s="20" t="n">
        <v>0</v>
      </c>
      <c r="O26" s="18" t="n">
        <v>0</v>
      </c>
      <c r="P26" s="20" t="n">
        <v>0</v>
      </c>
      <c r="Q26" s="18" t="n">
        <v>3.50872646</v>
      </c>
      <c r="R26" s="20" t="n">
        <v>1.20486526</v>
      </c>
    </row>
    <row r="27" spans="1:18">
      <c r="A27" s="15" t="s">
        <v>424</v>
      </c>
      <c r="B27" s="17" t="n">
        <v>5299</v>
      </c>
      <c r="C27" s="18">
        <f>(0.0/B27*100)</f>
        <v/>
      </c>
      <c r="D27" s="19" t="n">
        <v>5299</v>
      </c>
      <c r="E27" s="18" t="n">
        <v>10.83212965</v>
      </c>
      <c r="F27" s="20" t="n">
        <v>0.06920432999999999</v>
      </c>
      <c r="G27" s="18" t="n">
        <v>88.44885598</v>
      </c>
      <c r="H27" s="20" t="n">
        <v>0.06994657999999999</v>
      </c>
      <c r="I27" s="18" t="n">
        <v>0.49639057</v>
      </c>
      <c r="J27" s="20" t="n">
        <v>0.009421560000000001</v>
      </c>
      <c r="K27" s="18" t="s">
        <v>404</v>
      </c>
      <c r="L27" s="20" t="s">
        <v>404</v>
      </c>
      <c r="M27" s="18" t="n">
        <v>0</v>
      </c>
      <c r="N27" s="20" t="n">
        <v>0</v>
      </c>
      <c r="O27" s="18" t="n">
        <v>0</v>
      </c>
      <c r="P27" s="20" t="n">
        <v>0</v>
      </c>
      <c r="Q27" s="18" t="n">
        <v>0.22262381</v>
      </c>
      <c r="R27" s="20" t="n">
        <v>0.00634242</v>
      </c>
    </row>
    <row r="28" spans="1:18">
      <c r="A28" s="15" t="s">
        <v>425</v>
      </c>
      <c r="B28" s="17" t="n">
        <v>7568</v>
      </c>
      <c r="C28" s="18">
        <f>(1179.0/B28*100)</f>
        <v/>
      </c>
      <c r="D28" s="19" t="n">
        <v>6389</v>
      </c>
      <c r="E28" s="18" t="n">
        <v>39.71098539</v>
      </c>
      <c r="F28" s="20" t="n">
        <v>3.86826887</v>
      </c>
      <c r="G28" s="18" t="n">
        <v>53.60504804</v>
      </c>
      <c r="H28" s="20" t="n">
        <v>3.95786959</v>
      </c>
      <c r="I28" s="18" t="n">
        <v>6.68396658</v>
      </c>
      <c r="J28" s="20" t="n">
        <v>1.93952571</v>
      </c>
      <c r="K28" s="18" t="s">
        <v>404</v>
      </c>
      <c r="L28" s="20" t="s">
        <v>404</v>
      </c>
      <c r="M28" s="18" t="n">
        <v>0</v>
      </c>
      <c r="N28" s="20" t="n">
        <v>0</v>
      </c>
      <c r="O28" s="18" t="n">
        <v>0</v>
      </c>
      <c r="P28" s="20" t="n">
        <v>0</v>
      </c>
      <c r="Q28" s="18" t="n">
        <v>0</v>
      </c>
      <c r="R28" s="20" t="n">
        <v>0</v>
      </c>
    </row>
    <row r="29" spans="1:18">
      <c r="A29" s="15" t="s">
        <v>426</v>
      </c>
      <c r="B29" s="17" t="n">
        <v>5385</v>
      </c>
      <c r="C29" s="18">
        <f>(1126.0/B29*100)</f>
        <v/>
      </c>
      <c r="D29" s="19" t="n">
        <v>4259</v>
      </c>
      <c r="E29" s="18" t="n">
        <v>6.78857035</v>
      </c>
      <c r="F29" s="20" t="n">
        <v>2.05253577</v>
      </c>
      <c r="G29" s="18" t="n">
        <v>63.17556497</v>
      </c>
      <c r="H29" s="20" t="n">
        <v>4.27167691</v>
      </c>
      <c r="I29" s="18" t="n">
        <v>26.92781303</v>
      </c>
      <c r="J29" s="20" t="n">
        <v>4.06909433</v>
      </c>
      <c r="K29" s="18" t="s">
        <v>404</v>
      </c>
      <c r="L29" s="20" t="s">
        <v>404</v>
      </c>
      <c r="M29" s="18" t="n">
        <v>0</v>
      </c>
      <c r="N29" s="20" t="n">
        <v>0</v>
      </c>
      <c r="O29" s="18" t="n">
        <v>0</v>
      </c>
      <c r="P29" s="20" t="n">
        <v>0</v>
      </c>
      <c r="Q29" s="18" t="n">
        <v>3.10805165</v>
      </c>
      <c r="R29" s="20" t="n">
        <v>1.56720518</v>
      </c>
    </row>
    <row r="30" spans="1:18">
      <c r="A30" s="15" t="s">
        <v>427</v>
      </c>
      <c r="B30" s="17" t="n">
        <v>4520</v>
      </c>
      <c r="C30" s="18">
        <f>(1053.0/B30*100)</f>
        <v/>
      </c>
      <c r="D30" s="19" t="n">
        <v>3467</v>
      </c>
      <c r="E30" s="18" t="n">
        <v>22.09760633</v>
      </c>
      <c r="F30" s="20" t="n">
        <v>3.30148134</v>
      </c>
      <c r="G30" s="18" t="n">
        <v>73.88337043999999</v>
      </c>
      <c r="H30" s="20" t="n">
        <v>3.49326985</v>
      </c>
      <c r="I30" s="18" t="n">
        <v>0.72028658</v>
      </c>
      <c r="J30" s="20" t="n">
        <v>0.7808831899999999</v>
      </c>
      <c r="K30" s="18" t="s">
        <v>404</v>
      </c>
      <c r="L30" s="20" t="s">
        <v>404</v>
      </c>
      <c r="M30" s="18" t="n">
        <v>0</v>
      </c>
      <c r="N30" s="20" t="n">
        <v>0</v>
      </c>
      <c r="O30" s="18" t="n">
        <v>0</v>
      </c>
      <c r="P30" s="20" t="n">
        <v>0</v>
      </c>
      <c r="Q30" s="18" t="n">
        <v>3.29873665</v>
      </c>
      <c r="R30" s="20" t="n">
        <v>1.07470771</v>
      </c>
    </row>
    <row r="31" spans="1:18">
      <c r="A31" s="15" t="s">
        <v>428</v>
      </c>
      <c r="B31" s="17" t="n">
        <v>5456</v>
      </c>
      <c r="C31" s="18">
        <f>(502.0/B31*100)</f>
        <v/>
      </c>
      <c r="D31" s="19" t="n">
        <v>4954</v>
      </c>
      <c r="E31" s="18" t="n">
        <v>5.16658679</v>
      </c>
      <c r="F31" s="20" t="n">
        <v>1.40811668</v>
      </c>
      <c r="G31" s="18" t="n">
        <v>80.70769188</v>
      </c>
      <c r="H31" s="20" t="n">
        <v>2.52226399</v>
      </c>
      <c r="I31" s="18" t="n">
        <v>9.60130165</v>
      </c>
      <c r="J31" s="20" t="n">
        <v>1.86478762</v>
      </c>
      <c r="K31" s="18" t="s">
        <v>404</v>
      </c>
      <c r="L31" s="20" t="s">
        <v>404</v>
      </c>
      <c r="M31" s="18" t="n">
        <v>0</v>
      </c>
      <c r="N31" s="20" t="n">
        <v>0</v>
      </c>
      <c r="O31" s="18" t="n">
        <v>0</v>
      </c>
      <c r="P31" s="20" t="n">
        <v>0</v>
      </c>
      <c r="Q31" s="18" t="n">
        <v>4.52441968</v>
      </c>
      <c r="R31" s="20" t="n">
        <v>1.52540864</v>
      </c>
    </row>
    <row r="32" spans="1:18">
      <c r="A32" s="15" t="s">
        <v>429</v>
      </c>
      <c r="B32" s="17" t="n">
        <v>4478</v>
      </c>
      <c r="C32" s="18">
        <f>(0.0/B32*100)</f>
        <v/>
      </c>
      <c r="D32" s="19" t="n">
        <v>4478</v>
      </c>
      <c r="E32" s="18" t="n">
        <v>20.05311428</v>
      </c>
      <c r="F32" s="20" t="n">
        <v>3.13945116</v>
      </c>
      <c r="G32" s="18" t="n">
        <v>74.23800399</v>
      </c>
      <c r="H32" s="20" t="n">
        <v>3.41233909</v>
      </c>
      <c r="I32" s="18" t="n">
        <v>2.31769228</v>
      </c>
      <c r="J32" s="20" t="n">
        <v>1.13158202</v>
      </c>
      <c r="K32" s="18" t="s">
        <v>404</v>
      </c>
      <c r="L32" s="20" t="s">
        <v>404</v>
      </c>
      <c r="M32" s="18" t="n">
        <v>0</v>
      </c>
      <c r="N32" s="20" t="n">
        <v>0</v>
      </c>
      <c r="O32" s="18" t="n">
        <v>0</v>
      </c>
      <c r="P32" s="20" t="n">
        <v>0</v>
      </c>
      <c r="Q32" s="18" t="n">
        <v>3.39118946</v>
      </c>
      <c r="R32" s="20" t="n">
        <v>1.50323285</v>
      </c>
    </row>
    <row r="33" spans="1:18">
      <c r="A33" s="15" t="s">
        <v>430</v>
      </c>
      <c r="B33" s="17" t="n">
        <v>7325</v>
      </c>
      <c r="C33" s="18">
        <f>(29.0/B33*100)</f>
        <v/>
      </c>
      <c r="D33" s="19" t="n">
        <v>7296</v>
      </c>
      <c r="E33" s="18" t="n">
        <v>17.98278441</v>
      </c>
      <c r="F33" s="20" t="n">
        <v>3.00674567</v>
      </c>
      <c r="G33" s="18" t="n">
        <v>65.81673189</v>
      </c>
      <c r="H33" s="20" t="n">
        <v>3.17988839</v>
      </c>
      <c r="I33" s="18" t="n">
        <v>12.56230112</v>
      </c>
      <c r="J33" s="20" t="n">
        <v>0.9431853100000001</v>
      </c>
      <c r="K33" s="18" t="s">
        <v>404</v>
      </c>
      <c r="L33" s="20" t="s">
        <v>404</v>
      </c>
      <c r="M33" s="18" t="n">
        <v>0</v>
      </c>
      <c r="N33" s="20" t="n">
        <v>0</v>
      </c>
      <c r="O33" s="18" t="n">
        <v>0</v>
      </c>
      <c r="P33" s="20" t="n">
        <v>0</v>
      </c>
      <c r="Q33" s="18" t="n">
        <v>3.63818259</v>
      </c>
      <c r="R33" s="20" t="n">
        <v>1.45921435</v>
      </c>
    </row>
    <row r="34" spans="1:18">
      <c r="A34" s="15" t="s">
        <v>431</v>
      </c>
      <c r="B34" s="17" t="n">
        <v>6350</v>
      </c>
      <c r="C34" s="18">
        <f>(0.0/B34*100)</f>
        <v/>
      </c>
      <c r="D34" s="19" t="n">
        <v>6350</v>
      </c>
      <c r="E34" s="18" t="n">
        <v>14.56132275</v>
      </c>
      <c r="F34" s="20" t="n">
        <v>1.98820504</v>
      </c>
      <c r="G34" s="18" t="n">
        <v>80.89179720999999</v>
      </c>
      <c r="H34" s="20" t="n">
        <v>2.57183605</v>
      </c>
      <c r="I34" s="18" t="n">
        <v>0.30927073</v>
      </c>
      <c r="J34" s="20" t="n">
        <v>0.19914074</v>
      </c>
      <c r="K34" s="18" t="s">
        <v>404</v>
      </c>
      <c r="L34" s="20" t="s">
        <v>404</v>
      </c>
      <c r="M34" s="18" t="n">
        <v>0</v>
      </c>
      <c r="N34" s="20" t="n">
        <v>0</v>
      </c>
      <c r="O34" s="18" t="n">
        <v>0</v>
      </c>
      <c r="P34" s="20" t="n">
        <v>0</v>
      </c>
      <c r="Q34" s="18" t="n">
        <v>4.23760931</v>
      </c>
      <c r="R34" s="20" t="n">
        <v>1.3560359</v>
      </c>
    </row>
    <row r="35" spans="1:18">
      <c r="A35" s="15" t="s">
        <v>432</v>
      </c>
      <c r="B35" s="17" t="n">
        <v>6406</v>
      </c>
      <c r="C35" s="18">
        <f>(450.0/B35*100)</f>
        <v/>
      </c>
      <c r="D35" s="19" t="n">
        <v>5956</v>
      </c>
      <c r="E35" s="18" t="n">
        <v>18.13715523</v>
      </c>
      <c r="F35" s="20" t="n">
        <v>0.24875775</v>
      </c>
      <c r="G35" s="18" t="n">
        <v>69.44867180999999</v>
      </c>
      <c r="H35" s="20" t="n">
        <v>0.2781226</v>
      </c>
      <c r="I35" s="18" t="n">
        <v>5.02609543</v>
      </c>
      <c r="J35" s="20" t="n">
        <v>0.08215685</v>
      </c>
      <c r="K35" s="18" t="s">
        <v>404</v>
      </c>
      <c r="L35" s="20" t="s">
        <v>404</v>
      </c>
      <c r="M35" s="18" t="n">
        <v>0</v>
      </c>
      <c r="N35" s="20" t="n">
        <v>0</v>
      </c>
      <c r="O35" s="18" t="n">
        <v>0</v>
      </c>
      <c r="P35" s="20" t="n">
        <v>0</v>
      </c>
      <c r="Q35" s="18" t="n">
        <v>7.38807754</v>
      </c>
      <c r="R35" s="20" t="n">
        <v>0.05949099</v>
      </c>
    </row>
    <row r="36" spans="1:18">
      <c r="A36" s="15" t="s">
        <v>433</v>
      </c>
      <c r="B36" s="17" t="n">
        <v>6736</v>
      </c>
      <c r="C36" s="18">
        <f>(195.0/B36*100)</f>
        <v/>
      </c>
      <c r="D36" s="19" t="n">
        <v>6541</v>
      </c>
      <c r="E36" s="18" t="n">
        <v>17.38715526</v>
      </c>
      <c r="F36" s="20" t="n">
        <v>3.11710355</v>
      </c>
      <c r="G36" s="18" t="n">
        <v>82.48272161</v>
      </c>
      <c r="H36" s="20" t="n">
        <v>3.11892412</v>
      </c>
      <c r="I36" s="18" t="n">
        <v>0.13012312</v>
      </c>
      <c r="J36" s="20" t="n">
        <v>0.13293458</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10.60443387</v>
      </c>
      <c r="F37" s="20" t="n">
        <v>2.41218109</v>
      </c>
      <c r="G37" s="18" t="n">
        <v>88.36176617</v>
      </c>
      <c r="H37" s="20" t="n">
        <v>2.57186657</v>
      </c>
      <c r="I37" s="18" t="n">
        <v>0.51106475</v>
      </c>
      <c r="J37" s="20" t="n">
        <v>0.51552163</v>
      </c>
      <c r="K37" s="18" t="s">
        <v>404</v>
      </c>
      <c r="L37" s="20" t="s">
        <v>404</v>
      </c>
      <c r="M37" s="18" t="n">
        <v>0</v>
      </c>
      <c r="N37" s="20" t="n">
        <v>0</v>
      </c>
      <c r="O37" s="18" t="n">
        <v>0</v>
      </c>
      <c r="P37" s="20" t="n">
        <v>0</v>
      </c>
      <c r="Q37" s="18" t="n">
        <v>0.52273521</v>
      </c>
      <c r="R37" s="20" t="n">
        <v>0.74351588</v>
      </c>
    </row>
    <row r="38" spans="1:18">
      <c r="A38" s="15" t="s">
        <v>435</v>
      </c>
      <c r="B38" s="17" t="n">
        <v>5860</v>
      </c>
      <c r="C38" s="18">
        <f>(268.0/B38*100)</f>
        <v/>
      </c>
      <c r="D38" s="19" t="n">
        <v>5592</v>
      </c>
      <c r="E38" s="18" t="n">
        <v>7.52959648</v>
      </c>
      <c r="F38" s="20" t="n">
        <v>1.86590594</v>
      </c>
      <c r="G38" s="18" t="n">
        <v>88.21342869999999</v>
      </c>
      <c r="H38" s="20" t="n">
        <v>2.33000853</v>
      </c>
      <c r="I38" s="18" t="n">
        <v>2.73841667</v>
      </c>
      <c r="J38" s="20" t="n">
        <v>1.44364425</v>
      </c>
      <c r="K38" s="18" t="s">
        <v>404</v>
      </c>
      <c r="L38" s="20" t="s">
        <v>404</v>
      </c>
      <c r="M38" s="18" t="n">
        <v>0</v>
      </c>
      <c r="N38" s="20" t="n">
        <v>0</v>
      </c>
      <c r="O38" s="18" t="n">
        <v>0</v>
      </c>
      <c r="P38" s="20" t="n">
        <v>0</v>
      </c>
      <c r="Q38" s="18" t="n">
        <v>1.51855815</v>
      </c>
      <c r="R38" s="20" t="n">
        <v>0.7735627</v>
      </c>
    </row>
    <row r="39" spans="1:18">
      <c r="A39" s="15" t="s">
        <v>436</v>
      </c>
      <c r="B39" s="17" t="n">
        <v>5895</v>
      </c>
      <c r="C39" s="18">
        <f>(0.0/B39*100)</f>
        <v/>
      </c>
      <c r="D39" s="19" t="n">
        <v>5895</v>
      </c>
      <c r="E39" s="18" t="n">
        <v>41.08820706</v>
      </c>
      <c r="F39" s="20" t="n">
        <v>4.12238215</v>
      </c>
      <c r="G39" s="18" t="n">
        <v>56.02117595</v>
      </c>
      <c r="H39" s="20" t="n">
        <v>4.11015112</v>
      </c>
      <c r="I39" s="18" t="n">
        <v>0.23518098</v>
      </c>
      <c r="J39" s="20" t="n">
        <v>0.19783543</v>
      </c>
      <c r="K39" s="18" t="s">
        <v>404</v>
      </c>
      <c r="L39" s="20" t="s">
        <v>404</v>
      </c>
      <c r="M39" s="18" t="n">
        <v>0</v>
      </c>
      <c r="N39" s="20" t="n">
        <v>0</v>
      </c>
      <c r="O39" s="18" t="n">
        <v>0</v>
      </c>
      <c r="P39" s="20" t="n">
        <v>0</v>
      </c>
      <c r="Q39" s="18" t="n">
        <v>2.655436</v>
      </c>
      <c r="R39" s="20" t="n">
        <v>1.20171695</v>
      </c>
    </row>
    <row r="40" spans="1:18">
      <c r="A40" s="15" t="s">
        <v>437</v>
      </c>
      <c r="B40" s="17" t="n">
        <v>14157</v>
      </c>
      <c r="C40" s="18">
        <f>(2954.0/B40*100)</f>
        <v/>
      </c>
      <c r="D40" s="19" t="n">
        <v>11203</v>
      </c>
      <c r="E40" s="18" t="n">
        <v>25.45181006</v>
      </c>
      <c r="F40" s="20" t="n">
        <v>3.22879775</v>
      </c>
      <c r="G40" s="18" t="n">
        <v>69.99989701</v>
      </c>
      <c r="H40" s="20" t="n">
        <v>3.47526161</v>
      </c>
      <c r="I40" s="18" t="n">
        <v>2.46675535</v>
      </c>
      <c r="J40" s="20" t="n">
        <v>0.7245043799999999</v>
      </c>
      <c r="K40" s="18" t="s">
        <v>404</v>
      </c>
      <c r="L40" s="20" t="s">
        <v>404</v>
      </c>
      <c r="M40" s="18" t="n">
        <v>0</v>
      </c>
      <c r="N40" s="20" t="n">
        <v>0</v>
      </c>
      <c r="O40" s="18" t="n">
        <v>0</v>
      </c>
      <c r="P40" s="20" t="n">
        <v>0</v>
      </c>
      <c r="Q40" s="18" t="n">
        <v>2.08153758</v>
      </c>
      <c r="R40" s="20" t="n">
        <v>1.18738425</v>
      </c>
    </row>
    <row r="41" spans="1:18">
      <c r="A41" s="15" t="s">
        <v>438</v>
      </c>
      <c r="B41" s="17" t="n">
        <v>5712</v>
      </c>
      <c r="C41" s="18">
        <f>(99.0/B41*100)</f>
        <v/>
      </c>
      <c r="D41" s="19" t="n">
        <v>5613</v>
      </c>
      <c r="E41" s="18" t="n">
        <v>25.3942444</v>
      </c>
      <c r="F41" s="20" t="n">
        <v>2.89541417</v>
      </c>
      <c r="G41" s="18" t="n">
        <v>69.36618715</v>
      </c>
      <c r="H41" s="20" t="n">
        <v>3.13761603</v>
      </c>
      <c r="I41" s="18" t="n">
        <v>0.72477506</v>
      </c>
      <c r="J41" s="20" t="n">
        <v>0.59059192</v>
      </c>
      <c r="K41" s="18" t="s">
        <v>404</v>
      </c>
      <c r="L41" s="20" t="s">
        <v>404</v>
      </c>
      <c r="M41" s="18" t="n">
        <v>0</v>
      </c>
      <c r="N41" s="20" t="n">
        <v>0</v>
      </c>
      <c r="O41" s="18" t="n">
        <v>0</v>
      </c>
      <c r="P41" s="20" t="n">
        <v>0</v>
      </c>
      <c r="Q41" s="18" t="n">
        <v>4.51479339</v>
      </c>
      <c r="R41" s="20" t="n">
        <v>1.48825651</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19.78107725</v>
      </c>
      <c r="F44" s="20" t="n">
        <v>3.48110175</v>
      </c>
      <c r="G44" s="18" t="n">
        <v>46.26447011</v>
      </c>
      <c r="H44" s="20" t="n">
        <v>3.57335605</v>
      </c>
      <c r="I44" s="18" t="n">
        <v>0</v>
      </c>
      <c r="J44" s="20" t="n">
        <v>0</v>
      </c>
      <c r="K44" s="18" t="s">
        <v>404</v>
      </c>
      <c r="L44" s="20" t="s">
        <v>404</v>
      </c>
      <c r="M44" s="18" t="n">
        <v>0</v>
      </c>
      <c r="N44" s="20" t="n">
        <v>0</v>
      </c>
      <c r="O44" s="18" t="n">
        <v>0</v>
      </c>
      <c r="P44" s="20" t="n">
        <v>0</v>
      </c>
      <c r="Q44" s="18" t="n">
        <v>33.95445264</v>
      </c>
      <c r="R44" s="20" t="n">
        <v>3.62416808</v>
      </c>
    </row>
    <row r="45" spans="1:18">
      <c r="A45" s="15" t="s">
        <v>442</v>
      </c>
      <c r="B45" s="17" t="n">
        <v>5519</v>
      </c>
      <c r="C45" s="18">
        <f>(0.0/B45*100)</f>
        <v/>
      </c>
      <c r="D45" s="19" t="n">
        <v>5519</v>
      </c>
      <c r="E45" s="18" t="n">
        <v>42.33458369</v>
      </c>
      <c r="F45" s="20" t="n">
        <v>4.23576219</v>
      </c>
      <c r="G45" s="18" t="n">
        <v>27.19668751</v>
      </c>
      <c r="H45" s="20" t="n">
        <v>3.36040044</v>
      </c>
      <c r="I45" s="18" t="n">
        <v>0</v>
      </c>
      <c r="J45" s="20" t="n">
        <v>0</v>
      </c>
      <c r="K45" s="18" t="s">
        <v>404</v>
      </c>
      <c r="L45" s="20" t="s">
        <v>404</v>
      </c>
      <c r="M45" s="18" t="n">
        <v>0</v>
      </c>
      <c r="N45" s="20" t="n">
        <v>0</v>
      </c>
      <c r="O45" s="18" t="n">
        <v>0</v>
      </c>
      <c r="P45" s="20" t="n">
        <v>0</v>
      </c>
      <c r="Q45" s="18" t="n">
        <v>30.46872879</v>
      </c>
      <c r="R45" s="20" t="n">
        <v>3.8345227</v>
      </c>
    </row>
    <row r="46" spans="1:18">
      <c r="A46" s="15" t="s">
        <v>443</v>
      </c>
      <c r="B46" s="17" t="n">
        <v>23141</v>
      </c>
      <c r="C46" s="18">
        <f>(5165.0/B46*100)</f>
        <v/>
      </c>
      <c r="D46" s="19" t="n">
        <v>17976</v>
      </c>
      <c r="E46" s="18" t="n">
        <v>20.17201811</v>
      </c>
      <c r="F46" s="20" t="n">
        <v>1.88174402</v>
      </c>
      <c r="G46" s="18" t="n">
        <v>65.10482568</v>
      </c>
      <c r="H46" s="20" t="n">
        <v>2.33186803</v>
      </c>
      <c r="I46" s="18" t="n">
        <v>14.72315621</v>
      </c>
      <c r="J46" s="20" t="n">
        <v>1.54604191</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23.4087251</v>
      </c>
      <c r="F47" s="20" t="n">
        <v>3.50508188</v>
      </c>
      <c r="G47" s="18" t="n">
        <v>63.56072298</v>
      </c>
      <c r="H47" s="20" t="n">
        <v>3.33328355</v>
      </c>
      <c r="I47" s="18" t="n">
        <v>3.14759677</v>
      </c>
      <c r="J47" s="20" t="n">
        <v>1.24535904</v>
      </c>
      <c r="K47" s="18" t="s">
        <v>404</v>
      </c>
      <c r="L47" s="20" t="s">
        <v>404</v>
      </c>
      <c r="M47" s="18" t="n">
        <v>0</v>
      </c>
      <c r="N47" s="20" t="n">
        <v>0</v>
      </c>
      <c r="O47" s="18" t="n">
        <v>0</v>
      </c>
      <c r="P47" s="20" t="n">
        <v>0</v>
      </c>
      <c r="Q47" s="18" t="n">
        <v>9.882955150000001</v>
      </c>
      <c r="R47" s="20" t="n">
        <v>2.27858593</v>
      </c>
    </row>
    <row r="48" spans="1:18">
      <c r="A48" s="15" t="s">
        <v>445</v>
      </c>
      <c r="B48" s="17" t="n">
        <v>9841</v>
      </c>
      <c r="C48" s="18">
        <f>(40.0/B48*100)</f>
        <v/>
      </c>
      <c r="D48" s="19" t="n">
        <v>9801</v>
      </c>
      <c r="E48" s="18" t="n">
        <v>31.85989037</v>
      </c>
      <c r="F48" s="20" t="n">
        <v>3.4844119</v>
      </c>
      <c r="G48" s="18" t="n">
        <v>64.28546509</v>
      </c>
      <c r="H48" s="20" t="n">
        <v>3.60532132</v>
      </c>
      <c r="I48" s="18" t="n">
        <v>0.53523928</v>
      </c>
      <c r="J48" s="20" t="n">
        <v>0.52726012</v>
      </c>
      <c r="K48" s="18" t="s">
        <v>404</v>
      </c>
      <c r="L48" s="20" t="s">
        <v>404</v>
      </c>
      <c r="M48" s="18" t="n">
        <v>0</v>
      </c>
      <c r="N48" s="20" t="n">
        <v>0</v>
      </c>
      <c r="O48" s="18" t="n">
        <v>0</v>
      </c>
      <c r="P48" s="20" t="n">
        <v>0</v>
      </c>
      <c r="Q48" s="18" t="n">
        <v>3.31940526</v>
      </c>
      <c r="R48" s="20" t="n">
        <v>1.4523068</v>
      </c>
    </row>
    <row r="49" spans="1:18">
      <c r="A49" s="15" t="s">
        <v>446</v>
      </c>
      <c r="B49" s="17" t="n">
        <v>6349</v>
      </c>
      <c r="C49" s="18">
        <f>(52.0/B49*100)</f>
        <v/>
      </c>
      <c r="D49" s="19" t="n">
        <v>6297</v>
      </c>
      <c r="E49" s="18" t="n">
        <v>9.103998799999999</v>
      </c>
      <c r="F49" s="20" t="n">
        <v>2.33079328</v>
      </c>
      <c r="G49" s="18" t="n">
        <v>80.78299883</v>
      </c>
      <c r="H49" s="20" t="n">
        <v>2.9926211</v>
      </c>
      <c r="I49" s="18" t="n">
        <v>0</v>
      </c>
      <c r="J49" s="20" t="n">
        <v>0</v>
      </c>
      <c r="K49" s="18" t="s">
        <v>404</v>
      </c>
      <c r="L49" s="20" t="s">
        <v>404</v>
      </c>
      <c r="M49" s="18" t="n">
        <v>0</v>
      </c>
      <c r="N49" s="20" t="n">
        <v>0</v>
      </c>
      <c r="O49" s="18" t="n">
        <v>0</v>
      </c>
      <c r="P49" s="20" t="n">
        <v>0</v>
      </c>
      <c r="Q49" s="18" t="n">
        <v>10.11300237</v>
      </c>
      <c r="R49" s="20" t="n">
        <v>2.00130276</v>
      </c>
    </row>
    <row r="50" spans="1:18">
      <c r="A50" s="15" t="s">
        <v>447</v>
      </c>
      <c r="B50" s="17" t="n">
        <v>11795</v>
      </c>
      <c r="C50" s="18">
        <f>(1031.0/B50*100)</f>
        <v/>
      </c>
      <c r="D50" s="19" t="n">
        <v>10764</v>
      </c>
      <c r="E50" s="18" t="n">
        <v>26.09909395</v>
      </c>
      <c r="F50" s="20" t="n">
        <v>3.15913308</v>
      </c>
      <c r="G50" s="18" t="n">
        <v>59.06442276</v>
      </c>
      <c r="H50" s="20" t="n">
        <v>3.73944062</v>
      </c>
      <c r="I50" s="18" t="n">
        <v>8.769175479999999</v>
      </c>
      <c r="J50" s="20" t="n">
        <v>2.05654139</v>
      </c>
      <c r="K50" s="18" t="s">
        <v>404</v>
      </c>
      <c r="L50" s="20" t="s">
        <v>404</v>
      </c>
      <c r="M50" s="18" t="n">
        <v>0</v>
      </c>
      <c r="N50" s="20" t="n">
        <v>0</v>
      </c>
      <c r="O50" s="18" t="n">
        <v>0</v>
      </c>
      <c r="P50" s="20" t="n">
        <v>0</v>
      </c>
      <c r="Q50" s="18" t="n">
        <v>6.06730781</v>
      </c>
      <c r="R50" s="20" t="n">
        <v>1.47243255</v>
      </c>
    </row>
    <row r="51" spans="1:18">
      <c r="A51" s="15" t="s">
        <v>448</v>
      </c>
      <c r="B51" s="17" t="n">
        <v>6866</v>
      </c>
      <c r="C51" s="18">
        <f>(173.0/B51*100)</f>
        <v/>
      </c>
      <c r="D51" s="19" t="n">
        <v>6693</v>
      </c>
      <c r="E51" s="18" t="n">
        <v>20.3979988</v>
      </c>
      <c r="F51" s="20" t="n">
        <v>3.15825124</v>
      </c>
      <c r="G51" s="18" t="n">
        <v>73.441367</v>
      </c>
      <c r="H51" s="20" t="n">
        <v>3.47702736</v>
      </c>
      <c r="I51" s="18" t="n">
        <v>6.1606342</v>
      </c>
      <c r="J51" s="20" t="n">
        <v>1.84487693</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15.25152174</v>
      </c>
      <c r="F52" s="20" t="n">
        <v>2.75389751</v>
      </c>
      <c r="G52" s="18" t="n">
        <v>80.20016208</v>
      </c>
      <c r="H52" s="20" t="n">
        <v>3.07433443</v>
      </c>
      <c r="I52" s="18" t="n">
        <v>0.70727103</v>
      </c>
      <c r="J52" s="20" t="n">
        <v>0.01650758</v>
      </c>
      <c r="K52" s="18" t="s">
        <v>404</v>
      </c>
      <c r="L52" s="20" t="s">
        <v>404</v>
      </c>
      <c r="M52" s="18" t="n">
        <v>0</v>
      </c>
      <c r="N52" s="20" t="n">
        <v>0</v>
      </c>
      <c r="O52" s="18" t="n">
        <v>0</v>
      </c>
      <c r="P52" s="20" t="n">
        <v>0</v>
      </c>
      <c r="Q52" s="18" t="n">
        <v>3.84104515</v>
      </c>
      <c r="R52" s="20" t="n">
        <v>1.58756664</v>
      </c>
    </row>
    <row r="53" spans="1:18">
      <c r="A53" s="15" t="s">
        <v>450</v>
      </c>
      <c r="B53" s="17" t="n">
        <v>5571</v>
      </c>
      <c r="C53" s="18">
        <f>(0.0/B53*100)</f>
        <v/>
      </c>
      <c r="D53" s="19" t="n">
        <v>5571</v>
      </c>
      <c r="E53" s="18" t="n">
        <v>12.71666914</v>
      </c>
      <c r="F53" s="20" t="n">
        <v>0.09395278999999999</v>
      </c>
      <c r="G53" s="18" t="n">
        <v>83.03992691000001</v>
      </c>
      <c r="H53" s="20" t="n">
        <v>0.12904921</v>
      </c>
      <c r="I53" s="18" t="n">
        <v>1.01628048</v>
      </c>
      <c r="J53" s="20" t="n">
        <v>0.06215544</v>
      </c>
      <c r="K53" s="18" t="s">
        <v>404</v>
      </c>
      <c r="L53" s="20" t="s">
        <v>404</v>
      </c>
      <c r="M53" s="18" t="n">
        <v>0</v>
      </c>
      <c r="N53" s="20" t="n">
        <v>0</v>
      </c>
      <c r="O53" s="18" t="n">
        <v>0</v>
      </c>
      <c r="P53" s="20" t="n">
        <v>0</v>
      </c>
      <c r="Q53" s="18" t="n">
        <v>3.22712347</v>
      </c>
      <c r="R53" s="20" t="n">
        <v>0.04059127</v>
      </c>
    </row>
    <row r="54" spans="1:18">
      <c r="A54" s="15" t="s">
        <v>451</v>
      </c>
      <c r="B54" s="17" t="n">
        <v>4740</v>
      </c>
      <c r="C54" s="18">
        <f>(199.0/B54*100)</f>
        <v/>
      </c>
      <c r="D54" s="19" t="n">
        <v>4541</v>
      </c>
      <c r="E54" s="18" t="n">
        <v>18.20757639</v>
      </c>
      <c r="F54" s="20" t="n">
        <v>2.67920764</v>
      </c>
      <c r="G54" s="18" t="n">
        <v>48.2253861</v>
      </c>
      <c r="H54" s="20" t="n">
        <v>4.15037768</v>
      </c>
      <c r="I54" s="18" t="n">
        <v>12.32065786</v>
      </c>
      <c r="J54" s="20" t="n">
        <v>1.87807052</v>
      </c>
      <c r="K54" s="18" t="s">
        <v>404</v>
      </c>
      <c r="L54" s="20" t="s">
        <v>404</v>
      </c>
      <c r="M54" s="18" t="n">
        <v>0</v>
      </c>
      <c r="N54" s="20" t="n">
        <v>0</v>
      </c>
      <c r="O54" s="18" t="n">
        <v>0</v>
      </c>
      <c r="P54" s="20" t="n">
        <v>0</v>
      </c>
      <c r="Q54" s="18" t="n">
        <v>21.24637966</v>
      </c>
      <c r="R54" s="20" t="n">
        <v>3.44281084</v>
      </c>
    </row>
    <row r="55" spans="1:18">
      <c r="A55" s="15" t="s">
        <v>452</v>
      </c>
      <c r="B55" s="17" t="n">
        <v>5316</v>
      </c>
      <c r="C55" s="18">
        <f>(43.0/B55*100)</f>
        <v/>
      </c>
      <c r="D55" s="19" t="n">
        <v>5273</v>
      </c>
      <c r="E55" s="18" t="n">
        <v>32.48620201</v>
      </c>
      <c r="F55" s="20" t="n">
        <v>2.91449473</v>
      </c>
      <c r="G55" s="18" t="n">
        <v>55.8369082</v>
      </c>
      <c r="H55" s="20" t="n">
        <v>3.43151513</v>
      </c>
      <c r="I55" s="18" t="n">
        <v>0</v>
      </c>
      <c r="J55" s="20" t="n">
        <v>0</v>
      </c>
      <c r="K55" s="18" t="s">
        <v>404</v>
      </c>
      <c r="L55" s="20" t="s">
        <v>404</v>
      </c>
      <c r="M55" s="18" t="n">
        <v>0</v>
      </c>
      <c r="N55" s="20" t="n">
        <v>0</v>
      </c>
      <c r="O55" s="18" t="n">
        <v>0.46097696</v>
      </c>
      <c r="P55" s="20" t="n">
        <v>0.46003418</v>
      </c>
      <c r="Q55" s="18" t="n">
        <v>11.21591283</v>
      </c>
      <c r="R55" s="20" t="n">
        <v>2.14627546</v>
      </c>
    </row>
    <row r="56" spans="1:18">
      <c r="A56" s="15" t="s">
        <v>453</v>
      </c>
      <c r="B56" s="17" t="n">
        <v>5359</v>
      </c>
      <c r="C56" s="18">
        <f>(0.0/B56*100)</f>
        <v/>
      </c>
      <c r="D56" s="19" t="n">
        <v>5359</v>
      </c>
      <c r="E56" s="18" t="n">
        <v>22.48500053</v>
      </c>
      <c r="F56" s="20" t="n">
        <v>3.04693824</v>
      </c>
      <c r="G56" s="18" t="n">
        <v>70.215778</v>
      </c>
      <c r="H56" s="20" t="n">
        <v>3.63194974</v>
      </c>
      <c r="I56" s="18" t="n">
        <v>4.28530324</v>
      </c>
      <c r="J56" s="20" t="n">
        <v>1.60179577</v>
      </c>
      <c r="K56" s="18" t="s">
        <v>404</v>
      </c>
      <c r="L56" s="20" t="s">
        <v>404</v>
      </c>
      <c r="M56" s="18" t="n">
        <v>0</v>
      </c>
      <c r="N56" s="20" t="n">
        <v>0</v>
      </c>
      <c r="O56" s="18" t="n">
        <v>0</v>
      </c>
      <c r="P56" s="20" t="n">
        <v>0</v>
      </c>
      <c r="Q56" s="18" t="n">
        <v>3.01391823</v>
      </c>
      <c r="R56" s="20" t="n">
        <v>1.54317136</v>
      </c>
    </row>
    <row r="57" spans="1:18">
      <c r="A57" s="15" t="s">
        <v>454</v>
      </c>
      <c r="B57" s="17" t="n">
        <v>6513</v>
      </c>
      <c r="C57" s="18">
        <f>(0.0/B57*100)</f>
        <v/>
      </c>
      <c r="D57" s="19" t="n">
        <v>6513</v>
      </c>
      <c r="E57" s="18" t="n">
        <v>40.14403106</v>
      </c>
      <c r="F57" s="20" t="n">
        <v>3.8180858</v>
      </c>
      <c r="G57" s="18" t="n">
        <v>46.54429054</v>
      </c>
      <c r="H57" s="20" t="n">
        <v>3.7412357</v>
      </c>
      <c r="I57" s="18" t="n">
        <v>0</v>
      </c>
      <c r="J57" s="20" t="n">
        <v>0</v>
      </c>
      <c r="K57" s="18" t="s">
        <v>404</v>
      </c>
      <c r="L57" s="20" t="s">
        <v>404</v>
      </c>
      <c r="M57" s="18" t="n">
        <v>0</v>
      </c>
      <c r="N57" s="20" t="n">
        <v>0</v>
      </c>
      <c r="O57" s="18" t="n">
        <v>0</v>
      </c>
      <c r="P57" s="20" t="n">
        <v>0</v>
      </c>
      <c r="Q57" s="18" t="n">
        <v>13.3116784</v>
      </c>
      <c r="R57" s="20" t="n">
        <v>2.47930417</v>
      </c>
    </row>
    <row r="58" spans="1:18">
      <c r="A58" s="15" t="s">
        <v>455</v>
      </c>
      <c r="B58" s="17" t="n">
        <v>7267</v>
      </c>
      <c r="C58" s="18">
        <f>(0.0/B58*100)</f>
        <v/>
      </c>
      <c r="D58" s="19" t="n">
        <v>7267</v>
      </c>
      <c r="E58" s="18" t="n">
        <v>37.10667467</v>
      </c>
      <c r="F58" s="20" t="n">
        <v>3.73746691</v>
      </c>
      <c r="G58" s="18" t="n">
        <v>23.51621314</v>
      </c>
      <c r="H58" s="20" t="n">
        <v>3.10496196</v>
      </c>
      <c r="I58" s="18" t="n">
        <v>0</v>
      </c>
      <c r="J58" s="20" t="n">
        <v>0</v>
      </c>
      <c r="K58" s="18" t="s">
        <v>404</v>
      </c>
      <c r="L58" s="20" t="s">
        <v>404</v>
      </c>
      <c r="M58" s="18" t="n">
        <v>0</v>
      </c>
      <c r="N58" s="20" t="n">
        <v>0</v>
      </c>
      <c r="O58" s="18" t="n">
        <v>0</v>
      </c>
      <c r="P58" s="20" t="n">
        <v>0</v>
      </c>
      <c r="Q58" s="18" t="n">
        <v>39.3771122</v>
      </c>
      <c r="R58" s="20" t="n">
        <v>3.98691889</v>
      </c>
    </row>
    <row r="59" spans="1:18">
      <c r="A59" s="15" t="s">
        <v>456</v>
      </c>
      <c r="B59" s="17" t="n">
        <v>4826</v>
      </c>
      <c r="C59" s="18">
        <f>(0.0/B59*100)</f>
        <v/>
      </c>
      <c r="D59" s="19" t="n">
        <v>4826</v>
      </c>
      <c r="E59" s="18" t="n">
        <v>25.8269996</v>
      </c>
      <c r="F59" s="20" t="n">
        <v>1.13198459</v>
      </c>
      <c r="G59" s="18" t="n">
        <v>43.24998624</v>
      </c>
      <c r="H59" s="20" t="n">
        <v>1.22903714</v>
      </c>
      <c r="I59" s="18" t="n">
        <v>0</v>
      </c>
      <c r="J59" s="20" t="n">
        <v>0</v>
      </c>
      <c r="K59" s="18" t="s">
        <v>404</v>
      </c>
      <c r="L59" s="20" t="s">
        <v>404</v>
      </c>
      <c r="M59" s="18" t="n">
        <v>0</v>
      </c>
      <c r="N59" s="20" t="n">
        <v>0</v>
      </c>
      <c r="O59" s="18" t="n">
        <v>0</v>
      </c>
      <c r="P59" s="20" t="n">
        <v>0</v>
      </c>
      <c r="Q59" s="18" t="n">
        <v>30.92301416</v>
      </c>
      <c r="R59" s="20" t="n">
        <v>1.15103994</v>
      </c>
    </row>
    <row r="60" spans="1:18">
      <c r="A60" s="15" t="s">
        <v>457</v>
      </c>
      <c r="B60" s="17" t="n">
        <v>4546</v>
      </c>
      <c r="C60" s="18">
        <f>(0.0/B60*100)</f>
        <v/>
      </c>
      <c r="D60" s="19" t="n">
        <v>4546</v>
      </c>
      <c r="E60" s="18" t="n">
        <v>27.95885267</v>
      </c>
      <c r="F60" s="20" t="n">
        <v>3.31091659</v>
      </c>
      <c r="G60" s="18" t="n">
        <v>38.10076012</v>
      </c>
      <c r="H60" s="20" t="n">
        <v>3.14817559</v>
      </c>
      <c r="I60" s="18" t="n">
        <v>0</v>
      </c>
      <c r="J60" s="20" t="n">
        <v>0</v>
      </c>
      <c r="K60" s="18" t="s">
        <v>404</v>
      </c>
      <c r="L60" s="20" t="s">
        <v>404</v>
      </c>
      <c r="M60" s="18" t="n">
        <v>0</v>
      </c>
      <c r="N60" s="20" t="n">
        <v>0</v>
      </c>
      <c r="O60" s="18" t="n">
        <v>0</v>
      </c>
      <c r="P60" s="20" t="n">
        <v>0</v>
      </c>
      <c r="Q60" s="18" t="n">
        <v>33.94038721</v>
      </c>
      <c r="R60" s="20" t="n">
        <v>2.59100226</v>
      </c>
    </row>
    <row r="61" spans="1:18">
      <c r="A61" s="15" t="s">
        <v>458</v>
      </c>
      <c r="B61" s="17" t="n">
        <v>6525</v>
      </c>
      <c r="C61" s="18">
        <f>(0.0/B61*100)</f>
        <v/>
      </c>
      <c r="D61" s="19" t="n">
        <v>6525</v>
      </c>
      <c r="E61" s="18" t="n">
        <v>18.93296767</v>
      </c>
      <c r="F61" s="20" t="n">
        <v>2.28574401</v>
      </c>
      <c r="G61" s="18" t="n">
        <v>77.76290689</v>
      </c>
      <c r="H61" s="20" t="n">
        <v>2.531719</v>
      </c>
      <c r="I61" s="18" t="n">
        <v>1.18782742</v>
      </c>
      <c r="J61" s="20" t="n">
        <v>0.71730393</v>
      </c>
      <c r="K61" s="18" t="s">
        <v>404</v>
      </c>
      <c r="L61" s="20" t="s">
        <v>404</v>
      </c>
      <c r="M61" s="18" t="n">
        <v>0</v>
      </c>
      <c r="N61" s="20" t="n">
        <v>0</v>
      </c>
      <c r="O61" s="18" t="n">
        <v>0</v>
      </c>
      <c r="P61" s="20" t="n">
        <v>0</v>
      </c>
      <c r="Q61" s="18" t="n">
        <v>2.11629802</v>
      </c>
      <c r="R61" s="20" t="n">
        <v>1.02840405</v>
      </c>
    </row>
    <row r="62" spans="1:18">
      <c r="A62" s="15" t="s">
        <v>459</v>
      </c>
      <c r="B62" s="17" t="n">
        <v>4476</v>
      </c>
      <c r="C62" s="18">
        <f>(0.0/B62*100)</f>
        <v/>
      </c>
      <c r="D62" s="19" t="n">
        <v>4476</v>
      </c>
      <c r="E62" s="18" t="n">
        <v>19.51427373</v>
      </c>
      <c r="F62" s="20" t="n">
        <v>0.05286882</v>
      </c>
      <c r="G62" s="18" t="n">
        <v>77.46370822</v>
      </c>
      <c r="H62" s="20" t="n">
        <v>0.05692937</v>
      </c>
      <c r="I62" s="18" t="n">
        <v>0.43076457</v>
      </c>
      <c r="J62" s="20" t="n">
        <v>0.00694981</v>
      </c>
      <c r="K62" s="18" t="s">
        <v>404</v>
      </c>
      <c r="L62" s="20" t="s">
        <v>404</v>
      </c>
      <c r="M62" s="18" t="n">
        <v>0</v>
      </c>
      <c r="N62" s="20" t="n">
        <v>0</v>
      </c>
      <c r="O62" s="18" t="n">
        <v>0</v>
      </c>
      <c r="P62" s="20" t="n">
        <v>0</v>
      </c>
      <c r="Q62" s="18" t="n">
        <v>2.59125348</v>
      </c>
      <c r="R62" s="20" t="n">
        <v>0.01778128</v>
      </c>
    </row>
    <row r="63" spans="1:18">
      <c r="A63" s="15" t="s">
        <v>460</v>
      </c>
      <c r="B63" s="17" t="n">
        <v>5324</v>
      </c>
      <c r="C63" s="18">
        <f>(0.0/B63*100)</f>
        <v/>
      </c>
      <c r="D63" s="19" t="n">
        <v>5324</v>
      </c>
      <c r="E63" s="18" t="n">
        <v>30.6404173</v>
      </c>
      <c r="F63" s="20" t="n">
        <v>0.14453026</v>
      </c>
      <c r="G63" s="18" t="n">
        <v>49.11411991</v>
      </c>
      <c r="H63" s="20" t="n">
        <v>0.18733804</v>
      </c>
      <c r="I63" s="18" t="n">
        <v>0</v>
      </c>
      <c r="J63" s="20" t="n">
        <v>0</v>
      </c>
      <c r="K63" s="18" t="s">
        <v>404</v>
      </c>
      <c r="L63" s="20" t="s">
        <v>404</v>
      </c>
      <c r="M63" s="18" t="n">
        <v>0</v>
      </c>
      <c r="N63" s="20" t="n">
        <v>0</v>
      </c>
      <c r="O63" s="18" t="n">
        <v>0</v>
      </c>
      <c r="P63" s="20" t="n">
        <v>0</v>
      </c>
      <c r="Q63" s="18" t="n">
        <v>20.24546278</v>
      </c>
      <c r="R63" s="20" t="n">
        <v>0.18410963</v>
      </c>
    </row>
    <row r="64" spans="1:18">
      <c r="A64" s="15" t="s">
        <v>461</v>
      </c>
      <c r="B64" s="17" t="n">
        <v>3634</v>
      </c>
      <c r="C64" s="18">
        <f>(27.0/B64*100)</f>
        <v/>
      </c>
      <c r="D64" s="19" t="n">
        <v>3607</v>
      </c>
      <c r="E64" s="18" t="n">
        <v>7.78083103</v>
      </c>
      <c r="F64" s="20" t="n">
        <v>0.07846298</v>
      </c>
      <c r="G64" s="18" t="n">
        <v>84.05738366</v>
      </c>
      <c r="H64" s="20" t="n">
        <v>0.09394822</v>
      </c>
      <c r="I64" s="18" t="n">
        <v>0</v>
      </c>
      <c r="J64" s="20" t="n">
        <v>0</v>
      </c>
      <c r="K64" s="18" t="s">
        <v>404</v>
      </c>
      <c r="L64" s="20" t="s">
        <v>404</v>
      </c>
      <c r="M64" s="18" t="n">
        <v>0</v>
      </c>
      <c r="N64" s="20" t="n">
        <v>0</v>
      </c>
      <c r="O64" s="18" t="n">
        <v>0</v>
      </c>
      <c r="P64" s="20" t="n">
        <v>0</v>
      </c>
      <c r="Q64" s="18" t="n">
        <v>8.161785310000001</v>
      </c>
      <c r="R64" s="20" t="n">
        <v>0.06280444</v>
      </c>
    </row>
    <row r="65" spans="1:18">
      <c r="A65" s="15" t="s">
        <v>462</v>
      </c>
      <c r="B65" s="17" t="n">
        <v>5325</v>
      </c>
      <c r="C65" s="18">
        <f>(0.0/B65*100)</f>
        <v/>
      </c>
      <c r="D65" s="19" t="n">
        <v>5325</v>
      </c>
      <c r="E65" s="18" t="n">
        <v>29.31839427</v>
      </c>
      <c r="F65" s="20" t="n">
        <v>2.99622085</v>
      </c>
      <c r="G65" s="18" t="n">
        <v>60.67293837</v>
      </c>
      <c r="H65" s="20" t="n">
        <v>3.80060704</v>
      </c>
      <c r="I65" s="18" t="n">
        <v>0</v>
      </c>
      <c r="J65" s="20" t="n">
        <v>0</v>
      </c>
      <c r="K65" s="18" t="s">
        <v>404</v>
      </c>
      <c r="L65" s="20" t="s">
        <v>404</v>
      </c>
      <c r="M65" s="18" t="n">
        <v>0</v>
      </c>
      <c r="N65" s="20" t="n">
        <v>0</v>
      </c>
      <c r="O65" s="18" t="n">
        <v>0</v>
      </c>
      <c r="P65" s="20" t="n">
        <v>0</v>
      </c>
      <c r="Q65" s="18" t="n">
        <v>10.00866737</v>
      </c>
      <c r="R65" s="20" t="n">
        <v>2.21681609</v>
      </c>
    </row>
    <row r="66" spans="1:18">
      <c r="A66" s="15" t="s">
        <v>463</v>
      </c>
      <c r="B66" s="17" t="n">
        <v>5665</v>
      </c>
      <c r="C66" s="18">
        <f>(0.0/B66*100)</f>
        <v/>
      </c>
      <c r="D66" s="19" t="n">
        <v>5665</v>
      </c>
      <c r="E66" s="18" t="n">
        <v>40.70595266</v>
      </c>
      <c r="F66" s="20" t="n">
        <v>0.29681187</v>
      </c>
      <c r="G66" s="18" t="n">
        <v>53.6893026</v>
      </c>
      <c r="H66" s="20" t="n">
        <v>0.29644413</v>
      </c>
      <c r="I66" s="18" t="n">
        <v>1.05209465</v>
      </c>
      <c r="J66" s="20" t="n">
        <v>0.33984667</v>
      </c>
      <c r="K66" s="18" t="s">
        <v>404</v>
      </c>
      <c r="L66" s="20" t="s">
        <v>404</v>
      </c>
      <c r="M66" s="18" t="n">
        <v>0</v>
      </c>
      <c r="N66" s="20" t="n">
        <v>0</v>
      </c>
      <c r="O66" s="18" t="n">
        <v>0</v>
      </c>
      <c r="P66" s="20" t="n">
        <v>0</v>
      </c>
      <c r="Q66" s="18" t="n">
        <v>4.5526501</v>
      </c>
      <c r="R66" s="20" t="n">
        <v>0.12562138</v>
      </c>
    </row>
    <row r="67" spans="1:18">
      <c r="A67" s="15" t="s">
        <v>464</v>
      </c>
      <c r="B67" s="17" t="n">
        <v>6971</v>
      </c>
      <c r="C67" s="18">
        <f>(0.0/B67*100)</f>
        <v/>
      </c>
      <c r="D67" s="19" t="n">
        <v>6971</v>
      </c>
      <c r="E67" s="18" t="n">
        <v>28.15784691</v>
      </c>
      <c r="F67" s="20" t="n">
        <v>2.65010721</v>
      </c>
      <c r="G67" s="18" t="n">
        <v>63.24784115</v>
      </c>
      <c r="H67" s="20" t="n">
        <v>2.86321029</v>
      </c>
      <c r="I67" s="18" t="n">
        <v>0.8893451</v>
      </c>
      <c r="J67" s="20" t="n">
        <v>0.5227811</v>
      </c>
      <c r="K67" s="18" t="s">
        <v>404</v>
      </c>
      <c r="L67" s="20" t="s">
        <v>404</v>
      </c>
      <c r="M67" s="18" t="n">
        <v>0</v>
      </c>
      <c r="N67" s="20" t="n">
        <v>0</v>
      </c>
      <c r="O67" s="18" t="n">
        <v>0</v>
      </c>
      <c r="P67" s="20" t="n">
        <v>0</v>
      </c>
      <c r="Q67" s="18" t="n">
        <v>7.70496685</v>
      </c>
      <c r="R67" s="20" t="n">
        <v>1.59749902</v>
      </c>
    </row>
    <row r="68" spans="1:18">
      <c r="A68" s="15" t="s">
        <v>465</v>
      </c>
      <c r="B68" s="17" t="n">
        <v>12083</v>
      </c>
      <c r="C68" s="18">
        <f>(0.0/B68*100)</f>
        <v/>
      </c>
      <c r="D68" s="19" t="n">
        <v>12083</v>
      </c>
      <c r="E68" s="18" t="n">
        <v>32.6634473</v>
      </c>
      <c r="F68" s="20" t="n">
        <v>0.09816787</v>
      </c>
      <c r="G68" s="18" t="n">
        <v>58.91320315</v>
      </c>
      <c r="H68" s="20" t="n">
        <v>0.11009921</v>
      </c>
      <c r="I68" s="18" t="n">
        <v>0.73080554</v>
      </c>
      <c r="J68" s="20" t="n">
        <v>0.02197892</v>
      </c>
      <c r="K68" s="18" t="s">
        <v>404</v>
      </c>
      <c r="L68" s="20" t="s">
        <v>404</v>
      </c>
      <c r="M68" s="18" t="n">
        <v>0</v>
      </c>
      <c r="N68" s="20" t="n">
        <v>0</v>
      </c>
      <c r="O68" s="18" t="n">
        <v>0</v>
      </c>
      <c r="P68" s="20" t="n">
        <v>0</v>
      </c>
      <c r="Q68" s="18" t="n">
        <v>7.69254401</v>
      </c>
      <c r="R68" s="20" t="n">
        <v>0.05462887</v>
      </c>
    </row>
    <row r="69" spans="1:18">
      <c r="A69" s="15" t="s">
        <v>466</v>
      </c>
      <c r="B69" s="17" t="n">
        <v>4876</v>
      </c>
      <c r="C69" s="18">
        <f>(0.0/B69*100)</f>
        <v/>
      </c>
      <c r="D69" s="19" t="n">
        <v>4876</v>
      </c>
      <c r="E69" s="18" t="n">
        <v>50.73573753</v>
      </c>
      <c r="F69" s="20" t="n">
        <v>4.21222483</v>
      </c>
      <c r="G69" s="18" t="n">
        <v>46.15130054</v>
      </c>
      <c r="H69" s="20" t="n">
        <v>4.09071127</v>
      </c>
      <c r="I69" s="18" t="n">
        <v>0</v>
      </c>
      <c r="J69" s="20" t="n">
        <v>0</v>
      </c>
      <c r="K69" s="18" t="s">
        <v>404</v>
      </c>
      <c r="L69" s="20" t="s">
        <v>404</v>
      </c>
      <c r="M69" s="18" t="n">
        <v>0</v>
      </c>
      <c r="N69" s="20" t="n">
        <v>0</v>
      </c>
      <c r="O69" s="18" t="n">
        <v>0</v>
      </c>
      <c r="P69" s="20" t="n">
        <v>0</v>
      </c>
      <c r="Q69" s="18" t="n">
        <v>3.11296193</v>
      </c>
      <c r="R69" s="20" t="n">
        <v>1.43019617</v>
      </c>
    </row>
    <row r="70" spans="1:18">
      <c r="A70" s="15" t="s">
        <v>467</v>
      </c>
      <c r="B70" s="17" t="n">
        <v>6036</v>
      </c>
      <c r="C70" s="18">
        <f>(0.0/B70*100)</f>
        <v/>
      </c>
      <c r="D70" s="19" t="n">
        <v>6036</v>
      </c>
      <c r="E70" s="18" t="n">
        <v>25.89160691</v>
      </c>
      <c r="F70" s="20" t="n">
        <v>2.53326223</v>
      </c>
      <c r="G70" s="18" t="n">
        <v>69.03106828</v>
      </c>
      <c r="H70" s="20" t="n">
        <v>2.93916102</v>
      </c>
      <c r="I70" s="18" t="n">
        <v>0</v>
      </c>
      <c r="J70" s="20" t="n">
        <v>0</v>
      </c>
      <c r="K70" s="18" t="s">
        <v>404</v>
      </c>
      <c r="L70" s="20" t="s">
        <v>404</v>
      </c>
      <c r="M70" s="18" t="n">
        <v>0</v>
      </c>
      <c r="N70" s="20" t="n">
        <v>0</v>
      </c>
      <c r="O70" s="18" t="n">
        <v>0</v>
      </c>
      <c r="P70" s="20" t="n">
        <v>0</v>
      </c>
      <c r="Q70" s="18" t="n">
        <v>5.07732481</v>
      </c>
      <c r="R70" s="20" t="n">
        <v>1.67850925</v>
      </c>
    </row>
    <row r="71" spans="1:18">
      <c r="A71" s="15" t="s">
        <v>468</v>
      </c>
      <c r="B71" s="17" t="n">
        <v>6115</v>
      </c>
      <c r="C71" s="18">
        <f>(0.0/B71*100)</f>
        <v/>
      </c>
      <c r="D71" s="19" t="n">
        <v>6115</v>
      </c>
      <c r="E71" s="18" t="n">
        <v>24.3895962</v>
      </c>
      <c r="F71" s="20" t="n">
        <v>1.49083736</v>
      </c>
      <c r="G71" s="18" t="n">
        <v>73.11451446</v>
      </c>
      <c r="H71" s="20" t="n">
        <v>1.07681733</v>
      </c>
      <c r="I71" s="18" t="n">
        <v>0.62661758</v>
      </c>
      <c r="J71" s="20" t="n">
        <v>0.02967901</v>
      </c>
      <c r="K71" s="18" t="s">
        <v>404</v>
      </c>
      <c r="L71" s="20" t="s">
        <v>404</v>
      </c>
      <c r="M71" s="18" t="n">
        <v>0</v>
      </c>
      <c r="N71" s="20" t="n">
        <v>0</v>
      </c>
      <c r="O71" s="18" t="n">
        <v>0</v>
      </c>
      <c r="P71" s="20" t="n">
        <v>0</v>
      </c>
      <c r="Q71" s="18" t="n">
        <v>1.86927176</v>
      </c>
      <c r="R71" s="20" t="n">
        <v>0.49535838</v>
      </c>
    </row>
    <row r="72" spans="1:18">
      <c r="A72" s="15" t="s">
        <v>469</v>
      </c>
      <c r="B72" s="17" t="n">
        <v>7708</v>
      </c>
      <c r="C72" s="18">
        <f>(0.0/B72*100)</f>
        <v/>
      </c>
      <c r="D72" s="19" t="n">
        <v>7708</v>
      </c>
      <c r="E72" s="18" t="n">
        <v>25.35395151</v>
      </c>
      <c r="F72" s="20" t="n">
        <v>3.50245178</v>
      </c>
      <c r="G72" s="18" t="n">
        <v>71.26615812</v>
      </c>
      <c r="H72" s="20" t="n">
        <v>3.42706693</v>
      </c>
      <c r="I72" s="18" t="n">
        <v>1.80009285</v>
      </c>
      <c r="J72" s="20" t="n">
        <v>0.92598662</v>
      </c>
      <c r="K72" s="18" t="s">
        <v>404</v>
      </c>
      <c r="L72" s="20" t="s">
        <v>404</v>
      </c>
      <c r="M72" s="18" t="n">
        <v>0</v>
      </c>
      <c r="N72" s="20" t="n">
        <v>0</v>
      </c>
      <c r="O72" s="18" t="n">
        <v>0</v>
      </c>
      <c r="P72" s="20" t="n">
        <v>0</v>
      </c>
      <c r="Q72" s="18" t="n">
        <v>1.57979752</v>
      </c>
      <c r="R72" s="20" t="n">
        <v>0.94457899</v>
      </c>
    </row>
    <row r="73" spans="1:18">
      <c r="A73" s="15" t="s">
        <v>470</v>
      </c>
      <c r="B73" s="17" t="n">
        <v>8249</v>
      </c>
      <c r="C73" s="18">
        <f>(0.0/B73*100)</f>
        <v/>
      </c>
      <c r="D73" s="19" t="n">
        <v>8249</v>
      </c>
      <c r="E73" s="18" t="n">
        <v>43.97383215</v>
      </c>
      <c r="F73" s="20" t="n">
        <v>3.62715587</v>
      </c>
      <c r="G73" s="18" t="n">
        <v>43.26138694</v>
      </c>
      <c r="H73" s="20" t="n">
        <v>4.02512574</v>
      </c>
      <c r="I73" s="18" t="n">
        <v>2.74093588</v>
      </c>
      <c r="J73" s="20" t="n">
        <v>1.27603664</v>
      </c>
      <c r="K73" s="18" t="s">
        <v>404</v>
      </c>
      <c r="L73" s="20" t="s">
        <v>404</v>
      </c>
      <c r="M73" s="18" t="n">
        <v>0</v>
      </c>
      <c r="N73" s="20" t="n">
        <v>0</v>
      </c>
      <c r="O73" s="18" t="n">
        <v>0</v>
      </c>
      <c r="P73" s="20" t="n">
        <v>0</v>
      </c>
      <c r="Q73" s="18" t="n">
        <v>10.02384502</v>
      </c>
      <c r="R73" s="20" t="n">
        <v>2.87192749</v>
      </c>
    </row>
    <row r="74" spans="1:18">
      <c r="A74" s="15" t="s">
        <v>471</v>
      </c>
      <c r="B74" s="17" t="n">
        <v>4692</v>
      </c>
      <c r="C74" s="18">
        <f>(484.0/B74*100)</f>
        <v/>
      </c>
      <c r="D74" s="19" t="n">
        <v>4208</v>
      </c>
      <c r="E74" s="18" t="n">
        <v>22.97568617</v>
      </c>
      <c r="F74" s="20" t="n">
        <v>0.23497953</v>
      </c>
      <c r="G74" s="18" t="n">
        <v>67.44833753</v>
      </c>
      <c r="H74" s="20" t="n">
        <v>0.25991803</v>
      </c>
      <c r="I74" s="18" t="n">
        <v>0</v>
      </c>
      <c r="J74" s="20" t="n">
        <v>0</v>
      </c>
      <c r="K74" s="18" t="s">
        <v>404</v>
      </c>
      <c r="L74" s="20" t="s">
        <v>404</v>
      </c>
      <c r="M74" s="18" t="n">
        <v>0</v>
      </c>
      <c r="N74" s="20" t="n">
        <v>0</v>
      </c>
      <c r="O74" s="18" t="n">
        <v>0</v>
      </c>
      <c r="P74" s="20" t="n">
        <v>0</v>
      </c>
      <c r="Q74" s="18" t="n">
        <v>9.57597631</v>
      </c>
      <c r="R74" s="20" t="n">
        <v>0.14008357</v>
      </c>
    </row>
    <row r="75" spans="1:18">
      <c r="A75" s="15" t="s">
        <v>472</v>
      </c>
      <c r="B75" s="17" t="n">
        <v>5375</v>
      </c>
      <c r="C75" s="18">
        <f>(483.0/B75*100)</f>
        <v/>
      </c>
      <c r="D75" s="19" t="n">
        <v>4892</v>
      </c>
      <c r="E75" s="18" t="n">
        <v>35.65021246</v>
      </c>
      <c r="F75" s="20" t="n">
        <v>3.27277666</v>
      </c>
      <c r="G75" s="18" t="n">
        <v>38.52162966</v>
      </c>
      <c r="H75" s="20" t="n">
        <v>3.47350891</v>
      </c>
      <c r="I75" s="18" t="n">
        <v>9.05972854</v>
      </c>
      <c r="J75" s="20" t="n">
        <v>2.57180003</v>
      </c>
      <c r="K75" s="18" t="s">
        <v>404</v>
      </c>
      <c r="L75" s="20" t="s">
        <v>404</v>
      </c>
      <c r="M75" s="18" t="n">
        <v>0</v>
      </c>
      <c r="N75" s="20" t="n">
        <v>0</v>
      </c>
      <c r="O75" s="18" t="n">
        <v>0</v>
      </c>
      <c r="P75" s="20" t="n">
        <v>0</v>
      </c>
      <c r="Q75" s="18" t="n">
        <v>16.76842934</v>
      </c>
      <c r="R75" s="20" t="n">
        <v>2.89393942</v>
      </c>
    </row>
    <row r="76" spans="1:18">
      <c r="A76" s="15" t="s">
        <v>473</v>
      </c>
      <c r="B76" s="17" t="n">
        <v>14167</v>
      </c>
      <c r="C76" s="18">
        <f>(1400.0/B76*100)</f>
        <v/>
      </c>
      <c r="D76" s="19" t="n">
        <v>12767</v>
      </c>
      <c r="E76" s="18" t="n">
        <v>45.01518053</v>
      </c>
      <c r="F76" s="20" t="n">
        <v>2.57014252</v>
      </c>
      <c r="G76" s="18" t="n">
        <v>33.70568602</v>
      </c>
      <c r="H76" s="20" t="n">
        <v>2.15187432</v>
      </c>
      <c r="I76" s="18" t="n">
        <v>8.696268829999999</v>
      </c>
      <c r="J76" s="20" t="n">
        <v>1.48191425</v>
      </c>
      <c r="K76" s="18" t="s">
        <v>404</v>
      </c>
      <c r="L76" s="20" t="s">
        <v>404</v>
      </c>
      <c r="M76" s="18" t="n">
        <v>0</v>
      </c>
      <c r="N76" s="20" t="n">
        <v>0</v>
      </c>
      <c r="O76" s="18" t="n">
        <v>0</v>
      </c>
      <c r="P76" s="20" t="n">
        <v>0</v>
      </c>
      <c r="Q76" s="18" t="n">
        <v>12.58286461</v>
      </c>
      <c r="R76" s="20" t="n">
        <v>1.67853889</v>
      </c>
    </row>
    <row r="77" spans="1:18">
      <c r="A77" s="15" t="s">
        <v>474</v>
      </c>
      <c r="B77" s="17" t="n">
        <v>6062</v>
      </c>
      <c r="C77" s="18">
        <f>(0.0/B77*100)</f>
        <v/>
      </c>
      <c r="D77" s="19" t="n">
        <v>6062</v>
      </c>
      <c r="E77" s="18" t="n">
        <v>14.99394609</v>
      </c>
      <c r="F77" s="20" t="n">
        <v>1.80422329</v>
      </c>
      <c r="G77" s="18" t="n">
        <v>74.37031197</v>
      </c>
      <c r="H77" s="20" t="n">
        <v>2.64297051</v>
      </c>
      <c r="I77" s="18" t="n">
        <v>4.08109565</v>
      </c>
      <c r="J77" s="20" t="n">
        <v>1.27745421</v>
      </c>
      <c r="K77" s="18" t="s">
        <v>404</v>
      </c>
      <c r="L77" s="20" t="s">
        <v>404</v>
      </c>
      <c r="M77" s="18" t="n">
        <v>0</v>
      </c>
      <c r="N77" s="20" t="n">
        <v>0</v>
      </c>
      <c r="O77" s="18" t="n">
        <v>0</v>
      </c>
      <c r="P77" s="20" t="n">
        <v>0</v>
      </c>
      <c r="Q77" s="18" t="n">
        <v>6.55464629</v>
      </c>
      <c r="R77" s="20" t="n">
        <v>1.70996677</v>
      </c>
    </row>
    <row r="78" spans="1:18">
      <c r="A78" s="15" t="s">
        <v>475</v>
      </c>
      <c r="B78" s="17" t="n">
        <v>5826</v>
      </c>
      <c r="C78" s="18">
        <f>(0.0/B78*100)</f>
        <v/>
      </c>
      <c r="D78" s="19" t="n">
        <v>5826</v>
      </c>
      <c r="E78" s="18" t="n">
        <v>68.23394742000001</v>
      </c>
      <c r="F78" s="20" t="n">
        <v>3.76024861</v>
      </c>
      <c r="G78" s="18" t="n">
        <v>24.35681727</v>
      </c>
      <c r="H78" s="20" t="n">
        <v>3.17496538</v>
      </c>
      <c r="I78" s="18" t="n">
        <v>0</v>
      </c>
      <c r="J78" s="20" t="n">
        <v>0</v>
      </c>
      <c r="K78" s="18" t="s">
        <v>404</v>
      </c>
      <c r="L78" s="20" t="s">
        <v>404</v>
      </c>
      <c r="M78" s="18" t="n">
        <v>0</v>
      </c>
      <c r="N78" s="20" t="n">
        <v>0</v>
      </c>
      <c r="O78" s="18" t="n">
        <v>0</v>
      </c>
      <c r="P78" s="20" t="n">
        <v>0</v>
      </c>
      <c r="Q78" s="18" t="n">
        <v>7.40923531</v>
      </c>
      <c r="R78" s="20" t="n">
        <v>2.50319645</v>
      </c>
    </row>
    <row customHeight="1" ht="25" r="79" spans="1:18">
      <c r="A79" s="15" t="s">
        <v>476</v>
      </c>
      <c r="B79" s="17" t="n">
        <v>1657</v>
      </c>
      <c r="C79" s="18">
        <f>(21.0/B79*100)</f>
        <v/>
      </c>
      <c r="D79" s="19" t="n">
        <v>1636</v>
      </c>
      <c r="E79" s="18" t="n">
        <v>3.86768026</v>
      </c>
      <c r="F79" s="20" t="n">
        <v>2.80212506</v>
      </c>
      <c r="G79" s="18" t="n">
        <v>86.400301</v>
      </c>
      <c r="H79" s="20" t="n">
        <v>4.8876985</v>
      </c>
      <c r="I79" s="18" t="n">
        <v>0</v>
      </c>
      <c r="J79" s="20" t="n">
        <v>0</v>
      </c>
      <c r="K79" s="18" t="s">
        <v>404</v>
      </c>
      <c r="L79" s="20" t="s">
        <v>404</v>
      </c>
      <c r="M79" s="18" t="n">
        <v>0</v>
      </c>
      <c r="N79" s="20" t="n">
        <v>0</v>
      </c>
      <c r="O79" s="18" t="n">
        <v>0</v>
      </c>
      <c r="P79" s="20" t="n">
        <v>0</v>
      </c>
      <c r="Q79" s="18" t="n">
        <v>9.73201873</v>
      </c>
      <c r="R79" s="20" t="n">
        <v>3.9137362</v>
      </c>
    </row>
    <row r="80" spans="1:18">
      <c r="A80" s="15" t="s">
        <v>477</v>
      </c>
      <c r="B80" s="17" t="n">
        <v>7841</v>
      </c>
      <c r="C80" s="18">
        <f>(0.0/B80*100)</f>
        <v/>
      </c>
      <c r="D80" s="19" t="n">
        <v>7841</v>
      </c>
      <c r="E80" s="18" t="n">
        <v>60.86954562</v>
      </c>
      <c r="F80" s="20" t="n">
        <v>3.47845552</v>
      </c>
      <c r="G80" s="18" t="n">
        <v>39.13045438</v>
      </c>
      <c r="H80" s="20" t="n">
        <v>3.47845552</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(81.0/B81*100)</f>
        <v/>
      </c>
      <c r="D81" s="19" t="n">
        <v>8780</v>
      </c>
      <c r="E81" s="18" t="n">
        <v>41.3338542</v>
      </c>
      <c r="F81" s="20" t="n">
        <v>4.04583447</v>
      </c>
      <c r="G81" s="18" t="n">
        <v>53.87786644</v>
      </c>
      <c r="H81" s="20" t="n">
        <v>3.95522668</v>
      </c>
      <c r="I81" s="18" t="n">
        <v>0.0199953</v>
      </c>
      <c r="J81" s="20" t="n">
        <v>0.00074805</v>
      </c>
      <c r="K81" s="18" t="s">
        <v>404</v>
      </c>
      <c r="L81" s="20" t="s">
        <v>404</v>
      </c>
      <c r="M81" s="18" t="n">
        <v>0</v>
      </c>
      <c r="N81" s="20" t="n">
        <v>0</v>
      </c>
      <c r="O81" s="18" t="n">
        <v>0</v>
      </c>
      <c r="P81" s="20" t="n">
        <v>0</v>
      </c>
      <c r="Q81" s="18" t="n">
        <v>4.76828406</v>
      </c>
      <c r="R81" s="20" t="n">
        <v>1.66092041</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671</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31.15868452</v>
      </c>
      <c r="F7" s="20" t="n">
        <v>1.76213835</v>
      </c>
      <c r="G7" s="18" t="n">
        <v>59.866789</v>
      </c>
      <c r="H7" s="20" t="n">
        <v>1.90662086</v>
      </c>
      <c r="I7" s="18" t="n">
        <v>0</v>
      </c>
      <c r="J7" s="20" t="n">
        <v>0</v>
      </c>
      <c r="K7" s="18" t="s">
        <v>404</v>
      </c>
      <c r="L7" s="20" t="s">
        <v>404</v>
      </c>
      <c r="M7" s="18" t="n">
        <v>0</v>
      </c>
      <c r="N7" s="20" t="n">
        <v>0</v>
      </c>
      <c r="O7" s="18" t="n">
        <v>0</v>
      </c>
      <c r="P7" s="20" t="n">
        <v>0</v>
      </c>
      <c r="Q7" s="18" t="n">
        <v>8.974526490000001</v>
      </c>
      <c r="R7" s="20" t="n">
        <v>1.12680652</v>
      </c>
    </row>
    <row r="8" spans="1:18">
      <c r="A8" s="15" t="s">
        <v>405</v>
      </c>
      <c r="B8" s="17" t="n">
        <v>7007</v>
      </c>
      <c r="C8" s="18">
        <f>(0.0/B8*100)</f>
        <v/>
      </c>
      <c r="D8" s="19" t="n">
        <v>7007</v>
      </c>
      <c r="E8" s="18" t="n">
        <v>10.87238645</v>
      </c>
      <c r="F8" s="20" t="n">
        <v>2.09438593</v>
      </c>
      <c r="G8" s="18" t="n">
        <v>57.47389166</v>
      </c>
      <c r="H8" s="20" t="n">
        <v>3.33262239</v>
      </c>
      <c r="I8" s="18" t="n">
        <v>2.38859168</v>
      </c>
      <c r="J8" s="20" t="n">
        <v>1.04657716</v>
      </c>
      <c r="K8" s="18" t="s">
        <v>404</v>
      </c>
      <c r="L8" s="20" t="s">
        <v>404</v>
      </c>
      <c r="M8" s="18" t="n">
        <v>0</v>
      </c>
      <c r="N8" s="20" t="n">
        <v>0</v>
      </c>
      <c r="O8" s="18" t="n">
        <v>0</v>
      </c>
      <c r="P8" s="20" t="n">
        <v>0</v>
      </c>
      <c r="Q8" s="18" t="n">
        <v>29.2651302</v>
      </c>
      <c r="R8" s="20" t="n">
        <v>3.18523381</v>
      </c>
    </row>
    <row r="9" spans="1:18">
      <c r="A9" s="15" t="s">
        <v>406</v>
      </c>
      <c r="B9" s="17" t="n">
        <v>9651</v>
      </c>
      <c r="C9" s="18">
        <f>(575.0/B9*100)</f>
        <v/>
      </c>
      <c r="D9" s="19" t="n">
        <v>9076</v>
      </c>
      <c r="E9" s="18" t="n">
        <v>18.33809729</v>
      </c>
      <c r="F9" s="20" t="n">
        <v>2.57384673</v>
      </c>
      <c r="G9" s="18" t="n">
        <v>53.07198705</v>
      </c>
      <c r="H9" s="20" t="n">
        <v>3.30965349</v>
      </c>
      <c r="I9" s="18" t="n">
        <v>2.64341192</v>
      </c>
      <c r="J9" s="20" t="n">
        <v>0.97961114</v>
      </c>
      <c r="K9" s="18" t="s">
        <v>404</v>
      </c>
      <c r="L9" s="20" t="s">
        <v>404</v>
      </c>
      <c r="M9" s="18" t="n">
        <v>0</v>
      </c>
      <c r="N9" s="20" t="n">
        <v>0</v>
      </c>
      <c r="O9" s="18" t="n">
        <v>0</v>
      </c>
      <c r="P9" s="20" t="n">
        <v>0</v>
      </c>
      <c r="Q9" s="18" t="n">
        <v>25.94650374</v>
      </c>
      <c r="R9" s="20" t="n">
        <v>2.34723623</v>
      </c>
    </row>
    <row r="10" spans="1:18">
      <c r="A10" s="15" t="s">
        <v>407</v>
      </c>
      <c r="B10" s="17" t="n">
        <v>20058</v>
      </c>
      <c r="C10" s="18">
        <f>(3112.0/B10*100)</f>
        <v/>
      </c>
      <c r="D10" s="19" t="n">
        <v>16946</v>
      </c>
      <c r="E10" s="18" t="n">
        <v>27.36748034</v>
      </c>
      <c r="F10" s="20" t="n">
        <v>2.49953633</v>
      </c>
      <c r="G10" s="18" t="n">
        <v>66.25515826</v>
      </c>
      <c r="H10" s="20" t="n">
        <v>2.71072585</v>
      </c>
      <c r="I10" s="18" t="n">
        <v>1.27124651</v>
      </c>
      <c r="J10" s="20" t="n">
        <v>0.55077188</v>
      </c>
      <c r="K10" s="18" t="s">
        <v>404</v>
      </c>
      <c r="L10" s="20" t="s">
        <v>404</v>
      </c>
      <c r="M10" s="18" t="n">
        <v>0</v>
      </c>
      <c r="N10" s="20" t="n">
        <v>0</v>
      </c>
      <c r="O10" s="18" t="n">
        <v>0</v>
      </c>
      <c r="P10" s="20" t="n">
        <v>0</v>
      </c>
      <c r="Q10" s="18" t="n">
        <v>5.1061149</v>
      </c>
      <c r="R10" s="20" t="n">
        <v>1.12022842</v>
      </c>
    </row>
    <row r="11" spans="1:18">
      <c r="A11" s="15" t="s">
        <v>408</v>
      </c>
      <c r="B11" s="17" t="n">
        <v>7053</v>
      </c>
      <c r="C11" s="18">
        <f>(137.0/B11*100)</f>
        <v/>
      </c>
      <c r="D11" s="19" t="n">
        <v>6916</v>
      </c>
      <c r="E11" s="18" t="n">
        <v>20.18324624</v>
      </c>
      <c r="F11" s="20" t="n">
        <v>3.19863255</v>
      </c>
      <c r="G11" s="18" t="n">
        <v>72.18821461</v>
      </c>
      <c r="H11" s="20" t="n">
        <v>3.64777729</v>
      </c>
      <c r="I11" s="18" t="n">
        <v>3.6492284</v>
      </c>
      <c r="J11" s="20" t="n">
        <v>1.66291559</v>
      </c>
      <c r="K11" s="18" t="s">
        <v>404</v>
      </c>
      <c r="L11" s="20" t="s">
        <v>404</v>
      </c>
      <c r="M11" s="18" t="n">
        <v>0</v>
      </c>
      <c r="N11" s="20" t="n">
        <v>0</v>
      </c>
      <c r="O11" s="18" t="n">
        <v>0</v>
      </c>
      <c r="P11" s="20" t="n">
        <v>0</v>
      </c>
      <c r="Q11" s="18" t="n">
        <v>3.97931075</v>
      </c>
      <c r="R11" s="20" t="n">
        <v>1.71131896</v>
      </c>
    </row>
    <row r="12" spans="1:18">
      <c r="A12" s="15" t="s">
        <v>409</v>
      </c>
      <c r="B12" s="17" t="n">
        <v>6894</v>
      </c>
      <c r="C12" s="18">
        <f>(106.0/B12*100)</f>
        <v/>
      </c>
      <c r="D12" s="19" t="n">
        <v>6788</v>
      </c>
      <c r="E12" s="18" t="n">
        <v>26.79708258</v>
      </c>
      <c r="F12" s="20" t="n">
        <v>2.55095544</v>
      </c>
      <c r="G12" s="18" t="n">
        <v>68.03146590999999</v>
      </c>
      <c r="H12" s="20" t="n">
        <v>2.87189819</v>
      </c>
      <c r="I12" s="18" t="n">
        <v>0.7365923599999999</v>
      </c>
      <c r="J12" s="20" t="n">
        <v>0.5014068</v>
      </c>
      <c r="K12" s="18" t="s">
        <v>404</v>
      </c>
      <c r="L12" s="20" t="s">
        <v>404</v>
      </c>
      <c r="M12" s="18" t="n">
        <v>0</v>
      </c>
      <c r="N12" s="20" t="n">
        <v>0</v>
      </c>
      <c r="O12" s="18" t="n">
        <v>0</v>
      </c>
      <c r="P12" s="20" t="n">
        <v>0</v>
      </c>
      <c r="Q12" s="18" t="n">
        <v>4.43485915</v>
      </c>
      <c r="R12" s="20" t="n">
        <v>1.36253625</v>
      </c>
    </row>
    <row r="13" spans="1:18">
      <c r="A13" s="15" t="s">
        <v>410</v>
      </c>
      <c r="B13" s="17" t="n">
        <v>7161</v>
      </c>
      <c r="C13" s="18">
        <f>(1175.0/B13*100)</f>
        <v/>
      </c>
      <c r="D13" s="19" t="n">
        <v>5986</v>
      </c>
      <c r="E13" s="18" t="n">
        <v>84.28895445000001</v>
      </c>
      <c r="F13" s="20" t="n">
        <v>2.20792601</v>
      </c>
      <c r="G13" s="18" t="n">
        <v>9.540609979999999</v>
      </c>
      <c r="H13" s="20" t="n">
        <v>1.68811149</v>
      </c>
      <c r="I13" s="18" t="n">
        <v>4.97035021</v>
      </c>
      <c r="J13" s="20" t="n">
        <v>1.32926756</v>
      </c>
      <c r="K13" s="18" t="s">
        <v>404</v>
      </c>
      <c r="L13" s="20" t="s">
        <v>404</v>
      </c>
      <c r="M13" s="18" t="n">
        <v>0</v>
      </c>
      <c r="N13" s="20" t="n">
        <v>0</v>
      </c>
      <c r="O13" s="18" t="n">
        <v>0</v>
      </c>
      <c r="P13" s="20" t="n">
        <v>0</v>
      </c>
      <c r="Q13" s="18" t="n">
        <v>1.20008536</v>
      </c>
      <c r="R13" s="20" t="n">
        <v>0.8597528</v>
      </c>
    </row>
    <row r="14" spans="1:18">
      <c r="A14" s="15" t="s">
        <v>411</v>
      </c>
      <c r="B14" s="17" t="n">
        <v>5587</v>
      </c>
      <c r="C14" s="18">
        <f>(386.0/B14*100)</f>
        <v/>
      </c>
      <c r="D14" s="19" t="n">
        <v>5201</v>
      </c>
      <c r="E14" s="18" t="n">
        <v>66.77702466</v>
      </c>
      <c r="F14" s="20" t="n">
        <v>2.91589503</v>
      </c>
      <c r="G14" s="18" t="n">
        <v>31.79287297</v>
      </c>
      <c r="H14" s="20" t="n">
        <v>2.8584097</v>
      </c>
      <c r="I14" s="18" t="n">
        <v>1.43010236</v>
      </c>
      <c r="J14" s="20" t="n">
        <v>0.7351135</v>
      </c>
      <c r="K14" s="18" t="s">
        <v>404</v>
      </c>
      <c r="L14" s="20" t="s">
        <v>404</v>
      </c>
      <c r="M14" s="18" t="n">
        <v>0</v>
      </c>
      <c r="N14" s="20" t="n">
        <v>0</v>
      </c>
      <c r="O14" s="18" t="n">
        <v>0</v>
      </c>
      <c r="P14" s="20" t="n">
        <v>0</v>
      </c>
      <c r="Q14" s="18" t="n">
        <v>0</v>
      </c>
      <c r="R14" s="20" t="n">
        <v>0</v>
      </c>
    </row>
    <row r="15" spans="1:18">
      <c r="A15" s="15" t="s">
        <v>412</v>
      </c>
      <c r="B15" s="17" t="n">
        <v>5882</v>
      </c>
      <c r="C15" s="18">
        <f>(0.0/B15*100)</f>
        <v/>
      </c>
      <c r="D15" s="19" t="n">
        <v>5882</v>
      </c>
      <c r="E15" s="18" t="n">
        <v>54.88222362</v>
      </c>
      <c r="F15" s="20" t="n">
        <v>3.64457765</v>
      </c>
      <c r="G15" s="18" t="n">
        <v>36.88144374</v>
      </c>
      <c r="H15" s="20" t="n">
        <v>3.71698086</v>
      </c>
      <c r="I15" s="18" t="n">
        <v>1.95206003</v>
      </c>
      <c r="J15" s="20" t="n">
        <v>1.08342117</v>
      </c>
      <c r="K15" s="18" t="s">
        <v>404</v>
      </c>
      <c r="L15" s="20" t="s">
        <v>404</v>
      </c>
      <c r="M15" s="18" t="n">
        <v>0</v>
      </c>
      <c r="N15" s="20" t="n">
        <v>0</v>
      </c>
      <c r="O15" s="18" t="n">
        <v>0</v>
      </c>
      <c r="P15" s="20" t="n">
        <v>0</v>
      </c>
      <c r="Q15" s="18" t="n">
        <v>6.28427262</v>
      </c>
      <c r="R15" s="20" t="n">
        <v>2.20124322</v>
      </c>
    </row>
    <row r="16" spans="1:18">
      <c r="A16" s="15" t="s">
        <v>413</v>
      </c>
      <c r="B16" s="17" t="n">
        <v>6108</v>
      </c>
      <c r="C16" s="18">
        <f>(495.0/B16*100)</f>
        <v/>
      </c>
      <c r="D16" s="19" t="n">
        <v>5613</v>
      </c>
      <c r="E16" s="18" t="n">
        <v>42.42400783</v>
      </c>
      <c r="F16" s="20" t="n">
        <v>3.2407379</v>
      </c>
      <c r="G16" s="18" t="n">
        <v>38.48957634</v>
      </c>
      <c r="H16" s="20" t="n">
        <v>3.39949896</v>
      </c>
      <c r="I16" s="18" t="n">
        <v>6.51888265</v>
      </c>
      <c r="J16" s="20" t="n">
        <v>1.46761553</v>
      </c>
      <c r="K16" s="18" t="s">
        <v>404</v>
      </c>
      <c r="L16" s="20" t="s">
        <v>404</v>
      </c>
      <c r="M16" s="18" t="n">
        <v>0</v>
      </c>
      <c r="N16" s="20" t="n">
        <v>0</v>
      </c>
      <c r="O16" s="18" t="n">
        <v>0</v>
      </c>
      <c r="P16" s="20" t="n">
        <v>0</v>
      </c>
      <c r="Q16" s="18" t="n">
        <v>12.56753318</v>
      </c>
      <c r="R16" s="20" t="n">
        <v>2.32872971</v>
      </c>
    </row>
    <row r="17" spans="1:18">
      <c r="A17" s="15" t="s">
        <v>414</v>
      </c>
      <c r="B17" s="17" t="n">
        <v>6504</v>
      </c>
      <c r="C17" s="18">
        <f>(1325.0/B17*100)</f>
        <v/>
      </c>
      <c r="D17" s="19" t="n">
        <v>5179</v>
      </c>
      <c r="E17" s="18" t="n">
        <v>15.35778765</v>
      </c>
      <c r="F17" s="20" t="n">
        <v>2.9292375</v>
      </c>
      <c r="G17" s="18" t="n">
        <v>62.26951395</v>
      </c>
      <c r="H17" s="20" t="n">
        <v>3.91018507</v>
      </c>
      <c r="I17" s="18" t="n">
        <v>5.40044798</v>
      </c>
      <c r="J17" s="20" t="n">
        <v>1.54253021</v>
      </c>
      <c r="K17" s="18" t="s">
        <v>404</v>
      </c>
      <c r="L17" s="20" t="s">
        <v>404</v>
      </c>
      <c r="M17" s="18" t="n">
        <v>0</v>
      </c>
      <c r="N17" s="20" t="n">
        <v>0</v>
      </c>
      <c r="O17" s="18" t="n">
        <v>0</v>
      </c>
      <c r="P17" s="20" t="n">
        <v>0</v>
      </c>
      <c r="Q17" s="18" t="n">
        <v>16.97225042</v>
      </c>
      <c r="R17" s="20" t="n">
        <v>3.06397822</v>
      </c>
    </row>
    <row r="18" spans="1:18">
      <c r="A18" s="15" t="s">
        <v>415</v>
      </c>
      <c r="B18" s="17" t="n">
        <v>5532</v>
      </c>
      <c r="C18" s="18">
        <f>(0.0/B18*100)</f>
        <v/>
      </c>
      <c r="D18" s="19" t="n">
        <v>5532</v>
      </c>
      <c r="E18" s="18" t="n">
        <v>21.85406474</v>
      </c>
      <c r="F18" s="20" t="n">
        <v>2.89431877</v>
      </c>
      <c r="G18" s="18" t="n">
        <v>60.39460583</v>
      </c>
      <c r="H18" s="20" t="n">
        <v>3.5295281</v>
      </c>
      <c r="I18" s="18" t="n">
        <v>0.69901605</v>
      </c>
      <c r="J18" s="20" t="n">
        <v>0.37456744</v>
      </c>
      <c r="K18" s="18" t="s">
        <v>404</v>
      </c>
      <c r="L18" s="20" t="s">
        <v>404</v>
      </c>
      <c r="M18" s="18" t="n">
        <v>0</v>
      </c>
      <c r="N18" s="20" t="n">
        <v>0</v>
      </c>
      <c r="O18" s="18" t="n">
        <v>0</v>
      </c>
      <c r="P18" s="20" t="n">
        <v>0</v>
      </c>
      <c r="Q18" s="18" t="n">
        <v>17.05231339</v>
      </c>
      <c r="R18" s="20" t="n">
        <v>2.51058188</v>
      </c>
    </row>
    <row r="19" spans="1:18">
      <c r="A19" s="15" t="s">
        <v>416</v>
      </c>
      <c r="B19" s="17" t="n">
        <v>5658</v>
      </c>
      <c r="C19" s="18">
        <f>(327.0/B19*100)</f>
        <v/>
      </c>
      <c r="D19" s="19" t="n">
        <v>5331</v>
      </c>
      <c r="E19" s="18" t="n">
        <v>16.93432546</v>
      </c>
      <c r="F19" s="20" t="n">
        <v>2.82559911</v>
      </c>
      <c r="G19" s="18" t="n">
        <v>77.17971322</v>
      </c>
      <c r="H19" s="20" t="n">
        <v>3.24268525</v>
      </c>
      <c r="I19" s="18" t="n">
        <v>1.52408052</v>
      </c>
      <c r="J19" s="20" t="n">
        <v>0.7630589</v>
      </c>
      <c r="K19" s="18" t="s">
        <v>404</v>
      </c>
      <c r="L19" s="20" t="s">
        <v>404</v>
      </c>
      <c r="M19" s="18" t="n">
        <v>0</v>
      </c>
      <c r="N19" s="20" t="n">
        <v>0</v>
      </c>
      <c r="O19" s="18" t="n">
        <v>0</v>
      </c>
      <c r="P19" s="20" t="n">
        <v>0</v>
      </c>
      <c r="Q19" s="18" t="n">
        <v>4.36188081</v>
      </c>
      <c r="R19" s="20" t="n">
        <v>1.43687438</v>
      </c>
    </row>
    <row r="20" spans="1:18">
      <c r="A20" s="15" t="s">
        <v>417</v>
      </c>
      <c r="B20" s="17" t="n">
        <v>3371</v>
      </c>
      <c r="C20" s="18">
        <f>(24.0/B20*100)</f>
        <v/>
      </c>
      <c r="D20" s="19" t="n">
        <v>3347</v>
      </c>
      <c r="E20" s="18" t="n">
        <v>23.56585502</v>
      </c>
      <c r="F20" s="20" t="n">
        <v>0.21729992</v>
      </c>
      <c r="G20" s="18" t="n">
        <v>64.45261671999999</v>
      </c>
      <c r="H20" s="20" t="n">
        <v>0.29199901</v>
      </c>
      <c r="I20" s="18" t="n">
        <v>1.22888678</v>
      </c>
      <c r="J20" s="20" t="n">
        <v>0.11311178</v>
      </c>
      <c r="K20" s="18" t="s">
        <v>404</v>
      </c>
      <c r="L20" s="20" t="s">
        <v>404</v>
      </c>
      <c r="M20" s="18" t="n">
        <v>0</v>
      </c>
      <c r="N20" s="20" t="n">
        <v>0</v>
      </c>
      <c r="O20" s="18" t="n">
        <v>0</v>
      </c>
      <c r="P20" s="20" t="n">
        <v>0</v>
      </c>
      <c r="Q20" s="18" t="n">
        <v>10.75264148</v>
      </c>
      <c r="R20" s="20" t="n">
        <v>0.17395853</v>
      </c>
    </row>
    <row r="21" spans="1:18">
      <c r="A21" s="15" t="s">
        <v>418</v>
      </c>
      <c r="B21" s="17" t="n">
        <v>5741</v>
      </c>
      <c r="C21" s="18">
        <f>(0.0/B21*100)</f>
        <v/>
      </c>
      <c r="D21" s="19" t="n">
        <v>5741</v>
      </c>
      <c r="E21" s="18" t="n">
        <v>62.08782908</v>
      </c>
      <c r="F21" s="20" t="n">
        <v>3.60049871</v>
      </c>
      <c r="G21" s="18" t="n">
        <v>25.78391203</v>
      </c>
      <c r="H21" s="20" t="n">
        <v>3.64138085</v>
      </c>
      <c r="I21" s="18" t="n">
        <v>7.15745184</v>
      </c>
      <c r="J21" s="20" t="n">
        <v>2.18433928</v>
      </c>
      <c r="K21" s="18" t="s">
        <v>404</v>
      </c>
      <c r="L21" s="20" t="s">
        <v>404</v>
      </c>
      <c r="M21" s="18" t="n">
        <v>0</v>
      </c>
      <c r="N21" s="20" t="n">
        <v>0</v>
      </c>
      <c r="O21" s="18" t="n">
        <v>0</v>
      </c>
      <c r="P21" s="20" t="n">
        <v>0</v>
      </c>
      <c r="Q21" s="18" t="n">
        <v>4.97080706</v>
      </c>
      <c r="R21" s="20" t="n">
        <v>1.5389222</v>
      </c>
    </row>
    <row r="22" spans="1:18">
      <c r="A22" s="15" t="s">
        <v>419</v>
      </c>
      <c r="B22" s="17" t="n">
        <v>6598</v>
      </c>
      <c r="C22" s="18">
        <f>(0.0/B22*100)</f>
        <v/>
      </c>
      <c r="D22" s="19" t="n">
        <v>6598</v>
      </c>
      <c r="E22" s="18" t="n">
        <v>50.49848197</v>
      </c>
      <c r="F22" s="20" t="n">
        <v>4.09173007</v>
      </c>
      <c r="G22" s="18" t="n">
        <v>30.02431144</v>
      </c>
      <c r="H22" s="20" t="n">
        <v>3.57280492</v>
      </c>
      <c r="I22" s="18" t="n">
        <v>1.75108981</v>
      </c>
      <c r="J22" s="20" t="n">
        <v>0.98183897</v>
      </c>
      <c r="K22" s="18" t="s">
        <v>404</v>
      </c>
      <c r="L22" s="20" t="s">
        <v>404</v>
      </c>
      <c r="M22" s="18" t="n">
        <v>0</v>
      </c>
      <c r="N22" s="20" t="n">
        <v>0</v>
      </c>
      <c r="O22" s="18" t="n">
        <v>0</v>
      </c>
      <c r="P22" s="20" t="n">
        <v>0</v>
      </c>
      <c r="Q22" s="18" t="n">
        <v>17.72611677</v>
      </c>
      <c r="R22" s="20" t="n">
        <v>3.1433073</v>
      </c>
    </row>
    <row r="23" spans="1:18">
      <c r="A23" s="15" t="s">
        <v>420</v>
      </c>
      <c r="B23" s="17" t="n">
        <v>11583</v>
      </c>
      <c r="C23" s="18">
        <f>(3185.0/B23*100)</f>
        <v/>
      </c>
      <c r="D23" s="19" t="n">
        <v>8398</v>
      </c>
      <c r="E23" s="18" t="n">
        <v>24.16955329</v>
      </c>
      <c r="F23" s="20" t="n">
        <v>3.54165286</v>
      </c>
      <c r="G23" s="18" t="n">
        <v>65.41890986999999</v>
      </c>
      <c r="H23" s="20" t="n">
        <v>3.86052376</v>
      </c>
      <c r="I23" s="18" t="n">
        <v>5.12202784</v>
      </c>
      <c r="J23" s="20" t="n">
        <v>1.70951704</v>
      </c>
      <c r="K23" s="18" t="s">
        <v>404</v>
      </c>
      <c r="L23" s="20" t="s">
        <v>404</v>
      </c>
      <c r="M23" s="18" t="n">
        <v>0</v>
      </c>
      <c r="N23" s="20" t="n">
        <v>0</v>
      </c>
      <c r="O23" s="18" t="n">
        <v>0</v>
      </c>
      <c r="P23" s="20" t="n">
        <v>0</v>
      </c>
      <c r="Q23" s="18" t="n">
        <v>5.28950901</v>
      </c>
      <c r="R23" s="20" t="n">
        <v>1.82084482</v>
      </c>
    </row>
    <row r="24" spans="1:18">
      <c r="A24" s="15" t="s">
        <v>421</v>
      </c>
      <c r="B24" s="17" t="n">
        <v>6647</v>
      </c>
      <c r="C24" s="18">
        <f>(0.0/B24*100)</f>
        <v/>
      </c>
      <c r="D24" s="19" t="n">
        <v>6647</v>
      </c>
      <c r="E24" s="18" t="n">
        <v>0</v>
      </c>
      <c r="F24" s="20" t="n">
        <v>0</v>
      </c>
      <c r="G24" s="18" t="n">
        <v>0</v>
      </c>
      <c r="H24" s="20" t="n">
        <v>0</v>
      </c>
      <c r="I24" s="18" t="n">
        <v>0</v>
      </c>
      <c r="J24" s="20" t="n">
        <v>0</v>
      </c>
      <c r="K24" s="18" t="s">
        <v>404</v>
      </c>
      <c r="L24" s="20" t="s">
        <v>404</v>
      </c>
      <c r="M24" s="18" t="n">
        <v>100</v>
      </c>
      <c r="N24" s="20" t="n">
        <v>0</v>
      </c>
      <c r="O24" s="18" t="n">
        <v>0</v>
      </c>
      <c r="P24" s="20" t="n">
        <v>0</v>
      </c>
      <c r="Q24" s="18" t="n">
        <v>0</v>
      </c>
      <c r="R24" s="20" t="n">
        <v>0</v>
      </c>
    </row>
    <row r="25" spans="1:18">
      <c r="A25" s="15" t="s">
        <v>422</v>
      </c>
      <c r="B25" s="17" t="n">
        <v>5581</v>
      </c>
      <c r="C25" s="18">
        <f>(0.0/B25*100)</f>
        <v/>
      </c>
      <c r="D25" s="19" t="n">
        <v>5581</v>
      </c>
      <c r="E25" s="18" t="n">
        <v>19.36443986</v>
      </c>
      <c r="F25" s="20" t="n">
        <v>3.33026618</v>
      </c>
      <c r="G25" s="18" t="n">
        <v>73.52960099000001</v>
      </c>
      <c r="H25" s="20" t="n">
        <v>3.39690806</v>
      </c>
      <c r="I25" s="18" t="n">
        <v>1.68434723</v>
      </c>
      <c r="J25" s="20" t="n">
        <v>0.9826282</v>
      </c>
      <c r="K25" s="18" t="s">
        <v>404</v>
      </c>
      <c r="L25" s="20" t="s">
        <v>404</v>
      </c>
      <c r="M25" s="18" t="n">
        <v>0</v>
      </c>
      <c r="N25" s="20" t="n">
        <v>0</v>
      </c>
      <c r="O25" s="18" t="n">
        <v>0</v>
      </c>
      <c r="P25" s="20" t="n">
        <v>0</v>
      </c>
      <c r="Q25" s="18" t="n">
        <v>5.42161193</v>
      </c>
      <c r="R25" s="20" t="n">
        <v>1.64542603</v>
      </c>
    </row>
    <row r="26" spans="1:18">
      <c r="A26" s="15" t="s">
        <v>423</v>
      </c>
      <c r="B26" s="17" t="n">
        <v>4869</v>
      </c>
      <c r="C26" s="18">
        <f>(11.0/B26*100)</f>
        <v/>
      </c>
      <c r="D26" s="19" t="n">
        <v>4858</v>
      </c>
      <c r="E26" s="18" t="n">
        <v>56.35197385</v>
      </c>
      <c r="F26" s="20" t="n">
        <v>2.77924045</v>
      </c>
      <c r="G26" s="18" t="n">
        <v>40.84606477</v>
      </c>
      <c r="H26" s="20" t="n">
        <v>2.8189556</v>
      </c>
      <c r="I26" s="18" t="n">
        <v>1.23436765</v>
      </c>
      <c r="J26" s="20" t="n">
        <v>0.6457975</v>
      </c>
      <c r="K26" s="18" t="s">
        <v>404</v>
      </c>
      <c r="L26" s="20" t="s">
        <v>404</v>
      </c>
      <c r="M26" s="18" t="n">
        <v>0</v>
      </c>
      <c r="N26" s="20" t="n">
        <v>0</v>
      </c>
      <c r="O26" s="18" t="n">
        <v>0</v>
      </c>
      <c r="P26" s="20" t="n">
        <v>0</v>
      </c>
      <c r="Q26" s="18" t="n">
        <v>1.56759373</v>
      </c>
      <c r="R26" s="20" t="n">
        <v>0.72818607</v>
      </c>
    </row>
    <row r="27" spans="1:18">
      <c r="A27" s="15" t="s">
        <v>424</v>
      </c>
      <c r="B27" s="17" t="n">
        <v>5299</v>
      </c>
      <c r="C27" s="18">
        <f>(0.0/B27*100)</f>
        <v/>
      </c>
      <c r="D27" s="19" t="n">
        <v>5299</v>
      </c>
      <c r="E27" s="18" t="n">
        <v>8.666675339999999</v>
      </c>
      <c r="F27" s="20" t="n">
        <v>0.06037321</v>
      </c>
      <c r="G27" s="18" t="n">
        <v>88.50814749</v>
      </c>
      <c r="H27" s="20" t="n">
        <v>0.05097022</v>
      </c>
      <c r="I27" s="18" t="n">
        <v>0.49639057</v>
      </c>
      <c r="J27" s="20" t="n">
        <v>0.009421560000000001</v>
      </c>
      <c r="K27" s="18" t="s">
        <v>404</v>
      </c>
      <c r="L27" s="20" t="s">
        <v>404</v>
      </c>
      <c r="M27" s="18" t="n">
        <v>0</v>
      </c>
      <c r="N27" s="20" t="n">
        <v>0</v>
      </c>
      <c r="O27" s="18" t="n">
        <v>0</v>
      </c>
      <c r="P27" s="20" t="n">
        <v>0</v>
      </c>
      <c r="Q27" s="18" t="n">
        <v>2.3287866</v>
      </c>
      <c r="R27" s="20" t="n">
        <v>0.03808846</v>
      </c>
    </row>
    <row r="28" spans="1:18">
      <c r="A28" s="15" t="s">
        <v>425</v>
      </c>
      <c r="B28" s="17" t="n">
        <v>7568</v>
      </c>
      <c r="C28" s="18">
        <f>(2746.0/B28*100)</f>
        <v/>
      </c>
      <c r="D28" s="19" t="n">
        <v>4822</v>
      </c>
      <c r="E28" s="18" t="n">
        <v>31.01557009</v>
      </c>
      <c r="F28" s="20" t="n">
        <v>4.09919691</v>
      </c>
      <c r="G28" s="18" t="n">
        <v>60.3157098</v>
      </c>
      <c r="H28" s="20" t="n">
        <v>4.07485721</v>
      </c>
      <c r="I28" s="18" t="n">
        <v>8.668720110000001</v>
      </c>
      <c r="J28" s="20" t="n">
        <v>2.51612243</v>
      </c>
      <c r="K28" s="18" t="s">
        <v>404</v>
      </c>
      <c r="L28" s="20" t="s">
        <v>404</v>
      </c>
      <c r="M28" s="18" t="n">
        <v>0</v>
      </c>
      <c r="N28" s="20" t="n">
        <v>0</v>
      </c>
      <c r="O28" s="18" t="n">
        <v>0</v>
      </c>
      <c r="P28" s="20" t="n">
        <v>0</v>
      </c>
      <c r="Q28" s="18" t="n">
        <v>0</v>
      </c>
      <c r="R28" s="20" t="n">
        <v>0</v>
      </c>
    </row>
    <row r="29" spans="1:18">
      <c r="A29" s="15" t="s">
        <v>426</v>
      </c>
      <c r="B29" s="17" t="n">
        <v>5385</v>
      </c>
      <c r="C29" s="18">
        <f>(1126.0/B29*100)</f>
        <v/>
      </c>
      <c r="D29" s="19" t="n">
        <v>4259</v>
      </c>
      <c r="E29" s="18" t="n">
        <v>21.57148219</v>
      </c>
      <c r="F29" s="20" t="n">
        <v>3.38446952</v>
      </c>
      <c r="G29" s="18" t="n">
        <v>46.36555551</v>
      </c>
      <c r="H29" s="20" t="n">
        <v>4.42283707</v>
      </c>
      <c r="I29" s="18" t="n">
        <v>26.92781303</v>
      </c>
      <c r="J29" s="20" t="n">
        <v>4.06909433</v>
      </c>
      <c r="K29" s="18" t="s">
        <v>404</v>
      </c>
      <c r="L29" s="20" t="s">
        <v>404</v>
      </c>
      <c r="M29" s="18" t="n">
        <v>0</v>
      </c>
      <c r="N29" s="20" t="n">
        <v>0</v>
      </c>
      <c r="O29" s="18" t="n">
        <v>0</v>
      </c>
      <c r="P29" s="20" t="n">
        <v>0</v>
      </c>
      <c r="Q29" s="18" t="n">
        <v>5.13514927</v>
      </c>
      <c r="R29" s="20" t="n">
        <v>1.87360952</v>
      </c>
    </row>
    <row r="30" spans="1:18">
      <c r="A30" s="15" t="s">
        <v>427</v>
      </c>
      <c r="B30" s="17" t="n">
        <v>4520</v>
      </c>
      <c r="C30" s="18">
        <f>(1053.0/B30*100)</f>
        <v/>
      </c>
      <c r="D30" s="19" t="n">
        <v>3467</v>
      </c>
      <c r="E30" s="18" t="n">
        <v>75.246178</v>
      </c>
      <c r="F30" s="20" t="n">
        <v>3.31127494</v>
      </c>
      <c r="G30" s="18" t="n">
        <v>21.33620947</v>
      </c>
      <c r="H30" s="20" t="n">
        <v>2.9241156</v>
      </c>
      <c r="I30" s="18" t="n">
        <v>0.72028658</v>
      </c>
      <c r="J30" s="20" t="n">
        <v>0.7808831899999999</v>
      </c>
      <c r="K30" s="18" t="s">
        <v>404</v>
      </c>
      <c r="L30" s="20" t="s">
        <v>404</v>
      </c>
      <c r="M30" s="18" t="n">
        <v>0</v>
      </c>
      <c r="N30" s="20" t="n">
        <v>0</v>
      </c>
      <c r="O30" s="18" t="n">
        <v>0</v>
      </c>
      <c r="P30" s="20" t="n">
        <v>0</v>
      </c>
      <c r="Q30" s="18" t="n">
        <v>2.69732596</v>
      </c>
      <c r="R30" s="20" t="n">
        <v>1.42435084</v>
      </c>
    </row>
    <row r="31" spans="1:18">
      <c r="A31" s="15" t="s">
        <v>428</v>
      </c>
      <c r="B31" s="17" t="n">
        <v>5456</v>
      </c>
      <c r="C31" s="18">
        <f>(502.0/B31*100)</f>
        <v/>
      </c>
      <c r="D31" s="19" t="n">
        <v>4954</v>
      </c>
      <c r="E31" s="18" t="n">
        <v>41.78429146</v>
      </c>
      <c r="F31" s="20" t="n">
        <v>3.17577314</v>
      </c>
      <c r="G31" s="18" t="n">
        <v>40.24361123</v>
      </c>
      <c r="H31" s="20" t="n">
        <v>2.66543852</v>
      </c>
      <c r="I31" s="18" t="n">
        <v>9.60130165</v>
      </c>
      <c r="J31" s="20" t="n">
        <v>1.86478762</v>
      </c>
      <c r="K31" s="18" t="s">
        <v>404</v>
      </c>
      <c r="L31" s="20" t="s">
        <v>404</v>
      </c>
      <c r="M31" s="18" t="n">
        <v>0</v>
      </c>
      <c r="N31" s="20" t="n">
        <v>0</v>
      </c>
      <c r="O31" s="18" t="n">
        <v>0</v>
      </c>
      <c r="P31" s="20" t="n">
        <v>0</v>
      </c>
      <c r="Q31" s="18" t="n">
        <v>8.370795660000001</v>
      </c>
      <c r="R31" s="20" t="n">
        <v>2.03014114</v>
      </c>
    </row>
    <row r="32" spans="1:18">
      <c r="A32" s="15" t="s">
        <v>429</v>
      </c>
      <c r="B32" s="17" t="n">
        <v>4478</v>
      </c>
      <c r="C32" s="18">
        <f>(0.0/B32*100)</f>
        <v/>
      </c>
      <c r="D32" s="19" t="n">
        <v>4478</v>
      </c>
      <c r="E32" s="18" t="n">
        <v>30.04872327</v>
      </c>
      <c r="F32" s="20" t="n">
        <v>3.71898188</v>
      </c>
      <c r="G32" s="18" t="n">
        <v>66.21762711</v>
      </c>
      <c r="H32" s="20" t="n">
        <v>3.80425862</v>
      </c>
      <c r="I32" s="18" t="n">
        <v>2.31769228</v>
      </c>
      <c r="J32" s="20" t="n">
        <v>1.13158202</v>
      </c>
      <c r="K32" s="18" t="s">
        <v>404</v>
      </c>
      <c r="L32" s="20" t="s">
        <v>404</v>
      </c>
      <c r="M32" s="18" t="n">
        <v>0</v>
      </c>
      <c r="N32" s="20" t="n">
        <v>0</v>
      </c>
      <c r="O32" s="18" t="n">
        <v>0</v>
      </c>
      <c r="P32" s="20" t="n">
        <v>0</v>
      </c>
      <c r="Q32" s="18" t="n">
        <v>1.41595734</v>
      </c>
      <c r="R32" s="20" t="n">
        <v>0.96088968</v>
      </c>
    </row>
    <row r="33" spans="1:18">
      <c r="A33" s="15" t="s">
        <v>430</v>
      </c>
      <c r="B33" s="17" t="n">
        <v>7325</v>
      </c>
      <c r="C33" s="18">
        <f>(29.0/B33*100)</f>
        <v/>
      </c>
      <c r="D33" s="19" t="n">
        <v>7296</v>
      </c>
      <c r="E33" s="18" t="n">
        <v>43.40969723</v>
      </c>
      <c r="F33" s="20" t="n">
        <v>4.10477328</v>
      </c>
      <c r="G33" s="18" t="n">
        <v>31.64519515</v>
      </c>
      <c r="H33" s="20" t="n">
        <v>4.06430629</v>
      </c>
      <c r="I33" s="18" t="n">
        <v>12.56230112</v>
      </c>
      <c r="J33" s="20" t="n">
        <v>0.9431853100000001</v>
      </c>
      <c r="K33" s="18" t="s">
        <v>404</v>
      </c>
      <c r="L33" s="20" t="s">
        <v>404</v>
      </c>
      <c r="M33" s="18" t="n">
        <v>0</v>
      </c>
      <c r="N33" s="20" t="n">
        <v>0</v>
      </c>
      <c r="O33" s="18" t="n">
        <v>0</v>
      </c>
      <c r="P33" s="20" t="n">
        <v>0</v>
      </c>
      <c r="Q33" s="18" t="n">
        <v>12.38280651</v>
      </c>
      <c r="R33" s="20" t="n">
        <v>2.56122366</v>
      </c>
    </row>
    <row r="34" spans="1:18">
      <c r="A34" s="15" t="s">
        <v>431</v>
      </c>
      <c r="B34" s="17" t="n">
        <v>6350</v>
      </c>
      <c r="C34" s="18">
        <f>(0.0/B34*100)</f>
        <v/>
      </c>
      <c r="D34" s="19" t="n">
        <v>6350</v>
      </c>
      <c r="E34" s="18" t="n">
        <v>22.15909412</v>
      </c>
      <c r="F34" s="20" t="n">
        <v>2.70263902</v>
      </c>
      <c r="G34" s="18" t="n">
        <v>70.07485414999999</v>
      </c>
      <c r="H34" s="20" t="n">
        <v>3.12129241</v>
      </c>
      <c r="I34" s="18" t="n">
        <v>0.30927073</v>
      </c>
      <c r="J34" s="20" t="n">
        <v>0.19914074</v>
      </c>
      <c r="K34" s="18" t="s">
        <v>404</v>
      </c>
      <c r="L34" s="20" t="s">
        <v>404</v>
      </c>
      <c r="M34" s="18" t="n">
        <v>0</v>
      </c>
      <c r="N34" s="20" t="n">
        <v>0</v>
      </c>
      <c r="O34" s="18" t="n">
        <v>0</v>
      </c>
      <c r="P34" s="20" t="n">
        <v>0</v>
      </c>
      <c r="Q34" s="18" t="n">
        <v>7.456781</v>
      </c>
      <c r="R34" s="20" t="n">
        <v>1.84079459</v>
      </c>
    </row>
    <row r="35" spans="1:18">
      <c r="A35" s="15" t="s">
        <v>432</v>
      </c>
      <c r="B35" s="17" t="n">
        <v>6406</v>
      </c>
      <c r="C35" s="18">
        <f>(450.0/B35*100)</f>
        <v/>
      </c>
      <c r="D35" s="19" t="n">
        <v>5956</v>
      </c>
      <c r="E35" s="18" t="n">
        <v>35.42775318</v>
      </c>
      <c r="F35" s="20" t="n">
        <v>0.5466583</v>
      </c>
      <c r="G35" s="18" t="n">
        <v>54.92272054</v>
      </c>
      <c r="H35" s="20" t="n">
        <v>0.5439646</v>
      </c>
      <c r="I35" s="18" t="n">
        <v>5.02609543</v>
      </c>
      <c r="J35" s="20" t="n">
        <v>0.08215685</v>
      </c>
      <c r="K35" s="18" t="s">
        <v>404</v>
      </c>
      <c r="L35" s="20" t="s">
        <v>404</v>
      </c>
      <c r="M35" s="18" t="n">
        <v>0</v>
      </c>
      <c r="N35" s="20" t="n">
        <v>0</v>
      </c>
      <c r="O35" s="18" t="n">
        <v>0</v>
      </c>
      <c r="P35" s="20" t="n">
        <v>0</v>
      </c>
      <c r="Q35" s="18" t="n">
        <v>4.62343086</v>
      </c>
      <c r="R35" s="20" t="n">
        <v>0.06270894</v>
      </c>
    </row>
    <row r="36" spans="1:18">
      <c r="A36" s="15" t="s">
        <v>433</v>
      </c>
      <c r="B36" s="17" t="n">
        <v>6736</v>
      </c>
      <c r="C36" s="18">
        <f>(636.0/B36*100)</f>
        <v/>
      </c>
      <c r="D36" s="19" t="n">
        <v>6100</v>
      </c>
      <c r="E36" s="18" t="n">
        <v>22.1166928</v>
      </c>
      <c r="F36" s="20" t="n">
        <v>3.46153789</v>
      </c>
      <c r="G36" s="18" t="n">
        <v>77.74247441999999</v>
      </c>
      <c r="H36" s="20" t="n">
        <v>3.45477188</v>
      </c>
      <c r="I36" s="18" t="n">
        <v>0.14083278</v>
      </c>
      <c r="J36" s="20" t="n">
        <v>0.14387497</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18.88180001</v>
      </c>
      <c r="F37" s="20" t="n">
        <v>2.84681672</v>
      </c>
      <c r="G37" s="18" t="n">
        <v>80.08440003</v>
      </c>
      <c r="H37" s="20" t="n">
        <v>2.99274038</v>
      </c>
      <c r="I37" s="18" t="n">
        <v>0.51106475</v>
      </c>
      <c r="J37" s="20" t="n">
        <v>0.51552163</v>
      </c>
      <c r="K37" s="18" t="s">
        <v>404</v>
      </c>
      <c r="L37" s="20" t="s">
        <v>404</v>
      </c>
      <c r="M37" s="18" t="n">
        <v>0</v>
      </c>
      <c r="N37" s="20" t="n">
        <v>0</v>
      </c>
      <c r="O37" s="18" t="n">
        <v>0</v>
      </c>
      <c r="P37" s="20" t="n">
        <v>0</v>
      </c>
      <c r="Q37" s="18" t="n">
        <v>0.52273521</v>
      </c>
      <c r="R37" s="20" t="n">
        <v>0.74351588</v>
      </c>
    </row>
    <row r="38" spans="1:18">
      <c r="A38" s="15" t="s">
        <v>435</v>
      </c>
      <c r="B38" s="17" t="n">
        <v>5860</v>
      </c>
      <c r="C38" s="18">
        <f>(268.0/B38*100)</f>
        <v/>
      </c>
      <c r="D38" s="19" t="n">
        <v>5592</v>
      </c>
      <c r="E38" s="18" t="n">
        <v>26.60188209</v>
      </c>
      <c r="F38" s="20" t="n">
        <v>3.23381091</v>
      </c>
      <c r="G38" s="18" t="n">
        <v>59.48140988</v>
      </c>
      <c r="H38" s="20" t="n">
        <v>3.73739325</v>
      </c>
      <c r="I38" s="18" t="n">
        <v>2.73841667</v>
      </c>
      <c r="J38" s="20" t="n">
        <v>1.44364425</v>
      </c>
      <c r="K38" s="18" t="s">
        <v>404</v>
      </c>
      <c r="L38" s="20" t="s">
        <v>404</v>
      </c>
      <c r="M38" s="18" t="n">
        <v>0</v>
      </c>
      <c r="N38" s="20" t="n">
        <v>0</v>
      </c>
      <c r="O38" s="18" t="n">
        <v>0</v>
      </c>
      <c r="P38" s="20" t="n">
        <v>0</v>
      </c>
      <c r="Q38" s="18" t="n">
        <v>11.17829136</v>
      </c>
      <c r="R38" s="20" t="n">
        <v>2.5746714</v>
      </c>
    </row>
    <row r="39" spans="1:18">
      <c r="A39" s="15" t="s">
        <v>436</v>
      </c>
      <c r="B39" s="17" t="n">
        <v>5895</v>
      </c>
      <c r="C39" s="18">
        <f>(0.0/B39*100)</f>
        <v/>
      </c>
      <c r="D39" s="19" t="n">
        <v>5895</v>
      </c>
      <c r="E39" s="18" t="n">
        <v>46.16320522</v>
      </c>
      <c r="F39" s="20" t="n">
        <v>4.78337566</v>
      </c>
      <c r="G39" s="18" t="n">
        <v>49.84031057</v>
      </c>
      <c r="H39" s="20" t="n">
        <v>4.63307475</v>
      </c>
      <c r="I39" s="18" t="n">
        <v>0.23518098</v>
      </c>
      <c r="J39" s="20" t="n">
        <v>0.19783543</v>
      </c>
      <c r="K39" s="18" t="s">
        <v>404</v>
      </c>
      <c r="L39" s="20" t="s">
        <v>404</v>
      </c>
      <c r="M39" s="18" t="n">
        <v>0</v>
      </c>
      <c r="N39" s="20" t="n">
        <v>0</v>
      </c>
      <c r="O39" s="18" t="n">
        <v>0</v>
      </c>
      <c r="P39" s="20" t="n">
        <v>0</v>
      </c>
      <c r="Q39" s="18" t="n">
        <v>3.76130323</v>
      </c>
      <c r="R39" s="20" t="n">
        <v>1.54325433</v>
      </c>
    </row>
    <row r="40" spans="1:18">
      <c r="A40" s="15" t="s">
        <v>437</v>
      </c>
      <c r="B40" s="17" t="n">
        <v>14157</v>
      </c>
      <c r="C40" s="18">
        <f>(2954.0/B40*100)</f>
        <v/>
      </c>
      <c r="D40" s="19" t="n">
        <v>11203</v>
      </c>
      <c r="E40" s="18" t="n">
        <v>78.77283396999999</v>
      </c>
      <c r="F40" s="20" t="n">
        <v>2.62570625</v>
      </c>
      <c r="G40" s="18" t="n">
        <v>16.52250403</v>
      </c>
      <c r="H40" s="20" t="n">
        <v>2.55392579</v>
      </c>
      <c r="I40" s="18" t="n">
        <v>2.46675535</v>
      </c>
      <c r="J40" s="20" t="n">
        <v>0.7245043799999999</v>
      </c>
      <c r="K40" s="18" t="s">
        <v>404</v>
      </c>
      <c r="L40" s="20" t="s">
        <v>404</v>
      </c>
      <c r="M40" s="18" t="n">
        <v>0</v>
      </c>
      <c r="N40" s="20" t="n">
        <v>0</v>
      </c>
      <c r="O40" s="18" t="n">
        <v>0</v>
      </c>
      <c r="P40" s="20" t="n">
        <v>0</v>
      </c>
      <c r="Q40" s="18" t="n">
        <v>2.23790664</v>
      </c>
      <c r="R40" s="20" t="n">
        <v>1.01920145</v>
      </c>
    </row>
    <row r="41" spans="1:18">
      <c r="A41" s="15" t="s">
        <v>438</v>
      </c>
      <c r="B41" s="17" t="n">
        <v>5712</v>
      </c>
      <c r="C41" s="18">
        <f>(99.0/B41*100)</f>
        <v/>
      </c>
      <c r="D41" s="19" t="n">
        <v>5613</v>
      </c>
      <c r="E41" s="18" t="n">
        <v>45.19276157</v>
      </c>
      <c r="F41" s="20" t="n">
        <v>3.53014938</v>
      </c>
      <c r="G41" s="18" t="n">
        <v>50.36257996</v>
      </c>
      <c r="H41" s="20" t="n">
        <v>3.54032029</v>
      </c>
      <c r="I41" s="18" t="n">
        <v>0.72477506</v>
      </c>
      <c r="J41" s="20" t="n">
        <v>0.59059192</v>
      </c>
      <c r="K41" s="18" t="s">
        <v>404</v>
      </c>
      <c r="L41" s="20" t="s">
        <v>404</v>
      </c>
      <c r="M41" s="18" t="n">
        <v>0</v>
      </c>
      <c r="N41" s="20" t="n">
        <v>0</v>
      </c>
      <c r="O41" s="18" t="n">
        <v>0</v>
      </c>
      <c r="P41" s="20" t="n">
        <v>0</v>
      </c>
      <c r="Q41" s="18" t="n">
        <v>3.71988341</v>
      </c>
      <c r="R41" s="20" t="n">
        <v>1.58076046</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48.62053591</v>
      </c>
      <c r="F44" s="20" t="n">
        <v>3.64146253</v>
      </c>
      <c r="G44" s="18" t="n">
        <v>38.90753145</v>
      </c>
      <c r="H44" s="20" t="n">
        <v>3.47177356</v>
      </c>
      <c r="I44" s="18" t="n">
        <v>0</v>
      </c>
      <c r="J44" s="20" t="n">
        <v>0</v>
      </c>
      <c r="K44" s="18" t="s">
        <v>404</v>
      </c>
      <c r="L44" s="20" t="s">
        <v>404</v>
      </c>
      <c r="M44" s="18" t="n">
        <v>0</v>
      </c>
      <c r="N44" s="20" t="n">
        <v>0</v>
      </c>
      <c r="O44" s="18" t="n">
        <v>0</v>
      </c>
      <c r="P44" s="20" t="n">
        <v>0</v>
      </c>
      <c r="Q44" s="18" t="n">
        <v>12.47193265</v>
      </c>
      <c r="R44" s="20" t="n">
        <v>2.16826669</v>
      </c>
    </row>
    <row r="45" spans="1:18">
      <c r="A45" s="15" t="s">
        <v>442</v>
      </c>
      <c r="B45" s="17" t="n">
        <v>5519</v>
      </c>
      <c r="C45" s="18">
        <f>(0.0/B45*100)</f>
        <v/>
      </c>
      <c r="D45" s="19" t="n">
        <v>5519</v>
      </c>
      <c r="E45" s="18" t="n">
        <v>82.90041088</v>
      </c>
      <c r="F45" s="20" t="n">
        <v>3.18591477</v>
      </c>
      <c r="G45" s="18" t="n">
        <v>12.96223106</v>
      </c>
      <c r="H45" s="20" t="n">
        <v>2.6904849</v>
      </c>
      <c r="I45" s="18" t="n">
        <v>0</v>
      </c>
      <c r="J45" s="20" t="n">
        <v>0</v>
      </c>
      <c r="K45" s="18" t="s">
        <v>404</v>
      </c>
      <c r="L45" s="20" t="s">
        <v>404</v>
      </c>
      <c r="M45" s="18" t="n">
        <v>0</v>
      </c>
      <c r="N45" s="20" t="n">
        <v>0</v>
      </c>
      <c r="O45" s="18" t="n">
        <v>0</v>
      </c>
      <c r="P45" s="20" t="n">
        <v>0</v>
      </c>
      <c r="Q45" s="18" t="n">
        <v>4.13735806</v>
      </c>
      <c r="R45" s="20" t="n">
        <v>1.63396265</v>
      </c>
    </row>
    <row r="46" spans="1:18">
      <c r="A46" s="15" t="s">
        <v>443</v>
      </c>
      <c r="B46" s="17" t="n">
        <v>23141</v>
      </c>
      <c r="C46" s="18">
        <f>(5878.0/B46*100)</f>
        <v/>
      </c>
      <c r="D46" s="19" t="n">
        <v>17263</v>
      </c>
      <c r="E46" s="18" t="n">
        <v>34.25204776</v>
      </c>
      <c r="F46" s="20" t="n">
        <v>2.77589588</v>
      </c>
      <c r="G46" s="18" t="n">
        <v>50.45347279</v>
      </c>
      <c r="H46" s="20" t="n">
        <v>2.80031189</v>
      </c>
      <c r="I46" s="18" t="n">
        <v>15.29447945</v>
      </c>
      <c r="J46" s="20" t="n">
        <v>1.5816056</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34.91790149</v>
      </c>
      <c r="F47" s="20" t="n">
        <v>4.06690621</v>
      </c>
      <c r="G47" s="18" t="n">
        <v>59.27077103</v>
      </c>
      <c r="H47" s="20" t="n">
        <v>3.9607709</v>
      </c>
      <c r="I47" s="18" t="n">
        <v>3.14759677</v>
      </c>
      <c r="J47" s="20" t="n">
        <v>1.24535904</v>
      </c>
      <c r="K47" s="18" t="s">
        <v>404</v>
      </c>
      <c r="L47" s="20" t="s">
        <v>404</v>
      </c>
      <c r="M47" s="18" t="n">
        <v>0</v>
      </c>
      <c r="N47" s="20" t="n">
        <v>0</v>
      </c>
      <c r="O47" s="18" t="n">
        <v>0</v>
      </c>
      <c r="P47" s="20" t="n">
        <v>0</v>
      </c>
      <c r="Q47" s="18" t="n">
        <v>2.66373071</v>
      </c>
      <c r="R47" s="20" t="n">
        <v>1.19435117</v>
      </c>
    </row>
    <row r="48" spans="1:18">
      <c r="A48" s="15" t="s">
        <v>445</v>
      </c>
      <c r="B48" s="17" t="n">
        <v>9841</v>
      </c>
      <c r="C48" s="18">
        <f>(40.0/B48*100)</f>
        <v/>
      </c>
      <c r="D48" s="19" t="n">
        <v>9801</v>
      </c>
      <c r="E48" s="18" t="n">
        <v>40.53561201</v>
      </c>
      <c r="F48" s="20" t="n">
        <v>4.13829674</v>
      </c>
      <c r="G48" s="18" t="n">
        <v>58.17169931</v>
      </c>
      <c r="H48" s="20" t="n">
        <v>4.15267193</v>
      </c>
      <c r="I48" s="18" t="n">
        <v>0.53523928</v>
      </c>
      <c r="J48" s="20" t="n">
        <v>0.52726012</v>
      </c>
      <c r="K48" s="18" t="s">
        <v>404</v>
      </c>
      <c r="L48" s="20" t="s">
        <v>404</v>
      </c>
      <c r="M48" s="18" t="n">
        <v>0</v>
      </c>
      <c r="N48" s="20" t="n">
        <v>0</v>
      </c>
      <c r="O48" s="18" t="n">
        <v>0</v>
      </c>
      <c r="P48" s="20" t="n">
        <v>0</v>
      </c>
      <c r="Q48" s="18" t="n">
        <v>0.7574494000000001</v>
      </c>
      <c r="R48" s="20" t="n">
        <v>0.64555098</v>
      </c>
    </row>
    <row r="49" spans="1:18">
      <c r="A49" s="15" t="s">
        <v>446</v>
      </c>
      <c r="B49" s="17" t="n">
        <v>6349</v>
      </c>
      <c r="C49" s="18">
        <f>(52.0/B49*100)</f>
        <v/>
      </c>
      <c r="D49" s="19" t="n">
        <v>6297</v>
      </c>
      <c r="E49" s="18" t="n">
        <v>10.2047476</v>
      </c>
      <c r="F49" s="20" t="n">
        <v>2.33247734</v>
      </c>
      <c r="G49" s="18" t="n">
        <v>54.55025319</v>
      </c>
      <c r="H49" s="20" t="n">
        <v>3.34446719</v>
      </c>
      <c r="I49" s="18" t="n">
        <v>0</v>
      </c>
      <c r="J49" s="20" t="n">
        <v>0</v>
      </c>
      <c r="K49" s="18" t="s">
        <v>404</v>
      </c>
      <c r="L49" s="20" t="s">
        <v>404</v>
      </c>
      <c r="M49" s="18" t="n">
        <v>0</v>
      </c>
      <c r="N49" s="20" t="n">
        <v>0</v>
      </c>
      <c r="O49" s="18" t="n">
        <v>0</v>
      </c>
      <c r="P49" s="20" t="n">
        <v>0</v>
      </c>
      <c r="Q49" s="18" t="n">
        <v>35.2449992</v>
      </c>
      <c r="R49" s="20" t="n">
        <v>3.00532332</v>
      </c>
    </row>
    <row r="50" spans="1:18">
      <c r="A50" s="15" t="s">
        <v>447</v>
      </c>
      <c r="B50" s="17" t="n">
        <v>11795</v>
      </c>
      <c r="C50" s="18">
        <f>(1031.0/B50*100)</f>
        <v/>
      </c>
      <c r="D50" s="19" t="n">
        <v>10764</v>
      </c>
      <c r="E50" s="18" t="n">
        <v>58.74081048</v>
      </c>
      <c r="F50" s="20" t="n">
        <v>3.51378873</v>
      </c>
      <c r="G50" s="18" t="n">
        <v>27.02093635</v>
      </c>
      <c r="H50" s="20" t="n">
        <v>3.17119595</v>
      </c>
      <c r="I50" s="18" t="n">
        <v>8.769175479999999</v>
      </c>
      <c r="J50" s="20" t="n">
        <v>2.05654139</v>
      </c>
      <c r="K50" s="18" t="s">
        <v>404</v>
      </c>
      <c r="L50" s="20" t="s">
        <v>404</v>
      </c>
      <c r="M50" s="18" t="n">
        <v>0</v>
      </c>
      <c r="N50" s="20" t="n">
        <v>0</v>
      </c>
      <c r="O50" s="18" t="n">
        <v>0</v>
      </c>
      <c r="P50" s="20" t="n">
        <v>0</v>
      </c>
      <c r="Q50" s="18" t="n">
        <v>5.46907769</v>
      </c>
      <c r="R50" s="20" t="n">
        <v>1.19551666</v>
      </c>
    </row>
    <row r="51" spans="1:18">
      <c r="A51" s="15" t="s">
        <v>448</v>
      </c>
      <c r="B51" s="17" t="n">
        <v>6866</v>
      </c>
      <c r="C51" s="18">
        <f>(1218.0/B51*100)</f>
        <v/>
      </c>
      <c r="D51" s="19" t="n">
        <v>5648</v>
      </c>
      <c r="E51" s="18" t="n">
        <v>20.14688753</v>
      </c>
      <c r="F51" s="20" t="n">
        <v>3.39593325</v>
      </c>
      <c r="G51" s="18" t="n">
        <v>72.59182613999999</v>
      </c>
      <c r="H51" s="20" t="n">
        <v>3.9220055</v>
      </c>
      <c r="I51" s="18" t="n">
        <v>7.26128633</v>
      </c>
      <c r="J51" s="20" t="n">
        <v>2.16849902</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25.68855443</v>
      </c>
      <c r="F52" s="20" t="n">
        <v>3.33530501</v>
      </c>
      <c r="G52" s="18" t="n">
        <v>65.62915065999999</v>
      </c>
      <c r="H52" s="20" t="n">
        <v>3.61982858</v>
      </c>
      <c r="I52" s="18" t="n">
        <v>0.70727103</v>
      </c>
      <c r="J52" s="20" t="n">
        <v>0.01650758</v>
      </c>
      <c r="K52" s="18" t="s">
        <v>404</v>
      </c>
      <c r="L52" s="20" t="s">
        <v>404</v>
      </c>
      <c r="M52" s="18" t="n">
        <v>0</v>
      </c>
      <c r="N52" s="20" t="n">
        <v>0</v>
      </c>
      <c r="O52" s="18" t="n">
        <v>0</v>
      </c>
      <c r="P52" s="20" t="n">
        <v>0</v>
      </c>
      <c r="Q52" s="18" t="n">
        <v>7.97502388</v>
      </c>
      <c r="R52" s="20" t="n">
        <v>2.22407578</v>
      </c>
    </row>
    <row r="53" spans="1:18">
      <c r="A53" s="15" t="s">
        <v>450</v>
      </c>
      <c r="B53" s="17" t="n">
        <v>5571</v>
      </c>
      <c r="C53" s="18">
        <f>(0.0/B53*100)</f>
        <v/>
      </c>
      <c r="D53" s="19" t="n">
        <v>5571</v>
      </c>
      <c r="E53" s="18" t="n">
        <v>30.28481908</v>
      </c>
      <c r="F53" s="20" t="n">
        <v>0.11678643</v>
      </c>
      <c r="G53" s="18" t="n">
        <v>55.37595961</v>
      </c>
      <c r="H53" s="20" t="n">
        <v>0.15023934</v>
      </c>
      <c r="I53" s="18" t="n">
        <v>1.01628048</v>
      </c>
      <c r="J53" s="20" t="n">
        <v>0.06215544</v>
      </c>
      <c r="K53" s="18" t="s">
        <v>404</v>
      </c>
      <c r="L53" s="20" t="s">
        <v>404</v>
      </c>
      <c r="M53" s="18" t="n">
        <v>0</v>
      </c>
      <c r="N53" s="20" t="n">
        <v>0</v>
      </c>
      <c r="O53" s="18" t="n">
        <v>0</v>
      </c>
      <c r="P53" s="20" t="n">
        <v>0</v>
      </c>
      <c r="Q53" s="18" t="n">
        <v>13.32294083</v>
      </c>
      <c r="R53" s="20" t="n">
        <v>0.11721348</v>
      </c>
    </row>
    <row r="54" spans="1:18">
      <c r="A54" s="15" t="s">
        <v>451</v>
      </c>
      <c r="B54" s="17" t="n">
        <v>4740</v>
      </c>
      <c r="C54" s="18">
        <f>(199.0/B54*100)</f>
        <v/>
      </c>
      <c r="D54" s="19" t="n">
        <v>4541</v>
      </c>
      <c r="E54" s="18" t="n">
        <v>30.88239645</v>
      </c>
      <c r="F54" s="20" t="n">
        <v>4.04283846</v>
      </c>
      <c r="G54" s="18" t="n">
        <v>32.09793306</v>
      </c>
      <c r="H54" s="20" t="n">
        <v>4.07220373</v>
      </c>
      <c r="I54" s="18" t="n">
        <v>12.32065786</v>
      </c>
      <c r="J54" s="20" t="n">
        <v>1.87807052</v>
      </c>
      <c r="K54" s="18" t="s">
        <v>404</v>
      </c>
      <c r="L54" s="20" t="s">
        <v>404</v>
      </c>
      <c r="M54" s="18" t="n">
        <v>0</v>
      </c>
      <c r="N54" s="20" t="n">
        <v>0</v>
      </c>
      <c r="O54" s="18" t="n">
        <v>0</v>
      </c>
      <c r="P54" s="20" t="n">
        <v>0</v>
      </c>
      <c r="Q54" s="18" t="n">
        <v>24.69901263</v>
      </c>
      <c r="R54" s="20" t="n">
        <v>3.70559277</v>
      </c>
    </row>
    <row r="55" spans="1:18">
      <c r="A55" s="15" t="s">
        <v>452</v>
      </c>
      <c r="B55" s="17" t="n">
        <v>5316</v>
      </c>
      <c r="C55" s="18">
        <f>(43.0/B55*100)</f>
        <v/>
      </c>
      <c r="D55" s="19" t="n">
        <v>5273</v>
      </c>
      <c r="E55" s="18" t="n">
        <v>42.99162171</v>
      </c>
      <c r="F55" s="20" t="n">
        <v>3.28732436</v>
      </c>
      <c r="G55" s="18" t="n">
        <v>21.70044857</v>
      </c>
      <c r="H55" s="20" t="n">
        <v>2.7603831</v>
      </c>
      <c r="I55" s="18" t="n">
        <v>0</v>
      </c>
      <c r="J55" s="20" t="n">
        <v>0</v>
      </c>
      <c r="K55" s="18" t="s">
        <v>404</v>
      </c>
      <c r="L55" s="20" t="s">
        <v>404</v>
      </c>
      <c r="M55" s="18" t="n">
        <v>0</v>
      </c>
      <c r="N55" s="20" t="n">
        <v>0</v>
      </c>
      <c r="O55" s="18" t="n">
        <v>0</v>
      </c>
      <c r="P55" s="20" t="n">
        <v>0</v>
      </c>
      <c r="Q55" s="18" t="n">
        <v>35.30792971</v>
      </c>
      <c r="R55" s="20" t="n">
        <v>2.8955098</v>
      </c>
    </row>
    <row r="56" spans="1:18">
      <c r="A56" s="15" t="s">
        <v>453</v>
      </c>
      <c r="B56" s="17" t="n">
        <v>5359</v>
      </c>
      <c r="C56" s="18">
        <f>(0.0/B56*100)</f>
        <v/>
      </c>
      <c r="D56" s="19" t="n">
        <v>5359</v>
      </c>
      <c r="E56" s="18" t="n">
        <v>40.63602308</v>
      </c>
      <c r="F56" s="20" t="n">
        <v>4.02811127</v>
      </c>
      <c r="G56" s="18" t="n">
        <v>50.26817975</v>
      </c>
      <c r="H56" s="20" t="n">
        <v>4.28144539</v>
      </c>
      <c r="I56" s="18" t="n">
        <v>4.28530324</v>
      </c>
      <c r="J56" s="20" t="n">
        <v>1.60179577</v>
      </c>
      <c r="K56" s="18" t="s">
        <v>404</v>
      </c>
      <c r="L56" s="20" t="s">
        <v>404</v>
      </c>
      <c r="M56" s="18" t="n">
        <v>0</v>
      </c>
      <c r="N56" s="20" t="n">
        <v>0</v>
      </c>
      <c r="O56" s="18" t="n">
        <v>0</v>
      </c>
      <c r="P56" s="20" t="n">
        <v>0</v>
      </c>
      <c r="Q56" s="18" t="n">
        <v>4.81049392</v>
      </c>
      <c r="R56" s="20" t="n">
        <v>1.99612488</v>
      </c>
    </row>
    <row r="57" spans="1:18">
      <c r="A57" s="15" t="s">
        <v>454</v>
      </c>
      <c r="B57" s="17" t="n">
        <v>6513</v>
      </c>
      <c r="C57" s="18">
        <f>(0.0/B57*100)</f>
        <v/>
      </c>
      <c r="D57" s="19" t="n">
        <v>6513</v>
      </c>
      <c r="E57" s="18" t="n">
        <v>59.43175332</v>
      </c>
      <c r="F57" s="20" t="n">
        <v>3.74587317</v>
      </c>
      <c r="G57" s="18" t="n">
        <v>19.10785566</v>
      </c>
      <c r="H57" s="20" t="n">
        <v>2.68467105</v>
      </c>
      <c r="I57" s="18" t="n">
        <v>0</v>
      </c>
      <c r="J57" s="20" t="n">
        <v>0</v>
      </c>
      <c r="K57" s="18" t="s">
        <v>404</v>
      </c>
      <c r="L57" s="20" t="s">
        <v>404</v>
      </c>
      <c r="M57" s="18" t="n">
        <v>0</v>
      </c>
      <c r="N57" s="20" t="n">
        <v>0</v>
      </c>
      <c r="O57" s="18" t="n">
        <v>0</v>
      </c>
      <c r="P57" s="20" t="n">
        <v>0</v>
      </c>
      <c r="Q57" s="18" t="n">
        <v>21.46039102</v>
      </c>
      <c r="R57" s="20" t="n">
        <v>3.16998591</v>
      </c>
    </row>
    <row r="58" spans="1:18">
      <c r="A58" s="15" t="s">
        <v>455</v>
      </c>
      <c r="B58" s="17" t="n">
        <v>7267</v>
      </c>
      <c r="C58" s="18">
        <f>(0.0/B58*100)</f>
        <v/>
      </c>
      <c r="D58" s="19" t="n">
        <v>7267</v>
      </c>
      <c r="E58" s="18" t="n">
        <v>26.54343458</v>
      </c>
      <c r="F58" s="20" t="n">
        <v>2.8218648</v>
      </c>
      <c r="G58" s="18" t="n">
        <v>14.48474827</v>
      </c>
      <c r="H58" s="20" t="n">
        <v>2.26908257</v>
      </c>
      <c r="I58" s="18" t="n">
        <v>0</v>
      </c>
      <c r="J58" s="20" t="n">
        <v>0</v>
      </c>
      <c r="K58" s="18" t="s">
        <v>404</v>
      </c>
      <c r="L58" s="20" t="s">
        <v>404</v>
      </c>
      <c r="M58" s="18" t="n">
        <v>0</v>
      </c>
      <c r="N58" s="20" t="n">
        <v>0</v>
      </c>
      <c r="O58" s="18" t="n">
        <v>0</v>
      </c>
      <c r="P58" s="20" t="n">
        <v>0</v>
      </c>
      <c r="Q58" s="18" t="n">
        <v>58.97181715</v>
      </c>
      <c r="R58" s="20" t="n">
        <v>3.46458126</v>
      </c>
    </row>
    <row r="59" spans="1:18">
      <c r="A59" s="15" t="s">
        <v>456</v>
      </c>
      <c r="B59" s="17" t="n">
        <v>4826</v>
      </c>
      <c r="C59" s="18">
        <f>(0.0/B59*100)</f>
        <v/>
      </c>
      <c r="D59" s="19" t="n">
        <v>4826</v>
      </c>
      <c r="E59" s="18" t="n">
        <v>36.95100588</v>
      </c>
      <c r="F59" s="20" t="n">
        <v>1.16427392</v>
      </c>
      <c r="G59" s="18" t="n">
        <v>29.78923039</v>
      </c>
      <c r="H59" s="20" t="n">
        <v>1.25156933</v>
      </c>
      <c r="I59" s="18" t="n">
        <v>0</v>
      </c>
      <c r="J59" s="20" t="n">
        <v>0</v>
      </c>
      <c r="K59" s="18" t="s">
        <v>404</v>
      </c>
      <c r="L59" s="20" t="s">
        <v>404</v>
      </c>
      <c r="M59" s="18" t="n">
        <v>0</v>
      </c>
      <c r="N59" s="20" t="n">
        <v>0</v>
      </c>
      <c r="O59" s="18" t="n">
        <v>0.39757284</v>
      </c>
      <c r="P59" s="20" t="n">
        <v>0.28033088</v>
      </c>
      <c r="Q59" s="18" t="n">
        <v>32.86219089</v>
      </c>
      <c r="R59" s="20" t="n">
        <v>1.4319006</v>
      </c>
    </row>
    <row r="60" spans="1:18">
      <c r="A60" s="15" t="s">
        <v>457</v>
      </c>
      <c r="B60" s="17" t="n">
        <v>4546</v>
      </c>
      <c r="C60" s="18">
        <f>(0.0/B60*100)</f>
        <v/>
      </c>
      <c r="D60" s="19" t="n">
        <v>4546</v>
      </c>
      <c r="E60" s="18" t="n">
        <v>35.04534641</v>
      </c>
      <c r="F60" s="20" t="n">
        <v>3.06642653</v>
      </c>
      <c r="G60" s="18" t="n">
        <v>13.70605389</v>
      </c>
      <c r="H60" s="20" t="n">
        <v>2.29726864</v>
      </c>
      <c r="I60" s="18" t="n">
        <v>0</v>
      </c>
      <c r="J60" s="20" t="n">
        <v>0</v>
      </c>
      <c r="K60" s="18" t="s">
        <v>404</v>
      </c>
      <c r="L60" s="20" t="s">
        <v>404</v>
      </c>
      <c r="M60" s="18" t="n">
        <v>0</v>
      </c>
      <c r="N60" s="20" t="n">
        <v>0</v>
      </c>
      <c r="O60" s="18" t="n">
        <v>0</v>
      </c>
      <c r="P60" s="20" t="n">
        <v>0</v>
      </c>
      <c r="Q60" s="18" t="n">
        <v>51.2485997</v>
      </c>
      <c r="R60" s="20" t="n">
        <v>3.08087106</v>
      </c>
    </row>
    <row r="61" spans="1:18">
      <c r="A61" s="15" t="s">
        <v>458</v>
      </c>
      <c r="B61" s="17" t="n">
        <v>6525</v>
      </c>
      <c r="C61" s="18">
        <f>(0.0/B61*100)</f>
        <v/>
      </c>
      <c r="D61" s="19" t="n">
        <v>6525</v>
      </c>
      <c r="E61" s="18" t="n">
        <v>15.87734481</v>
      </c>
      <c r="F61" s="20" t="n">
        <v>2.19486719</v>
      </c>
      <c r="G61" s="18" t="n">
        <v>69.8960295</v>
      </c>
      <c r="H61" s="20" t="n">
        <v>2.67878667</v>
      </c>
      <c r="I61" s="18" t="n">
        <v>1.18782742</v>
      </c>
      <c r="J61" s="20" t="n">
        <v>0.71730393</v>
      </c>
      <c r="K61" s="18" t="s">
        <v>404</v>
      </c>
      <c r="L61" s="20" t="s">
        <v>404</v>
      </c>
      <c r="M61" s="18" t="n">
        <v>0</v>
      </c>
      <c r="N61" s="20" t="n">
        <v>0</v>
      </c>
      <c r="O61" s="18" t="n">
        <v>0</v>
      </c>
      <c r="P61" s="20" t="n">
        <v>0</v>
      </c>
      <c r="Q61" s="18" t="n">
        <v>13.03879827</v>
      </c>
      <c r="R61" s="20" t="n">
        <v>1.97057659</v>
      </c>
    </row>
    <row r="62" spans="1:18">
      <c r="A62" s="15" t="s">
        <v>459</v>
      </c>
      <c r="B62" s="17" t="n">
        <v>4476</v>
      </c>
      <c r="C62" s="18">
        <f>(0.0/B62*100)</f>
        <v/>
      </c>
      <c r="D62" s="19" t="n">
        <v>4476</v>
      </c>
      <c r="E62" s="18" t="n">
        <v>52.81309904</v>
      </c>
      <c r="F62" s="20" t="n">
        <v>0.05813368</v>
      </c>
      <c r="G62" s="18" t="n">
        <v>39.57367657</v>
      </c>
      <c r="H62" s="20" t="n">
        <v>0.05625871</v>
      </c>
      <c r="I62" s="18" t="n">
        <v>0.43076457</v>
      </c>
      <c r="J62" s="20" t="n">
        <v>0.00694981</v>
      </c>
      <c r="K62" s="18" t="s">
        <v>404</v>
      </c>
      <c r="L62" s="20" t="s">
        <v>404</v>
      </c>
      <c r="M62" s="18" t="n">
        <v>0</v>
      </c>
      <c r="N62" s="20" t="n">
        <v>0</v>
      </c>
      <c r="O62" s="18" t="n">
        <v>0</v>
      </c>
      <c r="P62" s="20" t="n">
        <v>0</v>
      </c>
      <c r="Q62" s="18" t="n">
        <v>7.18245982</v>
      </c>
      <c r="R62" s="20" t="n">
        <v>0.02945737</v>
      </c>
    </row>
    <row r="63" spans="1:18">
      <c r="A63" s="15" t="s">
        <v>460</v>
      </c>
      <c r="B63" s="17" t="n">
        <v>5324</v>
      </c>
      <c r="C63" s="18">
        <f>(0.0/B63*100)</f>
        <v/>
      </c>
      <c r="D63" s="19" t="n">
        <v>5324</v>
      </c>
      <c r="E63" s="18" t="n">
        <v>43.93209539</v>
      </c>
      <c r="F63" s="20" t="n">
        <v>0.16643722</v>
      </c>
      <c r="G63" s="18" t="n">
        <v>24.23039595</v>
      </c>
      <c r="H63" s="20" t="n">
        <v>0.13836264</v>
      </c>
      <c r="I63" s="18" t="n">
        <v>0</v>
      </c>
      <c r="J63" s="20" t="n">
        <v>0</v>
      </c>
      <c r="K63" s="18" t="s">
        <v>404</v>
      </c>
      <c r="L63" s="20" t="s">
        <v>404</v>
      </c>
      <c r="M63" s="18" t="n">
        <v>0</v>
      </c>
      <c r="N63" s="20" t="n">
        <v>0</v>
      </c>
      <c r="O63" s="18" t="n">
        <v>0</v>
      </c>
      <c r="P63" s="20" t="n">
        <v>0</v>
      </c>
      <c r="Q63" s="18" t="n">
        <v>31.83750866</v>
      </c>
      <c r="R63" s="20" t="n">
        <v>0.19254195</v>
      </c>
    </row>
    <row r="64" spans="1:18">
      <c r="A64" s="15" t="s">
        <v>461</v>
      </c>
      <c r="B64" s="17" t="n">
        <v>3634</v>
      </c>
      <c r="C64" s="18">
        <f>(27.0/B64*100)</f>
        <v/>
      </c>
      <c r="D64" s="19" t="n">
        <v>3607</v>
      </c>
      <c r="E64" s="18" t="n">
        <v>68.71520431</v>
      </c>
      <c r="F64" s="20" t="n">
        <v>0.12713992</v>
      </c>
      <c r="G64" s="18" t="n">
        <v>16.96812338</v>
      </c>
      <c r="H64" s="20" t="n">
        <v>0.08935390999999999</v>
      </c>
      <c r="I64" s="18" t="n">
        <v>0</v>
      </c>
      <c r="J64" s="20" t="n">
        <v>0</v>
      </c>
      <c r="K64" s="18" t="s">
        <v>404</v>
      </c>
      <c r="L64" s="20" t="s">
        <v>404</v>
      </c>
      <c r="M64" s="18" t="n">
        <v>0</v>
      </c>
      <c r="N64" s="20" t="n">
        <v>0</v>
      </c>
      <c r="O64" s="18" t="n">
        <v>0</v>
      </c>
      <c r="P64" s="20" t="n">
        <v>0</v>
      </c>
      <c r="Q64" s="18" t="n">
        <v>14.31667231</v>
      </c>
      <c r="R64" s="20" t="n">
        <v>0.08473582</v>
      </c>
    </row>
    <row r="65" spans="1:18">
      <c r="A65" s="15" t="s">
        <v>462</v>
      </c>
      <c r="B65" s="17" t="n">
        <v>5325</v>
      </c>
      <c r="C65" s="18">
        <f>(0.0/B65*100)</f>
        <v/>
      </c>
      <c r="D65" s="19" t="n">
        <v>5325</v>
      </c>
      <c r="E65" s="18" t="n">
        <v>65.98394955000001</v>
      </c>
      <c r="F65" s="20" t="n">
        <v>2.95841101</v>
      </c>
      <c r="G65" s="18" t="n">
        <v>30.89520147</v>
      </c>
      <c r="H65" s="20" t="n">
        <v>3.18920292</v>
      </c>
      <c r="I65" s="18" t="n">
        <v>0</v>
      </c>
      <c r="J65" s="20" t="n">
        <v>0</v>
      </c>
      <c r="K65" s="18" t="s">
        <v>404</v>
      </c>
      <c r="L65" s="20" t="s">
        <v>404</v>
      </c>
      <c r="M65" s="18" t="n">
        <v>0</v>
      </c>
      <c r="N65" s="20" t="n">
        <v>0</v>
      </c>
      <c r="O65" s="18" t="n">
        <v>0</v>
      </c>
      <c r="P65" s="20" t="n">
        <v>0</v>
      </c>
      <c r="Q65" s="18" t="n">
        <v>3.12084899</v>
      </c>
      <c r="R65" s="20" t="n">
        <v>1.2444724</v>
      </c>
    </row>
    <row r="66" spans="1:18">
      <c r="A66" s="15" t="s">
        <v>463</v>
      </c>
      <c r="B66" s="17" t="n">
        <v>5665</v>
      </c>
      <c r="C66" s="18">
        <f>(0.0/B66*100)</f>
        <v/>
      </c>
      <c r="D66" s="19" t="n">
        <v>5665</v>
      </c>
      <c r="E66" s="18" t="n">
        <v>33.91424776</v>
      </c>
      <c r="F66" s="20" t="n">
        <v>0.44084931</v>
      </c>
      <c r="G66" s="18" t="n">
        <v>54.96549099</v>
      </c>
      <c r="H66" s="20" t="n">
        <v>0.489573</v>
      </c>
      <c r="I66" s="18" t="n">
        <v>1.05209465</v>
      </c>
      <c r="J66" s="20" t="n">
        <v>0.33984667</v>
      </c>
      <c r="K66" s="18" t="s">
        <v>404</v>
      </c>
      <c r="L66" s="20" t="s">
        <v>404</v>
      </c>
      <c r="M66" s="18" t="n">
        <v>0</v>
      </c>
      <c r="N66" s="20" t="n">
        <v>0</v>
      </c>
      <c r="O66" s="18" t="n">
        <v>0</v>
      </c>
      <c r="P66" s="20" t="n">
        <v>0</v>
      </c>
      <c r="Q66" s="18" t="n">
        <v>10.06816661</v>
      </c>
      <c r="R66" s="20" t="n">
        <v>0.07031121</v>
      </c>
    </row>
    <row r="67" spans="1:18">
      <c r="A67" s="15" t="s">
        <v>464</v>
      </c>
      <c r="B67" s="17" t="n">
        <v>6971</v>
      </c>
      <c r="C67" s="18">
        <f>(0.0/B67*100)</f>
        <v/>
      </c>
      <c r="D67" s="19" t="n">
        <v>6971</v>
      </c>
      <c r="E67" s="18" t="n">
        <v>38.01225628</v>
      </c>
      <c r="F67" s="20" t="n">
        <v>3.46321071</v>
      </c>
      <c r="G67" s="18" t="n">
        <v>37.17067246</v>
      </c>
      <c r="H67" s="20" t="n">
        <v>3.57881733</v>
      </c>
      <c r="I67" s="18" t="n">
        <v>0.8893451</v>
      </c>
      <c r="J67" s="20" t="n">
        <v>0.5227811</v>
      </c>
      <c r="K67" s="18" t="s">
        <v>404</v>
      </c>
      <c r="L67" s="20" t="s">
        <v>404</v>
      </c>
      <c r="M67" s="18" t="n">
        <v>0</v>
      </c>
      <c r="N67" s="20" t="n">
        <v>0</v>
      </c>
      <c r="O67" s="18" t="n">
        <v>0</v>
      </c>
      <c r="P67" s="20" t="n">
        <v>0</v>
      </c>
      <c r="Q67" s="18" t="n">
        <v>23.92772616</v>
      </c>
      <c r="R67" s="20" t="n">
        <v>2.66854978</v>
      </c>
    </row>
    <row r="68" spans="1:18">
      <c r="A68" s="15" t="s">
        <v>465</v>
      </c>
      <c r="B68" s="17" t="n">
        <v>12083</v>
      </c>
      <c r="C68" s="18">
        <f>(0.0/B68*100)</f>
        <v/>
      </c>
      <c r="D68" s="19" t="n">
        <v>12083</v>
      </c>
      <c r="E68" s="18" t="n">
        <v>77.10287236000001</v>
      </c>
      <c r="F68" s="20" t="n">
        <v>0.07438764</v>
      </c>
      <c r="G68" s="18" t="n">
        <v>16.0608714</v>
      </c>
      <c r="H68" s="20" t="n">
        <v>0.06456126</v>
      </c>
      <c r="I68" s="18" t="n">
        <v>0.73080554</v>
      </c>
      <c r="J68" s="20" t="n">
        <v>0.02197892</v>
      </c>
      <c r="K68" s="18" t="s">
        <v>404</v>
      </c>
      <c r="L68" s="20" t="s">
        <v>404</v>
      </c>
      <c r="M68" s="18" t="n">
        <v>0</v>
      </c>
      <c r="N68" s="20" t="n">
        <v>0</v>
      </c>
      <c r="O68" s="18" t="n">
        <v>0</v>
      </c>
      <c r="P68" s="20" t="n">
        <v>0</v>
      </c>
      <c r="Q68" s="18" t="n">
        <v>6.1054507</v>
      </c>
      <c r="R68" s="20" t="n">
        <v>0.03060645</v>
      </c>
    </row>
    <row r="69" spans="1:18">
      <c r="A69" s="15" t="s">
        <v>466</v>
      </c>
      <c r="B69" s="17" t="n">
        <v>4876</v>
      </c>
      <c r="C69" s="18">
        <f>(0.0/B69*100)</f>
        <v/>
      </c>
      <c r="D69" s="19" t="n">
        <v>4876</v>
      </c>
      <c r="E69" s="18" t="n">
        <v>63.76186628</v>
      </c>
      <c r="F69" s="20" t="n">
        <v>3.79576833</v>
      </c>
      <c r="G69" s="18" t="n">
        <v>28.48964893</v>
      </c>
      <c r="H69" s="20" t="n">
        <v>3.6680247</v>
      </c>
      <c r="I69" s="18" t="n">
        <v>0</v>
      </c>
      <c r="J69" s="20" t="n">
        <v>0</v>
      </c>
      <c r="K69" s="18" t="s">
        <v>404</v>
      </c>
      <c r="L69" s="20" t="s">
        <v>404</v>
      </c>
      <c r="M69" s="18" t="n">
        <v>0</v>
      </c>
      <c r="N69" s="20" t="n">
        <v>0</v>
      </c>
      <c r="O69" s="18" t="n">
        <v>0</v>
      </c>
      <c r="P69" s="20" t="n">
        <v>0</v>
      </c>
      <c r="Q69" s="18" t="n">
        <v>7.74848479</v>
      </c>
      <c r="R69" s="20" t="n">
        <v>2.04127314</v>
      </c>
    </row>
    <row r="70" spans="1:18">
      <c r="A70" s="15" t="s">
        <v>467</v>
      </c>
      <c r="B70" s="17" t="n">
        <v>6036</v>
      </c>
      <c r="C70" s="18">
        <f>(0.0/B70*100)</f>
        <v/>
      </c>
      <c r="D70" s="19" t="n">
        <v>6036</v>
      </c>
      <c r="E70" s="18" t="n">
        <v>94.10157888000001</v>
      </c>
      <c r="F70" s="20" t="n">
        <v>2.7124253</v>
      </c>
      <c r="G70" s="18" t="n">
        <v>5.25688953</v>
      </c>
      <c r="H70" s="20" t="n">
        <v>2.67375687</v>
      </c>
      <c r="I70" s="18" t="n">
        <v>0</v>
      </c>
      <c r="J70" s="20" t="n">
        <v>0</v>
      </c>
      <c r="K70" s="18" t="s">
        <v>404</v>
      </c>
      <c r="L70" s="20" t="s">
        <v>404</v>
      </c>
      <c r="M70" s="18" t="n">
        <v>0</v>
      </c>
      <c r="N70" s="20" t="n">
        <v>0</v>
      </c>
      <c r="O70" s="18" t="n">
        <v>0</v>
      </c>
      <c r="P70" s="20" t="n">
        <v>0</v>
      </c>
      <c r="Q70" s="18" t="n">
        <v>0.64153159</v>
      </c>
      <c r="R70" s="20" t="n">
        <v>0.48689703</v>
      </c>
    </row>
    <row r="71" spans="1:18">
      <c r="A71" s="15" t="s">
        <v>468</v>
      </c>
      <c r="B71" s="17" t="n">
        <v>6115</v>
      </c>
      <c r="C71" s="18">
        <f>(0.0/B71*100)</f>
        <v/>
      </c>
      <c r="D71" s="19" t="n">
        <v>6115</v>
      </c>
      <c r="E71" s="18" t="n">
        <v>91.30993454999999</v>
      </c>
      <c r="F71" s="20" t="n">
        <v>0.814298</v>
      </c>
      <c r="G71" s="18" t="n">
        <v>6.22921745</v>
      </c>
      <c r="H71" s="20" t="n">
        <v>0.8044085</v>
      </c>
      <c r="I71" s="18" t="n">
        <v>0.62661758</v>
      </c>
      <c r="J71" s="20" t="n">
        <v>0.02967901</v>
      </c>
      <c r="K71" s="18" t="s">
        <v>404</v>
      </c>
      <c r="L71" s="20" t="s">
        <v>404</v>
      </c>
      <c r="M71" s="18" t="n">
        <v>0</v>
      </c>
      <c r="N71" s="20" t="n">
        <v>0</v>
      </c>
      <c r="O71" s="18" t="n">
        <v>0</v>
      </c>
      <c r="P71" s="20" t="n">
        <v>0</v>
      </c>
      <c r="Q71" s="18" t="n">
        <v>1.83423041</v>
      </c>
      <c r="R71" s="20" t="n">
        <v>0.04440394</v>
      </c>
    </row>
    <row r="72" spans="1:18">
      <c r="A72" s="15" t="s">
        <v>469</v>
      </c>
      <c r="B72" s="17" t="n">
        <v>7708</v>
      </c>
      <c r="C72" s="18">
        <f>(0.0/B72*100)</f>
        <v/>
      </c>
      <c r="D72" s="19" t="n">
        <v>7708</v>
      </c>
      <c r="E72" s="18" t="n">
        <v>59.82034671</v>
      </c>
      <c r="F72" s="20" t="n">
        <v>3.2774573</v>
      </c>
      <c r="G72" s="18" t="n">
        <v>36.38278824</v>
      </c>
      <c r="H72" s="20" t="n">
        <v>3.12999542</v>
      </c>
      <c r="I72" s="18" t="n">
        <v>1.80009285</v>
      </c>
      <c r="J72" s="20" t="n">
        <v>0.92598662</v>
      </c>
      <c r="K72" s="18" t="s">
        <v>404</v>
      </c>
      <c r="L72" s="20" t="s">
        <v>404</v>
      </c>
      <c r="M72" s="18" t="n">
        <v>0</v>
      </c>
      <c r="N72" s="20" t="n">
        <v>0</v>
      </c>
      <c r="O72" s="18" t="n">
        <v>0</v>
      </c>
      <c r="P72" s="20" t="n">
        <v>0</v>
      </c>
      <c r="Q72" s="18" t="n">
        <v>1.9967722</v>
      </c>
      <c r="R72" s="20" t="n">
        <v>0.94275464</v>
      </c>
    </row>
    <row r="73" spans="1:18">
      <c r="A73" s="15" t="s">
        <v>470</v>
      </c>
      <c r="B73" s="17" t="n">
        <v>8249</v>
      </c>
      <c r="C73" s="18">
        <f>(0.0/B73*100)</f>
        <v/>
      </c>
      <c r="D73" s="19" t="n">
        <v>8249</v>
      </c>
      <c r="E73" s="18" t="n">
        <v>61.74442322</v>
      </c>
      <c r="F73" s="20" t="n">
        <v>3.06008058</v>
      </c>
      <c r="G73" s="18" t="n">
        <v>29.07898012</v>
      </c>
      <c r="H73" s="20" t="n">
        <v>3.39231119</v>
      </c>
      <c r="I73" s="18" t="n">
        <v>2.74093588</v>
      </c>
      <c r="J73" s="20" t="n">
        <v>1.27603664</v>
      </c>
      <c r="K73" s="18" t="s">
        <v>404</v>
      </c>
      <c r="L73" s="20" t="s">
        <v>404</v>
      </c>
      <c r="M73" s="18" t="n">
        <v>0</v>
      </c>
      <c r="N73" s="20" t="n">
        <v>0</v>
      </c>
      <c r="O73" s="18" t="n">
        <v>0</v>
      </c>
      <c r="P73" s="20" t="n">
        <v>0</v>
      </c>
      <c r="Q73" s="18" t="n">
        <v>6.43566077</v>
      </c>
      <c r="R73" s="20" t="n">
        <v>1.90183415</v>
      </c>
    </row>
    <row r="74" spans="1:18">
      <c r="A74" s="15" t="s">
        <v>471</v>
      </c>
      <c r="B74" s="17" t="n">
        <v>4692</v>
      </c>
      <c r="C74" s="18">
        <f>(484.0/B74*100)</f>
        <v/>
      </c>
      <c r="D74" s="19" t="n">
        <v>4208</v>
      </c>
      <c r="E74" s="18" t="n">
        <v>60.99995746</v>
      </c>
      <c r="F74" s="20" t="n">
        <v>0.28529612</v>
      </c>
      <c r="G74" s="18" t="n">
        <v>18.12348555</v>
      </c>
      <c r="H74" s="20" t="n">
        <v>0.19464349</v>
      </c>
      <c r="I74" s="18" t="n">
        <v>0</v>
      </c>
      <c r="J74" s="20" t="n">
        <v>0</v>
      </c>
      <c r="K74" s="18" t="s">
        <v>404</v>
      </c>
      <c r="L74" s="20" t="s">
        <v>404</v>
      </c>
      <c r="M74" s="18" t="n">
        <v>0</v>
      </c>
      <c r="N74" s="20" t="n">
        <v>0</v>
      </c>
      <c r="O74" s="18" t="n">
        <v>0</v>
      </c>
      <c r="P74" s="20" t="n">
        <v>0</v>
      </c>
      <c r="Q74" s="18" t="n">
        <v>20.87655699</v>
      </c>
      <c r="R74" s="20" t="n">
        <v>0.26235536</v>
      </c>
    </row>
    <row r="75" spans="1:18">
      <c r="A75" s="15" t="s">
        <v>472</v>
      </c>
      <c r="B75" s="17" t="n">
        <v>5375</v>
      </c>
      <c r="C75" s="18">
        <f>(483.0/B75*100)</f>
        <v/>
      </c>
      <c r="D75" s="19" t="n">
        <v>4892</v>
      </c>
      <c r="E75" s="18" t="n">
        <v>64.65867812</v>
      </c>
      <c r="F75" s="20" t="n">
        <v>3.76909241</v>
      </c>
      <c r="G75" s="18" t="n">
        <v>15.1918425</v>
      </c>
      <c r="H75" s="20" t="n">
        <v>2.78483093</v>
      </c>
      <c r="I75" s="18" t="n">
        <v>9.05972854</v>
      </c>
      <c r="J75" s="20" t="n">
        <v>2.57180003</v>
      </c>
      <c r="K75" s="18" t="s">
        <v>404</v>
      </c>
      <c r="L75" s="20" t="s">
        <v>404</v>
      </c>
      <c r="M75" s="18" t="n">
        <v>0</v>
      </c>
      <c r="N75" s="20" t="n">
        <v>0</v>
      </c>
      <c r="O75" s="18" t="n">
        <v>0</v>
      </c>
      <c r="P75" s="20" t="n">
        <v>0</v>
      </c>
      <c r="Q75" s="18" t="n">
        <v>11.08975085</v>
      </c>
      <c r="R75" s="20" t="n">
        <v>2.35967567</v>
      </c>
    </row>
    <row r="76" spans="1:18">
      <c r="A76" s="15" t="s">
        <v>473</v>
      </c>
      <c r="B76" s="17" t="n">
        <v>14167</v>
      </c>
      <c r="C76" s="18">
        <f>(1400.0/B76*100)</f>
        <v/>
      </c>
      <c r="D76" s="19" t="n">
        <v>12767</v>
      </c>
      <c r="E76" s="18" t="n">
        <v>71.75989622</v>
      </c>
      <c r="F76" s="20" t="n">
        <v>2.4971819</v>
      </c>
      <c r="G76" s="18" t="n">
        <v>14.128036</v>
      </c>
      <c r="H76" s="20" t="n">
        <v>1.81472537</v>
      </c>
      <c r="I76" s="18" t="n">
        <v>8.696268829999999</v>
      </c>
      <c r="J76" s="20" t="n">
        <v>1.48191425</v>
      </c>
      <c r="K76" s="18" t="s">
        <v>404</v>
      </c>
      <c r="L76" s="20" t="s">
        <v>404</v>
      </c>
      <c r="M76" s="18" t="n">
        <v>0</v>
      </c>
      <c r="N76" s="20" t="n">
        <v>0</v>
      </c>
      <c r="O76" s="18" t="n">
        <v>0</v>
      </c>
      <c r="P76" s="20" t="n">
        <v>0</v>
      </c>
      <c r="Q76" s="18" t="n">
        <v>5.41579895</v>
      </c>
      <c r="R76" s="20" t="n">
        <v>1.25924088</v>
      </c>
    </row>
    <row r="77" spans="1:18">
      <c r="A77" s="15" t="s">
        <v>474</v>
      </c>
      <c r="B77" s="17" t="n">
        <v>6062</v>
      </c>
      <c r="C77" s="18">
        <f>(0.0/B77*100)</f>
        <v/>
      </c>
      <c r="D77" s="19" t="n">
        <v>6062</v>
      </c>
      <c r="E77" s="18" t="n">
        <v>16.74422016</v>
      </c>
      <c r="F77" s="20" t="n">
        <v>2.09017646</v>
      </c>
      <c r="G77" s="18" t="n">
        <v>49.48333572</v>
      </c>
      <c r="H77" s="20" t="n">
        <v>3.02140968</v>
      </c>
      <c r="I77" s="18" t="n">
        <v>4.08109565</v>
      </c>
      <c r="J77" s="20" t="n">
        <v>1.27745421</v>
      </c>
      <c r="K77" s="18" t="s">
        <v>404</v>
      </c>
      <c r="L77" s="20" t="s">
        <v>404</v>
      </c>
      <c r="M77" s="18" t="n">
        <v>0</v>
      </c>
      <c r="N77" s="20" t="n">
        <v>0</v>
      </c>
      <c r="O77" s="18" t="n">
        <v>0</v>
      </c>
      <c r="P77" s="20" t="n">
        <v>0</v>
      </c>
      <c r="Q77" s="18" t="n">
        <v>29.69134847</v>
      </c>
      <c r="R77" s="20" t="n">
        <v>3.24539278</v>
      </c>
    </row>
    <row r="78" spans="1:18">
      <c r="A78" s="15" t="s">
        <v>475</v>
      </c>
      <c r="B78" s="17" t="n">
        <v>5826</v>
      </c>
      <c r="C78" s="18">
        <f>(0.0/B78*100)</f>
        <v/>
      </c>
      <c r="D78" s="19" t="n">
        <v>5826</v>
      </c>
      <c r="E78" s="18" t="n">
        <v>53.43772132</v>
      </c>
      <c r="F78" s="20" t="n">
        <v>3.82165421</v>
      </c>
      <c r="G78" s="18" t="n">
        <v>13.76595324</v>
      </c>
      <c r="H78" s="20" t="n">
        <v>2.27377047</v>
      </c>
      <c r="I78" s="18" t="n">
        <v>0</v>
      </c>
      <c r="J78" s="20" t="n">
        <v>0</v>
      </c>
      <c r="K78" s="18" t="s">
        <v>404</v>
      </c>
      <c r="L78" s="20" t="s">
        <v>404</v>
      </c>
      <c r="M78" s="18" t="n">
        <v>0</v>
      </c>
      <c r="N78" s="20" t="n">
        <v>0</v>
      </c>
      <c r="O78" s="18" t="n">
        <v>0</v>
      </c>
      <c r="P78" s="20" t="n">
        <v>0</v>
      </c>
      <c r="Q78" s="18" t="n">
        <v>32.79632544</v>
      </c>
      <c r="R78" s="20" t="n">
        <v>3.35753498</v>
      </c>
    </row>
    <row customHeight="1" ht="25" r="79" spans="1:18">
      <c r="A79" s="15" t="s">
        <v>476</v>
      </c>
      <c r="B79" s="17" t="n">
        <v>1657</v>
      </c>
      <c r="C79" s="18">
        <f>(21.0/B79*100)</f>
        <v/>
      </c>
      <c r="D79" s="19" t="n">
        <v>1636</v>
      </c>
      <c r="E79" s="18" t="n">
        <v>8.510979280000001</v>
      </c>
      <c r="F79" s="20" t="n">
        <v>4.22138358</v>
      </c>
      <c r="G79" s="18" t="n">
        <v>58.49725037</v>
      </c>
      <c r="H79" s="20" t="n">
        <v>7.41232428</v>
      </c>
      <c r="I79" s="18" t="n">
        <v>0</v>
      </c>
      <c r="J79" s="20" t="n">
        <v>0</v>
      </c>
      <c r="K79" s="18" t="s">
        <v>404</v>
      </c>
      <c r="L79" s="20" t="s">
        <v>404</v>
      </c>
      <c r="M79" s="18" t="n">
        <v>0</v>
      </c>
      <c r="N79" s="20" t="n">
        <v>0</v>
      </c>
      <c r="O79" s="18" t="n">
        <v>0</v>
      </c>
      <c r="P79" s="20" t="n">
        <v>0</v>
      </c>
      <c r="Q79" s="18" t="n">
        <v>32.99177035</v>
      </c>
      <c r="R79" s="20" t="n">
        <v>7.05626535</v>
      </c>
    </row>
    <row r="80" spans="1:18">
      <c r="A80" s="15" t="s">
        <v>477</v>
      </c>
      <c r="B80" s="17" t="n">
        <v>7841</v>
      </c>
      <c r="C80" s="18">
        <f>(0.0/B80*100)</f>
        <v/>
      </c>
      <c r="D80" s="19" t="n">
        <v>7841</v>
      </c>
      <c r="E80" s="18" t="n">
        <v>66.64569131</v>
      </c>
      <c r="F80" s="20" t="n">
        <v>3.44600994</v>
      </c>
      <c r="G80" s="18" t="n">
        <v>33.35430869</v>
      </c>
      <c r="H80" s="20" t="n">
        <v>3.44600994</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(40.0/B81*100)</f>
        <v/>
      </c>
      <c r="D81" s="19" t="n">
        <v>8821</v>
      </c>
      <c r="E81" s="18" t="n">
        <v>85.72582118</v>
      </c>
      <c r="F81" s="20" t="n">
        <v>2.89000859</v>
      </c>
      <c r="G81" s="18" t="n">
        <v>10.32685857</v>
      </c>
      <c r="H81" s="20" t="n">
        <v>2.44279153</v>
      </c>
      <c r="I81" s="18" t="n">
        <v>0.02011026</v>
      </c>
      <c r="J81" s="20" t="n">
        <v>0.0007677</v>
      </c>
      <c r="K81" s="18" t="s">
        <v>404</v>
      </c>
      <c r="L81" s="20" t="s">
        <v>404</v>
      </c>
      <c r="M81" s="18" t="n">
        <v>0</v>
      </c>
      <c r="N81" s="20" t="n">
        <v>0</v>
      </c>
      <c r="O81" s="18" t="n">
        <v>0</v>
      </c>
      <c r="P81" s="20" t="n">
        <v>0</v>
      </c>
      <c r="Q81" s="18" t="n">
        <v>3.92721</v>
      </c>
      <c r="R81" s="20" t="n">
        <v>1.5285055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672</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75.47370633</v>
      </c>
      <c r="F7" s="20" t="n">
        <v>1.84532321</v>
      </c>
      <c r="G7" s="18" t="n">
        <v>18.8293347</v>
      </c>
      <c r="H7" s="20" t="n">
        <v>1.62195503</v>
      </c>
      <c r="I7" s="18" t="n">
        <v>0</v>
      </c>
      <c r="J7" s="20" t="n">
        <v>0</v>
      </c>
      <c r="K7" s="18" t="s">
        <v>404</v>
      </c>
      <c r="L7" s="20" t="s">
        <v>404</v>
      </c>
      <c r="M7" s="18" t="n">
        <v>0</v>
      </c>
      <c r="N7" s="20" t="n">
        <v>0</v>
      </c>
      <c r="O7" s="18" t="n">
        <v>0</v>
      </c>
      <c r="P7" s="20" t="n">
        <v>0</v>
      </c>
      <c r="Q7" s="18" t="n">
        <v>5.69695897</v>
      </c>
      <c r="R7" s="20" t="n">
        <v>0.9395457699999999</v>
      </c>
    </row>
    <row r="8" spans="1:18">
      <c r="A8" s="15" t="s">
        <v>405</v>
      </c>
      <c r="B8" s="17" t="n">
        <v>7007</v>
      </c>
      <c r="C8" s="18">
        <f>(0.0/B8*100)</f>
        <v/>
      </c>
      <c r="D8" s="19" t="n">
        <v>7007</v>
      </c>
      <c r="E8" s="18" t="n">
        <v>77.62900062999999</v>
      </c>
      <c r="F8" s="20" t="n">
        <v>3.02581922</v>
      </c>
      <c r="G8" s="18" t="n">
        <v>14.67149605</v>
      </c>
      <c r="H8" s="20" t="n">
        <v>2.47780216</v>
      </c>
      <c r="I8" s="18" t="n">
        <v>2.38859168</v>
      </c>
      <c r="J8" s="20" t="n">
        <v>1.04657716</v>
      </c>
      <c r="K8" s="18" t="s">
        <v>404</v>
      </c>
      <c r="L8" s="20" t="s">
        <v>404</v>
      </c>
      <c r="M8" s="18" t="n">
        <v>0</v>
      </c>
      <c r="N8" s="20" t="n">
        <v>0</v>
      </c>
      <c r="O8" s="18" t="n">
        <v>0</v>
      </c>
      <c r="P8" s="20" t="n">
        <v>0</v>
      </c>
      <c r="Q8" s="18" t="n">
        <v>5.31091163</v>
      </c>
      <c r="R8" s="20" t="n">
        <v>1.72746439</v>
      </c>
    </row>
    <row r="9" spans="1:18">
      <c r="A9" s="15" t="s">
        <v>406</v>
      </c>
      <c r="B9" s="17" t="n">
        <v>9651</v>
      </c>
      <c r="C9" s="18">
        <f>(575.0/B9*100)</f>
        <v/>
      </c>
      <c r="D9" s="19" t="n">
        <v>9076</v>
      </c>
      <c r="E9" s="18" t="n">
        <v>73.01350436</v>
      </c>
      <c r="F9" s="20" t="n">
        <v>2.72507067</v>
      </c>
      <c r="G9" s="18" t="n">
        <v>19.35924892</v>
      </c>
      <c r="H9" s="20" t="n">
        <v>2.39113196</v>
      </c>
      <c r="I9" s="18" t="n">
        <v>2.64341192</v>
      </c>
      <c r="J9" s="20" t="n">
        <v>0.97961114</v>
      </c>
      <c r="K9" s="18" t="s">
        <v>404</v>
      </c>
      <c r="L9" s="20" t="s">
        <v>404</v>
      </c>
      <c r="M9" s="18" t="n">
        <v>0</v>
      </c>
      <c r="N9" s="20" t="n">
        <v>0</v>
      </c>
      <c r="O9" s="18" t="n">
        <v>0</v>
      </c>
      <c r="P9" s="20" t="n">
        <v>0</v>
      </c>
      <c r="Q9" s="18" t="n">
        <v>4.9838348</v>
      </c>
      <c r="R9" s="20" t="n">
        <v>1.47165717</v>
      </c>
    </row>
    <row r="10" spans="1:18">
      <c r="A10" s="15" t="s">
        <v>407</v>
      </c>
      <c r="B10" s="17" t="n">
        <v>20058</v>
      </c>
      <c r="C10" s="18">
        <f>(3112.0/B10*100)</f>
        <v/>
      </c>
      <c r="D10" s="19" t="n">
        <v>16946</v>
      </c>
      <c r="E10" s="18" t="n">
        <v>61.48353849</v>
      </c>
      <c r="F10" s="20" t="n">
        <v>2.62311171</v>
      </c>
      <c r="G10" s="18" t="n">
        <v>36.09822266</v>
      </c>
      <c r="H10" s="20" t="n">
        <v>2.55089276</v>
      </c>
      <c r="I10" s="18" t="n">
        <v>1.27124651</v>
      </c>
      <c r="J10" s="20" t="n">
        <v>0.55077188</v>
      </c>
      <c r="K10" s="18" t="s">
        <v>404</v>
      </c>
      <c r="L10" s="20" t="s">
        <v>404</v>
      </c>
      <c r="M10" s="18" t="n">
        <v>0</v>
      </c>
      <c r="N10" s="20" t="n">
        <v>0</v>
      </c>
      <c r="O10" s="18" t="n">
        <v>0</v>
      </c>
      <c r="P10" s="20" t="n">
        <v>0</v>
      </c>
      <c r="Q10" s="18" t="n">
        <v>1.14699234</v>
      </c>
      <c r="R10" s="20" t="n">
        <v>0.5095022</v>
      </c>
    </row>
    <row r="11" spans="1:18">
      <c r="A11" s="15" t="s">
        <v>408</v>
      </c>
      <c r="B11" s="17" t="n">
        <v>7053</v>
      </c>
      <c r="C11" s="18">
        <f>(137.0/B11*100)</f>
        <v/>
      </c>
      <c r="D11" s="19" t="n">
        <v>6916</v>
      </c>
      <c r="E11" s="18" t="n">
        <v>49.87150296</v>
      </c>
      <c r="F11" s="20" t="n">
        <v>4.06590267</v>
      </c>
      <c r="G11" s="18" t="n">
        <v>45.29142497</v>
      </c>
      <c r="H11" s="20" t="n">
        <v>3.72165769</v>
      </c>
      <c r="I11" s="18" t="n">
        <v>3.6492284</v>
      </c>
      <c r="J11" s="20" t="n">
        <v>1.66291559</v>
      </c>
      <c r="K11" s="18" t="s">
        <v>404</v>
      </c>
      <c r="L11" s="20" t="s">
        <v>404</v>
      </c>
      <c r="M11" s="18" t="n">
        <v>0</v>
      </c>
      <c r="N11" s="20" t="n">
        <v>0</v>
      </c>
      <c r="O11" s="18" t="n">
        <v>0</v>
      </c>
      <c r="P11" s="20" t="n">
        <v>0</v>
      </c>
      <c r="Q11" s="18" t="n">
        <v>1.18784367</v>
      </c>
      <c r="R11" s="20" t="n">
        <v>0.77866526</v>
      </c>
    </row>
    <row r="12" spans="1:18">
      <c r="A12" s="15" t="s">
        <v>409</v>
      </c>
      <c r="B12" s="17" t="n">
        <v>6894</v>
      </c>
      <c r="C12" s="18">
        <f>(106.0/B12*100)</f>
        <v/>
      </c>
      <c r="D12" s="19" t="n">
        <v>6788</v>
      </c>
      <c r="E12" s="18" t="n">
        <v>20.87862619</v>
      </c>
      <c r="F12" s="20" t="n">
        <v>2.47968383</v>
      </c>
      <c r="G12" s="18" t="n">
        <v>76.45776084000001</v>
      </c>
      <c r="H12" s="20" t="n">
        <v>2.53899675</v>
      </c>
      <c r="I12" s="18" t="n">
        <v>0.7365923599999999</v>
      </c>
      <c r="J12" s="20" t="n">
        <v>0.5014068</v>
      </c>
      <c r="K12" s="18" t="s">
        <v>404</v>
      </c>
      <c r="L12" s="20" t="s">
        <v>404</v>
      </c>
      <c r="M12" s="18" t="n">
        <v>0</v>
      </c>
      <c r="N12" s="20" t="n">
        <v>0</v>
      </c>
      <c r="O12" s="18" t="n">
        <v>0</v>
      </c>
      <c r="P12" s="20" t="n">
        <v>0</v>
      </c>
      <c r="Q12" s="18" t="n">
        <v>1.92702061</v>
      </c>
      <c r="R12" s="20" t="n">
        <v>0.9347313</v>
      </c>
    </row>
    <row r="13" spans="1:18">
      <c r="A13" s="15" t="s">
        <v>410</v>
      </c>
      <c r="B13" s="17" t="n">
        <v>7161</v>
      </c>
      <c r="C13" s="18">
        <f>(1175.0/B13*100)</f>
        <v/>
      </c>
      <c r="D13" s="19" t="n">
        <v>5986</v>
      </c>
      <c r="E13" s="18" t="n">
        <v>20.39019197</v>
      </c>
      <c r="F13" s="20" t="n">
        <v>2.98117757</v>
      </c>
      <c r="G13" s="18" t="n">
        <v>69.39952812</v>
      </c>
      <c r="H13" s="20" t="n">
        <v>3.55941135</v>
      </c>
      <c r="I13" s="18" t="n">
        <v>4.97035021</v>
      </c>
      <c r="J13" s="20" t="n">
        <v>1.32926756</v>
      </c>
      <c r="K13" s="18" t="s">
        <v>404</v>
      </c>
      <c r="L13" s="20" t="s">
        <v>404</v>
      </c>
      <c r="M13" s="18" t="n">
        <v>0</v>
      </c>
      <c r="N13" s="20" t="n">
        <v>0</v>
      </c>
      <c r="O13" s="18" t="n">
        <v>0</v>
      </c>
      <c r="P13" s="20" t="n">
        <v>0</v>
      </c>
      <c r="Q13" s="18" t="n">
        <v>5.23992969</v>
      </c>
      <c r="R13" s="20" t="n">
        <v>1.6982609</v>
      </c>
    </row>
    <row r="14" spans="1:18">
      <c r="A14" s="15" t="s">
        <v>411</v>
      </c>
      <c r="B14" s="17" t="n">
        <v>5587</v>
      </c>
      <c r="C14" s="18">
        <f>(71.0/B14*100)</f>
        <v/>
      </c>
      <c r="D14" s="19" t="n">
        <v>5516</v>
      </c>
      <c r="E14" s="18" t="n">
        <v>58.29960517</v>
      </c>
      <c r="F14" s="20" t="n">
        <v>2.79524645</v>
      </c>
      <c r="G14" s="18" t="n">
        <v>40.35425206</v>
      </c>
      <c r="H14" s="20" t="n">
        <v>2.84477437</v>
      </c>
      <c r="I14" s="18" t="n">
        <v>1.34614277</v>
      </c>
      <c r="J14" s="20" t="n">
        <v>0.69594494</v>
      </c>
      <c r="K14" s="18" t="s">
        <v>404</v>
      </c>
      <c r="L14" s="20" t="s">
        <v>404</v>
      </c>
      <c r="M14" s="18" t="n">
        <v>0</v>
      </c>
      <c r="N14" s="20" t="n">
        <v>0</v>
      </c>
      <c r="O14" s="18" t="n">
        <v>0</v>
      </c>
      <c r="P14" s="20" t="n">
        <v>0</v>
      </c>
      <c r="Q14" s="18" t="n">
        <v>0</v>
      </c>
      <c r="R14" s="20" t="n">
        <v>0</v>
      </c>
    </row>
    <row r="15" spans="1:18">
      <c r="A15" s="15" t="s">
        <v>412</v>
      </c>
      <c r="B15" s="17" t="n">
        <v>5882</v>
      </c>
      <c r="C15" s="18">
        <f>(0.0/B15*100)</f>
        <v/>
      </c>
      <c r="D15" s="19" t="n">
        <v>5882</v>
      </c>
      <c r="E15" s="18" t="n">
        <v>85.71900565</v>
      </c>
      <c r="F15" s="20" t="n">
        <v>2.18010046</v>
      </c>
      <c r="G15" s="18" t="n">
        <v>8.886956680000001</v>
      </c>
      <c r="H15" s="20" t="n">
        <v>1.49724122</v>
      </c>
      <c r="I15" s="18" t="n">
        <v>1.95206003</v>
      </c>
      <c r="J15" s="20" t="n">
        <v>1.08342117</v>
      </c>
      <c r="K15" s="18" t="s">
        <v>404</v>
      </c>
      <c r="L15" s="20" t="s">
        <v>404</v>
      </c>
      <c r="M15" s="18" t="n">
        <v>0</v>
      </c>
      <c r="N15" s="20" t="n">
        <v>0</v>
      </c>
      <c r="O15" s="18" t="n">
        <v>0</v>
      </c>
      <c r="P15" s="20" t="n">
        <v>0</v>
      </c>
      <c r="Q15" s="18" t="n">
        <v>3.44197764</v>
      </c>
      <c r="R15" s="20" t="n">
        <v>1.55751225</v>
      </c>
    </row>
    <row r="16" spans="1:18">
      <c r="A16" s="15" t="s">
        <v>413</v>
      </c>
      <c r="B16" s="17" t="n">
        <v>6108</v>
      </c>
      <c r="C16" s="18">
        <f>(495.0/B16*100)</f>
        <v/>
      </c>
      <c r="D16" s="19" t="n">
        <v>5613</v>
      </c>
      <c r="E16" s="18" t="n">
        <v>16.56775363</v>
      </c>
      <c r="F16" s="20" t="n">
        <v>2.64825084</v>
      </c>
      <c r="G16" s="18" t="n">
        <v>71.4217155</v>
      </c>
      <c r="H16" s="20" t="n">
        <v>3.13011221</v>
      </c>
      <c r="I16" s="18" t="n">
        <v>6.51888265</v>
      </c>
      <c r="J16" s="20" t="n">
        <v>1.46761553</v>
      </c>
      <c r="K16" s="18" t="s">
        <v>404</v>
      </c>
      <c r="L16" s="20" t="s">
        <v>404</v>
      </c>
      <c r="M16" s="18" t="n">
        <v>0</v>
      </c>
      <c r="N16" s="20" t="n">
        <v>0</v>
      </c>
      <c r="O16" s="18" t="n">
        <v>0</v>
      </c>
      <c r="P16" s="20" t="n">
        <v>0</v>
      </c>
      <c r="Q16" s="18" t="n">
        <v>5.49164822</v>
      </c>
      <c r="R16" s="20" t="n">
        <v>1.54933911</v>
      </c>
    </row>
    <row r="17" spans="1:18">
      <c r="A17" s="15" t="s">
        <v>414</v>
      </c>
      <c r="B17" s="17" t="n">
        <v>6504</v>
      </c>
      <c r="C17" s="18">
        <f>(1325.0/B17*100)</f>
        <v/>
      </c>
      <c r="D17" s="19" t="n">
        <v>5179</v>
      </c>
      <c r="E17" s="18" t="n">
        <v>79.89564849</v>
      </c>
      <c r="F17" s="20" t="n">
        <v>3.10777381</v>
      </c>
      <c r="G17" s="18" t="n">
        <v>12.40118011</v>
      </c>
      <c r="H17" s="20" t="n">
        <v>2.43817544</v>
      </c>
      <c r="I17" s="18" t="n">
        <v>5.40044798</v>
      </c>
      <c r="J17" s="20" t="n">
        <v>1.54253021</v>
      </c>
      <c r="K17" s="18" t="s">
        <v>404</v>
      </c>
      <c r="L17" s="20" t="s">
        <v>404</v>
      </c>
      <c r="M17" s="18" t="n">
        <v>0</v>
      </c>
      <c r="N17" s="20" t="n">
        <v>0</v>
      </c>
      <c r="O17" s="18" t="n">
        <v>0</v>
      </c>
      <c r="P17" s="20" t="n">
        <v>0</v>
      </c>
      <c r="Q17" s="18" t="n">
        <v>2.30272342</v>
      </c>
      <c r="R17" s="20" t="n">
        <v>1.23268558</v>
      </c>
    </row>
    <row r="18" spans="1:18">
      <c r="A18" s="15" t="s">
        <v>415</v>
      </c>
      <c r="B18" s="17" t="n">
        <v>5532</v>
      </c>
      <c r="C18" s="18">
        <f>(0.0/B18*100)</f>
        <v/>
      </c>
      <c r="D18" s="19" t="n">
        <v>5532</v>
      </c>
      <c r="E18" s="18" t="n">
        <v>18.46805578</v>
      </c>
      <c r="F18" s="20" t="n">
        <v>2.79290875</v>
      </c>
      <c r="G18" s="18" t="n">
        <v>78.3367563</v>
      </c>
      <c r="H18" s="20" t="n">
        <v>2.9450502</v>
      </c>
      <c r="I18" s="18" t="n">
        <v>0.69901605</v>
      </c>
      <c r="J18" s="20" t="n">
        <v>0.37456744</v>
      </c>
      <c r="K18" s="18" t="s">
        <v>404</v>
      </c>
      <c r="L18" s="20" t="s">
        <v>404</v>
      </c>
      <c r="M18" s="18" t="n">
        <v>0</v>
      </c>
      <c r="N18" s="20" t="n">
        <v>0</v>
      </c>
      <c r="O18" s="18" t="n">
        <v>0</v>
      </c>
      <c r="P18" s="20" t="n">
        <v>0</v>
      </c>
      <c r="Q18" s="18" t="n">
        <v>2.49617187</v>
      </c>
      <c r="R18" s="20" t="n">
        <v>1.0173695</v>
      </c>
    </row>
    <row r="19" spans="1:18">
      <c r="A19" s="15" t="s">
        <v>416</v>
      </c>
      <c r="B19" s="17" t="n">
        <v>5658</v>
      </c>
      <c r="C19" s="18">
        <f>(327.0/B19*100)</f>
        <v/>
      </c>
      <c r="D19" s="19" t="n">
        <v>5331</v>
      </c>
      <c r="E19" s="18" t="n">
        <v>49.1907901</v>
      </c>
      <c r="F19" s="20" t="n">
        <v>3.61725009</v>
      </c>
      <c r="G19" s="18" t="n">
        <v>45.43223741</v>
      </c>
      <c r="H19" s="20" t="n">
        <v>3.63395519</v>
      </c>
      <c r="I19" s="18" t="n">
        <v>1.52408052</v>
      </c>
      <c r="J19" s="20" t="n">
        <v>0.7630589</v>
      </c>
      <c r="K19" s="18" t="s">
        <v>404</v>
      </c>
      <c r="L19" s="20" t="s">
        <v>404</v>
      </c>
      <c r="M19" s="18" t="n">
        <v>0</v>
      </c>
      <c r="N19" s="20" t="n">
        <v>0</v>
      </c>
      <c r="O19" s="18" t="n">
        <v>0</v>
      </c>
      <c r="P19" s="20" t="n">
        <v>0</v>
      </c>
      <c r="Q19" s="18" t="n">
        <v>3.85289196</v>
      </c>
      <c r="R19" s="20" t="n">
        <v>1.30206206</v>
      </c>
    </row>
    <row r="20" spans="1:18">
      <c r="A20" s="15" t="s">
        <v>417</v>
      </c>
      <c r="B20" s="17" t="n">
        <v>3371</v>
      </c>
      <c r="C20" s="18">
        <f>(24.0/B20*100)</f>
        <v/>
      </c>
      <c r="D20" s="19" t="n">
        <v>3347</v>
      </c>
      <c r="E20" s="18" t="n">
        <v>93.01629259000001</v>
      </c>
      <c r="F20" s="20" t="n">
        <v>0.21068425</v>
      </c>
      <c r="G20" s="18" t="n">
        <v>1.94638667</v>
      </c>
      <c r="H20" s="20" t="n">
        <v>0.09354956</v>
      </c>
      <c r="I20" s="18" t="n">
        <v>1.22888678</v>
      </c>
      <c r="J20" s="20" t="n">
        <v>0.11311178</v>
      </c>
      <c r="K20" s="18" t="s">
        <v>404</v>
      </c>
      <c r="L20" s="20" t="s">
        <v>404</v>
      </c>
      <c r="M20" s="18" t="n">
        <v>0</v>
      </c>
      <c r="N20" s="20" t="n">
        <v>0</v>
      </c>
      <c r="O20" s="18" t="n">
        <v>0</v>
      </c>
      <c r="P20" s="20" t="n">
        <v>0</v>
      </c>
      <c r="Q20" s="18" t="n">
        <v>3.80843396</v>
      </c>
      <c r="R20" s="20" t="n">
        <v>0.13412337</v>
      </c>
    </row>
    <row r="21" spans="1:18">
      <c r="A21" s="15" t="s">
        <v>418</v>
      </c>
      <c r="B21" s="17" t="n">
        <v>5741</v>
      </c>
      <c r="C21" s="18">
        <f>(0.0/B21*100)</f>
        <v/>
      </c>
      <c r="D21" s="19" t="n">
        <v>5741</v>
      </c>
      <c r="E21" s="18" t="n">
        <v>48.81045915</v>
      </c>
      <c r="F21" s="20" t="n">
        <v>3.94578496</v>
      </c>
      <c r="G21" s="18" t="n">
        <v>40.53097226</v>
      </c>
      <c r="H21" s="20" t="n">
        <v>3.95517927</v>
      </c>
      <c r="I21" s="18" t="n">
        <v>7.15745184</v>
      </c>
      <c r="J21" s="20" t="n">
        <v>2.18433928</v>
      </c>
      <c r="K21" s="18" t="s">
        <v>404</v>
      </c>
      <c r="L21" s="20" t="s">
        <v>404</v>
      </c>
      <c r="M21" s="18" t="n">
        <v>0</v>
      </c>
      <c r="N21" s="20" t="n">
        <v>0</v>
      </c>
      <c r="O21" s="18" t="n">
        <v>0</v>
      </c>
      <c r="P21" s="20" t="n">
        <v>0</v>
      </c>
      <c r="Q21" s="18" t="n">
        <v>3.50111675</v>
      </c>
      <c r="R21" s="20" t="n">
        <v>1.48629822</v>
      </c>
    </row>
    <row r="22" spans="1:18">
      <c r="A22" s="15" t="s">
        <v>419</v>
      </c>
      <c r="B22" s="17" t="n">
        <v>6598</v>
      </c>
      <c r="C22" s="18">
        <f>(0.0/B22*100)</f>
        <v/>
      </c>
      <c r="D22" s="19" t="n">
        <v>6598</v>
      </c>
      <c r="E22" s="18" t="n">
        <v>91.82973148000001</v>
      </c>
      <c r="F22" s="20" t="n">
        <v>2.08146472</v>
      </c>
      <c r="G22" s="18" t="n">
        <v>3.81669202</v>
      </c>
      <c r="H22" s="20" t="n">
        <v>1.44028303</v>
      </c>
      <c r="I22" s="18" t="n">
        <v>1.75108981</v>
      </c>
      <c r="J22" s="20" t="n">
        <v>0.98183897</v>
      </c>
      <c r="K22" s="18" t="s">
        <v>404</v>
      </c>
      <c r="L22" s="20" t="s">
        <v>404</v>
      </c>
      <c r="M22" s="18" t="n">
        <v>0</v>
      </c>
      <c r="N22" s="20" t="n">
        <v>0</v>
      </c>
      <c r="O22" s="18" t="n">
        <v>0</v>
      </c>
      <c r="P22" s="20" t="n">
        <v>0</v>
      </c>
      <c r="Q22" s="18" t="n">
        <v>2.60248669</v>
      </c>
      <c r="R22" s="20" t="n">
        <v>1.18349401</v>
      </c>
    </row>
    <row r="23" spans="1:18">
      <c r="A23" s="15" t="s">
        <v>420</v>
      </c>
      <c r="B23" s="17" t="n">
        <v>11583</v>
      </c>
      <c r="C23" s="18">
        <f>(3185.0/B23*100)</f>
        <v/>
      </c>
      <c r="D23" s="19" t="n">
        <v>8398</v>
      </c>
      <c r="E23" s="18" t="n">
        <v>34.80777414</v>
      </c>
      <c r="F23" s="20" t="n">
        <v>3.49387021</v>
      </c>
      <c r="G23" s="18" t="n">
        <v>57.24462935</v>
      </c>
      <c r="H23" s="20" t="n">
        <v>3.61002067</v>
      </c>
      <c r="I23" s="18" t="n">
        <v>5.12202784</v>
      </c>
      <c r="J23" s="20" t="n">
        <v>1.70951704</v>
      </c>
      <c r="K23" s="18" t="s">
        <v>404</v>
      </c>
      <c r="L23" s="20" t="s">
        <v>404</v>
      </c>
      <c r="M23" s="18" t="n">
        <v>0</v>
      </c>
      <c r="N23" s="20" t="n">
        <v>0</v>
      </c>
      <c r="O23" s="18" t="n">
        <v>0</v>
      </c>
      <c r="P23" s="20" t="n">
        <v>0</v>
      </c>
      <c r="Q23" s="18" t="n">
        <v>2.82556867</v>
      </c>
      <c r="R23" s="20" t="n">
        <v>1.02222418</v>
      </c>
    </row>
    <row r="24" spans="1:18">
      <c r="A24" s="15" t="s">
        <v>421</v>
      </c>
      <c r="B24" s="17" t="n">
        <v>6647</v>
      </c>
      <c r="C24" s="18">
        <f>(0.0/B24*100)</f>
        <v/>
      </c>
      <c r="D24" s="19" t="n">
        <v>6647</v>
      </c>
      <c r="E24" s="18" t="n">
        <v>24.45398555</v>
      </c>
      <c r="F24" s="20" t="n">
        <v>2.94307836</v>
      </c>
      <c r="G24" s="18" t="n">
        <v>75.54601445</v>
      </c>
      <c r="H24" s="20" t="n">
        <v>2.94307836</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32.93649833</v>
      </c>
      <c r="F25" s="20" t="n">
        <v>3.64507451</v>
      </c>
      <c r="G25" s="18" t="n">
        <v>60.35297168</v>
      </c>
      <c r="H25" s="20" t="n">
        <v>3.50915403</v>
      </c>
      <c r="I25" s="18" t="n">
        <v>1.68434723</v>
      </c>
      <c r="J25" s="20" t="n">
        <v>0.9826282</v>
      </c>
      <c r="K25" s="18" t="s">
        <v>404</v>
      </c>
      <c r="L25" s="20" t="s">
        <v>404</v>
      </c>
      <c r="M25" s="18" t="n">
        <v>0</v>
      </c>
      <c r="N25" s="20" t="n">
        <v>0</v>
      </c>
      <c r="O25" s="18" t="n">
        <v>0</v>
      </c>
      <c r="P25" s="20" t="n">
        <v>0</v>
      </c>
      <c r="Q25" s="18" t="n">
        <v>5.02618276</v>
      </c>
      <c r="R25" s="20" t="n">
        <v>1.79626892</v>
      </c>
    </row>
    <row r="26" spans="1:18">
      <c r="A26" s="15" t="s">
        <v>423</v>
      </c>
      <c r="B26" s="17" t="n">
        <v>4869</v>
      </c>
      <c r="C26" s="18">
        <f>(11.0/B26*100)</f>
        <v/>
      </c>
      <c r="D26" s="19" t="n">
        <v>4858</v>
      </c>
      <c r="E26" s="18" t="n">
        <v>7.0058535</v>
      </c>
      <c r="F26" s="20" t="n">
        <v>1.38642301</v>
      </c>
      <c r="G26" s="18" t="n">
        <v>88.56726630999999</v>
      </c>
      <c r="H26" s="20" t="n">
        <v>1.61807948</v>
      </c>
      <c r="I26" s="18" t="n">
        <v>1.23436765</v>
      </c>
      <c r="J26" s="20" t="n">
        <v>0.6457975</v>
      </c>
      <c r="K26" s="18" t="s">
        <v>404</v>
      </c>
      <c r="L26" s="20" t="s">
        <v>404</v>
      </c>
      <c r="M26" s="18" t="n">
        <v>0</v>
      </c>
      <c r="N26" s="20" t="n">
        <v>0</v>
      </c>
      <c r="O26" s="18" t="n">
        <v>0</v>
      </c>
      <c r="P26" s="20" t="n">
        <v>0</v>
      </c>
      <c r="Q26" s="18" t="n">
        <v>3.19251254</v>
      </c>
      <c r="R26" s="20" t="n">
        <v>0.9016402100000001</v>
      </c>
    </row>
    <row r="27" spans="1:18">
      <c r="A27" s="15" t="s">
        <v>424</v>
      </c>
      <c r="B27" s="17" t="n">
        <v>5299</v>
      </c>
      <c r="C27" s="18">
        <f>(0.0/B27*100)</f>
        <v/>
      </c>
      <c r="D27" s="19" t="n">
        <v>5299</v>
      </c>
      <c r="E27" s="18" t="n">
        <v>65.87699352</v>
      </c>
      <c r="F27" s="20" t="n">
        <v>0.10427229</v>
      </c>
      <c r="G27" s="18" t="n">
        <v>33.40399211</v>
      </c>
      <c r="H27" s="20" t="n">
        <v>0.09945545</v>
      </c>
      <c r="I27" s="18" t="n">
        <v>0.49639057</v>
      </c>
      <c r="J27" s="20" t="n">
        <v>0.009421560000000001</v>
      </c>
      <c r="K27" s="18" t="s">
        <v>404</v>
      </c>
      <c r="L27" s="20" t="s">
        <v>404</v>
      </c>
      <c r="M27" s="18" t="n">
        <v>0</v>
      </c>
      <c r="N27" s="20" t="n">
        <v>0</v>
      </c>
      <c r="O27" s="18" t="n">
        <v>0</v>
      </c>
      <c r="P27" s="20" t="n">
        <v>0</v>
      </c>
      <c r="Q27" s="18" t="n">
        <v>0.22262381</v>
      </c>
      <c r="R27" s="20" t="n">
        <v>0.00634242</v>
      </c>
    </row>
    <row r="28" spans="1:18">
      <c r="A28" s="15" t="s">
        <v>425</v>
      </c>
      <c r="B28" s="17" t="n">
        <v>7568</v>
      </c>
      <c r="C28" s="18">
        <f>(605.0/B28*100)</f>
        <v/>
      </c>
      <c r="D28" s="19" t="n">
        <v>6963</v>
      </c>
      <c r="E28" s="18" t="n">
        <v>69.00409805</v>
      </c>
      <c r="F28" s="20" t="n">
        <v>3.41023386</v>
      </c>
      <c r="G28" s="18" t="n">
        <v>24.86907125</v>
      </c>
      <c r="H28" s="20" t="n">
        <v>2.8927578</v>
      </c>
      <c r="I28" s="18" t="n">
        <v>6.1268307</v>
      </c>
      <c r="J28" s="20" t="n">
        <v>1.77340804</v>
      </c>
      <c r="K28" s="18" t="s">
        <v>404</v>
      </c>
      <c r="L28" s="20" t="s">
        <v>404</v>
      </c>
      <c r="M28" s="18" t="n">
        <v>0</v>
      </c>
      <c r="N28" s="20" t="n">
        <v>0</v>
      </c>
      <c r="O28" s="18" t="n">
        <v>0</v>
      </c>
      <c r="P28" s="20" t="n">
        <v>0</v>
      </c>
      <c r="Q28" s="18" t="n">
        <v>0</v>
      </c>
      <c r="R28" s="20" t="n">
        <v>0</v>
      </c>
    </row>
    <row r="29" spans="1:18">
      <c r="A29" s="15" t="s">
        <v>426</v>
      </c>
      <c r="B29" s="17" t="n">
        <v>5385</v>
      </c>
      <c r="C29" s="18">
        <f>(1126.0/B29*100)</f>
        <v/>
      </c>
      <c r="D29" s="19" t="n">
        <v>4259</v>
      </c>
      <c r="E29" s="18" t="n">
        <v>18.11163761</v>
      </c>
      <c r="F29" s="20" t="n">
        <v>3.25627464</v>
      </c>
      <c r="G29" s="18" t="n">
        <v>51.46130916</v>
      </c>
      <c r="H29" s="20" t="n">
        <v>4.49832984</v>
      </c>
      <c r="I29" s="18" t="n">
        <v>26.92781303</v>
      </c>
      <c r="J29" s="20" t="n">
        <v>4.06909433</v>
      </c>
      <c r="K29" s="18" t="s">
        <v>404</v>
      </c>
      <c r="L29" s="20" t="s">
        <v>404</v>
      </c>
      <c r="M29" s="18" t="n">
        <v>0</v>
      </c>
      <c r="N29" s="20" t="n">
        <v>0</v>
      </c>
      <c r="O29" s="18" t="n">
        <v>0</v>
      </c>
      <c r="P29" s="20" t="n">
        <v>0</v>
      </c>
      <c r="Q29" s="18" t="n">
        <v>3.49924021</v>
      </c>
      <c r="R29" s="20" t="n">
        <v>1.51007814</v>
      </c>
    </row>
    <row r="30" spans="1:18">
      <c r="A30" s="15" t="s">
        <v>427</v>
      </c>
      <c r="B30" s="17" t="n">
        <v>4520</v>
      </c>
      <c r="C30" s="18">
        <f>(1053.0/B30*100)</f>
        <v/>
      </c>
      <c r="D30" s="19" t="n">
        <v>3467</v>
      </c>
      <c r="E30" s="18" t="n">
        <v>73.29838968</v>
      </c>
      <c r="F30" s="20" t="n">
        <v>3.04462188</v>
      </c>
      <c r="G30" s="18" t="n">
        <v>23.95102252</v>
      </c>
      <c r="H30" s="20" t="n">
        <v>2.97521804</v>
      </c>
      <c r="I30" s="18" t="n">
        <v>0.72028658</v>
      </c>
      <c r="J30" s="20" t="n">
        <v>0.7808831899999999</v>
      </c>
      <c r="K30" s="18" t="s">
        <v>404</v>
      </c>
      <c r="L30" s="20" t="s">
        <v>404</v>
      </c>
      <c r="M30" s="18" t="n">
        <v>0</v>
      </c>
      <c r="N30" s="20" t="n">
        <v>0</v>
      </c>
      <c r="O30" s="18" t="n">
        <v>0</v>
      </c>
      <c r="P30" s="20" t="n">
        <v>0</v>
      </c>
      <c r="Q30" s="18" t="n">
        <v>2.03030121</v>
      </c>
      <c r="R30" s="20" t="n">
        <v>0.72795268</v>
      </c>
    </row>
    <row r="31" spans="1:18">
      <c r="A31" s="15" t="s">
        <v>428</v>
      </c>
      <c r="B31" s="17" t="n">
        <v>5456</v>
      </c>
      <c r="C31" s="18">
        <f>(502.0/B31*100)</f>
        <v/>
      </c>
      <c r="D31" s="19" t="n">
        <v>4954</v>
      </c>
      <c r="E31" s="18" t="n">
        <v>58.28383484</v>
      </c>
      <c r="F31" s="20" t="n">
        <v>3.41471573</v>
      </c>
      <c r="G31" s="18" t="n">
        <v>27.35159604</v>
      </c>
      <c r="H31" s="20" t="n">
        <v>2.87964322</v>
      </c>
      <c r="I31" s="18" t="n">
        <v>9.60130165</v>
      </c>
      <c r="J31" s="20" t="n">
        <v>1.86478762</v>
      </c>
      <c r="K31" s="18" t="s">
        <v>404</v>
      </c>
      <c r="L31" s="20" t="s">
        <v>404</v>
      </c>
      <c r="M31" s="18" t="n">
        <v>0</v>
      </c>
      <c r="N31" s="20" t="n">
        <v>0</v>
      </c>
      <c r="O31" s="18" t="n">
        <v>0</v>
      </c>
      <c r="P31" s="20" t="n">
        <v>0</v>
      </c>
      <c r="Q31" s="18" t="n">
        <v>4.76326747</v>
      </c>
      <c r="R31" s="20" t="n">
        <v>1.52124977</v>
      </c>
    </row>
    <row r="32" spans="1:18">
      <c r="A32" s="15" t="s">
        <v>429</v>
      </c>
      <c r="B32" s="17" t="n">
        <v>4478</v>
      </c>
      <c r="C32" s="18">
        <f>(0.0/B32*100)</f>
        <v/>
      </c>
      <c r="D32" s="19" t="n">
        <v>4478</v>
      </c>
      <c r="E32" s="18" t="n">
        <v>17.39651033</v>
      </c>
      <c r="F32" s="20" t="n">
        <v>3.27867893</v>
      </c>
      <c r="G32" s="18" t="n">
        <v>78.31056528000001</v>
      </c>
      <c r="H32" s="20" t="n">
        <v>3.4657158</v>
      </c>
      <c r="I32" s="18" t="n">
        <v>2.31769228</v>
      </c>
      <c r="J32" s="20" t="n">
        <v>1.13158202</v>
      </c>
      <c r="K32" s="18" t="s">
        <v>404</v>
      </c>
      <c r="L32" s="20" t="s">
        <v>404</v>
      </c>
      <c r="M32" s="18" t="n">
        <v>0</v>
      </c>
      <c r="N32" s="20" t="n">
        <v>0</v>
      </c>
      <c r="O32" s="18" t="n">
        <v>0</v>
      </c>
      <c r="P32" s="20" t="n">
        <v>0</v>
      </c>
      <c r="Q32" s="18" t="n">
        <v>1.97523211</v>
      </c>
      <c r="R32" s="20" t="n">
        <v>1.15705566</v>
      </c>
    </row>
    <row r="33" spans="1:18">
      <c r="A33" s="15" t="s">
        <v>430</v>
      </c>
      <c r="B33" s="17" t="n">
        <v>7325</v>
      </c>
      <c r="C33" s="18">
        <f>(29.0/B33*100)</f>
        <v/>
      </c>
      <c r="D33" s="19" t="n">
        <v>7296</v>
      </c>
      <c r="E33" s="18" t="n">
        <v>51.51460584</v>
      </c>
      <c r="F33" s="20" t="n">
        <v>3.40311902</v>
      </c>
      <c r="G33" s="18" t="n">
        <v>33.58568351</v>
      </c>
      <c r="H33" s="20" t="n">
        <v>3.34654463</v>
      </c>
      <c r="I33" s="18" t="n">
        <v>12.56230112</v>
      </c>
      <c r="J33" s="20" t="n">
        <v>0.9431853100000001</v>
      </c>
      <c r="K33" s="18" t="s">
        <v>404</v>
      </c>
      <c r="L33" s="20" t="s">
        <v>404</v>
      </c>
      <c r="M33" s="18" t="n">
        <v>0</v>
      </c>
      <c r="N33" s="20" t="n">
        <v>0</v>
      </c>
      <c r="O33" s="18" t="n">
        <v>0</v>
      </c>
      <c r="P33" s="20" t="n">
        <v>0</v>
      </c>
      <c r="Q33" s="18" t="n">
        <v>2.33740953</v>
      </c>
      <c r="R33" s="20" t="n">
        <v>1.19003439</v>
      </c>
    </row>
    <row r="34" spans="1:18">
      <c r="A34" s="15" t="s">
        <v>431</v>
      </c>
      <c r="B34" s="17" t="n">
        <v>6350</v>
      </c>
      <c r="C34" s="18">
        <f>(0.0/B34*100)</f>
        <v/>
      </c>
      <c r="D34" s="19" t="n">
        <v>6350</v>
      </c>
      <c r="E34" s="18" t="n">
        <v>55.77431368</v>
      </c>
      <c r="F34" s="20" t="n">
        <v>3.29093767</v>
      </c>
      <c r="G34" s="18" t="n">
        <v>38.60548803</v>
      </c>
      <c r="H34" s="20" t="n">
        <v>3.30231224</v>
      </c>
      <c r="I34" s="18" t="n">
        <v>0.30927073</v>
      </c>
      <c r="J34" s="20" t="n">
        <v>0.19914074</v>
      </c>
      <c r="K34" s="18" t="s">
        <v>404</v>
      </c>
      <c r="L34" s="20" t="s">
        <v>404</v>
      </c>
      <c r="M34" s="18" t="n">
        <v>0</v>
      </c>
      <c r="N34" s="20" t="n">
        <v>0</v>
      </c>
      <c r="O34" s="18" t="n">
        <v>0</v>
      </c>
      <c r="P34" s="20" t="n">
        <v>0</v>
      </c>
      <c r="Q34" s="18" t="n">
        <v>5.31092756</v>
      </c>
      <c r="R34" s="20" t="n">
        <v>1.79722663</v>
      </c>
    </row>
    <row r="35" spans="1:18">
      <c r="A35" s="15" t="s">
        <v>432</v>
      </c>
      <c r="B35" s="17" t="n">
        <v>6406</v>
      </c>
      <c r="C35" s="18">
        <f>(450.0/B35*100)</f>
        <v/>
      </c>
      <c r="D35" s="19" t="n">
        <v>5956</v>
      </c>
      <c r="E35" s="18" t="n">
        <v>37.24396795</v>
      </c>
      <c r="F35" s="20" t="n">
        <v>0.54520843</v>
      </c>
      <c r="G35" s="18" t="n">
        <v>52.98467319</v>
      </c>
      <c r="H35" s="20" t="n">
        <v>0.56898671</v>
      </c>
      <c r="I35" s="18" t="n">
        <v>5.02609543</v>
      </c>
      <c r="J35" s="20" t="n">
        <v>0.08215685</v>
      </c>
      <c r="K35" s="18" t="s">
        <v>404</v>
      </c>
      <c r="L35" s="20" t="s">
        <v>404</v>
      </c>
      <c r="M35" s="18" t="n">
        <v>0</v>
      </c>
      <c r="N35" s="20" t="n">
        <v>0</v>
      </c>
      <c r="O35" s="18" t="n">
        <v>0</v>
      </c>
      <c r="P35" s="20" t="n">
        <v>0</v>
      </c>
      <c r="Q35" s="18" t="n">
        <v>4.74526344</v>
      </c>
      <c r="R35" s="20" t="n">
        <v>0.05996108</v>
      </c>
    </row>
    <row r="36" spans="1:18">
      <c r="A36" s="15" t="s">
        <v>433</v>
      </c>
      <c r="B36" s="17" t="n">
        <v>6736</v>
      </c>
      <c r="C36" s="18">
        <f>(114.0/B36*100)</f>
        <v/>
      </c>
      <c r="D36" s="19" t="n">
        <v>6622</v>
      </c>
      <c r="E36" s="18" t="n">
        <v>64.69652916</v>
      </c>
      <c r="F36" s="20" t="n">
        <v>3.10309185</v>
      </c>
      <c r="G36" s="18" t="n">
        <v>35.17501618</v>
      </c>
      <c r="H36" s="20" t="n">
        <v>3.0861541</v>
      </c>
      <c r="I36" s="18" t="n">
        <v>0.12845466</v>
      </c>
      <c r="J36" s="20" t="n">
        <v>0.13122608</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19.18601032</v>
      </c>
      <c r="F37" s="20" t="n">
        <v>2.85969392</v>
      </c>
      <c r="G37" s="18" t="n">
        <v>79.78018973</v>
      </c>
      <c r="H37" s="20" t="n">
        <v>2.99198404</v>
      </c>
      <c r="I37" s="18" t="n">
        <v>0.51106475</v>
      </c>
      <c r="J37" s="20" t="n">
        <v>0.51552163</v>
      </c>
      <c r="K37" s="18" t="s">
        <v>404</v>
      </c>
      <c r="L37" s="20" t="s">
        <v>404</v>
      </c>
      <c r="M37" s="18" t="n">
        <v>0</v>
      </c>
      <c r="N37" s="20" t="n">
        <v>0</v>
      </c>
      <c r="O37" s="18" t="n">
        <v>0</v>
      </c>
      <c r="P37" s="20" t="n">
        <v>0</v>
      </c>
      <c r="Q37" s="18" t="n">
        <v>0.52273521</v>
      </c>
      <c r="R37" s="20" t="n">
        <v>0.74351588</v>
      </c>
    </row>
    <row r="38" spans="1:18">
      <c r="A38" s="15" t="s">
        <v>435</v>
      </c>
      <c r="B38" s="17" t="n">
        <v>5860</v>
      </c>
      <c r="C38" s="18">
        <f>(268.0/B38*100)</f>
        <v/>
      </c>
      <c r="D38" s="19" t="n">
        <v>5592</v>
      </c>
      <c r="E38" s="18" t="n">
        <v>83.34242608</v>
      </c>
      <c r="F38" s="20" t="n">
        <v>2.39462196</v>
      </c>
      <c r="G38" s="18" t="n">
        <v>12.61609568</v>
      </c>
      <c r="H38" s="20" t="n">
        <v>2.11189536</v>
      </c>
      <c r="I38" s="18" t="n">
        <v>2.73841667</v>
      </c>
      <c r="J38" s="20" t="n">
        <v>1.44364425</v>
      </c>
      <c r="K38" s="18" t="s">
        <v>404</v>
      </c>
      <c r="L38" s="20" t="s">
        <v>404</v>
      </c>
      <c r="M38" s="18" t="n">
        <v>0</v>
      </c>
      <c r="N38" s="20" t="n">
        <v>0</v>
      </c>
      <c r="O38" s="18" t="n">
        <v>0</v>
      </c>
      <c r="P38" s="20" t="n">
        <v>0</v>
      </c>
      <c r="Q38" s="18" t="n">
        <v>1.30306157</v>
      </c>
      <c r="R38" s="20" t="n">
        <v>0.77335025</v>
      </c>
    </row>
    <row r="39" spans="1:18">
      <c r="A39" s="15" t="s">
        <v>436</v>
      </c>
      <c r="B39" s="17" t="n">
        <v>5895</v>
      </c>
      <c r="C39" s="18">
        <f>(0.0/B39*100)</f>
        <v/>
      </c>
      <c r="D39" s="19" t="n">
        <v>5895</v>
      </c>
      <c r="E39" s="18" t="n">
        <v>56.37545138</v>
      </c>
      <c r="F39" s="20" t="n">
        <v>4.74627298</v>
      </c>
      <c r="G39" s="18" t="n">
        <v>41.34475192</v>
      </c>
      <c r="H39" s="20" t="n">
        <v>4.66293327</v>
      </c>
      <c r="I39" s="18" t="n">
        <v>0.23518098</v>
      </c>
      <c r="J39" s="20" t="n">
        <v>0.19783543</v>
      </c>
      <c r="K39" s="18" t="s">
        <v>404</v>
      </c>
      <c r="L39" s="20" t="s">
        <v>404</v>
      </c>
      <c r="M39" s="18" t="n">
        <v>0</v>
      </c>
      <c r="N39" s="20" t="n">
        <v>0</v>
      </c>
      <c r="O39" s="18" t="n">
        <v>0</v>
      </c>
      <c r="P39" s="20" t="n">
        <v>0</v>
      </c>
      <c r="Q39" s="18" t="n">
        <v>2.04461571</v>
      </c>
      <c r="R39" s="20" t="n">
        <v>1.01880531</v>
      </c>
    </row>
    <row r="40" spans="1:18">
      <c r="A40" s="15" t="s">
        <v>437</v>
      </c>
      <c r="B40" s="17" t="n">
        <v>14157</v>
      </c>
      <c r="C40" s="18">
        <f>(2954.0/B40*100)</f>
        <v/>
      </c>
      <c r="D40" s="19" t="n">
        <v>11203</v>
      </c>
      <c r="E40" s="18" t="n">
        <v>52.83881327</v>
      </c>
      <c r="F40" s="20" t="n">
        <v>3.62208579</v>
      </c>
      <c r="G40" s="18" t="n">
        <v>41.75871648</v>
      </c>
      <c r="H40" s="20" t="n">
        <v>3.74550638</v>
      </c>
      <c r="I40" s="18" t="n">
        <v>2.46675535</v>
      </c>
      <c r="J40" s="20" t="n">
        <v>0.7245043799999999</v>
      </c>
      <c r="K40" s="18" t="s">
        <v>404</v>
      </c>
      <c r="L40" s="20" t="s">
        <v>404</v>
      </c>
      <c r="M40" s="18" t="n">
        <v>0</v>
      </c>
      <c r="N40" s="20" t="n">
        <v>0</v>
      </c>
      <c r="O40" s="18" t="n">
        <v>0</v>
      </c>
      <c r="P40" s="20" t="n">
        <v>0</v>
      </c>
      <c r="Q40" s="18" t="n">
        <v>2.9357149</v>
      </c>
      <c r="R40" s="20" t="n">
        <v>1.39982597</v>
      </c>
    </row>
    <row r="41" spans="1:18">
      <c r="A41" s="15" t="s">
        <v>438</v>
      </c>
      <c r="B41" s="17" t="n">
        <v>5712</v>
      </c>
      <c r="C41" s="18">
        <f>(99.0/B41*100)</f>
        <v/>
      </c>
      <c r="D41" s="19" t="n">
        <v>5613</v>
      </c>
      <c r="E41" s="18" t="n">
        <v>52.83688413</v>
      </c>
      <c r="F41" s="20" t="n">
        <v>3.79030419</v>
      </c>
      <c r="G41" s="18" t="n">
        <v>43.28972705</v>
      </c>
      <c r="H41" s="20" t="n">
        <v>3.77015611</v>
      </c>
      <c r="I41" s="18" t="n">
        <v>0.72477506</v>
      </c>
      <c r="J41" s="20" t="n">
        <v>0.59059192</v>
      </c>
      <c r="K41" s="18" t="s">
        <v>404</v>
      </c>
      <c r="L41" s="20" t="s">
        <v>404</v>
      </c>
      <c r="M41" s="18" t="n">
        <v>0</v>
      </c>
      <c r="N41" s="20" t="n">
        <v>0</v>
      </c>
      <c r="O41" s="18" t="n">
        <v>0</v>
      </c>
      <c r="P41" s="20" t="n">
        <v>0</v>
      </c>
      <c r="Q41" s="18" t="n">
        <v>3.14861376</v>
      </c>
      <c r="R41" s="20" t="n">
        <v>1.39683916</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20.65739351</v>
      </c>
      <c r="F44" s="20" t="n">
        <v>3.60245646</v>
      </c>
      <c r="G44" s="18" t="n">
        <v>50.5726246</v>
      </c>
      <c r="H44" s="20" t="n">
        <v>3.66040116</v>
      </c>
      <c r="I44" s="18" t="n">
        <v>0</v>
      </c>
      <c r="J44" s="20" t="n">
        <v>0</v>
      </c>
      <c r="K44" s="18" t="s">
        <v>404</v>
      </c>
      <c r="L44" s="20" t="s">
        <v>404</v>
      </c>
      <c r="M44" s="18" t="n">
        <v>0</v>
      </c>
      <c r="N44" s="20" t="n">
        <v>0</v>
      </c>
      <c r="O44" s="18" t="n">
        <v>0</v>
      </c>
      <c r="P44" s="20" t="n">
        <v>0</v>
      </c>
      <c r="Q44" s="18" t="n">
        <v>28.76998189</v>
      </c>
      <c r="R44" s="20" t="n">
        <v>3.56479343</v>
      </c>
    </row>
    <row r="45" spans="1:18">
      <c r="A45" s="15" t="s">
        <v>442</v>
      </c>
      <c r="B45" s="17" t="n">
        <v>5519</v>
      </c>
      <c r="C45" s="18">
        <f>(0.0/B45*100)</f>
        <v/>
      </c>
      <c r="D45" s="19" t="n">
        <v>5519</v>
      </c>
      <c r="E45" s="18" t="n">
        <v>54.7422984</v>
      </c>
      <c r="F45" s="20" t="n">
        <v>4.52197258</v>
      </c>
      <c r="G45" s="18" t="n">
        <v>16.44129946</v>
      </c>
      <c r="H45" s="20" t="n">
        <v>3.02944312</v>
      </c>
      <c r="I45" s="18" t="n">
        <v>0</v>
      </c>
      <c r="J45" s="20" t="n">
        <v>0</v>
      </c>
      <c r="K45" s="18" t="s">
        <v>404</v>
      </c>
      <c r="L45" s="20" t="s">
        <v>404</v>
      </c>
      <c r="M45" s="18" t="n">
        <v>0</v>
      </c>
      <c r="N45" s="20" t="n">
        <v>0</v>
      </c>
      <c r="O45" s="18" t="n">
        <v>0</v>
      </c>
      <c r="P45" s="20" t="n">
        <v>0</v>
      </c>
      <c r="Q45" s="18" t="n">
        <v>28.81640214</v>
      </c>
      <c r="R45" s="20" t="n">
        <v>3.8610901</v>
      </c>
    </row>
    <row r="46" spans="1:18">
      <c r="A46" s="15" t="s">
        <v>443</v>
      </c>
      <c r="B46" s="17" t="n">
        <v>23141</v>
      </c>
      <c r="C46" s="18">
        <f>(4918.0/B46*100)</f>
        <v/>
      </c>
      <c r="D46" s="19" t="n">
        <v>18223</v>
      </c>
      <c r="E46" s="18" t="n">
        <v>45.01207968</v>
      </c>
      <c r="F46" s="20" t="n">
        <v>2.35337605</v>
      </c>
      <c r="G46" s="18" t="n">
        <v>40.36952406</v>
      </c>
      <c r="H46" s="20" t="n">
        <v>2.58720828</v>
      </c>
      <c r="I46" s="18" t="n">
        <v>14.61839626</v>
      </c>
      <c r="J46" s="20" t="n">
        <v>1.5403369</v>
      </c>
      <c r="K46" s="18" t="s">
        <v>404</v>
      </c>
      <c r="L46" s="20" t="s">
        <v>404</v>
      </c>
      <c r="M46" s="18" t="n">
        <v>0</v>
      </c>
      <c r="N46" s="20" t="n">
        <v>0</v>
      </c>
      <c r="O46" s="18" t="n">
        <v>0</v>
      </c>
      <c r="P46" s="20" t="n">
        <v>0</v>
      </c>
      <c r="Q46" s="18" t="n">
        <v>0</v>
      </c>
      <c r="R46" s="20" t="n">
        <v>0</v>
      </c>
    </row>
    <row r="47" spans="1:18">
      <c r="A47" s="15" t="s">
        <v>444</v>
      </c>
      <c r="B47" s="17" t="n">
        <v>5928</v>
      </c>
      <c r="C47" s="18">
        <f>(0.0/B47*100)</f>
        <v/>
      </c>
      <c r="D47" s="19" t="n">
        <v>5928</v>
      </c>
      <c r="E47" s="18" t="n">
        <v>17.3251765</v>
      </c>
      <c r="F47" s="20" t="n">
        <v>3.21814083</v>
      </c>
      <c r="G47" s="18" t="n">
        <v>69.25077669</v>
      </c>
      <c r="H47" s="20" t="n">
        <v>3.41252058</v>
      </c>
      <c r="I47" s="18" t="n">
        <v>3.14759677</v>
      </c>
      <c r="J47" s="20" t="n">
        <v>1.24535904</v>
      </c>
      <c r="K47" s="18" t="s">
        <v>404</v>
      </c>
      <c r="L47" s="20" t="s">
        <v>404</v>
      </c>
      <c r="M47" s="18" t="n">
        <v>0</v>
      </c>
      <c r="N47" s="20" t="n">
        <v>0</v>
      </c>
      <c r="O47" s="18" t="n">
        <v>0</v>
      </c>
      <c r="P47" s="20" t="n">
        <v>0</v>
      </c>
      <c r="Q47" s="18" t="n">
        <v>10.27645003</v>
      </c>
      <c r="R47" s="20" t="n">
        <v>2.29754004</v>
      </c>
    </row>
    <row r="48" spans="1:18">
      <c r="A48" s="15" t="s">
        <v>445</v>
      </c>
      <c r="B48" s="17" t="n">
        <v>9841</v>
      </c>
      <c r="C48" s="18">
        <f>(40.0/B48*100)</f>
        <v/>
      </c>
      <c r="D48" s="19" t="n">
        <v>9801</v>
      </c>
      <c r="E48" s="18" t="n">
        <v>21.62010823</v>
      </c>
      <c r="F48" s="20" t="n">
        <v>3.36625467</v>
      </c>
      <c r="G48" s="18" t="n">
        <v>75.23141784000001</v>
      </c>
      <c r="H48" s="20" t="n">
        <v>3.68048802</v>
      </c>
      <c r="I48" s="18" t="n">
        <v>0.53523928</v>
      </c>
      <c r="J48" s="20" t="n">
        <v>0.52726012</v>
      </c>
      <c r="K48" s="18" t="s">
        <v>404</v>
      </c>
      <c r="L48" s="20" t="s">
        <v>404</v>
      </c>
      <c r="M48" s="18" t="n">
        <v>0</v>
      </c>
      <c r="N48" s="20" t="n">
        <v>0</v>
      </c>
      <c r="O48" s="18" t="n">
        <v>0</v>
      </c>
      <c r="P48" s="20" t="n">
        <v>0</v>
      </c>
      <c r="Q48" s="18" t="n">
        <v>2.61323465</v>
      </c>
      <c r="R48" s="20" t="n">
        <v>1.31895294</v>
      </c>
    </row>
    <row r="49" spans="1:18">
      <c r="A49" s="15" t="s">
        <v>446</v>
      </c>
      <c r="B49" s="17" t="n">
        <v>6349</v>
      </c>
      <c r="C49" s="18">
        <f>(52.0/B49*100)</f>
        <v/>
      </c>
      <c r="D49" s="19" t="n">
        <v>6297</v>
      </c>
      <c r="E49" s="18" t="n">
        <v>64.49496135</v>
      </c>
      <c r="F49" s="20" t="n">
        <v>3.84683565</v>
      </c>
      <c r="G49" s="18" t="n">
        <v>29.39664561</v>
      </c>
      <c r="H49" s="20" t="n">
        <v>3.625622</v>
      </c>
      <c r="I49" s="18" t="n">
        <v>0</v>
      </c>
      <c r="J49" s="20" t="n">
        <v>0</v>
      </c>
      <c r="K49" s="18" t="s">
        <v>404</v>
      </c>
      <c r="L49" s="20" t="s">
        <v>404</v>
      </c>
      <c r="M49" s="18" t="n">
        <v>0</v>
      </c>
      <c r="N49" s="20" t="n">
        <v>0</v>
      </c>
      <c r="O49" s="18" t="n">
        <v>0</v>
      </c>
      <c r="P49" s="20" t="n">
        <v>0</v>
      </c>
      <c r="Q49" s="18" t="n">
        <v>6.10839305</v>
      </c>
      <c r="R49" s="20" t="n">
        <v>1.59606161</v>
      </c>
    </row>
    <row r="50" spans="1:18">
      <c r="A50" s="15" t="s">
        <v>447</v>
      </c>
      <c r="B50" s="17" t="n">
        <v>11795</v>
      </c>
      <c r="C50" s="18">
        <f>(1031.0/B50*100)</f>
        <v/>
      </c>
      <c r="D50" s="19" t="n">
        <v>10764</v>
      </c>
      <c r="E50" s="18" t="n">
        <v>61.15947194</v>
      </c>
      <c r="F50" s="20" t="n">
        <v>3.21128297</v>
      </c>
      <c r="G50" s="18" t="n">
        <v>26.32323599</v>
      </c>
      <c r="H50" s="20" t="n">
        <v>2.98177325</v>
      </c>
      <c r="I50" s="18" t="n">
        <v>8.769175479999999</v>
      </c>
      <c r="J50" s="20" t="n">
        <v>2.05654139</v>
      </c>
      <c r="K50" s="18" t="s">
        <v>404</v>
      </c>
      <c r="L50" s="20" t="s">
        <v>404</v>
      </c>
      <c r="M50" s="18" t="n">
        <v>0</v>
      </c>
      <c r="N50" s="20" t="n">
        <v>0</v>
      </c>
      <c r="O50" s="18" t="n">
        <v>0</v>
      </c>
      <c r="P50" s="20" t="n">
        <v>0</v>
      </c>
      <c r="Q50" s="18" t="n">
        <v>3.74811659</v>
      </c>
      <c r="R50" s="20" t="n">
        <v>1.0668359</v>
      </c>
    </row>
    <row r="51" spans="1:18">
      <c r="A51" s="15" t="s">
        <v>448</v>
      </c>
      <c r="B51" s="17" t="n">
        <v>6866</v>
      </c>
      <c r="C51" s="18">
        <f>(79.0/B51*100)</f>
        <v/>
      </c>
      <c r="D51" s="19" t="n">
        <v>6787</v>
      </c>
      <c r="E51" s="18" t="n">
        <v>72.31130788</v>
      </c>
      <c r="F51" s="20" t="n">
        <v>3.18582837</v>
      </c>
      <c r="G51" s="18" t="n">
        <v>21.6313872</v>
      </c>
      <c r="H51" s="20" t="n">
        <v>3.01857812</v>
      </c>
      <c r="I51" s="18" t="n">
        <v>6.05730492</v>
      </c>
      <c r="J51" s="20" t="n">
        <v>1.82604041</v>
      </c>
      <c r="K51" s="18" t="s">
        <v>404</v>
      </c>
      <c r="L51" s="20" t="s">
        <v>404</v>
      </c>
      <c r="M51" s="18" t="n">
        <v>0</v>
      </c>
      <c r="N51" s="20" t="n">
        <v>0</v>
      </c>
      <c r="O51" s="18" t="n">
        <v>0</v>
      </c>
      <c r="P51" s="20" t="n">
        <v>0</v>
      </c>
      <c r="Q51" s="18" t="n">
        <v>0</v>
      </c>
      <c r="R51" s="20" t="n">
        <v>0</v>
      </c>
    </row>
    <row r="52" spans="1:18">
      <c r="A52" s="15" t="s">
        <v>449</v>
      </c>
      <c r="B52" s="17" t="n">
        <v>5809</v>
      </c>
      <c r="C52" s="18">
        <f>(0.0/B52*100)</f>
        <v/>
      </c>
      <c r="D52" s="19" t="n">
        <v>5809</v>
      </c>
      <c r="E52" s="18" t="n">
        <v>45.75543224</v>
      </c>
      <c r="F52" s="20" t="n">
        <v>3.88778609</v>
      </c>
      <c r="G52" s="18" t="n">
        <v>50.75460076</v>
      </c>
      <c r="H52" s="20" t="n">
        <v>4.06947787</v>
      </c>
      <c r="I52" s="18" t="n">
        <v>0.70727103</v>
      </c>
      <c r="J52" s="20" t="n">
        <v>0.01650758</v>
      </c>
      <c r="K52" s="18" t="s">
        <v>404</v>
      </c>
      <c r="L52" s="20" t="s">
        <v>404</v>
      </c>
      <c r="M52" s="18" t="n">
        <v>0</v>
      </c>
      <c r="N52" s="20" t="n">
        <v>0</v>
      </c>
      <c r="O52" s="18" t="n">
        <v>0</v>
      </c>
      <c r="P52" s="20" t="n">
        <v>0</v>
      </c>
      <c r="Q52" s="18" t="n">
        <v>2.78269597</v>
      </c>
      <c r="R52" s="20" t="n">
        <v>1.39302446</v>
      </c>
    </row>
    <row r="53" spans="1:18">
      <c r="A53" s="15" t="s">
        <v>450</v>
      </c>
      <c r="B53" s="17" t="n">
        <v>5571</v>
      </c>
      <c r="C53" s="18">
        <f>(0.0/B53*100)</f>
        <v/>
      </c>
      <c r="D53" s="19" t="n">
        <v>5571</v>
      </c>
      <c r="E53" s="18" t="n">
        <v>50.64205196</v>
      </c>
      <c r="F53" s="20" t="n">
        <v>0.15557022</v>
      </c>
      <c r="G53" s="18" t="n">
        <v>45.95180869</v>
      </c>
      <c r="H53" s="20" t="n">
        <v>0.16388611</v>
      </c>
      <c r="I53" s="18" t="n">
        <v>1.01628048</v>
      </c>
      <c r="J53" s="20" t="n">
        <v>0.06215544</v>
      </c>
      <c r="K53" s="18" t="s">
        <v>404</v>
      </c>
      <c r="L53" s="20" t="s">
        <v>404</v>
      </c>
      <c r="M53" s="18" t="n">
        <v>0</v>
      </c>
      <c r="N53" s="20" t="n">
        <v>0</v>
      </c>
      <c r="O53" s="18" t="n">
        <v>0</v>
      </c>
      <c r="P53" s="20" t="n">
        <v>0</v>
      </c>
      <c r="Q53" s="18" t="n">
        <v>2.38985887</v>
      </c>
      <c r="R53" s="20" t="n">
        <v>0.04150588</v>
      </c>
    </row>
    <row r="54" spans="1:18">
      <c r="A54" s="15" t="s">
        <v>451</v>
      </c>
      <c r="B54" s="17" t="n">
        <v>4740</v>
      </c>
      <c r="C54" s="18">
        <f>(199.0/B54*100)</f>
        <v/>
      </c>
      <c r="D54" s="19" t="n">
        <v>4541</v>
      </c>
      <c r="E54" s="18" t="n">
        <v>54.7374503</v>
      </c>
      <c r="F54" s="20" t="n">
        <v>3.86193986</v>
      </c>
      <c r="G54" s="18" t="n">
        <v>23.22795524</v>
      </c>
      <c r="H54" s="20" t="n">
        <v>3.47869213</v>
      </c>
      <c r="I54" s="18" t="n">
        <v>12.32065786</v>
      </c>
      <c r="J54" s="20" t="n">
        <v>1.87807052</v>
      </c>
      <c r="K54" s="18" t="s">
        <v>404</v>
      </c>
      <c r="L54" s="20" t="s">
        <v>404</v>
      </c>
      <c r="M54" s="18" t="n">
        <v>0</v>
      </c>
      <c r="N54" s="20" t="n">
        <v>0</v>
      </c>
      <c r="O54" s="18" t="n">
        <v>0</v>
      </c>
      <c r="P54" s="20" t="n">
        <v>0</v>
      </c>
      <c r="Q54" s="18" t="n">
        <v>9.7139366</v>
      </c>
      <c r="R54" s="20" t="n">
        <v>2.35693373</v>
      </c>
    </row>
    <row r="55" spans="1:18">
      <c r="A55" s="15" t="s">
        <v>452</v>
      </c>
      <c r="B55" s="17" t="n">
        <v>5316</v>
      </c>
      <c r="C55" s="18">
        <f>(43.0/B55*100)</f>
        <v/>
      </c>
      <c r="D55" s="19" t="n">
        <v>5273</v>
      </c>
      <c r="E55" s="18" t="n">
        <v>54.0615701</v>
      </c>
      <c r="F55" s="20" t="n">
        <v>3.66891225</v>
      </c>
      <c r="G55" s="18" t="n">
        <v>37.26204604</v>
      </c>
      <c r="H55" s="20" t="n">
        <v>3.56674418</v>
      </c>
      <c r="I55" s="18" t="n">
        <v>0</v>
      </c>
      <c r="J55" s="20" t="n">
        <v>0</v>
      </c>
      <c r="K55" s="18" t="s">
        <v>404</v>
      </c>
      <c r="L55" s="20" t="s">
        <v>404</v>
      </c>
      <c r="M55" s="18" t="n">
        <v>0</v>
      </c>
      <c r="N55" s="20" t="n">
        <v>0</v>
      </c>
      <c r="O55" s="18" t="n">
        <v>0</v>
      </c>
      <c r="P55" s="20" t="n">
        <v>0</v>
      </c>
      <c r="Q55" s="18" t="n">
        <v>8.67638386</v>
      </c>
      <c r="R55" s="20" t="n">
        <v>2.02307568</v>
      </c>
    </row>
    <row r="56" spans="1:18">
      <c r="A56" s="15" t="s">
        <v>453</v>
      </c>
      <c r="B56" s="17" t="n">
        <v>5359</v>
      </c>
      <c r="C56" s="18">
        <f>(0.0/B56*100)</f>
        <v/>
      </c>
      <c r="D56" s="19" t="n">
        <v>5359</v>
      </c>
      <c r="E56" s="18" t="n">
        <v>70.22210216000001</v>
      </c>
      <c r="F56" s="20" t="n">
        <v>3.56997592</v>
      </c>
      <c r="G56" s="18" t="n">
        <v>23.27730096</v>
      </c>
      <c r="H56" s="20" t="n">
        <v>3.54576939</v>
      </c>
      <c r="I56" s="18" t="n">
        <v>4.28530324</v>
      </c>
      <c r="J56" s="20" t="n">
        <v>1.60179577</v>
      </c>
      <c r="K56" s="18" t="s">
        <v>404</v>
      </c>
      <c r="L56" s="20" t="s">
        <v>404</v>
      </c>
      <c r="M56" s="18" t="n">
        <v>0</v>
      </c>
      <c r="N56" s="20" t="n">
        <v>0</v>
      </c>
      <c r="O56" s="18" t="n">
        <v>0</v>
      </c>
      <c r="P56" s="20" t="n">
        <v>0</v>
      </c>
      <c r="Q56" s="18" t="n">
        <v>2.21529364</v>
      </c>
      <c r="R56" s="20" t="n">
        <v>1.32280062</v>
      </c>
    </row>
    <row r="57" spans="1:18">
      <c r="A57" s="15" t="s">
        <v>454</v>
      </c>
      <c r="B57" s="17" t="n">
        <v>6513</v>
      </c>
      <c r="C57" s="18">
        <f>(0.0/B57*100)</f>
        <v/>
      </c>
      <c r="D57" s="19" t="n">
        <v>6513</v>
      </c>
      <c r="E57" s="18" t="n">
        <v>68.88047838999999</v>
      </c>
      <c r="F57" s="20" t="n">
        <v>3.3737605</v>
      </c>
      <c r="G57" s="18" t="n">
        <v>23.51998703</v>
      </c>
      <c r="H57" s="20" t="n">
        <v>3.2782996</v>
      </c>
      <c r="I57" s="18" t="n">
        <v>0</v>
      </c>
      <c r="J57" s="20" t="n">
        <v>0</v>
      </c>
      <c r="K57" s="18" t="s">
        <v>404</v>
      </c>
      <c r="L57" s="20" t="s">
        <v>404</v>
      </c>
      <c r="M57" s="18" t="n">
        <v>0</v>
      </c>
      <c r="N57" s="20" t="n">
        <v>0</v>
      </c>
      <c r="O57" s="18" t="n">
        <v>0</v>
      </c>
      <c r="P57" s="20" t="n">
        <v>0</v>
      </c>
      <c r="Q57" s="18" t="n">
        <v>7.59953458</v>
      </c>
      <c r="R57" s="20" t="n">
        <v>2.03610033</v>
      </c>
    </row>
    <row r="58" spans="1:18">
      <c r="A58" s="15" t="s">
        <v>455</v>
      </c>
      <c r="B58" s="17" t="n">
        <v>7267</v>
      </c>
      <c r="C58" s="18">
        <f>(0.0/B58*100)</f>
        <v/>
      </c>
      <c r="D58" s="19" t="n">
        <v>7267</v>
      </c>
      <c r="E58" s="18" t="n">
        <v>79.77869298</v>
      </c>
      <c r="F58" s="20" t="n">
        <v>2.92328601</v>
      </c>
      <c r="G58" s="18" t="n">
        <v>8.56097654</v>
      </c>
      <c r="H58" s="20" t="n">
        <v>2.13947033</v>
      </c>
      <c r="I58" s="18" t="n">
        <v>0</v>
      </c>
      <c r="J58" s="20" t="n">
        <v>0</v>
      </c>
      <c r="K58" s="18" t="s">
        <v>404</v>
      </c>
      <c r="L58" s="20" t="s">
        <v>404</v>
      </c>
      <c r="M58" s="18" t="n">
        <v>0</v>
      </c>
      <c r="N58" s="20" t="n">
        <v>0</v>
      </c>
      <c r="O58" s="18" t="n">
        <v>0</v>
      </c>
      <c r="P58" s="20" t="n">
        <v>0</v>
      </c>
      <c r="Q58" s="18" t="n">
        <v>11.66033048</v>
      </c>
      <c r="R58" s="20" t="n">
        <v>2.13238479</v>
      </c>
    </row>
    <row r="59" spans="1:18">
      <c r="A59" s="15" t="s">
        <v>456</v>
      </c>
      <c r="B59" s="17" t="n">
        <v>4826</v>
      </c>
      <c r="C59" s="18">
        <f>(0.0/B59*100)</f>
        <v/>
      </c>
      <c r="D59" s="19" t="n">
        <v>4826</v>
      </c>
      <c r="E59" s="18" t="n">
        <v>36.47173518</v>
      </c>
      <c r="F59" s="20" t="n">
        <v>1.26840075</v>
      </c>
      <c r="G59" s="18" t="n">
        <v>35.40871958</v>
      </c>
      <c r="H59" s="20" t="n">
        <v>1.30458289</v>
      </c>
      <c r="I59" s="18" t="n">
        <v>0</v>
      </c>
      <c r="J59" s="20" t="n">
        <v>0</v>
      </c>
      <c r="K59" s="18" t="s">
        <v>404</v>
      </c>
      <c r="L59" s="20" t="s">
        <v>404</v>
      </c>
      <c r="M59" s="18" t="n">
        <v>0</v>
      </c>
      <c r="N59" s="20" t="n">
        <v>0</v>
      </c>
      <c r="O59" s="18" t="n">
        <v>0</v>
      </c>
      <c r="P59" s="20" t="n">
        <v>0</v>
      </c>
      <c r="Q59" s="18" t="n">
        <v>28.11954523</v>
      </c>
      <c r="R59" s="20" t="n">
        <v>1.02651665</v>
      </c>
    </row>
    <row r="60" spans="1:18">
      <c r="A60" s="15" t="s">
        <v>457</v>
      </c>
      <c r="B60" s="17" t="n">
        <v>4546</v>
      </c>
      <c r="C60" s="18">
        <f>(0.0/B60*100)</f>
        <v/>
      </c>
      <c r="D60" s="19" t="n">
        <v>4546</v>
      </c>
      <c r="E60" s="18" t="n">
        <v>47.65424046</v>
      </c>
      <c r="F60" s="20" t="n">
        <v>3.24645565</v>
      </c>
      <c r="G60" s="18" t="n">
        <v>19.28781734</v>
      </c>
      <c r="H60" s="20" t="n">
        <v>2.91316277</v>
      </c>
      <c r="I60" s="18" t="n">
        <v>0</v>
      </c>
      <c r="J60" s="20" t="n">
        <v>0</v>
      </c>
      <c r="K60" s="18" t="s">
        <v>404</v>
      </c>
      <c r="L60" s="20" t="s">
        <v>404</v>
      </c>
      <c r="M60" s="18" t="n">
        <v>0</v>
      </c>
      <c r="N60" s="20" t="n">
        <v>0</v>
      </c>
      <c r="O60" s="18" t="n">
        <v>0</v>
      </c>
      <c r="P60" s="20" t="n">
        <v>0</v>
      </c>
      <c r="Q60" s="18" t="n">
        <v>33.0579422</v>
      </c>
      <c r="R60" s="20" t="n">
        <v>2.60084692</v>
      </c>
    </row>
    <row r="61" spans="1:18">
      <c r="A61" s="15" t="s">
        <v>458</v>
      </c>
      <c r="B61" s="17" t="n">
        <v>6525</v>
      </c>
      <c r="C61" s="18">
        <f>(0.0/B61*100)</f>
        <v/>
      </c>
      <c r="D61" s="19" t="n">
        <v>6525</v>
      </c>
      <c r="E61" s="18" t="n">
        <v>13.87246528</v>
      </c>
      <c r="F61" s="20" t="n">
        <v>2.16117079</v>
      </c>
      <c r="G61" s="18" t="n">
        <v>82.16057395999999</v>
      </c>
      <c r="H61" s="20" t="n">
        <v>2.43600166</v>
      </c>
      <c r="I61" s="18" t="n">
        <v>1.18782742</v>
      </c>
      <c r="J61" s="20" t="n">
        <v>0.71730393</v>
      </c>
      <c r="K61" s="18" t="s">
        <v>404</v>
      </c>
      <c r="L61" s="20" t="s">
        <v>404</v>
      </c>
      <c r="M61" s="18" t="n">
        <v>0</v>
      </c>
      <c r="N61" s="20" t="n">
        <v>0</v>
      </c>
      <c r="O61" s="18" t="n">
        <v>0</v>
      </c>
      <c r="P61" s="20" t="n">
        <v>0</v>
      </c>
      <c r="Q61" s="18" t="n">
        <v>2.77913334</v>
      </c>
      <c r="R61" s="20" t="n">
        <v>1.13739596</v>
      </c>
    </row>
    <row r="62" spans="1:18">
      <c r="A62" s="15" t="s">
        <v>459</v>
      </c>
      <c r="B62" s="17" t="n">
        <v>4476</v>
      </c>
      <c r="C62" s="18">
        <f>(0.0/B62*100)</f>
        <v/>
      </c>
      <c r="D62" s="19" t="n">
        <v>4476</v>
      </c>
      <c r="E62" s="18" t="n">
        <v>79.86903005000001</v>
      </c>
      <c r="F62" s="20" t="n">
        <v>0.05423303</v>
      </c>
      <c r="G62" s="18" t="n">
        <v>14.40205166</v>
      </c>
      <c r="H62" s="20" t="n">
        <v>0.05102773</v>
      </c>
      <c r="I62" s="18" t="n">
        <v>0.43076457</v>
      </c>
      <c r="J62" s="20" t="n">
        <v>0.00694981</v>
      </c>
      <c r="K62" s="18" t="s">
        <v>404</v>
      </c>
      <c r="L62" s="20" t="s">
        <v>404</v>
      </c>
      <c r="M62" s="18" t="n">
        <v>0</v>
      </c>
      <c r="N62" s="20" t="n">
        <v>0</v>
      </c>
      <c r="O62" s="18" t="n">
        <v>0</v>
      </c>
      <c r="P62" s="20" t="n">
        <v>0</v>
      </c>
      <c r="Q62" s="18" t="n">
        <v>5.29815372</v>
      </c>
      <c r="R62" s="20" t="n">
        <v>0.0185491</v>
      </c>
    </row>
    <row r="63" spans="1:18">
      <c r="A63" s="15" t="s">
        <v>460</v>
      </c>
      <c r="B63" s="17" t="n">
        <v>5324</v>
      </c>
      <c r="C63" s="18">
        <f>(0.0/B63*100)</f>
        <v/>
      </c>
      <c r="D63" s="19" t="n">
        <v>5324</v>
      </c>
      <c r="E63" s="18" t="n">
        <v>44.56996255</v>
      </c>
      <c r="F63" s="20" t="n">
        <v>0.1558521</v>
      </c>
      <c r="G63" s="18" t="n">
        <v>41.26220699</v>
      </c>
      <c r="H63" s="20" t="n">
        <v>0.17121807</v>
      </c>
      <c r="I63" s="18" t="n">
        <v>0</v>
      </c>
      <c r="J63" s="20" t="n">
        <v>0</v>
      </c>
      <c r="K63" s="18" t="s">
        <v>404</v>
      </c>
      <c r="L63" s="20" t="s">
        <v>404</v>
      </c>
      <c r="M63" s="18" t="n">
        <v>0</v>
      </c>
      <c r="N63" s="20" t="n">
        <v>0</v>
      </c>
      <c r="O63" s="18" t="n">
        <v>0</v>
      </c>
      <c r="P63" s="20" t="n">
        <v>0</v>
      </c>
      <c r="Q63" s="18" t="n">
        <v>14.16783046</v>
      </c>
      <c r="R63" s="20" t="n">
        <v>0.18784425</v>
      </c>
    </row>
    <row r="64" spans="1:18">
      <c r="A64" s="15" t="s">
        <v>461</v>
      </c>
      <c r="B64" s="17" t="n">
        <v>3634</v>
      </c>
      <c r="C64" s="18">
        <f>(27.0/B64*100)</f>
        <v/>
      </c>
      <c r="D64" s="19" t="n">
        <v>3607</v>
      </c>
      <c r="E64" s="18" t="n">
        <v>64.00288965</v>
      </c>
      <c r="F64" s="20" t="n">
        <v>0.0963625</v>
      </c>
      <c r="G64" s="18" t="n">
        <v>31.15661287</v>
      </c>
      <c r="H64" s="20" t="n">
        <v>0.10318455</v>
      </c>
      <c r="I64" s="18" t="n">
        <v>0</v>
      </c>
      <c r="J64" s="20" t="n">
        <v>0</v>
      </c>
      <c r="K64" s="18" t="s">
        <v>404</v>
      </c>
      <c r="L64" s="20" t="s">
        <v>404</v>
      </c>
      <c r="M64" s="18" t="n">
        <v>0</v>
      </c>
      <c r="N64" s="20" t="n">
        <v>0</v>
      </c>
      <c r="O64" s="18" t="n">
        <v>0</v>
      </c>
      <c r="P64" s="20" t="n">
        <v>0</v>
      </c>
      <c r="Q64" s="18" t="n">
        <v>4.84049748</v>
      </c>
      <c r="R64" s="20" t="n">
        <v>0.03652529</v>
      </c>
    </row>
    <row r="65" spans="1:18">
      <c r="A65" s="15" t="s">
        <v>462</v>
      </c>
      <c r="B65" s="17" t="n">
        <v>5325</v>
      </c>
      <c r="C65" s="18">
        <f>(0.0/B65*100)</f>
        <v/>
      </c>
      <c r="D65" s="19" t="n">
        <v>5325</v>
      </c>
      <c r="E65" s="18" t="n">
        <v>42.06465755</v>
      </c>
      <c r="F65" s="20" t="n">
        <v>3.52982395</v>
      </c>
      <c r="G65" s="18" t="n">
        <v>47.1920047</v>
      </c>
      <c r="H65" s="20" t="n">
        <v>3.5168265</v>
      </c>
      <c r="I65" s="18" t="n">
        <v>0</v>
      </c>
      <c r="J65" s="20" t="n">
        <v>0</v>
      </c>
      <c r="K65" s="18" t="s">
        <v>404</v>
      </c>
      <c r="L65" s="20" t="s">
        <v>404</v>
      </c>
      <c r="M65" s="18" t="n">
        <v>0</v>
      </c>
      <c r="N65" s="20" t="n">
        <v>0</v>
      </c>
      <c r="O65" s="18" t="n">
        <v>0</v>
      </c>
      <c r="P65" s="20" t="n">
        <v>0</v>
      </c>
      <c r="Q65" s="18" t="n">
        <v>10.74333775</v>
      </c>
      <c r="R65" s="20" t="n">
        <v>2.23593114</v>
      </c>
    </row>
    <row r="66" spans="1:18">
      <c r="A66" s="15" t="s">
        <v>463</v>
      </c>
      <c r="B66" s="17" t="n">
        <v>5665</v>
      </c>
      <c r="C66" s="18">
        <f>(0.0/B66*100)</f>
        <v/>
      </c>
      <c r="D66" s="19" t="n">
        <v>5665</v>
      </c>
      <c r="E66" s="18" t="n">
        <v>37.34438036</v>
      </c>
      <c r="F66" s="20" t="n">
        <v>0.48657032</v>
      </c>
      <c r="G66" s="18" t="n">
        <v>57.0508749</v>
      </c>
      <c r="H66" s="20" t="n">
        <v>0.49294299</v>
      </c>
      <c r="I66" s="18" t="n">
        <v>1.05209465</v>
      </c>
      <c r="J66" s="20" t="n">
        <v>0.33984667</v>
      </c>
      <c r="K66" s="18" t="s">
        <v>404</v>
      </c>
      <c r="L66" s="20" t="s">
        <v>404</v>
      </c>
      <c r="M66" s="18" t="n">
        <v>0</v>
      </c>
      <c r="N66" s="20" t="n">
        <v>0</v>
      </c>
      <c r="O66" s="18" t="n">
        <v>0</v>
      </c>
      <c r="P66" s="20" t="n">
        <v>0</v>
      </c>
      <c r="Q66" s="18" t="n">
        <v>4.5526501</v>
      </c>
      <c r="R66" s="20" t="n">
        <v>0.12562138</v>
      </c>
    </row>
    <row r="67" spans="1:18">
      <c r="A67" s="15" t="s">
        <v>464</v>
      </c>
      <c r="B67" s="17" t="n">
        <v>6971</v>
      </c>
      <c r="C67" s="18">
        <f>(0.0/B67*100)</f>
        <v/>
      </c>
      <c r="D67" s="19" t="n">
        <v>6971</v>
      </c>
      <c r="E67" s="18" t="n">
        <v>79.06056144</v>
      </c>
      <c r="F67" s="20" t="n">
        <v>2.84787196</v>
      </c>
      <c r="G67" s="18" t="n">
        <v>18.08986669</v>
      </c>
      <c r="H67" s="20" t="n">
        <v>2.68886829</v>
      </c>
      <c r="I67" s="18" t="n">
        <v>0.8893451</v>
      </c>
      <c r="J67" s="20" t="n">
        <v>0.5227811</v>
      </c>
      <c r="K67" s="18" t="s">
        <v>404</v>
      </c>
      <c r="L67" s="20" t="s">
        <v>404</v>
      </c>
      <c r="M67" s="18" t="n">
        <v>0</v>
      </c>
      <c r="N67" s="20" t="n">
        <v>0</v>
      </c>
      <c r="O67" s="18" t="n">
        <v>0</v>
      </c>
      <c r="P67" s="20" t="n">
        <v>0</v>
      </c>
      <c r="Q67" s="18" t="n">
        <v>1.96022678</v>
      </c>
      <c r="R67" s="20" t="n">
        <v>0.77760621</v>
      </c>
    </row>
    <row r="68" spans="1:18">
      <c r="A68" s="15" t="s">
        <v>465</v>
      </c>
      <c r="B68" s="17" t="n">
        <v>12083</v>
      </c>
      <c r="C68" s="18">
        <f>(0.0/B68*100)</f>
        <v/>
      </c>
      <c r="D68" s="19" t="n">
        <v>12083</v>
      </c>
      <c r="E68" s="18" t="n">
        <v>77.44148996</v>
      </c>
      <c r="F68" s="20" t="n">
        <v>0.07694927999999999</v>
      </c>
      <c r="G68" s="18" t="n">
        <v>18.30687459</v>
      </c>
      <c r="H68" s="20" t="n">
        <v>0.06189192</v>
      </c>
      <c r="I68" s="18" t="n">
        <v>0.73080554</v>
      </c>
      <c r="J68" s="20" t="n">
        <v>0.02197892</v>
      </c>
      <c r="K68" s="18" t="s">
        <v>404</v>
      </c>
      <c r="L68" s="20" t="s">
        <v>404</v>
      </c>
      <c r="M68" s="18" t="n">
        <v>0</v>
      </c>
      <c r="N68" s="20" t="n">
        <v>0</v>
      </c>
      <c r="O68" s="18" t="n">
        <v>0</v>
      </c>
      <c r="P68" s="20" t="n">
        <v>0</v>
      </c>
      <c r="Q68" s="18" t="n">
        <v>3.52082991</v>
      </c>
      <c r="R68" s="20" t="n">
        <v>0.05036654</v>
      </c>
    </row>
    <row r="69" spans="1:18">
      <c r="A69" s="15" t="s">
        <v>466</v>
      </c>
      <c r="B69" s="17" t="n">
        <v>4876</v>
      </c>
      <c r="C69" s="18">
        <f>(0.0/B69*100)</f>
        <v/>
      </c>
      <c r="D69" s="19" t="n">
        <v>4876</v>
      </c>
      <c r="E69" s="18" t="n">
        <v>45.67548507</v>
      </c>
      <c r="F69" s="20" t="n">
        <v>4.31409034</v>
      </c>
      <c r="G69" s="18" t="n">
        <v>51.01574039</v>
      </c>
      <c r="H69" s="20" t="n">
        <v>4.1589622</v>
      </c>
      <c r="I69" s="18" t="n">
        <v>0</v>
      </c>
      <c r="J69" s="20" t="n">
        <v>0</v>
      </c>
      <c r="K69" s="18" t="s">
        <v>404</v>
      </c>
      <c r="L69" s="20" t="s">
        <v>404</v>
      </c>
      <c r="M69" s="18" t="n">
        <v>0</v>
      </c>
      <c r="N69" s="20" t="n">
        <v>0</v>
      </c>
      <c r="O69" s="18" t="n">
        <v>0</v>
      </c>
      <c r="P69" s="20" t="n">
        <v>0</v>
      </c>
      <c r="Q69" s="18" t="n">
        <v>3.30877455</v>
      </c>
      <c r="R69" s="20" t="n">
        <v>1.49217111</v>
      </c>
    </row>
    <row r="70" spans="1:18">
      <c r="A70" s="15" t="s">
        <v>467</v>
      </c>
      <c r="B70" s="17" t="n">
        <v>6036</v>
      </c>
      <c r="C70" s="18">
        <f>(0.0/B70*100)</f>
        <v/>
      </c>
      <c r="D70" s="19" t="n">
        <v>6036</v>
      </c>
      <c r="E70" s="18" t="n">
        <v>67.42316314</v>
      </c>
      <c r="F70" s="20" t="n">
        <v>3.36590248</v>
      </c>
      <c r="G70" s="18" t="n">
        <v>28.56381838</v>
      </c>
      <c r="H70" s="20" t="n">
        <v>3.4076768</v>
      </c>
      <c r="I70" s="18" t="n">
        <v>0</v>
      </c>
      <c r="J70" s="20" t="n">
        <v>0</v>
      </c>
      <c r="K70" s="18" t="s">
        <v>404</v>
      </c>
      <c r="L70" s="20" t="s">
        <v>404</v>
      </c>
      <c r="M70" s="18" t="n">
        <v>0</v>
      </c>
      <c r="N70" s="20" t="n">
        <v>0</v>
      </c>
      <c r="O70" s="18" t="n">
        <v>0</v>
      </c>
      <c r="P70" s="20" t="n">
        <v>0</v>
      </c>
      <c r="Q70" s="18" t="n">
        <v>4.01301848</v>
      </c>
      <c r="R70" s="20" t="n">
        <v>1.36325241</v>
      </c>
    </row>
    <row r="71" spans="1:18">
      <c r="A71" s="15" t="s">
        <v>468</v>
      </c>
      <c r="B71" s="17" t="n">
        <v>6115</v>
      </c>
      <c r="C71" s="18">
        <f>(0.0/B71*100)</f>
        <v/>
      </c>
      <c r="D71" s="19" t="n">
        <v>6115</v>
      </c>
      <c r="E71" s="18" t="n">
        <v>59.90898307</v>
      </c>
      <c r="F71" s="20" t="n">
        <v>1.06577827</v>
      </c>
      <c r="G71" s="18" t="n">
        <v>38.1808289</v>
      </c>
      <c r="H71" s="20" t="n">
        <v>1.45821001</v>
      </c>
      <c r="I71" s="18" t="n">
        <v>0.62661758</v>
      </c>
      <c r="J71" s="20" t="n">
        <v>0.02967901</v>
      </c>
      <c r="K71" s="18" t="s">
        <v>404</v>
      </c>
      <c r="L71" s="20" t="s">
        <v>404</v>
      </c>
      <c r="M71" s="18" t="n">
        <v>0</v>
      </c>
      <c r="N71" s="20" t="n">
        <v>0</v>
      </c>
      <c r="O71" s="18" t="n">
        <v>0</v>
      </c>
      <c r="P71" s="20" t="n">
        <v>0</v>
      </c>
      <c r="Q71" s="18" t="n">
        <v>1.28357044</v>
      </c>
      <c r="R71" s="20" t="n">
        <v>0.49105467</v>
      </c>
    </row>
    <row r="72" spans="1:18">
      <c r="A72" s="15" t="s">
        <v>469</v>
      </c>
      <c r="B72" s="17" t="n">
        <v>7708</v>
      </c>
      <c r="C72" s="18">
        <f>(0.0/B72*100)</f>
        <v/>
      </c>
      <c r="D72" s="19" t="n">
        <v>7708</v>
      </c>
      <c r="E72" s="18" t="n">
        <v>38.14225388</v>
      </c>
      <c r="F72" s="20" t="n">
        <v>3.20503823</v>
      </c>
      <c r="G72" s="18" t="n">
        <v>58.4418035</v>
      </c>
      <c r="H72" s="20" t="n">
        <v>3.08288958</v>
      </c>
      <c r="I72" s="18" t="n">
        <v>1.80009285</v>
      </c>
      <c r="J72" s="20" t="n">
        <v>0.92598662</v>
      </c>
      <c r="K72" s="18" t="s">
        <v>404</v>
      </c>
      <c r="L72" s="20" t="s">
        <v>404</v>
      </c>
      <c r="M72" s="18" t="n">
        <v>0</v>
      </c>
      <c r="N72" s="20" t="n">
        <v>0</v>
      </c>
      <c r="O72" s="18" t="n">
        <v>0</v>
      </c>
      <c r="P72" s="20" t="n">
        <v>0</v>
      </c>
      <c r="Q72" s="18" t="n">
        <v>1.61584978</v>
      </c>
      <c r="R72" s="20" t="n">
        <v>0.9598740100000001</v>
      </c>
    </row>
    <row r="73" spans="1:18">
      <c r="A73" s="15" t="s">
        <v>470</v>
      </c>
      <c r="B73" s="17" t="n">
        <v>8249</v>
      </c>
      <c r="C73" s="18">
        <f>(0.0/B73*100)</f>
        <v/>
      </c>
      <c r="D73" s="19" t="n">
        <v>8249</v>
      </c>
      <c r="E73" s="18" t="n">
        <v>74.40867158</v>
      </c>
      <c r="F73" s="20" t="n">
        <v>3.12133739</v>
      </c>
      <c r="G73" s="18" t="n">
        <v>16.63831348</v>
      </c>
      <c r="H73" s="20" t="n">
        <v>2.51419057</v>
      </c>
      <c r="I73" s="18" t="n">
        <v>2.74093588</v>
      </c>
      <c r="J73" s="20" t="n">
        <v>1.27603664</v>
      </c>
      <c r="K73" s="18" t="s">
        <v>404</v>
      </c>
      <c r="L73" s="20" t="s">
        <v>404</v>
      </c>
      <c r="M73" s="18" t="n">
        <v>0</v>
      </c>
      <c r="N73" s="20" t="n">
        <v>0</v>
      </c>
      <c r="O73" s="18" t="n">
        <v>0</v>
      </c>
      <c r="P73" s="20" t="n">
        <v>0</v>
      </c>
      <c r="Q73" s="18" t="n">
        <v>6.21207905</v>
      </c>
      <c r="R73" s="20" t="n">
        <v>2.02685701</v>
      </c>
    </row>
    <row r="74" spans="1:18">
      <c r="A74" s="15" t="s">
        <v>471</v>
      </c>
      <c r="B74" s="17" t="n">
        <v>4692</v>
      </c>
      <c r="C74" s="18">
        <f>(484.0/B74*100)</f>
        <v/>
      </c>
      <c r="D74" s="19" t="n">
        <v>4208</v>
      </c>
      <c r="E74" s="18" t="n">
        <v>81.59425204</v>
      </c>
      <c r="F74" s="20" t="n">
        <v>0.20057179</v>
      </c>
      <c r="G74" s="18" t="n">
        <v>12.33325514</v>
      </c>
      <c r="H74" s="20" t="n">
        <v>0.16796249</v>
      </c>
      <c r="I74" s="18" t="n">
        <v>0</v>
      </c>
      <c r="J74" s="20" t="n">
        <v>0</v>
      </c>
      <c r="K74" s="18" t="s">
        <v>404</v>
      </c>
      <c r="L74" s="20" t="s">
        <v>404</v>
      </c>
      <c r="M74" s="18" t="n">
        <v>0</v>
      </c>
      <c r="N74" s="20" t="n">
        <v>0</v>
      </c>
      <c r="O74" s="18" t="n">
        <v>0</v>
      </c>
      <c r="P74" s="20" t="n">
        <v>0</v>
      </c>
      <c r="Q74" s="18" t="n">
        <v>6.07249282</v>
      </c>
      <c r="R74" s="20" t="n">
        <v>0.11945452</v>
      </c>
    </row>
    <row r="75" spans="1:18">
      <c r="A75" s="15" t="s">
        <v>472</v>
      </c>
      <c r="B75" s="17" t="n">
        <v>5375</v>
      </c>
      <c r="C75" s="18">
        <f>(483.0/B75*100)</f>
        <v/>
      </c>
      <c r="D75" s="19" t="n">
        <v>4892</v>
      </c>
      <c r="E75" s="18" t="n">
        <v>61.63524904</v>
      </c>
      <c r="F75" s="20" t="n">
        <v>3.77758453</v>
      </c>
      <c r="G75" s="18" t="n">
        <v>17.26871584</v>
      </c>
      <c r="H75" s="20" t="n">
        <v>3.4344048</v>
      </c>
      <c r="I75" s="18" t="n">
        <v>9.05972854</v>
      </c>
      <c r="J75" s="20" t="n">
        <v>2.57180003</v>
      </c>
      <c r="K75" s="18" t="s">
        <v>404</v>
      </c>
      <c r="L75" s="20" t="s">
        <v>404</v>
      </c>
      <c r="M75" s="18" t="n">
        <v>0</v>
      </c>
      <c r="N75" s="20" t="n">
        <v>0</v>
      </c>
      <c r="O75" s="18" t="n">
        <v>0</v>
      </c>
      <c r="P75" s="20" t="n">
        <v>0</v>
      </c>
      <c r="Q75" s="18" t="n">
        <v>12.03630659</v>
      </c>
      <c r="R75" s="20" t="n">
        <v>2.46833053</v>
      </c>
    </row>
    <row r="76" spans="1:18">
      <c r="A76" s="15" t="s">
        <v>473</v>
      </c>
      <c r="B76" s="17" t="n">
        <v>14167</v>
      </c>
      <c r="C76" s="18">
        <f>(1400.0/B76*100)</f>
        <v/>
      </c>
      <c r="D76" s="19" t="n">
        <v>12767</v>
      </c>
      <c r="E76" s="18" t="n">
        <v>68.14917473</v>
      </c>
      <c r="F76" s="20" t="n">
        <v>2.75982322</v>
      </c>
      <c r="G76" s="18" t="n">
        <v>13.73782971</v>
      </c>
      <c r="H76" s="20" t="n">
        <v>1.69981937</v>
      </c>
      <c r="I76" s="18" t="n">
        <v>8.696268829999999</v>
      </c>
      <c r="J76" s="20" t="n">
        <v>1.48191425</v>
      </c>
      <c r="K76" s="18" t="s">
        <v>404</v>
      </c>
      <c r="L76" s="20" t="s">
        <v>404</v>
      </c>
      <c r="M76" s="18" t="n">
        <v>0</v>
      </c>
      <c r="N76" s="20" t="n">
        <v>0</v>
      </c>
      <c r="O76" s="18" t="n">
        <v>0</v>
      </c>
      <c r="P76" s="20" t="n">
        <v>0</v>
      </c>
      <c r="Q76" s="18" t="n">
        <v>9.41672672</v>
      </c>
      <c r="R76" s="20" t="n">
        <v>1.86954551</v>
      </c>
    </row>
    <row r="77" spans="1:18">
      <c r="A77" s="15" t="s">
        <v>474</v>
      </c>
      <c r="B77" s="17" t="n">
        <v>6062</v>
      </c>
      <c r="C77" s="18">
        <f>(0.0/B77*100)</f>
        <v/>
      </c>
      <c r="D77" s="19" t="n">
        <v>6062</v>
      </c>
      <c r="E77" s="18" t="n">
        <v>50.17572628</v>
      </c>
      <c r="F77" s="20" t="n">
        <v>3.16954575</v>
      </c>
      <c r="G77" s="18" t="n">
        <v>41.04832289</v>
      </c>
      <c r="H77" s="20" t="n">
        <v>2.72667416</v>
      </c>
      <c r="I77" s="18" t="n">
        <v>4.08109565</v>
      </c>
      <c r="J77" s="20" t="n">
        <v>1.27745421</v>
      </c>
      <c r="K77" s="18" t="s">
        <v>404</v>
      </c>
      <c r="L77" s="20" t="s">
        <v>404</v>
      </c>
      <c r="M77" s="18" t="n">
        <v>0</v>
      </c>
      <c r="N77" s="20" t="n">
        <v>0</v>
      </c>
      <c r="O77" s="18" t="n">
        <v>0</v>
      </c>
      <c r="P77" s="20" t="n">
        <v>0</v>
      </c>
      <c r="Q77" s="18" t="n">
        <v>4.69485519</v>
      </c>
      <c r="R77" s="20" t="n">
        <v>1.33314953</v>
      </c>
    </row>
    <row r="78" spans="1:18">
      <c r="A78" s="15" t="s">
        <v>475</v>
      </c>
      <c r="B78" s="17" t="n">
        <v>5826</v>
      </c>
      <c r="C78" s="18">
        <f>(0.0/B78*100)</f>
        <v/>
      </c>
      <c r="D78" s="19" t="n">
        <v>5826</v>
      </c>
      <c r="E78" s="18" t="n">
        <v>79.45981593</v>
      </c>
      <c r="F78" s="20" t="n">
        <v>3.17019177</v>
      </c>
      <c r="G78" s="18" t="n">
        <v>13.2722243</v>
      </c>
      <c r="H78" s="20" t="n">
        <v>2.38718041</v>
      </c>
      <c r="I78" s="18" t="n">
        <v>0</v>
      </c>
      <c r="J78" s="20" t="n">
        <v>0</v>
      </c>
      <c r="K78" s="18" t="s">
        <v>404</v>
      </c>
      <c r="L78" s="20" t="s">
        <v>404</v>
      </c>
      <c r="M78" s="18" t="n">
        <v>0</v>
      </c>
      <c r="N78" s="20" t="n">
        <v>0</v>
      </c>
      <c r="O78" s="18" t="n">
        <v>0</v>
      </c>
      <c r="P78" s="20" t="n">
        <v>0</v>
      </c>
      <c r="Q78" s="18" t="n">
        <v>7.26795978</v>
      </c>
      <c r="R78" s="20" t="n">
        <v>2.4819229</v>
      </c>
    </row>
    <row customHeight="1" ht="25" r="79" spans="1:18">
      <c r="A79" s="15" t="s">
        <v>476</v>
      </c>
      <c r="B79" s="17" t="n">
        <v>1657</v>
      </c>
      <c r="C79" s="18">
        <f>(21.0/B79*100)</f>
        <v/>
      </c>
      <c r="D79" s="19" t="n">
        <v>1636</v>
      </c>
      <c r="E79" s="18" t="n">
        <v>74.11574066</v>
      </c>
      <c r="F79" s="20" t="n">
        <v>6.60733313</v>
      </c>
      <c r="G79" s="18" t="n">
        <v>21.123806</v>
      </c>
      <c r="H79" s="20" t="n">
        <v>6.01722728</v>
      </c>
      <c r="I79" s="18" t="n">
        <v>0</v>
      </c>
      <c r="J79" s="20" t="n">
        <v>0</v>
      </c>
      <c r="K79" s="18" t="s">
        <v>404</v>
      </c>
      <c r="L79" s="20" t="s">
        <v>404</v>
      </c>
      <c r="M79" s="18" t="n">
        <v>0</v>
      </c>
      <c r="N79" s="20" t="n">
        <v>0</v>
      </c>
      <c r="O79" s="18" t="n">
        <v>0</v>
      </c>
      <c r="P79" s="20" t="n">
        <v>0</v>
      </c>
      <c r="Q79" s="18" t="n">
        <v>4.76045333</v>
      </c>
      <c r="R79" s="20" t="n">
        <v>2.39109197</v>
      </c>
    </row>
    <row r="80" spans="1:18">
      <c r="A80" s="15" t="s">
        <v>477</v>
      </c>
      <c r="B80" s="17" t="n">
        <v>7841</v>
      </c>
      <c r="C80" s="18">
        <f>(0.0/B80*100)</f>
        <v/>
      </c>
      <c r="D80" s="19" t="n">
        <v>7841</v>
      </c>
      <c r="E80" s="18" t="n">
        <v>44.72068063</v>
      </c>
      <c r="F80" s="20" t="n">
        <v>3.30544798</v>
      </c>
      <c r="G80" s="18" t="n">
        <v>55.27931937</v>
      </c>
      <c r="H80" s="20" t="n">
        <v>3.30544798</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(81.0/B81*100)</f>
        <v/>
      </c>
      <c r="D81" s="19" t="n">
        <v>8780</v>
      </c>
      <c r="E81" s="18" t="n">
        <v>67.54066131</v>
      </c>
      <c r="F81" s="20" t="n">
        <v>3.78303715</v>
      </c>
      <c r="G81" s="18" t="n">
        <v>30.90152233</v>
      </c>
      <c r="H81" s="20" t="n">
        <v>3.68549706</v>
      </c>
      <c r="I81" s="18" t="n">
        <v>0.0199953</v>
      </c>
      <c r="J81" s="20" t="n">
        <v>0.00074805</v>
      </c>
      <c r="K81" s="18" t="s">
        <v>404</v>
      </c>
      <c r="L81" s="20" t="s">
        <v>404</v>
      </c>
      <c r="M81" s="18" t="n">
        <v>0</v>
      </c>
      <c r="N81" s="20" t="n">
        <v>0</v>
      </c>
      <c r="O81" s="18" t="n">
        <v>0</v>
      </c>
      <c r="P81" s="20" t="n">
        <v>0</v>
      </c>
      <c r="Q81" s="18" t="n">
        <v>1.53782106</v>
      </c>
      <c r="R81" s="20" t="n">
        <v>0.91103074</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673</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66.94656286</v>
      </c>
      <c r="F7" s="20" t="n">
        <v>1.75555178</v>
      </c>
      <c r="G7" s="18" t="n">
        <v>28.86054731</v>
      </c>
      <c r="H7" s="20" t="n">
        <v>1.6875556</v>
      </c>
      <c r="I7" s="18" t="n">
        <v>0</v>
      </c>
      <c r="J7" s="20" t="n">
        <v>0</v>
      </c>
      <c r="K7" s="18" t="s">
        <v>404</v>
      </c>
      <c r="L7" s="20" t="s">
        <v>404</v>
      </c>
      <c r="M7" s="18" t="n">
        <v>0</v>
      </c>
      <c r="N7" s="20" t="n">
        <v>0</v>
      </c>
      <c r="O7" s="18" t="n">
        <v>0</v>
      </c>
      <c r="P7" s="20" t="n">
        <v>0</v>
      </c>
      <c r="Q7" s="18" t="n">
        <v>4.19288983</v>
      </c>
      <c r="R7" s="20" t="n">
        <v>0.85383582</v>
      </c>
    </row>
    <row r="8" spans="1:18">
      <c r="A8" s="15" t="s">
        <v>405</v>
      </c>
      <c r="B8" s="17" t="n">
        <v>7007</v>
      </c>
      <c r="C8" s="18">
        <f>(0.0/B8*100)</f>
        <v/>
      </c>
      <c r="D8" s="19" t="n">
        <v>7007</v>
      </c>
      <c r="E8" s="18" t="n">
        <v>5.65913285</v>
      </c>
      <c r="F8" s="20" t="n">
        <v>1.6182254</v>
      </c>
      <c r="G8" s="18" t="n">
        <v>90.89700091</v>
      </c>
      <c r="H8" s="20" t="n">
        <v>2.08967713</v>
      </c>
      <c r="I8" s="18" t="n">
        <v>0</v>
      </c>
      <c r="J8" s="20" t="n">
        <v>0</v>
      </c>
      <c r="K8" s="18" t="s">
        <v>404</v>
      </c>
      <c r="L8" s="20" t="s">
        <v>404</v>
      </c>
      <c r="M8" s="18" t="n">
        <v>0</v>
      </c>
      <c r="N8" s="20" t="n">
        <v>0</v>
      </c>
      <c r="O8" s="18" t="n">
        <v>0</v>
      </c>
      <c r="P8" s="20" t="n">
        <v>0</v>
      </c>
      <c r="Q8" s="18" t="n">
        <v>3.44386624</v>
      </c>
      <c r="R8" s="20" t="n">
        <v>1.34108377</v>
      </c>
    </row>
    <row r="9" spans="1:18">
      <c r="A9" s="15" t="s">
        <v>406</v>
      </c>
      <c r="B9" s="17" t="n">
        <v>9651</v>
      </c>
      <c r="C9" s="18">
        <f>(200.0/B9*100)</f>
        <v/>
      </c>
      <c r="D9" s="19" t="n">
        <v>9451</v>
      </c>
      <c r="E9" s="18" t="n">
        <v>2.37551433</v>
      </c>
      <c r="F9" s="20" t="n">
        <v>0.94298943</v>
      </c>
      <c r="G9" s="18" t="n">
        <v>89.23451879</v>
      </c>
      <c r="H9" s="20" t="n">
        <v>2.1959357</v>
      </c>
      <c r="I9" s="18" t="n">
        <v>0</v>
      </c>
      <c r="J9" s="20" t="n">
        <v>0</v>
      </c>
      <c r="K9" s="18" t="s">
        <v>404</v>
      </c>
      <c r="L9" s="20" t="s">
        <v>404</v>
      </c>
      <c r="M9" s="18" t="n">
        <v>0</v>
      </c>
      <c r="N9" s="20" t="n">
        <v>0</v>
      </c>
      <c r="O9" s="18" t="n">
        <v>0</v>
      </c>
      <c r="P9" s="20" t="n">
        <v>0</v>
      </c>
      <c r="Q9" s="18" t="n">
        <v>8.389966879999999</v>
      </c>
      <c r="R9" s="20" t="n">
        <v>1.98450088</v>
      </c>
    </row>
    <row r="10" spans="1:18">
      <c r="A10" s="15" t="s">
        <v>407</v>
      </c>
      <c r="B10" s="17" t="n">
        <v>20058</v>
      </c>
      <c r="C10" s="18">
        <f>(3112.0/B10*100)</f>
        <v/>
      </c>
      <c r="D10" s="19" t="n">
        <v>16946</v>
      </c>
      <c r="E10" s="18" t="n">
        <v>55.88462827</v>
      </c>
      <c r="F10" s="20" t="n">
        <v>2.37253241</v>
      </c>
      <c r="G10" s="18" t="n">
        <v>42.74206945</v>
      </c>
      <c r="H10" s="20" t="n">
        <v>2.35812561</v>
      </c>
      <c r="I10" s="18" t="n">
        <v>0</v>
      </c>
      <c r="J10" s="20" t="n">
        <v>0</v>
      </c>
      <c r="K10" s="18" t="s">
        <v>404</v>
      </c>
      <c r="L10" s="20" t="s">
        <v>404</v>
      </c>
      <c r="M10" s="18" t="n">
        <v>0</v>
      </c>
      <c r="N10" s="20" t="n">
        <v>0</v>
      </c>
      <c r="O10" s="18" t="n">
        <v>0</v>
      </c>
      <c r="P10" s="20" t="n">
        <v>0</v>
      </c>
      <c r="Q10" s="18" t="n">
        <v>1.37330228</v>
      </c>
      <c r="R10" s="20" t="n">
        <v>0.19462742</v>
      </c>
    </row>
    <row r="11" spans="1:18">
      <c r="A11" s="15" t="s">
        <v>408</v>
      </c>
      <c r="B11" s="17" t="n">
        <v>7053</v>
      </c>
      <c r="C11" s="18">
        <f>(175.0/B11*100)</f>
        <v/>
      </c>
      <c r="D11" s="19" t="n">
        <v>6878</v>
      </c>
      <c r="E11" s="18" t="n">
        <v>51.52138978</v>
      </c>
      <c r="F11" s="20" t="n">
        <v>4.0837356</v>
      </c>
      <c r="G11" s="18" t="n">
        <v>45.89186044</v>
      </c>
      <c r="H11" s="20" t="n">
        <v>4.14619418</v>
      </c>
      <c r="I11" s="18" t="n">
        <v>0</v>
      </c>
      <c r="J11" s="20" t="n">
        <v>0</v>
      </c>
      <c r="K11" s="18" t="s">
        <v>404</v>
      </c>
      <c r="L11" s="20" t="s">
        <v>404</v>
      </c>
      <c r="M11" s="18" t="n">
        <v>0</v>
      </c>
      <c r="N11" s="20" t="n">
        <v>0</v>
      </c>
      <c r="O11" s="18" t="n">
        <v>0</v>
      </c>
      <c r="P11" s="20" t="n">
        <v>0</v>
      </c>
      <c r="Q11" s="18" t="n">
        <v>2.58674978</v>
      </c>
      <c r="R11" s="20" t="n">
        <v>1.41165513</v>
      </c>
    </row>
    <row r="12" spans="1:18">
      <c r="A12" s="15" t="s">
        <v>409</v>
      </c>
      <c r="B12" s="17" t="n">
        <v>6894</v>
      </c>
      <c r="C12" s="18">
        <f>(106.0/B12*100)</f>
        <v/>
      </c>
      <c r="D12" s="19" t="n">
        <v>6788</v>
      </c>
      <c r="E12" s="18" t="n">
        <v>28.87234595</v>
      </c>
      <c r="F12" s="20" t="n">
        <v>2.6850455</v>
      </c>
      <c r="G12" s="18" t="n">
        <v>70.7215245</v>
      </c>
      <c r="H12" s="20" t="n">
        <v>2.73219102</v>
      </c>
      <c r="I12" s="18" t="n">
        <v>0</v>
      </c>
      <c r="J12" s="20" t="n">
        <v>0</v>
      </c>
      <c r="K12" s="18" t="s">
        <v>404</v>
      </c>
      <c r="L12" s="20" t="s">
        <v>404</v>
      </c>
      <c r="M12" s="18" t="n">
        <v>0</v>
      </c>
      <c r="N12" s="20" t="n">
        <v>0</v>
      </c>
      <c r="O12" s="18" t="n">
        <v>0</v>
      </c>
      <c r="P12" s="20" t="n">
        <v>0</v>
      </c>
      <c r="Q12" s="18" t="n">
        <v>0.40612955</v>
      </c>
      <c r="R12" s="20" t="n">
        <v>0.36544958</v>
      </c>
    </row>
    <row r="13" spans="1:18">
      <c r="A13" s="15" t="s">
        <v>410</v>
      </c>
      <c r="B13" s="17" t="n">
        <v>7161</v>
      </c>
      <c r="C13" s="18">
        <f>(1175.0/B13*100)</f>
        <v/>
      </c>
      <c r="D13" s="19" t="n">
        <v>5986</v>
      </c>
      <c r="E13" s="18" t="n">
        <v>42.62231288</v>
      </c>
      <c r="F13" s="20" t="n">
        <v>3.62981945</v>
      </c>
      <c r="G13" s="18" t="n">
        <v>51.87089285</v>
      </c>
      <c r="H13" s="20" t="n">
        <v>3.53209701</v>
      </c>
      <c r="I13" s="18" t="n">
        <v>0</v>
      </c>
      <c r="J13" s="20" t="n">
        <v>0</v>
      </c>
      <c r="K13" s="18" t="s">
        <v>404</v>
      </c>
      <c r="L13" s="20" t="s">
        <v>404</v>
      </c>
      <c r="M13" s="18" t="n">
        <v>0</v>
      </c>
      <c r="N13" s="20" t="n">
        <v>0</v>
      </c>
      <c r="O13" s="18" t="n">
        <v>0</v>
      </c>
      <c r="P13" s="20" t="n">
        <v>0</v>
      </c>
      <c r="Q13" s="18" t="n">
        <v>5.50679427</v>
      </c>
      <c r="R13" s="20" t="n">
        <v>1.55162611</v>
      </c>
    </row>
    <row r="14" spans="1:18">
      <c r="A14" s="15" t="s">
        <v>411</v>
      </c>
      <c r="B14" s="17" t="n">
        <v>5587</v>
      </c>
      <c r="C14" s="18">
        <f>(0.0/B14*100)</f>
        <v/>
      </c>
      <c r="D14" s="19" t="n">
        <v>5587</v>
      </c>
      <c r="E14" s="18" t="n">
        <v>22.85868885</v>
      </c>
      <c r="F14" s="20" t="n">
        <v>2.3052363</v>
      </c>
      <c r="G14" s="18" t="n">
        <v>77.14131115000001</v>
      </c>
      <c r="H14" s="20" t="n">
        <v>2.3052363</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(0.0/B15*100)</f>
        <v/>
      </c>
      <c r="D15" s="19" t="n">
        <v>5882</v>
      </c>
      <c r="E15" s="18" t="n">
        <v>4.92981862</v>
      </c>
      <c r="F15" s="20" t="n">
        <v>1.85872488</v>
      </c>
      <c r="G15" s="18" t="n">
        <v>92.48073981</v>
      </c>
      <c r="H15" s="20" t="n">
        <v>2.26685469</v>
      </c>
      <c r="I15" s="18" t="n">
        <v>0</v>
      </c>
      <c r="J15" s="20" t="n">
        <v>0</v>
      </c>
      <c r="K15" s="18" t="s">
        <v>404</v>
      </c>
      <c r="L15" s="20" t="s">
        <v>404</v>
      </c>
      <c r="M15" s="18" t="n">
        <v>0</v>
      </c>
      <c r="N15" s="20" t="n">
        <v>0</v>
      </c>
      <c r="O15" s="18" t="n">
        <v>0</v>
      </c>
      <c r="P15" s="20" t="n">
        <v>0</v>
      </c>
      <c r="Q15" s="18" t="n">
        <v>2.58944157</v>
      </c>
      <c r="R15" s="20" t="n">
        <v>1.29945444</v>
      </c>
    </row>
    <row r="16" spans="1:18">
      <c r="A16" s="15" t="s">
        <v>413</v>
      </c>
      <c r="B16" s="17" t="n">
        <v>6108</v>
      </c>
      <c r="C16" s="18">
        <f>(495.0/B16*100)</f>
        <v/>
      </c>
      <c r="D16" s="19" t="n">
        <v>5613</v>
      </c>
      <c r="E16" s="18" t="n">
        <v>57.82628998</v>
      </c>
      <c r="F16" s="20" t="n">
        <v>3.46057521</v>
      </c>
      <c r="G16" s="18" t="n">
        <v>39.80603872</v>
      </c>
      <c r="H16" s="20" t="n">
        <v>3.53328372</v>
      </c>
      <c r="I16" s="18" t="n">
        <v>0</v>
      </c>
      <c r="J16" s="20" t="n">
        <v>0</v>
      </c>
      <c r="K16" s="18" t="s">
        <v>404</v>
      </c>
      <c r="L16" s="20" t="s">
        <v>404</v>
      </c>
      <c r="M16" s="18" t="n">
        <v>0</v>
      </c>
      <c r="N16" s="20" t="n">
        <v>0</v>
      </c>
      <c r="O16" s="18" t="n">
        <v>0</v>
      </c>
      <c r="P16" s="20" t="n">
        <v>0</v>
      </c>
      <c r="Q16" s="18" t="n">
        <v>2.36767129</v>
      </c>
      <c r="R16" s="20" t="n">
        <v>1.01163048</v>
      </c>
    </row>
    <row r="17" spans="1:18">
      <c r="A17" s="15" t="s">
        <v>414</v>
      </c>
      <c r="B17" s="17" t="n">
        <v>6504</v>
      </c>
      <c r="C17" s="18">
        <f>(1325.0/B17*100)</f>
        <v/>
      </c>
      <c r="D17" s="19" t="n">
        <v>5179</v>
      </c>
      <c r="E17" s="18" t="n">
        <v>12.85408347</v>
      </c>
      <c r="F17" s="20" t="n">
        <v>2.37072801</v>
      </c>
      <c r="G17" s="18" t="n">
        <v>81.79917936</v>
      </c>
      <c r="H17" s="20" t="n">
        <v>2.73678779</v>
      </c>
      <c r="I17" s="18" t="n">
        <v>0</v>
      </c>
      <c r="J17" s="20" t="n">
        <v>0</v>
      </c>
      <c r="K17" s="18" t="s">
        <v>404</v>
      </c>
      <c r="L17" s="20" t="s">
        <v>404</v>
      </c>
      <c r="M17" s="18" t="n">
        <v>0</v>
      </c>
      <c r="N17" s="20" t="n">
        <v>0</v>
      </c>
      <c r="O17" s="18" t="n">
        <v>0</v>
      </c>
      <c r="P17" s="20" t="n">
        <v>0</v>
      </c>
      <c r="Q17" s="18" t="n">
        <v>5.34673717</v>
      </c>
      <c r="R17" s="20" t="n">
        <v>1.47908805</v>
      </c>
    </row>
    <row r="18" spans="1:18">
      <c r="A18" s="15" t="s">
        <v>415</v>
      </c>
      <c r="B18" s="17" t="n">
        <v>5532</v>
      </c>
      <c r="C18" s="18">
        <f>(0.0/B18*100)</f>
        <v/>
      </c>
      <c r="D18" s="19" t="n">
        <v>5532</v>
      </c>
      <c r="E18" s="18" t="n">
        <v>31.68421948</v>
      </c>
      <c r="F18" s="20" t="n">
        <v>3.35384992</v>
      </c>
      <c r="G18" s="18" t="n">
        <v>67.04712685</v>
      </c>
      <c r="H18" s="20" t="n">
        <v>3.37477664</v>
      </c>
      <c r="I18" s="18" t="n">
        <v>0</v>
      </c>
      <c r="J18" s="20" t="n">
        <v>0</v>
      </c>
      <c r="K18" s="18" t="s">
        <v>404</v>
      </c>
      <c r="L18" s="20" t="s">
        <v>404</v>
      </c>
      <c r="M18" s="18" t="n">
        <v>0</v>
      </c>
      <c r="N18" s="20" t="n">
        <v>0</v>
      </c>
      <c r="O18" s="18" t="n">
        <v>0</v>
      </c>
      <c r="P18" s="20" t="n">
        <v>0</v>
      </c>
      <c r="Q18" s="18" t="n">
        <v>1.26865367</v>
      </c>
      <c r="R18" s="20" t="n">
        <v>0.6832042699999999</v>
      </c>
    </row>
    <row r="19" spans="1:18">
      <c r="A19" s="15" t="s">
        <v>416</v>
      </c>
      <c r="B19" s="17" t="n">
        <v>5658</v>
      </c>
      <c r="C19" s="18">
        <f>(327.0/B19*100)</f>
        <v/>
      </c>
      <c r="D19" s="19" t="n">
        <v>5331</v>
      </c>
      <c r="E19" s="18" t="n">
        <v>34.00925957</v>
      </c>
      <c r="F19" s="20" t="n">
        <v>3.34753157</v>
      </c>
      <c r="G19" s="18" t="n">
        <v>64.45483756</v>
      </c>
      <c r="H19" s="20" t="n">
        <v>3.3737043</v>
      </c>
      <c r="I19" s="18" t="n">
        <v>0</v>
      </c>
      <c r="J19" s="20" t="n">
        <v>0</v>
      </c>
      <c r="K19" s="18" t="s">
        <v>404</v>
      </c>
      <c r="L19" s="20" t="s">
        <v>404</v>
      </c>
      <c r="M19" s="18" t="n">
        <v>0</v>
      </c>
      <c r="N19" s="20" t="n">
        <v>0</v>
      </c>
      <c r="O19" s="18" t="n">
        <v>0</v>
      </c>
      <c r="P19" s="20" t="n">
        <v>0</v>
      </c>
      <c r="Q19" s="18" t="n">
        <v>1.53590287</v>
      </c>
      <c r="R19" s="20" t="n">
        <v>0.76499008</v>
      </c>
    </row>
    <row r="20" spans="1:18">
      <c r="A20" s="15" t="s">
        <v>417</v>
      </c>
      <c r="B20" s="17" t="n">
        <v>3371</v>
      </c>
      <c r="C20" s="18">
        <f>(24.0/B20*100)</f>
        <v/>
      </c>
      <c r="D20" s="19" t="n">
        <v>3347</v>
      </c>
      <c r="E20" s="18" t="n">
        <v>28.45627072</v>
      </c>
      <c r="F20" s="20" t="n">
        <v>0.25028239</v>
      </c>
      <c r="G20" s="18" t="n">
        <v>67.15131913</v>
      </c>
      <c r="H20" s="20" t="n">
        <v>0.26787678</v>
      </c>
      <c r="I20" s="18" t="n">
        <v>0</v>
      </c>
      <c r="J20" s="20" t="n">
        <v>0</v>
      </c>
      <c r="K20" s="18" t="s">
        <v>404</v>
      </c>
      <c r="L20" s="20" t="s">
        <v>404</v>
      </c>
      <c r="M20" s="18" t="n">
        <v>0</v>
      </c>
      <c r="N20" s="20" t="n">
        <v>0</v>
      </c>
      <c r="O20" s="18" t="n">
        <v>0</v>
      </c>
      <c r="P20" s="20" t="n">
        <v>0</v>
      </c>
      <c r="Q20" s="18" t="n">
        <v>4.39241015</v>
      </c>
      <c r="R20" s="20" t="n">
        <v>0.11811198</v>
      </c>
    </row>
    <row r="21" spans="1:18">
      <c r="A21" s="15" t="s">
        <v>418</v>
      </c>
      <c r="B21" s="17" t="n">
        <v>5741</v>
      </c>
      <c r="C21" s="18">
        <f>(0.0/B21*100)</f>
        <v/>
      </c>
      <c r="D21" s="19" t="n">
        <v>5741</v>
      </c>
      <c r="E21" s="18" t="n">
        <v>30.66923567</v>
      </c>
      <c r="F21" s="20" t="n">
        <v>3.73963886</v>
      </c>
      <c r="G21" s="18" t="n">
        <v>61.59488363</v>
      </c>
      <c r="H21" s="20" t="n">
        <v>3.98202325</v>
      </c>
      <c r="I21" s="18" t="n">
        <v>0</v>
      </c>
      <c r="J21" s="20" t="n">
        <v>0</v>
      </c>
      <c r="K21" s="18" t="s">
        <v>404</v>
      </c>
      <c r="L21" s="20" t="s">
        <v>404</v>
      </c>
      <c r="M21" s="18" t="n">
        <v>0</v>
      </c>
      <c r="N21" s="20" t="n">
        <v>0</v>
      </c>
      <c r="O21" s="18" t="n">
        <v>0</v>
      </c>
      <c r="P21" s="20" t="n">
        <v>0</v>
      </c>
      <c r="Q21" s="18" t="n">
        <v>7.7358807</v>
      </c>
      <c r="R21" s="20" t="n">
        <v>2.25744373</v>
      </c>
    </row>
    <row r="22" spans="1:18">
      <c r="A22" s="15" t="s">
        <v>419</v>
      </c>
      <c r="B22" s="17" t="n">
        <v>6598</v>
      </c>
      <c r="C22" s="18">
        <f>(0.0/B22*100)</f>
        <v/>
      </c>
      <c r="D22" s="19" t="n">
        <v>6598</v>
      </c>
      <c r="E22" s="18" t="n">
        <v>49.95877574</v>
      </c>
      <c r="F22" s="20" t="n">
        <v>3.55673621</v>
      </c>
      <c r="G22" s="18" t="n">
        <v>48.92235383</v>
      </c>
      <c r="H22" s="20" t="n">
        <v>3.65280492</v>
      </c>
      <c r="I22" s="18" t="n">
        <v>0</v>
      </c>
      <c r="J22" s="20" t="n">
        <v>0</v>
      </c>
      <c r="K22" s="18" t="s">
        <v>404</v>
      </c>
      <c r="L22" s="20" t="s">
        <v>404</v>
      </c>
      <c r="M22" s="18" t="n">
        <v>0</v>
      </c>
      <c r="N22" s="20" t="n">
        <v>0</v>
      </c>
      <c r="O22" s="18" t="n">
        <v>0</v>
      </c>
      <c r="P22" s="20" t="n">
        <v>0</v>
      </c>
      <c r="Q22" s="18" t="n">
        <v>1.11887043</v>
      </c>
      <c r="R22" s="20" t="n">
        <v>0.81438017</v>
      </c>
    </row>
    <row r="23" spans="1:18">
      <c r="A23" s="15" t="s">
        <v>420</v>
      </c>
      <c r="B23" s="17" t="n">
        <v>11583</v>
      </c>
      <c r="C23" s="18">
        <f>(3194.0/B23*100)</f>
        <v/>
      </c>
      <c r="D23" s="19" t="n">
        <v>8389</v>
      </c>
      <c r="E23" s="18" t="n">
        <v>38.29792061</v>
      </c>
      <c r="F23" s="20" t="n">
        <v>3.58793909</v>
      </c>
      <c r="G23" s="18" t="n">
        <v>56.41026976</v>
      </c>
      <c r="H23" s="20" t="n">
        <v>3.53103814</v>
      </c>
      <c r="I23" s="18" t="n">
        <v>0</v>
      </c>
      <c r="J23" s="20" t="n">
        <v>0</v>
      </c>
      <c r="K23" s="18" t="s">
        <v>404</v>
      </c>
      <c r="L23" s="20" t="s">
        <v>404</v>
      </c>
      <c r="M23" s="18" t="n">
        <v>0</v>
      </c>
      <c r="N23" s="20" t="n">
        <v>0</v>
      </c>
      <c r="O23" s="18" t="n">
        <v>0</v>
      </c>
      <c r="P23" s="20" t="n">
        <v>0</v>
      </c>
      <c r="Q23" s="18" t="n">
        <v>5.29180963</v>
      </c>
      <c r="R23" s="20" t="n">
        <v>1.68329278</v>
      </c>
    </row>
    <row r="24" spans="1:18">
      <c r="A24" s="15" t="s">
        <v>421</v>
      </c>
      <c r="B24" s="17" t="n">
        <v>6647</v>
      </c>
      <c r="C24" s="18">
        <f>(0.0/B24*100)</f>
        <v/>
      </c>
      <c r="D24" s="19" t="n">
        <v>6647</v>
      </c>
      <c r="E24" s="18" t="n">
        <v>3.62641972</v>
      </c>
      <c r="F24" s="20" t="n">
        <v>1.09509286</v>
      </c>
      <c r="G24" s="18" t="n">
        <v>96.37358028</v>
      </c>
      <c r="H24" s="20" t="n">
        <v>1.09509286</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49.84816347</v>
      </c>
      <c r="F25" s="20" t="n">
        <v>4.17109026</v>
      </c>
      <c r="G25" s="18" t="n">
        <v>49.49439503</v>
      </c>
      <c r="H25" s="20" t="n">
        <v>4.22069607</v>
      </c>
      <c r="I25" s="18" t="n">
        <v>0</v>
      </c>
      <c r="J25" s="20" t="n">
        <v>0</v>
      </c>
      <c r="K25" s="18" t="s">
        <v>404</v>
      </c>
      <c r="L25" s="20" t="s">
        <v>404</v>
      </c>
      <c r="M25" s="18" t="n">
        <v>0</v>
      </c>
      <c r="N25" s="20" t="n">
        <v>0</v>
      </c>
      <c r="O25" s="18" t="n">
        <v>0</v>
      </c>
      <c r="P25" s="20" t="n">
        <v>0</v>
      </c>
      <c r="Q25" s="18" t="n">
        <v>0.6574415</v>
      </c>
      <c r="R25" s="20" t="n">
        <v>0.65724025</v>
      </c>
    </row>
    <row r="26" spans="1:18">
      <c r="A26" s="15" t="s">
        <v>423</v>
      </c>
      <c r="B26" s="17" t="n">
        <v>4869</v>
      </c>
      <c r="C26" s="18">
        <f>(11.0/B26*100)</f>
        <v/>
      </c>
      <c r="D26" s="19" t="n">
        <v>4858</v>
      </c>
      <c r="E26" s="18" t="n">
        <v>30.71816597</v>
      </c>
      <c r="F26" s="20" t="n">
        <v>2.70421552</v>
      </c>
      <c r="G26" s="18" t="n">
        <v>66.38842061</v>
      </c>
      <c r="H26" s="20" t="n">
        <v>2.70610086</v>
      </c>
      <c r="I26" s="18" t="n">
        <v>0</v>
      </c>
      <c r="J26" s="20" t="n">
        <v>0</v>
      </c>
      <c r="K26" s="18" t="s">
        <v>404</v>
      </c>
      <c r="L26" s="20" t="s">
        <v>404</v>
      </c>
      <c r="M26" s="18" t="n">
        <v>0</v>
      </c>
      <c r="N26" s="20" t="n">
        <v>0</v>
      </c>
      <c r="O26" s="18" t="n">
        <v>0</v>
      </c>
      <c r="P26" s="20" t="n">
        <v>0</v>
      </c>
      <c r="Q26" s="18" t="n">
        <v>2.89341341</v>
      </c>
      <c r="R26" s="20" t="n">
        <v>0.83208855</v>
      </c>
    </row>
    <row r="27" spans="1:18">
      <c r="A27" s="15" t="s">
        <v>424</v>
      </c>
      <c r="B27" s="17" t="n">
        <v>5299</v>
      </c>
      <c r="C27" s="18">
        <f>(0.0/B27*100)</f>
        <v/>
      </c>
      <c r="D27" s="19" t="n">
        <v>5299</v>
      </c>
      <c r="E27" s="18" t="n">
        <v>34.95099954</v>
      </c>
      <c r="F27" s="20" t="n">
        <v>0.1026795</v>
      </c>
      <c r="G27" s="18" t="n">
        <v>64.82637665</v>
      </c>
      <c r="H27" s="20" t="n">
        <v>0.10131445</v>
      </c>
      <c r="I27" s="18" t="n">
        <v>0</v>
      </c>
      <c r="J27" s="20" t="n">
        <v>0</v>
      </c>
      <c r="K27" s="18" t="s">
        <v>404</v>
      </c>
      <c r="L27" s="20" t="s">
        <v>404</v>
      </c>
      <c r="M27" s="18" t="n">
        <v>0</v>
      </c>
      <c r="N27" s="20" t="n">
        <v>0</v>
      </c>
      <c r="O27" s="18" t="n">
        <v>0</v>
      </c>
      <c r="P27" s="20" t="n">
        <v>0</v>
      </c>
      <c r="Q27" s="18" t="n">
        <v>0.22262381</v>
      </c>
      <c r="R27" s="20" t="n">
        <v>0.00634242</v>
      </c>
    </row>
    <row r="28" spans="1:18">
      <c r="A28" s="15" t="s">
        <v>425</v>
      </c>
      <c r="B28" s="17" t="n">
        <v>7568</v>
      </c>
      <c r="C28" s="18">
        <f>(0.0/B28*100)</f>
        <v/>
      </c>
      <c r="D28" s="19" t="n">
        <v>7568</v>
      </c>
      <c r="E28" s="18" t="n">
        <v>30.43225871</v>
      </c>
      <c r="F28" s="20" t="n">
        <v>3.22025894</v>
      </c>
      <c r="G28" s="18" t="n">
        <v>68.8658413</v>
      </c>
      <c r="H28" s="20" t="n">
        <v>3.24842357</v>
      </c>
      <c r="I28" s="18" t="n">
        <v>0</v>
      </c>
      <c r="J28" s="20" t="n">
        <v>0</v>
      </c>
      <c r="K28" s="18" t="s">
        <v>404</v>
      </c>
      <c r="L28" s="20" t="s">
        <v>404</v>
      </c>
      <c r="M28" s="18" t="n">
        <v>0</v>
      </c>
      <c r="N28" s="20" t="n">
        <v>0</v>
      </c>
      <c r="O28" s="18" t="n">
        <v>0</v>
      </c>
      <c r="P28" s="20" t="n">
        <v>0</v>
      </c>
      <c r="Q28" s="18" t="n">
        <v>0.70189998</v>
      </c>
      <c r="R28" s="20" t="n">
        <v>0.49577499</v>
      </c>
    </row>
    <row r="29" spans="1:18">
      <c r="A29" s="15" t="s">
        <v>426</v>
      </c>
      <c r="B29" s="17" t="n">
        <v>5385</v>
      </c>
      <c r="C29" s="18">
        <f>(1123.0/B29*100)</f>
        <v/>
      </c>
      <c r="D29" s="19" t="n">
        <v>4262</v>
      </c>
      <c r="E29" s="18" t="n">
        <v>55.8983745</v>
      </c>
      <c r="F29" s="20" t="n">
        <v>4.12507638</v>
      </c>
      <c r="G29" s="18" t="n">
        <v>16.16324008</v>
      </c>
      <c r="H29" s="20" t="n">
        <v>3.01472926</v>
      </c>
      <c r="I29" s="18" t="n">
        <v>0</v>
      </c>
      <c r="J29" s="20" t="n">
        <v>0</v>
      </c>
      <c r="K29" s="18" t="s">
        <v>404</v>
      </c>
      <c r="L29" s="20" t="s">
        <v>404</v>
      </c>
      <c r="M29" s="18" t="n">
        <v>0</v>
      </c>
      <c r="N29" s="20" t="n">
        <v>0</v>
      </c>
      <c r="O29" s="18" t="n">
        <v>0</v>
      </c>
      <c r="P29" s="20" t="n">
        <v>0</v>
      </c>
      <c r="Q29" s="18" t="n">
        <v>27.93838542</v>
      </c>
      <c r="R29" s="20" t="n">
        <v>4.11750902</v>
      </c>
    </row>
    <row r="30" spans="1:18">
      <c r="A30" s="15" t="s">
        <v>427</v>
      </c>
      <c r="B30" s="17" t="n">
        <v>4520</v>
      </c>
      <c r="C30" s="18">
        <f>(1053.0/B30*100)</f>
        <v/>
      </c>
      <c r="D30" s="19" t="n">
        <v>3467</v>
      </c>
      <c r="E30" s="18" t="n">
        <v>78.86848648</v>
      </c>
      <c r="F30" s="20" t="n">
        <v>3.56681087</v>
      </c>
      <c r="G30" s="18" t="n">
        <v>20.41122694</v>
      </c>
      <c r="H30" s="20" t="n">
        <v>3.48189941</v>
      </c>
      <c r="I30" s="18" t="n">
        <v>0</v>
      </c>
      <c r="J30" s="20" t="n">
        <v>0</v>
      </c>
      <c r="K30" s="18" t="s">
        <v>404</v>
      </c>
      <c r="L30" s="20" t="s">
        <v>404</v>
      </c>
      <c r="M30" s="18" t="n">
        <v>0</v>
      </c>
      <c r="N30" s="20" t="n">
        <v>0</v>
      </c>
      <c r="O30" s="18" t="n">
        <v>0</v>
      </c>
      <c r="P30" s="20" t="n">
        <v>0</v>
      </c>
      <c r="Q30" s="18" t="n">
        <v>0.72028658</v>
      </c>
      <c r="R30" s="20" t="n">
        <v>0.7808831899999999</v>
      </c>
    </row>
    <row r="31" spans="1:18">
      <c r="A31" s="15" t="s">
        <v>428</v>
      </c>
      <c r="B31" s="17" t="n">
        <v>5456</v>
      </c>
      <c r="C31" s="18">
        <f>(502.0/B31*100)</f>
        <v/>
      </c>
      <c r="D31" s="19" t="n">
        <v>4954</v>
      </c>
      <c r="E31" s="18" t="n">
        <v>60.68863447</v>
      </c>
      <c r="F31" s="20" t="n">
        <v>3.76090498</v>
      </c>
      <c r="G31" s="18" t="n">
        <v>27.19334065</v>
      </c>
      <c r="H31" s="20" t="n">
        <v>3.13169574</v>
      </c>
      <c r="I31" s="18" t="n">
        <v>0</v>
      </c>
      <c r="J31" s="20" t="n">
        <v>0</v>
      </c>
      <c r="K31" s="18" t="s">
        <v>404</v>
      </c>
      <c r="L31" s="20" t="s">
        <v>404</v>
      </c>
      <c r="M31" s="18" t="n">
        <v>0</v>
      </c>
      <c r="N31" s="20" t="n">
        <v>0</v>
      </c>
      <c r="O31" s="18" t="n">
        <v>0</v>
      </c>
      <c r="P31" s="20" t="n">
        <v>0</v>
      </c>
      <c r="Q31" s="18" t="n">
        <v>12.11802488</v>
      </c>
      <c r="R31" s="20" t="n">
        <v>2.06673462</v>
      </c>
    </row>
    <row r="32" spans="1:18">
      <c r="A32" s="15" t="s">
        <v>429</v>
      </c>
      <c r="B32" s="17" t="n">
        <v>4478</v>
      </c>
      <c r="C32" s="18">
        <f>(0.0/B32*100)</f>
        <v/>
      </c>
      <c r="D32" s="19" t="n">
        <v>4478</v>
      </c>
      <c r="E32" s="18" t="n">
        <v>48.82825403</v>
      </c>
      <c r="F32" s="20" t="n">
        <v>4.40984019</v>
      </c>
      <c r="G32" s="18" t="n">
        <v>48.62322973</v>
      </c>
      <c r="H32" s="20" t="n">
        <v>4.41154048</v>
      </c>
      <c r="I32" s="18" t="n">
        <v>0</v>
      </c>
      <c r="J32" s="20" t="n">
        <v>0</v>
      </c>
      <c r="K32" s="18" t="s">
        <v>404</v>
      </c>
      <c r="L32" s="20" t="s">
        <v>404</v>
      </c>
      <c r="M32" s="18" t="n">
        <v>0</v>
      </c>
      <c r="N32" s="20" t="n">
        <v>0</v>
      </c>
      <c r="O32" s="18" t="n">
        <v>0</v>
      </c>
      <c r="P32" s="20" t="n">
        <v>0</v>
      </c>
      <c r="Q32" s="18" t="n">
        <v>2.54851624</v>
      </c>
      <c r="R32" s="20" t="n">
        <v>1.26282194</v>
      </c>
    </row>
    <row r="33" spans="1:18">
      <c r="A33" s="15" t="s">
        <v>430</v>
      </c>
      <c r="B33" s="17" t="n">
        <v>7325</v>
      </c>
      <c r="C33" s="18">
        <f>(29.0/B33*100)</f>
        <v/>
      </c>
      <c r="D33" s="19" t="n">
        <v>7296</v>
      </c>
      <c r="E33" s="18" t="n">
        <v>63.49465079</v>
      </c>
      <c r="F33" s="20" t="n">
        <v>3.35735287</v>
      </c>
      <c r="G33" s="18" t="n">
        <v>36.33997332</v>
      </c>
      <c r="H33" s="20" t="n">
        <v>3.34154522</v>
      </c>
      <c r="I33" s="18" t="n">
        <v>0</v>
      </c>
      <c r="J33" s="20" t="n">
        <v>0</v>
      </c>
      <c r="K33" s="18" t="s">
        <v>404</v>
      </c>
      <c r="L33" s="20" t="s">
        <v>404</v>
      </c>
      <c r="M33" s="18" t="n">
        <v>0</v>
      </c>
      <c r="N33" s="20" t="n">
        <v>0</v>
      </c>
      <c r="O33" s="18" t="n">
        <v>0</v>
      </c>
      <c r="P33" s="20" t="n">
        <v>0</v>
      </c>
      <c r="Q33" s="18" t="n">
        <v>0.16537588</v>
      </c>
      <c r="R33" s="20" t="n">
        <v>0.18108633</v>
      </c>
    </row>
    <row r="34" spans="1:18">
      <c r="A34" s="15" t="s">
        <v>431</v>
      </c>
      <c r="B34" s="17" t="n">
        <v>6350</v>
      </c>
      <c r="C34" s="18">
        <f>(0.0/B34*100)</f>
        <v/>
      </c>
      <c r="D34" s="19" t="n">
        <v>6350</v>
      </c>
      <c r="E34" s="18" t="n">
        <v>73.089355</v>
      </c>
      <c r="F34" s="20" t="n">
        <v>3.14438912</v>
      </c>
      <c r="G34" s="18" t="n">
        <v>26.09846981</v>
      </c>
      <c r="H34" s="20" t="n">
        <v>3.07595952</v>
      </c>
      <c r="I34" s="18" t="n">
        <v>0</v>
      </c>
      <c r="J34" s="20" t="n">
        <v>0</v>
      </c>
      <c r="K34" s="18" t="s">
        <v>404</v>
      </c>
      <c r="L34" s="20" t="s">
        <v>404</v>
      </c>
      <c r="M34" s="18" t="n">
        <v>0</v>
      </c>
      <c r="N34" s="20" t="n">
        <v>0</v>
      </c>
      <c r="O34" s="18" t="n">
        <v>0</v>
      </c>
      <c r="P34" s="20" t="n">
        <v>0</v>
      </c>
      <c r="Q34" s="18" t="n">
        <v>0.81217519</v>
      </c>
      <c r="R34" s="20" t="n">
        <v>0.5688406</v>
      </c>
    </row>
    <row r="35" spans="1:18">
      <c r="A35" s="15" t="s">
        <v>432</v>
      </c>
      <c r="B35" s="17" t="n">
        <v>6406</v>
      </c>
      <c r="C35" s="18">
        <f>(443.0/B35*100)</f>
        <v/>
      </c>
      <c r="D35" s="19" t="n">
        <v>5963</v>
      </c>
      <c r="E35" s="18" t="n">
        <v>63.88562451</v>
      </c>
      <c r="F35" s="20" t="n">
        <v>0.52828558</v>
      </c>
      <c r="G35" s="18" t="n">
        <v>35.1557791</v>
      </c>
      <c r="H35" s="20" t="n">
        <v>0.52356793</v>
      </c>
      <c r="I35" s="18" t="n">
        <v>0</v>
      </c>
      <c r="J35" s="20" t="n">
        <v>0</v>
      </c>
      <c r="K35" s="18" t="s">
        <v>404</v>
      </c>
      <c r="L35" s="20" t="s">
        <v>404</v>
      </c>
      <c r="M35" s="18" t="n">
        <v>0</v>
      </c>
      <c r="N35" s="20" t="n">
        <v>0</v>
      </c>
      <c r="O35" s="18" t="n">
        <v>0</v>
      </c>
      <c r="P35" s="20" t="n">
        <v>0</v>
      </c>
      <c r="Q35" s="18" t="n">
        <v>0.95859639</v>
      </c>
      <c r="R35" s="20" t="n">
        <v>0.07731159999999999</v>
      </c>
    </row>
    <row r="36" spans="1:18">
      <c r="A36" s="15" t="s">
        <v>433</v>
      </c>
      <c r="B36" s="17" t="n">
        <v>6736</v>
      </c>
      <c r="C36" s="18">
        <f>(10.0/B36*100)</f>
        <v/>
      </c>
      <c r="D36" s="19" t="n">
        <v>6726</v>
      </c>
      <c r="E36" s="18" t="n">
        <v>21.16255027</v>
      </c>
      <c r="F36" s="20" t="n">
        <v>2.91288549</v>
      </c>
      <c r="G36" s="18" t="n">
        <v>78.03462638000001</v>
      </c>
      <c r="H36" s="20" t="n">
        <v>2.96272908</v>
      </c>
      <c r="I36" s="18" t="n">
        <v>0</v>
      </c>
      <c r="J36" s="20" t="n">
        <v>0</v>
      </c>
      <c r="K36" s="18" t="s">
        <v>404</v>
      </c>
      <c r="L36" s="20" t="s">
        <v>404</v>
      </c>
      <c r="M36" s="18" t="n">
        <v>0</v>
      </c>
      <c r="N36" s="20" t="n">
        <v>0</v>
      </c>
      <c r="O36" s="18" t="n">
        <v>0</v>
      </c>
      <c r="P36" s="20" t="n">
        <v>0</v>
      </c>
      <c r="Q36" s="18" t="n">
        <v>0.80282335</v>
      </c>
      <c r="R36" s="20" t="n">
        <v>0.6246566099999999</v>
      </c>
    </row>
    <row r="37" spans="1:18">
      <c r="A37" s="15" t="s">
        <v>434</v>
      </c>
      <c r="B37" s="17" t="n">
        <v>5458</v>
      </c>
      <c r="C37" s="18">
        <f>(0.0/B37*100)</f>
        <v/>
      </c>
      <c r="D37" s="19" t="n">
        <v>5458</v>
      </c>
      <c r="E37" s="18" t="n">
        <v>65.29347469</v>
      </c>
      <c r="F37" s="20" t="n">
        <v>3.22956649</v>
      </c>
      <c r="G37" s="18" t="n">
        <v>34.70652531</v>
      </c>
      <c r="H37" s="20" t="n">
        <v>3.22956649</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(268.0/B38*100)</f>
        <v/>
      </c>
      <c r="D38" s="19" t="n">
        <v>5592</v>
      </c>
      <c r="E38" s="18" t="n">
        <v>7.62169027</v>
      </c>
      <c r="F38" s="20" t="n">
        <v>2.68131619</v>
      </c>
      <c r="G38" s="18" t="n">
        <v>91.19276813</v>
      </c>
      <c r="H38" s="20" t="n">
        <v>2.57908041</v>
      </c>
      <c r="I38" s="18" t="n">
        <v>0</v>
      </c>
      <c r="J38" s="20" t="n">
        <v>0</v>
      </c>
      <c r="K38" s="18" t="s">
        <v>404</v>
      </c>
      <c r="L38" s="20" t="s">
        <v>404</v>
      </c>
      <c r="M38" s="18" t="n">
        <v>0</v>
      </c>
      <c r="N38" s="20" t="n">
        <v>0</v>
      </c>
      <c r="O38" s="18" t="n">
        <v>0</v>
      </c>
      <c r="P38" s="20" t="n">
        <v>0</v>
      </c>
      <c r="Q38" s="18" t="n">
        <v>1.1855416</v>
      </c>
      <c r="R38" s="20" t="n">
        <v>0.7834571299999999</v>
      </c>
    </row>
    <row r="39" spans="1:18">
      <c r="A39" s="15" t="s">
        <v>436</v>
      </c>
      <c r="B39" s="17" t="n">
        <v>5895</v>
      </c>
      <c r="C39" s="18">
        <f>(0.0/B39*100)</f>
        <v/>
      </c>
      <c r="D39" s="19" t="n">
        <v>5895</v>
      </c>
      <c r="E39" s="18" t="n">
        <v>59.19252238</v>
      </c>
      <c r="F39" s="20" t="n">
        <v>3.58457015</v>
      </c>
      <c r="G39" s="18" t="n">
        <v>40.80747762</v>
      </c>
      <c r="H39" s="20" t="n">
        <v>3.58457015</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(2954.0/B40*100)</f>
        <v/>
      </c>
      <c r="D40" s="19" t="n">
        <v>11203</v>
      </c>
      <c r="E40" s="18" t="n">
        <v>87.7070628</v>
      </c>
      <c r="F40" s="20" t="n">
        <v>2.41566533</v>
      </c>
      <c r="G40" s="18" t="n">
        <v>8.410085609999999</v>
      </c>
      <c r="H40" s="20" t="n">
        <v>2.35376982</v>
      </c>
      <c r="I40" s="18" t="n">
        <v>0</v>
      </c>
      <c r="J40" s="20" t="n">
        <v>0</v>
      </c>
      <c r="K40" s="18" t="s">
        <v>404</v>
      </c>
      <c r="L40" s="20" t="s">
        <v>404</v>
      </c>
      <c r="M40" s="18" t="n">
        <v>0</v>
      </c>
      <c r="N40" s="20" t="n">
        <v>0</v>
      </c>
      <c r="O40" s="18" t="n">
        <v>0</v>
      </c>
      <c r="P40" s="20" t="n">
        <v>0</v>
      </c>
      <c r="Q40" s="18" t="n">
        <v>3.88285158</v>
      </c>
      <c r="R40" s="20" t="n">
        <v>1.14733386</v>
      </c>
    </row>
    <row r="41" spans="1:18">
      <c r="A41" s="15" t="s">
        <v>438</v>
      </c>
      <c r="B41" s="17" t="n">
        <v>5712</v>
      </c>
      <c r="C41" s="18">
        <f>(99.0/B41*100)</f>
        <v/>
      </c>
      <c r="D41" s="19" t="n">
        <v>5613</v>
      </c>
      <c r="E41" s="18" t="n">
        <v>91.10764238</v>
      </c>
      <c r="F41" s="20" t="n">
        <v>1.79939729</v>
      </c>
      <c r="G41" s="18" t="n">
        <v>7.38750885</v>
      </c>
      <c r="H41" s="20" t="n">
        <v>1.73231535</v>
      </c>
      <c r="I41" s="18" t="n">
        <v>0</v>
      </c>
      <c r="J41" s="20" t="n">
        <v>0</v>
      </c>
      <c r="K41" s="18" t="s">
        <v>404</v>
      </c>
      <c r="L41" s="20" t="s">
        <v>404</v>
      </c>
      <c r="M41" s="18" t="n">
        <v>0</v>
      </c>
      <c r="N41" s="20" t="n">
        <v>0</v>
      </c>
      <c r="O41" s="18" t="n">
        <v>0</v>
      </c>
      <c r="P41" s="20" t="n">
        <v>0</v>
      </c>
      <c r="Q41" s="18" t="n">
        <v>1.50484876</v>
      </c>
      <c r="R41" s="20" t="n">
        <v>0.82274194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41.60956784</v>
      </c>
      <c r="F44" s="20" t="n">
        <v>3.87088931</v>
      </c>
      <c r="G44" s="18" t="n">
        <v>56.83283642</v>
      </c>
      <c r="H44" s="20" t="n">
        <v>3.81689013</v>
      </c>
      <c r="I44" s="18" t="n">
        <v>0</v>
      </c>
      <c r="J44" s="20" t="n">
        <v>0</v>
      </c>
      <c r="K44" s="18" t="s">
        <v>404</v>
      </c>
      <c r="L44" s="20" t="s">
        <v>404</v>
      </c>
      <c r="M44" s="18" t="n">
        <v>0</v>
      </c>
      <c r="N44" s="20" t="n">
        <v>0</v>
      </c>
      <c r="O44" s="18" t="n">
        <v>0</v>
      </c>
      <c r="P44" s="20" t="n">
        <v>0</v>
      </c>
      <c r="Q44" s="18" t="n">
        <v>1.55759574</v>
      </c>
      <c r="R44" s="20" t="n">
        <v>1.18759912</v>
      </c>
    </row>
    <row r="45" spans="1:18">
      <c r="A45" s="15" t="s">
        <v>442</v>
      </c>
      <c r="B45" s="17" t="n">
        <v>5519</v>
      </c>
      <c r="C45" s="18">
        <f>(0.0/B45*100)</f>
        <v/>
      </c>
      <c r="D45" s="19" t="n">
        <v>5519</v>
      </c>
      <c r="E45" s="18" t="n">
        <v>15.19381747</v>
      </c>
      <c r="F45" s="20" t="n">
        <v>3.02474707</v>
      </c>
      <c r="G45" s="18" t="n">
        <v>82.91571200999999</v>
      </c>
      <c r="H45" s="20" t="n">
        <v>3.22893306</v>
      </c>
      <c r="I45" s="18" t="n">
        <v>0</v>
      </c>
      <c r="J45" s="20" t="n">
        <v>0</v>
      </c>
      <c r="K45" s="18" t="s">
        <v>404</v>
      </c>
      <c r="L45" s="20" t="s">
        <v>404</v>
      </c>
      <c r="M45" s="18" t="n">
        <v>0</v>
      </c>
      <c r="N45" s="20" t="n">
        <v>0</v>
      </c>
      <c r="O45" s="18" t="n">
        <v>0</v>
      </c>
      <c r="P45" s="20" t="n">
        <v>0</v>
      </c>
      <c r="Q45" s="18" t="n">
        <v>1.89047052</v>
      </c>
      <c r="R45" s="20" t="n">
        <v>1.12386209</v>
      </c>
    </row>
    <row r="46" spans="1:18">
      <c r="A46" s="15" t="s">
        <v>443</v>
      </c>
      <c r="B46" s="17" t="n">
        <v>23141</v>
      </c>
      <c r="C46" s="18">
        <f>(4196.0/B46*100)</f>
        <v/>
      </c>
      <c r="D46" s="19" t="n">
        <v>18945</v>
      </c>
      <c r="E46" s="18" t="n">
        <v>43.94998262</v>
      </c>
      <c r="F46" s="20" t="n">
        <v>2.38839387</v>
      </c>
      <c r="G46" s="18" t="n">
        <v>49.2816174</v>
      </c>
      <c r="H46" s="20" t="n">
        <v>2.5576121</v>
      </c>
      <c r="I46" s="18" t="n">
        <v>0</v>
      </c>
      <c r="J46" s="20" t="n">
        <v>0</v>
      </c>
      <c r="K46" s="18" t="s">
        <v>404</v>
      </c>
      <c r="L46" s="20" t="s">
        <v>404</v>
      </c>
      <c r="M46" s="18" t="n">
        <v>0</v>
      </c>
      <c r="N46" s="20" t="n">
        <v>0</v>
      </c>
      <c r="O46" s="18" t="n">
        <v>0</v>
      </c>
      <c r="P46" s="20" t="n">
        <v>0</v>
      </c>
      <c r="Q46" s="18" t="n">
        <v>6.76839997</v>
      </c>
      <c r="R46" s="20" t="n">
        <v>1.07568486</v>
      </c>
    </row>
    <row r="47" spans="1:18">
      <c r="A47" s="15" t="s">
        <v>444</v>
      </c>
      <c r="B47" s="17" t="n">
        <v>5928</v>
      </c>
      <c r="C47" s="18">
        <f>(0.0/B47*100)</f>
        <v/>
      </c>
      <c r="D47" s="19" t="n">
        <v>5928</v>
      </c>
      <c r="E47" s="18" t="n">
        <v>53.73919922</v>
      </c>
      <c r="F47" s="20" t="n">
        <v>3.4996089</v>
      </c>
      <c r="G47" s="18" t="n">
        <v>44.35085486</v>
      </c>
      <c r="H47" s="20" t="n">
        <v>3.43771361</v>
      </c>
      <c r="I47" s="18" t="n">
        <v>0</v>
      </c>
      <c r="J47" s="20" t="n">
        <v>0</v>
      </c>
      <c r="K47" s="18" t="s">
        <v>404</v>
      </c>
      <c r="L47" s="20" t="s">
        <v>404</v>
      </c>
      <c r="M47" s="18" t="n">
        <v>0</v>
      </c>
      <c r="N47" s="20" t="n">
        <v>0</v>
      </c>
      <c r="O47" s="18" t="n">
        <v>0</v>
      </c>
      <c r="P47" s="20" t="n">
        <v>0</v>
      </c>
      <c r="Q47" s="18" t="n">
        <v>1.90994592</v>
      </c>
      <c r="R47" s="20" t="n">
        <v>1.10566556</v>
      </c>
    </row>
    <row r="48" spans="1:18">
      <c r="A48" s="15" t="s">
        <v>445</v>
      </c>
      <c r="B48" s="17" t="n">
        <v>9841</v>
      </c>
      <c r="C48" s="18">
        <f>(40.0/B48*100)</f>
        <v/>
      </c>
      <c r="D48" s="19" t="n">
        <v>9801</v>
      </c>
      <c r="E48" s="18" t="n">
        <v>7.54241858</v>
      </c>
      <c r="F48" s="20" t="n">
        <v>2.31957765</v>
      </c>
      <c r="G48" s="18" t="n">
        <v>92.09862941</v>
      </c>
      <c r="H48" s="20" t="n">
        <v>2.32780563</v>
      </c>
      <c r="I48" s="18" t="n">
        <v>0</v>
      </c>
      <c r="J48" s="20" t="n">
        <v>0</v>
      </c>
      <c r="K48" s="18" t="s">
        <v>404</v>
      </c>
      <c r="L48" s="20" t="s">
        <v>404</v>
      </c>
      <c r="M48" s="18" t="n">
        <v>0</v>
      </c>
      <c r="N48" s="20" t="n">
        <v>0</v>
      </c>
      <c r="O48" s="18" t="n">
        <v>0</v>
      </c>
      <c r="P48" s="20" t="n">
        <v>0</v>
      </c>
      <c r="Q48" s="18" t="n">
        <v>0.35895202</v>
      </c>
      <c r="R48" s="20" t="n">
        <v>0.20920373</v>
      </c>
    </row>
    <row r="49" spans="1:18">
      <c r="A49" s="15" t="s">
        <v>446</v>
      </c>
      <c r="B49" s="17" t="n">
        <v>6349</v>
      </c>
      <c r="C49" s="18">
        <f>(52.0/B49*100)</f>
        <v/>
      </c>
      <c r="D49" s="19" t="n">
        <v>6297</v>
      </c>
      <c r="E49" s="18" t="n">
        <v>8.67321731</v>
      </c>
      <c r="F49" s="20" t="n">
        <v>2.10765507</v>
      </c>
      <c r="G49" s="18" t="n">
        <v>91.13912535</v>
      </c>
      <c r="H49" s="20" t="n">
        <v>2.1100195</v>
      </c>
      <c r="I49" s="18" t="n">
        <v>0</v>
      </c>
      <c r="J49" s="20" t="n">
        <v>0</v>
      </c>
      <c r="K49" s="18" t="s">
        <v>404</v>
      </c>
      <c r="L49" s="20" t="s">
        <v>404</v>
      </c>
      <c r="M49" s="18" t="n">
        <v>0</v>
      </c>
      <c r="N49" s="20" t="n">
        <v>0</v>
      </c>
      <c r="O49" s="18" t="n">
        <v>0</v>
      </c>
      <c r="P49" s="20" t="n">
        <v>0</v>
      </c>
      <c r="Q49" s="18" t="n">
        <v>0.18765734</v>
      </c>
      <c r="R49" s="20" t="n">
        <v>0.10876062</v>
      </c>
    </row>
    <row r="50" spans="1:18">
      <c r="A50" s="15" t="s">
        <v>447</v>
      </c>
      <c r="B50" s="17" t="n">
        <v>11795</v>
      </c>
      <c r="C50" s="18">
        <f>(1031.0/B50*100)</f>
        <v/>
      </c>
      <c r="D50" s="19" t="n">
        <v>10764</v>
      </c>
      <c r="E50" s="18" t="n">
        <v>38.92023327</v>
      </c>
      <c r="F50" s="20" t="n">
        <v>3.68417735</v>
      </c>
      <c r="G50" s="18" t="n">
        <v>53.36057507</v>
      </c>
      <c r="H50" s="20" t="n">
        <v>3.61336824</v>
      </c>
      <c r="I50" s="18" t="n">
        <v>0</v>
      </c>
      <c r="J50" s="20" t="n">
        <v>0</v>
      </c>
      <c r="K50" s="18" t="s">
        <v>404</v>
      </c>
      <c r="L50" s="20" t="s">
        <v>404</v>
      </c>
      <c r="M50" s="18" t="n">
        <v>0</v>
      </c>
      <c r="N50" s="20" t="n">
        <v>0</v>
      </c>
      <c r="O50" s="18" t="n">
        <v>0</v>
      </c>
      <c r="P50" s="20" t="n">
        <v>0</v>
      </c>
      <c r="Q50" s="18" t="n">
        <v>7.71919165</v>
      </c>
      <c r="R50" s="20" t="n">
        <v>1.8901611</v>
      </c>
    </row>
    <row r="51" spans="1:18">
      <c r="A51" s="15" t="s">
        <v>448</v>
      </c>
      <c r="B51" s="17" t="n">
        <v>6866</v>
      </c>
      <c r="C51" s="18">
        <f>(0.0/B51*100)</f>
        <v/>
      </c>
      <c r="D51" s="19" t="n">
        <v>6866</v>
      </c>
      <c r="E51" s="18" t="n">
        <v>21.5486985</v>
      </c>
      <c r="F51" s="20" t="n">
        <v>3.29091156</v>
      </c>
      <c r="G51" s="18" t="n">
        <v>77.07648969</v>
      </c>
      <c r="H51" s="20" t="n">
        <v>3.36048079</v>
      </c>
      <c r="I51" s="18" t="n">
        <v>0</v>
      </c>
      <c r="J51" s="20" t="n">
        <v>0</v>
      </c>
      <c r="K51" s="18" t="s">
        <v>404</v>
      </c>
      <c r="L51" s="20" t="s">
        <v>404</v>
      </c>
      <c r="M51" s="18" t="n">
        <v>0</v>
      </c>
      <c r="N51" s="20" t="n">
        <v>0</v>
      </c>
      <c r="O51" s="18" t="n">
        <v>0</v>
      </c>
      <c r="P51" s="20" t="n">
        <v>0</v>
      </c>
      <c r="Q51" s="18" t="n">
        <v>1.37481182</v>
      </c>
      <c r="R51" s="20" t="n">
        <v>0.66020542</v>
      </c>
    </row>
    <row r="52" spans="1:18">
      <c r="A52" s="15" t="s">
        <v>449</v>
      </c>
      <c r="B52" s="17" t="n">
        <v>5809</v>
      </c>
      <c r="C52" s="18">
        <f>(0.0/B52*100)</f>
        <v/>
      </c>
      <c r="D52" s="19" t="n">
        <v>5809</v>
      </c>
      <c r="E52" s="18" t="n">
        <v>30.78758472</v>
      </c>
      <c r="F52" s="20" t="n">
        <v>4.05916864</v>
      </c>
      <c r="G52" s="18" t="n">
        <v>68.50514425999999</v>
      </c>
      <c r="H52" s="20" t="n">
        <v>4.05819957</v>
      </c>
      <c r="I52" s="18" t="n">
        <v>0</v>
      </c>
      <c r="J52" s="20" t="n">
        <v>0</v>
      </c>
      <c r="K52" s="18" t="s">
        <v>404</v>
      </c>
      <c r="L52" s="20" t="s">
        <v>404</v>
      </c>
      <c r="M52" s="18" t="n">
        <v>0</v>
      </c>
      <c r="N52" s="20" t="n">
        <v>0</v>
      </c>
      <c r="O52" s="18" t="n">
        <v>0</v>
      </c>
      <c r="P52" s="20" t="n">
        <v>0</v>
      </c>
      <c r="Q52" s="18" t="n">
        <v>0.70727103</v>
      </c>
      <c r="R52" s="20" t="n">
        <v>0.01650758</v>
      </c>
    </row>
    <row r="53" spans="1:18">
      <c r="A53" s="15" t="s">
        <v>450</v>
      </c>
      <c r="B53" s="17" t="n">
        <v>5571</v>
      </c>
      <c r="C53" s="18">
        <f>(0.0/B53*100)</f>
        <v/>
      </c>
      <c r="D53" s="19" t="n">
        <v>5571</v>
      </c>
      <c r="E53" s="18" t="n">
        <v>22.66024391</v>
      </c>
      <c r="F53" s="20" t="n">
        <v>0.09678857</v>
      </c>
      <c r="G53" s="18" t="n">
        <v>76.90806825999999</v>
      </c>
      <c r="H53" s="20" t="n">
        <v>0.09494909999999999</v>
      </c>
      <c r="I53" s="18" t="n">
        <v>0</v>
      </c>
      <c r="J53" s="20" t="n">
        <v>0</v>
      </c>
      <c r="K53" s="18" t="s">
        <v>404</v>
      </c>
      <c r="L53" s="20" t="s">
        <v>404</v>
      </c>
      <c r="M53" s="18" t="n">
        <v>0</v>
      </c>
      <c r="N53" s="20" t="n">
        <v>0</v>
      </c>
      <c r="O53" s="18" t="n">
        <v>0</v>
      </c>
      <c r="P53" s="20" t="n">
        <v>0</v>
      </c>
      <c r="Q53" s="18" t="n">
        <v>0.43168782</v>
      </c>
      <c r="R53" s="20" t="n">
        <v>0.03217167</v>
      </c>
    </row>
    <row r="54" spans="1:18">
      <c r="A54" s="15" t="s">
        <v>451</v>
      </c>
      <c r="B54" s="17" t="n">
        <v>4740</v>
      </c>
      <c r="C54" s="18">
        <f>(199.0/B54*100)</f>
        <v/>
      </c>
      <c r="D54" s="19" t="n">
        <v>4541</v>
      </c>
      <c r="E54" s="18" t="n">
        <v>18.52519429</v>
      </c>
      <c r="F54" s="20" t="n">
        <v>3.34072275</v>
      </c>
      <c r="G54" s="18" t="n">
        <v>78.54072669</v>
      </c>
      <c r="H54" s="20" t="n">
        <v>3.49584743</v>
      </c>
      <c r="I54" s="18" t="n">
        <v>0</v>
      </c>
      <c r="J54" s="20" t="n">
        <v>0</v>
      </c>
      <c r="K54" s="18" t="s">
        <v>404</v>
      </c>
      <c r="L54" s="20" t="s">
        <v>404</v>
      </c>
      <c r="M54" s="18" t="n">
        <v>0</v>
      </c>
      <c r="N54" s="20" t="n">
        <v>0</v>
      </c>
      <c r="O54" s="18" t="n">
        <v>0</v>
      </c>
      <c r="P54" s="20" t="n">
        <v>0</v>
      </c>
      <c r="Q54" s="18" t="n">
        <v>2.93407901</v>
      </c>
      <c r="R54" s="20" t="n">
        <v>1.21190387</v>
      </c>
    </row>
    <row r="55" spans="1:18">
      <c r="A55" s="15" t="s">
        <v>452</v>
      </c>
      <c r="B55" s="17" t="n">
        <v>5316</v>
      </c>
      <c r="C55" s="18">
        <f>(43.0/B55*100)</f>
        <v/>
      </c>
      <c r="D55" s="19" t="n">
        <v>5273</v>
      </c>
      <c r="E55" s="18" t="n">
        <v>7.67541724</v>
      </c>
      <c r="F55" s="20" t="n">
        <v>1.62977095</v>
      </c>
      <c r="G55" s="18" t="n">
        <v>90.78884607000001</v>
      </c>
      <c r="H55" s="20" t="n">
        <v>1.8363607</v>
      </c>
      <c r="I55" s="18" t="n">
        <v>0</v>
      </c>
      <c r="J55" s="20" t="n">
        <v>0</v>
      </c>
      <c r="K55" s="18" t="s">
        <v>404</v>
      </c>
      <c r="L55" s="20" t="s">
        <v>404</v>
      </c>
      <c r="M55" s="18" t="n">
        <v>0</v>
      </c>
      <c r="N55" s="20" t="n">
        <v>0</v>
      </c>
      <c r="O55" s="18" t="n">
        <v>0</v>
      </c>
      <c r="P55" s="20" t="n">
        <v>0</v>
      </c>
      <c r="Q55" s="18" t="n">
        <v>1.53573669</v>
      </c>
      <c r="R55" s="20" t="n">
        <v>0.84418172</v>
      </c>
    </row>
    <row r="56" spans="1:18">
      <c r="A56" s="15" t="s">
        <v>453</v>
      </c>
      <c r="B56" s="17" t="n">
        <v>5359</v>
      </c>
      <c r="C56" s="18">
        <f>(0.0/B56*100)</f>
        <v/>
      </c>
      <c r="D56" s="19" t="n">
        <v>5359</v>
      </c>
      <c r="E56" s="18" t="n">
        <v>43.71673432</v>
      </c>
      <c r="F56" s="20" t="n">
        <v>3.78188905</v>
      </c>
      <c r="G56" s="18" t="n">
        <v>51.33089818</v>
      </c>
      <c r="H56" s="20" t="n">
        <v>3.8675999</v>
      </c>
      <c r="I56" s="18" t="n">
        <v>0</v>
      </c>
      <c r="J56" s="20" t="n">
        <v>0</v>
      </c>
      <c r="K56" s="18" t="s">
        <v>404</v>
      </c>
      <c r="L56" s="20" t="s">
        <v>404</v>
      </c>
      <c r="M56" s="18" t="n">
        <v>0</v>
      </c>
      <c r="N56" s="20" t="n">
        <v>0</v>
      </c>
      <c r="O56" s="18" t="n">
        <v>0</v>
      </c>
      <c r="P56" s="20" t="n">
        <v>0</v>
      </c>
      <c r="Q56" s="18" t="n">
        <v>4.9523675</v>
      </c>
      <c r="R56" s="20" t="n">
        <v>1.7415227</v>
      </c>
    </row>
    <row r="57" spans="1:18">
      <c r="A57" s="15" t="s">
        <v>454</v>
      </c>
      <c r="B57" s="17" t="n">
        <v>6513</v>
      </c>
      <c r="C57" s="18">
        <f>(0.0/B57*100)</f>
        <v/>
      </c>
      <c r="D57" s="19" t="n">
        <v>6513</v>
      </c>
      <c r="E57" s="18" t="n">
        <v>29.42527055</v>
      </c>
      <c r="F57" s="20" t="n">
        <v>3.29912987</v>
      </c>
      <c r="G57" s="18" t="n">
        <v>69.11171892999999</v>
      </c>
      <c r="H57" s="20" t="n">
        <v>3.28146377</v>
      </c>
      <c r="I57" s="18" t="n">
        <v>0</v>
      </c>
      <c r="J57" s="20" t="n">
        <v>0</v>
      </c>
      <c r="K57" s="18" t="s">
        <v>404</v>
      </c>
      <c r="L57" s="20" t="s">
        <v>404</v>
      </c>
      <c r="M57" s="18" t="n">
        <v>0</v>
      </c>
      <c r="N57" s="20" t="n">
        <v>0</v>
      </c>
      <c r="O57" s="18" t="n">
        <v>0</v>
      </c>
      <c r="P57" s="20" t="n">
        <v>0</v>
      </c>
      <c r="Q57" s="18" t="n">
        <v>1.46301052</v>
      </c>
      <c r="R57" s="20" t="n">
        <v>0.85945084</v>
      </c>
    </row>
    <row r="58" spans="1:18">
      <c r="A58" s="15" t="s">
        <v>455</v>
      </c>
      <c r="B58" s="17" t="n">
        <v>7267</v>
      </c>
      <c r="C58" s="18">
        <f>(0.0/B58*100)</f>
        <v/>
      </c>
      <c r="D58" s="19" t="n">
        <v>7267</v>
      </c>
      <c r="E58" s="18" t="n">
        <v>23.5652952</v>
      </c>
      <c r="F58" s="20" t="n">
        <v>3.50862461</v>
      </c>
      <c r="G58" s="18" t="n">
        <v>74.49459709999999</v>
      </c>
      <c r="H58" s="20" t="n">
        <v>3.54193196</v>
      </c>
      <c r="I58" s="18" t="n">
        <v>0</v>
      </c>
      <c r="J58" s="20" t="n">
        <v>0</v>
      </c>
      <c r="K58" s="18" t="s">
        <v>404</v>
      </c>
      <c r="L58" s="20" t="s">
        <v>404</v>
      </c>
      <c r="M58" s="18" t="n">
        <v>0</v>
      </c>
      <c r="N58" s="20" t="n">
        <v>0</v>
      </c>
      <c r="O58" s="18" t="n">
        <v>0.66063783</v>
      </c>
      <c r="P58" s="20" t="n">
        <v>0.66182245</v>
      </c>
      <c r="Q58" s="18" t="n">
        <v>1.27946986</v>
      </c>
      <c r="R58" s="20" t="n">
        <v>0.86447593</v>
      </c>
    </row>
    <row r="59" spans="1:18">
      <c r="A59" s="15" t="s">
        <v>456</v>
      </c>
      <c r="B59" s="17" t="n">
        <v>4826</v>
      </c>
      <c r="C59" s="18">
        <f>(0.0/B59*100)</f>
        <v/>
      </c>
      <c r="D59" s="19" t="n">
        <v>4826</v>
      </c>
      <c r="E59" s="18" t="n">
        <v>61.49854395</v>
      </c>
      <c r="F59" s="20" t="n">
        <v>1.44751878</v>
      </c>
      <c r="G59" s="18" t="n">
        <v>36.45053364</v>
      </c>
      <c r="H59" s="20" t="n">
        <v>1.47747586</v>
      </c>
      <c r="I59" s="18" t="n">
        <v>0</v>
      </c>
      <c r="J59" s="20" t="n">
        <v>0</v>
      </c>
      <c r="K59" s="18" t="s">
        <v>404</v>
      </c>
      <c r="L59" s="20" t="s">
        <v>404</v>
      </c>
      <c r="M59" s="18" t="n">
        <v>0</v>
      </c>
      <c r="N59" s="20" t="n">
        <v>0</v>
      </c>
      <c r="O59" s="18" t="n">
        <v>0</v>
      </c>
      <c r="P59" s="20" t="n">
        <v>0</v>
      </c>
      <c r="Q59" s="18" t="n">
        <v>2.0509224</v>
      </c>
      <c r="R59" s="20" t="n">
        <v>0.16782725</v>
      </c>
    </row>
    <row r="60" spans="1:18">
      <c r="A60" s="15" t="s">
        <v>457</v>
      </c>
      <c r="B60" s="17" t="n">
        <v>4546</v>
      </c>
      <c r="C60" s="18">
        <f>(0.0/B60*100)</f>
        <v/>
      </c>
      <c r="D60" s="19" t="n">
        <v>4546</v>
      </c>
      <c r="E60" s="18" t="n">
        <v>18.12987408</v>
      </c>
      <c r="F60" s="20" t="n">
        <v>2.77215287</v>
      </c>
      <c r="G60" s="18" t="n">
        <v>74.81250772999999</v>
      </c>
      <c r="H60" s="20" t="n">
        <v>2.94317132</v>
      </c>
      <c r="I60" s="18" t="n">
        <v>0</v>
      </c>
      <c r="J60" s="20" t="n">
        <v>0</v>
      </c>
      <c r="K60" s="18" t="s">
        <v>404</v>
      </c>
      <c r="L60" s="20" t="s">
        <v>404</v>
      </c>
      <c r="M60" s="18" t="n">
        <v>0</v>
      </c>
      <c r="N60" s="20" t="n">
        <v>0</v>
      </c>
      <c r="O60" s="18" t="n">
        <v>0</v>
      </c>
      <c r="P60" s="20" t="n">
        <v>0</v>
      </c>
      <c r="Q60" s="18" t="n">
        <v>7.05761819</v>
      </c>
      <c r="R60" s="20" t="n">
        <v>1.5794093</v>
      </c>
    </row>
    <row r="61" spans="1:18">
      <c r="A61" s="15" t="s">
        <v>458</v>
      </c>
      <c r="B61" s="17" t="n">
        <v>6525</v>
      </c>
      <c r="C61" s="18">
        <f>(0.0/B61*100)</f>
        <v/>
      </c>
      <c r="D61" s="19" t="n">
        <v>6525</v>
      </c>
      <c r="E61" s="18" t="n">
        <v>31.38661972</v>
      </c>
      <c r="F61" s="20" t="n">
        <v>2.86923289</v>
      </c>
      <c r="G61" s="18" t="n">
        <v>67.62302332</v>
      </c>
      <c r="H61" s="20" t="n">
        <v>2.86454663</v>
      </c>
      <c r="I61" s="18" t="n">
        <v>0</v>
      </c>
      <c r="J61" s="20" t="n">
        <v>0</v>
      </c>
      <c r="K61" s="18" t="s">
        <v>404</v>
      </c>
      <c r="L61" s="20" t="s">
        <v>404</v>
      </c>
      <c r="M61" s="18" t="n">
        <v>0</v>
      </c>
      <c r="N61" s="20" t="n">
        <v>0</v>
      </c>
      <c r="O61" s="18" t="n">
        <v>0</v>
      </c>
      <c r="P61" s="20" t="n">
        <v>0</v>
      </c>
      <c r="Q61" s="18" t="n">
        <v>0.99035695</v>
      </c>
      <c r="R61" s="20" t="n">
        <v>0.71705409</v>
      </c>
    </row>
    <row r="62" spans="1:18">
      <c r="A62" s="15" t="s">
        <v>459</v>
      </c>
      <c r="B62" s="17" t="n">
        <v>4476</v>
      </c>
      <c r="C62" s="18">
        <f>(0.0/B62*100)</f>
        <v/>
      </c>
      <c r="D62" s="19" t="n">
        <v>4476</v>
      </c>
      <c r="E62" s="18" t="n">
        <v>9.49162656</v>
      </c>
      <c r="F62" s="20" t="n">
        <v>0.03615993</v>
      </c>
      <c r="G62" s="18" t="n">
        <v>90.50837344</v>
      </c>
      <c r="H62" s="20" t="n">
        <v>0.03615993</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31.60019828</v>
      </c>
      <c r="F63" s="20" t="n">
        <v>0.14956618</v>
      </c>
      <c r="G63" s="18" t="n">
        <v>60.05248503</v>
      </c>
      <c r="H63" s="20" t="n">
        <v>0.16950894</v>
      </c>
      <c r="I63" s="18" t="n">
        <v>0</v>
      </c>
      <c r="J63" s="20" t="n">
        <v>0</v>
      </c>
      <c r="K63" s="18" t="s">
        <v>404</v>
      </c>
      <c r="L63" s="20" t="s">
        <v>404</v>
      </c>
      <c r="M63" s="18" t="n">
        <v>0</v>
      </c>
      <c r="N63" s="20" t="n">
        <v>0</v>
      </c>
      <c r="O63" s="18" t="n">
        <v>0</v>
      </c>
      <c r="P63" s="20" t="n">
        <v>0</v>
      </c>
      <c r="Q63" s="18" t="n">
        <v>8.3473167</v>
      </c>
      <c r="R63" s="20" t="n">
        <v>0.06691511</v>
      </c>
    </row>
    <row r="64" spans="1:18">
      <c r="A64" s="15" t="s">
        <v>461</v>
      </c>
      <c r="B64" s="17" t="n">
        <v>3634</v>
      </c>
      <c r="C64" s="18">
        <f>(27.0/B64*100)</f>
        <v/>
      </c>
      <c r="D64" s="19" t="n">
        <v>3607</v>
      </c>
      <c r="E64" s="18" t="n">
        <v>7.17030073</v>
      </c>
      <c r="F64" s="20" t="n">
        <v>0.06415222</v>
      </c>
      <c r="G64" s="18" t="n">
        <v>92.54841156000001</v>
      </c>
      <c r="H64" s="20" t="n">
        <v>0.07563274</v>
      </c>
      <c r="I64" s="18" t="n">
        <v>0</v>
      </c>
      <c r="J64" s="20" t="n">
        <v>0</v>
      </c>
      <c r="K64" s="18" t="s">
        <v>404</v>
      </c>
      <c r="L64" s="20" t="s">
        <v>404</v>
      </c>
      <c r="M64" s="18" t="n">
        <v>0</v>
      </c>
      <c r="N64" s="20" t="n">
        <v>0</v>
      </c>
      <c r="O64" s="18" t="n">
        <v>0</v>
      </c>
      <c r="P64" s="20" t="n">
        <v>0</v>
      </c>
      <c r="Q64" s="18" t="n">
        <v>0.28128772</v>
      </c>
      <c r="R64" s="20" t="n">
        <v>0.03910025</v>
      </c>
    </row>
    <row r="65" spans="1:18">
      <c r="A65" s="15" t="s">
        <v>462</v>
      </c>
      <c r="B65" s="17" t="n">
        <v>5325</v>
      </c>
      <c r="C65" s="18">
        <f>(0.0/B65*100)</f>
        <v/>
      </c>
      <c r="D65" s="19" t="n">
        <v>5325</v>
      </c>
      <c r="E65" s="18" t="n">
        <v>27.46716934</v>
      </c>
      <c r="F65" s="20" t="n">
        <v>3.18192041</v>
      </c>
      <c r="G65" s="18" t="n">
        <v>72.18680519999999</v>
      </c>
      <c r="H65" s="20" t="n">
        <v>3.07076374</v>
      </c>
      <c r="I65" s="18" t="n">
        <v>0</v>
      </c>
      <c r="J65" s="20" t="n">
        <v>0</v>
      </c>
      <c r="K65" s="18" t="s">
        <v>404</v>
      </c>
      <c r="L65" s="20" t="s">
        <v>404</v>
      </c>
      <c r="M65" s="18" t="n">
        <v>0</v>
      </c>
      <c r="N65" s="20" t="n">
        <v>0</v>
      </c>
      <c r="O65" s="18" t="n">
        <v>0</v>
      </c>
      <c r="P65" s="20" t="n">
        <v>0</v>
      </c>
      <c r="Q65" s="18" t="n">
        <v>0.34602546</v>
      </c>
      <c r="R65" s="20" t="n">
        <v>0.24585994</v>
      </c>
    </row>
    <row r="66" spans="1:18">
      <c r="A66" s="15" t="s">
        <v>463</v>
      </c>
      <c r="B66" s="17" t="n">
        <v>5665</v>
      </c>
      <c r="C66" s="18">
        <f>(0.0/B66*100)</f>
        <v/>
      </c>
      <c r="D66" s="19" t="n">
        <v>5665</v>
      </c>
      <c r="E66" s="18" t="n">
        <v>63.95792422</v>
      </c>
      <c r="F66" s="20" t="n">
        <v>0.41733268</v>
      </c>
      <c r="G66" s="18" t="n">
        <v>36.04207578</v>
      </c>
      <c r="H66" s="20" t="n">
        <v>0.41733268</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10.04843887</v>
      </c>
      <c r="F67" s="20" t="n">
        <v>2.0947645</v>
      </c>
      <c r="G67" s="18" t="n">
        <v>89.40052561</v>
      </c>
      <c r="H67" s="20" t="n">
        <v>2.13596225</v>
      </c>
      <c r="I67" s="18" t="n">
        <v>0</v>
      </c>
      <c r="J67" s="20" t="n">
        <v>0</v>
      </c>
      <c r="K67" s="18" t="s">
        <v>404</v>
      </c>
      <c r="L67" s="20" t="s">
        <v>404</v>
      </c>
      <c r="M67" s="18" t="n">
        <v>0</v>
      </c>
      <c r="N67" s="20" t="n">
        <v>0</v>
      </c>
      <c r="O67" s="18" t="n">
        <v>0</v>
      </c>
      <c r="P67" s="20" t="n">
        <v>0</v>
      </c>
      <c r="Q67" s="18" t="n">
        <v>0.5510355300000001</v>
      </c>
      <c r="R67" s="20" t="n">
        <v>0.41046282</v>
      </c>
    </row>
    <row r="68" spans="1:18">
      <c r="A68" s="15" t="s">
        <v>465</v>
      </c>
      <c r="B68" s="17" t="n">
        <v>12083</v>
      </c>
      <c r="C68" s="18">
        <f>(0.0/B68*100)</f>
        <v/>
      </c>
      <c r="D68" s="19" t="n">
        <v>12083</v>
      </c>
      <c r="E68" s="18" t="n">
        <v>45.23669439</v>
      </c>
      <c r="F68" s="20" t="n">
        <v>0.0936208</v>
      </c>
      <c r="G68" s="18" t="n">
        <v>54.03250006</v>
      </c>
      <c r="H68" s="20" t="n">
        <v>0.08755343</v>
      </c>
      <c r="I68" s="18" t="n">
        <v>0</v>
      </c>
      <c r="J68" s="20" t="n">
        <v>0</v>
      </c>
      <c r="K68" s="18" t="s">
        <v>404</v>
      </c>
      <c r="L68" s="20" t="s">
        <v>404</v>
      </c>
      <c r="M68" s="18" t="n">
        <v>0</v>
      </c>
      <c r="N68" s="20" t="n">
        <v>0</v>
      </c>
      <c r="O68" s="18" t="n">
        <v>0</v>
      </c>
      <c r="P68" s="20" t="n">
        <v>0</v>
      </c>
      <c r="Q68" s="18" t="n">
        <v>0.73080554</v>
      </c>
      <c r="R68" s="20" t="n">
        <v>0.02197892</v>
      </c>
    </row>
    <row r="69" spans="1:18">
      <c r="A69" s="15" t="s">
        <v>466</v>
      </c>
      <c r="B69" s="17" t="n">
        <v>4876</v>
      </c>
      <c r="C69" s="18">
        <f>(0.0/B69*100)</f>
        <v/>
      </c>
      <c r="D69" s="19" t="n">
        <v>4876</v>
      </c>
      <c r="E69" s="18" t="n">
        <v>58.61237456</v>
      </c>
      <c r="F69" s="20" t="n">
        <v>4.08410787</v>
      </c>
      <c r="G69" s="18" t="n">
        <v>38.04850214</v>
      </c>
      <c r="H69" s="20" t="n">
        <v>3.81957038</v>
      </c>
      <c r="I69" s="18" t="n">
        <v>0</v>
      </c>
      <c r="J69" s="20" t="n">
        <v>0</v>
      </c>
      <c r="K69" s="18" t="s">
        <v>404</v>
      </c>
      <c r="L69" s="20" t="s">
        <v>404</v>
      </c>
      <c r="M69" s="18" t="n">
        <v>0</v>
      </c>
      <c r="N69" s="20" t="n">
        <v>0</v>
      </c>
      <c r="O69" s="18" t="n">
        <v>0</v>
      </c>
      <c r="P69" s="20" t="n">
        <v>0</v>
      </c>
      <c r="Q69" s="18" t="n">
        <v>3.3391233</v>
      </c>
      <c r="R69" s="20" t="n">
        <v>1.48223216</v>
      </c>
    </row>
    <row r="70" spans="1:18">
      <c r="A70" s="15" t="s">
        <v>467</v>
      </c>
      <c r="B70" s="17" t="n">
        <v>6036</v>
      </c>
      <c r="C70" s="18">
        <f>(0.0/B70*100)</f>
        <v/>
      </c>
      <c r="D70" s="19" t="n">
        <v>6036</v>
      </c>
      <c r="E70" s="18" t="n">
        <v>73.8717978</v>
      </c>
      <c r="F70" s="20" t="n">
        <v>3.08442985</v>
      </c>
      <c r="G70" s="18" t="n">
        <v>26.1282022</v>
      </c>
      <c r="H70" s="20" t="n">
        <v>3.08442985</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24.04619103</v>
      </c>
      <c r="F71" s="20" t="n">
        <v>0.5504998</v>
      </c>
      <c r="G71" s="18" t="n">
        <v>75.36923819</v>
      </c>
      <c r="H71" s="20" t="n">
        <v>0.55260731</v>
      </c>
      <c r="I71" s="18" t="n">
        <v>0</v>
      </c>
      <c r="J71" s="20" t="n">
        <v>0</v>
      </c>
      <c r="K71" s="18" t="s">
        <v>404</v>
      </c>
      <c r="L71" s="20" t="s">
        <v>404</v>
      </c>
      <c r="M71" s="18" t="n">
        <v>0</v>
      </c>
      <c r="N71" s="20" t="n">
        <v>0</v>
      </c>
      <c r="O71" s="18" t="n">
        <v>0</v>
      </c>
      <c r="P71" s="20" t="n">
        <v>0</v>
      </c>
      <c r="Q71" s="18" t="n">
        <v>0.58457078</v>
      </c>
      <c r="R71" s="20" t="n">
        <v>0.00649839</v>
      </c>
    </row>
    <row r="72" spans="1:18">
      <c r="A72" s="15" t="s">
        <v>469</v>
      </c>
      <c r="B72" s="17" t="n">
        <v>7708</v>
      </c>
      <c r="C72" s="18">
        <f>(0.0/B72*100)</f>
        <v/>
      </c>
      <c r="D72" s="19" t="n">
        <v>7708</v>
      </c>
      <c r="E72" s="18" t="n">
        <v>25.77452497</v>
      </c>
      <c r="F72" s="20" t="n">
        <v>3.28041701</v>
      </c>
      <c r="G72" s="18" t="n">
        <v>73.29290465</v>
      </c>
      <c r="H72" s="20" t="n">
        <v>3.17074789</v>
      </c>
      <c r="I72" s="18" t="n">
        <v>0</v>
      </c>
      <c r="J72" s="20" t="n">
        <v>0</v>
      </c>
      <c r="K72" s="18" t="s">
        <v>404</v>
      </c>
      <c r="L72" s="20" t="s">
        <v>404</v>
      </c>
      <c r="M72" s="18" t="n">
        <v>0</v>
      </c>
      <c r="N72" s="20" t="n">
        <v>0</v>
      </c>
      <c r="O72" s="18" t="n">
        <v>0</v>
      </c>
      <c r="P72" s="20" t="n">
        <v>0</v>
      </c>
      <c r="Q72" s="18" t="n">
        <v>0.93257038</v>
      </c>
      <c r="R72" s="20" t="n">
        <v>0.69235351</v>
      </c>
    </row>
    <row r="73" spans="1:18">
      <c r="A73" s="15" t="s">
        <v>470</v>
      </c>
      <c r="B73" s="17" t="n">
        <v>8249</v>
      </c>
      <c r="C73" s="18">
        <f>(0.0/B73*100)</f>
        <v/>
      </c>
      <c r="D73" s="19" t="n">
        <v>8249</v>
      </c>
      <c r="E73" s="18" t="n">
        <v>67.3760322</v>
      </c>
      <c r="F73" s="20" t="n">
        <v>3.60858582</v>
      </c>
      <c r="G73" s="18" t="n">
        <v>30.30819365</v>
      </c>
      <c r="H73" s="20" t="n">
        <v>3.6088024</v>
      </c>
      <c r="I73" s="18" t="n">
        <v>0</v>
      </c>
      <c r="J73" s="20" t="n">
        <v>0</v>
      </c>
      <c r="K73" s="18" t="s">
        <v>404</v>
      </c>
      <c r="L73" s="20" t="s">
        <v>404</v>
      </c>
      <c r="M73" s="18" t="n">
        <v>0</v>
      </c>
      <c r="N73" s="20" t="n">
        <v>0</v>
      </c>
      <c r="O73" s="18" t="n">
        <v>0</v>
      </c>
      <c r="P73" s="20" t="n">
        <v>0</v>
      </c>
      <c r="Q73" s="18" t="n">
        <v>2.31577415</v>
      </c>
      <c r="R73" s="20" t="n">
        <v>1.11523698</v>
      </c>
    </row>
    <row r="74" spans="1:18">
      <c r="A74" s="15" t="s">
        <v>471</v>
      </c>
      <c r="B74" s="17" t="n">
        <v>4692</v>
      </c>
      <c r="C74" s="18">
        <f>(484.0/B74*100)</f>
        <v/>
      </c>
      <c r="D74" s="19" t="n">
        <v>4208</v>
      </c>
      <c r="E74" s="18" t="n">
        <v>20.79635198</v>
      </c>
      <c r="F74" s="20" t="n">
        <v>0.17306293</v>
      </c>
      <c r="G74" s="18" t="n">
        <v>78.57972230999999</v>
      </c>
      <c r="H74" s="20" t="n">
        <v>0.1949532</v>
      </c>
      <c r="I74" s="18" t="n">
        <v>0</v>
      </c>
      <c r="J74" s="20" t="n">
        <v>0</v>
      </c>
      <c r="K74" s="18" t="s">
        <v>404</v>
      </c>
      <c r="L74" s="20" t="s">
        <v>404</v>
      </c>
      <c r="M74" s="18" t="n">
        <v>0</v>
      </c>
      <c r="N74" s="20" t="n">
        <v>0</v>
      </c>
      <c r="O74" s="18" t="n">
        <v>0</v>
      </c>
      <c r="P74" s="20" t="n">
        <v>0</v>
      </c>
      <c r="Q74" s="18" t="n">
        <v>0.62392571</v>
      </c>
      <c r="R74" s="20" t="n">
        <v>0.05334464</v>
      </c>
    </row>
    <row r="75" spans="1:18">
      <c r="A75" s="15" t="s">
        <v>472</v>
      </c>
      <c r="B75" s="17" t="n">
        <v>5375</v>
      </c>
      <c r="C75" s="18">
        <f>(483.0/B75*100)</f>
        <v/>
      </c>
      <c r="D75" s="19" t="n">
        <v>4892</v>
      </c>
      <c r="E75" s="18" t="n">
        <v>27.273606</v>
      </c>
      <c r="F75" s="20" t="n">
        <v>4.03987312</v>
      </c>
      <c r="G75" s="18" t="n">
        <v>64.04905832999999</v>
      </c>
      <c r="H75" s="20" t="n">
        <v>4.2987228</v>
      </c>
      <c r="I75" s="18" t="n">
        <v>0</v>
      </c>
      <c r="J75" s="20" t="n">
        <v>0</v>
      </c>
      <c r="K75" s="18" t="s">
        <v>404</v>
      </c>
      <c r="L75" s="20" t="s">
        <v>404</v>
      </c>
      <c r="M75" s="18" t="n">
        <v>0</v>
      </c>
      <c r="N75" s="20" t="n">
        <v>0</v>
      </c>
      <c r="O75" s="18" t="n">
        <v>0</v>
      </c>
      <c r="P75" s="20" t="n">
        <v>0</v>
      </c>
      <c r="Q75" s="18" t="n">
        <v>8.677335660000001</v>
      </c>
      <c r="R75" s="20" t="n">
        <v>2.4245439</v>
      </c>
    </row>
    <row r="76" spans="1:18">
      <c r="A76" s="15" t="s">
        <v>473</v>
      </c>
      <c r="B76" s="17" t="n">
        <v>14167</v>
      </c>
      <c r="C76" s="18">
        <f>(1400.0/B76*100)</f>
        <v/>
      </c>
      <c r="D76" s="19" t="n">
        <v>12767</v>
      </c>
      <c r="E76" s="18" t="n">
        <v>41.15410821</v>
      </c>
      <c r="F76" s="20" t="n">
        <v>2.57687952</v>
      </c>
      <c r="G76" s="18" t="n">
        <v>53.48667152</v>
      </c>
      <c r="H76" s="20" t="n">
        <v>2.74840612</v>
      </c>
      <c r="I76" s="18" t="n">
        <v>0</v>
      </c>
      <c r="J76" s="20" t="n">
        <v>0</v>
      </c>
      <c r="K76" s="18" t="s">
        <v>404</v>
      </c>
      <c r="L76" s="20" t="s">
        <v>404</v>
      </c>
      <c r="M76" s="18" t="n">
        <v>0</v>
      </c>
      <c r="N76" s="20" t="n">
        <v>0</v>
      </c>
      <c r="O76" s="18" t="n">
        <v>0</v>
      </c>
      <c r="P76" s="20" t="n">
        <v>0</v>
      </c>
      <c r="Q76" s="18" t="n">
        <v>5.35922027</v>
      </c>
      <c r="R76" s="20" t="n">
        <v>1.38967782</v>
      </c>
    </row>
    <row r="77" spans="1:18">
      <c r="A77" s="15" t="s">
        <v>474</v>
      </c>
      <c r="B77" s="17" t="n">
        <v>6062</v>
      </c>
      <c r="C77" s="18">
        <f>(0.0/B77*100)</f>
        <v/>
      </c>
      <c r="D77" s="19" t="n">
        <v>6062</v>
      </c>
      <c r="E77" s="18" t="n">
        <v>13.87056305</v>
      </c>
      <c r="F77" s="20" t="n">
        <v>1.86155093</v>
      </c>
      <c r="G77" s="18" t="n">
        <v>86.12943695</v>
      </c>
      <c r="H77" s="20" t="n">
        <v>1.86155093</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86.83913161</v>
      </c>
      <c r="F78" s="20" t="n">
        <v>2.74162006</v>
      </c>
      <c r="G78" s="18" t="n">
        <v>11.96104322</v>
      </c>
      <c r="H78" s="20" t="n">
        <v>2.62765096</v>
      </c>
      <c r="I78" s="18" t="n">
        <v>0</v>
      </c>
      <c r="J78" s="20" t="n">
        <v>0</v>
      </c>
      <c r="K78" s="18" t="s">
        <v>404</v>
      </c>
      <c r="L78" s="20" t="s">
        <v>404</v>
      </c>
      <c r="M78" s="18" t="n">
        <v>0</v>
      </c>
      <c r="N78" s="20" t="n">
        <v>0</v>
      </c>
      <c r="O78" s="18" t="n">
        <v>0</v>
      </c>
      <c r="P78" s="20" t="n">
        <v>0</v>
      </c>
      <c r="Q78" s="18" t="n">
        <v>1.19982517</v>
      </c>
      <c r="R78" s="20" t="n">
        <v>0.84342578</v>
      </c>
    </row>
    <row customHeight="1" ht="25" r="79" spans="1:18">
      <c r="A79" s="15" t="s">
        <v>476</v>
      </c>
      <c r="B79" s="17" t="n">
        <v>1657</v>
      </c>
      <c r="C79" s="18">
        <f>(21.0/B79*100)</f>
        <v/>
      </c>
      <c r="D79" s="19" t="n">
        <v>1636</v>
      </c>
      <c r="E79" s="18" t="n">
        <v>15.84859932</v>
      </c>
      <c r="F79" s="20" t="n">
        <v>4.28964742</v>
      </c>
      <c r="G79" s="18" t="n">
        <v>81.83057635</v>
      </c>
      <c r="H79" s="20" t="n">
        <v>4.53470682</v>
      </c>
      <c r="I79" s="18" t="n">
        <v>0</v>
      </c>
      <c r="J79" s="20" t="n">
        <v>0</v>
      </c>
      <c r="K79" s="18" t="s">
        <v>404</v>
      </c>
      <c r="L79" s="20" t="s">
        <v>404</v>
      </c>
      <c r="M79" s="18" t="n">
        <v>0</v>
      </c>
      <c r="N79" s="20" t="n">
        <v>0</v>
      </c>
      <c r="O79" s="18" t="n">
        <v>0</v>
      </c>
      <c r="P79" s="20" t="n">
        <v>0</v>
      </c>
      <c r="Q79" s="18" t="n">
        <v>2.32082434</v>
      </c>
      <c r="R79" s="20" t="n">
        <v>1.34245298</v>
      </c>
    </row>
    <row r="80" spans="1:18">
      <c r="A80" s="15" t="s">
        <v>477</v>
      </c>
      <c r="B80" s="17" t="n">
        <v>7841</v>
      </c>
      <c r="C80" s="18">
        <f>(0.0/B80*100)</f>
        <v/>
      </c>
      <c r="D80" s="19" t="n">
        <v>7841</v>
      </c>
      <c r="E80" s="18" t="n">
        <v>77.66336427</v>
      </c>
      <c r="F80" s="20" t="n">
        <v>2.65872906</v>
      </c>
      <c r="G80" s="18" t="n">
        <v>22.33663573</v>
      </c>
      <c r="H80" s="20" t="n">
        <v>2.65872906</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41.30136848</v>
      </c>
      <c r="F81" s="20" t="n">
        <v>3.78120452</v>
      </c>
      <c r="G81" s="18" t="n">
        <v>58.67865209</v>
      </c>
      <c r="H81" s="20" t="n">
        <v>3.78107331</v>
      </c>
      <c r="I81" s="18" t="n">
        <v>0</v>
      </c>
      <c r="J81" s="20" t="n">
        <v>0</v>
      </c>
      <c r="K81" s="18" t="s">
        <v>404</v>
      </c>
      <c r="L81" s="20" t="s">
        <v>404</v>
      </c>
      <c r="M81" s="18" t="n">
        <v>0</v>
      </c>
      <c r="N81" s="20" t="n">
        <v>0</v>
      </c>
      <c r="O81" s="18" t="n">
        <v>0</v>
      </c>
      <c r="P81" s="20" t="n">
        <v>0</v>
      </c>
      <c r="Q81" s="18" t="n">
        <v>0.01997943</v>
      </c>
      <c r="R81" s="20" t="n">
        <v>0.00074735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674</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87.21225101</v>
      </c>
      <c r="F7" s="20" t="n">
        <v>1.39916537</v>
      </c>
      <c r="G7" s="18" t="n">
        <v>8.50746818</v>
      </c>
      <c r="H7" s="20" t="n">
        <v>1.187499</v>
      </c>
      <c r="I7" s="18" t="n">
        <v>0</v>
      </c>
      <c r="J7" s="20" t="n">
        <v>0</v>
      </c>
      <c r="K7" s="18" t="s">
        <v>404</v>
      </c>
      <c r="L7" s="20" t="s">
        <v>404</v>
      </c>
      <c r="M7" s="18" t="n">
        <v>0</v>
      </c>
      <c r="N7" s="20" t="n">
        <v>0</v>
      </c>
      <c r="O7" s="18" t="n">
        <v>0</v>
      </c>
      <c r="P7" s="20" t="n">
        <v>0</v>
      </c>
      <c r="Q7" s="18" t="n">
        <v>4.28028081</v>
      </c>
      <c r="R7" s="20" t="n">
        <v>0.79065418</v>
      </c>
    </row>
    <row r="8" spans="1:18">
      <c r="A8" s="15" t="s">
        <v>405</v>
      </c>
      <c r="B8" s="17" t="n">
        <v>7007</v>
      </c>
      <c r="C8" s="18">
        <f>(0.0/B8*100)</f>
        <v/>
      </c>
      <c r="D8" s="19" t="n">
        <v>7007</v>
      </c>
      <c r="E8" s="18" t="n">
        <v>61.60412993</v>
      </c>
      <c r="F8" s="20" t="n">
        <v>3.25197573</v>
      </c>
      <c r="G8" s="18" t="n">
        <v>35.3836898</v>
      </c>
      <c r="H8" s="20" t="n">
        <v>2.98940395</v>
      </c>
      <c r="I8" s="18" t="n">
        <v>0</v>
      </c>
      <c r="J8" s="20" t="n">
        <v>0</v>
      </c>
      <c r="K8" s="18" t="s">
        <v>404</v>
      </c>
      <c r="L8" s="20" t="s">
        <v>404</v>
      </c>
      <c r="M8" s="18" t="n">
        <v>0</v>
      </c>
      <c r="N8" s="20" t="n">
        <v>0</v>
      </c>
      <c r="O8" s="18" t="n">
        <v>0</v>
      </c>
      <c r="P8" s="20" t="n">
        <v>0</v>
      </c>
      <c r="Q8" s="18" t="n">
        <v>3.01218027</v>
      </c>
      <c r="R8" s="20" t="n">
        <v>1.19546639</v>
      </c>
    </row>
    <row r="9" spans="1:18">
      <c r="A9" s="15" t="s">
        <v>406</v>
      </c>
      <c r="B9" s="17" t="n">
        <v>9651</v>
      </c>
      <c r="C9" s="18">
        <f>(200.0/B9*100)</f>
        <v/>
      </c>
      <c r="D9" s="19" t="n">
        <v>9451</v>
      </c>
      <c r="E9" s="18" t="n">
        <v>53.15243399</v>
      </c>
      <c r="F9" s="20" t="n">
        <v>3.06922702</v>
      </c>
      <c r="G9" s="18" t="n">
        <v>37.50723917</v>
      </c>
      <c r="H9" s="20" t="n">
        <v>2.90559892</v>
      </c>
      <c r="I9" s="18" t="n">
        <v>0</v>
      </c>
      <c r="J9" s="20" t="n">
        <v>0</v>
      </c>
      <c r="K9" s="18" t="s">
        <v>404</v>
      </c>
      <c r="L9" s="20" t="s">
        <v>404</v>
      </c>
      <c r="M9" s="18" t="n">
        <v>0</v>
      </c>
      <c r="N9" s="20" t="n">
        <v>0</v>
      </c>
      <c r="O9" s="18" t="n">
        <v>0</v>
      </c>
      <c r="P9" s="20" t="n">
        <v>0</v>
      </c>
      <c r="Q9" s="18" t="n">
        <v>9.34032685</v>
      </c>
      <c r="R9" s="20" t="n">
        <v>1.95739476</v>
      </c>
    </row>
    <row r="10" spans="1:18">
      <c r="A10" s="15" t="s">
        <v>407</v>
      </c>
      <c r="B10" s="17" t="n">
        <v>20058</v>
      </c>
      <c r="C10" s="18">
        <f>(3112.0/B10*100)</f>
        <v/>
      </c>
      <c r="D10" s="19" t="n">
        <v>16946</v>
      </c>
      <c r="E10" s="18" t="n">
        <v>92.13844280000001</v>
      </c>
      <c r="F10" s="20" t="n">
        <v>1.30419972</v>
      </c>
      <c r="G10" s="18" t="n">
        <v>6.51893427</v>
      </c>
      <c r="H10" s="20" t="n">
        <v>1.17933372</v>
      </c>
      <c r="I10" s="18" t="n">
        <v>0</v>
      </c>
      <c r="J10" s="20" t="n">
        <v>0</v>
      </c>
      <c r="K10" s="18" t="s">
        <v>404</v>
      </c>
      <c r="L10" s="20" t="s">
        <v>404</v>
      </c>
      <c r="M10" s="18" t="n">
        <v>0</v>
      </c>
      <c r="N10" s="20" t="n">
        <v>0</v>
      </c>
      <c r="O10" s="18" t="n">
        <v>0</v>
      </c>
      <c r="P10" s="20" t="n">
        <v>0</v>
      </c>
      <c r="Q10" s="18" t="n">
        <v>1.34262293</v>
      </c>
      <c r="R10" s="20" t="n">
        <v>0.58634318</v>
      </c>
    </row>
    <row r="11" spans="1:18">
      <c r="A11" s="15" t="s">
        <v>408</v>
      </c>
      <c r="B11" s="17" t="n">
        <v>7053</v>
      </c>
      <c r="C11" s="18">
        <f>(175.0/B11*100)</f>
        <v/>
      </c>
      <c r="D11" s="19" t="n">
        <v>6878</v>
      </c>
      <c r="E11" s="18" t="n">
        <v>84.25374873</v>
      </c>
      <c r="F11" s="20" t="n">
        <v>2.95460598</v>
      </c>
      <c r="G11" s="18" t="n">
        <v>13.36106292</v>
      </c>
      <c r="H11" s="20" t="n">
        <v>2.6262144</v>
      </c>
      <c r="I11" s="18" t="n">
        <v>0</v>
      </c>
      <c r="J11" s="20" t="n">
        <v>0</v>
      </c>
      <c r="K11" s="18" t="s">
        <v>404</v>
      </c>
      <c r="L11" s="20" t="s">
        <v>404</v>
      </c>
      <c r="M11" s="18" t="n">
        <v>0</v>
      </c>
      <c r="N11" s="20" t="n">
        <v>0</v>
      </c>
      <c r="O11" s="18" t="n">
        <v>0</v>
      </c>
      <c r="P11" s="20" t="n">
        <v>0</v>
      </c>
      <c r="Q11" s="18" t="n">
        <v>2.38518835</v>
      </c>
      <c r="R11" s="20" t="n">
        <v>1.4016623</v>
      </c>
    </row>
    <row r="12" spans="1:18">
      <c r="A12" s="15" t="s">
        <v>409</v>
      </c>
      <c r="B12" s="17" t="n">
        <v>6894</v>
      </c>
      <c r="C12" s="18">
        <f>(106.0/B12*100)</f>
        <v/>
      </c>
      <c r="D12" s="19" t="n">
        <v>6788</v>
      </c>
      <c r="E12" s="18" t="n">
        <v>49.85058606</v>
      </c>
      <c r="F12" s="20" t="n">
        <v>3.05607136</v>
      </c>
      <c r="G12" s="18" t="n">
        <v>49.7432844</v>
      </c>
      <c r="H12" s="20" t="n">
        <v>3.07515526</v>
      </c>
      <c r="I12" s="18" t="n">
        <v>0</v>
      </c>
      <c r="J12" s="20" t="n">
        <v>0</v>
      </c>
      <c r="K12" s="18" t="s">
        <v>404</v>
      </c>
      <c r="L12" s="20" t="s">
        <v>404</v>
      </c>
      <c r="M12" s="18" t="n">
        <v>0</v>
      </c>
      <c r="N12" s="20" t="n">
        <v>0</v>
      </c>
      <c r="O12" s="18" t="n">
        <v>0</v>
      </c>
      <c r="P12" s="20" t="n">
        <v>0</v>
      </c>
      <c r="Q12" s="18" t="n">
        <v>0.40612955</v>
      </c>
      <c r="R12" s="20" t="n">
        <v>0.36544958</v>
      </c>
    </row>
    <row r="13" spans="1:18">
      <c r="A13" s="15" t="s">
        <v>410</v>
      </c>
      <c r="B13" s="17" t="n">
        <v>7161</v>
      </c>
      <c r="C13" s="18">
        <f>(1175.0/B13*100)</f>
        <v/>
      </c>
      <c r="D13" s="19" t="n">
        <v>5986</v>
      </c>
      <c r="E13" s="18" t="n">
        <v>70.51698929</v>
      </c>
      <c r="F13" s="20" t="n">
        <v>3.33874457</v>
      </c>
      <c r="G13" s="18" t="n">
        <v>23.97621644</v>
      </c>
      <c r="H13" s="20" t="n">
        <v>2.97255672</v>
      </c>
      <c r="I13" s="18" t="n">
        <v>0</v>
      </c>
      <c r="J13" s="20" t="n">
        <v>0</v>
      </c>
      <c r="K13" s="18" t="s">
        <v>404</v>
      </c>
      <c r="L13" s="20" t="s">
        <v>404</v>
      </c>
      <c r="M13" s="18" t="n">
        <v>0</v>
      </c>
      <c r="N13" s="20" t="n">
        <v>0</v>
      </c>
      <c r="O13" s="18" t="n">
        <v>0</v>
      </c>
      <c r="P13" s="20" t="n">
        <v>0</v>
      </c>
      <c r="Q13" s="18" t="n">
        <v>5.50679427</v>
      </c>
      <c r="R13" s="20" t="n">
        <v>1.55162611</v>
      </c>
    </row>
    <row r="14" spans="1:18">
      <c r="A14" s="15" t="s">
        <v>411</v>
      </c>
      <c r="B14" s="17" t="n">
        <v>5587</v>
      </c>
      <c r="C14" s="18">
        <f>(0.0/B14*100)</f>
        <v/>
      </c>
      <c r="D14" s="19" t="n">
        <v>5587</v>
      </c>
      <c r="E14" s="18" t="n">
        <v>68.03647629</v>
      </c>
      <c r="F14" s="20" t="n">
        <v>2.19723464</v>
      </c>
      <c r="G14" s="18" t="n">
        <v>30.83321184</v>
      </c>
      <c r="H14" s="20" t="n">
        <v>2.24065088</v>
      </c>
      <c r="I14" s="18" t="n">
        <v>0</v>
      </c>
      <c r="J14" s="20" t="n">
        <v>0</v>
      </c>
      <c r="K14" s="18" t="s">
        <v>404</v>
      </c>
      <c r="L14" s="20" t="s">
        <v>404</v>
      </c>
      <c r="M14" s="18" t="n">
        <v>0</v>
      </c>
      <c r="N14" s="20" t="n">
        <v>0</v>
      </c>
      <c r="O14" s="18" t="n">
        <v>0</v>
      </c>
      <c r="P14" s="20" t="n">
        <v>0</v>
      </c>
      <c r="Q14" s="18" t="n">
        <v>1.13031187</v>
      </c>
      <c r="R14" s="20" t="n">
        <v>0.50018829</v>
      </c>
    </row>
    <row r="15" spans="1:18">
      <c r="A15" s="15" t="s">
        <v>412</v>
      </c>
      <c r="B15" s="17" t="n">
        <v>5882</v>
      </c>
      <c r="C15" s="18">
        <f>(0.0/B15*100)</f>
        <v/>
      </c>
      <c r="D15" s="19" t="n">
        <v>5882</v>
      </c>
      <c r="E15" s="18" t="n">
        <v>40.6537003</v>
      </c>
      <c r="F15" s="20" t="n">
        <v>3.56045112</v>
      </c>
      <c r="G15" s="18" t="n">
        <v>56.10824658</v>
      </c>
      <c r="H15" s="20" t="n">
        <v>3.64324555</v>
      </c>
      <c r="I15" s="18" t="n">
        <v>0</v>
      </c>
      <c r="J15" s="20" t="n">
        <v>0</v>
      </c>
      <c r="K15" s="18" t="s">
        <v>404</v>
      </c>
      <c r="L15" s="20" t="s">
        <v>404</v>
      </c>
      <c r="M15" s="18" t="n">
        <v>0</v>
      </c>
      <c r="N15" s="20" t="n">
        <v>0</v>
      </c>
      <c r="O15" s="18" t="n">
        <v>0</v>
      </c>
      <c r="P15" s="20" t="n">
        <v>0</v>
      </c>
      <c r="Q15" s="18" t="n">
        <v>3.23805313</v>
      </c>
      <c r="R15" s="20" t="n">
        <v>1.45267909</v>
      </c>
    </row>
    <row r="16" spans="1:18">
      <c r="A16" s="15" t="s">
        <v>413</v>
      </c>
      <c r="B16" s="17" t="n">
        <v>6108</v>
      </c>
      <c r="C16" s="18">
        <f>(495.0/B16*100)</f>
        <v/>
      </c>
      <c r="D16" s="19" t="n">
        <v>5613</v>
      </c>
      <c r="E16" s="18" t="n">
        <v>74.40856596</v>
      </c>
      <c r="F16" s="20" t="n">
        <v>2.86699413</v>
      </c>
      <c r="G16" s="18" t="n">
        <v>23.188988</v>
      </c>
      <c r="H16" s="20" t="n">
        <v>2.77895796</v>
      </c>
      <c r="I16" s="18" t="n">
        <v>0</v>
      </c>
      <c r="J16" s="20" t="n">
        <v>0</v>
      </c>
      <c r="K16" s="18" t="s">
        <v>404</v>
      </c>
      <c r="L16" s="20" t="s">
        <v>404</v>
      </c>
      <c r="M16" s="18" t="n">
        <v>0</v>
      </c>
      <c r="N16" s="20" t="n">
        <v>0</v>
      </c>
      <c r="O16" s="18" t="n">
        <v>0</v>
      </c>
      <c r="P16" s="20" t="n">
        <v>0</v>
      </c>
      <c r="Q16" s="18" t="n">
        <v>2.40244604</v>
      </c>
      <c r="R16" s="20" t="n">
        <v>0.98519694</v>
      </c>
    </row>
    <row r="17" spans="1:18">
      <c r="A17" s="15" t="s">
        <v>414</v>
      </c>
      <c r="B17" s="17" t="n">
        <v>6504</v>
      </c>
      <c r="C17" s="18">
        <f>(1325.0/B17*100)</f>
        <v/>
      </c>
      <c r="D17" s="19" t="n">
        <v>5179</v>
      </c>
      <c r="E17" s="18" t="n">
        <v>35.69554547</v>
      </c>
      <c r="F17" s="20" t="n">
        <v>2.79924777</v>
      </c>
      <c r="G17" s="18" t="n">
        <v>58.51275205</v>
      </c>
      <c r="H17" s="20" t="n">
        <v>3.04125243</v>
      </c>
      <c r="I17" s="18" t="n">
        <v>0</v>
      </c>
      <c r="J17" s="20" t="n">
        <v>0</v>
      </c>
      <c r="K17" s="18" t="s">
        <v>404</v>
      </c>
      <c r="L17" s="20" t="s">
        <v>404</v>
      </c>
      <c r="M17" s="18" t="n">
        <v>0</v>
      </c>
      <c r="N17" s="20" t="n">
        <v>0</v>
      </c>
      <c r="O17" s="18" t="n">
        <v>0</v>
      </c>
      <c r="P17" s="20" t="n">
        <v>0</v>
      </c>
      <c r="Q17" s="18" t="n">
        <v>5.79170249</v>
      </c>
      <c r="R17" s="20" t="n">
        <v>1.54132144</v>
      </c>
    </row>
    <row r="18" spans="1:18">
      <c r="A18" s="15" t="s">
        <v>415</v>
      </c>
      <c r="B18" s="17" t="n">
        <v>5532</v>
      </c>
      <c r="C18" s="18">
        <f>(0.0/B18*100)</f>
        <v/>
      </c>
      <c r="D18" s="19" t="n">
        <v>5532</v>
      </c>
      <c r="E18" s="18" t="n">
        <v>75.24734239</v>
      </c>
      <c r="F18" s="20" t="n">
        <v>3.57936343</v>
      </c>
      <c r="G18" s="18" t="n">
        <v>23.42036783</v>
      </c>
      <c r="H18" s="20" t="n">
        <v>3.45758822</v>
      </c>
      <c r="I18" s="18" t="n">
        <v>0</v>
      </c>
      <c r="J18" s="20" t="n">
        <v>0</v>
      </c>
      <c r="K18" s="18" t="s">
        <v>404</v>
      </c>
      <c r="L18" s="20" t="s">
        <v>404</v>
      </c>
      <c r="M18" s="18" t="n">
        <v>0</v>
      </c>
      <c r="N18" s="20" t="n">
        <v>0</v>
      </c>
      <c r="O18" s="18" t="n">
        <v>0</v>
      </c>
      <c r="P18" s="20" t="n">
        <v>0</v>
      </c>
      <c r="Q18" s="18" t="n">
        <v>1.33228977</v>
      </c>
      <c r="R18" s="20" t="n">
        <v>0.73608738</v>
      </c>
    </row>
    <row r="19" spans="1:18">
      <c r="A19" s="15" t="s">
        <v>416</v>
      </c>
      <c r="B19" s="17" t="n">
        <v>5658</v>
      </c>
      <c r="C19" s="18">
        <f>(327.0/B19*100)</f>
        <v/>
      </c>
      <c r="D19" s="19" t="n">
        <v>5331</v>
      </c>
      <c r="E19" s="18" t="n">
        <v>53.81461605</v>
      </c>
      <c r="F19" s="20" t="n">
        <v>3.81273686</v>
      </c>
      <c r="G19" s="18" t="n">
        <v>44.74342431</v>
      </c>
      <c r="H19" s="20" t="n">
        <v>3.78147538</v>
      </c>
      <c r="I19" s="18" t="n">
        <v>0</v>
      </c>
      <c r="J19" s="20" t="n">
        <v>0</v>
      </c>
      <c r="K19" s="18" t="s">
        <v>404</v>
      </c>
      <c r="L19" s="20" t="s">
        <v>404</v>
      </c>
      <c r="M19" s="18" t="n">
        <v>0</v>
      </c>
      <c r="N19" s="20" t="n">
        <v>0</v>
      </c>
      <c r="O19" s="18" t="n">
        <v>0</v>
      </c>
      <c r="P19" s="20" t="n">
        <v>0</v>
      </c>
      <c r="Q19" s="18" t="n">
        <v>1.44195963</v>
      </c>
      <c r="R19" s="20" t="n">
        <v>0.7592174</v>
      </c>
    </row>
    <row r="20" spans="1:18">
      <c r="A20" s="15" t="s">
        <v>417</v>
      </c>
      <c r="B20" s="17" t="n">
        <v>3371</v>
      </c>
      <c r="C20" s="18">
        <f>(24.0/B20*100)</f>
        <v/>
      </c>
      <c r="D20" s="19" t="n">
        <v>3347</v>
      </c>
      <c r="E20" s="18" t="n">
        <v>77.36431266</v>
      </c>
      <c r="F20" s="20" t="n">
        <v>0.24873866</v>
      </c>
      <c r="G20" s="18" t="n">
        <v>18.59388807</v>
      </c>
      <c r="H20" s="20" t="n">
        <v>0.26790112</v>
      </c>
      <c r="I20" s="18" t="n">
        <v>0</v>
      </c>
      <c r="J20" s="20" t="n">
        <v>0</v>
      </c>
      <c r="K20" s="18" t="s">
        <v>404</v>
      </c>
      <c r="L20" s="20" t="s">
        <v>404</v>
      </c>
      <c r="M20" s="18" t="n">
        <v>0</v>
      </c>
      <c r="N20" s="20" t="n">
        <v>0</v>
      </c>
      <c r="O20" s="18" t="n">
        <v>0</v>
      </c>
      <c r="P20" s="20" t="n">
        <v>0</v>
      </c>
      <c r="Q20" s="18" t="n">
        <v>4.04179927</v>
      </c>
      <c r="R20" s="20" t="n">
        <v>0.09859344</v>
      </c>
    </row>
    <row r="21" spans="1:18">
      <c r="A21" s="15" t="s">
        <v>418</v>
      </c>
      <c r="B21" s="17" t="n">
        <v>5741</v>
      </c>
      <c r="C21" s="18">
        <f>(0.0/B21*100)</f>
        <v/>
      </c>
      <c r="D21" s="19" t="n">
        <v>5741</v>
      </c>
      <c r="E21" s="18" t="n">
        <v>53.24694689</v>
      </c>
      <c r="F21" s="20" t="n">
        <v>4.07813933</v>
      </c>
      <c r="G21" s="18" t="n">
        <v>38.16184302</v>
      </c>
      <c r="H21" s="20" t="n">
        <v>4.08324578</v>
      </c>
      <c r="I21" s="18" t="n">
        <v>0</v>
      </c>
      <c r="J21" s="20" t="n">
        <v>0</v>
      </c>
      <c r="K21" s="18" t="s">
        <v>404</v>
      </c>
      <c r="L21" s="20" t="s">
        <v>404</v>
      </c>
      <c r="M21" s="18" t="n">
        <v>0</v>
      </c>
      <c r="N21" s="20" t="n">
        <v>0</v>
      </c>
      <c r="O21" s="18" t="n">
        <v>0</v>
      </c>
      <c r="P21" s="20" t="n">
        <v>0</v>
      </c>
      <c r="Q21" s="18" t="n">
        <v>8.591210090000001</v>
      </c>
      <c r="R21" s="20" t="n">
        <v>2.42133847</v>
      </c>
    </row>
    <row r="22" spans="1:18">
      <c r="A22" s="15" t="s">
        <v>419</v>
      </c>
      <c r="B22" s="17" t="n">
        <v>6598</v>
      </c>
      <c r="C22" s="18">
        <f>(0.0/B22*100)</f>
        <v/>
      </c>
      <c r="D22" s="19" t="n">
        <v>6598</v>
      </c>
      <c r="E22" s="18" t="n">
        <v>85.36442369</v>
      </c>
      <c r="F22" s="20" t="n">
        <v>2.99430152</v>
      </c>
      <c r="G22" s="18" t="n">
        <v>13.51670589</v>
      </c>
      <c r="H22" s="20" t="n">
        <v>2.8741634</v>
      </c>
      <c r="I22" s="18" t="n">
        <v>0</v>
      </c>
      <c r="J22" s="20" t="n">
        <v>0</v>
      </c>
      <c r="K22" s="18" t="s">
        <v>404</v>
      </c>
      <c r="L22" s="20" t="s">
        <v>404</v>
      </c>
      <c r="M22" s="18" t="n">
        <v>0</v>
      </c>
      <c r="N22" s="20" t="n">
        <v>0</v>
      </c>
      <c r="O22" s="18" t="n">
        <v>0</v>
      </c>
      <c r="P22" s="20" t="n">
        <v>0</v>
      </c>
      <c r="Q22" s="18" t="n">
        <v>1.11887043</v>
      </c>
      <c r="R22" s="20" t="n">
        <v>0.81438017</v>
      </c>
    </row>
    <row r="23" spans="1:18">
      <c r="A23" s="15" t="s">
        <v>420</v>
      </c>
      <c r="B23" s="17" t="n">
        <v>11583</v>
      </c>
      <c r="C23" s="18">
        <f>(3194.0/B23*100)</f>
        <v/>
      </c>
      <c r="D23" s="19" t="n">
        <v>8389</v>
      </c>
      <c r="E23" s="18" t="n">
        <v>26.69160933</v>
      </c>
      <c r="F23" s="20" t="n">
        <v>3.58289923</v>
      </c>
      <c r="G23" s="18" t="n">
        <v>67.71796777</v>
      </c>
      <c r="H23" s="20" t="n">
        <v>3.57294748</v>
      </c>
      <c r="I23" s="18" t="n">
        <v>0</v>
      </c>
      <c r="J23" s="20" t="n">
        <v>0</v>
      </c>
      <c r="K23" s="18" t="s">
        <v>404</v>
      </c>
      <c r="L23" s="20" t="s">
        <v>404</v>
      </c>
      <c r="M23" s="18" t="n">
        <v>0</v>
      </c>
      <c r="N23" s="20" t="n">
        <v>0</v>
      </c>
      <c r="O23" s="18" t="n">
        <v>0</v>
      </c>
      <c r="P23" s="20" t="n">
        <v>0</v>
      </c>
      <c r="Q23" s="18" t="n">
        <v>5.5904229</v>
      </c>
      <c r="R23" s="20" t="n">
        <v>1.69243468</v>
      </c>
    </row>
    <row r="24" spans="1:18">
      <c r="A24" s="15" t="s">
        <v>421</v>
      </c>
      <c r="B24" s="17" t="n">
        <v>6647</v>
      </c>
      <c r="C24" s="18">
        <f>(0.0/B24*100)</f>
        <v/>
      </c>
      <c r="D24" s="19" t="n">
        <v>6647</v>
      </c>
      <c r="E24" s="18" t="n">
        <v>8.136077909999999</v>
      </c>
      <c r="F24" s="20" t="n">
        <v>2.10207294</v>
      </c>
      <c r="G24" s="18" t="n">
        <v>91.86392209</v>
      </c>
      <c r="H24" s="20" t="n">
        <v>2.10207294</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83.58879309</v>
      </c>
      <c r="F25" s="20" t="n">
        <v>2.81289872</v>
      </c>
      <c r="G25" s="18" t="n">
        <v>16.41120691</v>
      </c>
      <c r="H25" s="20" t="n">
        <v>2.81289872</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64.01449158</v>
      </c>
      <c r="F26" s="20" t="n">
        <v>2.47933971</v>
      </c>
      <c r="G26" s="18" t="n">
        <v>34.41360017</v>
      </c>
      <c r="H26" s="20" t="n">
        <v>2.39918753</v>
      </c>
      <c r="I26" s="18" t="n">
        <v>0</v>
      </c>
      <c r="J26" s="20" t="n">
        <v>0</v>
      </c>
      <c r="K26" s="18" t="s">
        <v>404</v>
      </c>
      <c r="L26" s="20" t="s">
        <v>404</v>
      </c>
      <c r="M26" s="18" t="n">
        <v>0</v>
      </c>
      <c r="N26" s="20" t="n">
        <v>0</v>
      </c>
      <c r="O26" s="18" t="n">
        <v>0</v>
      </c>
      <c r="P26" s="20" t="n">
        <v>0</v>
      </c>
      <c r="Q26" s="18" t="n">
        <v>1.57190824</v>
      </c>
      <c r="R26" s="20" t="n">
        <v>0.82213642</v>
      </c>
    </row>
    <row r="27" spans="1:18">
      <c r="A27" s="15" t="s">
        <v>424</v>
      </c>
      <c r="B27" s="17" t="n">
        <v>5299</v>
      </c>
      <c r="C27" s="18">
        <f>(0.0/B27*100)</f>
        <v/>
      </c>
      <c r="D27" s="19" t="n">
        <v>5299</v>
      </c>
      <c r="E27" s="18" t="n">
        <v>46.00061744</v>
      </c>
      <c r="F27" s="20" t="n">
        <v>0.09828228999999999</v>
      </c>
      <c r="G27" s="18" t="n">
        <v>53.77675875</v>
      </c>
      <c r="H27" s="20" t="n">
        <v>0.09707979</v>
      </c>
      <c r="I27" s="18" t="n">
        <v>0</v>
      </c>
      <c r="J27" s="20" t="n">
        <v>0</v>
      </c>
      <c r="K27" s="18" t="s">
        <v>404</v>
      </c>
      <c r="L27" s="20" t="s">
        <v>404</v>
      </c>
      <c r="M27" s="18" t="n">
        <v>0</v>
      </c>
      <c r="N27" s="20" t="n">
        <v>0</v>
      </c>
      <c r="O27" s="18" t="n">
        <v>0</v>
      </c>
      <c r="P27" s="20" t="n">
        <v>0</v>
      </c>
      <c r="Q27" s="18" t="n">
        <v>0.22262381</v>
      </c>
      <c r="R27" s="20" t="n">
        <v>0.00634242</v>
      </c>
    </row>
    <row r="28" spans="1:18">
      <c r="A28" s="15" t="s">
        <v>425</v>
      </c>
      <c r="B28" s="17" t="n">
        <v>7568</v>
      </c>
      <c r="C28" s="18">
        <f>(0.0/B28*100)</f>
        <v/>
      </c>
      <c r="D28" s="19" t="n">
        <v>7568</v>
      </c>
      <c r="E28" s="18" t="n">
        <v>92.36618946999999</v>
      </c>
      <c r="F28" s="20" t="n">
        <v>2.06647056</v>
      </c>
      <c r="G28" s="18" t="n">
        <v>6.99686977</v>
      </c>
      <c r="H28" s="20" t="n">
        <v>1.9210937</v>
      </c>
      <c r="I28" s="18" t="n">
        <v>0</v>
      </c>
      <c r="J28" s="20" t="n">
        <v>0</v>
      </c>
      <c r="K28" s="18" t="s">
        <v>404</v>
      </c>
      <c r="L28" s="20" t="s">
        <v>404</v>
      </c>
      <c r="M28" s="18" t="n">
        <v>0</v>
      </c>
      <c r="N28" s="20" t="n">
        <v>0</v>
      </c>
      <c r="O28" s="18" t="n">
        <v>0</v>
      </c>
      <c r="P28" s="20" t="n">
        <v>0</v>
      </c>
      <c r="Q28" s="18" t="n">
        <v>0.63694076</v>
      </c>
      <c r="R28" s="20" t="n">
        <v>0.44889283</v>
      </c>
    </row>
    <row r="29" spans="1:18">
      <c r="A29" s="15" t="s">
        <v>426</v>
      </c>
      <c r="B29" s="17" t="n">
        <v>5385</v>
      </c>
      <c r="C29" s="18">
        <f>(1123.0/B29*100)</f>
        <v/>
      </c>
      <c r="D29" s="19" t="n">
        <v>4262</v>
      </c>
      <c r="E29" s="18" t="n">
        <v>57.15998537</v>
      </c>
      <c r="F29" s="20" t="n">
        <v>4.18748434</v>
      </c>
      <c r="G29" s="18" t="n">
        <v>14.9016292</v>
      </c>
      <c r="H29" s="20" t="n">
        <v>2.78853652</v>
      </c>
      <c r="I29" s="18" t="n">
        <v>0</v>
      </c>
      <c r="J29" s="20" t="n">
        <v>0</v>
      </c>
      <c r="K29" s="18" t="s">
        <v>404</v>
      </c>
      <c r="L29" s="20" t="s">
        <v>404</v>
      </c>
      <c r="M29" s="18" t="n">
        <v>0</v>
      </c>
      <c r="N29" s="20" t="n">
        <v>0</v>
      </c>
      <c r="O29" s="18" t="n">
        <v>0</v>
      </c>
      <c r="P29" s="20" t="n">
        <v>0</v>
      </c>
      <c r="Q29" s="18" t="n">
        <v>27.93838542</v>
      </c>
      <c r="R29" s="20" t="n">
        <v>4.11750902</v>
      </c>
    </row>
    <row r="30" spans="1:18">
      <c r="A30" s="15" t="s">
        <v>427</v>
      </c>
      <c r="B30" s="17" t="n">
        <v>4520</v>
      </c>
      <c r="C30" s="18">
        <f>(1053.0/B30*100)</f>
        <v/>
      </c>
      <c r="D30" s="19" t="n">
        <v>3467</v>
      </c>
      <c r="E30" s="18" t="n">
        <v>93.10227483</v>
      </c>
      <c r="F30" s="20" t="n">
        <v>1.68550075</v>
      </c>
      <c r="G30" s="18" t="n">
        <v>5.61630534</v>
      </c>
      <c r="H30" s="20" t="n">
        <v>1.38132108</v>
      </c>
      <c r="I30" s="18" t="n">
        <v>0</v>
      </c>
      <c r="J30" s="20" t="n">
        <v>0</v>
      </c>
      <c r="K30" s="18" t="s">
        <v>404</v>
      </c>
      <c r="L30" s="20" t="s">
        <v>404</v>
      </c>
      <c r="M30" s="18" t="n">
        <v>0</v>
      </c>
      <c r="N30" s="20" t="n">
        <v>0</v>
      </c>
      <c r="O30" s="18" t="n">
        <v>0</v>
      </c>
      <c r="P30" s="20" t="n">
        <v>0</v>
      </c>
      <c r="Q30" s="18" t="n">
        <v>1.28141983</v>
      </c>
      <c r="R30" s="20" t="n">
        <v>1.00061328</v>
      </c>
    </row>
    <row r="31" spans="1:18">
      <c r="A31" s="15" t="s">
        <v>428</v>
      </c>
      <c r="B31" s="17" t="n">
        <v>5456</v>
      </c>
      <c r="C31" s="18">
        <f>(502.0/B31*100)</f>
        <v/>
      </c>
      <c r="D31" s="19" t="n">
        <v>4954</v>
      </c>
      <c r="E31" s="18" t="n">
        <v>74.60351326999999</v>
      </c>
      <c r="F31" s="20" t="n">
        <v>2.7789561</v>
      </c>
      <c r="G31" s="18" t="n">
        <v>12.74463028</v>
      </c>
      <c r="H31" s="20" t="n">
        <v>2.16207451</v>
      </c>
      <c r="I31" s="18" t="n">
        <v>0</v>
      </c>
      <c r="J31" s="20" t="n">
        <v>0</v>
      </c>
      <c r="K31" s="18" t="s">
        <v>404</v>
      </c>
      <c r="L31" s="20" t="s">
        <v>404</v>
      </c>
      <c r="M31" s="18" t="n">
        <v>0</v>
      </c>
      <c r="N31" s="20" t="n">
        <v>0</v>
      </c>
      <c r="O31" s="18" t="n">
        <v>0</v>
      </c>
      <c r="P31" s="20" t="n">
        <v>0</v>
      </c>
      <c r="Q31" s="18" t="n">
        <v>12.65185645</v>
      </c>
      <c r="R31" s="20" t="n">
        <v>2.13486053</v>
      </c>
    </row>
    <row r="32" spans="1:18">
      <c r="A32" s="15" t="s">
        <v>429</v>
      </c>
      <c r="B32" s="17" t="n">
        <v>4478</v>
      </c>
      <c r="C32" s="18">
        <f>(0.0/B32*100)</f>
        <v/>
      </c>
      <c r="D32" s="19" t="n">
        <v>4478</v>
      </c>
      <c r="E32" s="18" t="n">
        <v>79.07004419</v>
      </c>
      <c r="F32" s="20" t="n">
        <v>3.11833707</v>
      </c>
      <c r="G32" s="18" t="n">
        <v>19.11652002</v>
      </c>
      <c r="H32" s="20" t="n">
        <v>3.1407606</v>
      </c>
      <c r="I32" s="18" t="n">
        <v>0</v>
      </c>
      <c r="J32" s="20" t="n">
        <v>0</v>
      </c>
      <c r="K32" s="18" t="s">
        <v>404</v>
      </c>
      <c r="L32" s="20" t="s">
        <v>404</v>
      </c>
      <c r="M32" s="18" t="n">
        <v>0</v>
      </c>
      <c r="N32" s="20" t="n">
        <v>0</v>
      </c>
      <c r="O32" s="18" t="n">
        <v>0</v>
      </c>
      <c r="P32" s="20" t="n">
        <v>0</v>
      </c>
      <c r="Q32" s="18" t="n">
        <v>1.81343579</v>
      </c>
      <c r="R32" s="20" t="n">
        <v>1.06709289</v>
      </c>
    </row>
    <row r="33" spans="1:18">
      <c r="A33" s="15" t="s">
        <v>430</v>
      </c>
      <c r="B33" s="17" t="n">
        <v>7325</v>
      </c>
      <c r="C33" s="18">
        <f>(29.0/B33*100)</f>
        <v/>
      </c>
      <c r="D33" s="19" t="n">
        <v>7296</v>
      </c>
      <c r="E33" s="18" t="n">
        <v>92.42781182</v>
      </c>
      <c r="F33" s="20" t="n">
        <v>1.89770933</v>
      </c>
      <c r="G33" s="18" t="n">
        <v>7.40681229</v>
      </c>
      <c r="H33" s="20" t="n">
        <v>1.88825983</v>
      </c>
      <c r="I33" s="18" t="n">
        <v>0</v>
      </c>
      <c r="J33" s="20" t="n">
        <v>0</v>
      </c>
      <c r="K33" s="18" t="s">
        <v>404</v>
      </c>
      <c r="L33" s="20" t="s">
        <v>404</v>
      </c>
      <c r="M33" s="18" t="n">
        <v>0</v>
      </c>
      <c r="N33" s="20" t="n">
        <v>0</v>
      </c>
      <c r="O33" s="18" t="n">
        <v>0</v>
      </c>
      <c r="P33" s="20" t="n">
        <v>0</v>
      </c>
      <c r="Q33" s="18" t="n">
        <v>0.16537588</v>
      </c>
      <c r="R33" s="20" t="n">
        <v>0.18108633</v>
      </c>
    </row>
    <row r="34" spans="1:18">
      <c r="A34" s="15" t="s">
        <v>431</v>
      </c>
      <c r="B34" s="17" t="n">
        <v>6350</v>
      </c>
      <c r="C34" s="18">
        <f>(0.0/B34*100)</f>
        <v/>
      </c>
      <c r="D34" s="19" t="n">
        <v>6350</v>
      </c>
      <c r="E34" s="18" t="n">
        <v>76.32534404</v>
      </c>
      <c r="F34" s="20" t="n">
        <v>2.94244436</v>
      </c>
      <c r="G34" s="18" t="n">
        <v>23.41190043</v>
      </c>
      <c r="H34" s="20" t="n">
        <v>2.93440185</v>
      </c>
      <c r="I34" s="18" t="n">
        <v>0</v>
      </c>
      <c r="J34" s="20" t="n">
        <v>0</v>
      </c>
      <c r="K34" s="18" t="s">
        <v>404</v>
      </c>
      <c r="L34" s="20" t="s">
        <v>404</v>
      </c>
      <c r="M34" s="18" t="n">
        <v>0</v>
      </c>
      <c r="N34" s="20" t="n">
        <v>0</v>
      </c>
      <c r="O34" s="18" t="n">
        <v>0</v>
      </c>
      <c r="P34" s="20" t="n">
        <v>0</v>
      </c>
      <c r="Q34" s="18" t="n">
        <v>0.26275553</v>
      </c>
      <c r="R34" s="20" t="n">
        <v>0.19355152</v>
      </c>
    </row>
    <row r="35" spans="1:18">
      <c r="A35" s="15" t="s">
        <v>432</v>
      </c>
      <c r="B35" s="17" t="n">
        <v>6406</v>
      </c>
      <c r="C35" s="18">
        <f>(443.0/B35*100)</f>
        <v/>
      </c>
      <c r="D35" s="19" t="n">
        <v>5963</v>
      </c>
      <c r="E35" s="18" t="n">
        <v>50.38660668</v>
      </c>
      <c r="F35" s="20" t="n">
        <v>0.45688765</v>
      </c>
      <c r="G35" s="18" t="n">
        <v>48.65479694</v>
      </c>
      <c r="H35" s="20" t="n">
        <v>0.45344667</v>
      </c>
      <c r="I35" s="18" t="n">
        <v>0</v>
      </c>
      <c r="J35" s="20" t="n">
        <v>0</v>
      </c>
      <c r="K35" s="18" t="s">
        <v>404</v>
      </c>
      <c r="L35" s="20" t="s">
        <v>404</v>
      </c>
      <c r="M35" s="18" t="n">
        <v>0</v>
      </c>
      <c r="N35" s="20" t="n">
        <v>0</v>
      </c>
      <c r="O35" s="18" t="n">
        <v>0</v>
      </c>
      <c r="P35" s="20" t="n">
        <v>0</v>
      </c>
      <c r="Q35" s="18" t="n">
        <v>0.95859639</v>
      </c>
      <c r="R35" s="20" t="n">
        <v>0.07731159999999999</v>
      </c>
    </row>
    <row r="36" spans="1:18">
      <c r="A36" s="15" t="s">
        <v>433</v>
      </c>
      <c r="B36" s="17" t="n">
        <v>6736</v>
      </c>
      <c r="C36" s="18">
        <f>(10.0/B36*100)</f>
        <v/>
      </c>
      <c r="D36" s="19" t="n">
        <v>6726</v>
      </c>
      <c r="E36" s="18" t="n">
        <v>80.42652624</v>
      </c>
      <c r="F36" s="20" t="n">
        <v>2.9616893</v>
      </c>
      <c r="G36" s="18" t="n">
        <v>19.0424538</v>
      </c>
      <c r="H36" s="20" t="n">
        <v>2.88728841</v>
      </c>
      <c r="I36" s="18" t="n">
        <v>0</v>
      </c>
      <c r="J36" s="20" t="n">
        <v>0</v>
      </c>
      <c r="K36" s="18" t="s">
        <v>404</v>
      </c>
      <c r="L36" s="20" t="s">
        <v>404</v>
      </c>
      <c r="M36" s="18" t="n">
        <v>0</v>
      </c>
      <c r="N36" s="20" t="n">
        <v>0</v>
      </c>
      <c r="O36" s="18" t="n">
        <v>0</v>
      </c>
      <c r="P36" s="20" t="n">
        <v>0</v>
      </c>
      <c r="Q36" s="18" t="n">
        <v>0.53101996</v>
      </c>
      <c r="R36" s="20" t="n">
        <v>0.52873092</v>
      </c>
    </row>
    <row r="37" spans="1:18">
      <c r="A37" s="15" t="s">
        <v>434</v>
      </c>
      <c r="B37" s="17" t="n">
        <v>5458</v>
      </c>
      <c r="C37" s="18">
        <f>(0.0/B37*100)</f>
        <v/>
      </c>
      <c r="D37" s="19" t="n">
        <v>5458</v>
      </c>
      <c r="E37" s="18" t="n">
        <v>85.45126045000001</v>
      </c>
      <c r="F37" s="20" t="n">
        <v>2.40972185</v>
      </c>
      <c r="G37" s="18" t="n">
        <v>14.51764546</v>
      </c>
      <c r="H37" s="20" t="n">
        <v>2.40824032</v>
      </c>
      <c r="I37" s="18" t="n">
        <v>0</v>
      </c>
      <c r="J37" s="20" t="n">
        <v>0</v>
      </c>
      <c r="K37" s="18" t="s">
        <v>404</v>
      </c>
      <c r="L37" s="20" t="s">
        <v>404</v>
      </c>
      <c r="M37" s="18" t="n">
        <v>0</v>
      </c>
      <c r="N37" s="20" t="n">
        <v>0</v>
      </c>
      <c r="O37" s="18" t="n">
        <v>0</v>
      </c>
      <c r="P37" s="20" t="n">
        <v>0</v>
      </c>
      <c r="Q37" s="18" t="n">
        <v>0.03109409</v>
      </c>
      <c r="R37" s="20" t="n">
        <v>0.03128721</v>
      </c>
    </row>
    <row r="38" spans="1:18">
      <c r="A38" s="15" t="s">
        <v>435</v>
      </c>
      <c r="B38" s="17" t="n">
        <v>5860</v>
      </c>
      <c r="C38" s="18">
        <f>(268.0/B38*100)</f>
        <v/>
      </c>
      <c r="D38" s="19" t="n">
        <v>5592</v>
      </c>
      <c r="E38" s="18" t="n">
        <v>43.50931442</v>
      </c>
      <c r="F38" s="20" t="n">
        <v>3.6907188</v>
      </c>
      <c r="G38" s="18" t="n">
        <v>54.63592955</v>
      </c>
      <c r="H38" s="20" t="n">
        <v>3.58839147</v>
      </c>
      <c r="I38" s="18" t="n">
        <v>0</v>
      </c>
      <c r="J38" s="20" t="n">
        <v>0</v>
      </c>
      <c r="K38" s="18" t="s">
        <v>404</v>
      </c>
      <c r="L38" s="20" t="s">
        <v>404</v>
      </c>
      <c r="M38" s="18" t="n">
        <v>0</v>
      </c>
      <c r="N38" s="20" t="n">
        <v>0</v>
      </c>
      <c r="O38" s="18" t="n">
        <v>0</v>
      </c>
      <c r="P38" s="20" t="n">
        <v>0</v>
      </c>
      <c r="Q38" s="18" t="n">
        <v>1.85475603</v>
      </c>
      <c r="R38" s="20" t="n">
        <v>1.04895281</v>
      </c>
    </row>
    <row r="39" spans="1:18">
      <c r="A39" s="15" t="s">
        <v>436</v>
      </c>
      <c r="B39" s="17" t="n">
        <v>5895</v>
      </c>
      <c r="C39" s="18">
        <f>(0.0/B39*100)</f>
        <v/>
      </c>
      <c r="D39" s="19" t="n">
        <v>5895</v>
      </c>
      <c r="E39" s="18" t="n">
        <v>98.81662925000001</v>
      </c>
      <c r="F39" s="20" t="n">
        <v>0.71328581</v>
      </c>
      <c r="G39" s="18" t="n">
        <v>1.18337075</v>
      </c>
      <c r="H39" s="20" t="n">
        <v>0.71328581</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(2954.0/B40*100)</f>
        <v/>
      </c>
      <c r="D40" s="19" t="n">
        <v>11203</v>
      </c>
      <c r="E40" s="18" t="n">
        <v>85.31621742</v>
      </c>
      <c r="F40" s="20" t="n">
        <v>2.51069657</v>
      </c>
      <c r="G40" s="18" t="n">
        <v>10.68770965</v>
      </c>
      <c r="H40" s="20" t="n">
        <v>2.37438599</v>
      </c>
      <c r="I40" s="18" t="n">
        <v>0</v>
      </c>
      <c r="J40" s="20" t="n">
        <v>0</v>
      </c>
      <c r="K40" s="18" t="s">
        <v>404</v>
      </c>
      <c r="L40" s="20" t="s">
        <v>404</v>
      </c>
      <c r="M40" s="18" t="n">
        <v>0</v>
      </c>
      <c r="N40" s="20" t="n">
        <v>0</v>
      </c>
      <c r="O40" s="18" t="n">
        <v>0</v>
      </c>
      <c r="P40" s="20" t="n">
        <v>0</v>
      </c>
      <c r="Q40" s="18" t="n">
        <v>3.99607293</v>
      </c>
      <c r="R40" s="20" t="n">
        <v>1.15687416</v>
      </c>
    </row>
    <row r="41" spans="1:18">
      <c r="A41" s="15" t="s">
        <v>438</v>
      </c>
      <c r="B41" s="17" t="n">
        <v>5712</v>
      </c>
      <c r="C41" s="18">
        <f>(99.0/B41*100)</f>
        <v/>
      </c>
      <c r="D41" s="19" t="n">
        <v>5613</v>
      </c>
      <c r="E41" s="18" t="n">
        <v>97.47781762</v>
      </c>
      <c r="F41" s="20" t="n">
        <v>1.36829624</v>
      </c>
      <c r="G41" s="18" t="n">
        <v>1.37458793</v>
      </c>
      <c r="H41" s="20" t="n">
        <v>1.16961471</v>
      </c>
      <c r="I41" s="18" t="n">
        <v>0</v>
      </c>
      <c r="J41" s="20" t="n">
        <v>0</v>
      </c>
      <c r="K41" s="18" t="s">
        <v>404</v>
      </c>
      <c r="L41" s="20" t="s">
        <v>404</v>
      </c>
      <c r="M41" s="18" t="n">
        <v>0</v>
      </c>
      <c r="N41" s="20" t="n">
        <v>0</v>
      </c>
      <c r="O41" s="18" t="n">
        <v>0</v>
      </c>
      <c r="P41" s="20" t="n">
        <v>0</v>
      </c>
      <c r="Q41" s="18" t="n">
        <v>1.14759446</v>
      </c>
      <c r="R41" s="20" t="n">
        <v>0.73500624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84.85919364999999</v>
      </c>
      <c r="F44" s="20" t="n">
        <v>2.54856782</v>
      </c>
      <c r="G44" s="18" t="n">
        <v>14.68327863</v>
      </c>
      <c r="H44" s="20" t="n">
        <v>2.53726654</v>
      </c>
      <c r="I44" s="18" t="n">
        <v>0</v>
      </c>
      <c r="J44" s="20" t="n">
        <v>0</v>
      </c>
      <c r="K44" s="18" t="s">
        <v>404</v>
      </c>
      <c r="L44" s="20" t="s">
        <v>404</v>
      </c>
      <c r="M44" s="18" t="n">
        <v>0</v>
      </c>
      <c r="N44" s="20" t="n">
        <v>0</v>
      </c>
      <c r="O44" s="18" t="n">
        <v>0</v>
      </c>
      <c r="P44" s="20" t="n">
        <v>0</v>
      </c>
      <c r="Q44" s="18" t="n">
        <v>0.45752772</v>
      </c>
      <c r="R44" s="20" t="n">
        <v>0.31092234</v>
      </c>
    </row>
    <row r="45" spans="1:18">
      <c r="A45" s="15" t="s">
        <v>442</v>
      </c>
      <c r="B45" s="17" t="n">
        <v>5519</v>
      </c>
      <c r="C45" s="18">
        <f>(0.0/B45*100)</f>
        <v/>
      </c>
      <c r="D45" s="19" t="n">
        <v>5519</v>
      </c>
      <c r="E45" s="18" t="n">
        <v>56.5896994</v>
      </c>
      <c r="F45" s="20" t="n">
        <v>4.15421288</v>
      </c>
      <c r="G45" s="18" t="n">
        <v>39.99132339</v>
      </c>
      <c r="H45" s="20" t="n">
        <v>3.94742924</v>
      </c>
      <c r="I45" s="18" t="n">
        <v>0</v>
      </c>
      <c r="J45" s="20" t="n">
        <v>0</v>
      </c>
      <c r="K45" s="18" t="s">
        <v>404</v>
      </c>
      <c r="L45" s="20" t="s">
        <v>404</v>
      </c>
      <c r="M45" s="18" t="n">
        <v>0</v>
      </c>
      <c r="N45" s="20" t="n">
        <v>0</v>
      </c>
      <c r="O45" s="18" t="n">
        <v>0</v>
      </c>
      <c r="P45" s="20" t="n">
        <v>0</v>
      </c>
      <c r="Q45" s="18" t="n">
        <v>3.41897721</v>
      </c>
      <c r="R45" s="20" t="n">
        <v>1.59124552</v>
      </c>
    </row>
    <row r="46" spans="1:18">
      <c r="A46" s="15" t="s">
        <v>443</v>
      </c>
      <c r="B46" s="17" t="n">
        <v>23141</v>
      </c>
      <c r="C46" s="18">
        <f>(4196.0/B46*100)</f>
        <v/>
      </c>
      <c r="D46" s="19" t="n">
        <v>18945</v>
      </c>
      <c r="E46" s="18" t="n">
        <v>81.45296165000001</v>
      </c>
      <c r="F46" s="20" t="n">
        <v>1.85875733</v>
      </c>
      <c r="G46" s="18" t="n">
        <v>11.86257695</v>
      </c>
      <c r="H46" s="20" t="n">
        <v>1.55991344</v>
      </c>
      <c r="I46" s="18" t="n">
        <v>0</v>
      </c>
      <c r="J46" s="20" t="n">
        <v>0</v>
      </c>
      <c r="K46" s="18" t="s">
        <v>404</v>
      </c>
      <c r="L46" s="20" t="s">
        <v>404</v>
      </c>
      <c r="M46" s="18" t="n">
        <v>0</v>
      </c>
      <c r="N46" s="20" t="n">
        <v>0</v>
      </c>
      <c r="O46" s="18" t="n">
        <v>0</v>
      </c>
      <c r="P46" s="20" t="n">
        <v>0</v>
      </c>
      <c r="Q46" s="18" t="n">
        <v>6.6844614</v>
      </c>
      <c r="R46" s="20" t="n">
        <v>1.06987019</v>
      </c>
    </row>
    <row r="47" spans="1:18">
      <c r="A47" s="15" t="s">
        <v>444</v>
      </c>
      <c r="B47" s="17" t="n">
        <v>5928</v>
      </c>
      <c r="C47" s="18">
        <f>(0.0/B47*100)</f>
        <v/>
      </c>
      <c r="D47" s="19" t="n">
        <v>5928</v>
      </c>
      <c r="E47" s="18" t="n">
        <v>87.861104</v>
      </c>
      <c r="F47" s="20" t="n">
        <v>2.66757888</v>
      </c>
      <c r="G47" s="18" t="n">
        <v>10.22895007</v>
      </c>
      <c r="H47" s="20" t="n">
        <v>2.42013585</v>
      </c>
      <c r="I47" s="18" t="n">
        <v>0</v>
      </c>
      <c r="J47" s="20" t="n">
        <v>0</v>
      </c>
      <c r="K47" s="18" t="s">
        <v>404</v>
      </c>
      <c r="L47" s="20" t="s">
        <v>404</v>
      </c>
      <c r="M47" s="18" t="n">
        <v>0</v>
      </c>
      <c r="N47" s="20" t="n">
        <v>0</v>
      </c>
      <c r="O47" s="18" t="n">
        <v>0</v>
      </c>
      <c r="P47" s="20" t="n">
        <v>0</v>
      </c>
      <c r="Q47" s="18" t="n">
        <v>1.90994592</v>
      </c>
      <c r="R47" s="20" t="n">
        <v>1.10566556</v>
      </c>
    </row>
    <row r="48" spans="1:18">
      <c r="A48" s="15" t="s">
        <v>445</v>
      </c>
      <c r="B48" s="17" t="n">
        <v>9841</v>
      </c>
      <c r="C48" s="18">
        <f>(40.0/B48*100)</f>
        <v/>
      </c>
      <c r="D48" s="19" t="n">
        <v>9801</v>
      </c>
      <c r="E48" s="18" t="n">
        <v>52.06737913</v>
      </c>
      <c r="F48" s="20" t="n">
        <v>4.19700707</v>
      </c>
      <c r="G48" s="18" t="n">
        <v>47.70942199</v>
      </c>
      <c r="H48" s="20" t="n">
        <v>4.18573019</v>
      </c>
      <c r="I48" s="18" t="n">
        <v>0</v>
      </c>
      <c r="J48" s="20" t="n">
        <v>0</v>
      </c>
      <c r="K48" s="18" t="s">
        <v>404</v>
      </c>
      <c r="L48" s="20" t="s">
        <v>404</v>
      </c>
      <c r="M48" s="18" t="n">
        <v>0</v>
      </c>
      <c r="N48" s="20" t="n">
        <v>0</v>
      </c>
      <c r="O48" s="18" t="n">
        <v>0</v>
      </c>
      <c r="P48" s="20" t="n">
        <v>0</v>
      </c>
      <c r="Q48" s="18" t="n">
        <v>0.22319888</v>
      </c>
      <c r="R48" s="20" t="n">
        <v>0.15675108</v>
      </c>
    </row>
    <row r="49" spans="1:18">
      <c r="A49" s="15" t="s">
        <v>446</v>
      </c>
      <c r="B49" s="17" t="n">
        <v>6349</v>
      </c>
      <c r="C49" s="18">
        <f>(52.0/B49*100)</f>
        <v/>
      </c>
      <c r="D49" s="19" t="n">
        <v>6297</v>
      </c>
      <c r="E49" s="18" t="n">
        <v>80.80693734</v>
      </c>
      <c r="F49" s="20" t="n">
        <v>3.14000159</v>
      </c>
      <c r="G49" s="18" t="n">
        <v>19.00540532</v>
      </c>
      <c r="H49" s="20" t="n">
        <v>3.14016565</v>
      </c>
      <c r="I49" s="18" t="n">
        <v>0</v>
      </c>
      <c r="J49" s="20" t="n">
        <v>0</v>
      </c>
      <c r="K49" s="18" t="s">
        <v>404</v>
      </c>
      <c r="L49" s="20" t="s">
        <v>404</v>
      </c>
      <c r="M49" s="18" t="n">
        <v>0</v>
      </c>
      <c r="N49" s="20" t="n">
        <v>0</v>
      </c>
      <c r="O49" s="18" t="n">
        <v>0</v>
      </c>
      <c r="P49" s="20" t="n">
        <v>0</v>
      </c>
      <c r="Q49" s="18" t="n">
        <v>0.18765734</v>
      </c>
      <c r="R49" s="20" t="n">
        <v>0.10876062</v>
      </c>
    </row>
    <row r="50" spans="1:18">
      <c r="A50" s="15" t="s">
        <v>447</v>
      </c>
      <c r="B50" s="17" t="n">
        <v>11795</v>
      </c>
      <c r="C50" s="18">
        <f>(1031.0/B50*100)</f>
        <v/>
      </c>
      <c r="D50" s="19" t="n">
        <v>10764</v>
      </c>
      <c r="E50" s="18" t="n">
        <v>71.27880709</v>
      </c>
      <c r="F50" s="20" t="n">
        <v>3.45417692</v>
      </c>
      <c r="G50" s="18" t="n">
        <v>20.91302298</v>
      </c>
      <c r="H50" s="20" t="n">
        <v>3.14746303</v>
      </c>
      <c r="I50" s="18" t="n">
        <v>0</v>
      </c>
      <c r="J50" s="20" t="n">
        <v>0</v>
      </c>
      <c r="K50" s="18" t="s">
        <v>404</v>
      </c>
      <c r="L50" s="20" t="s">
        <v>404</v>
      </c>
      <c r="M50" s="18" t="n">
        <v>0</v>
      </c>
      <c r="N50" s="20" t="n">
        <v>0</v>
      </c>
      <c r="O50" s="18" t="n">
        <v>0</v>
      </c>
      <c r="P50" s="20" t="n">
        <v>0</v>
      </c>
      <c r="Q50" s="18" t="n">
        <v>7.80816994</v>
      </c>
      <c r="R50" s="20" t="n">
        <v>1.92722078</v>
      </c>
    </row>
    <row r="51" spans="1:18">
      <c r="A51" s="15" t="s">
        <v>448</v>
      </c>
      <c r="B51" s="17" t="n">
        <v>6866</v>
      </c>
      <c r="C51" s="18">
        <f>(0.0/B51*100)</f>
        <v/>
      </c>
      <c r="D51" s="19" t="n">
        <v>6866</v>
      </c>
      <c r="E51" s="18" t="n">
        <v>96.50980883</v>
      </c>
      <c r="F51" s="20" t="n">
        <v>1.37352501</v>
      </c>
      <c r="G51" s="18" t="n">
        <v>2.98026101</v>
      </c>
      <c r="H51" s="20" t="n">
        <v>1.27506883</v>
      </c>
      <c r="I51" s="18" t="n">
        <v>0</v>
      </c>
      <c r="J51" s="20" t="n">
        <v>0</v>
      </c>
      <c r="K51" s="18" t="s">
        <v>404</v>
      </c>
      <c r="L51" s="20" t="s">
        <v>404</v>
      </c>
      <c r="M51" s="18" t="n">
        <v>0</v>
      </c>
      <c r="N51" s="20" t="n">
        <v>0</v>
      </c>
      <c r="O51" s="18" t="n">
        <v>0</v>
      </c>
      <c r="P51" s="20" t="n">
        <v>0</v>
      </c>
      <c r="Q51" s="18" t="n">
        <v>0.50993016</v>
      </c>
      <c r="R51" s="20" t="n">
        <v>0.5110257499999999</v>
      </c>
    </row>
    <row r="52" spans="1:18">
      <c r="A52" s="15" t="s">
        <v>449</v>
      </c>
      <c r="B52" s="17" t="n">
        <v>5809</v>
      </c>
      <c r="C52" s="18">
        <f>(0.0/B52*100)</f>
        <v/>
      </c>
      <c r="D52" s="19" t="n">
        <v>5809</v>
      </c>
      <c r="E52" s="18" t="n">
        <v>80.24777871000001</v>
      </c>
      <c r="F52" s="20" t="n">
        <v>3.26705803</v>
      </c>
      <c r="G52" s="18" t="n">
        <v>19.04495026</v>
      </c>
      <c r="H52" s="20" t="n">
        <v>3.2677821</v>
      </c>
      <c r="I52" s="18" t="n">
        <v>0</v>
      </c>
      <c r="J52" s="20" t="n">
        <v>0</v>
      </c>
      <c r="K52" s="18" t="s">
        <v>404</v>
      </c>
      <c r="L52" s="20" t="s">
        <v>404</v>
      </c>
      <c r="M52" s="18" t="n">
        <v>0</v>
      </c>
      <c r="N52" s="20" t="n">
        <v>0</v>
      </c>
      <c r="O52" s="18" t="n">
        <v>0</v>
      </c>
      <c r="P52" s="20" t="n">
        <v>0</v>
      </c>
      <c r="Q52" s="18" t="n">
        <v>0.70727103</v>
      </c>
      <c r="R52" s="20" t="n">
        <v>0.01650758</v>
      </c>
    </row>
    <row r="53" spans="1:18">
      <c r="A53" s="15" t="s">
        <v>450</v>
      </c>
      <c r="B53" s="17" t="n">
        <v>5571</v>
      </c>
      <c r="C53" s="18">
        <f>(0.0/B53*100)</f>
        <v/>
      </c>
      <c r="D53" s="19" t="n">
        <v>5571</v>
      </c>
      <c r="E53" s="18" t="n">
        <v>81.33865357000001</v>
      </c>
      <c r="F53" s="20" t="n">
        <v>0.10585226</v>
      </c>
      <c r="G53" s="18" t="n">
        <v>18.42316148</v>
      </c>
      <c r="H53" s="20" t="n">
        <v>0.10377634</v>
      </c>
      <c r="I53" s="18" t="n">
        <v>0</v>
      </c>
      <c r="J53" s="20" t="n">
        <v>0</v>
      </c>
      <c r="K53" s="18" t="s">
        <v>404</v>
      </c>
      <c r="L53" s="20" t="s">
        <v>404</v>
      </c>
      <c r="M53" s="18" t="n">
        <v>0</v>
      </c>
      <c r="N53" s="20" t="n">
        <v>0</v>
      </c>
      <c r="O53" s="18" t="n">
        <v>0</v>
      </c>
      <c r="P53" s="20" t="n">
        <v>0</v>
      </c>
      <c r="Q53" s="18" t="n">
        <v>0.23818496</v>
      </c>
      <c r="R53" s="20" t="n">
        <v>0.03005418</v>
      </c>
    </row>
    <row r="54" spans="1:18">
      <c r="A54" s="15" t="s">
        <v>451</v>
      </c>
      <c r="B54" s="17" t="n">
        <v>4740</v>
      </c>
      <c r="C54" s="18">
        <f>(199.0/B54*100)</f>
        <v/>
      </c>
      <c r="D54" s="19" t="n">
        <v>4541</v>
      </c>
      <c r="E54" s="18" t="n">
        <v>87.72051030999999</v>
      </c>
      <c r="F54" s="20" t="n">
        <v>2.45139723</v>
      </c>
      <c r="G54" s="18" t="n">
        <v>9.345410680000001</v>
      </c>
      <c r="H54" s="20" t="n">
        <v>2.26871994</v>
      </c>
      <c r="I54" s="18" t="n">
        <v>0</v>
      </c>
      <c r="J54" s="20" t="n">
        <v>0</v>
      </c>
      <c r="K54" s="18" t="s">
        <v>404</v>
      </c>
      <c r="L54" s="20" t="s">
        <v>404</v>
      </c>
      <c r="M54" s="18" t="n">
        <v>0</v>
      </c>
      <c r="N54" s="20" t="n">
        <v>0</v>
      </c>
      <c r="O54" s="18" t="n">
        <v>0</v>
      </c>
      <c r="P54" s="20" t="n">
        <v>0</v>
      </c>
      <c r="Q54" s="18" t="n">
        <v>2.93407901</v>
      </c>
      <c r="R54" s="20" t="n">
        <v>1.21190387</v>
      </c>
    </row>
    <row r="55" spans="1:18">
      <c r="A55" s="15" t="s">
        <v>452</v>
      </c>
      <c r="B55" s="17" t="n">
        <v>5316</v>
      </c>
      <c r="C55" s="18">
        <f>(43.0/B55*100)</f>
        <v/>
      </c>
      <c r="D55" s="19" t="n">
        <v>5273</v>
      </c>
      <c r="E55" s="18" t="n">
        <v>36.04634083</v>
      </c>
      <c r="F55" s="20" t="n">
        <v>3.32482583</v>
      </c>
      <c r="G55" s="18" t="n">
        <v>60.49387355</v>
      </c>
      <c r="H55" s="20" t="n">
        <v>3.13959648</v>
      </c>
      <c r="I55" s="18" t="n">
        <v>0</v>
      </c>
      <c r="J55" s="20" t="n">
        <v>0</v>
      </c>
      <c r="K55" s="18" t="s">
        <v>404</v>
      </c>
      <c r="L55" s="20" t="s">
        <v>404</v>
      </c>
      <c r="M55" s="18" t="n">
        <v>0</v>
      </c>
      <c r="N55" s="20" t="n">
        <v>0</v>
      </c>
      <c r="O55" s="18" t="n">
        <v>0</v>
      </c>
      <c r="P55" s="20" t="n">
        <v>0</v>
      </c>
      <c r="Q55" s="18" t="n">
        <v>3.45978563</v>
      </c>
      <c r="R55" s="20" t="n">
        <v>1.30239254</v>
      </c>
    </row>
    <row r="56" spans="1:18">
      <c r="A56" s="15" t="s">
        <v>453</v>
      </c>
      <c r="B56" s="17" t="n">
        <v>5359</v>
      </c>
      <c r="C56" s="18">
        <f>(0.0/B56*100)</f>
        <v/>
      </c>
      <c r="D56" s="19" t="n">
        <v>5359</v>
      </c>
      <c r="E56" s="18" t="n">
        <v>76.68403313</v>
      </c>
      <c r="F56" s="20" t="n">
        <v>3.79607573</v>
      </c>
      <c r="G56" s="18" t="n">
        <v>18.36359937</v>
      </c>
      <c r="H56" s="20" t="n">
        <v>3.48692229</v>
      </c>
      <c r="I56" s="18" t="n">
        <v>0</v>
      </c>
      <c r="J56" s="20" t="n">
        <v>0</v>
      </c>
      <c r="K56" s="18" t="s">
        <v>404</v>
      </c>
      <c r="L56" s="20" t="s">
        <v>404</v>
      </c>
      <c r="M56" s="18" t="n">
        <v>0</v>
      </c>
      <c r="N56" s="20" t="n">
        <v>0</v>
      </c>
      <c r="O56" s="18" t="n">
        <v>0</v>
      </c>
      <c r="P56" s="20" t="n">
        <v>0</v>
      </c>
      <c r="Q56" s="18" t="n">
        <v>4.9523675</v>
      </c>
      <c r="R56" s="20" t="n">
        <v>1.7415227</v>
      </c>
    </row>
    <row r="57" spans="1:18">
      <c r="A57" s="15" t="s">
        <v>454</v>
      </c>
      <c r="B57" s="17" t="n">
        <v>6513</v>
      </c>
      <c r="C57" s="18">
        <f>(0.0/B57*100)</f>
        <v/>
      </c>
      <c r="D57" s="19" t="n">
        <v>6513</v>
      </c>
      <c r="E57" s="18" t="n">
        <v>93.30699728</v>
      </c>
      <c r="F57" s="20" t="n">
        <v>2.01450106</v>
      </c>
      <c r="G57" s="18" t="n">
        <v>5.81623564</v>
      </c>
      <c r="H57" s="20" t="n">
        <v>1.91903467</v>
      </c>
      <c r="I57" s="18" t="n">
        <v>0</v>
      </c>
      <c r="J57" s="20" t="n">
        <v>0</v>
      </c>
      <c r="K57" s="18" t="s">
        <v>404</v>
      </c>
      <c r="L57" s="20" t="s">
        <v>404</v>
      </c>
      <c r="M57" s="18" t="n">
        <v>0</v>
      </c>
      <c r="N57" s="20" t="n">
        <v>0</v>
      </c>
      <c r="O57" s="18" t="n">
        <v>0</v>
      </c>
      <c r="P57" s="20" t="n">
        <v>0</v>
      </c>
      <c r="Q57" s="18" t="n">
        <v>0.87676709</v>
      </c>
      <c r="R57" s="20" t="n">
        <v>0.63175974</v>
      </c>
    </row>
    <row r="58" spans="1:18">
      <c r="A58" s="15" t="s">
        <v>455</v>
      </c>
      <c r="B58" s="17" t="n">
        <v>7267</v>
      </c>
      <c r="C58" s="18">
        <f>(0.0/B58*100)</f>
        <v/>
      </c>
      <c r="D58" s="19" t="n">
        <v>7267</v>
      </c>
      <c r="E58" s="18" t="n">
        <v>91.18940052000001</v>
      </c>
      <c r="F58" s="20" t="n">
        <v>1.77999624</v>
      </c>
      <c r="G58" s="18" t="n">
        <v>8.159461629999999</v>
      </c>
      <c r="H58" s="20" t="n">
        <v>1.68056087</v>
      </c>
      <c r="I58" s="18" t="n">
        <v>0</v>
      </c>
      <c r="J58" s="20" t="n">
        <v>0</v>
      </c>
      <c r="K58" s="18" t="s">
        <v>404</v>
      </c>
      <c r="L58" s="20" t="s">
        <v>404</v>
      </c>
      <c r="M58" s="18" t="n">
        <v>0</v>
      </c>
      <c r="N58" s="20" t="n">
        <v>0</v>
      </c>
      <c r="O58" s="18" t="n">
        <v>0</v>
      </c>
      <c r="P58" s="20" t="n">
        <v>0</v>
      </c>
      <c r="Q58" s="18" t="n">
        <v>0.65113785</v>
      </c>
      <c r="R58" s="20" t="n">
        <v>0.59944192</v>
      </c>
    </row>
    <row r="59" spans="1:18">
      <c r="A59" s="15" t="s">
        <v>456</v>
      </c>
      <c r="B59" s="17" t="n">
        <v>4826</v>
      </c>
      <c r="C59" s="18">
        <f>(0.0/B59*100)</f>
        <v/>
      </c>
      <c r="D59" s="19" t="n">
        <v>4826</v>
      </c>
      <c r="E59" s="18" t="n">
        <v>84.8264843</v>
      </c>
      <c r="F59" s="20" t="n">
        <v>1.02743508</v>
      </c>
      <c r="G59" s="18" t="n">
        <v>15.08766332</v>
      </c>
      <c r="H59" s="20" t="n">
        <v>1.02502602</v>
      </c>
      <c r="I59" s="18" t="n">
        <v>0</v>
      </c>
      <c r="J59" s="20" t="n">
        <v>0</v>
      </c>
      <c r="K59" s="18" t="s">
        <v>404</v>
      </c>
      <c r="L59" s="20" t="s">
        <v>404</v>
      </c>
      <c r="M59" s="18" t="n">
        <v>0</v>
      </c>
      <c r="N59" s="20" t="n">
        <v>0</v>
      </c>
      <c r="O59" s="18" t="n">
        <v>0</v>
      </c>
      <c r="P59" s="20" t="n">
        <v>0</v>
      </c>
      <c r="Q59" s="18" t="n">
        <v>0.08585238000000001</v>
      </c>
      <c r="R59" s="20" t="n">
        <v>0.08577493</v>
      </c>
    </row>
    <row r="60" spans="1:18">
      <c r="A60" s="15" t="s">
        <v>457</v>
      </c>
      <c r="B60" s="17" t="n">
        <v>4546</v>
      </c>
      <c r="C60" s="18">
        <f>(0.0/B60*100)</f>
        <v/>
      </c>
      <c r="D60" s="19" t="n">
        <v>4546</v>
      </c>
      <c r="E60" s="18" t="n">
        <v>68.11161344999999</v>
      </c>
      <c r="F60" s="20" t="n">
        <v>3.14095729</v>
      </c>
      <c r="G60" s="18" t="n">
        <v>24.01946453</v>
      </c>
      <c r="H60" s="20" t="n">
        <v>2.88668748</v>
      </c>
      <c r="I60" s="18" t="n">
        <v>0</v>
      </c>
      <c r="J60" s="20" t="n">
        <v>0</v>
      </c>
      <c r="K60" s="18" t="s">
        <v>404</v>
      </c>
      <c r="L60" s="20" t="s">
        <v>404</v>
      </c>
      <c r="M60" s="18" t="n">
        <v>0</v>
      </c>
      <c r="N60" s="20" t="n">
        <v>0</v>
      </c>
      <c r="O60" s="18" t="n">
        <v>0.45596243</v>
      </c>
      <c r="P60" s="20" t="n">
        <v>0.47929369</v>
      </c>
      <c r="Q60" s="18" t="n">
        <v>7.41295959</v>
      </c>
      <c r="R60" s="20" t="n">
        <v>1.621885</v>
      </c>
    </row>
    <row r="61" spans="1:18">
      <c r="A61" s="15" t="s">
        <v>458</v>
      </c>
      <c r="B61" s="17" t="n">
        <v>6525</v>
      </c>
      <c r="C61" s="18">
        <f>(0.0/B61*100)</f>
        <v/>
      </c>
      <c r="D61" s="19" t="n">
        <v>6525</v>
      </c>
      <c r="E61" s="18" t="n">
        <v>71.00575986</v>
      </c>
      <c r="F61" s="20" t="n">
        <v>2.71742078</v>
      </c>
      <c r="G61" s="18" t="n">
        <v>28.41060907</v>
      </c>
      <c r="H61" s="20" t="n">
        <v>2.76304157</v>
      </c>
      <c r="I61" s="18" t="n">
        <v>0</v>
      </c>
      <c r="J61" s="20" t="n">
        <v>0</v>
      </c>
      <c r="K61" s="18" t="s">
        <v>404</v>
      </c>
      <c r="L61" s="20" t="s">
        <v>404</v>
      </c>
      <c r="M61" s="18" t="n">
        <v>0</v>
      </c>
      <c r="N61" s="20" t="n">
        <v>0</v>
      </c>
      <c r="O61" s="18" t="n">
        <v>0</v>
      </c>
      <c r="P61" s="20" t="n">
        <v>0</v>
      </c>
      <c r="Q61" s="18" t="n">
        <v>0.58363107</v>
      </c>
      <c r="R61" s="20" t="n">
        <v>0.55652602</v>
      </c>
    </row>
    <row r="62" spans="1:18">
      <c r="A62" s="15" t="s">
        <v>459</v>
      </c>
      <c r="B62" s="17" t="n">
        <v>4476</v>
      </c>
      <c r="C62" s="18">
        <f>(0.0/B62*100)</f>
        <v/>
      </c>
      <c r="D62" s="19" t="n">
        <v>4476</v>
      </c>
      <c r="E62" s="18" t="n">
        <v>37.68653599</v>
      </c>
      <c r="F62" s="20" t="n">
        <v>0.07257503999999999</v>
      </c>
      <c r="G62" s="18" t="n">
        <v>56.67777935</v>
      </c>
      <c r="H62" s="20" t="n">
        <v>0.07228184</v>
      </c>
      <c r="I62" s="18" t="n">
        <v>0</v>
      </c>
      <c r="J62" s="20" t="n">
        <v>0</v>
      </c>
      <c r="K62" s="18" t="s">
        <v>404</v>
      </c>
      <c r="L62" s="20" t="s">
        <v>404</v>
      </c>
      <c r="M62" s="18" t="n">
        <v>0</v>
      </c>
      <c r="N62" s="20" t="n">
        <v>0</v>
      </c>
      <c r="O62" s="18" t="n">
        <v>0</v>
      </c>
      <c r="P62" s="20" t="n">
        <v>0</v>
      </c>
      <c r="Q62" s="18" t="n">
        <v>5.63568466</v>
      </c>
      <c r="R62" s="20" t="n">
        <v>0.02185062</v>
      </c>
    </row>
    <row r="63" spans="1:18">
      <c r="A63" s="15" t="s">
        <v>460</v>
      </c>
      <c r="B63" s="17" t="n">
        <v>5324</v>
      </c>
      <c r="C63" s="18">
        <f>(0.0/B63*100)</f>
        <v/>
      </c>
      <c r="D63" s="19" t="n">
        <v>5324</v>
      </c>
      <c r="E63" s="18" t="n">
        <v>84.78754055</v>
      </c>
      <c r="F63" s="20" t="n">
        <v>0.10263542</v>
      </c>
      <c r="G63" s="18" t="n">
        <v>7.32185456</v>
      </c>
      <c r="H63" s="20" t="n">
        <v>0.07041256</v>
      </c>
      <c r="I63" s="18" t="n">
        <v>0</v>
      </c>
      <c r="J63" s="20" t="n">
        <v>0</v>
      </c>
      <c r="K63" s="18" t="s">
        <v>404</v>
      </c>
      <c r="L63" s="20" t="s">
        <v>404</v>
      </c>
      <c r="M63" s="18" t="n">
        <v>0</v>
      </c>
      <c r="N63" s="20" t="n">
        <v>0</v>
      </c>
      <c r="O63" s="18" t="n">
        <v>0</v>
      </c>
      <c r="P63" s="20" t="n">
        <v>0</v>
      </c>
      <c r="Q63" s="18" t="n">
        <v>7.89060489</v>
      </c>
      <c r="R63" s="20" t="n">
        <v>0.07357505</v>
      </c>
    </row>
    <row r="64" spans="1:18">
      <c r="A64" s="15" t="s">
        <v>461</v>
      </c>
      <c r="B64" s="17" t="n">
        <v>3634</v>
      </c>
      <c r="C64" s="18">
        <f>(27.0/B64*100)</f>
        <v/>
      </c>
      <c r="D64" s="19" t="n">
        <v>3607</v>
      </c>
      <c r="E64" s="18" t="n">
        <v>67.33397239</v>
      </c>
      <c r="F64" s="20" t="n">
        <v>0.1440748</v>
      </c>
      <c r="G64" s="18" t="n">
        <v>32.38473989</v>
      </c>
      <c r="H64" s="20" t="n">
        <v>0.13754655</v>
      </c>
      <c r="I64" s="18" t="n">
        <v>0</v>
      </c>
      <c r="J64" s="20" t="n">
        <v>0</v>
      </c>
      <c r="K64" s="18" t="s">
        <v>404</v>
      </c>
      <c r="L64" s="20" t="s">
        <v>404</v>
      </c>
      <c r="M64" s="18" t="n">
        <v>0</v>
      </c>
      <c r="N64" s="20" t="n">
        <v>0</v>
      </c>
      <c r="O64" s="18" t="n">
        <v>0</v>
      </c>
      <c r="P64" s="20" t="n">
        <v>0</v>
      </c>
      <c r="Q64" s="18" t="n">
        <v>0.28128772</v>
      </c>
      <c r="R64" s="20" t="n">
        <v>0.03910025</v>
      </c>
    </row>
    <row r="65" spans="1:18">
      <c r="A65" s="15" t="s">
        <v>462</v>
      </c>
      <c r="B65" s="17" t="n">
        <v>5325</v>
      </c>
      <c r="C65" s="18">
        <f>(0.0/B65*100)</f>
        <v/>
      </c>
      <c r="D65" s="19" t="n">
        <v>5325</v>
      </c>
      <c r="E65" s="18" t="n">
        <v>89.30419445</v>
      </c>
      <c r="F65" s="20" t="n">
        <v>1.87697954</v>
      </c>
      <c r="G65" s="18" t="n">
        <v>10.69580555</v>
      </c>
      <c r="H65" s="20" t="n">
        <v>1.87697954</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89.03517067</v>
      </c>
      <c r="F66" s="20" t="n">
        <v>0.13461998</v>
      </c>
      <c r="G66" s="18" t="n">
        <v>10.96482933</v>
      </c>
      <c r="H66" s="20" t="n">
        <v>0.13461998</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60.04958189</v>
      </c>
      <c r="F67" s="20" t="n">
        <v>3.51318586</v>
      </c>
      <c r="G67" s="18" t="n">
        <v>38.50530713</v>
      </c>
      <c r="H67" s="20" t="n">
        <v>3.46853573</v>
      </c>
      <c r="I67" s="18" t="n">
        <v>0</v>
      </c>
      <c r="J67" s="20" t="n">
        <v>0</v>
      </c>
      <c r="K67" s="18" t="s">
        <v>404</v>
      </c>
      <c r="L67" s="20" t="s">
        <v>404</v>
      </c>
      <c r="M67" s="18" t="n">
        <v>0</v>
      </c>
      <c r="N67" s="20" t="n">
        <v>0</v>
      </c>
      <c r="O67" s="18" t="n">
        <v>0</v>
      </c>
      <c r="P67" s="20" t="n">
        <v>0</v>
      </c>
      <c r="Q67" s="18" t="n">
        <v>1.44511098</v>
      </c>
      <c r="R67" s="20" t="n">
        <v>0.6698996</v>
      </c>
    </row>
    <row r="68" spans="1:18">
      <c r="A68" s="15" t="s">
        <v>465</v>
      </c>
      <c r="B68" s="17" t="n">
        <v>12083</v>
      </c>
      <c r="C68" s="18">
        <f>(0.0/B68*100)</f>
        <v/>
      </c>
      <c r="D68" s="19" t="n">
        <v>12083</v>
      </c>
      <c r="E68" s="18" t="n">
        <v>94.41510412</v>
      </c>
      <c r="F68" s="20" t="n">
        <v>0.04322485</v>
      </c>
      <c r="G68" s="18" t="n">
        <v>4.85409033</v>
      </c>
      <c r="H68" s="20" t="n">
        <v>0.03560145</v>
      </c>
      <c r="I68" s="18" t="n">
        <v>0</v>
      </c>
      <c r="J68" s="20" t="n">
        <v>0</v>
      </c>
      <c r="K68" s="18" t="s">
        <v>404</v>
      </c>
      <c r="L68" s="20" t="s">
        <v>404</v>
      </c>
      <c r="M68" s="18" t="n">
        <v>0</v>
      </c>
      <c r="N68" s="20" t="n">
        <v>0</v>
      </c>
      <c r="O68" s="18" t="n">
        <v>0</v>
      </c>
      <c r="P68" s="20" t="n">
        <v>0</v>
      </c>
      <c r="Q68" s="18" t="n">
        <v>0.73080554</v>
      </c>
      <c r="R68" s="20" t="n">
        <v>0.02197892</v>
      </c>
    </row>
    <row r="69" spans="1:18">
      <c r="A69" s="15" t="s">
        <v>466</v>
      </c>
      <c r="B69" s="17" t="n">
        <v>4876</v>
      </c>
      <c r="C69" s="18">
        <f>(0.0/B69*100)</f>
        <v/>
      </c>
      <c r="D69" s="19" t="n">
        <v>4876</v>
      </c>
      <c r="E69" s="18" t="n">
        <v>76.11089628000001</v>
      </c>
      <c r="F69" s="20" t="n">
        <v>3.32116061</v>
      </c>
      <c r="G69" s="18" t="n">
        <v>21.78414702</v>
      </c>
      <c r="H69" s="20" t="n">
        <v>3.3880332</v>
      </c>
      <c r="I69" s="18" t="n">
        <v>0</v>
      </c>
      <c r="J69" s="20" t="n">
        <v>0</v>
      </c>
      <c r="K69" s="18" t="s">
        <v>404</v>
      </c>
      <c r="L69" s="20" t="s">
        <v>404</v>
      </c>
      <c r="M69" s="18" t="n">
        <v>0</v>
      </c>
      <c r="N69" s="20" t="n">
        <v>0</v>
      </c>
      <c r="O69" s="18" t="n">
        <v>0</v>
      </c>
      <c r="P69" s="20" t="n">
        <v>0</v>
      </c>
      <c r="Q69" s="18" t="n">
        <v>2.1049567</v>
      </c>
      <c r="R69" s="20" t="n">
        <v>1.21032954</v>
      </c>
    </row>
    <row r="70" spans="1:18">
      <c r="A70" s="15" t="s">
        <v>467</v>
      </c>
      <c r="B70" s="17" t="n">
        <v>6036</v>
      </c>
      <c r="C70" s="18">
        <f>(0.0/B70*100)</f>
        <v/>
      </c>
      <c r="D70" s="19" t="n">
        <v>6036</v>
      </c>
      <c r="E70" s="18" t="n">
        <v>100</v>
      </c>
      <c r="F70" s="20" t="n">
        <v>0</v>
      </c>
      <c r="G70" s="18" t="n">
        <v>0</v>
      </c>
      <c r="H70" s="20" t="n">
        <v>0</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97.83356418</v>
      </c>
      <c r="F71" s="20" t="n">
        <v>0.47375775</v>
      </c>
      <c r="G71" s="18" t="n">
        <v>2.16643582</v>
      </c>
      <c r="H71" s="20" t="n">
        <v>0.47375775</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55.23184354</v>
      </c>
      <c r="F72" s="20" t="n">
        <v>3.22605064</v>
      </c>
      <c r="G72" s="18" t="n">
        <v>43.28313517</v>
      </c>
      <c r="H72" s="20" t="n">
        <v>3.14575725</v>
      </c>
      <c r="I72" s="18" t="n">
        <v>0</v>
      </c>
      <c r="J72" s="20" t="n">
        <v>0</v>
      </c>
      <c r="K72" s="18" t="s">
        <v>404</v>
      </c>
      <c r="L72" s="20" t="s">
        <v>404</v>
      </c>
      <c r="M72" s="18" t="n">
        <v>0</v>
      </c>
      <c r="N72" s="20" t="n">
        <v>0</v>
      </c>
      <c r="O72" s="18" t="n">
        <v>0</v>
      </c>
      <c r="P72" s="20" t="n">
        <v>0</v>
      </c>
      <c r="Q72" s="18" t="n">
        <v>1.48502129</v>
      </c>
      <c r="R72" s="20" t="n">
        <v>0.88828346</v>
      </c>
    </row>
    <row r="73" spans="1:18">
      <c r="A73" s="15" t="s">
        <v>470</v>
      </c>
      <c r="B73" s="17" t="n">
        <v>8249</v>
      </c>
      <c r="C73" s="18">
        <f>(0.0/B73*100)</f>
        <v/>
      </c>
      <c r="D73" s="19" t="n">
        <v>8249</v>
      </c>
      <c r="E73" s="18" t="n">
        <v>95.1716478</v>
      </c>
      <c r="F73" s="20" t="n">
        <v>1.67576634</v>
      </c>
      <c r="G73" s="18" t="n">
        <v>2.51257806</v>
      </c>
      <c r="H73" s="20" t="n">
        <v>1.19300493</v>
      </c>
      <c r="I73" s="18" t="n">
        <v>0</v>
      </c>
      <c r="J73" s="20" t="n">
        <v>0</v>
      </c>
      <c r="K73" s="18" t="s">
        <v>404</v>
      </c>
      <c r="L73" s="20" t="s">
        <v>404</v>
      </c>
      <c r="M73" s="18" t="n">
        <v>0</v>
      </c>
      <c r="N73" s="20" t="n">
        <v>0</v>
      </c>
      <c r="O73" s="18" t="n">
        <v>0</v>
      </c>
      <c r="P73" s="20" t="n">
        <v>0</v>
      </c>
      <c r="Q73" s="18" t="n">
        <v>2.31577415</v>
      </c>
      <c r="R73" s="20" t="n">
        <v>1.11523698</v>
      </c>
    </row>
    <row r="74" spans="1:18">
      <c r="A74" s="15" t="s">
        <v>471</v>
      </c>
      <c r="B74" s="17" t="n">
        <v>4692</v>
      </c>
      <c r="C74" s="18">
        <f>(484.0/B74*100)</f>
        <v/>
      </c>
      <c r="D74" s="19" t="n">
        <v>4208</v>
      </c>
      <c r="E74" s="18" t="n">
        <v>89.88757261000001</v>
      </c>
      <c r="F74" s="20" t="n">
        <v>0.21432094</v>
      </c>
      <c r="G74" s="18" t="n">
        <v>9.627889270000001</v>
      </c>
      <c r="H74" s="20" t="n">
        <v>0.21330112</v>
      </c>
      <c r="I74" s="18" t="n">
        <v>0</v>
      </c>
      <c r="J74" s="20" t="n">
        <v>0</v>
      </c>
      <c r="K74" s="18" t="s">
        <v>404</v>
      </c>
      <c r="L74" s="20" t="s">
        <v>404</v>
      </c>
      <c r="M74" s="18" t="n">
        <v>0</v>
      </c>
      <c r="N74" s="20" t="n">
        <v>0</v>
      </c>
      <c r="O74" s="18" t="n">
        <v>0</v>
      </c>
      <c r="P74" s="20" t="n">
        <v>0</v>
      </c>
      <c r="Q74" s="18" t="n">
        <v>0.48453812</v>
      </c>
      <c r="R74" s="20" t="n">
        <v>0.04618876</v>
      </c>
    </row>
    <row r="75" spans="1:18">
      <c r="A75" s="15" t="s">
        <v>472</v>
      </c>
      <c r="B75" s="17" t="n">
        <v>5375</v>
      </c>
      <c r="C75" s="18">
        <f>(483.0/B75*100)</f>
        <v/>
      </c>
      <c r="D75" s="19" t="n">
        <v>4892</v>
      </c>
      <c r="E75" s="18" t="n">
        <v>79.4505492</v>
      </c>
      <c r="F75" s="20" t="n">
        <v>2.98450485</v>
      </c>
      <c r="G75" s="18" t="n">
        <v>11.87211514</v>
      </c>
      <c r="H75" s="20" t="n">
        <v>2.53664707</v>
      </c>
      <c r="I75" s="18" t="n">
        <v>0</v>
      </c>
      <c r="J75" s="20" t="n">
        <v>0</v>
      </c>
      <c r="K75" s="18" t="s">
        <v>404</v>
      </c>
      <c r="L75" s="20" t="s">
        <v>404</v>
      </c>
      <c r="M75" s="18" t="n">
        <v>0</v>
      </c>
      <c r="N75" s="20" t="n">
        <v>0</v>
      </c>
      <c r="O75" s="18" t="n">
        <v>0</v>
      </c>
      <c r="P75" s="20" t="n">
        <v>0</v>
      </c>
      <c r="Q75" s="18" t="n">
        <v>8.677335660000001</v>
      </c>
      <c r="R75" s="20" t="n">
        <v>2.4245439</v>
      </c>
    </row>
    <row r="76" spans="1:18">
      <c r="A76" s="15" t="s">
        <v>473</v>
      </c>
      <c r="B76" s="17" t="n">
        <v>14167</v>
      </c>
      <c r="C76" s="18">
        <f>(1400.0/B76*100)</f>
        <v/>
      </c>
      <c r="D76" s="19" t="n">
        <v>12767</v>
      </c>
      <c r="E76" s="18" t="n">
        <v>91.66391691</v>
      </c>
      <c r="F76" s="20" t="n">
        <v>1.53439596</v>
      </c>
      <c r="G76" s="18" t="n">
        <v>3.89707929</v>
      </c>
      <c r="H76" s="20" t="n">
        <v>0.95807641</v>
      </c>
      <c r="I76" s="18" t="n">
        <v>0</v>
      </c>
      <c r="J76" s="20" t="n">
        <v>0</v>
      </c>
      <c r="K76" s="18" t="s">
        <v>404</v>
      </c>
      <c r="L76" s="20" t="s">
        <v>404</v>
      </c>
      <c r="M76" s="18" t="n">
        <v>0</v>
      </c>
      <c r="N76" s="20" t="n">
        <v>0</v>
      </c>
      <c r="O76" s="18" t="n">
        <v>0</v>
      </c>
      <c r="P76" s="20" t="n">
        <v>0</v>
      </c>
      <c r="Q76" s="18" t="n">
        <v>4.4390038</v>
      </c>
      <c r="R76" s="20" t="n">
        <v>1.16757203</v>
      </c>
    </row>
    <row r="77" spans="1:18">
      <c r="A77" s="15" t="s">
        <v>474</v>
      </c>
      <c r="B77" s="17" t="n">
        <v>6062</v>
      </c>
      <c r="C77" s="18">
        <f>(0.0/B77*100)</f>
        <v/>
      </c>
      <c r="D77" s="19" t="n">
        <v>6062</v>
      </c>
      <c r="E77" s="18" t="n">
        <v>82.10049379</v>
      </c>
      <c r="F77" s="20" t="n">
        <v>2.41935058</v>
      </c>
      <c r="G77" s="18" t="n">
        <v>17.89950621</v>
      </c>
      <c r="H77" s="20" t="n">
        <v>2.41935058</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81.69913139000001</v>
      </c>
      <c r="F78" s="20" t="n">
        <v>2.90717162</v>
      </c>
      <c r="G78" s="18" t="n">
        <v>17.10104344</v>
      </c>
      <c r="H78" s="20" t="n">
        <v>2.80360338</v>
      </c>
      <c r="I78" s="18" t="n">
        <v>0</v>
      </c>
      <c r="J78" s="20" t="n">
        <v>0</v>
      </c>
      <c r="K78" s="18" t="s">
        <v>404</v>
      </c>
      <c r="L78" s="20" t="s">
        <v>404</v>
      </c>
      <c r="M78" s="18" t="n">
        <v>0</v>
      </c>
      <c r="N78" s="20" t="n">
        <v>0</v>
      </c>
      <c r="O78" s="18" t="n">
        <v>0</v>
      </c>
      <c r="P78" s="20" t="n">
        <v>0</v>
      </c>
      <c r="Q78" s="18" t="n">
        <v>1.19982517</v>
      </c>
      <c r="R78" s="20" t="n">
        <v>0.84342578</v>
      </c>
    </row>
    <row customHeight="1" ht="25" r="79" spans="1:18">
      <c r="A79" s="15" t="s">
        <v>476</v>
      </c>
      <c r="B79" s="17" t="n">
        <v>1657</v>
      </c>
      <c r="C79" s="18">
        <f>(21.0/B79*100)</f>
        <v/>
      </c>
      <c r="D79" s="19" t="n">
        <v>1636</v>
      </c>
      <c r="E79" s="18" t="n">
        <v>59.52070811</v>
      </c>
      <c r="F79" s="20" t="n">
        <v>6.63497079</v>
      </c>
      <c r="G79" s="18" t="n">
        <v>38.15846755</v>
      </c>
      <c r="H79" s="20" t="n">
        <v>6.52899623</v>
      </c>
      <c r="I79" s="18" t="n">
        <v>0</v>
      </c>
      <c r="J79" s="20" t="n">
        <v>0</v>
      </c>
      <c r="K79" s="18" t="s">
        <v>404</v>
      </c>
      <c r="L79" s="20" t="s">
        <v>404</v>
      </c>
      <c r="M79" s="18" t="n">
        <v>0</v>
      </c>
      <c r="N79" s="20" t="n">
        <v>0</v>
      </c>
      <c r="O79" s="18" t="n">
        <v>0</v>
      </c>
      <c r="P79" s="20" t="n">
        <v>0</v>
      </c>
      <c r="Q79" s="18" t="n">
        <v>2.32082434</v>
      </c>
      <c r="R79" s="20" t="n">
        <v>1.34245298</v>
      </c>
    </row>
    <row r="80" spans="1:18">
      <c r="A80" s="15" t="s">
        <v>477</v>
      </c>
      <c r="B80" s="17" t="n">
        <v>7841</v>
      </c>
      <c r="C80" s="18">
        <f>(0.0/B80*100)</f>
        <v/>
      </c>
      <c r="D80" s="19" t="n">
        <v>7841</v>
      </c>
      <c r="E80" s="18" t="n">
        <v>97.02886384</v>
      </c>
      <c r="F80" s="20" t="n">
        <v>1.0724311</v>
      </c>
      <c r="G80" s="18" t="n">
        <v>2.97113616</v>
      </c>
      <c r="H80" s="20" t="n">
        <v>1.0724311</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94.48449923</v>
      </c>
      <c r="F81" s="20" t="n">
        <v>1.83296209</v>
      </c>
      <c r="G81" s="18" t="n">
        <v>5.49552134</v>
      </c>
      <c r="H81" s="20" t="n">
        <v>1.83292882</v>
      </c>
      <c r="I81" s="18" t="n">
        <v>0</v>
      </c>
      <c r="J81" s="20" t="n">
        <v>0</v>
      </c>
      <c r="K81" s="18" t="s">
        <v>404</v>
      </c>
      <c r="L81" s="20" t="s">
        <v>404</v>
      </c>
      <c r="M81" s="18" t="n">
        <v>0</v>
      </c>
      <c r="N81" s="20" t="n">
        <v>0</v>
      </c>
      <c r="O81" s="18" t="n">
        <v>0</v>
      </c>
      <c r="P81" s="20" t="n">
        <v>0</v>
      </c>
      <c r="Q81" s="18" t="n">
        <v>0.01997943</v>
      </c>
      <c r="R81" s="20" t="n">
        <v>0.00074735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675</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87.87358553</v>
      </c>
      <c r="F7" s="20" t="n">
        <v>1.33104114</v>
      </c>
      <c r="G7" s="18" t="n">
        <v>7.87611001</v>
      </c>
      <c r="H7" s="20" t="n">
        <v>1.10084024</v>
      </c>
      <c r="I7" s="18" t="n">
        <v>0</v>
      </c>
      <c r="J7" s="20" t="n">
        <v>0</v>
      </c>
      <c r="K7" s="18" t="s">
        <v>404</v>
      </c>
      <c r="L7" s="20" t="s">
        <v>404</v>
      </c>
      <c r="M7" s="18" t="n">
        <v>0</v>
      </c>
      <c r="N7" s="20" t="n">
        <v>0</v>
      </c>
      <c r="O7" s="18" t="n">
        <v>0</v>
      </c>
      <c r="P7" s="20" t="n">
        <v>0</v>
      </c>
      <c r="Q7" s="18" t="n">
        <v>4.25030446</v>
      </c>
      <c r="R7" s="20" t="n">
        <v>0.85293748</v>
      </c>
    </row>
    <row r="8" spans="1:18">
      <c r="A8" s="15" t="s">
        <v>405</v>
      </c>
      <c r="B8" s="17" t="n">
        <v>7007</v>
      </c>
      <c r="C8" s="18">
        <f>(0.0/B8*100)</f>
        <v/>
      </c>
      <c r="D8" s="19" t="n">
        <v>7007</v>
      </c>
      <c r="E8" s="18" t="n">
        <v>37.07583794</v>
      </c>
      <c r="F8" s="20" t="n">
        <v>3.64591628</v>
      </c>
      <c r="G8" s="18" t="n">
        <v>58.26153836</v>
      </c>
      <c r="H8" s="20" t="n">
        <v>3.46088377</v>
      </c>
      <c r="I8" s="18" t="n">
        <v>0</v>
      </c>
      <c r="J8" s="20" t="n">
        <v>0</v>
      </c>
      <c r="K8" s="18" t="s">
        <v>404</v>
      </c>
      <c r="L8" s="20" t="s">
        <v>404</v>
      </c>
      <c r="M8" s="18" t="n">
        <v>0</v>
      </c>
      <c r="N8" s="20" t="n">
        <v>0</v>
      </c>
      <c r="O8" s="18" t="n">
        <v>0</v>
      </c>
      <c r="P8" s="20" t="n">
        <v>0</v>
      </c>
      <c r="Q8" s="18" t="n">
        <v>4.6626237</v>
      </c>
      <c r="R8" s="20" t="n">
        <v>1.22118393</v>
      </c>
    </row>
    <row r="9" spans="1:18">
      <c r="A9" s="15" t="s">
        <v>406</v>
      </c>
      <c r="B9" s="17" t="n">
        <v>9651</v>
      </c>
      <c r="C9" s="18">
        <f>(200.0/B9*100)</f>
        <v/>
      </c>
      <c r="D9" s="19" t="n">
        <v>9451</v>
      </c>
      <c r="E9" s="18" t="n">
        <v>68.25640485</v>
      </c>
      <c r="F9" s="20" t="n">
        <v>3.02771557</v>
      </c>
      <c r="G9" s="18" t="n">
        <v>23.92875033</v>
      </c>
      <c r="H9" s="20" t="n">
        <v>2.67542738</v>
      </c>
      <c r="I9" s="18" t="n">
        <v>0</v>
      </c>
      <c r="J9" s="20" t="n">
        <v>0</v>
      </c>
      <c r="K9" s="18" t="s">
        <v>404</v>
      </c>
      <c r="L9" s="20" t="s">
        <v>404</v>
      </c>
      <c r="M9" s="18" t="n">
        <v>0</v>
      </c>
      <c r="N9" s="20" t="n">
        <v>0</v>
      </c>
      <c r="O9" s="18" t="n">
        <v>0</v>
      </c>
      <c r="P9" s="20" t="n">
        <v>0</v>
      </c>
      <c r="Q9" s="18" t="n">
        <v>7.81484482</v>
      </c>
      <c r="R9" s="20" t="n">
        <v>1.99908518</v>
      </c>
    </row>
    <row r="10" spans="1:18">
      <c r="A10" s="15" t="s">
        <v>407</v>
      </c>
      <c r="B10" s="17" t="n">
        <v>20058</v>
      </c>
      <c r="C10" s="18">
        <f>(3112.0/B10*100)</f>
        <v/>
      </c>
      <c r="D10" s="19" t="n">
        <v>16946</v>
      </c>
      <c r="E10" s="18" t="n">
        <v>77.87975448</v>
      </c>
      <c r="F10" s="20" t="n">
        <v>2.62414983</v>
      </c>
      <c r="G10" s="18" t="n">
        <v>20.45529821</v>
      </c>
      <c r="H10" s="20" t="n">
        <v>2.58065277</v>
      </c>
      <c r="I10" s="18" t="n">
        <v>0</v>
      </c>
      <c r="J10" s="20" t="n">
        <v>0</v>
      </c>
      <c r="K10" s="18" t="s">
        <v>404</v>
      </c>
      <c r="L10" s="20" t="s">
        <v>404</v>
      </c>
      <c r="M10" s="18" t="n">
        <v>0</v>
      </c>
      <c r="N10" s="20" t="n">
        <v>0</v>
      </c>
      <c r="O10" s="18" t="n">
        <v>0</v>
      </c>
      <c r="P10" s="20" t="n">
        <v>0</v>
      </c>
      <c r="Q10" s="18" t="n">
        <v>1.66494731</v>
      </c>
      <c r="R10" s="20" t="n">
        <v>0.53575985</v>
      </c>
    </row>
    <row r="11" spans="1:18">
      <c r="A11" s="15" t="s">
        <v>408</v>
      </c>
      <c r="B11" s="17" t="n">
        <v>7053</v>
      </c>
      <c r="C11" s="18">
        <f>(175.0/B11*100)</f>
        <v/>
      </c>
      <c r="D11" s="19" t="n">
        <v>6878</v>
      </c>
      <c r="E11" s="18" t="n">
        <v>96.04770694</v>
      </c>
      <c r="F11" s="20" t="n">
        <v>1.63447958</v>
      </c>
      <c r="G11" s="18" t="n">
        <v>1.56710471</v>
      </c>
      <c r="H11" s="20" t="n">
        <v>0.83908984</v>
      </c>
      <c r="I11" s="18" t="n">
        <v>0</v>
      </c>
      <c r="J11" s="20" t="n">
        <v>0</v>
      </c>
      <c r="K11" s="18" t="s">
        <v>404</v>
      </c>
      <c r="L11" s="20" t="s">
        <v>404</v>
      </c>
      <c r="M11" s="18" t="n">
        <v>0</v>
      </c>
      <c r="N11" s="20" t="n">
        <v>0</v>
      </c>
      <c r="O11" s="18" t="n">
        <v>0</v>
      </c>
      <c r="P11" s="20" t="n">
        <v>0</v>
      </c>
      <c r="Q11" s="18" t="n">
        <v>2.38518835</v>
      </c>
      <c r="R11" s="20" t="n">
        <v>1.4016623</v>
      </c>
    </row>
    <row r="12" spans="1:18">
      <c r="A12" s="15" t="s">
        <v>409</v>
      </c>
      <c r="B12" s="17" t="n">
        <v>6894</v>
      </c>
      <c r="C12" s="18">
        <f>(106.0/B12*100)</f>
        <v/>
      </c>
      <c r="D12" s="19" t="n">
        <v>6788</v>
      </c>
      <c r="E12" s="18" t="n">
        <v>96.55442411</v>
      </c>
      <c r="F12" s="20" t="n">
        <v>1.01089212</v>
      </c>
      <c r="G12" s="18" t="n">
        <v>2.69823402</v>
      </c>
      <c r="H12" s="20" t="n">
        <v>0.88204764</v>
      </c>
      <c r="I12" s="18" t="n">
        <v>0</v>
      </c>
      <c r="J12" s="20" t="n">
        <v>0</v>
      </c>
      <c r="K12" s="18" t="s">
        <v>404</v>
      </c>
      <c r="L12" s="20" t="s">
        <v>404</v>
      </c>
      <c r="M12" s="18" t="n">
        <v>0</v>
      </c>
      <c r="N12" s="20" t="n">
        <v>0</v>
      </c>
      <c r="O12" s="18" t="n">
        <v>0</v>
      </c>
      <c r="P12" s="20" t="n">
        <v>0</v>
      </c>
      <c r="Q12" s="18" t="n">
        <v>0.74734187</v>
      </c>
      <c r="R12" s="20" t="n">
        <v>0.49380866</v>
      </c>
    </row>
    <row r="13" spans="1:18">
      <c r="A13" s="15" t="s">
        <v>410</v>
      </c>
      <c r="B13" s="17" t="n">
        <v>7161</v>
      </c>
      <c r="C13" s="18">
        <f>(1175.0/B13*100)</f>
        <v/>
      </c>
      <c r="D13" s="19" t="n">
        <v>5986</v>
      </c>
      <c r="E13" s="18" t="n">
        <v>83.17754832</v>
      </c>
      <c r="F13" s="20" t="n">
        <v>2.67679389</v>
      </c>
      <c r="G13" s="18" t="n">
        <v>10.75509806</v>
      </c>
      <c r="H13" s="20" t="n">
        <v>2.1084706</v>
      </c>
      <c r="I13" s="18" t="n">
        <v>0</v>
      </c>
      <c r="J13" s="20" t="n">
        <v>0</v>
      </c>
      <c r="K13" s="18" t="s">
        <v>404</v>
      </c>
      <c r="L13" s="20" t="s">
        <v>404</v>
      </c>
      <c r="M13" s="18" t="n">
        <v>0</v>
      </c>
      <c r="N13" s="20" t="n">
        <v>0</v>
      </c>
      <c r="O13" s="18" t="n">
        <v>0</v>
      </c>
      <c r="P13" s="20" t="n">
        <v>0</v>
      </c>
      <c r="Q13" s="18" t="n">
        <v>6.06735362</v>
      </c>
      <c r="R13" s="20" t="n">
        <v>1.67082138</v>
      </c>
    </row>
    <row r="14" spans="1:18">
      <c r="A14" s="15" t="s">
        <v>411</v>
      </c>
      <c r="B14" s="17" t="n">
        <v>5587</v>
      </c>
      <c r="C14" s="18">
        <f>(0.0/B14*100)</f>
        <v/>
      </c>
      <c r="D14" s="19" t="n">
        <v>5587</v>
      </c>
      <c r="E14" s="18" t="n">
        <v>83.78735145</v>
      </c>
      <c r="F14" s="20" t="n">
        <v>2.10643502</v>
      </c>
      <c r="G14" s="18" t="n">
        <v>16.21264855</v>
      </c>
      <c r="H14" s="20" t="n">
        <v>2.10643502</v>
      </c>
      <c r="I14" s="18" t="n">
        <v>0</v>
      </c>
      <c r="J14" s="20" t="n">
        <v>0</v>
      </c>
      <c r="K14" s="18" t="s">
        <v>404</v>
      </c>
      <c r="L14" s="20" t="s">
        <v>404</v>
      </c>
      <c r="M14" s="18" t="n">
        <v>0</v>
      </c>
      <c r="N14" s="20" t="n">
        <v>0</v>
      </c>
      <c r="O14" s="18" t="n">
        <v>0</v>
      </c>
      <c r="P14" s="20" t="n">
        <v>0</v>
      </c>
      <c r="Q14" s="18" t="n">
        <v>0</v>
      </c>
      <c r="R14" s="20" t="n">
        <v>0</v>
      </c>
    </row>
    <row r="15" spans="1:18">
      <c r="A15" s="15" t="s">
        <v>412</v>
      </c>
      <c r="B15" s="17" t="n">
        <v>5882</v>
      </c>
      <c r="C15" s="18">
        <f>(0.0/B15*100)</f>
        <v/>
      </c>
      <c r="D15" s="19" t="n">
        <v>5882</v>
      </c>
      <c r="E15" s="18" t="n">
        <v>68.77638611</v>
      </c>
      <c r="F15" s="20" t="n">
        <v>3.73475061</v>
      </c>
      <c r="G15" s="18" t="n">
        <v>27.98556076</v>
      </c>
      <c r="H15" s="20" t="n">
        <v>3.71398895</v>
      </c>
      <c r="I15" s="18" t="n">
        <v>0</v>
      </c>
      <c r="J15" s="20" t="n">
        <v>0</v>
      </c>
      <c r="K15" s="18" t="s">
        <v>404</v>
      </c>
      <c r="L15" s="20" t="s">
        <v>404</v>
      </c>
      <c r="M15" s="18" t="n">
        <v>0</v>
      </c>
      <c r="N15" s="20" t="n">
        <v>0</v>
      </c>
      <c r="O15" s="18" t="n">
        <v>0</v>
      </c>
      <c r="P15" s="20" t="n">
        <v>0</v>
      </c>
      <c r="Q15" s="18" t="n">
        <v>3.23805313</v>
      </c>
      <c r="R15" s="20" t="n">
        <v>1.45267909</v>
      </c>
    </row>
    <row r="16" spans="1:18">
      <c r="A16" s="15" t="s">
        <v>413</v>
      </c>
      <c r="B16" s="17" t="n">
        <v>6108</v>
      </c>
      <c r="C16" s="18">
        <f>(495.0/B16*100)</f>
        <v/>
      </c>
      <c r="D16" s="19" t="n">
        <v>5613</v>
      </c>
      <c r="E16" s="18" t="n">
        <v>88.69292950000001</v>
      </c>
      <c r="F16" s="20" t="n">
        <v>2.1885191</v>
      </c>
      <c r="G16" s="18" t="n">
        <v>9.40838726</v>
      </c>
      <c r="H16" s="20" t="n">
        <v>2.00589143</v>
      </c>
      <c r="I16" s="18" t="n">
        <v>0</v>
      </c>
      <c r="J16" s="20" t="n">
        <v>0</v>
      </c>
      <c r="K16" s="18" t="s">
        <v>404</v>
      </c>
      <c r="L16" s="20" t="s">
        <v>404</v>
      </c>
      <c r="M16" s="18" t="n">
        <v>0</v>
      </c>
      <c r="N16" s="20" t="n">
        <v>0</v>
      </c>
      <c r="O16" s="18" t="n">
        <v>0</v>
      </c>
      <c r="P16" s="20" t="n">
        <v>0</v>
      </c>
      <c r="Q16" s="18" t="n">
        <v>1.89868324</v>
      </c>
      <c r="R16" s="20" t="n">
        <v>0.90068034</v>
      </c>
    </row>
    <row r="17" spans="1:18">
      <c r="A17" s="15" t="s">
        <v>414</v>
      </c>
      <c r="B17" s="17" t="n">
        <v>6504</v>
      </c>
      <c r="C17" s="18">
        <f>(1325.0/B17*100)</f>
        <v/>
      </c>
      <c r="D17" s="19" t="n">
        <v>5179</v>
      </c>
      <c r="E17" s="18" t="n">
        <v>60.38777803</v>
      </c>
      <c r="F17" s="20" t="n">
        <v>3.71992225</v>
      </c>
      <c r="G17" s="18" t="n">
        <v>33.21372991</v>
      </c>
      <c r="H17" s="20" t="n">
        <v>3.65727058</v>
      </c>
      <c r="I17" s="18" t="n">
        <v>0</v>
      </c>
      <c r="J17" s="20" t="n">
        <v>0</v>
      </c>
      <c r="K17" s="18" t="s">
        <v>404</v>
      </c>
      <c r="L17" s="20" t="s">
        <v>404</v>
      </c>
      <c r="M17" s="18" t="n">
        <v>0</v>
      </c>
      <c r="N17" s="20" t="n">
        <v>0</v>
      </c>
      <c r="O17" s="18" t="n">
        <v>0</v>
      </c>
      <c r="P17" s="20" t="n">
        <v>0</v>
      </c>
      <c r="Q17" s="18" t="n">
        <v>6.39849206</v>
      </c>
      <c r="R17" s="20" t="n">
        <v>1.60265042</v>
      </c>
    </row>
    <row r="18" spans="1:18">
      <c r="A18" s="15" t="s">
        <v>415</v>
      </c>
      <c r="B18" s="17" t="n">
        <v>5532</v>
      </c>
      <c r="C18" s="18">
        <f>(0.0/B18*100)</f>
        <v/>
      </c>
      <c r="D18" s="19" t="n">
        <v>5532</v>
      </c>
      <c r="E18" s="18" t="n">
        <v>96.63138814</v>
      </c>
      <c r="F18" s="20" t="n">
        <v>1.36286937</v>
      </c>
      <c r="G18" s="18" t="n">
        <v>2.52763174</v>
      </c>
      <c r="H18" s="20" t="n">
        <v>1.25403763</v>
      </c>
      <c r="I18" s="18" t="n">
        <v>0</v>
      </c>
      <c r="J18" s="20" t="n">
        <v>0</v>
      </c>
      <c r="K18" s="18" t="s">
        <v>404</v>
      </c>
      <c r="L18" s="20" t="s">
        <v>404</v>
      </c>
      <c r="M18" s="18" t="n">
        <v>0</v>
      </c>
      <c r="N18" s="20" t="n">
        <v>0</v>
      </c>
      <c r="O18" s="18" t="n">
        <v>0</v>
      </c>
      <c r="P18" s="20" t="n">
        <v>0</v>
      </c>
      <c r="Q18" s="18" t="n">
        <v>0.84098012</v>
      </c>
      <c r="R18" s="20" t="n">
        <v>0.56082634</v>
      </c>
    </row>
    <row r="19" spans="1:18">
      <c r="A19" s="15" t="s">
        <v>416</v>
      </c>
      <c r="B19" s="17" t="n">
        <v>5658</v>
      </c>
      <c r="C19" s="18">
        <f>(327.0/B19*100)</f>
        <v/>
      </c>
      <c r="D19" s="19" t="n">
        <v>5331</v>
      </c>
      <c r="E19" s="18" t="n">
        <v>87.88166188</v>
      </c>
      <c r="F19" s="20" t="n">
        <v>2.39733146</v>
      </c>
      <c r="G19" s="18" t="n">
        <v>10.03018181</v>
      </c>
      <c r="H19" s="20" t="n">
        <v>2.20929492</v>
      </c>
      <c r="I19" s="18" t="n">
        <v>0</v>
      </c>
      <c r="J19" s="20" t="n">
        <v>0</v>
      </c>
      <c r="K19" s="18" t="s">
        <v>404</v>
      </c>
      <c r="L19" s="20" t="s">
        <v>404</v>
      </c>
      <c r="M19" s="18" t="n">
        <v>0</v>
      </c>
      <c r="N19" s="20" t="n">
        <v>0</v>
      </c>
      <c r="O19" s="18" t="n">
        <v>0</v>
      </c>
      <c r="P19" s="20" t="n">
        <v>0</v>
      </c>
      <c r="Q19" s="18" t="n">
        <v>2.0881563</v>
      </c>
      <c r="R19" s="20" t="n">
        <v>0.9958792</v>
      </c>
    </row>
    <row r="20" spans="1:18">
      <c r="A20" s="15" t="s">
        <v>417</v>
      </c>
      <c r="B20" s="17" t="n">
        <v>3371</v>
      </c>
      <c r="C20" s="18">
        <f>(24.0/B20*100)</f>
        <v/>
      </c>
      <c r="D20" s="19" t="n">
        <v>3347</v>
      </c>
      <c r="E20" s="18" t="n">
        <v>95.71497565999999</v>
      </c>
      <c r="F20" s="20" t="n">
        <v>0.1306011</v>
      </c>
      <c r="G20" s="18" t="n">
        <v>1.84647866</v>
      </c>
      <c r="H20" s="20" t="n">
        <v>0.08806421</v>
      </c>
      <c r="I20" s="18" t="n">
        <v>0</v>
      </c>
      <c r="J20" s="20" t="n">
        <v>0</v>
      </c>
      <c r="K20" s="18" t="s">
        <v>404</v>
      </c>
      <c r="L20" s="20" t="s">
        <v>404</v>
      </c>
      <c r="M20" s="18" t="n">
        <v>0</v>
      </c>
      <c r="N20" s="20" t="n">
        <v>0</v>
      </c>
      <c r="O20" s="18" t="n">
        <v>0</v>
      </c>
      <c r="P20" s="20" t="n">
        <v>0</v>
      </c>
      <c r="Q20" s="18" t="n">
        <v>2.43854569</v>
      </c>
      <c r="R20" s="20" t="n">
        <v>0.09998290999999999</v>
      </c>
    </row>
    <row r="21" spans="1:18">
      <c r="A21" s="15" t="s">
        <v>418</v>
      </c>
      <c r="B21" s="17" t="n">
        <v>5741</v>
      </c>
      <c r="C21" s="18">
        <f>(0.0/B21*100)</f>
        <v/>
      </c>
      <c r="D21" s="19" t="n">
        <v>5741</v>
      </c>
      <c r="E21" s="18" t="n">
        <v>66.43381261</v>
      </c>
      <c r="F21" s="20" t="n">
        <v>3.80418817</v>
      </c>
      <c r="G21" s="18" t="n">
        <v>25.75163917</v>
      </c>
      <c r="H21" s="20" t="n">
        <v>3.69488083</v>
      </c>
      <c r="I21" s="18" t="n">
        <v>0</v>
      </c>
      <c r="J21" s="20" t="n">
        <v>0</v>
      </c>
      <c r="K21" s="18" t="s">
        <v>404</v>
      </c>
      <c r="L21" s="20" t="s">
        <v>404</v>
      </c>
      <c r="M21" s="18" t="n">
        <v>0</v>
      </c>
      <c r="N21" s="20" t="n">
        <v>0</v>
      </c>
      <c r="O21" s="18" t="n">
        <v>0</v>
      </c>
      <c r="P21" s="20" t="n">
        <v>0</v>
      </c>
      <c r="Q21" s="18" t="n">
        <v>7.81454822</v>
      </c>
      <c r="R21" s="20" t="n">
        <v>2.27061092</v>
      </c>
    </row>
    <row r="22" spans="1:18">
      <c r="A22" s="15" t="s">
        <v>419</v>
      </c>
      <c r="B22" s="17" t="n">
        <v>6598</v>
      </c>
      <c r="C22" s="18">
        <f>(0.0/B22*100)</f>
        <v/>
      </c>
      <c r="D22" s="19" t="n">
        <v>6598</v>
      </c>
      <c r="E22" s="18" t="n">
        <v>57.52263961</v>
      </c>
      <c r="F22" s="20" t="n">
        <v>3.75423849</v>
      </c>
      <c r="G22" s="18" t="n">
        <v>39.64056742</v>
      </c>
      <c r="H22" s="20" t="n">
        <v>4.05098371</v>
      </c>
      <c r="I22" s="18" t="n">
        <v>0</v>
      </c>
      <c r="J22" s="20" t="n">
        <v>0</v>
      </c>
      <c r="K22" s="18" t="s">
        <v>404</v>
      </c>
      <c r="L22" s="20" t="s">
        <v>404</v>
      </c>
      <c r="M22" s="18" t="n">
        <v>0</v>
      </c>
      <c r="N22" s="20" t="n">
        <v>0</v>
      </c>
      <c r="O22" s="18" t="n">
        <v>0</v>
      </c>
      <c r="P22" s="20" t="n">
        <v>0</v>
      </c>
      <c r="Q22" s="18" t="n">
        <v>2.83679297</v>
      </c>
      <c r="R22" s="20" t="n">
        <v>1.78446238</v>
      </c>
    </row>
    <row r="23" spans="1:18">
      <c r="A23" s="15" t="s">
        <v>420</v>
      </c>
      <c r="B23" s="17" t="n">
        <v>11583</v>
      </c>
      <c r="C23" s="18">
        <f>(3194.0/B23*100)</f>
        <v/>
      </c>
      <c r="D23" s="19" t="n">
        <v>8389</v>
      </c>
      <c r="E23" s="18" t="n">
        <v>84.41673233</v>
      </c>
      <c r="F23" s="20" t="n">
        <v>2.68269681</v>
      </c>
      <c r="G23" s="18" t="n">
        <v>10.7773472</v>
      </c>
      <c r="H23" s="20" t="n">
        <v>2.32441942</v>
      </c>
      <c r="I23" s="18" t="n">
        <v>0</v>
      </c>
      <c r="J23" s="20" t="n">
        <v>0</v>
      </c>
      <c r="K23" s="18" t="s">
        <v>404</v>
      </c>
      <c r="L23" s="20" t="s">
        <v>404</v>
      </c>
      <c r="M23" s="18" t="n">
        <v>0</v>
      </c>
      <c r="N23" s="20" t="n">
        <v>0</v>
      </c>
      <c r="O23" s="18" t="n">
        <v>0</v>
      </c>
      <c r="P23" s="20" t="n">
        <v>0</v>
      </c>
      <c r="Q23" s="18" t="n">
        <v>4.80592046</v>
      </c>
      <c r="R23" s="20" t="n">
        <v>1.61178276</v>
      </c>
    </row>
    <row r="24" spans="1:18">
      <c r="A24" s="15" t="s">
        <v>421</v>
      </c>
      <c r="B24" s="17" t="n">
        <v>6647</v>
      </c>
      <c r="C24" s="18">
        <f>(0.0/B24*100)</f>
        <v/>
      </c>
      <c r="D24" s="19" t="n">
        <v>6647</v>
      </c>
      <c r="E24" s="18" t="n">
        <v>87.89270227</v>
      </c>
      <c r="F24" s="20" t="n">
        <v>2.47047384</v>
      </c>
      <c r="G24" s="18" t="n">
        <v>12.10729773</v>
      </c>
      <c r="H24" s="20" t="n">
        <v>2.47047384</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86.65809924</v>
      </c>
      <c r="F25" s="20" t="n">
        <v>2.75088881</v>
      </c>
      <c r="G25" s="18" t="n">
        <v>13.34190076</v>
      </c>
      <c r="H25" s="20" t="n">
        <v>2.75088881</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88.95838021</v>
      </c>
      <c r="F26" s="20" t="n">
        <v>1.77088799</v>
      </c>
      <c r="G26" s="18" t="n">
        <v>9.852345189999999</v>
      </c>
      <c r="H26" s="20" t="n">
        <v>1.61646544</v>
      </c>
      <c r="I26" s="18" t="n">
        <v>0</v>
      </c>
      <c r="J26" s="20" t="n">
        <v>0</v>
      </c>
      <c r="K26" s="18" t="s">
        <v>404</v>
      </c>
      <c r="L26" s="20" t="s">
        <v>404</v>
      </c>
      <c r="M26" s="18" t="n">
        <v>0</v>
      </c>
      <c r="N26" s="20" t="n">
        <v>0</v>
      </c>
      <c r="O26" s="18" t="n">
        <v>0</v>
      </c>
      <c r="P26" s="20" t="n">
        <v>0</v>
      </c>
      <c r="Q26" s="18" t="n">
        <v>1.1892746</v>
      </c>
      <c r="R26" s="20" t="n">
        <v>0.71546128</v>
      </c>
    </row>
    <row r="27" spans="1:18">
      <c r="A27" s="15" t="s">
        <v>424</v>
      </c>
      <c r="B27" s="17" t="n">
        <v>5299</v>
      </c>
      <c r="C27" s="18">
        <f>(0.0/B27*100)</f>
        <v/>
      </c>
      <c r="D27" s="19" t="n">
        <v>5299</v>
      </c>
      <c r="E27" s="18" t="n">
        <v>80.11377519</v>
      </c>
      <c r="F27" s="20" t="n">
        <v>0.07716531</v>
      </c>
      <c r="G27" s="18" t="n">
        <v>19.66360101</v>
      </c>
      <c r="H27" s="20" t="n">
        <v>0.07580410999999999</v>
      </c>
      <c r="I27" s="18" t="n">
        <v>0</v>
      </c>
      <c r="J27" s="20" t="n">
        <v>0</v>
      </c>
      <c r="K27" s="18" t="s">
        <v>404</v>
      </c>
      <c r="L27" s="20" t="s">
        <v>404</v>
      </c>
      <c r="M27" s="18" t="n">
        <v>0</v>
      </c>
      <c r="N27" s="20" t="n">
        <v>0</v>
      </c>
      <c r="O27" s="18" t="n">
        <v>0</v>
      </c>
      <c r="P27" s="20" t="n">
        <v>0</v>
      </c>
      <c r="Q27" s="18" t="n">
        <v>0.22262381</v>
      </c>
      <c r="R27" s="20" t="n">
        <v>0.00634242</v>
      </c>
    </row>
    <row r="28" spans="1:18">
      <c r="A28" s="15" t="s">
        <v>425</v>
      </c>
      <c r="B28" s="17" t="n">
        <v>7568</v>
      </c>
      <c r="C28" s="18">
        <f>(0.0/B28*100)</f>
        <v/>
      </c>
      <c r="D28" s="19" t="n">
        <v>7568</v>
      </c>
      <c r="E28" s="18" t="n">
        <v>96.09845158</v>
      </c>
      <c r="F28" s="20" t="n">
        <v>1.49025531</v>
      </c>
      <c r="G28" s="18" t="n">
        <v>3.54666755</v>
      </c>
      <c r="H28" s="20" t="n">
        <v>1.45288688</v>
      </c>
      <c r="I28" s="18" t="n">
        <v>0</v>
      </c>
      <c r="J28" s="20" t="n">
        <v>0</v>
      </c>
      <c r="K28" s="18" t="s">
        <v>404</v>
      </c>
      <c r="L28" s="20" t="s">
        <v>404</v>
      </c>
      <c r="M28" s="18" t="n">
        <v>0</v>
      </c>
      <c r="N28" s="20" t="n">
        <v>0</v>
      </c>
      <c r="O28" s="18" t="n">
        <v>0</v>
      </c>
      <c r="P28" s="20" t="n">
        <v>0</v>
      </c>
      <c r="Q28" s="18" t="n">
        <v>0.35488086</v>
      </c>
      <c r="R28" s="20" t="n">
        <v>0.35015458</v>
      </c>
    </row>
    <row r="29" spans="1:18">
      <c r="A29" s="15" t="s">
        <v>426</v>
      </c>
      <c r="B29" s="17" t="n">
        <v>5385</v>
      </c>
      <c r="C29" s="18">
        <f>(1123.0/B29*100)</f>
        <v/>
      </c>
      <c r="D29" s="19" t="n">
        <v>4262</v>
      </c>
      <c r="E29" s="18" t="n">
        <v>65.24053309</v>
      </c>
      <c r="F29" s="20" t="n">
        <v>4.15156655</v>
      </c>
      <c r="G29" s="18" t="n">
        <v>5.55449535</v>
      </c>
      <c r="H29" s="20" t="n">
        <v>1.87873533</v>
      </c>
      <c r="I29" s="18" t="n">
        <v>0</v>
      </c>
      <c r="J29" s="20" t="n">
        <v>0</v>
      </c>
      <c r="K29" s="18" t="s">
        <v>404</v>
      </c>
      <c r="L29" s="20" t="s">
        <v>404</v>
      </c>
      <c r="M29" s="18" t="n">
        <v>0</v>
      </c>
      <c r="N29" s="20" t="n">
        <v>0</v>
      </c>
      <c r="O29" s="18" t="n">
        <v>0</v>
      </c>
      <c r="P29" s="20" t="n">
        <v>0</v>
      </c>
      <c r="Q29" s="18" t="n">
        <v>29.20497155</v>
      </c>
      <c r="R29" s="20" t="n">
        <v>4.03393547</v>
      </c>
    </row>
    <row r="30" spans="1:18">
      <c r="A30" s="15" t="s">
        <v>427</v>
      </c>
      <c r="B30" s="17" t="n">
        <v>4520</v>
      </c>
      <c r="C30" s="18">
        <f>(1053.0/B30*100)</f>
        <v/>
      </c>
      <c r="D30" s="19" t="n">
        <v>3467</v>
      </c>
      <c r="E30" s="18" t="n">
        <v>92.5119376</v>
      </c>
      <c r="F30" s="20" t="n">
        <v>2.36900542</v>
      </c>
      <c r="G30" s="18" t="n">
        <v>6.20664257</v>
      </c>
      <c r="H30" s="20" t="n">
        <v>2.11022951</v>
      </c>
      <c r="I30" s="18" t="n">
        <v>0</v>
      </c>
      <c r="J30" s="20" t="n">
        <v>0</v>
      </c>
      <c r="K30" s="18" t="s">
        <v>404</v>
      </c>
      <c r="L30" s="20" t="s">
        <v>404</v>
      </c>
      <c r="M30" s="18" t="n">
        <v>0</v>
      </c>
      <c r="N30" s="20" t="n">
        <v>0</v>
      </c>
      <c r="O30" s="18" t="n">
        <v>0</v>
      </c>
      <c r="P30" s="20" t="n">
        <v>0</v>
      </c>
      <c r="Q30" s="18" t="n">
        <v>1.28141983</v>
      </c>
      <c r="R30" s="20" t="n">
        <v>1.00061328</v>
      </c>
    </row>
    <row r="31" spans="1:18">
      <c r="A31" s="15" t="s">
        <v>428</v>
      </c>
      <c r="B31" s="17" t="n">
        <v>5456</v>
      </c>
      <c r="C31" s="18">
        <f>(502.0/B31*100)</f>
        <v/>
      </c>
      <c r="D31" s="19" t="n">
        <v>4954</v>
      </c>
      <c r="E31" s="18" t="n">
        <v>62.52647445</v>
      </c>
      <c r="F31" s="20" t="n">
        <v>3.62887935</v>
      </c>
      <c r="G31" s="18" t="n">
        <v>25.36643001</v>
      </c>
      <c r="H31" s="20" t="n">
        <v>3.19984594</v>
      </c>
      <c r="I31" s="18" t="n">
        <v>0</v>
      </c>
      <c r="J31" s="20" t="n">
        <v>0</v>
      </c>
      <c r="K31" s="18" t="s">
        <v>404</v>
      </c>
      <c r="L31" s="20" t="s">
        <v>404</v>
      </c>
      <c r="M31" s="18" t="n">
        <v>0</v>
      </c>
      <c r="N31" s="20" t="n">
        <v>0</v>
      </c>
      <c r="O31" s="18" t="n">
        <v>0</v>
      </c>
      <c r="P31" s="20" t="n">
        <v>0</v>
      </c>
      <c r="Q31" s="18" t="n">
        <v>12.10709554</v>
      </c>
      <c r="R31" s="20" t="n">
        <v>1.92462705</v>
      </c>
    </row>
    <row r="32" spans="1:18">
      <c r="A32" s="15" t="s">
        <v>429</v>
      </c>
      <c r="B32" s="17" t="n">
        <v>4478</v>
      </c>
      <c r="C32" s="18">
        <f>(0.0/B32*100)</f>
        <v/>
      </c>
      <c r="D32" s="19" t="n">
        <v>4478</v>
      </c>
      <c r="E32" s="18" t="n">
        <v>95.99097881</v>
      </c>
      <c r="F32" s="20" t="n">
        <v>1.25768357</v>
      </c>
      <c r="G32" s="18" t="n">
        <v>2.1955854</v>
      </c>
      <c r="H32" s="20" t="n">
        <v>1.22044852</v>
      </c>
      <c r="I32" s="18" t="n">
        <v>0</v>
      </c>
      <c r="J32" s="20" t="n">
        <v>0</v>
      </c>
      <c r="K32" s="18" t="s">
        <v>404</v>
      </c>
      <c r="L32" s="20" t="s">
        <v>404</v>
      </c>
      <c r="M32" s="18" t="n">
        <v>0</v>
      </c>
      <c r="N32" s="20" t="n">
        <v>0</v>
      </c>
      <c r="O32" s="18" t="n">
        <v>0</v>
      </c>
      <c r="P32" s="20" t="n">
        <v>0</v>
      </c>
      <c r="Q32" s="18" t="n">
        <v>1.81343579</v>
      </c>
      <c r="R32" s="20" t="n">
        <v>1.06709289</v>
      </c>
    </row>
    <row r="33" spans="1:18">
      <c r="A33" s="15" t="s">
        <v>430</v>
      </c>
      <c r="B33" s="17" t="n">
        <v>7325</v>
      </c>
      <c r="C33" s="18">
        <f>(29.0/B33*100)</f>
        <v/>
      </c>
      <c r="D33" s="19" t="n">
        <v>7296</v>
      </c>
      <c r="E33" s="18" t="n">
        <v>95.2214695</v>
      </c>
      <c r="F33" s="20" t="n">
        <v>1.61870966</v>
      </c>
      <c r="G33" s="18" t="n">
        <v>3.79469832</v>
      </c>
      <c r="H33" s="20" t="n">
        <v>1.36174637</v>
      </c>
      <c r="I33" s="18" t="n">
        <v>0</v>
      </c>
      <c r="J33" s="20" t="n">
        <v>0</v>
      </c>
      <c r="K33" s="18" t="s">
        <v>404</v>
      </c>
      <c r="L33" s="20" t="s">
        <v>404</v>
      </c>
      <c r="M33" s="18" t="n">
        <v>0</v>
      </c>
      <c r="N33" s="20" t="n">
        <v>0</v>
      </c>
      <c r="O33" s="18" t="n">
        <v>0</v>
      </c>
      <c r="P33" s="20" t="n">
        <v>0</v>
      </c>
      <c r="Q33" s="18" t="n">
        <v>0.9838321799999999</v>
      </c>
      <c r="R33" s="20" t="n">
        <v>0.87788139</v>
      </c>
    </row>
    <row r="34" spans="1:18">
      <c r="A34" s="15" t="s">
        <v>431</v>
      </c>
      <c r="B34" s="17" t="n">
        <v>6350</v>
      </c>
      <c r="C34" s="18">
        <f>(0.0/B34*100)</f>
        <v/>
      </c>
      <c r="D34" s="19" t="n">
        <v>6350</v>
      </c>
      <c r="E34" s="18" t="n">
        <v>95.66543849</v>
      </c>
      <c r="F34" s="20" t="n">
        <v>1.34558538</v>
      </c>
      <c r="G34" s="18" t="n">
        <v>3.52238632</v>
      </c>
      <c r="H34" s="20" t="n">
        <v>1.21669018</v>
      </c>
      <c r="I34" s="18" t="n">
        <v>0</v>
      </c>
      <c r="J34" s="20" t="n">
        <v>0</v>
      </c>
      <c r="K34" s="18" t="s">
        <v>404</v>
      </c>
      <c r="L34" s="20" t="s">
        <v>404</v>
      </c>
      <c r="M34" s="18" t="n">
        <v>0</v>
      </c>
      <c r="N34" s="20" t="n">
        <v>0</v>
      </c>
      <c r="O34" s="18" t="n">
        <v>0</v>
      </c>
      <c r="P34" s="20" t="n">
        <v>0</v>
      </c>
      <c r="Q34" s="18" t="n">
        <v>0.81217519</v>
      </c>
      <c r="R34" s="20" t="n">
        <v>0.5688406</v>
      </c>
    </row>
    <row r="35" spans="1:18">
      <c r="A35" s="15" t="s">
        <v>432</v>
      </c>
      <c r="B35" s="17" t="n">
        <v>6406</v>
      </c>
      <c r="C35" s="18">
        <f>(443.0/B35*100)</f>
        <v/>
      </c>
      <c r="D35" s="19" t="n">
        <v>5963</v>
      </c>
      <c r="E35" s="18" t="n">
        <v>72.66343714999999</v>
      </c>
      <c r="F35" s="20" t="n">
        <v>0.30584422</v>
      </c>
      <c r="G35" s="18" t="n">
        <v>25.9750242</v>
      </c>
      <c r="H35" s="20" t="n">
        <v>0.29541026</v>
      </c>
      <c r="I35" s="18" t="n">
        <v>0</v>
      </c>
      <c r="J35" s="20" t="n">
        <v>0</v>
      </c>
      <c r="K35" s="18" t="s">
        <v>404</v>
      </c>
      <c r="L35" s="20" t="s">
        <v>404</v>
      </c>
      <c r="M35" s="18" t="n">
        <v>0</v>
      </c>
      <c r="N35" s="20" t="n">
        <v>0</v>
      </c>
      <c r="O35" s="18" t="n">
        <v>0</v>
      </c>
      <c r="P35" s="20" t="n">
        <v>0</v>
      </c>
      <c r="Q35" s="18" t="n">
        <v>1.36153865</v>
      </c>
      <c r="R35" s="20" t="n">
        <v>0.07831411000000001</v>
      </c>
    </row>
    <row r="36" spans="1:18">
      <c r="A36" s="15" t="s">
        <v>433</v>
      </c>
      <c r="B36" s="17" t="n">
        <v>6736</v>
      </c>
      <c r="C36" s="18">
        <f>(10.0/B36*100)</f>
        <v/>
      </c>
      <c r="D36" s="19" t="n">
        <v>6726</v>
      </c>
      <c r="E36" s="18" t="n">
        <v>89.47116689000001</v>
      </c>
      <c r="F36" s="20" t="n">
        <v>2.43448605</v>
      </c>
      <c r="G36" s="18" t="n">
        <v>10.34735313</v>
      </c>
      <c r="H36" s="20" t="n">
        <v>2.43086413</v>
      </c>
      <c r="I36" s="18" t="n">
        <v>0</v>
      </c>
      <c r="J36" s="20" t="n">
        <v>0</v>
      </c>
      <c r="K36" s="18" t="s">
        <v>404</v>
      </c>
      <c r="L36" s="20" t="s">
        <v>404</v>
      </c>
      <c r="M36" s="18" t="n">
        <v>0</v>
      </c>
      <c r="N36" s="20" t="n">
        <v>0</v>
      </c>
      <c r="O36" s="18" t="n">
        <v>0</v>
      </c>
      <c r="P36" s="20" t="n">
        <v>0</v>
      </c>
      <c r="Q36" s="18" t="n">
        <v>0.18147998</v>
      </c>
      <c r="R36" s="20" t="n">
        <v>0.14055256</v>
      </c>
    </row>
    <row r="37" spans="1:18">
      <c r="A37" s="15" t="s">
        <v>434</v>
      </c>
      <c r="B37" s="17" t="n">
        <v>5458</v>
      </c>
      <c r="C37" s="18">
        <f>(0.0/B37*100)</f>
        <v/>
      </c>
      <c r="D37" s="19" t="n">
        <v>5458</v>
      </c>
      <c r="E37" s="18" t="n">
        <v>65.64419019</v>
      </c>
      <c r="F37" s="20" t="n">
        <v>3.53702578</v>
      </c>
      <c r="G37" s="18" t="n">
        <v>33.74046714</v>
      </c>
      <c r="H37" s="20" t="n">
        <v>3.48830343</v>
      </c>
      <c r="I37" s="18" t="n">
        <v>0</v>
      </c>
      <c r="J37" s="20" t="n">
        <v>0</v>
      </c>
      <c r="K37" s="18" t="s">
        <v>404</v>
      </c>
      <c r="L37" s="20" t="s">
        <v>404</v>
      </c>
      <c r="M37" s="18" t="n">
        <v>0</v>
      </c>
      <c r="N37" s="20" t="n">
        <v>0</v>
      </c>
      <c r="O37" s="18" t="n">
        <v>0</v>
      </c>
      <c r="P37" s="20" t="n">
        <v>0</v>
      </c>
      <c r="Q37" s="18" t="n">
        <v>0.61534266</v>
      </c>
      <c r="R37" s="20" t="n">
        <v>0.59880077</v>
      </c>
    </row>
    <row r="38" spans="1:18">
      <c r="A38" s="15" t="s">
        <v>435</v>
      </c>
      <c r="B38" s="17" t="n">
        <v>5860</v>
      </c>
      <c r="C38" s="18">
        <f>(268.0/B38*100)</f>
        <v/>
      </c>
      <c r="D38" s="19" t="n">
        <v>5592</v>
      </c>
      <c r="E38" s="18" t="n">
        <v>65.06261902</v>
      </c>
      <c r="F38" s="20" t="n">
        <v>3.95054869</v>
      </c>
      <c r="G38" s="18" t="n">
        <v>33.03670741</v>
      </c>
      <c r="H38" s="20" t="n">
        <v>3.72161842</v>
      </c>
      <c r="I38" s="18" t="n">
        <v>0</v>
      </c>
      <c r="J38" s="20" t="n">
        <v>0</v>
      </c>
      <c r="K38" s="18" t="s">
        <v>404</v>
      </c>
      <c r="L38" s="20" t="s">
        <v>404</v>
      </c>
      <c r="M38" s="18" t="n">
        <v>0</v>
      </c>
      <c r="N38" s="20" t="n">
        <v>0</v>
      </c>
      <c r="O38" s="18" t="n">
        <v>0</v>
      </c>
      <c r="P38" s="20" t="n">
        <v>0</v>
      </c>
      <c r="Q38" s="18" t="n">
        <v>1.90067356</v>
      </c>
      <c r="R38" s="20" t="n">
        <v>1.03795355</v>
      </c>
    </row>
    <row r="39" spans="1:18">
      <c r="A39" s="15" t="s">
        <v>436</v>
      </c>
      <c r="B39" s="17" t="n">
        <v>5895</v>
      </c>
      <c r="C39" s="18">
        <f>(0.0/B39*100)</f>
        <v/>
      </c>
      <c r="D39" s="19" t="n">
        <v>5895</v>
      </c>
      <c r="E39" s="18" t="n">
        <v>82.12230479999999</v>
      </c>
      <c r="F39" s="20" t="n">
        <v>3.14463056</v>
      </c>
      <c r="G39" s="18" t="n">
        <v>17.8776952</v>
      </c>
      <c r="H39" s="20" t="n">
        <v>3.14463056</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(2954.0/B40*100)</f>
        <v/>
      </c>
      <c r="D40" s="19" t="n">
        <v>11203</v>
      </c>
      <c r="E40" s="18" t="n">
        <v>91.28080958</v>
      </c>
      <c r="F40" s="20" t="n">
        <v>1.72858783</v>
      </c>
      <c r="G40" s="18" t="n">
        <v>4.77886261</v>
      </c>
      <c r="H40" s="20" t="n">
        <v>1.37769736</v>
      </c>
      <c r="I40" s="18" t="n">
        <v>0</v>
      </c>
      <c r="J40" s="20" t="n">
        <v>0</v>
      </c>
      <c r="K40" s="18" t="s">
        <v>404</v>
      </c>
      <c r="L40" s="20" t="s">
        <v>404</v>
      </c>
      <c r="M40" s="18" t="n">
        <v>0</v>
      </c>
      <c r="N40" s="20" t="n">
        <v>0</v>
      </c>
      <c r="O40" s="18" t="n">
        <v>0</v>
      </c>
      <c r="P40" s="20" t="n">
        <v>0</v>
      </c>
      <c r="Q40" s="18" t="n">
        <v>3.94032781</v>
      </c>
      <c r="R40" s="20" t="n">
        <v>1.14795502</v>
      </c>
    </row>
    <row r="41" spans="1:18">
      <c r="A41" s="15" t="s">
        <v>438</v>
      </c>
      <c r="B41" s="17" t="n">
        <v>5712</v>
      </c>
      <c r="C41" s="18">
        <f>(99.0/B41*100)</f>
        <v/>
      </c>
      <c r="D41" s="19" t="n">
        <v>5613</v>
      </c>
      <c r="E41" s="18" t="n">
        <v>90.58806577</v>
      </c>
      <c r="F41" s="20" t="n">
        <v>2.41424906</v>
      </c>
      <c r="G41" s="18" t="n">
        <v>7.39281013</v>
      </c>
      <c r="H41" s="20" t="n">
        <v>2.15922296</v>
      </c>
      <c r="I41" s="18" t="n">
        <v>0</v>
      </c>
      <c r="J41" s="20" t="n">
        <v>0</v>
      </c>
      <c r="K41" s="18" t="s">
        <v>404</v>
      </c>
      <c r="L41" s="20" t="s">
        <v>404</v>
      </c>
      <c r="M41" s="18" t="n">
        <v>0</v>
      </c>
      <c r="N41" s="20" t="n">
        <v>0</v>
      </c>
      <c r="O41" s="18" t="n">
        <v>0</v>
      </c>
      <c r="P41" s="20" t="n">
        <v>0</v>
      </c>
      <c r="Q41" s="18" t="n">
        <v>2.0191241</v>
      </c>
      <c r="R41" s="20" t="n">
        <v>1.16099763</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94.44128218</v>
      </c>
      <c r="F44" s="20" t="n">
        <v>1.82540382</v>
      </c>
      <c r="G44" s="18" t="n">
        <v>5.14504378</v>
      </c>
      <c r="H44" s="20" t="n">
        <v>1.79496696</v>
      </c>
      <c r="I44" s="18" t="n">
        <v>0</v>
      </c>
      <c r="J44" s="20" t="n">
        <v>0</v>
      </c>
      <c r="K44" s="18" t="s">
        <v>404</v>
      </c>
      <c r="L44" s="20" t="s">
        <v>404</v>
      </c>
      <c r="M44" s="18" t="n">
        <v>0</v>
      </c>
      <c r="N44" s="20" t="n">
        <v>0</v>
      </c>
      <c r="O44" s="18" t="n">
        <v>0</v>
      </c>
      <c r="P44" s="20" t="n">
        <v>0</v>
      </c>
      <c r="Q44" s="18" t="n">
        <v>0.41367404</v>
      </c>
      <c r="R44" s="20" t="n">
        <v>0.30886525</v>
      </c>
    </row>
    <row r="45" spans="1:18">
      <c r="A45" s="15" t="s">
        <v>442</v>
      </c>
      <c r="B45" s="17" t="n">
        <v>5519</v>
      </c>
      <c r="C45" s="18">
        <f>(0.0/B45*100)</f>
        <v/>
      </c>
      <c r="D45" s="19" t="n">
        <v>5519</v>
      </c>
      <c r="E45" s="18" t="n">
        <v>76.92449923</v>
      </c>
      <c r="F45" s="20" t="n">
        <v>3.44486852</v>
      </c>
      <c r="G45" s="18" t="n">
        <v>21.91581366</v>
      </c>
      <c r="H45" s="20" t="n">
        <v>3.30894858</v>
      </c>
      <c r="I45" s="18" t="n">
        <v>0</v>
      </c>
      <c r="J45" s="20" t="n">
        <v>0</v>
      </c>
      <c r="K45" s="18" t="s">
        <v>404</v>
      </c>
      <c r="L45" s="20" t="s">
        <v>404</v>
      </c>
      <c r="M45" s="18" t="n">
        <v>0</v>
      </c>
      <c r="N45" s="20" t="n">
        <v>0</v>
      </c>
      <c r="O45" s="18" t="n">
        <v>0</v>
      </c>
      <c r="P45" s="20" t="n">
        <v>0</v>
      </c>
      <c r="Q45" s="18" t="n">
        <v>1.15968711</v>
      </c>
      <c r="R45" s="20" t="n">
        <v>0.84200613</v>
      </c>
    </row>
    <row r="46" spans="1:18">
      <c r="A46" s="15" t="s">
        <v>443</v>
      </c>
      <c r="B46" s="17" t="n">
        <v>23141</v>
      </c>
      <c r="C46" s="18">
        <f>(4196.0/B46*100)</f>
        <v/>
      </c>
      <c r="D46" s="19" t="n">
        <v>18945</v>
      </c>
      <c r="E46" s="18" t="n">
        <v>85.97176066</v>
      </c>
      <c r="F46" s="20" t="n">
        <v>1.35949739</v>
      </c>
      <c r="G46" s="18" t="n">
        <v>7.18915312</v>
      </c>
      <c r="H46" s="20" t="n">
        <v>1.03954456</v>
      </c>
      <c r="I46" s="18" t="n">
        <v>0</v>
      </c>
      <c r="J46" s="20" t="n">
        <v>0</v>
      </c>
      <c r="K46" s="18" t="s">
        <v>404</v>
      </c>
      <c r="L46" s="20" t="s">
        <v>404</v>
      </c>
      <c r="M46" s="18" t="n">
        <v>0</v>
      </c>
      <c r="N46" s="20" t="n">
        <v>0</v>
      </c>
      <c r="O46" s="18" t="n">
        <v>0</v>
      </c>
      <c r="P46" s="20" t="n">
        <v>0</v>
      </c>
      <c r="Q46" s="18" t="n">
        <v>6.83908622</v>
      </c>
      <c r="R46" s="20" t="n">
        <v>1.11174563</v>
      </c>
    </row>
    <row r="47" spans="1:18">
      <c r="A47" s="15" t="s">
        <v>444</v>
      </c>
      <c r="B47" s="17" t="n">
        <v>5928</v>
      </c>
      <c r="C47" s="18">
        <f>(0.0/B47*100)</f>
        <v/>
      </c>
      <c r="D47" s="19" t="n">
        <v>5928</v>
      </c>
      <c r="E47" s="18" t="n">
        <v>77.94338548</v>
      </c>
      <c r="F47" s="20" t="n">
        <v>3.12322371</v>
      </c>
      <c r="G47" s="18" t="n">
        <v>20.1466686</v>
      </c>
      <c r="H47" s="20" t="n">
        <v>2.93012856</v>
      </c>
      <c r="I47" s="18" t="n">
        <v>0</v>
      </c>
      <c r="J47" s="20" t="n">
        <v>0</v>
      </c>
      <c r="K47" s="18" t="s">
        <v>404</v>
      </c>
      <c r="L47" s="20" t="s">
        <v>404</v>
      </c>
      <c r="M47" s="18" t="n">
        <v>0</v>
      </c>
      <c r="N47" s="20" t="n">
        <v>0</v>
      </c>
      <c r="O47" s="18" t="n">
        <v>0</v>
      </c>
      <c r="P47" s="20" t="n">
        <v>0</v>
      </c>
      <c r="Q47" s="18" t="n">
        <v>1.90994592</v>
      </c>
      <c r="R47" s="20" t="n">
        <v>1.10566556</v>
      </c>
    </row>
    <row r="48" spans="1:18">
      <c r="A48" s="15" t="s">
        <v>445</v>
      </c>
      <c r="B48" s="17" t="n">
        <v>9841</v>
      </c>
      <c r="C48" s="18">
        <f>(40.0/B48*100)</f>
        <v/>
      </c>
      <c r="D48" s="19" t="n">
        <v>9801</v>
      </c>
      <c r="E48" s="18" t="n">
        <v>56.95001477</v>
      </c>
      <c r="F48" s="20" t="n">
        <v>4.2273598</v>
      </c>
      <c r="G48" s="18" t="n">
        <v>43.04569192</v>
      </c>
      <c r="H48" s="20" t="n">
        <v>4.22730071</v>
      </c>
      <c r="I48" s="18" t="n">
        <v>0</v>
      </c>
      <c r="J48" s="20" t="n">
        <v>0</v>
      </c>
      <c r="K48" s="18" t="s">
        <v>404</v>
      </c>
      <c r="L48" s="20" t="s">
        <v>404</v>
      </c>
      <c r="M48" s="18" t="n">
        <v>0</v>
      </c>
      <c r="N48" s="20" t="n">
        <v>0</v>
      </c>
      <c r="O48" s="18" t="n">
        <v>0</v>
      </c>
      <c r="P48" s="20" t="n">
        <v>0</v>
      </c>
      <c r="Q48" s="18" t="n">
        <v>0.00429331</v>
      </c>
      <c r="R48" s="20" t="n">
        <v>0.00013876</v>
      </c>
    </row>
    <row r="49" spans="1:18">
      <c r="A49" s="15" t="s">
        <v>446</v>
      </c>
      <c r="B49" s="17" t="n">
        <v>6349</v>
      </c>
      <c r="C49" s="18">
        <f>(52.0/B49*100)</f>
        <v/>
      </c>
      <c r="D49" s="19" t="n">
        <v>6297</v>
      </c>
      <c r="E49" s="18" t="n">
        <v>94.4374981</v>
      </c>
      <c r="F49" s="20" t="n">
        <v>1.54761413</v>
      </c>
      <c r="G49" s="18" t="n">
        <v>5.37484456</v>
      </c>
      <c r="H49" s="20" t="n">
        <v>1.54435673</v>
      </c>
      <c r="I49" s="18" t="n">
        <v>0</v>
      </c>
      <c r="J49" s="20" t="n">
        <v>0</v>
      </c>
      <c r="K49" s="18" t="s">
        <v>404</v>
      </c>
      <c r="L49" s="20" t="s">
        <v>404</v>
      </c>
      <c r="M49" s="18" t="n">
        <v>0</v>
      </c>
      <c r="N49" s="20" t="n">
        <v>0</v>
      </c>
      <c r="O49" s="18" t="n">
        <v>0</v>
      </c>
      <c r="P49" s="20" t="n">
        <v>0</v>
      </c>
      <c r="Q49" s="18" t="n">
        <v>0.18765734</v>
      </c>
      <c r="R49" s="20" t="n">
        <v>0.10876062</v>
      </c>
    </row>
    <row r="50" spans="1:18">
      <c r="A50" s="15" t="s">
        <v>447</v>
      </c>
      <c r="B50" s="17" t="n">
        <v>11795</v>
      </c>
      <c r="C50" s="18">
        <f>(1031.0/B50*100)</f>
        <v/>
      </c>
      <c r="D50" s="19" t="n">
        <v>10764</v>
      </c>
      <c r="E50" s="18" t="n">
        <v>90.02594413</v>
      </c>
      <c r="F50" s="20" t="n">
        <v>2.10827852</v>
      </c>
      <c r="G50" s="18" t="n">
        <v>2.51852884</v>
      </c>
      <c r="H50" s="20" t="n">
        <v>0.98265272</v>
      </c>
      <c r="I50" s="18" t="n">
        <v>0</v>
      </c>
      <c r="J50" s="20" t="n">
        <v>0</v>
      </c>
      <c r="K50" s="18" t="s">
        <v>404</v>
      </c>
      <c r="L50" s="20" t="s">
        <v>404</v>
      </c>
      <c r="M50" s="18" t="n">
        <v>0</v>
      </c>
      <c r="N50" s="20" t="n">
        <v>0</v>
      </c>
      <c r="O50" s="18" t="n">
        <v>0</v>
      </c>
      <c r="P50" s="20" t="n">
        <v>0</v>
      </c>
      <c r="Q50" s="18" t="n">
        <v>7.45552702</v>
      </c>
      <c r="R50" s="20" t="n">
        <v>1.88080064</v>
      </c>
    </row>
    <row r="51" spans="1:18">
      <c r="A51" s="15" t="s">
        <v>448</v>
      </c>
      <c r="B51" s="17" t="n">
        <v>6866</v>
      </c>
      <c r="C51" s="18">
        <f>(0.0/B51*100)</f>
        <v/>
      </c>
      <c r="D51" s="19" t="n">
        <v>6866</v>
      </c>
      <c r="E51" s="18" t="n">
        <v>95.62885719000001</v>
      </c>
      <c r="F51" s="20" t="n">
        <v>1.36479752</v>
      </c>
      <c r="G51" s="18" t="n">
        <v>3.86121265</v>
      </c>
      <c r="H51" s="20" t="n">
        <v>1.2632228</v>
      </c>
      <c r="I51" s="18" t="n">
        <v>0</v>
      </c>
      <c r="J51" s="20" t="n">
        <v>0</v>
      </c>
      <c r="K51" s="18" t="s">
        <v>404</v>
      </c>
      <c r="L51" s="20" t="s">
        <v>404</v>
      </c>
      <c r="M51" s="18" t="n">
        <v>0</v>
      </c>
      <c r="N51" s="20" t="n">
        <v>0</v>
      </c>
      <c r="O51" s="18" t="n">
        <v>0</v>
      </c>
      <c r="P51" s="20" t="n">
        <v>0</v>
      </c>
      <c r="Q51" s="18" t="n">
        <v>0.50993016</v>
      </c>
      <c r="R51" s="20" t="n">
        <v>0.5110257499999999</v>
      </c>
    </row>
    <row r="52" spans="1:18">
      <c r="A52" s="15" t="s">
        <v>449</v>
      </c>
      <c r="B52" s="17" t="n">
        <v>5809</v>
      </c>
      <c r="C52" s="18">
        <f>(0.0/B52*100)</f>
        <v/>
      </c>
      <c r="D52" s="19" t="n">
        <v>5809</v>
      </c>
      <c r="E52" s="18" t="n">
        <v>87.82652176000001</v>
      </c>
      <c r="F52" s="20" t="n">
        <v>2.63522978</v>
      </c>
      <c r="G52" s="18" t="n">
        <v>11.46620721</v>
      </c>
      <c r="H52" s="20" t="n">
        <v>2.63527106</v>
      </c>
      <c r="I52" s="18" t="n">
        <v>0</v>
      </c>
      <c r="J52" s="20" t="n">
        <v>0</v>
      </c>
      <c r="K52" s="18" t="s">
        <v>404</v>
      </c>
      <c r="L52" s="20" t="s">
        <v>404</v>
      </c>
      <c r="M52" s="18" t="n">
        <v>0</v>
      </c>
      <c r="N52" s="20" t="n">
        <v>0</v>
      </c>
      <c r="O52" s="18" t="n">
        <v>0</v>
      </c>
      <c r="P52" s="20" t="n">
        <v>0</v>
      </c>
      <c r="Q52" s="18" t="n">
        <v>0.70727103</v>
      </c>
      <c r="R52" s="20" t="n">
        <v>0.01650758</v>
      </c>
    </row>
    <row r="53" spans="1:18">
      <c r="A53" s="15" t="s">
        <v>450</v>
      </c>
      <c r="B53" s="17" t="n">
        <v>5571</v>
      </c>
      <c r="C53" s="18">
        <f>(0.0/B53*100)</f>
        <v/>
      </c>
      <c r="D53" s="19" t="n">
        <v>5571</v>
      </c>
      <c r="E53" s="18" t="n">
        <v>92.39236828999999</v>
      </c>
      <c r="F53" s="20" t="n">
        <v>0.09079706</v>
      </c>
      <c r="G53" s="18" t="n">
        <v>7.24730285</v>
      </c>
      <c r="H53" s="20" t="n">
        <v>0.09312644</v>
      </c>
      <c r="I53" s="18" t="n">
        <v>0</v>
      </c>
      <c r="J53" s="20" t="n">
        <v>0</v>
      </c>
      <c r="K53" s="18" t="s">
        <v>404</v>
      </c>
      <c r="L53" s="20" t="s">
        <v>404</v>
      </c>
      <c r="M53" s="18" t="n">
        <v>0</v>
      </c>
      <c r="N53" s="20" t="n">
        <v>0</v>
      </c>
      <c r="O53" s="18" t="n">
        <v>0</v>
      </c>
      <c r="P53" s="20" t="n">
        <v>0</v>
      </c>
      <c r="Q53" s="18" t="n">
        <v>0.36032886</v>
      </c>
      <c r="R53" s="20" t="n">
        <v>0.03258823</v>
      </c>
    </row>
    <row r="54" spans="1:18">
      <c r="A54" s="15" t="s">
        <v>451</v>
      </c>
      <c r="B54" s="17" t="n">
        <v>4740</v>
      </c>
      <c r="C54" s="18">
        <f>(199.0/B54*100)</f>
        <v/>
      </c>
      <c r="D54" s="19" t="n">
        <v>4541</v>
      </c>
      <c r="E54" s="18" t="n">
        <v>88.52824959</v>
      </c>
      <c r="F54" s="20" t="n">
        <v>2.50199925</v>
      </c>
      <c r="G54" s="18" t="n">
        <v>8.53767139</v>
      </c>
      <c r="H54" s="20" t="n">
        <v>2.22093</v>
      </c>
      <c r="I54" s="18" t="n">
        <v>0</v>
      </c>
      <c r="J54" s="20" t="n">
        <v>0</v>
      </c>
      <c r="K54" s="18" t="s">
        <v>404</v>
      </c>
      <c r="L54" s="20" t="s">
        <v>404</v>
      </c>
      <c r="M54" s="18" t="n">
        <v>0</v>
      </c>
      <c r="N54" s="20" t="n">
        <v>0</v>
      </c>
      <c r="O54" s="18" t="n">
        <v>0</v>
      </c>
      <c r="P54" s="20" t="n">
        <v>0</v>
      </c>
      <c r="Q54" s="18" t="n">
        <v>2.93407901</v>
      </c>
      <c r="R54" s="20" t="n">
        <v>1.21190387</v>
      </c>
    </row>
    <row r="55" spans="1:18">
      <c r="A55" s="15" t="s">
        <v>452</v>
      </c>
      <c r="B55" s="17" t="n">
        <v>5316</v>
      </c>
      <c r="C55" s="18">
        <f>(43.0/B55*100)</f>
        <v/>
      </c>
      <c r="D55" s="19" t="n">
        <v>5273</v>
      </c>
      <c r="E55" s="18" t="n">
        <v>96.82762004</v>
      </c>
      <c r="F55" s="20" t="n">
        <v>1.1872147</v>
      </c>
      <c r="G55" s="18" t="n">
        <v>1.26416855</v>
      </c>
      <c r="H55" s="20" t="n">
        <v>0.69976172</v>
      </c>
      <c r="I55" s="18" t="n">
        <v>0</v>
      </c>
      <c r="J55" s="20" t="n">
        <v>0</v>
      </c>
      <c r="K55" s="18" t="s">
        <v>404</v>
      </c>
      <c r="L55" s="20" t="s">
        <v>404</v>
      </c>
      <c r="M55" s="18" t="n">
        <v>0</v>
      </c>
      <c r="N55" s="20" t="n">
        <v>0</v>
      </c>
      <c r="O55" s="18" t="n">
        <v>0</v>
      </c>
      <c r="P55" s="20" t="n">
        <v>0</v>
      </c>
      <c r="Q55" s="18" t="n">
        <v>1.90821141</v>
      </c>
      <c r="R55" s="20" t="n">
        <v>0.95777949</v>
      </c>
    </row>
    <row r="56" spans="1:18">
      <c r="A56" s="15" t="s">
        <v>453</v>
      </c>
      <c r="B56" s="17" t="n">
        <v>5359</v>
      </c>
      <c r="C56" s="18">
        <f>(0.0/B56*100)</f>
        <v/>
      </c>
      <c r="D56" s="19" t="n">
        <v>5359</v>
      </c>
      <c r="E56" s="18" t="n">
        <v>62.93142934</v>
      </c>
      <c r="F56" s="20" t="n">
        <v>4.42304991</v>
      </c>
      <c r="G56" s="18" t="n">
        <v>32.11620316</v>
      </c>
      <c r="H56" s="20" t="n">
        <v>4.38519679</v>
      </c>
      <c r="I56" s="18" t="n">
        <v>0</v>
      </c>
      <c r="J56" s="20" t="n">
        <v>0</v>
      </c>
      <c r="K56" s="18" t="s">
        <v>404</v>
      </c>
      <c r="L56" s="20" t="s">
        <v>404</v>
      </c>
      <c r="M56" s="18" t="n">
        <v>0</v>
      </c>
      <c r="N56" s="20" t="n">
        <v>0</v>
      </c>
      <c r="O56" s="18" t="n">
        <v>0</v>
      </c>
      <c r="P56" s="20" t="n">
        <v>0</v>
      </c>
      <c r="Q56" s="18" t="n">
        <v>4.9523675</v>
      </c>
      <c r="R56" s="20" t="n">
        <v>1.7415227</v>
      </c>
    </row>
    <row r="57" spans="1:18">
      <c r="A57" s="15" t="s">
        <v>454</v>
      </c>
      <c r="B57" s="17" t="n">
        <v>6513</v>
      </c>
      <c r="C57" s="18">
        <f>(0.0/B57*100)</f>
        <v/>
      </c>
      <c r="D57" s="19" t="n">
        <v>6513</v>
      </c>
      <c r="E57" s="18" t="n">
        <v>91.65860137999999</v>
      </c>
      <c r="F57" s="20" t="n">
        <v>1.78134047</v>
      </c>
      <c r="G57" s="18" t="n">
        <v>7.46463154</v>
      </c>
      <c r="H57" s="20" t="n">
        <v>1.78470192</v>
      </c>
      <c r="I57" s="18" t="n">
        <v>0</v>
      </c>
      <c r="J57" s="20" t="n">
        <v>0</v>
      </c>
      <c r="K57" s="18" t="s">
        <v>404</v>
      </c>
      <c r="L57" s="20" t="s">
        <v>404</v>
      </c>
      <c r="M57" s="18" t="n">
        <v>0</v>
      </c>
      <c r="N57" s="20" t="n">
        <v>0</v>
      </c>
      <c r="O57" s="18" t="n">
        <v>0</v>
      </c>
      <c r="P57" s="20" t="n">
        <v>0</v>
      </c>
      <c r="Q57" s="18" t="n">
        <v>0.87676709</v>
      </c>
      <c r="R57" s="20" t="n">
        <v>0.63175974</v>
      </c>
    </row>
    <row r="58" spans="1:18">
      <c r="A58" s="15" t="s">
        <v>455</v>
      </c>
      <c r="B58" s="17" t="n">
        <v>7267</v>
      </c>
      <c r="C58" s="18">
        <f>(0.0/B58*100)</f>
        <v/>
      </c>
      <c r="D58" s="19" t="n">
        <v>7267</v>
      </c>
      <c r="E58" s="18" t="n">
        <v>97.16654902000001</v>
      </c>
      <c r="F58" s="20" t="n">
        <v>1.13698873</v>
      </c>
      <c r="G58" s="18" t="n">
        <v>2.18231312</v>
      </c>
      <c r="H58" s="20" t="n">
        <v>0.9696479099999999</v>
      </c>
      <c r="I58" s="18" t="n">
        <v>0</v>
      </c>
      <c r="J58" s="20" t="n">
        <v>0</v>
      </c>
      <c r="K58" s="18" t="s">
        <v>404</v>
      </c>
      <c r="L58" s="20" t="s">
        <v>404</v>
      </c>
      <c r="M58" s="18" t="n">
        <v>0</v>
      </c>
      <c r="N58" s="20" t="n">
        <v>0</v>
      </c>
      <c r="O58" s="18" t="n">
        <v>0</v>
      </c>
      <c r="P58" s="20" t="n">
        <v>0</v>
      </c>
      <c r="Q58" s="18" t="n">
        <v>0.65113785</v>
      </c>
      <c r="R58" s="20" t="n">
        <v>0.59944192</v>
      </c>
    </row>
    <row r="59" spans="1:18">
      <c r="A59" s="15" t="s">
        <v>456</v>
      </c>
      <c r="B59" s="17" t="n">
        <v>4826</v>
      </c>
      <c r="C59" s="18">
        <f>(0.0/B59*100)</f>
        <v/>
      </c>
      <c r="D59" s="19" t="n">
        <v>4826</v>
      </c>
      <c r="E59" s="18" t="n">
        <v>76.81091236</v>
      </c>
      <c r="F59" s="20" t="n">
        <v>0.98155187</v>
      </c>
      <c r="G59" s="18" t="n">
        <v>21.13816523</v>
      </c>
      <c r="H59" s="20" t="n">
        <v>0.99543067</v>
      </c>
      <c r="I59" s="18" t="n">
        <v>0</v>
      </c>
      <c r="J59" s="20" t="n">
        <v>0</v>
      </c>
      <c r="K59" s="18" t="s">
        <v>404</v>
      </c>
      <c r="L59" s="20" t="s">
        <v>404</v>
      </c>
      <c r="M59" s="18" t="n">
        <v>0</v>
      </c>
      <c r="N59" s="20" t="n">
        <v>0</v>
      </c>
      <c r="O59" s="18" t="n">
        <v>0</v>
      </c>
      <c r="P59" s="20" t="n">
        <v>0</v>
      </c>
      <c r="Q59" s="18" t="n">
        <v>2.0509224</v>
      </c>
      <c r="R59" s="20" t="n">
        <v>0.16782725</v>
      </c>
    </row>
    <row r="60" spans="1:18">
      <c r="A60" s="15" t="s">
        <v>457</v>
      </c>
      <c r="B60" s="17" t="n">
        <v>4546</v>
      </c>
      <c r="C60" s="18">
        <f>(0.0/B60*100)</f>
        <v/>
      </c>
      <c r="D60" s="19" t="n">
        <v>4546</v>
      </c>
      <c r="E60" s="18" t="n">
        <v>85.84375058000001</v>
      </c>
      <c r="F60" s="20" t="n">
        <v>2.41367175</v>
      </c>
      <c r="G60" s="18" t="n">
        <v>8.306586749999999</v>
      </c>
      <c r="H60" s="20" t="n">
        <v>2.09620136</v>
      </c>
      <c r="I60" s="18" t="n">
        <v>0</v>
      </c>
      <c r="J60" s="20" t="n">
        <v>0</v>
      </c>
      <c r="K60" s="18" t="s">
        <v>404</v>
      </c>
      <c r="L60" s="20" t="s">
        <v>404</v>
      </c>
      <c r="M60" s="18" t="n">
        <v>0</v>
      </c>
      <c r="N60" s="20" t="n">
        <v>0</v>
      </c>
      <c r="O60" s="18" t="n">
        <v>0</v>
      </c>
      <c r="P60" s="20" t="n">
        <v>0</v>
      </c>
      <c r="Q60" s="18" t="n">
        <v>5.84966267</v>
      </c>
      <c r="R60" s="20" t="n">
        <v>1.2783685</v>
      </c>
    </row>
    <row r="61" spans="1:18">
      <c r="A61" s="15" t="s">
        <v>458</v>
      </c>
      <c r="B61" s="17" t="n">
        <v>6525</v>
      </c>
      <c r="C61" s="18">
        <f>(0.0/B61*100)</f>
        <v/>
      </c>
      <c r="D61" s="19" t="n">
        <v>6525</v>
      </c>
      <c r="E61" s="18" t="n">
        <v>95.62878393</v>
      </c>
      <c r="F61" s="20" t="n">
        <v>1.03979612</v>
      </c>
      <c r="G61" s="18" t="n">
        <v>3.81730611</v>
      </c>
      <c r="H61" s="20" t="n">
        <v>0.88422819</v>
      </c>
      <c r="I61" s="18" t="n">
        <v>0</v>
      </c>
      <c r="J61" s="20" t="n">
        <v>0</v>
      </c>
      <c r="K61" s="18" t="s">
        <v>404</v>
      </c>
      <c r="L61" s="20" t="s">
        <v>404</v>
      </c>
      <c r="M61" s="18" t="n">
        <v>0</v>
      </c>
      <c r="N61" s="20" t="n">
        <v>0</v>
      </c>
      <c r="O61" s="18" t="n">
        <v>0</v>
      </c>
      <c r="P61" s="20" t="n">
        <v>0</v>
      </c>
      <c r="Q61" s="18" t="n">
        <v>0.55390996</v>
      </c>
      <c r="R61" s="20" t="n">
        <v>0.5564910199999999</v>
      </c>
    </row>
    <row r="62" spans="1:18">
      <c r="A62" s="15" t="s">
        <v>459</v>
      </c>
      <c r="B62" s="17" t="n">
        <v>4476</v>
      </c>
      <c r="C62" s="18">
        <f>(0.0/B62*100)</f>
        <v/>
      </c>
      <c r="D62" s="19" t="n">
        <v>4476</v>
      </c>
      <c r="E62" s="18" t="n">
        <v>84.14345629</v>
      </c>
      <c r="F62" s="20" t="n">
        <v>0.05532288</v>
      </c>
      <c r="G62" s="18" t="n">
        <v>15.85654371</v>
      </c>
      <c r="H62" s="20" t="n">
        <v>0.05532288</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82.93499251</v>
      </c>
      <c r="F63" s="20" t="n">
        <v>0.10114831</v>
      </c>
      <c r="G63" s="18" t="n">
        <v>8.25654185</v>
      </c>
      <c r="H63" s="20" t="n">
        <v>0.0677608</v>
      </c>
      <c r="I63" s="18" t="n">
        <v>0</v>
      </c>
      <c r="J63" s="20" t="n">
        <v>0</v>
      </c>
      <c r="K63" s="18" t="s">
        <v>404</v>
      </c>
      <c r="L63" s="20" t="s">
        <v>404</v>
      </c>
      <c r="M63" s="18" t="n">
        <v>0</v>
      </c>
      <c r="N63" s="20" t="n">
        <v>0</v>
      </c>
      <c r="O63" s="18" t="n">
        <v>0</v>
      </c>
      <c r="P63" s="20" t="n">
        <v>0</v>
      </c>
      <c r="Q63" s="18" t="n">
        <v>8.80846564</v>
      </c>
      <c r="R63" s="20" t="n">
        <v>0.07829804999999999</v>
      </c>
    </row>
    <row r="64" spans="1:18">
      <c r="A64" s="15" t="s">
        <v>461</v>
      </c>
      <c r="B64" s="17" t="n">
        <v>3634</v>
      </c>
      <c r="C64" s="18">
        <f>(27.0/B64*100)</f>
        <v/>
      </c>
      <c r="D64" s="19" t="n">
        <v>3607</v>
      </c>
      <c r="E64" s="18" t="n">
        <v>71.09939970000001</v>
      </c>
      <c r="F64" s="20" t="n">
        <v>0.10744387</v>
      </c>
      <c r="G64" s="18" t="n">
        <v>28.61931258</v>
      </c>
      <c r="H64" s="20" t="n">
        <v>0.10648278</v>
      </c>
      <c r="I64" s="18" t="n">
        <v>0</v>
      </c>
      <c r="J64" s="20" t="n">
        <v>0</v>
      </c>
      <c r="K64" s="18" t="s">
        <v>404</v>
      </c>
      <c r="L64" s="20" t="s">
        <v>404</v>
      </c>
      <c r="M64" s="18" t="n">
        <v>0</v>
      </c>
      <c r="N64" s="20" t="n">
        <v>0</v>
      </c>
      <c r="O64" s="18" t="n">
        <v>0</v>
      </c>
      <c r="P64" s="20" t="n">
        <v>0</v>
      </c>
      <c r="Q64" s="18" t="n">
        <v>0.28128772</v>
      </c>
      <c r="R64" s="20" t="n">
        <v>0.03910025</v>
      </c>
    </row>
    <row r="65" spans="1:18">
      <c r="A65" s="15" t="s">
        <v>462</v>
      </c>
      <c r="B65" s="17" t="n">
        <v>5325</v>
      </c>
      <c r="C65" s="18">
        <f>(0.0/B65*100)</f>
        <v/>
      </c>
      <c r="D65" s="19" t="n">
        <v>5325</v>
      </c>
      <c r="E65" s="18" t="n">
        <v>87.03552941</v>
      </c>
      <c r="F65" s="20" t="n">
        <v>2.1115324</v>
      </c>
      <c r="G65" s="18" t="n">
        <v>12.96447059</v>
      </c>
      <c r="H65" s="20" t="n">
        <v>2.1115324</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84.39835277</v>
      </c>
      <c r="F66" s="20" t="n">
        <v>0.34150674</v>
      </c>
      <c r="G66" s="18" t="n">
        <v>15.60164723</v>
      </c>
      <c r="H66" s="20" t="n">
        <v>0.34150674</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83.59534051</v>
      </c>
      <c r="F67" s="20" t="n">
        <v>2.47512822</v>
      </c>
      <c r="G67" s="18" t="n">
        <v>15.10999839</v>
      </c>
      <c r="H67" s="20" t="n">
        <v>2.32911148</v>
      </c>
      <c r="I67" s="18" t="n">
        <v>0</v>
      </c>
      <c r="J67" s="20" t="n">
        <v>0</v>
      </c>
      <c r="K67" s="18" t="s">
        <v>404</v>
      </c>
      <c r="L67" s="20" t="s">
        <v>404</v>
      </c>
      <c r="M67" s="18" t="n">
        <v>0</v>
      </c>
      <c r="N67" s="20" t="n">
        <v>0</v>
      </c>
      <c r="O67" s="18" t="n">
        <v>0</v>
      </c>
      <c r="P67" s="20" t="n">
        <v>0</v>
      </c>
      <c r="Q67" s="18" t="n">
        <v>1.29466109</v>
      </c>
      <c r="R67" s="20" t="n">
        <v>0.82721691</v>
      </c>
    </row>
    <row r="68" spans="1:18">
      <c r="A68" s="15" t="s">
        <v>465</v>
      </c>
      <c r="B68" s="17" t="n">
        <v>12083</v>
      </c>
      <c r="C68" s="18">
        <f>(0.0/B68*100)</f>
        <v/>
      </c>
      <c r="D68" s="19" t="n">
        <v>12083</v>
      </c>
      <c r="E68" s="18" t="n">
        <v>92.51194460000001</v>
      </c>
      <c r="F68" s="20" t="n">
        <v>0.06268397000000001</v>
      </c>
      <c r="G68" s="18" t="n">
        <v>6.75724986</v>
      </c>
      <c r="H68" s="20" t="n">
        <v>0.0576183</v>
      </c>
      <c r="I68" s="18" t="n">
        <v>0</v>
      </c>
      <c r="J68" s="20" t="n">
        <v>0</v>
      </c>
      <c r="K68" s="18" t="s">
        <v>404</v>
      </c>
      <c r="L68" s="20" t="s">
        <v>404</v>
      </c>
      <c r="M68" s="18" t="n">
        <v>0</v>
      </c>
      <c r="N68" s="20" t="n">
        <v>0</v>
      </c>
      <c r="O68" s="18" t="n">
        <v>0</v>
      </c>
      <c r="P68" s="20" t="n">
        <v>0</v>
      </c>
      <c r="Q68" s="18" t="n">
        <v>0.73080554</v>
      </c>
      <c r="R68" s="20" t="n">
        <v>0.02197892</v>
      </c>
    </row>
    <row r="69" spans="1:18">
      <c r="A69" s="15" t="s">
        <v>466</v>
      </c>
      <c r="B69" s="17" t="n">
        <v>4876</v>
      </c>
      <c r="C69" s="18">
        <f>(0.0/B69*100)</f>
        <v/>
      </c>
      <c r="D69" s="19" t="n">
        <v>4876</v>
      </c>
      <c r="E69" s="18" t="n">
        <v>87.79579336</v>
      </c>
      <c r="F69" s="20" t="n">
        <v>2.6144278</v>
      </c>
      <c r="G69" s="18" t="n">
        <v>9.566252670000001</v>
      </c>
      <c r="H69" s="20" t="n">
        <v>2.45395883</v>
      </c>
      <c r="I69" s="18" t="n">
        <v>0</v>
      </c>
      <c r="J69" s="20" t="n">
        <v>0</v>
      </c>
      <c r="K69" s="18" t="s">
        <v>404</v>
      </c>
      <c r="L69" s="20" t="s">
        <v>404</v>
      </c>
      <c r="M69" s="18" t="n">
        <v>0</v>
      </c>
      <c r="N69" s="20" t="n">
        <v>0</v>
      </c>
      <c r="O69" s="18" t="n">
        <v>0</v>
      </c>
      <c r="P69" s="20" t="n">
        <v>0</v>
      </c>
      <c r="Q69" s="18" t="n">
        <v>2.63795397</v>
      </c>
      <c r="R69" s="20" t="n">
        <v>1.31591912</v>
      </c>
    </row>
    <row r="70" spans="1:18">
      <c r="A70" s="15" t="s">
        <v>467</v>
      </c>
      <c r="B70" s="17" t="n">
        <v>6036</v>
      </c>
      <c r="C70" s="18">
        <f>(0.0/B70*100)</f>
        <v/>
      </c>
      <c r="D70" s="19" t="n">
        <v>6036</v>
      </c>
      <c r="E70" s="18" t="n">
        <v>98.69943278</v>
      </c>
      <c r="F70" s="20" t="n">
        <v>1.14119805</v>
      </c>
      <c r="G70" s="18" t="n">
        <v>1.30056722</v>
      </c>
      <c r="H70" s="20" t="n">
        <v>1.14119805</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76.77185243</v>
      </c>
      <c r="F71" s="20" t="n">
        <v>1.141892</v>
      </c>
      <c r="G71" s="18" t="n">
        <v>23.22814757</v>
      </c>
      <c r="H71" s="20" t="n">
        <v>1.141892</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84.60744685</v>
      </c>
      <c r="F72" s="20" t="n">
        <v>2.44233723</v>
      </c>
      <c r="G72" s="18" t="n">
        <v>14.05410152</v>
      </c>
      <c r="H72" s="20" t="n">
        <v>2.26671548</v>
      </c>
      <c r="I72" s="18" t="n">
        <v>0</v>
      </c>
      <c r="J72" s="20" t="n">
        <v>0</v>
      </c>
      <c r="K72" s="18" t="s">
        <v>404</v>
      </c>
      <c r="L72" s="20" t="s">
        <v>404</v>
      </c>
      <c r="M72" s="18" t="n">
        <v>0</v>
      </c>
      <c r="N72" s="20" t="n">
        <v>0</v>
      </c>
      <c r="O72" s="18" t="n">
        <v>0</v>
      </c>
      <c r="P72" s="20" t="n">
        <v>0</v>
      </c>
      <c r="Q72" s="18" t="n">
        <v>1.33845163</v>
      </c>
      <c r="R72" s="20" t="n">
        <v>0.80242693</v>
      </c>
    </row>
    <row r="73" spans="1:18">
      <c r="A73" s="15" t="s">
        <v>470</v>
      </c>
      <c r="B73" s="17" t="n">
        <v>8249</v>
      </c>
      <c r="C73" s="18">
        <f>(0.0/B73*100)</f>
        <v/>
      </c>
      <c r="D73" s="19" t="n">
        <v>8249</v>
      </c>
      <c r="E73" s="18" t="n">
        <v>93.59909136</v>
      </c>
      <c r="F73" s="20" t="n">
        <v>1.89768321</v>
      </c>
      <c r="G73" s="18" t="n">
        <v>4.0851345</v>
      </c>
      <c r="H73" s="20" t="n">
        <v>1.53538874</v>
      </c>
      <c r="I73" s="18" t="n">
        <v>0</v>
      </c>
      <c r="J73" s="20" t="n">
        <v>0</v>
      </c>
      <c r="K73" s="18" t="s">
        <v>404</v>
      </c>
      <c r="L73" s="20" t="s">
        <v>404</v>
      </c>
      <c r="M73" s="18" t="n">
        <v>0</v>
      </c>
      <c r="N73" s="20" t="n">
        <v>0</v>
      </c>
      <c r="O73" s="18" t="n">
        <v>0</v>
      </c>
      <c r="P73" s="20" t="n">
        <v>0</v>
      </c>
      <c r="Q73" s="18" t="n">
        <v>2.31577415</v>
      </c>
      <c r="R73" s="20" t="n">
        <v>1.11523698</v>
      </c>
    </row>
    <row r="74" spans="1:18">
      <c r="A74" s="15" t="s">
        <v>471</v>
      </c>
      <c r="B74" s="17" t="n">
        <v>4692</v>
      </c>
      <c r="C74" s="18">
        <f>(484.0/B74*100)</f>
        <v/>
      </c>
      <c r="D74" s="19" t="n">
        <v>4208</v>
      </c>
      <c r="E74" s="18" t="n">
        <v>73.51862130000001</v>
      </c>
      <c r="F74" s="20" t="n">
        <v>0.30126256</v>
      </c>
      <c r="G74" s="18" t="n">
        <v>25.99684058</v>
      </c>
      <c r="H74" s="20" t="n">
        <v>0.30405988</v>
      </c>
      <c r="I74" s="18" t="n">
        <v>0</v>
      </c>
      <c r="J74" s="20" t="n">
        <v>0</v>
      </c>
      <c r="K74" s="18" t="s">
        <v>404</v>
      </c>
      <c r="L74" s="20" t="s">
        <v>404</v>
      </c>
      <c r="M74" s="18" t="n">
        <v>0</v>
      </c>
      <c r="N74" s="20" t="n">
        <v>0</v>
      </c>
      <c r="O74" s="18" t="n">
        <v>0</v>
      </c>
      <c r="P74" s="20" t="n">
        <v>0</v>
      </c>
      <c r="Q74" s="18" t="n">
        <v>0.48453812</v>
      </c>
      <c r="R74" s="20" t="n">
        <v>0.04618876</v>
      </c>
    </row>
    <row r="75" spans="1:18">
      <c r="A75" s="15" t="s">
        <v>472</v>
      </c>
      <c r="B75" s="17" t="n">
        <v>5375</v>
      </c>
      <c r="C75" s="18">
        <f>(483.0/B75*100)</f>
        <v/>
      </c>
      <c r="D75" s="19" t="n">
        <v>4892</v>
      </c>
      <c r="E75" s="18" t="n">
        <v>88.46273039</v>
      </c>
      <c r="F75" s="20" t="n">
        <v>2.80391556</v>
      </c>
      <c r="G75" s="18" t="n">
        <v>2.85993394</v>
      </c>
      <c r="H75" s="20" t="n">
        <v>1.42503785</v>
      </c>
      <c r="I75" s="18" t="n">
        <v>0</v>
      </c>
      <c r="J75" s="20" t="n">
        <v>0</v>
      </c>
      <c r="K75" s="18" t="s">
        <v>404</v>
      </c>
      <c r="L75" s="20" t="s">
        <v>404</v>
      </c>
      <c r="M75" s="18" t="n">
        <v>0</v>
      </c>
      <c r="N75" s="20" t="n">
        <v>0</v>
      </c>
      <c r="O75" s="18" t="n">
        <v>0</v>
      </c>
      <c r="P75" s="20" t="n">
        <v>0</v>
      </c>
      <c r="Q75" s="18" t="n">
        <v>8.677335660000001</v>
      </c>
      <c r="R75" s="20" t="n">
        <v>2.4245439</v>
      </c>
    </row>
    <row r="76" spans="1:18">
      <c r="A76" s="15" t="s">
        <v>473</v>
      </c>
      <c r="B76" s="17" t="n">
        <v>14167</v>
      </c>
      <c r="C76" s="18">
        <f>(1400.0/B76*100)</f>
        <v/>
      </c>
      <c r="D76" s="19" t="n">
        <v>12767</v>
      </c>
      <c r="E76" s="18" t="n">
        <v>91.54594005</v>
      </c>
      <c r="F76" s="20" t="n">
        <v>1.9242418</v>
      </c>
      <c r="G76" s="18" t="n">
        <v>3.12322503</v>
      </c>
      <c r="H76" s="20" t="n">
        <v>1.33313968</v>
      </c>
      <c r="I76" s="18" t="n">
        <v>0</v>
      </c>
      <c r="J76" s="20" t="n">
        <v>0</v>
      </c>
      <c r="K76" s="18" t="s">
        <v>404</v>
      </c>
      <c r="L76" s="20" t="s">
        <v>404</v>
      </c>
      <c r="M76" s="18" t="n">
        <v>0</v>
      </c>
      <c r="N76" s="20" t="n">
        <v>0</v>
      </c>
      <c r="O76" s="18" t="n">
        <v>0</v>
      </c>
      <c r="P76" s="20" t="n">
        <v>0</v>
      </c>
      <c r="Q76" s="18" t="n">
        <v>5.33083492</v>
      </c>
      <c r="R76" s="20" t="n">
        <v>1.38810963</v>
      </c>
    </row>
    <row r="77" spans="1:18">
      <c r="A77" s="15" t="s">
        <v>474</v>
      </c>
      <c r="B77" s="17" t="n">
        <v>6062</v>
      </c>
      <c r="C77" s="18">
        <f>(0.0/B77*100)</f>
        <v/>
      </c>
      <c r="D77" s="19" t="n">
        <v>6062</v>
      </c>
      <c r="E77" s="18" t="n">
        <v>82.68642973</v>
      </c>
      <c r="F77" s="20" t="n">
        <v>2.13230332</v>
      </c>
      <c r="G77" s="18" t="n">
        <v>17.31357027</v>
      </c>
      <c r="H77" s="20" t="n">
        <v>2.13230332</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93.27207619000001</v>
      </c>
      <c r="F78" s="20" t="n">
        <v>2.5151599</v>
      </c>
      <c r="G78" s="18" t="n">
        <v>5.52809864</v>
      </c>
      <c r="H78" s="20" t="n">
        <v>2.39777205</v>
      </c>
      <c r="I78" s="18" t="n">
        <v>0</v>
      </c>
      <c r="J78" s="20" t="n">
        <v>0</v>
      </c>
      <c r="K78" s="18" t="s">
        <v>404</v>
      </c>
      <c r="L78" s="20" t="s">
        <v>404</v>
      </c>
      <c r="M78" s="18" t="n">
        <v>0</v>
      </c>
      <c r="N78" s="20" t="n">
        <v>0</v>
      </c>
      <c r="O78" s="18" t="n">
        <v>0</v>
      </c>
      <c r="P78" s="20" t="n">
        <v>0</v>
      </c>
      <c r="Q78" s="18" t="n">
        <v>1.19982517</v>
      </c>
      <c r="R78" s="20" t="n">
        <v>0.84342578</v>
      </c>
    </row>
    <row customHeight="1" ht="25" r="79" spans="1:18">
      <c r="A79" s="15" t="s">
        <v>476</v>
      </c>
      <c r="B79" s="17" t="n">
        <v>1657</v>
      </c>
      <c r="C79" s="18">
        <f>(21.0/B79*100)</f>
        <v/>
      </c>
      <c r="D79" s="19" t="n">
        <v>1636</v>
      </c>
      <c r="E79" s="18" t="n">
        <v>85.14686039999999</v>
      </c>
      <c r="F79" s="20" t="n">
        <v>5.18006047</v>
      </c>
      <c r="G79" s="18" t="n">
        <v>12.53231526</v>
      </c>
      <c r="H79" s="20" t="n">
        <v>5.01754984</v>
      </c>
      <c r="I79" s="18" t="n">
        <v>0</v>
      </c>
      <c r="J79" s="20" t="n">
        <v>0</v>
      </c>
      <c r="K79" s="18" t="s">
        <v>404</v>
      </c>
      <c r="L79" s="20" t="s">
        <v>404</v>
      </c>
      <c r="M79" s="18" t="n">
        <v>0</v>
      </c>
      <c r="N79" s="20" t="n">
        <v>0</v>
      </c>
      <c r="O79" s="18" t="n">
        <v>0</v>
      </c>
      <c r="P79" s="20" t="n">
        <v>0</v>
      </c>
      <c r="Q79" s="18" t="n">
        <v>2.32082434</v>
      </c>
      <c r="R79" s="20" t="n">
        <v>1.34245298</v>
      </c>
    </row>
    <row r="80" spans="1:18">
      <c r="A80" s="15" t="s">
        <v>477</v>
      </c>
      <c r="B80" s="17" t="n">
        <v>7841</v>
      </c>
      <c r="C80" s="18">
        <f>(0.0/B80*100)</f>
        <v/>
      </c>
      <c r="D80" s="19" t="n">
        <v>7841</v>
      </c>
      <c r="E80" s="18" t="n">
        <v>88.56225427</v>
      </c>
      <c r="F80" s="20" t="n">
        <v>2.46964674</v>
      </c>
      <c r="G80" s="18" t="n">
        <v>11.43774573</v>
      </c>
      <c r="H80" s="20" t="n">
        <v>2.46964674</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93.69932244</v>
      </c>
      <c r="F81" s="20" t="n">
        <v>2.50255634</v>
      </c>
      <c r="G81" s="18" t="n">
        <v>6.28069813</v>
      </c>
      <c r="H81" s="20" t="n">
        <v>2.50276026</v>
      </c>
      <c r="I81" s="18" t="n">
        <v>0</v>
      </c>
      <c r="J81" s="20" t="n">
        <v>0</v>
      </c>
      <c r="K81" s="18" t="s">
        <v>404</v>
      </c>
      <c r="L81" s="20" t="s">
        <v>404</v>
      </c>
      <c r="M81" s="18" t="n">
        <v>0</v>
      </c>
      <c r="N81" s="20" t="n">
        <v>0</v>
      </c>
      <c r="O81" s="18" t="n">
        <v>0</v>
      </c>
      <c r="P81" s="20" t="n">
        <v>0</v>
      </c>
      <c r="Q81" s="18" t="n">
        <v>0.01997943</v>
      </c>
      <c r="R81" s="20" t="n">
        <v>0.00074735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676</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45.05229963</v>
      </c>
      <c r="F7" s="20" t="n">
        <v>2.01342049</v>
      </c>
      <c r="G7" s="18" t="n">
        <v>49.12575243</v>
      </c>
      <c r="H7" s="20" t="n">
        <v>1.98406571</v>
      </c>
      <c r="I7" s="18" t="n">
        <v>1.24296864</v>
      </c>
      <c r="J7" s="20" t="n">
        <v>0.46056053</v>
      </c>
      <c r="K7" s="18" t="n">
        <v>0</v>
      </c>
      <c r="L7" s="20" t="n">
        <v>0</v>
      </c>
      <c r="M7" s="18" t="s">
        <v>404</v>
      </c>
      <c r="N7" s="20" t="s">
        <v>404</v>
      </c>
      <c r="O7" s="18" t="n">
        <v>0</v>
      </c>
      <c r="P7" s="20" t="n">
        <v>0</v>
      </c>
      <c r="Q7" s="18" t="n">
        <v>0</v>
      </c>
      <c r="R7" s="20" t="n">
        <v>0</v>
      </c>
      <c r="S7" s="18" t="n">
        <v>4.57897929</v>
      </c>
      <c r="T7" s="20" t="n">
        <v>0.7836343099999999</v>
      </c>
    </row>
    <row r="8" spans="1:20">
      <c r="A8" s="15" t="s">
        <v>405</v>
      </c>
      <c r="B8" s="17" t="n">
        <v>7007</v>
      </c>
      <c r="C8" s="18">
        <f>(0.0/B8*100)</f>
        <v/>
      </c>
      <c r="D8" s="19" t="n">
        <v>7007</v>
      </c>
      <c r="E8" s="18" t="n">
        <v>33.2376824</v>
      </c>
      <c r="F8" s="20" t="n">
        <v>3.18549572</v>
      </c>
      <c r="G8" s="18" t="n">
        <v>53.06456379</v>
      </c>
      <c r="H8" s="20" t="n">
        <v>3.31865529</v>
      </c>
      <c r="I8" s="18" t="n">
        <v>10.43818314</v>
      </c>
      <c r="J8" s="20" t="n">
        <v>2.34965832</v>
      </c>
      <c r="K8" s="18" t="n">
        <v>0</v>
      </c>
      <c r="L8" s="20" t="n">
        <v>0</v>
      </c>
      <c r="M8" s="18" t="s">
        <v>404</v>
      </c>
      <c r="N8" s="20" t="s">
        <v>404</v>
      </c>
      <c r="O8" s="18" t="n">
        <v>0</v>
      </c>
      <c r="P8" s="20" t="n">
        <v>0</v>
      </c>
      <c r="Q8" s="18" t="n">
        <v>0</v>
      </c>
      <c r="R8" s="20" t="n">
        <v>0</v>
      </c>
      <c r="S8" s="18" t="n">
        <v>3.25957068</v>
      </c>
      <c r="T8" s="20" t="n">
        <v>1.22613112</v>
      </c>
    </row>
    <row r="9" spans="1:20">
      <c r="A9" s="15" t="s">
        <v>406</v>
      </c>
      <c r="B9" s="17" t="n">
        <v>9651</v>
      </c>
      <c r="C9" s="18">
        <f>(200.0/B9*100)</f>
        <v/>
      </c>
      <c r="D9" s="19" t="n">
        <v>9451</v>
      </c>
      <c r="E9" s="18" t="n">
        <v>15.68495647</v>
      </c>
      <c r="F9" s="20" t="n">
        <v>2.11263501</v>
      </c>
      <c r="G9" s="18" t="n">
        <v>60.8532427</v>
      </c>
      <c r="H9" s="20" t="n">
        <v>3.07816915</v>
      </c>
      <c r="I9" s="18" t="n">
        <v>13.85178225</v>
      </c>
      <c r="J9" s="20" t="n">
        <v>2.2735927</v>
      </c>
      <c r="K9" s="18" t="n">
        <v>0</v>
      </c>
      <c r="L9" s="20" t="n">
        <v>0</v>
      </c>
      <c r="M9" s="18" t="s">
        <v>404</v>
      </c>
      <c r="N9" s="20" t="s">
        <v>404</v>
      </c>
      <c r="O9" s="18" t="n">
        <v>0</v>
      </c>
      <c r="P9" s="20" t="n">
        <v>0</v>
      </c>
      <c r="Q9" s="18" t="n">
        <v>0</v>
      </c>
      <c r="R9" s="20" t="n">
        <v>0</v>
      </c>
      <c r="S9" s="18" t="n">
        <v>9.61001858</v>
      </c>
      <c r="T9" s="20" t="n">
        <v>2.11941212</v>
      </c>
    </row>
    <row r="10" spans="1:20">
      <c r="A10" s="15" t="s">
        <v>407</v>
      </c>
      <c r="B10" s="17" t="n">
        <v>20058</v>
      </c>
      <c r="C10" s="18">
        <f>(3112.0/B10*100)</f>
        <v/>
      </c>
      <c r="D10" s="19" t="n">
        <v>16946</v>
      </c>
      <c r="E10" s="18" t="n">
        <v>40.107738</v>
      </c>
      <c r="F10" s="20" t="n">
        <v>2.86940173</v>
      </c>
      <c r="G10" s="18" t="n">
        <v>44.01795481</v>
      </c>
      <c r="H10" s="20" t="n">
        <v>3.04063812</v>
      </c>
      <c r="I10" s="18" t="n">
        <v>13.91303269</v>
      </c>
      <c r="J10" s="20" t="n">
        <v>1.79204964</v>
      </c>
      <c r="K10" s="18" t="n">
        <v>0</v>
      </c>
      <c r="L10" s="20" t="n">
        <v>0</v>
      </c>
      <c r="M10" s="18" t="s">
        <v>404</v>
      </c>
      <c r="N10" s="20" t="s">
        <v>404</v>
      </c>
      <c r="O10" s="18" t="n">
        <v>0</v>
      </c>
      <c r="P10" s="20" t="n">
        <v>0</v>
      </c>
      <c r="Q10" s="18" t="n">
        <v>0</v>
      </c>
      <c r="R10" s="20" t="n">
        <v>0</v>
      </c>
      <c r="S10" s="18" t="n">
        <v>1.96127451</v>
      </c>
      <c r="T10" s="20" t="n">
        <v>0.30469158</v>
      </c>
    </row>
    <row r="11" spans="1:20">
      <c r="A11" s="15" t="s">
        <v>408</v>
      </c>
      <c r="B11" s="17" t="n">
        <v>7053</v>
      </c>
      <c r="C11" s="18">
        <f>(212.0/B11*100)</f>
        <v/>
      </c>
      <c r="D11" s="19" t="n">
        <v>6841</v>
      </c>
      <c r="E11" s="18" t="n">
        <v>23.94393133</v>
      </c>
      <c r="F11" s="20" t="n">
        <v>2.92475628</v>
      </c>
      <c r="G11" s="18" t="n">
        <v>68.11907562</v>
      </c>
      <c r="H11" s="20" t="n">
        <v>3.24728879</v>
      </c>
      <c r="I11" s="18" t="n">
        <v>6.11639583</v>
      </c>
      <c r="J11" s="20" t="n">
        <v>1.79555412</v>
      </c>
      <c r="K11" s="18" t="n">
        <v>0</v>
      </c>
      <c r="L11" s="20" t="n">
        <v>0</v>
      </c>
      <c r="M11" s="18" t="s">
        <v>404</v>
      </c>
      <c r="N11" s="20" t="s">
        <v>404</v>
      </c>
      <c r="O11" s="18" t="n">
        <v>0</v>
      </c>
      <c r="P11" s="20" t="n">
        <v>0</v>
      </c>
      <c r="Q11" s="18" t="n">
        <v>0</v>
      </c>
      <c r="R11" s="20" t="n">
        <v>0</v>
      </c>
      <c r="S11" s="18" t="n">
        <v>1.82059723</v>
      </c>
      <c r="T11" s="20" t="n">
        <v>1.27855268</v>
      </c>
    </row>
    <row r="12" spans="1:20">
      <c r="A12" s="15" t="s">
        <v>409</v>
      </c>
      <c r="B12" s="17" t="n">
        <v>6894</v>
      </c>
      <c r="C12" s="18">
        <f>(106.0/B12*100)</f>
        <v/>
      </c>
      <c r="D12" s="19" t="n">
        <v>6788</v>
      </c>
      <c r="E12" s="18" t="n">
        <v>14.5252638</v>
      </c>
      <c r="F12" s="20" t="n">
        <v>2.12185504</v>
      </c>
      <c r="G12" s="18" t="n">
        <v>81.79887879</v>
      </c>
      <c r="H12" s="20" t="n">
        <v>2.24580716</v>
      </c>
      <c r="I12" s="18" t="n">
        <v>3.26972787</v>
      </c>
      <c r="J12" s="20" t="n">
        <v>0.92416564</v>
      </c>
      <c r="K12" s="18" t="n">
        <v>0</v>
      </c>
      <c r="L12" s="20" t="n">
        <v>0</v>
      </c>
      <c r="M12" s="18" t="s">
        <v>404</v>
      </c>
      <c r="N12" s="20" t="s">
        <v>404</v>
      </c>
      <c r="O12" s="18" t="n">
        <v>0</v>
      </c>
      <c r="P12" s="20" t="n">
        <v>0</v>
      </c>
      <c r="Q12" s="18" t="n">
        <v>0</v>
      </c>
      <c r="R12" s="20" t="n">
        <v>0</v>
      </c>
      <c r="S12" s="18" t="n">
        <v>0.40612955</v>
      </c>
      <c r="T12" s="20" t="n">
        <v>0.36544958</v>
      </c>
    </row>
    <row r="13" spans="1:20">
      <c r="A13" s="15" t="s">
        <v>410</v>
      </c>
      <c r="B13" s="17" t="n">
        <v>7161</v>
      </c>
      <c r="C13" s="18">
        <f>(1175.0/B13*100)</f>
        <v/>
      </c>
      <c r="D13" s="19" t="n">
        <v>5986</v>
      </c>
      <c r="E13" s="18" t="n">
        <v>49.09551145</v>
      </c>
      <c r="F13" s="20" t="n">
        <v>3.55862997</v>
      </c>
      <c r="G13" s="18" t="n">
        <v>30.4870573</v>
      </c>
      <c r="H13" s="20" t="n">
        <v>3.27220851</v>
      </c>
      <c r="I13" s="18" t="n">
        <v>14.94784423</v>
      </c>
      <c r="J13" s="20" t="n">
        <v>2.51918548</v>
      </c>
      <c r="K13" s="18" t="n">
        <v>0</v>
      </c>
      <c r="L13" s="20" t="n">
        <v>0</v>
      </c>
      <c r="M13" s="18" t="s">
        <v>404</v>
      </c>
      <c r="N13" s="20" t="s">
        <v>404</v>
      </c>
      <c r="O13" s="18" t="n">
        <v>0</v>
      </c>
      <c r="P13" s="20" t="n">
        <v>0</v>
      </c>
      <c r="Q13" s="18" t="n">
        <v>0</v>
      </c>
      <c r="R13" s="20" t="n">
        <v>0</v>
      </c>
      <c r="S13" s="18" t="n">
        <v>5.46958702</v>
      </c>
      <c r="T13" s="20" t="n">
        <v>1.55174306</v>
      </c>
    </row>
    <row r="14" spans="1:20">
      <c r="A14" s="15" t="s">
        <v>411</v>
      </c>
      <c r="B14" s="17" t="n">
        <v>5587</v>
      </c>
      <c r="C14" s="18">
        <f>(0.0/B14*100)</f>
        <v/>
      </c>
      <c r="D14" s="19" t="n">
        <v>5587</v>
      </c>
      <c r="E14" s="18" t="n">
        <v>71.94813798</v>
      </c>
      <c r="F14" s="20" t="n">
        <v>2.68355499</v>
      </c>
      <c r="G14" s="18" t="n">
        <v>27.80267563</v>
      </c>
      <c r="H14" s="20" t="n">
        <v>2.67870598</v>
      </c>
      <c r="I14" s="18" t="n">
        <v>0.24918639</v>
      </c>
      <c r="J14" s="20" t="n">
        <v>0.24672258</v>
      </c>
      <c r="K14" s="18" t="n">
        <v>0</v>
      </c>
      <c r="L14" s="20" t="n">
        <v>0</v>
      </c>
      <c r="M14" s="18" t="s">
        <v>404</v>
      </c>
      <c r="N14" s="20" t="s">
        <v>404</v>
      </c>
      <c r="O14" s="18" t="n">
        <v>0</v>
      </c>
      <c r="P14" s="20" t="n">
        <v>0</v>
      </c>
      <c r="Q14" s="18" t="n">
        <v>0</v>
      </c>
      <c r="R14" s="20" t="n">
        <v>0</v>
      </c>
      <c r="S14" s="18" t="n">
        <v>0</v>
      </c>
      <c r="T14" s="20" t="n">
        <v>0</v>
      </c>
    </row>
    <row r="15" spans="1:20">
      <c r="A15" s="15" t="s">
        <v>412</v>
      </c>
      <c r="B15" s="17" t="n">
        <v>5882</v>
      </c>
      <c r="C15" s="18">
        <f>(0.0/B15*100)</f>
        <v/>
      </c>
      <c r="D15" s="19" t="n">
        <v>5882</v>
      </c>
      <c r="E15" s="18" t="n">
        <v>43.08235726</v>
      </c>
      <c r="F15" s="20" t="n">
        <v>4.16277581</v>
      </c>
      <c r="G15" s="18" t="n">
        <v>49.55558715</v>
      </c>
      <c r="H15" s="20" t="n">
        <v>4.17361196</v>
      </c>
      <c r="I15" s="18" t="n">
        <v>4.77261402</v>
      </c>
      <c r="J15" s="20" t="n">
        <v>1.73048027</v>
      </c>
      <c r="K15" s="18" t="n">
        <v>0</v>
      </c>
      <c r="L15" s="20" t="n">
        <v>0</v>
      </c>
      <c r="M15" s="18" t="s">
        <v>404</v>
      </c>
      <c r="N15" s="20" t="s">
        <v>404</v>
      </c>
      <c r="O15" s="18" t="n">
        <v>0</v>
      </c>
      <c r="P15" s="20" t="n">
        <v>0</v>
      </c>
      <c r="Q15" s="18" t="n">
        <v>0</v>
      </c>
      <c r="R15" s="20" t="n">
        <v>0</v>
      </c>
      <c r="S15" s="18" t="n">
        <v>2.58944157</v>
      </c>
      <c r="T15" s="20" t="n">
        <v>1.29945444</v>
      </c>
    </row>
    <row r="16" spans="1:20">
      <c r="A16" s="15" t="s">
        <v>413</v>
      </c>
      <c r="B16" s="17" t="n">
        <v>6108</v>
      </c>
      <c r="C16" s="18">
        <f>(495.0/B16*100)</f>
        <v/>
      </c>
      <c r="D16" s="19" t="n">
        <v>5613</v>
      </c>
      <c r="E16" s="18" t="n">
        <v>24.83470694</v>
      </c>
      <c r="F16" s="20" t="n">
        <v>3.09494365</v>
      </c>
      <c r="G16" s="18" t="n">
        <v>48.53591159</v>
      </c>
      <c r="H16" s="20" t="n">
        <v>3.32427753</v>
      </c>
      <c r="I16" s="18" t="n">
        <v>21.01910334</v>
      </c>
      <c r="J16" s="20" t="n">
        <v>2.75670441</v>
      </c>
      <c r="K16" s="18" t="n">
        <v>0</v>
      </c>
      <c r="L16" s="20" t="n">
        <v>0</v>
      </c>
      <c r="M16" s="18" t="s">
        <v>404</v>
      </c>
      <c r="N16" s="20" t="s">
        <v>404</v>
      </c>
      <c r="O16" s="18" t="n">
        <v>0</v>
      </c>
      <c r="P16" s="20" t="n">
        <v>0</v>
      </c>
      <c r="Q16" s="18" t="n">
        <v>0</v>
      </c>
      <c r="R16" s="20" t="n">
        <v>0</v>
      </c>
      <c r="S16" s="18" t="n">
        <v>5.61027813</v>
      </c>
      <c r="T16" s="20" t="n">
        <v>1.46676874</v>
      </c>
    </row>
    <row r="17" spans="1:20">
      <c r="A17" s="15" t="s">
        <v>414</v>
      </c>
      <c r="B17" s="17" t="n">
        <v>6504</v>
      </c>
      <c r="C17" s="18">
        <f>(1325.0/B17*100)</f>
        <v/>
      </c>
      <c r="D17" s="19" t="n">
        <v>5179</v>
      </c>
      <c r="E17" s="18" t="n">
        <v>25.3719766</v>
      </c>
      <c r="F17" s="20" t="n">
        <v>2.78402298</v>
      </c>
      <c r="G17" s="18" t="n">
        <v>57.53571861</v>
      </c>
      <c r="H17" s="20" t="n">
        <v>3.3222268</v>
      </c>
      <c r="I17" s="18" t="n">
        <v>10.87011337</v>
      </c>
      <c r="J17" s="20" t="n">
        <v>2.16887707</v>
      </c>
      <c r="K17" s="18" t="n">
        <v>0</v>
      </c>
      <c r="L17" s="20" t="n">
        <v>0</v>
      </c>
      <c r="M17" s="18" t="s">
        <v>404</v>
      </c>
      <c r="N17" s="20" t="s">
        <v>404</v>
      </c>
      <c r="O17" s="18" t="n">
        <v>0</v>
      </c>
      <c r="P17" s="20" t="n">
        <v>0</v>
      </c>
      <c r="Q17" s="18" t="n">
        <v>0</v>
      </c>
      <c r="R17" s="20" t="n">
        <v>0</v>
      </c>
      <c r="S17" s="18" t="n">
        <v>6.22219142</v>
      </c>
      <c r="T17" s="20" t="n">
        <v>1.58528368</v>
      </c>
    </row>
    <row r="18" spans="1:20">
      <c r="A18" s="15" t="s">
        <v>415</v>
      </c>
      <c r="B18" s="17" t="n">
        <v>5532</v>
      </c>
      <c r="C18" s="18">
        <f>(0.0/B18*100)</f>
        <v/>
      </c>
      <c r="D18" s="19" t="n">
        <v>5532</v>
      </c>
      <c r="E18" s="18" t="n">
        <v>52.42756221</v>
      </c>
      <c r="F18" s="20" t="n">
        <v>3.66740545</v>
      </c>
      <c r="G18" s="18" t="n">
        <v>28.29080938</v>
      </c>
      <c r="H18" s="20" t="n">
        <v>3.47093492</v>
      </c>
      <c r="I18" s="18" t="n">
        <v>19.28162842</v>
      </c>
      <c r="J18" s="20" t="n">
        <v>3.05075149</v>
      </c>
      <c r="K18" s="18" t="n">
        <v>0</v>
      </c>
      <c r="L18" s="20" t="n">
        <v>0</v>
      </c>
      <c r="M18" s="18" t="s">
        <v>404</v>
      </c>
      <c r="N18" s="20" t="s">
        <v>404</v>
      </c>
      <c r="O18" s="18" t="n">
        <v>0</v>
      </c>
      <c r="P18" s="20" t="n">
        <v>0</v>
      </c>
      <c r="Q18" s="18" t="n">
        <v>0</v>
      </c>
      <c r="R18" s="20" t="n">
        <v>0</v>
      </c>
      <c r="S18" s="18" t="n">
        <v>0</v>
      </c>
      <c r="T18" s="20" t="n">
        <v>0</v>
      </c>
    </row>
    <row r="19" spans="1:20">
      <c r="A19" s="15" t="s">
        <v>416</v>
      </c>
      <c r="B19" s="17" t="n">
        <v>5658</v>
      </c>
      <c r="C19" s="18">
        <f>(327.0/B19*100)</f>
        <v/>
      </c>
      <c r="D19" s="19" t="n">
        <v>5331</v>
      </c>
      <c r="E19" s="18" t="n">
        <v>37.03390701</v>
      </c>
      <c r="F19" s="20" t="n">
        <v>3.37177471</v>
      </c>
      <c r="G19" s="18" t="n">
        <v>51.92935941</v>
      </c>
      <c r="H19" s="20" t="n">
        <v>3.35574982</v>
      </c>
      <c r="I19" s="18" t="n">
        <v>9.432645669999999</v>
      </c>
      <c r="J19" s="20" t="n">
        <v>1.45103549</v>
      </c>
      <c r="K19" s="18" t="n">
        <v>0</v>
      </c>
      <c r="L19" s="20" t="n">
        <v>0</v>
      </c>
      <c r="M19" s="18" t="s">
        <v>404</v>
      </c>
      <c r="N19" s="20" t="s">
        <v>404</v>
      </c>
      <c r="O19" s="18" t="n">
        <v>0</v>
      </c>
      <c r="P19" s="20" t="n">
        <v>0</v>
      </c>
      <c r="Q19" s="18" t="n">
        <v>0</v>
      </c>
      <c r="R19" s="20" t="n">
        <v>0</v>
      </c>
      <c r="S19" s="18" t="n">
        <v>1.60408791</v>
      </c>
      <c r="T19" s="20" t="n">
        <v>0.77677743</v>
      </c>
    </row>
    <row r="20" spans="1:20">
      <c r="A20" s="15" t="s">
        <v>417</v>
      </c>
      <c r="B20" s="17" t="n">
        <v>3371</v>
      </c>
      <c r="C20" s="18">
        <f>(24.0/B20*100)</f>
        <v/>
      </c>
      <c r="D20" s="19" t="n">
        <v>3347</v>
      </c>
      <c r="E20" s="18" t="n">
        <v>80.99459158000001</v>
      </c>
      <c r="F20" s="20" t="n">
        <v>0.2396936</v>
      </c>
      <c r="G20" s="18" t="n">
        <v>16.36191017</v>
      </c>
      <c r="H20" s="20" t="n">
        <v>0.22539449</v>
      </c>
      <c r="I20" s="18" t="n">
        <v>0.08309521</v>
      </c>
      <c r="J20" s="20" t="n">
        <v>0.02776206</v>
      </c>
      <c r="K20" s="18" t="n">
        <v>0</v>
      </c>
      <c r="L20" s="20" t="n">
        <v>0</v>
      </c>
      <c r="M20" s="18" t="s">
        <v>404</v>
      </c>
      <c r="N20" s="20" t="s">
        <v>404</v>
      </c>
      <c r="O20" s="18" t="n">
        <v>0</v>
      </c>
      <c r="P20" s="20" t="n">
        <v>0</v>
      </c>
      <c r="Q20" s="18" t="n">
        <v>0</v>
      </c>
      <c r="R20" s="20" t="n">
        <v>0</v>
      </c>
      <c r="S20" s="18" t="n">
        <v>2.56040304</v>
      </c>
      <c r="T20" s="20" t="n">
        <v>0.0936618</v>
      </c>
    </row>
    <row r="21" spans="1:20">
      <c r="A21" s="15" t="s">
        <v>418</v>
      </c>
      <c r="B21" s="17" t="n">
        <v>5741</v>
      </c>
      <c r="C21" s="18">
        <f>(0.0/B21*100)</f>
        <v/>
      </c>
      <c r="D21" s="19" t="n">
        <v>5741</v>
      </c>
      <c r="E21" s="18" t="n">
        <v>64.81025236000001</v>
      </c>
      <c r="F21" s="20" t="n">
        <v>3.41312544</v>
      </c>
      <c r="G21" s="18" t="n">
        <v>28.0322958</v>
      </c>
      <c r="H21" s="20" t="n">
        <v>3.25276751</v>
      </c>
      <c r="I21" s="18" t="n">
        <v>0</v>
      </c>
      <c r="J21" s="20" t="n">
        <v>0</v>
      </c>
      <c r="K21" s="18" t="n">
        <v>0</v>
      </c>
      <c r="L21" s="20" t="n">
        <v>0</v>
      </c>
      <c r="M21" s="18" t="s">
        <v>404</v>
      </c>
      <c r="N21" s="20" t="s">
        <v>404</v>
      </c>
      <c r="O21" s="18" t="n">
        <v>0</v>
      </c>
      <c r="P21" s="20" t="n">
        <v>0</v>
      </c>
      <c r="Q21" s="18" t="n">
        <v>0</v>
      </c>
      <c r="R21" s="20" t="n">
        <v>0</v>
      </c>
      <c r="S21" s="18" t="n">
        <v>7.15745184</v>
      </c>
      <c r="T21" s="20" t="n">
        <v>2.18433928</v>
      </c>
    </row>
    <row r="22" spans="1:20">
      <c r="A22" s="15" t="s">
        <v>419</v>
      </c>
      <c r="B22" s="17" t="n">
        <v>6598</v>
      </c>
      <c r="C22" s="18">
        <f>(0.0/B22*100)</f>
        <v/>
      </c>
      <c r="D22" s="19" t="n">
        <v>6598</v>
      </c>
      <c r="E22" s="18" t="n">
        <v>30.77306243</v>
      </c>
      <c r="F22" s="20" t="n">
        <v>4.27334625</v>
      </c>
      <c r="G22" s="18" t="n">
        <v>61.94394545</v>
      </c>
      <c r="H22" s="20" t="n">
        <v>4.34028429</v>
      </c>
      <c r="I22" s="18" t="n">
        <v>4.68887433</v>
      </c>
      <c r="J22" s="20" t="n">
        <v>1.76047441</v>
      </c>
      <c r="K22" s="18" t="n">
        <v>0</v>
      </c>
      <c r="L22" s="20" t="n">
        <v>0</v>
      </c>
      <c r="M22" s="18" t="s">
        <v>404</v>
      </c>
      <c r="N22" s="20" t="s">
        <v>404</v>
      </c>
      <c r="O22" s="18" t="n">
        <v>0</v>
      </c>
      <c r="P22" s="20" t="n">
        <v>0</v>
      </c>
      <c r="Q22" s="18" t="n">
        <v>0</v>
      </c>
      <c r="R22" s="20" t="n">
        <v>0</v>
      </c>
      <c r="S22" s="18" t="n">
        <v>2.59411779</v>
      </c>
      <c r="T22" s="20" t="n">
        <v>1.20921332</v>
      </c>
    </row>
    <row r="23" spans="1:20">
      <c r="A23" s="15" t="s">
        <v>420</v>
      </c>
      <c r="B23" s="17" t="n">
        <v>11583</v>
      </c>
      <c r="C23" s="18">
        <f>(3194.0/B23*100)</f>
        <v/>
      </c>
      <c r="D23" s="19" t="n">
        <v>8389</v>
      </c>
      <c r="E23" s="18" t="n">
        <v>60.52058712</v>
      </c>
      <c r="F23" s="20" t="n">
        <v>3.35712963</v>
      </c>
      <c r="G23" s="18" t="n">
        <v>28.40980874</v>
      </c>
      <c r="H23" s="20" t="n">
        <v>2.86500846</v>
      </c>
      <c r="I23" s="18" t="n">
        <v>4.22550978</v>
      </c>
      <c r="J23" s="20" t="n">
        <v>1.34078704</v>
      </c>
      <c r="K23" s="18" t="n">
        <v>0</v>
      </c>
      <c r="L23" s="20" t="n">
        <v>0</v>
      </c>
      <c r="M23" s="18" t="s">
        <v>404</v>
      </c>
      <c r="N23" s="20" t="s">
        <v>404</v>
      </c>
      <c r="O23" s="18" t="n">
        <v>0</v>
      </c>
      <c r="P23" s="20" t="n">
        <v>0</v>
      </c>
      <c r="Q23" s="18" t="n">
        <v>0</v>
      </c>
      <c r="R23" s="20" t="n">
        <v>0</v>
      </c>
      <c r="S23" s="18" t="n">
        <v>6.84409437</v>
      </c>
      <c r="T23" s="20" t="n">
        <v>1.84889336</v>
      </c>
    </row>
    <row r="24" spans="1:20">
      <c r="A24" s="15" t="s">
        <v>421</v>
      </c>
      <c r="B24" s="17" t="n">
        <v>6647</v>
      </c>
      <c r="C24" s="18">
        <f>(0.0/B24*100)</f>
        <v/>
      </c>
      <c r="D24" s="19" t="n">
        <v>6647</v>
      </c>
      <c r="E24" s="18" t="n">
        <v>65.42423768</v>
      </c>
      <c r="F24" s="20" t="n">
        <v>2.40923267</v>
      </c>
      <c r="G24" s="18" t="n">
        <v>32.78751194</v>
      </c>
      <c r="H24" s="20" t="n">
        <v>2.47018255</v>
      </c>
      <c r="I24" s="18" t="n">
        <v>1.78825038</v>
      </c>
      <c r="J24" s="20" t="n">
        <v>0.97764874</v>
      </c>
      <c r="K24" s="18" t="n">
        <v>0</v>
      </c>
      <c r="L24" s="20" t="n">
        <v>0</v>
      </c>
      <c r="M24" s="18" t="s">
        <v>404</v>
      </c>
      <c r="N24" s="20" t="s">
        <v>404</v>
      </c>
      <c r="O24" s="18" t="n">
        <v>0</v>
      </c>
      <c r="P24" s="20" t="n">
        <v>0</v>
      </c>
      <c r="Q24" s="18" t="n">
        <v>0</v>
      </c>
      <c r="R24" s="20" t="n">
        <v>0</v>
      </c>
      <c r="S24" s="18" t="n">
        <v>0</v>
      </c>
      <c r="T24" s="20" t="n">
        <v>0</v>
      </c>
    </row>
    <row r="25" spans="1:20">
      <c r="A25" s="15" t="s">
        <v>422</v>
      </c>
      <c r="B25" s="17" t="n">
        <v>5581</v>
      </c>
      <c r="C25" s="18">
        <f>(0.0/B25*100)</f>
        <v/>
      </c>
      <c r="D25" s="19" t="n">
        <v>5581</v>
      </c>
      <c r="E25" s="18" t="n">
        <v>60.83864001</v>
      </c>
      <c r="F25" s="20" t="n">
        <v>3.70317989</v>
      </c>
      <c r="G25" s="18" t="n">
        <v>38.10553903</v>
      </c>
      <c r="H25" s="20" t="n">
        <v>3.69929138</v>
      </c>
      <c r="I25" s="18" t="n">
        <v>0.49203236</v>
      </c>
      <c r="J25" s="20" t="n">
        <v>0.49265341</v>
      </c>
      <c r="K25" s="18" t="n">
        <v>0</v>
      </c>
      <c r="L25" s="20" t="n">
        <v>0</v>
      </c>
      <c r="M25" s="18" t="s">
        <v>404</v>
      </c>
      <c r="N25" s="20" t="s">
        <v>404</v>
      </c>
      <c r="O25" s="18" t="n">
        <v>0</v>
      </c>
      <c r="P25" s="20" t="n">
        <v>0</v>
      </c>
      <c r="Q25" s="18" t="n">
        <v>0</v>
      </c>
      <c r="R25" s="20" t="n">
        <v>0</v>
      </c>
      <c r="S25" s="18" t="n">
        <v>0.5637886</v>
      </c>
      <c r="T25" s="20" t="n">
        <v>0.55287349</v>
      </c>
    </row>
    <row r="26" spans="1:20">
      <c r="A26" s="15" t="s">
        <v>423</v>
      </c>
      <c r="B26" s="17" t="n">
        <v>4869</v>
      </c>
      <c r="C26" s="18">
        <f>(11.0/B26*100)</f>
        <v/>
      </c>
      <c r="D26" s="19" t="n">
        <v>4858</v>
      </c>
      <c r="E26" s="18" t="n">
        <v>53.56054507</v>
      </c>
      <c r="F26" s="20" t="n">
        <v>2.72797052</v>
      </c>
      <c r="G26" s="18" t="n">
        <v>44.47590648</v>
      </c>
      <c r="H26" s="20" t="n">
        <v>2.82999491</v>
      </c>
      <c r="I26" s="18" t="n">
        <v>0</v>
      </c>
      <c r="J26" s="20" t="n">
        <v>0</v>
      </c>
      <c r="K26" s="18" t="n">
        <v>0</v>
      </c>
      <c r="L26" s="20" t="n">
        <v>0</v>
      </c>
      <c r="M26" s="18" t="s">
        <v>404</v>
      </c>
      <c r="N26" s="20" t="s">
        <v>404</v>
      </c>
      <c r="O26" s="18" t="n">
        <v>0</v>
      </c>
      <c r="P26" s="20" t="n">
        <v>0</v>
      </c>
      <c r="Q26" s="18" t="n">
        <v>0</v>
      </c>
      <c r="R26" s="20" t="n">
        <v>0</v>
      </c>
      <c r="S26" s="18" t="n">
        <v>1.96354845</v>
      </c>
      <c r="T26" s="20" t="n">
        <v>0.91794208</v>
      </c>
    </row>
    <row r="27" spans="1:20">
      <c r="A27" s="15" t="s">
        <v>424</v>
      </c>
      <c r="B27" s="17" t="n">
        <v>5299</v>
      </c>
      <c r="C27" s="18">
        <f>(0.0/B27*100)</f>
        <v/>
      </c>
      <c r="D27" s="19" t="n">
        <v>5299</v>
      </c>
      <c r="E27" s="18" t="n">
        <v>23.03890754</v>
      </c>
      <c r="F27" s="20" t="n">
        <v>0.08349230000000001</v>
      </c>
      <c r="G27" s="18" t="n">
        <v>49.52508479</v>
      </c>
      <c r="H27" s="20" t="n">
        <v>0.09750109999999999</v>
      </c>
      <c r="I27" s="18" t="n">
        <v>24.49376805</v>
      </c>
      <c r="J27" s="20" t="n">
        <v>0.0832555</v>
      </c>
      <c r="K27" s="18" t="n">
        <v>0</v>
      </c>
      <c r="L27" s="20" t="n">
        <v>0</v>
      </c>
      <c r="M27" s="18" t="s">
        <v>404</v>
      </c>
      <c r="N27" s="20" t="s">
        <v>404</v>
      </c>
      <c r="O27" s="18" t="n">
        <v>0</v>
      </c>
      <c r="P27" s="20" t="n">
        <v>0</v>
      </c>
      <c r="Q27" s="18" t="n">
        <v>0</v>
      </c>
      <c r="R27" s="20" t="n">
        <v>0</v>
      </c>
      <c r="S27" s="18" t="n">
        <v>2.94223961</v>
      </c>
      <c r="T27" s="20" t="n">
        <v>0.00522984</v>
      </c>
    </row>
    <row r="28" spans="1:20">
      <c r="A28" s="15" t="s">
        <v>425</v>
      </c>
      <c r="B28" s="17" t="n">
        <v>7568</v>
      </c>
      <c r="C28" s="18">
        <f>(0.0/B28*100)</f>
        <v/>
      </c>
      <c r="D28" s="19" t="n">
        <v>7568</v>
      </c>
      <c r="E28" s="18" t="n">
        <v>23.64038604</v>
      </c>
      <c r="F28" s="20" t="n">
        <v>2.81041903</v>
      </c>
      <c r="G28" s="18" t="n">
        <v>60.64971242</v>
      </c>
      <c r="H28" s="20" t="n">
        <v>3.20561033</v>
      </c>
      <c r="I28" s="18" t="n">
        <v>13.64436796</v>
      </c>
      <c r="J28" s="20" t="n">
        <v>2.87647205</v>
      </c>
      <c r="K28" s="18" t="n">
        <v>0</v>
      </c>
      <c r="L28" s="20" t="n">
        <v>0</v>
      </c>
      <c r="M28" s="18" t="s">
        <v>404</v>
      </c>
      <c r="N28" s="20" t="s">
        <v>404</v>
      </c>
      <c r="O28" s="18" t="n">
        <v>0</v>
      </c>
      <c r="P28" s="20" t="n">
        <v>0</v>
      </c>
      <c r="Q28" s="18" t="n">
        <v>0</v>
      </c>
      <c r="R28" s="20" t="n">
        <v>0</v>
      </c>
      <c r="S28" s="18" t="n">
        <v>2.06553359</v>
      </c>
      <c r="T28" s="20" t="n">
        <v>0.97648331</v>
      </c>
    </row>
    <row r="29" spans="1:20">
      <c r="A29" s="15" t="s">
        <v>426</v>
      </c>
      <c r="B29" s="17" t="n">
        <v>5385</v>
      </c>
      <c r="C29" s="18">
        <f>(1123.0/B29*100)</f>
        <v/>
      </c>
      <c r="D29" s="19" t="n">
        <v>4262</v>
      </c>
      <c r="E29" s="18" t="n">
        <v>10.58865978</v>
      </c>
      <c r="F29" s="20" t="n">
        <v>2.61477659</v>
      </c>
      <c r="G29" s="18" t="n">
        <v>53.84849188</v>
      </c>
      <c r="H29" s="20" t="n">
        <v>3.84611031</v>
      </c>
      <c r="I29" s="18" t="n">
        <v>5.73916869</v>
      </c>
      <c r="J29" s="20" t="n">
        <v>2.10189379</v>
      </c>
      <c r="K29" s="18" t="n">
        <v>0</v>
      </c>
      <c r="L29" s="20" t="n">
        <v>0</v>
      </c>
      <c r="M29" s="18" t="s">
        <v>404</v>
      </c>
      <c r="N29" s="20" t="s">
        <v>404</v>
      </c>
      <c r="O29" s="18" t="n">
        <v>0</v>
      </c>
      <c r="P29" s="20" t="n">
        <v>0</v>
      </c>
      <c r="Q29" s="18" t="n">
        <v>0</v>
      </c>
      <c r="R29" s="20" t="n">
        <v>0</v>
      </c>
      <c r="S29" s="18" t="n">
        <v>29.82367966</v>
      </c>
      <c r="T29" s="20" t="n">
        <v>4.04528873</v>
      </c>
    </row>
    <row r="30" spans="1:20">
      <c r="A30" s="15" t="s">
        <v>427</v>
      </c>
      <c r="B30" s="17" t="n">
        <v>4520</v>
      </c>
      <c r="C30" s="18">
        <f>(1076.0/B30*100)</f>
        <v/>
      </c>
      <c r="D30" s="19" t="n">
        <v>3444</v>
      </c>
      <c r="E30" s="18" t="n">
        <v>43.0626647</v>
      </c>
      <c r="F30" s="20" t="n">
        <v>4.34253776</v>
      </c>
      <c r="G30" s="18" t="n">
        <v>55.4827359</v>
      </c>
      <c r="H30" s="20" t="n">
        <v>4.1539105</v>
      </c>
      <c r="I30" s="18" t="n">
        <v>0.72888158</v>
      </c>
      <c r="J30" s="20" t="n">
        <v>0.7375373200000001</v>
      </c>
      <c r="K30" s="18" t="n">
        <v>0</v>
      </c>
      <c r="L30" s="20" t="n">
        <v>0</v>
      </c>
      <c r="M30" s="18" t="s">
        <v>404</v>
      </c>
      <c r="N30" s="20" t="s">
        <v>404</v>
      </c>
      <c r="O30" s="18" t="n">
        <v>0</v>
      </c>
      <c r="P30" s="20" t="n">
        <v>0</v>
      </c>
      <c r="Q30" s="18" t="n">
        <v>0</v>
      </c>
      <c r="R30" s="20" t="n">
        <v>0</v>
      </c>
      <c r="S30" s="18" t="n">
        <v>0.72571782</v>
      </c>
      <c r="T30" s="20" t="n">
        <v>0.78671343</v>
      </c>
    </row>
    <row r="31" spans="1:20">
      <c r="A31" s="15" t="s">
        <v>428</v>
      </c>
      <c r="B31" s="17" t="n">
        <v>5456</v>
      </c>
      <c r="C31" s="18">
        <f>(502.0/B31*100)</f>
        <v/>
      </c>
      <c r="D31" s="19" t="n">
        <v>4954</v>
      </c>
      <c r="E31" s="18" t="n">
        <v>35.66781793</v>
      </c>
      <c r="F31" s="20" t="n">
        <v>3.57838539</v>
      </c>
      <c r="G31" s="18" t="n">
        <v>50.74192731</v>
      </c>
      <c r="H31" s="20" t="n">
        <v>3.77518968</v>
      </c>
      <c r="I31" s="18" t="n">
        <v>1.32617164</v>
      </c>
      <c r="J31" s="20" t="n">
        <v>0.7770981300000001</v>
      </c>
      <c r="K31" s="18" t="n">
        <v>0</v>
      </c>
      <c r="L31" s="20" t="n">
        <v>0</v>
      </c>
      <c r="M31" s="18" t="s">
        <v>404</v>
      </c>
      <c r="N31" s="20" t="s">
        <v>404</v>
      </c>
      <c r="O31" s="18" t="n">
        <v>0</v>
      </c>
      <c r="P31" s="20" t="n">
        <v>0</v>
      </c>
      <c r="Q31" s="18" t="n">
        <v>0</v>
      </c>
      <c r="R31" s="20" t="n">
        <v>0</v>
      </c>
      <c r="S31" s="18" t="n">
        <v>12.26408311</v>
      </c>
      <c r="T31" s="20" t="n">
        <v>2.2742711</v>
      </c>
    </row>
    <row r="32" spans="1:20">
      <c r="A32" s="15" t="s">
        <v>429</v>
      </c>
      <c r="B32" s="17" t="n">
        <v>4478</v>
      </c>
      <c r="C32" s="18">
        <f>(0.0/B32*100)</f>
        <v/>
      </c>
      <c r="D32" s="19" t="n">
        <v>4478</v>
      </c>
      <c r="E32" s="18" t="n">
        <v>59.62864428</v>
      </c>
      <c r="F32" s="20" t="n">
        <v>3.78761998</v>
      </c>
      <c r="G32" s="18" t="n">
        <v>38.52254654</v>
      </c>
      <c r="H32" s="20" t="n">
        <v>3.70090638</v>
      </c>
      <c r="I32" s="18" t="n">
        <v>0</v>
      </c>
      <c r="J32" s="20" t="n">
        <v>0</v>
      </c>
      <c r="K32" s="18" t="n">
        <v>0</v>
      </c>
      <c r="L32" s="20" t="n">
        <v>0</v>
      </c>
      <c r="M32" s="18" t="s">
        <v>404</v>
      </c>
      <c r="N32" s="20" t="s">
        <v>404</v>
      </c>
      <c r="O32" s="18" t="n">
        <v>0</v>
      </c>
      <c r="P32" s="20" t="n">
        <v>0</v>
      </c>
      <c r="Q32" s="18" t="n">
        <v>0</v>
      </c>
      <c r="R32" s="20" t="n">
        <v>0</v>
      </c>
      <c r="S32" s="18" t="n">
        <v>1.84880918</v>
      </c>
      <c r="T32" s="20" t="n">
        <v>1.09093301</v>
      </c>
    </row>
    <row r="33" spans="1:20">
      <c r="A33" s="15" t="s">
        <v>430</v>
      </c>
      <c r="B33" s="17" t="n">
        <v>7325</v>
      </c>
      <c r="C33" s="18">
        <f>(29.0/B33*100)</f>
        <v/>
      </c>
      <c r="D33" s="19" t="n">
        <v>7296</v>
      </c>
      <c r="E33" s="18" t="n">
        <v>36.77560211</v>
      </c>
      <c r="F33" s="20" t="n">
        <v>3.76397516</v>
      </c>
      <c r="G33" s="18" t="n">
        <v>62.7516322</v>
      </c>
      <c r="H33" s="20" t="n">
        <v>3.74896496</v>
      </c>
      <c r="I33" s="18" t="n">
        <v>0.3073898</v>
      </c>
      <c r="J33" s="20" t="n">
        <v>0.00681825</v>
      </c>
      <c r="K33" s="18" t="n">
        <v>0</v>
      </c>
      <c r="L33" s="20" t="n">
        <v>0</v>
      </c>
      <c r="M33" s="18" t="s">
        <v>404</v>
      </c>
      <c r="N33" s="20" t="s">
        <v>404</v>
      </c>
      <c r="O33" s="18" t="n">
        <v>0</v>
      </c>
      <c r="P33" s="20" t="n">
        <v>0</v>
      </c>
      <c r="Q33" s="18" t="n">
        <v>0</v>
      </c>
      <c r="R33" s="20" t="n">
        <v>0</v>
      </c>
      <c r="S33" s="18" t="n">
        <v>0.16537588</v>
      </c>
      <c r="T33" s="20" t="n">
        <v>0.18108633</v>
      </c>
    </row>
    <row r="34" spans="1:20">
      <c r="A34" s="15" t="s">
        <v>431</v>
      </c>
      <c r="B34" s="17" t="n">
        <v>6350</v>
      </c>
      <c r="C34" s="18">
        <f>(0.0/B34*100)</f>
        <v/>
      </c>
      <c r="D34" s="19" t="n">
        <v>6350</v>
      </c>
      <c r="E34" s="18" t="n">
        <v>54.76244555</v>
      </c>
      <c r="F34" s="20" t="n">
        <v>3.22050061</v>
      </c>
      <c r="G34" s="18" t="n">
        <v>41.44706956</v>
      </c>
      <c r="H34" s="20" t="n">
        <v>3.11219608</v>
      </c>
      <c r="I34" s="18" t="n">
        <v>2.95370337</v>
      </c>
      <c r="J34" s="20" t="n">
        <v>1.02977896</v>
      </c>
      <c r="K34" s="18" t="n">
        <v>0</v>
      </c>
      <c r="L34" s="20" t="n">
        <v>0</v>
      </c>
      <c r="M34" s="18" t="s">
        <v>404</v>
      </c>
      <c r="N34" s="20" t="s">
        <v>404</v>
      </c>
      <c r="O34" s="18" t="n">
        <v>0</v>
      </c>
      <c r="P34" s="20" t="n">
        <v>0</v>
      </c>
      <c r="Q34" s="18" t="n">
        <v>0</v>
      </c>
      <c r="R34" s="20" t="n">
        <v>0</v>
      </c>
      <c r="S34" s="18" t="n">
        <v>0.83678153</v>
      </c>
      <c r="T34" s="20" t="n">
        <v>0.40177603</v>
      </c>
    </row>
    <row r="35" spans="1:20">
      <c r="A35" s="15" t="s">
        <v>432</v>
      </c>
      <c r="B35" s="17" t="n">
        <v>6406</v>
      </c>
      <c r="C35" s="18">
        <f>(443.0/B35*100)</f>
        <v/>
      </c>
      <c r="D35" s="19" t="n">
        <v>5963</v>
      </c>
      <c r="E35" s="18" t="n">
        <v>39.98023872</v>
      </c>
      <c r="F35" s="20" t="n">
        <v>0.54289223</v>
      </c>
      <c r="G35" s="18" t="n">
        <v>57.23512655</v>
      </c>
      <c r="H35" s="20" t="n">
        <v>0.5364411</v>
      </c>
      <c r="I35" s="18" t="n">
        <v>1.82603834</v>
      </c>
      <c r="J35" s="20" t="n">
        <v>0.02756379</v>
      </c>
      <c r="K35" s="18" t="n">
        <v>0</v>
      </c>
      <c r="L35" s="20" t="n">
        <v>0</v>
      </c>
      <c r="M35" s="18" t="s">
        <v>404</v>
      </c>
      <c r="N35" s="20" t="s">
        <v>404</v>
      </c>
      <c r="O35" s="18" t="n">
        <v>0</v>
      </c>
      <c r="P35" s="20" t="n">
        <v>0</v>
      </c>
      <c r="Q35" s="18" t="n">
        <v>0</v>
      </c>
      <c r="R35" s="20" t="n">
        <v>0</v>
      </c>
      <c r="S35" s="18" t="n">
        <v>0.95859639</v>
      </c>
      <c r="T35" s="20" t="n">
        <v>0.07731159999999999</v>
      </c>
    </row>
    <row r="36" spans="1:20">
      <c r="A36" s="15" t="s">
        <v>433</v>
      </c>
      <c r="B36" s="17" t="n">
        <v>6736</v>
      </c>
      <c r="C36" s="18">
        <f>(10.0/B36*100)</f>
        <v/>
      </c>
      <c r="D36" s="19" t="n">
        <v>6726</v>
      </c>
      <c r="E36" s="18" t="n">
        <v>36.27357134</v>
      </c>
      <c r="F36" s="20" t="n">
        <v>2.93986</v>
      </c>
      <c r="G36" s="18" t="n">
        <v>51.2711427</v>
      </c>
      <c r="H36" s="20" t="n">
        <v>3.24264114</v>
      </c>
      <c r="I36" s="18" t="n">
        <v>12.27380598</v>
      </c>
      <c r="J36" s="20" t="n">
        <v>2.51586316</v>
      </c>
      <c r="K36" s="18" t="n">
        <v>0</v>
      </c>
      <c r="L36" s="20" t="n">
        <v>0</v>
      </c>
      <c r="M36" s="18" t="s">
        <v>404</v>
      </c>
      <c r="N36" s="20" t="s">
        <v>404</v>
      </c>
      <c r="O36" s="18" t="n">
        <v>0</v>
      </c>
      <c r="P36" s="20" t="n">
        <v>0</v>
      </c>
      <c r="Q36" s="18" t="n">
        <v>0</v>
      </c>
      <c r="R36" s="20" t="n">
        <v>0</v>
      </c>
      <c r="S36" s="18" t="n">
        <v>0.18147998</v>
      </c>
      <c r="T36" s="20" t="n">
        <v>0.14055256</v>
      </c>
    </row>
    <row r="37" spans="1:20">
      <c r="A37" s="15" t="s">
        <v>434</v>
      </c>
      <c r="B37" s="17" t="n">
        <v>5458</v>
      </c>
      <c r="C37" s="18">
        <f>(0.0/B37*100)</f>
        <v/>
      </c>
      <c r="D37" s="19" t="n">
        <v>5458</v>
      </c>
      <c r="E37" s="18" t="n">
        <v>58.28700151</v>
      </c>
      <c r="F37" s="20" t="n">
        <v>3.94374093</v>
      </c>
      <c r="G37" s="18" t="n">
        <v>39.87184843</v>
      </c>
      <c r="H37" s="20" t="n">
        <v>4.02777948</v>
      </c>
      <c r="I37" s="18" t="n">
        <v>1.84115006</v>
      </c>
      <c r="J37" s="20" t="n">
        <v>0.88547309</v>
      </c>
      <c r="K37" s="18" t="n">
        <v>0</v>
      </c>
      <c r="L37" s="20" t="n">
        <v>0</v>
      </c>
      <c r="M37" s="18" t="s">
        <v>404</v>
      </c>
      <c r="N37" s="20" t="s">
        <v>404</v>
      </c>
      <c r="O37" s="18" t="n">
        <v>0</v>
      </c>
      <c r="P37" s="20" t="n">
        <v>0</v>
      </c>
      <c r="Q37" s="18" t="n">
        <v>0</v>
      </c>
      <c r="R37" s="20" t="n">
        <v>0</v>
      </c>
      <c r="S37" s="18" t="n">
        <v>0</v>
      </c>
      <c r="T37" s="20" t="n">
        <v>0</v>
      </c>
    </row>
    <row r="38" spans="1:20">
      <c r="A38" s="15" t="s">
        <v>435</v>
      </c>
      <c r="B38" s="17" t="n">
        <v>5860</v>
      </c>
      <c r="C38" s="18">
        <f>(268.0/B38*100)</f>
        <v/>
      </c>
      <c r="D38" s="19" t="n">
        <v>5592</v>
      </c>
      <c r="E38" s="18" t="n">
        <v>33.69582882</v>
      </c>
      <c r="F38" s="20" t="n">
        <v>3.33332897</v>
      </c>
      <c r="G38" s="18" t="n">
        <v>50.39141899</v>
      </c>
      <c r="H38" s="20" t="n">
        <v>4.0071146</v>
      </c>
      <c r="I38" s="18" t="n">
        <v>14.50769832</v>
      </c>
      <c r="J38" s="20" t="n">
        <v>2.78688754</v>
      </c>
      <c r="K38" s="18" t="n">
        <v>0</v>
      </c>
      <c r="L38" s="20" t="n">
        <v>0</v>
      </c>
      <c r="M38" s="18" t="s">
        <v>404</v>
      </c>
      <c r="N38" s="20" t="s">
        <v>404</v>
      </c>
      <c r="O38" s="18" t="n">
        <v>0</v>
      </c>
      <c r="P38" s="20" t="n">
        <v>0</v>
      </c>
      <c r="Q38" s="18" t="n">
        <v>0</v>
      </c>
      <c r="R38" s="20" t="n">
        <v>0</v>
      </c>
      <c r="S38" s="18" t="n">
        <v>1.40505386</v>
      </c>
      <c r="T38" s="20" t="n">
        <v>0.81778807</v>
      </c>
    </row>
    <row r="39" spans="1:20">
      <c r="A39" s="15" t="s">
        <v>436</v>
      </c>
      <c r="B39" s="17" t="n">
        <v>5895</v>
      </c>
      <c r="C39" s="18">
        <f>(0.0/B39*100)</f>
        <v/>
      </c>
      <c r="D39" s="19" t="n">
        <v>5895</v>
      </c>
      <c r="E39" s="18" t="n">
        <v>66.35781935999999</v>
      </c>
      <c r="F39" s="20" t="n">
        <v>3.66885808</v>
      </c>
      <c r="G39" s="18" t="n">
        <v>27.15767939</v>
      </c>
      <c r="H39" s="20" t="n">
        <v>3.29412698</v>
      </c>
      <c r="I39" s="18" t="n">
        <v>6.48450125</v>
      </c>
      <c r="J39" s="20" t="n">
        <v>2.18867954</v>
      </c>
      <c r="K39" s="18" t="n">
        <v>0</v>
      </c>
      <c r="L39" s="20" t="n">
        <v>0</v>
      </c>
      <c r="M39" s="18" t="s">
        <v>404</v>
      </c>
      <c r="N39" s="20" t="s">
        <v>404</v>
      </c>
      <c r="O39" s="18" t="n">
        <v>0</v>
      </c>
      <c r="P39" s="20" t="n">
        <v>0</v>
      </c>
      <c r="Q39" s="18" t="n">
        <v>0</v>
      </c>
      <c r="R39" s="20" t="n">
        <v>0</v>
      </c>
      <c r="S39" s="18" t="n">
        <v>0</v>
      </c>
      <c r="T39" s="20" t="n">
        <v>0</v>
      </c>
    </row>
    <row r="40" spans="1:20">
      <c r="A40" s="15" t="s">
        <v>437</v>
      </c>
      <c r="B40" s="17" t="n">
        <v>14157</v>
      </c>
      <c r="C40" s="18">
        <f>(2978.0/B40*100)</f>
        <v/>
      </c>
      <c r="D40" s="19" t="n">
        <v>11179</v>
      </c>
      <c r="E40" s="18" t="n">
        <v>40.46668016</v>
      </c>
      <c r="F40" s="20" t="n">
        <v>3.32719935</v>
      </c>
      <c r="G40" s="18" t="n">
        <v>56.1257993</v>
      </c>
      <c r="H40" s="20" t="n">
        <v>3.42804484</v>
      </c>
      <c r="I40" s="18" t="n">
        <v>0</v>
      </c>
      <c r="J40" s="20" t="n">
        <v>0</v>
      </c>
      <c r="K40" s="18" t="n">
        <v>0</v>
      </c>
      <c r="L40" s="20" t="n">
        <v>0</v>
      </c>
      <c r="M40" s="18" t="s">
        <v>404</v>
      </c>
      <c r="N40" s="20" t="s">
        <v>404</v>
      </c>
      <c r="O40" s="18" t="n">
        <v>0</v>
      </c>
      <c r="P40" s="20" t="n">
        <v>0</v>
      </c>
      <c r="Q40" s="18" t="n">
        <v>0</v>
      </c>
      <c r="R40" s="20" t="n">
        <v>0</v>
      </c>
      <c r="S40" s="18" t="n">
        <v>3.40752055</v>
      </c>
      <c r="T40" s="20" t="n">
        <v>0.95302659</v>
      </c>
    </row>
    <row r="41" spans="1:20">
      <c r="A41" s="15" t="s">
        <v>438</v>
      </c>
      <c r="B41" s="17" t="n">
        <v>5712</v>
      </c>
      <c r="C41" s="18">
        <f>(99.0/B41*100)</f>
        <v/>
      </c>
      <c r="D41" s="19" t="n">
        <v>5613</v>
      </c>
      <c r="E41" s="18" t="n">
        <v>61.72776182</v>
      </c>
      <c r="F41" s="20" t="n">
        <v>3.21585258</v>
      </c>
      <c r="G41" s="18" t="n">
        <v>34.1461148</v>
      </c>
      <c r="H41" s="20" t="n">
        <v>3.47429434</v>
      </c>
      <c r="I41" s="18" t="n">
        <v>2.21034056</v>
      </c>
      <c r="J41" s="20" t="n">
        <v>1.15264052</v>
      </c>
      <c r="K41" s="18" t="n">
        <v>0</v>
      </c>
      <c r="L41" s="20" t="n">
        <v>0</v>
      </c>
      <c r="M41" s="18" t="s">
        <v>404</v>
      </c>
      <c r="N41" s="20" t="s">
        <v>404</v>
      </c>
      <c r="O41" s="18" t="n">
        <v>0</v>
      </c>
      <c r="P41" s="20" t="n">
        <v>0</v>
      </c>
      <c r="Q41" s="18" t="n">
        <v>0</v>
      </c>
      <c r="R41" s="20" t="n">
        <v>0</v>
      </c>
      <c r="S41" s="18" t="n">
        <v>1.91578282</v>
      </c>
      <c r="T41" s="20" t="n">
        <v>1.08859377</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72.78736363</v>
      </c>
      <c r="F44" s="20" t="n">
        <v>3.51325131</v>
      </c>
      <c r="G44" s="18" t="n">
        <v>22.9117751</v>
      </c>
      <c r="H44" s="20" t="n">
        <v>3.29834449</v>
      </c>
      <c r="I44" s="18" t="n">
        <v>0</v>
      </c>
      <c r="J44" s="20" t="n">
        <v>0</v>
      </c>
      <c r="K44" s="18" t="n">
        <v>0</v>
      </c>
      <c r="L44" s="20" t="n">
        <v>0</v>
      </c>
      <c r="M44" s="18" t="s">
        <v>404</v>
      </c>
      <c r="N44" s="20" t="s">
        <v>404</v>
      </c>
      <c r="O44" s="18" t="n">
        <v>0</v>
      </c>
      <c r="P44" s="20" t="n">
        <v>0</v>
      </c>
      <c r="Q44" s="18" t="n">
        <v>3.1904506</v>
      </c>
      <c r="R44" s="20" t="n">
        <v>1.25956532</v>
      </c>
      <c r="S44" s="18" t="n">
        <v>1.11041067</v>
      </c>
      <c r="T44" s="20" t="n">
        <v>0.79013755</v>
      </c>
    </row>
    <row r="45" spans="1:20">
      <c r="A45" s="15" t="s">
        <v>442</v>
      </c>
      <c r="B45" s="17" t="n">
        <v>5519</v>
      </c>
      <c r="C45" s="18">
        <f>(0.0/B45*100)</f>
        <v/>
      </c>
      <c r="D45" s="19" t="n">
        <v>5519</v>
      </c>
      <c r="E45" s="18" t="n">
        <v>64.67923078</v>
      </c>
      <c r="F45" s="20" t="n">
        <v>3.9165632</v>
      </c>
      <c r="G45" s="18" t="n">
        <v>30.23487107</v>
      </c>
      <c r="H45" s="20" t="n">
        <v>3.79344739</v>
      </c>
      <c r="I45" s="18" t="n">
        <v>1.36515251</v>
      </c>
      <c r="J45" s="20" t="n">
        <v>0.88901238</v>
      </c>
      <c r="K45" s="18" t="n">
        <v>0</v>
      </c>
      <c r="L45" s="20" t="n">
        <v>0</v>
      </c>
      <c r="M45" s="18" t="s">
        <v>404</v>
      </c>
      <c r="N45" s="20" t="s">
        <v>404</v>
      </c>
      <c r="O45" s="18" t="n">
        <v>0</v>
      </c>
      <c r="P45" s="20" t="n">
        <v>0</v>
      </c>
      <c r="Q45" s="18" t="n">
        <v>0</v>
      </c>
      <c r="R45" s="20" t="n">
        <v>0</v>
      </c>
      <c r="S45" s="18" t="n">
        <v>3.72074565</v>
      </c>
      <c r="T45" s="20" t="n">
        <v>1.65635681</v>
      </c>
    </row>
    <row r="46" spans="1:20">
      <c r="A46" s="15" t="s">
        <v>443</v>
      </c>
      <c r="B46" s="17" t="n">
        <v>23141</v>
      </c>
      <c r="C46" s="18">
        <f>(4196.0/B46*100)</f>
        <v/>
      </c>
      <c r="D46" s="19" t="n">
        <v>18945</v>
      </c>
      <c r="E46" s="18" t="n">
        <v>30.95730397</v>
      </c>
      <c r="F46" s="20" t="n">
        <v>2.73044547</v>
      </c>
      <c r="G46" s="18" t="n">
        <v>58.08762867</v>
      </c>
      <c r="H46" s="20" t="n">
        <v>2.73947843</v>
      </c>
      <c r="I46" s="18" t="n">
        <v>4.0755463</v>
      </c>
      <c r="J46" s="20" t="n">
        <v>0.93970807</v>
      </c>
      <c r="K46" s="18" t="n">
        <v>0</v>
      </c>
      <c r="L46" s="20" t="n">
        <v>0</v>
      </c>
      <c r="M46" s="18" t="s">
        <v>404</v>
      </c>
      <c r="N46" s="20" t="s">
        <v>404</v>
      </c>
      <c r="O46" s="18" t="n">
        <v>0</v>
      </c>
      <c r="P46" s="20" t="n">
        <v>0</v>
      </c>
      <c r="Q46" s="18" t="n">
        <v>0</v>
      </c>
      <c r="R46" s="20" t="n">
        <v>0</v>
      </c>
      <c r="S46" s="18" t="n">
        <v>6.87952106</v>
      </c>
      <c r="T46" s="20" t="n">
        <v>1.07739157</v>
      </c>
    </row>
    <row r="47" spans="1:20">
      <c r="A47" s="15" t="s">
        <v>444</v>
      </c>
      <c r="B47" s="17" t="n">
        <v>5928</v>
      </c>
      <c r="C47" s="18">
        <f>(0.0/B47*100)</f>
        <v/>
      </c>
      <c r="D47" s="19" t="n">
        <v>5928</v>
      </c>
      <c r="E47" s="18" t="n">
        <v>43.95444649</v>
      </c>
      <c r="F47" s="20" t="n">
        <v>3.48336253</v>
      </c>
      <c r="G47" s="18" t="n">
        <v>50.00954628</v>
      </c>
      <c r="H47" s="20" t="n">
        <v>3.86330447</v>
      </c>
      <c r="I47" s="18" t="n">
        <v>2.79395212</v>
      </c>
      <c r="J47" s="20" t="n">
        <v>1.31007735</v>
      </c>
      <c r="K47" s="18" t="n">
        <v>0</v>
      </c>
      <c r="L47" s="20" t="n">
        <v>0</v>
      </c>
      <c r="M47" s="18" t="s">
        <v>404</v>
      </c>
      <c r="N47" s="20" t="s">
        <v>404</v>
      </c>
      <c r="O47" s="18" t="n">
        <v>0</v>
      </c>
      <c r="P47" s="20" t="n">
        <v>0</v>
      </c>
      <c r="Q47" s="18" t="n">
        <v>0</v>
      </c>
      <c r="R47" s="20" t="n">
        <v>0</v>
      </c>
      <c r="S47" s="18" t="n">
        <v>3.24205511</v>
      </c>
      <c r="T47" s="20" t="n">
        <v>1.40919311</v>
      </c>
    </row>
    <row r="48" spans="1:20">
      <c r="A48" s="15" t="s">
        <v>445</v>
      </c>
      <c r="B48" s="17" t="n">
        <v>9841</v>
      </c>
      <c r="C48" s="18">
        <f>(40.0/B48*100)</f>
        <v/>
      </c>
      <c r="D48" s="19" t="n">
        <v>9801</v>
      </c>
      <c r="E48" s="18" t="n">
        <v>14.78426473</v>
      </c>
      <c r="F48" s="20" t="n">
        <v>2.94879246</v>
      </c>
      <c r="G48" s="18" t="n">
        <v>82.87926978</v>
      </c>
      <c r="H48" s="20" t="n">
        <v>3.07809783</v>
      </c>
      <c r="I48" s="18" t="n">
        <v>2.12103655</v>
      </c>
      <c r="J48" s="20" t="n">
        <v>1.10091348</v>
      </c>
      <c r="K48" s="18" t="n">
        <v>0</v>
      </c>
      <c r="L48" s="20" t="n">
        <v>0</v>
      </c>
      <c r="M48" s="18" t="s">
        <v>404</v>
      </c>
      <c r="N48" s="20" t="s">
        <v>404</v>
      </c>
      <c r="O48" s="18" t="n">
        <v>0</v>
      </c>
      <c r="P48" s="20" t="n">
        <v>0</v>
      </c>
      <c r="Q48" s="18" t="n">
        <v>0</v>
      </c>
      <c r="R48" s="20" t="n">
        <v>0</v>
      </c>
      <c r="S48" s="18" t="n">
        <v>0.21542894</v>
      </c>
      <c r="T48" s="20" t="n">
        <v>0.2104557</v>
      </c>
    </row>
    <row r="49" spans="1:20">
      <c r="A49" s="15" t="s">
        <v>446</v>
      </c>
      <c r="B49" s="17" t="n">
        <v>6349</v>
      </c>
      <c r="C49" s="18">
        <f>(52.0/B49*100)</f>
        <v/>
      </c>
      <c r="D49" s="19" t="n">
        <v>6297</v>
      </c>
      <c r="E49" s="18" t="n">
        <v>31.11036248</v>
      </c>
      <c r="F49" s="20" t="n">
        <v>3.44764316</v>
      </c>
      <c r="G49" s="18" t="n">
        <v>60.13269864</v>
      </c>
      <c r="H49" s="20" t="n">
        <v>3.49805062</v>
      </c>
      <c r="I49" s="18" t="n">
        <v>7.54867406</v>
      </c>
      <c r="J49" s="20" t="n">
        <v>2.12423462</v>
      </c>
      <c r="K49" s="18" t="n">
        <v>0</v>
      </c>
      <c r="L49" s="20" t="n">
        <v>0</v>
      </c>
      <c r="M49" s="18" t="s">
        <v>404</v>
      </c>
      <c r="N49" s="20" t="s">
        <v>404</v>
      </c>
      <c r="O49" s="18" t="n">
        <v>0</v>
      </c>
      <c r="P49" s="20" t="n">
        <v>0</v>
      </c>
      <c r="Q49" s="18" t="n">
        <v>0</v>
      </c>
      <c r="R49" s="20" t="n">
        <v>0</v>
      </c>
      <c r="S49" s="18" t="n">
        <v>1.20826482</v>
      </c>
      <c r="T49" s="20" t="n">
        <v>0.84031394</v>
      </c>
    </row>
    <row r="50" spans="1:20">
      <c r="A50" s="15" t="s">
        <v>447</v>
      </c>
      <c r="B50" s="17" t="n">
        <v>11795</v>
      </c>
      <c r="C50" s="18">
        <f>(1031.0/B50*100)</f>
        <v/>
      </c>
      <c r="D50" s="19" t="n">
        <v>10764</v>
      </c>
      <c r="E50" s="18" t="n">
        <v>52.587732</v>
      </c>
      <c r="F50" s="20" t="n">
        <v>3.03586279</v>
      </c>
      <c r="G50" s="18" t="n">
        <v>40.60321434</v>
      </c>
      <c r="H50" s="20" t="n">
        <v>3.14008775</v>
      </c>
      <c r="I50" s="18" t="n">
        <v>0.46561007</v>
      </c>
      <c r="J50" s="20" t="n">
        <v>0.46392653</v>
      </c>
      <c r="K50" s="18" t="n">
        <v>0</v>
      </c>
      <c r="L50" s="20" t="n">
        <v>0</v>
      </c>
      <c r="M50" s="18" t="s">
        <v>404</v>
      </c>
      <c r="N50" s="20" t="s">
        <v>404</v>
      </c>
      <c r="O50" s="18" t="n">
        <v>0</v>
      </c>
      <c r="P50" s="20" t="n">
        <v>0</v>
      </c>
      <c r="Q50" s="18" t="n">
        <v>0</v>
      </c>
      <c r="R50" s="20" t="n">
        <v>0</v>
      </c>
      <c r="S50" s="18" t="n">
        <v>6.34344359</v>
      </c>
      <c r="T50" s="20" t="n">
        <v>1.58117653</v>
      </c>
    </row>
    <row r="51" spans="1:20">
      <c r="A51" s="15" t="s">
        <v>448</v>
      </c>
      <c r="B51" s="17" t="n">
        <v>6866</v>
      </c>
      <c r="C51" s="18">
        <f>(0.0/B51*100)</f>
        <v/>
      </c>
      <c r="D51" s="19" t="n">
        <v>6866</v>
      </c>
      <c r="E51" s="18" t="n">
        <v>53.35336673</v>
      </c>
      <c r="F51" s="20" t="n">
        <v>3.68083871</v>
      </c>
      <c r="G51" s="18" t="n">
        <v>35.98390325</v>
      </c>
      <c r="H51" s="20" t="n">
        <v>3.43218648</v>
      </c>
      <c r="I51" s="18" t="n">
        <v>9.67994609</v>
      </c>
      <c r="J51" s="20" t="n">
        <v>2.00148742</v>
      </c>
      <c r="K51" s="18" t="n">
        <v>0</v>
      </c>
      <c r="L51" s="20" t="n">
        <v>0</v>
      </c>
      <c r="M51" s="18" t="s">
        <v>404</v>
      </c>
      <c r="N51" s="20" t="s">
        <v>404</v>
      </c>
      <c r="O51" s="18" t="n">
        <v>0</v>
      </c>
      <c r="P51" s="20" t="n">
        <v>0</v>
      </c>
      <c r="Q51" s="18" t="n">
        <v>0</v>
      </c>
      <c r="R51" s="20" t="n">
        <v>0</v>
      </c>
      <c r="S51" s="18" t="n">
        <v>0.98278393</v>
      </c>
      <c r="T51" s="20" t="n">
        <v>0.70395916</v>
      </c>
    </row>
    <row r="52" spans="1:20">
      <c r="A52" s="15" t="s">
        <v>449</v>
      </c>
      <c r="B52" s="17" t="n">
        <v>5809</v>
      </c>
      <c r="C52" s="18">
        <f>(0.0/B52*100)</f>
        <v/>
      </c>
      <c r="D52" s="19" t="n">
        <v>5809</v>
      </c>
      <c r="E52" s="18" t="n">
        <v>70.5313627</v>
      </c>
      <c r="F52" s="20" t="n">
        <v>3.19059557</v>
      </c>
      <c r="G52" s="18" t="n">
        <v>27.21569405</v>
      </c>
      <c r="H52" s="20" t="n">
        <v>3.31903462</v>
      </c>
      <c r="I52" s="18" t="n">
        <v>1.46999731</v>
      </c>
      <c r="J52" s="20" t="n">
        <v>1.04634525</v>
      </c>
      <c r="K52" s="18" t="n">
        <v>0</v>
      </c>
      <c r="L52" s="20" t="n">
        <v>0</v>
      </c>
      <c r="M52" s="18" t="s">
        <v>404</v>
      </c>
      <c r="N52" s="20" t="s">
        <v>404</v>
      </c>
      <c r="O52" s="18" t="n">
        <v>0</v>
      </c>
      <c r="P52" s="20" t="n">
        <v>0</v>
      </c>
      <c r="Q52" s="18" t="n">
        <v>0</v>
      </c>
      <c r="R52" s="20" t="n">
        <v>0</v>
      </c>
      <c r="S52" s="18" t="n">
        <v>0.78294594</v>
      </c>
      <c r="T52" s="20" t="n">
        <v>0.08023548</v>
      </c>
    </row>
    <row r="53" spans="1:20">
      <c r="A53" s="15" t="s">
        <v>450</v>
      </c>
      <c r="B53" s="17" t="n">
        <v>5571</v>
      </c>
      <c r="C53" s="18">
        <f>(0.0/B53*100)</f>
        <v/>
      </c>
      <c r="D53" s="19" t="n">
        <v>5571</v>
      </c>
      <c r="E53" s="18" t="n">
        <v>24.5289883</v>
      </c>
      <c r="F53" s="20" t="n">
        <v>0.11870173</v>
      </c>
      <c r="G53" s="18" t="n">
        <v>69.05899153</v>
      </c>
      <c r="H53" s="20" t="n">
        <v>0.12590667</v>
      </c>
      <c r="I53" s="18" t="n">
        <v>6.3027482</v>
      </c>
      <c r="J53" s="20" t="n">
        <v>0.04871927</v>
      </c>
      <c r="K53" s="18" t="n">
        <v>0</v>
      </c>
      <c r="L53" s="20" t="n">
        <v>0</v>
      </c>
      <c r="M53" s="18" t="s">
        <v>404</v>
      </c>
      <c r="N53" s="20" t="s">
        <v>404</v>
      </c>
      <c r="O53" s="18" t="n">
        <v>0</v>
      </c>
      <c r="P53" s="20" t="n">
        <v>0</v>
      </c>
      <c r="Q53" s="18" t="n">
        <v>0</v>
      </c>
      <c r="R53" s="20" t="n">
        <v>0</v>
      </c>
      <c r="S53" s="18" t="n">
        <v>0.10927198</v>
      </c>
      <c r="T53" s="20" t="n">
        <v>0.02578596</v>
      </c>
    </row>
    <row r="54" spans="1:20">
      <c r="A54" s="15" t="s">
        <v>451</v>
      </c>
      <c r="B54" s="17" t="n">
        <v>4740</v>
      </c>
      <c r="C54" s="18">
        <f>(199.0/B54*100)</f>
        <v/>
      </c>
      <c r="D54" s="19" t="n">
        <v>4541</v>
      </c>
      <c r="E54" s="18" t="n">
        <v>31.61946143</v>
      </c>
      <c r="F54" s="20" t="n">
        <v>4.11437934</v>
      </c>
      <c r="G54" s="18" t="n">
        <v>63.75503023</v>
      </c>
      <c r="H54" s="20" t="n">
        <v>4.29842584</v>
      </c>
      <c r="I54" s="18" t="n">
        <v>2.97035723</v>
      </c>
      <c r="J54" s="20" t="n">
        <v>1.3543796</v>
      </c>
      <c r="K54" s="18" t="n">
        <v>0</v>
      </c>
      <c r="L54" s="20" t="n">
        <v>0</v>
      </c>
      <c r="M54" s="18" t="s">
        <v>404</v>
      </c>
      <c r="N54" s="20" t="s">
        <v>404</v>
      </c>
      <c r="O54" s="18" t="n">
        <v>0</v>
      </c>
      <c r="P54" s="20" t="n">
        <v>0</v>
      </c>
      <c r="Q54" s="18" t="n">
        <v>0</v>
      </c>
      <c r="R54" s="20" t="n">
        <v>0</v>
      </c>
      <c r="S54" s="18" t="n">
        <v>1.65515111</v>
      </c>
      <c r="T54" s="20" t="n">
        <v>0.8815786799999999</v>
      </c>
    </row>
    <row r="55" spans="1:20">
      <c r="A55" s="15" t="s">
        <v>452</v>
      </c>
      <c r="B55" s="17" t="n">
        <v>5316</v>
      </c>
      <c r="C55" s="18">
        <f>(43.0/B55*100)</f>
        <v/>
      </c>
      <c r="D55" s="19" t="n">
        <v>5273</v>
      </c>
      <c r="E55" s="18" t="n">
        <v>31.46329749</v>
      </c>
      <c r="F55" s="20" t="n">
        <v>3.30876951</v>
      </c>
      <c r="G55" s="18" t="n">
        <v>64.66505257999999</v>
      </c>
      <c r="H55" s="20" t="n">
        <v>3.65617473</v>
      </c>
      <c r="I55" s="18" t="n">
        <v>1.90311921</v>
      </c>
      <c r="J55" s="20" t="n">
        <v>0.8101539800000001</v>
      </c>
      <c r="K55" s="18" t="n">
        <v>0</v>
      </c>
      <c r="L55" s="20" t="n">
        <v>0</v>
      </c>
      <c r="M55" s="18" t="s">
        <v>404</v>
      </c>
      <c r="N55" s="20" t="s">
        <v>404</v>
      </c>
      <c r="O55" s="18" t="n">
        <v>0</v>
      </c>
      <c r="P55" s="20" t="n">
        <v>0</v>
      </c>
      <c r="Q55" s="18" t="n">
        <v>0.35640514</v>
      </c>
      <c r="R55" s="20" t="n">
        <v>0.35637787</v>
      </c>
      <c r="S55" s="18" t="n">
        <v>1.61212557</v>
      </c>
      <c r="T55" s="20" t="n">
        <v>0.84659861</v>
      </c>
    </row>
    <row r="56" spans="1:20">
      <c r="A56" s="15" t="s">
        <v>453</v>
      </c>
      <c r="B56" s="17" t="n">
        <v>5359</v>
      </c>
      <c r="C56" s="18">
        <f>(0.0/B56*100)</f>
        <v/>
      </c>
      <c r="D56" s="19" t="n">
        <v>5359</v>
      </c>
      <c r="E56" s="18" t="n">
        <v>33.97142714</v>
      </c>
      <c r="F56" s="20" t="n">
        <v>3.94948436</v>
      </c>
      <c r="G56" s="18" t="n">
        <v>61.08318516</v>
      </c>
      <c r="H56" s="20" t="n">
        <v>4.17348729</v>
      </c>
      <c r="I56" s="18" t="n">
        <v>0</v>
      </c>
      <c r="J56" s="20" t="n">
        <v>0</v>
      </c>
      <c r="K56" s="18" t="n">
        <v>0</v>
      </c>
      <c r="L56" s="20" t="n">
        <v>0</v>
      </c>
      <c r="M56" s="18" t="s">
        <v>404</v>
      </c>
      <c r="N56" s="20" t="s">
        <v>404</v>
      </c>
      <c r="O56" s="18" t="n">
        <v>0</v>
      </c>
      <c r="P56" s="20" t="n">
        <v>0</v>
      </c>
      <c r="Q56" s="18" t="n">
        <v>0</v>
      </c>
      <c r="R56" s="20" t="n">
        <v>0</v>
      </c>
      <c r="S56" s="18" t="n">
        <v>4.9453877</v>
      </c>
      <c r="T56" s="20" t="n">
        <v>1.73810163</v>
      </c>
    </row>
    <row r="57" spans="1:20">
      <c r="A57" s="15" t="s">
        <v>454</v>
      </c>
      <c r="B57" s="17" t="n">
        <v>6513</v>
      </c>
      <c r="C57" s="18">
        <f>(0.0/B57*100)</f>
        <v/>
      </c>
      <c r="D57" s="19" t="n">
        <v>6513</v>
      </c>
      <c r="E57" s="18" t="n">
        <v>52.17366904</v>
      </c>
      <c r="F57" s="20" t="n">
        <v>3.72451414</v>
      </c>
      <c r="G57" s="18" t="n">
        <v>42.835071</v>
      </c>
      <c r="H57" s="20" t="n">
        <v>3.64456491</v>
      </c>
      <c r="I57" s="18" t="n">
        <v>2.1280902</v>
      </c>
      <c r="J57" s="20" t="n">
        <v>0.98445645</v>
      </c>
      <c r="K57" s="18" t="n">
        <v>0</v>
      </c>
      <c r="L57" s="20" t="n">
        <v>0</v>
      </c>
      <c r="M57" s="18" t="s">
        <v>404</v>
      </c>
      <c r="N57" s="20" t="s">
        <v>404</v>
      </c>
      <c r="O57" s="18" t="n">
        <v>0</v>
      </c>
      <c r="P57" s="20" t="n">
        <v>0</v>
      </c>
      <c r="Q57" s="18" t="n">
        <v>1.98640267</v>
      </c>
      <c r="R57" s="20" t="n">
        <v>1.00888148</v>
      </c>
      <c r="S57" s="18" t="n">
        <v>0.87676709</v>
      </c>
      <c r="T57" s="20" t="n">
        <v>0.63175974</v>
      </c>
    </row>
    <row r="58" spans="1:20">
      <c r="A58" s="15" t="s">
        <v>455</v>
      </c>
      <c r="B58" s="17" t="n">
        <v>7267</v>
      </c>
      <c r="C58" s="18">
        <f>(0.0/B58*100)</f>
        <v/>
      </c>
      <c r="D58" s="19" t="n">
        <v>7267</v>
      </c>
      <c r="E58" s="18" t="n">
        <v>57.79557333</v>
      </c>
      <c r="F58" s="20" t="n">
        <v>4.04508566</v>
      </c>
      <c r="G58" s="18" t="n">
        <v>35.74352973</v>
      </c>
      <c r="H58" s="20" t="n">
        <v>3.81979503</v>
      </c>
      <c r="I58" s="18" t="n">
        <v>2.01948825</v>
      </c>
      <c r="J58" s="20" t="n">
        <v>0.93070005</v>
      </c>
      <c r="K58" s="18" t="n">
        <v>0</v>
      </c>
      <c r="L58" s="20" t="n">
        <v>0</v>
      </c>
      <c r="M58" s="18" t="s">
        <v>404</v>
      </c>
      <c r="N58" s="20" t="s">
        <v>404</v>
      </c>
      <c r="O58" s="18" t="n">
        <v>0</v>
      </c>
      <c r="P58" s="20" t="n">
        <v>0</v>
      </c>
      <c r="Q58" s="18" t="n">
        <v>2.75078793</v>
      </c>
      <c r="R58" s="20" t="n">
        <v>1.23504368</v>
      </c>
      <c r="S58" s="18" t="n">
        <v>1.69062076</v>
      </c>
      <c r="T58" s="20" t="n">
        <v>0.98589441</v>
      </c>
    </row>
    <row r="59" spans="1:20">
      <c r="A59" s="15" t="s">
        <v>456</v>
      </c>
      <c r="B59" s="17" t="n">
        <v>4826</v>
      </c>
      <c r="C59" s="18">
        <f>(0.0/B59*100)</f>
        <v/>
      </c>
      <c r="D59" s="19" t="n">
        <v>4826</v>
      </c>
      <c r="E59" s="18" t="n">
        <v>48.14081583</v>
      </c>
      <c r="F59" s="20" t="n">
        <v>1.38451036</v>
      </c>
      <c r="G59" s="18" t="n">
        <v>38.03704195</v>
      </c>
      <c r="H59" s="20" t="n">
        <v>1.41592335</v>
      </c>
      <c r="I59" s="18" t="n">
        <v>8.131231189999999</v>
      </c>
      <c r="J59" s="20" t="n">
        <v>0.48220779</v>
      </c>
      <c r="K59" s="18" t="n">
        <v>0</v>
      </c>
      <c r="L59" s="20" t="n">
        <v>0</v>
      </c>
      <c r="M59" s="18" t="s">
        <v>404</v>
      </c>
      <c r="N59" s="20" t="s">
        <v>404</v>
      </c>
      <c r="O59" s="18" t="n">
        <v>0</v>
      </c>
      <c r="P59" s="20" t="n">
        <v>0</v>
      </c>
      <c r="Q59" s="18" t="n">
        <v>4.58106437</v>
      </c>
      <c r="R59" s="20" t="n">
        <v>0.5145815500000001</v>
      </c>
      <c r="S59" s="18" t="n">
        <v>1.10984665</v>
      </c>
      <c r="T59" s="20" t="n">
        <v>0.32574962</v>
      </c>
    </row>
    <row r="60" spans="1:20">
      <c r="A60" s="15" t="s">
        <v>457</v>
      </c>
      <c r="B60" s="17" t="n">
        <v>4546</v>
      </c>
      <c r="C60" s="18">
        <f>(0.0/B60*100)</f>
        <v/>
      </c>
      <c r="D60" s="19" t="n">
        <v>4546</v>
      </c>
      <c r="E60" s="18" t="n">
        <v>22.85127048</v>
      </c>
      <c r="F60" s="20" t="n">
        <v>3.25977742</v>
      </c>
      <c r="G60" s="18" t="n">
        <v>64.35054912</v>
      </c>
      <c r="H60" s="20" t="n">
        <v>3.41430909</v>
      </c>
      <c r="I60" s="18" t="n">
        <v>6.02206436</v>
      </c>
      <c r="J60" s="20" t="n">
        <v>1.57329152</v>
      </c>
      <c r="K60" s="18" t="n">
        <v>0</v>
      </c>
      <c r="L60" s="20" t="n">
        <v>0</v>
      </c>
      <c r="M60" s="18" t="s">
        <v>404</v>
      </c>
      <c r="N60" s="20" t="s">
        <v>404</v>
      </c>
      <c r="O60" s="18" t="n">
        <v>0</v>
      </c>
      <c r="P60" s="20" t="n">
        <v>0</v>
      </c>
      <c r="Q60" s="18" t="n">
        <v>0.21310965</v>
      </c>
      <c r="R60" s="20" t="n">
        <v>0.21475288</v>
      </c>
      <c r="S60" s="18" t="n">
        <v>6.5630064</v>
      </c>
      <c r="T60" s="20" t="n">
        <v>1.51978285</v>
      </c>
    </row>
    <row r="61" spans="1:20">
      <c r="A61" s="15" t="s">
        <v>458</v>
      </c>
      <c r="B61" s="17" t="n">
        <v>6525</v>
      </c>
      <c r="C61" s="18">
        <f>(0.0/B61*100)</f>
        <v/>
      </c>
      <c r="D61" s="19" t="n">
        <v>6525</v>
      </c>
      <c r="E61" s="18" t="n">
        <v>52.34990174</v>
      </c>
      <c r="F61" s="20" t="n">
        <v>3.00553892</v>
      </c>
      <c r="G61" s="18" t="n">
        <v>46.95399253</v>
      </c>
      <c r="H61" s="20" t="n">
        <v>2.96491899</v>
      </c>
      <c r="I61" s="18" t="n">
        <v>0.1200976</v>
      </c>
      <c r="J61" s="20" t="n">
        <v>0.16969011</v>
      </c>
      <c r="K61" s="18" t="n">
        <v>0</v>
      </c>
      <c r="L61" s="20" t="n">
        <v>0</v>
      </c>
      <c r="M61" s="18" t="s">
        <v>404</v>
      </c>
      <c r="N61" s="20" t="s">
        <v>404</v>
      </c>
      <c r="O61" s="18" t="n">
        <v>0</v>
      </c>
      <c r="P61" s="20" t="n">
        <v>0</v>
      </c>
      <c r="Q61" s="18" t="n">
        <v>0</v>
      </c>
      <c r="R61" s="20" t="n">
        <v>0</v>
      </c>
      <c r="S61" s="18" t="n">
        <v>0.57600813</v>
      </c>
      <c r="T61" s="20" t="n">
        <v>0.55651078</v>
      </c>
    </row>
    <row r="62" spans="1:20">
      <c r="A62" s="15" t="s">
        <v>459</v>
      </c>
      <c r="B62" s="17" t="n">
        <v>4476</v>
      </c>
      <c r="C62" s="18">
        <f>(0.0/B62*100)</f>
        <v/>
      </c>
      <c r="D62" s="19" t="n">
        <v>4476</v>
      </c>
      <c r="E62" s="18" t="n">
        <v>21.77307793</v>
      </c>
      <c r="F62" s="20" t="n">
        <v>0.06474922</v>
      </c>
      <c r="G62" s="18" t="n">
        <v>75.83064573</v>
      </c>
      <c r="H62" s="20" t="n">
        <v>0.06406154</v>
      </c>
      <c r="I62" s="18" t="n">
        <v>2.39627634</v>
      </c>
      <c r="J62" s="20" t="n">
        <v>0.0027116</v>
      </c>
      <c r="K62" s="18" t="n">
        <v>0</v>
      </c>
      <c r="L62" s="20" t="n">
        <v>0</v>
      </c>
      <c r="M62" s="18" t="s">
        <v>404</v>
      </c>
      <c r="N62" s="20" t="s">
        <v>404</v>
      </c>
      <c r="O62" s="18" t="n">
        <v>0</v>
      </c>
      <c r="P62" s="20" t="n">
        <v>0</v>
      </c>
      <c r="Q62" s="18" t="n">
        <v>0</v>
      </c>
      <c r="R62" s="20" t="n">
        <v>0</v>
      </c>
      <c r="S62" s="18" t="n">
        <v>0</v>
      </c>
      <c r="T62" s="20" t="n">
        <v>0</v>
      </c>
    </row>
    <row r="63" spans="1:20">
      <c r="A63" s="15" t="s">
        <v>460</v>
      </c>
      <c r="B63" s="17" t="n">
        <v>5324</v>
      </c>
      <c r="C63" s="18">
        <f>(0.0/B63*100)</f>
        <v/>
      </c>
      <c r="D63" s="19" t="n">
        <v>5324</v>
      </c>
      <c r="E63" s="18" t="n">
        <v>73.45793225</v>
      </c>
      <c r="F63" s="20" t="n">
        <v>0.13312618</v>
      </c>
      <c r="G63" s="18" t="n">
        <v>15.1412607</v>
      </c>
      <c r="H63" s="20" t="n">
        <v>0.11971247</v>
      </c>
      <c r="I63" s="18" t="n">
        <v>0.87659984</v>
      </c>
      <c r="J63" s="20" t="n">
        <v>0.01941298</v>
      </c>
      <c r="K63" s="18" t="n">
        <v>0</v>
      </c>
      <c r="L63" s="20" t="n">
        <v>0</v>
      </c>
      <c r="M63" s="18" t="s">
        <v>404</v>
      </c>
      <c r="N63" s="20" t="s">
        <v>404</v>
      </c>
      <c r="O63" s="18" t="n">
        <v>0</v>
      </c>
      <c r="P63" s="20" t="n">
        <v>0</v>
      </c>
      <c r="Q63" s="18" t="n">
        <v>0.47825332</v>
      </c>
      <c r="R63" s="20" t="n">
        <v>0.01530324</v>
      </c>
      <c r="S63" s="18" t="n">
        <v>10.04595389</v>
      </c>
      <c r="T63" s="20" t="n">
        <v>0.0941538</v>
      </c>
    </row>
    <row r="64" spans="1:20">
      <c r="A64" s="15" t="s">
        <v>461</v>
      </c>
      <c r="B64" s="17" t="n">
        <v>3634</v>
      </c>
      <c r="C64" s="18">
        <f>(27.0/B64*100)</f>
        <v/>
      </c>
      <c r="D64" s="19" t="n">
        <v>3607</v>
      </c>
      <c r="E64" s="18" t="n">
        <v>45.66873514</v>
      </c>
      <c r="F64" s="20" t="n">
        <v>0.12004326</v>
      </c>
      <c r="G64" s="18" t="n">
        <v>47.71381404</v>
      </c>
      <c r="H64" s="20" t="n">
        <v>0.12643449</v>
      </c>
      <c r="I64" s="18" t="n">
        <v>1.06452844</v>
      </c>
      <c r="J64" s="20" t="n">
        <v>0.006352</v>
      </c>
      <c r="K64" s="18" t="n">
        <v>0</v>
      </c>
      <c r="L64" s="20" t="n">
        <v>0</v>
      </c>
      <c r="M64" s="18" t="s">
        <v>404</v>
      </c>
      <c r="N64" s="20" t="s">
        <v>404</v>
      </c>
      <c r="O64" s="18" t="n">
        <v>0</v>
      </c>
      <c r="P64" s="20" t="n">
        <v>0</v>
      </c>
      <c r="Q64" s="18" t="n">
        <v>5.55292238</v>
      </c>
      <c r="R64" s="20" t="n">
        <v>0.0644662</v>
      </c>
      <c r="S64" s="18" t="n">
        <v>0</v>
      </c>
      <c r="T64" s="20" t="n">
        <v>0</v>
      </c>
    </row>
    <row r="65" spans="1:20">
      <c r="A65" s="15" t="s">
        <v>462</v>
      </c>
      <c r="B65" s="17" t="n">
        <v>5325</v>
      </c>
      <c r="C65" s="18">
        <f>(0.0/B65*100)</f>
        <v/>
      </c>
      <c r="D65" s="19" t="n">
        <v>5325</v>
      </c>
      <c r="E65" s="18" t="n">
        <v>32.65425025</v>
      </c>
      <c r="F65" s="20" t="n">
        <v>3.30623049</v>
      </c>
      <c r="G65" s="18" t="n">
        <v>65.73582510999999</v>
      </c>
      <c r="H65" s="20" t="n">
        <v>3.37098505</v>
      </c>
      <c r="I65" s="18" t="n">
        <v>0.4846961</v>
      </c>
      <c r="J65" s="20" t="n">
        <v>0.34042393</v>
      </c>
      <c r="K65" s="18" t="n">
        <v>0</v>
      </c>
      <c r="L65" s="20" t="n">
        <v>0</v>
      </c>
      <c r="M65" s="18" t="s">
        <v>404</v>
      </c>
      <c r="N65" s="20" t="s">
        <v>404</v>
      </c>
      <c r="O65" s="18" t="n">
        <v>0.82604573</v>
      </c>
      <c r="P65" s="20" t="n">
        <v>0.59539082</v>
      </c>
      <c r="Q65" s="18" t="n">
        <v>0</v>
      </c>
      <c r="R65" s="20" t="n">
        <v>0</v>
      </c>
      <c r="S65" s="18" t="n">
        <v>0.29918281</v>
      </c>
      <c r="T65" s="20" t="n">
        <v>0.30562293</v>
      </c>
    </row>
    <row r="66" spans="1:20">
      <c r="A66" s="15" t="s">
        <v>463</v>
      </c>
      <c r="B66" s="17" t="n">
        <v>5665</v>
      </c>
      <c r="C66" s="18">
        <f>(0.0/B66*100)</f>
        <v/>
      </c>
      <c r="D66" s="19" t="n">
        <v>5665</v>
      </c>
      <c r="E66" s="18" t="n">
        <v>73.30859615</v>
      </c>
      <c r="F66" s="20" t="n">
        <v>0.50716666</v>
      </c>
      <c r="G66" s="18" t="n">
        <v>17.00835267</v>
      </c>
      <c r="H66" s="20" t="n">
        <v>0.52763987</v>
      </c>
      <c r="I66" s="18" t="n">
        <v>9.300413219999999</v>
      </c>
      <c r="J66" s="20" t="n">
        <v>0.09160691999999999</v>
      </c>
      <c r="K66" s="18" t="n">
        <v>0</v>
      </c>
      <c r="L66" s="20" t="n">
        <v>0</v>
      </c>
      <c r="M66" s="18" t="s">
        <v>404</v>
      </c>
      <c r="N66" s="20" t="s">
        <v>404</v>
      </c>
      <c r="O66" s="18" t="n">
        <v>0</v>
      </c>
      <c r="P66" s="20" t="n">
        <v>0</v>
      </c>
      <c r="Q66" s="18" t="n">
        <v>0</v>
      </c>
      <c r="R66" s="20" t="n">
        <v>0</v>
      </c>
      <c r="S66" s="18" t="n">
        <v>0.38263796</v>
      </c>
      <c r="T66" s="20" t="n">
        <v>0.03260371</v>
      </c>
    </row>
    <row r="67" spans="1:20">
      <c r="A67" s="15" t="s">
        <v>464</v>
      </c>
      <c r="B67" s="17" t="n">
        <v>6971</v>
      </c>
      <c r="C67" s="18">
        <f>(0.0/B67*100)</f>
        <v/>
      </c>
      <c r="D67" s="19" t="n">
        <v>6971</v>
      </c>
      <c r="E67" s="18" t="n">
        <v>18.42019597</v>
      </c>
      <c r="F67" s="20" t="n">
        <v>2.61941983</v>
      </c>
      <c r="G67" s="18" t="n">
        <v>73.50019781</v>
      </c>
      <c r="H67" s="20" t="n">
        <v>2.8260898</v>
      </c>
      <c r="I67" s="18" t="n">
        <v>7.65621433</v>
      </c>
      <c r="J67" s="20" t="n">
        <v>1.43403036</v>
      </c>
      <c r="K67" s="18" t="n">
        <v>0</v>
      </c>
      <c r="L67" s="20" t="n">
        <v>0</v>
      </c>
      <c r="M67" s="18" t="s">
        <v>404</v>
      </c>
      <c r="N67" s="20" t="s">
        <v>404</v>
      </c>
      <c r="O67" s="18" t="n">
        <v>0</v>
      </c>
      <c r="P67" s="20" t="n">
        <v>0</v>
      </c>
      <c r="Q67" s="18" t="n">
        <v>0</v>
      </c>
      <c r="R67" s="20" t="n">
        <v>0</v>
      </c>
      <c r="S67" s="18" t="n">
        <v>0.42339189</v>
      </c>
      <c r="T67" s="20" t="n">
        <v>0.30386158</v>
      </c>
    </row>
    <row r="68" spans="1:20">
      <c r="A68" s="15" t="s">
        <v>465</v>
      </c>
      <c r="B68" s="17" t="n">
        <v>12083</v>
      </c>
      <c r="C68" s="18">
        <f>(0.0/B68*100)</f>
        <v/>
      </c>
      <c r="D68" s="19" t="n">
        <v>12083</v>
      </c>
      <c r="E68" s="18" t="n">
        <v>54.02109859</v>
      </c>
      <c r="F68" s="20" t="n">
        <v>0.09377011</v>
      </c>
      <c r="G68" s="18" t="n">
        <v>44.49948116</v>
      </c>
      <c r="H68" s="20" t="n">
        <v>0.09538932999999999</v>
      </c>
      <c r="I68" s="18" t="n">
        <v>0.74861471</v>
      </c>
      <c r="J68" s="20" t="n">
        <v>0.01661839</v>
      </c>
      <c r="K68" s="18" t="n">
        <v>0</v>
      </c>
      <c r="L68" s="20" t="n">
        <v>0</v>
      </c>
      <c r="M68" s="18" t="s">
        <v>404</v>
      </c>
      <c r="N68" s="20" t="s">
        <v>404</v>
      </c>
      <c r="O68" s="18" t="n">
        <v>0</v>
      </c>
      <c r="P68" s="20" t="n">
        <v>0</v>
      </c>
      <c r="Q68" s="18" t="n">
        <v>0</v>
      </c>
      <c r="R68" s="20" t="n">
        <v>0</v>
      </c>
      <c r="S68" s="18" t="n">
        <v>0.73080554</v>
      </c>
      <c r="T68" s="20" t="n">
        <v>0.02197892</v>
      </c>
    </row>
    <row r="69" spans="1:20">
      <c r="A69" s="15" t="s">
        <v>466</v>
      </c>
      <c r="B69" s="17" t="n">
        <v>4876</v>
      </c>
      <c r="C69" s="18">
        <f>(0.0/B69*100)</f>
        <v/>
      </c>
      <c r="D69" s="19" t="n">
        <v>4876</v>
      </c>
      <c r="E69" s="18" t="n">
        <v>76.62380128</v>
      </c>
      <c r="F69" s="20" t="n">
        <v>3.33376043</v>
      </c>
      <c r="G69" s="18" t="n">
        <v>23.37619872</v>
      </c>
      <c r="H69" s="20" t="n">
        <v>3.33376043</v>
      </c>
      <c r="I69" s="18" t="n">
        <v>0</v>
      </c>
      <c r="J69" s="20" t="n">
        <v>0</v>
      </c>
      <c r="K69" s="18" t="n">
        <v>0</v>
      </c>
      <c r="L69" s="20" t="n">
        <v>0</v>
      </c>
      <c r="M69" s="18" t="s">
        <v>404</v>
      </c>
      <c r="N69" s="20" t="s">
        <v>404</v>
      </c>
      <c r="O69" s="18" t="n">
        <v>0</v>
      </c>
      <c r="P69" s="20" t="n">
        <v>0</v>
      </c>
      <c r="Q69" s="18" t="n">
        <v>0</v>
      </c>
      <c r="R69" s="20" t="n">
        <v>0</v>
      </c>
      <c r="S69" s="18" t="n">
        <v>0</v>
      </c>
      <c r="T69" s="20" t="n">
        <v>0</v>
      </c>
    </row>
    <row r="70" spans="1:20">
      <c r="A70" s="15" t="s">
        <v>467</v>
      </c>
      <c r="B70" s="17" t="n">
        <v>6036</v>
      </c>
      <c r="C70" s="18">
        <f>(0.0/B70*100)</f>
        <v/>
      </c>
      <c r="D70" s="19" t="n">
        <v>6036</v>
      </c>
      <c r="E70" s="18" t="n">
        <v>34.98579498</v>
      </c>
      <c r="F70" s="20" t="n">
        <v>3.91778194</v>
      </c>
      <c r="G70" s="18" t="n">
        <v>64.13804064999999</v>
      </c>
      <c r="H70" s="20" t="n">
        <v>3.99049678</v>
      </c>
      <c r="I70" s="18" t="n">
        <v>0.35386716</v>
      </c>
      <c r="J70" s="20" t="n">
        <v>0.35432783</v>
      </c>
      <c r="K70" s="18" t="n">
        <v>0</v>
      </c>
      <c r="L70" s="20" t="n">
        <v>0</v>
      </c>
      <c r="M70" s="18" t="s">
        <v>404</v>
      </c>
      <c r="N70" s="20" t="s">
        <v>404</v>
      </c>
      <c r="O70" s="18" t="n">
        <v>0</v>
      </c>
      <c r="P70" s="20" t="n">
        <v>0</v>
      </c>
      <c r="Q70" s="18" t="n">
        <v>0</v>
      </c>
      <c r="R70" s="20" t="n">
        <v>0</v>
      </c>
      <c r="S70" s="18" t="n">
        <v>0.52229721</v>
      </c>
      <c r="T70" s="20" t="n">
        <v>0.36681523</v>
      </c>
    </row>
    <row r="71" spans="1:20">
      <c r="A71" s="15" t="s">
        <v>468</v>
      </c>
      <c r="B71" s="17" t="n">
        <v>6115</v>
      </c>
      <c r="C71" s="18">
        <f>(0.0/B71*100)</f>
        <v/>
      </c>
      <c r="D71" s="19" t="n">
        <v>6115</v>
      </c>
      <c r="E71" s="18" t="n">
        <v>60.14640875</v>
      </c>
      <c r="F71" s="20" t="n">
        <v>1.48134067</v>
      </c>
      <c r="G71" s="18" t="n">
        <v>39.17998686</v>
      </c>
      <c r="H71" s="20" t="n">
        <v>1.47920073</v>
      </c>
      <c r="I71" s="18" t="n">
        <v>0.6736043900000001</v>
      </c>
      <c r="J71" s="20" t="n">
        <v>0.00628085</v>
      </c>
      <c r="K71" s="18" t="n">
        <v>0</v>
      </c>
      <c r="L71" s="20" t="n">
        <v>0</v>
      </c>
      <c r="M71" s="18" t="s">
        <v>404</v>
      </c>
      <c r="N71" s="20" t="s">
        <v>404</v>
      </c>
      <c r="O71" s="18" t="n">
        <v>0</v>
      </c>
      <c r="P71" s="20" t="n">
        <v>0</v>
      </c>
      <c r="Q71" s="18" t="n">
        <v>0</v>
      </c>
      <c r="R71" s="20" t="n">
        <v>0</v>
      </c>
      <c r="S71" s="18" t="n">
        <v>0</v>
      </c>
      <c r="T71" s="20" t="n">
        <v>0</v>
      </c>
    </row>
    <row r="72" spans="1:20">
      <c r="A72" s="15" t="s">
        <v>469</v>
      </c>
      <c r="B72" s="17" t="n">
        <v>7708</v>
      </c>
      <c r="C72" s="18">
        <f>(0.0/B72*100)</f>
        <v/>
      </c>
      <c r="D72" s="19" t="n">
        <v>7708</v>
      </c>
      <c r="E72" s="18" t="n">
        <v>49.14776353</v>
      </c>
      <c r="F72" s="20" t="n">
        <v>3.71781288</v>
      </c>
      <c r="G72" s="18" t="n">
        <v>43.60621813</v>
      </c>
      <c r="H72" s="20" t="n">
        <v>3.61105905</v>
      </c>
      <c r="I72" s="18" t="n">
        <v>5.33163778</v>
      </c>
      <c r="J72" s="20" t="n">
        <v>1.4201774</v>
      </c>
      <c r="K72" s="18" t="n">
        <v>0</v>
      </c>
      <c r="L72" s="20" t="n">
        <v>0</v>
      </c>
      <c r="M72" s="18" t="s">
        <v>404</v>
      </c>
      <c r="N72" s="20" t="s">
        <v>404</v>
      </c>
      <c r="O72" s="18" t="n">
        <v>0</v>
      </c>
      <c r="P72" s="20" t="n">
        <v>0</v>
      </c>
      <c r="Q72" s="18" t="n">
        <v>0</v>
      </c>
      <c r="R72" s="20" t="n">
        <v>0</v>
      </c>
      <c r="S72" s="18" t="n">
        <v>1.91438056</v>
      </c>
      <c r="T72" s="20" t="n">
        <v>0.89850481</v>
      </c>
    </row>
    <row r="73" spans="1:20">
      <c r="A73" s="15" t="s">
        <v>470</v>
      </c>
      <c r="B73" s="17" t="n">
        <v>8249</v>
      </c>
      <c r="C73" s="18">
        <f>(0.0/B73*100)</f>
        <v/>
      </c>
      <c r="D73" s="19" t="n">
        <v>8249</v>
      </c>
      <c r="E73" s="18" t="n">
        <v>83.88582571000001</v>
      </c>
      <c r="F73" s="20" t="n">
        <v>2.30099137</v>
      </c>
      <c r="G73" s="18" t="n">
        <v>13.79840015</v>
      </c>
      <c r="H73" s="20" t="n">
        <v>2.22801446</v>
      </c>
      <c r="I73" s="18" t="n">
        <v>0</v>
      </c>
      <c r="J73" s="20" t="n">
        <v>0</v>
      </c>
      <c r="K73" s="18" t="n">
        <v>0</v>
      </c>
      <c r="L73" s="20" t="n">
        <v>0</v>
      </c>
      <c r="M73" s="18" t="s">
        <v>404</v>
      </c>
      <c r="N73" s="20" t="s">
        <v>404</v>
      </c>
      <c r="O73" s="18" t="n">
        <v>0</v>
      </c>
      <c r="P73" s="20" t="n">
        <v>0</v>
      </c>
      <c r="Q73" s="18" t="n">
        <v>0</v>
      </c>
      <c r="R73" s="20" t="n">
        <v>0</v>
      </c>
      <c r="S73" s="18" t="n">
        <v>2.31577415</v>
      </c>
      <c r="T73" s="20" t="n">
        <v>1.11523698</v>
      </c>
    </row>
    <row r="74" spans="1:20">
      <c r="A74" s="15" t="s">
        <v>471</v>
      </c>
      <c r="B74" s="17" t="n">
        <v>4692</v>
      </c>
      <c r="C74" s="18">
        <f>(484.0/B74*100)</f>
        <v/>
      </c>
      <c r="D74" s="19" t="n">
        <v>4208</v>
      </c>
      <c r="E74" s="18" t="n">
        <v>21.66868032</v>
      </c>
      <c r="F74" s="20" t="n">
        <v>0.19976679</v>
      </c>
      <c r="G74" s="18" t="n">
        <v>58.48614762</v>
      </c>
      <c r="H74" s="20" t="n">
        <v>0.33956435</v>
      </c>
      <c r="I74" s="18" t="n">
        <v>16.87029205</v>
      </c>
      <c r="J74" s="20" t="n">
        <v>0.27544467</v>
      </c>
      <c r="K74" s="18" t="n">
        <v>0</v>
      </c>
      <c r="L74" s="20" t="n">
        <v>0</v>
      </c>
      <c r="M74" s="18" t="s">
        <v>404</v>
      </c>
      <c r="N74" s="20" t="s">
        <v>404</v>
      </c>
      <c r="O74" s="18" t="n">
        <v>0</v>
      </c>
      <c r="P74" s="20" t="n">
        <v>0</v>
      </c>
      <c r="Q74" s="18" t="n">
        <v>1.92931834</v>
      </c>
      <c r="R74" s="20" t="n">
        <v>0.08826932999999999</v>
      </c>
      <c r="S74" s="18" t="n">
        <v>1.04556168</v>
      </c>
      <c r="T74" s="20" t="n">
        <v>0.06884411999999999</v>
      </c>
    </row>
    <row r="75" spans="1:20">
      <c r="A75" s="15" t="s">
        <v>472</v>
      </c>
      <c r="B75" s="17" t="n">
        <v>5375</v>
      </c>
      <c r="C75" s="18">
        <f>(483.0/B75*100)</f>
        <v/>
      </c>
      <c r="D75" s="19" t="n">
        <v>4892</v>
      </c>
      <c r="E75" s="18" t="n">
        <v>47.11030071</v>
      </c>
      <c r="F75" s="20" t="n">
        <v>4.46043272</v>
      </c>
      <c r="G75" s="18" t="n">
        <v>31.55609055</v>
      </c>
      <c r="H75" s="20" t="n">
        <v>3.97346056</v>
      </c>
      <c r="I75" s="18" t="n">
        <v>11.99067168</v>
      </c>
      <c r="J75" s="20" t="n">
        <v>2.76083365</v>
      </c>
      <c r="K75" s="18" t="n">
        <v>0</v>
      </c>
      <c r="L75" s="20" t="n">
        <v>0</v>
      </c>
      <c r="M75" s="18" t="s">
        <v>404</v>
      </c>
      <c r="N75" s="20" t="s">
        <v>404</v>
      </c>
      <c r="O75" s="18" t="n">
        <v>0</v>
      </c>
      <c r="P75" s="20" t="n">
        <v>0</v>
      </c>
      <c r="Q75" s="18" t="n">
        <v>0</v>
      </c>
      <c r="R75" s="20" t="n">
        <v>0</v>
      </c>
      <c r="S75" s="18" t="n">
        <v>9.342937060000001</v>
      </c>
      <c r="T75" s="20" t="n">
        <v>2.5113117</v>
      </c>
    </row>
    <row r="76" spans="1:20">
      <c r="A76" s="15" t="s">
        <v>473</v>
      </c>
      <c r="B76" s="17" t="n">
        <v>14167</v>
      </c>
      <c r="C76" s="18">
        <f>(1400.0/B76*100)</f>
        <v/>
      </c>
      <c r="D76" s="19" t="n">
        <v>12767</v>
      </c>
      <c r="E76" s="18" t="n">
        <v>55.22722613</v>
      </c>
      <c r="F76" s="20" t="n">
        <v>2.27886501</v>
      </c>
      <c r="G76" s="18" t="n">
        <v>36.9723429</v>
      </c>
      <c r="H76" s="20" t="n">
        <v>2.4475767</v>
      </c>
      <c r="I76" s="18" t="n">
        <v>0.43881278</v>
      </c>
      <c r="J76" s="20" t="n">
        <v>0.43419129</v>
      </c>
      <c r="K76" s="18" t="n">
        <v>0</v>
      </c>
      <c r="L76" s="20" t="n">
        <v>0</v>
      </c>
      <c r="M76" s="18" t="s">
        <v>404</v>
      </c>
      <c r="N76" s="20" t="s">
        <v>404</v>
      </c>
      <c r="O76" s="18" t="n">
        <v>0</v>
      </c>
      <c r="P76" s="20" t="n">
        <v>0</v>
      </c>
      <c r="Q76" s="18" t="n">
        <v>0</v>
      </c>
      <c r="R76" s="20" t="n">
        <v>0</v>
      </c>
      <c r="S76" s="18" t="n">
        <v>7.3616182</v>
      </c>
      <c r="T76" s="20" t="n">
        <v>1.77584615</v>
      </c>
    </row>
    <row r="77" spans="1:20">
      <c r="A77" s="15" t="s">
        <v>474</v>
      </c>
      <c r="B77" s="17" t="n">
        <v>6062</v>
      </c>
      <c r="C77" s="18">
        <f>(0.0/B77*100)</f>
        <v/>
      </c>
      <c r="D77" s="19" t="n">
        <v>6062</v>
      </c>
      <c r="E77" s="18" t="n">
        <v>24.44342721</v>
      </c>
      <c r="F77" s="20" t="n">
        <v>2.71613612</v>
      </c>
      <c r="G77" s="18" t="n">
        <v>65.67343565</v>
      </c>
      <c r="H77" s="20" t="n">
        <v>2.74300468</v>
      </c>
      <c r="I77" s="18" t="n">
        <v>9.883137140000001</v>
      </c>
      <c r="J77" s="20" t="n">
        <v>2.11984957</v>
      </c>
      <c r="K77" s="18" t="n">
        <v>0</v>
      </c>
      <c r="L77" s="20" t="n">
        <v>0</v>
      </c>
      <c r="M77" s="18" t="s">
        <v>404</v>
      </c>
      <c r="N77" s="20" t="s">
        <v>404</v>
      </c>
      <c r="O77" s="18" t="n">
        <v>0</v>
      </c>
      <c r="P77" s="20" t="n">
        <v>0</v>
      </c>
      <c r="Q77" s="18" t="n">
        <v>0</v>
      </c>
      <c r="R77" s="20" t="n">
        <v>0</v>
      </c>
      <c r="S77" s="18" t="n">
        <v>0</v>
      </c>
      <c r="T77" s="20" t="n">
        <v>0</v>
      </c>
    </row>
    <row r="78" spans="1:20">
      <c r="A78" s="15" t="s">
        <v>475</v>
      </c>
      <c r="B78" s="17" t="n">
        <v>5826</v>
      </c>
      <c r="C78" s="18">
        <f>(0.0/B78*100)</f>
        <v/>
      </c>
      <c r="D78" s="19" t="n">
        <v>5826</v>
      </c>
      <c r="E78" s="18" t="n">
        <v>84.09921103000001</v>
      </c>
      <c r="F78" s="20" t="n">
        <v>3.06796134</v>
      </c>
      <c r="G78" s="18" t="n">
        <v>14.7009638</v>
      </c>
      <c r="H78" s="20" t="n">
        <v>2.84273524</v>
      </c>
      <c r="I78" s="18" t="n">
        <v>0</v>
      </c>
      <c r="J78" s="20" t="n">
        <v>0</v>
      </c>
      <c r="K78" s="18" t="n">
        <v>0</v>
      </c>
      <c r="L78" s="20" t="n">
        <v>0</v>
      </c>
      <c r="M78" s="18" t="s">
        <v>404</v>
      </c>
      <c r="N78" s="20" t="s">
        <v>404</v>
      </c>
      <c r="O78" s="18" t="n">
        <v>0</v>
      </c>
      <c r="P78" s="20" t="n">
        <v>0</v>
      </c>
      <c r="Q78" s="18" t="n">
        <v>0</v>
      </c>
      <c r="R78" s="20" t="n">
        <v>0</v>
      </c>
      <c r="S78" s="18" t="n">
        <v>1.19982517</v>
      </c>
      <c r="T78" s="20" t="n">
        <v>0.84342578</v>
      </c>
    </row>
    <row customHeight="1" ht="25" r="79" spans="1:20">
      <c r="A79" s="15" t="s">
        <v>476</v>
      </c>
      <c r="B79" s="17" t="n">
        <v>1657</v>
      </c>
      <c r="C79" s="18">
        <f>(21.0/B79*100)</f>
        <v/>
      </c>
      <c r="D79" s="19" t="n">
        <v>1636</v>
      </c>
      <c r="E79" s="18" t="n">
        <v>22.70657569</v>
      </c>
      <c r="F79" s="20" t="n">
        <v>6.27591068</v>
      </c>
      <c r="G79" s="18" t="n">
        <v>66.45758166</v>
      </c>
      <c r="H79" s="20" t="n">
        <v>7.18172399</v>
      </c>
      <c r="I79" s="18" t="n">
        <v>10.01034437</v>
      </c>
      <c r="J79" s="20" t="n">
        <v>3.93866855</v>
      </c>
      <c r="K79" s="18" t="n">
        <v>0</v>
      </c>
      <c r="L79" s="20" t="n">
        <v>0</v>
      </c>
      <c r="M79" s="18" t="s">
        <v>404</v>
      </c>
      <c r="N79" s="20" t="s">
        <v>404</v>
      </c>
      <c r="O79" s="18" t="n">
        <v>0</v>
      </c>
      <c r="P79" s="20" t="n">
        <v>0</v>
      </c>
      <c r="Q79" s="18" t="n">
        <v>0</v>
      </c>
      <c r="R79" s="20" t="n">
        <v>0</v>
      </c>
      <c r="S79" s="18" t="n">
        <v>0.82549827</v>
      </c>
      <c r="T79" s="20" t="n">
        <v>0.83341526</v>
      </c>
    </row>
    <row r="80" spans="1:20">
      <c r="A80" s="15" t="s">
        <v>477</v>
      </c>
      <c r="B80" s="17" t="n">
        <v>7841</v>
      </c>
      <c r="C80" s="18">
        <f>(0.0/B80*100)</f>
        <v/>
      </c>
      <c r="D80" s="19" t="n">
        <v>7841</v>
      </c>
      <c r="E80" s="18" t="n">
        <v>23.70453322</v>
      </c>
      <c r="F80" s="20" t="n">
        <v>3.13984599</v>
      </c>
      <c r="G80" s="18" t="n">
        <v>76.29546678</v>
      </c>
      <c r="H80" s="20" t="n">
        <v>3.13984599</v>
      </c>
      <c r="I80" s="18" t="n">
        <v>0</v>
      </c>
      <c r="J80" s="20" t="n">
        <v>0</v>
      </c>
      <c r="K80" s="18" t="n">
        <v>0</v>
      </c>
      <c r="L80" s="20" t="n">
        <v>0</v>
      </c>
      <c r="M80" s="18" t="s">
        <v>404</v>
      </c>
      <c r="N80" s="20" t="s">
        <v>404</v>
      </c>
      <c r="O80" s="18" t="n">
        <v>0</v>
      </c>
      <c r="P80" s="20" t="n">
        <v>0</v>
      </c>
      <c r="Q80" s="18" t="n">
        <v>0</v>
      </c>
      <c r="R80" s="20" t="n">
        <v>0</v>
      </c>
      <c r="S80" s="18" t="n">
        <v>0</v>
      </c>
      <c r="T80" s="20" t="n">
        <v>0</v>
      </c>
    </row>
    <row r="81" spans="1:20">
      <c r="A81" s="21" t="s">
        <v>478</v>
      </c>
      <c r="B81" s="17" t="n">
        <v>8861</v>
      </c>
      <c r="C81" s="18">
        <f>(0.0/B81*100)</f>
        <v/>
      </c>
      <c r="D81" s="19" t="n">
        <v>8861</v>
      </c>
      <c r="E81" s="18" t="n">
        <v>53.44492794</v>
      </c>
      <c r="F81" s="20" t="n">
        <v>4.08220719</v>
      </c>
      <c r="G81" s="18" t="n">
        <v>46.53509263</v>
      </c>
      <c r="H81" s="20" t="n">
        <v>4.08214743</v>
      </c>
      <c r="I81" s="18" t="n">
        <v>0</v>
      </c>
      <c r="J81" s="20" t="n">
        <v>0</v>
      </c>
      <c r="K81" s="18" t="n">
        <v>0</v>
      </c>
      <c r="L81" s="20" t="n">
        <v>0</v>
      </c>
      <c r="M81" s="18" t="s">
        <v>404</v>
      </c>
      <c r="N81" s="20" t="s">
        <v>404</v>
      </c>
      <c r="O81" s="18" t="n">
        <v>0</v>
      </c>
      <c r="P81" s="20" t="n">
        <v>0</v>
      </c>
      <c r="Q81" s="18" t="n">
        <v>0</v>
      </c>
      <c r="R81" s="20" t="n">
        <v>0</v>
      </c>
      <c r="S81" s="18" t="n">
        <v>0.01997943</v>
      </c>
      <c r="T81" s="20" t="n">
        <v>0.00074735</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679</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65.82205442999999</v>
      </c>
      <c r="F7" s="20" t="n">
        <v>1.815255</v>
      </c>
      <c r="G7" s="18" t="n">
        <v>11.41543459</v>
      </c>
      <c r="H7" s="20" t="n">
        <v>1.23035894</v>
      </c>
      <c r="I7" s="18" t="n">
        <v>17.59605602</v>
      </c>
      <c r="J7" s="20" t="n">
        <v>1.45182611</v>
      </c>
      <c r="K7" s="18" t="n">
        <v>0</v>
      </c>
      <c r="L7" s="20" t="n">
        <v>0</v>
      </c>
      <c r="M7" s="18" t="s">
        <v>404</v>
      </c>
      <c r="N7" s="20" t="s">
        <v>404</v>
      </c>
      <c r="O7" s="18" t="n">
        <v>0</v>
      </c>
      <c r="P7" s="20" t="n">
        <v>0</v>
      </c>
      <c r="Q7" s="18" t="n">
        <v>0</v>
      </c>
      <c r="R7" s="20" t="n">
        <v>0</v>
      </c>
      <c r="S7" s="18" t="n">
        <v>5.16645496</v>
      </c>
      <c r="T7" s="20" t="n">
        <v>0.83900454</v>
      </c>
    </row>
    <row r="8" spans="1:20">
      <c r="A8" s="15" t="s">
        <v>405</v>
      </c>
      <c r="B8" s="17" t="n">
        <v>7007</v>
      </c>
      <c r="C8" s="18">
        <f>(0.0/B8*100)</f>
        <v/>
      </c>
      <c r="D8" s="19" t="n">
        <v>7007</v>
      </c>
      <c r="E8" s="18" t="n">
        <v>23.83386623</v>
      </c>
      <c r="F8" s="20" t="n">
        <v>3.0405145</v>
      </c>
      <c r="G8" s="18" t="n">
        <v>15.12461403</v>
      </c>
      <c r="H8" s="20" t="n">
        <v>2.39299791</v>
      </c>
      <c r="I8" s="18" t="n">
        <v>56.98147602</v>
      </c>
      <c r="J8" s="20" t="n">
        <v>3.65117004</v>
      </c>
      <c r="K8" s="18" t="n">
        <v>0</v>
      </c>
      <c r="L8" s="20" t="n">
        <v>0</v>
      </c>
      <c r="M8" s="18" t="s">
        <v>404</v>
      </c>
      <c r="N8" s="20" t="s">
        <v>404</v>
      </c>
      <c r="O8" s="18" t="n">
        <v>0</v>
      </c>
      <c r="P8" s="20" t="n">
        <v>0</v>
      </c>
      <c r="Q8" s="18" t="n">
        <v>0</v>
      </c>
      <c r="R8" s="20" t="n">
        <v>0</v>
      </c>
      <c r="S8" s="18" t="n">
        <v>4.06004373</v>
      </c>
      <c r="T8" s="20" t="n">
        <v>1.35641378</v>
      </c>
    </row>
    <row r="9" spans="1:20">
      <c r="A9" s="15" t="s">
        <v>406</v>
      </c>
      <c r="B9" s="17" t="n">
        <v>9651</v>
      </c>
      <c r="C9" s="18">
        <f>(200.0/B9*100)</f>
        <v/>
      </c>
      <c r="D9" s="19" t="n">
        <v>9451</v>
      </c>
      <c r="E9" s="18" t="n">
        <v>68.08940953</v>
      </c>
      <c r="F9" s="20" t="n">
        <v>2.92999107</v>
      </c>
      <c r="G9" s="18" t="n">
        <v>8.173673969999999</v>
      </c>
      <c r="H9" s="20" t="n">
        <v>1.73986624</v>
      </c>
      <c r="I9" s="18" t="n">
        <v>12.69140679</v>
      </c>
      <c r="J9" s="20" t="n">
        <v>2.19707086</v>
      </c>
      <c r="K9" s="18" t="n">
        <v>0</v>
      </c>
      <c r="L9" s="20" t="n">
        <v>0</v>
      </c>
      <c r="M9" s="18" t="s">
        <v>404</v>
      </c>
      <c r="N9" s="20" t="s">
        <v>404</v>
      </c>
      <c r="O9" s="18" t="n">
        <v>0</v>
      </c>
      <c r="P9" s="20" t="n">
        <v>0</v>
      </c>
      <c r="Q9" s="18" t="n">
        <v>0</v>
      </c>
      <c r="R9" s="20" t="n">
        <v>0</v>
      </c>
      <c r="S9" s="18" t="n">
        <v>11.0455097</v>
      </c>
      <c r="T9" s="20" t="n">
        <v>2.28829115</v>
      </c>
    </row>
    <row r="10" spans="1:20">
      <c r="A10" s="15" t="s">
        <v>407</v>
      </c>
      <c r="B10" s="17" t="n">
        <v>20058</v>
      </c>
      <c r="C10" s="18">
        <f>(3112.0/B10*100)</f>
        <v/>
      </c>
      <c r="D10" s="19" t="n">
        <v>16946</v>
      </c>
      <c r="E10" s="18" t="n">
        <v>49.15280502</v>
      </c>
      <c r="F10" s="20" t="n">
        <v>2.83094451</v>
      </c>
      <c r="G10" s="18" t="n">
        <v>12.23250685</v>
      </c>
      <c r="H10" s="20" t="n">
        <v>1.85611439</v>
      </c>
      <c r="I10" s="18" t="n">
        <v>34.99134132</v>
      </c>
      <c r="J10" s="20" t="n">
        <v>2.67614215</v>
      </c>
      <c r="K10" s="18" t="n">
        <v>0</v>
      </c>
      <c r="L10" s="20" t="n">
        <v>0</v>
      </c>
      <c r="M10" s="18" t="s">
        <v>404</v>
      </c>
      <c r="N10" s="20" t="s">
        <v>404</v>
      </c>
      <c r="O10" s="18" t="n">
        <v>0</v>
      </c>
      <c r="P10" s="20" t="n">
        <v>0</v>
      </c>
      <c r="Q10" s="18" t="n">
        <v>0</v>
      </c>
      <c r="R10" s="20" t="n">
        <v>0</v>
      </c>
      <c r="S10" s="18" t="n">
        <v>3.62334681</v>
      </c>
      <c r="T10" s="20" t="n">
        <v>0.83029791</v>
      </c>
    </row>
    <row r="11" spans="1:20">
      <c r="A11" s="15" t="s">
        <v>408</v>
      </c>
      <c r="B11" s="17" t="n">
        <v>7053</v>
      </c>
      <c r="C11" s="18">
        <f>(212.0/B11*100)</f>
        <v/>
      </c>
      <c r="D11" s="19" t="n">
        <v>6841</v>
      </c>
      <c r="E11" s="18" t="n">
        <v>51.52523385</v>
      </c>
      <c r="F11" s="20" t="n">
        <v>3.56016083</v>
      </c>
      <c r="G11" s="18" t="n">
        <v>23.58272779</v>
      </c>
      <c r="H11" s="20" t="n">
        <v>3.23567702</v>
      </c>
      <c r="I11" s="18" t="n">
        <v>23.07144113</v>
      </c>
      <c r="J11" s="20" t="n">
        <v>2.71436621</v>
      </c>
      <c r="K11" s="18" t="n">
        <v>0</v>
      </c>
      <c r="L11" s="20" t="n">
        <v>0</v>
      </c>
      <c r="M11" s="18" t="s">
        <v>404</v>
      </c>
      <c r="N11" s="20" t="s">
        <v>404</v>
      </c>
      <c r="O11" s="18" t="n">
        <v>0</v>
      </c>
      <c r="P11" s="20" t="n">
        <v>0</v>
      </c>
      <c r="Q11" s="18" t="n">
        <v>0</v>
      </c>
      <c r="R11" s="20" t="n">
        <v>0</v>
      </c>
      <c r="S11" s="18" t="n">
        <v>1.82059723</v>
      </c>
      <c r="T11" s="20" t="n">
        <v>1.27855268</v>
      </c>
    </row>
    <row r="12" spans="1:20">
      <c r="A12" s="15" t="s">
        <v>409</v>
      </c>
      <c r="B12" s="17" t="n">
        <v>6894</v>
      </c>
      <c r="C12" s="18">
        <f>(106.0/B12*100)</f>
        <v/>
      </c>
      <c r="D12" s="19" t="n">
        <v>6788</v>
      </c>
      <c r="E12" s="18" t="n">
        <v>34.16846532</v>
      </c>
      <c r="F12" s="20" t="n">
        <v>3.12939635</v>
      </c>
      <c r="G12" s="18" t="n">
        <v>25.91109493</v>
      </c>
      <c r="H12" s="20" t="n">
        <v>2.46889472</v>
      </c>
      <c r="I12" s="18" t="n">
        <v>38.06193421</v>
      </c>
      <c r="J12" s="20" t="n">
        <v>3.22273846</v>
      </c>
      <c r="K12" s="18" t="n">
        <v>0</v>
      </c>
      <c r="L12" s="20" t="n">
        <v>0</v>
      </c>
      <c r="M12" s="18" t="s">
        <v>404</v>
      </c>
      <c r="N12" s="20" t="s">
        <v>404</v>
      </c>
      <c r="O12" s="18" t="n">
        <v>0</v>
      </c>
      <c r="P12" s="20" t="n">
        <v>0</v>
      </c>
      <c r="Q12" s="18" t="n">
        <v>0</v>
      </c>
      <c r="R12" s="20" t="n">
        <v>0</v>
      </c>
      <c r="S12" s="18" t="n">
        <v>1.85850553</v>
      </c>
      <c r="T12" s="20" t="n">
        <v>0.78876144</v>
      </c>
    </row>
    <row r="13" spans="1:20">
      <c r="A13" s="15" t="s">
        <v>410</v>
      </c>
      <c r="B13" s="17" t="n">
        <v>7161</v>
      </c>
      <c r="C13" s="18">
        <f>(1175.0/B13*100)</f>
        <v/>
      </c>
      <c r="D13" s="19" t="n">
        <v>5986</v>
      </c>
      <c r="E13" s="18" t="n">
        <v>59.06480804</v>
      </c>
      <c r="F13" s="20" t="n">
        <v>3.26298923</v>
      </c>
      <c r="G13" s="18" t="n">
        <v>6.1356792</v>
      </c>
      <c r="H13" s="20" t="n">
        <v>1.8560935</v>
      </c>
      <c r="I13" s="18" t="n">
        <v>28.57728785</v>
      </c>
      <c r="J13" s="20" t="n">
        <v>3.26619895</v>
      </c>
      <c r="K13" s="18" t="n">
        <v>0</v>
      </c>
      <c r="L13" s="20" t="n">
        <v>0</v>
      </c>
      <c r="M13" s="18" t="s">
        <v>404</v>
      </c>
      <c r="N13" s="20" t="s">
        <v>404</v>
      </c>
      <c r="O13" s="18" t="n">
        <v>0</v>
      </c>
      <c r="P13" s="20" t="n">
        <v>0</v>
      </c>
      <c r="Q13" s="18" t="n">
        <v>0</v>
      </c>
      <c r="R13" s="20" t="n">
        <v>0</v>
      </c>
      <c r="S13" s="18" t="n">
        <v>6.2222249</v>
      </c>
      <c r="T13" s="20" t="n">
        <v>1.67464592</v>
      </c>
    </row>
    <row r="14" spans="1:20">
      <c r="A14" s="15" t="s">
        <v>411</v>
      </c>
      <c r="B14" s="17" t="n">
        <v>5587</v>
      </c>
      <c r="C14" s="18">
        <f>(0.0/B14*100)</f>
        <v/>
      </c>
      <c r="D14" s="19" t="n">
        <v>5587</v>
      </c>
      <c r="E14" s="18" t="n">
        <v>82.97396795</v>
      </c>
      <c r="F14" s="20" t="n">
        <v>1.97983657</v>
      </c>
      <c r="G14" s="18" t="n">
        <v>5.71439794</v>
      </c>
      <c r="H14" s="20" t="n">
        <v>1.10277486</v>
      </c>
      <c r="I14" s="18" t="n">
        <v>9.03344197</v>
      </c>
      <c r="J14" s="20" t="n">
        <v>1.7233217</v>
      </c>
      <c r="K14" s="18" t="n">
        <v>0</v>
      </c>
      <c r="L14" s="20" t="n">
        <v>0</v>
      </c>
      <c r="M14" s="18" t="s">
        <v>404</v>
      </c>
      <c r="N14" s="20" t="s">
        <v>404</v>
      </c>
      <c r="O14" s="18" t="n">
        <v>0</v>
      </c>
      <c r="P14" s="20" t="n">
        <v>0</v>
      </c>
      <c r="Q14" s="18" t="n">
        <v>0</v>
      </c>
      <c r="R14" s="20" t="n">
        <v>0</v>
      </c>
      <c r="S14" s="18" t="n">
        <v>2.27819213</v>
      </c>
      <c r="T14" s="20" t="n">
        <v>0.82224655</v>
      </c>
    </row>
    <row r="15" spans="1:20">
      <c r="A15" s="15" t="s">
        <v>412</v>
      </c>
      <c r="B15" s="17" t="n">
        <v>5882</v>
      </c>
      <c r="C15" s="18">
        <f>(0.0/B15*100)</f>
        <v/>
      </c>
      <c r="D15" s="19" t="n">
        <v>5882</v>
      </c>
      <c r="E15" s="18" t="n">
        <v>41.7657233</v>
      </c>
      <c r="F15" s="20" t="n">
        <v>3.55533687</v>
      </c>
      <c r="G15" s="18" t="n">
        <v>12.36193088</v>
      </c>
      <c r="H15" s="20" t="n">
        <v>2.50436976</v>
      </c>
      <c r="I15" s="18" t="n">
        <v>41.49153404</v>
      </c>
      <c r="J15" s="20" t="n">
        <v>3.95011002</v>
      </c>
      <c r="K15" s="18" t="n">
        <v>0</v>
      </c>
      <c r="L15" s="20" t="n">
        <v>0</v>
      </c>
      <c r="M15" s="18" t="s">
        <v>404</v>
      </c>
      <c r="N15" s="20" t="s">
        <v>404</v>
      </c>
      <c r="O15" s="18" t="n">
        <v>0</v>
      </c>
      <c r="P15" s="20" t="n">
        <v>0</v>
      </c>
      <c r="Q15" s="18" t="n">
        <v>0</v>
      </c>
      <c r="R15" s="20" t="n">
        <v>0</v>
      </c>
      <c r="S15" s="18" t="n">
        <v>4.38081177</v>
      </c>
      <c r="T15" s="20" t="n">
        <v>1.45427485</v>
      </c>
    </row>
    <row r="16" spans="1:20">
      <c r="A16" s="15" t="s">
        <v>413</v>
      </c>
      <c r="B16" s="17" t="n">
        <v>6108</v>
      </c>
      <c r="C16" s="18">
        <f>(495.0/B16*100)</f>
        <v/>
      </c>
      <c r="D16" s="19" t="n">
        <v>5613</v>
      </c>
      <c r="E16" s="18" t="n">
        <v>48.38768265</v>
      </c>
      <c r="F16" s="20" t="n">
        <v>3.0336321</v>
      </c>
      <c r="G16" s="18" t="n">
        <v>4.23589446</v>
      </c>
      <c r="H16" s="20" t="n">
        <v>1.38567696</v>
      </c>
      <c r="I16" s="18" t="n">
        <v>40.19825721</v>
      </c>
      <c r="J16" s="20" t="n">
        <v>2.98896481</v>
      </c>
      <c r="K16" s="18" t="n">
        <v>0</v>
      </c>
      <c r="L16" s="20" t="n">
        <v>0</v>
      </c>
      <c r="M16" s="18" t="s">
        <v>404</v>
      </c>
      <c r="N16" s="20" t="s">
        <v>404</v>
      </c>
      <c r="O16" s="18" t="n">
        <v>0</v>
      </c>
      <c r="P16" s="20" t="n">
        <v>0</v>
      </c>
      <c r="Q16" s="18" t="n">
        <v>0</v>
      </c>
      <c r="R16" s="20" t="n">
        <v>0</v>
      </c>
      <c r="S16" s="18" t="n">
        <v>7.17816568</v>
      </c>
      <c r="T16" s="20" t="n">
        <v>1.742374</v>
      </c>
    </row>
    <row r="17" spans="1:20">
      <c r="A17" s="15" t="s">
        <v>414</v>
      </c>
      <c r="B17" s="17" t="n">
        <v>6504</v>
      </c>
      <c r="C17" s="18">
        <f>(1325.0/B17*100)</f>
        <v/>
      </c>
      <c r="D17" s="19" t="n">
        <v>5179</v>
      </c>
      <c r="E17" s="18" t="n">
        <v>62.55020258</v>
      </c>
      <c r="F17" s="20" t="n">
        <v>3.13799927</v>
      </c>
      <c r="G17" s="18" t="n">
        <v>4.85265334</v>
      </c>
      <c r="H17" s="20" t="n">
        <v>1.46135365</v>
      </c>
      <c r="I17" s="18" t="n">
        <v>25.63252912</v>
      </c>
      <c r="J17" s="20" t="n">
        <v>2.74332089</v>
      </c>
      <c r="K17" s="18" t="n">
        <v>0</v>
      </c>
      <c r="L17" s="20" t="n">
        <v>0</v>
      </c>
      <c r="M17" s="18" t="s">
        <v>404</v>
      </c>
      <c r="N17" s="20" t="s">
        <v>404</v>
      </c>
      <c r="O17" s="18" t="n">
        <v>0</v>
      </c>
      <c r="P17" s="20" t="n">
        <v>0</v>
      </c>
      <c r="Q17" s="18" t="n">
        <v>0</v>
      </c>
      <c r="R17" s="20" t="n">
        <v>0</v>
      </c>
      <c r="S17" s="18" t="n">
        <v>6.96461496</v>
      </c>
      <c r="T17" s="20" t="n">
        <v>1.70249314</v>
      </c>
    </row>
    <row r="18" spans="1:20">
      <c r="A18" s="15" t="s">
        <v>415</v>
      </c>
      <c r="B18" s="17" t="n">
        <v>5532</v>
      </c>
      <c r="C18" s="18">
        <f>(0.0/B18*100)</f>
        <v/>
      </c>
      <c r="D18" s="19" t="n">
        <v>5532</v>
      </c>
      <c r="E18" s="18" t="n">
        <v>11.97151079</v>
      </c>
      <c r="F18" s="20" t="n">
        <v>2.38584854</v>
      </c>
      <c r="G18" s="18" t="n">
        <v>8.40284494</v>
      </c>
      <c r="H18" s="20" t="n">
        <v>1.97575252</v>
      </c>
      <c r="I18" s="18" t="n">
        <v>77.65422160999999</v>
      </c>
      <c r="J18" s="20" t="n">
        <v>3.0649227</v>
      </c>
      <c r="K18" s="18" t="n">
        <v>0</v>
      </c>
      <c r="L18" s="20" t="n">
        <v>0</v>
      </c>
      <c r="M18" s="18" t="s">
        <v>404</v>
      </c>
      <c r="N18" s="20" t="s">
        <v>404</v>
      </c>
      <c r="O18" s="18" t="n">
        <v>0</v>
      </c>
      <c r="P18" s="20" t="n">
        <v>0</v>
      </c>
      <c r="Q18" s="18" t="n">
        <v>0</v>
      </c>
      <c r="R18" s="20" t="n">
        <v>0</v>
      </c>
      <c r="S18" s="18" t="n">
        <v>1.97142266</v>
      </c>
      <c r="T18" s="20" t="n">
        <v>1.03182692</v>
      </c>
    </row>
    <row r="19" spans="1:20">
      <c r="A19" s="15" t="s">
        <v>416</v>
      </c>
      <c r="B19" s="17" t="n">
        <v>5658</v>
      </c>
      <c r="C19" s="18">
        <f>(327.0/B19*100)</f>
        <v/>
      </c>
      <c r="D19" s="19" t="n">
        <v>5331</v>
      </c>
      <c r="E19" s="18" t="n">
        <v>63.73019245</v>
      </c>
      <c r="F19" s="20" t="n">
        <v>3.95552273</v>
      </c>
      <c r="G19" s="18" t="n">
        <v>8.447390759999999</v>
      </c>
      <c r="H19" s="20" t="n">
        <v>2.05882863</v>
      </c>
      <c r="I19" s="18" t="n">
        <v>24.37234311</v>
      </c>
      <c r="J19" s="20" t="n">
        <v>3.3225501</v>
      </c>
      <c r="K19" s="18" t="n">
        <v>0</v>
      </c>
      <c r="L19" s="20" t="n">
        <v>0</v>
      </c>
      <c r="M19" s="18" t="s">
        <v>404</v>
      </c>
      <c r="N19" s="20" t="s">
        <v>404</v>
      </c>
      <c r="O19" s="18" t="n">
        <v>0</v>
      </c>
      <c r="P19" s="20" t="n">
        <v>0</v>
      </c>
      <c r="Q19" s="18" t="n">
        <v>0</v>
      </c>
      <c r="R19" s="20" t="n">
        <v>0</v>
      </c>
      <c r="S19" s="18" t="n">
        <v>3.45007369</v>
      </c>
      <c r="T19" s="20" t="n">
        <v>1.34416005</v>
      </c>
    </row>
    <row r="20" spans="1:20">
      <c r="A20" s="15" t="s">
        <v>417</v>
      </c>
      <c r="B20" s="17" t="n">
        <v>3371</v>
      </c>
      <c r="C20" s="18">
        <f>(24.0/B20*100)</f>
        <v/>
      </c>
      <c r="D20" s="19" t="n">
        <v>3347</v>
      </c>
      <c r="E20" s="18" t="n">
        <v>82.76771035</v>
      </c>
      <c r="F20" s="20" t="n">
        <v>0.19994031</v>
      </c>
      <c r="G20" s="18" t="n">
        <v>7.54127874</v>
      </c>
      <c r="H20" s="20" t="n">
        <v>0.13257211</v>
      </c>
      <c r="I20" s="18" t="n">
        <v>6.74781023</v>
      </c>
      <c r="J20" s="20" t="n">
        <v>0.1239082</v>
      </c>
      <c r="K20" s="18" t="n">
        <v>0</v>
      </c>
      <c r="L20" s="20" t="n">
        <v>0</v>
      </c>
      <c r="M20" s="18" t="s">
        <v>404</v>
      </c>
      <c r="N20" s="20" t="s">
        <v>404</v>
      </c>
      <c r="O20" s="18" t="n">
        <v>0</v>
      </c>
      <c r="P20" s="20" t="n">
        <v>0</v>
      </c>
      <c r="Q20" s="18" t="n">
        <v>0</v>
      </c>
      <c r="R20" s="20" t="n">
        <v>0</v>
      </c>
      <c r="S20" s="18" t="n">
        <v>2.94320067</v>
      </c>
      <c r="T20" s="20" t="n">
        <v>0.10637683</v>
      </c>
    </row>
    <row r="21" spans="1:20">
      <c r="A21" s="15" t="s">
        <v>418</v>
      </c>
      <c r="B21" s="17" t="n">
        <v>5741</v>
      </c>
      <c r="C21" s="18">
        <f>(0.0/B21*100)</f>
        <v/>
      </c>
      <c r="D21" s="19" t="n">
        <v>5741</v>
      </c>
      <c r="E21" s="18" t="n">
        <v>78.78440125</v>
      </c>
      <c r="F21" s="20" t="n">
        <v>3.30922941</v>
      </c>
      <c r="G21" s="18" t="n">
        <v>9.0757026</v>
      </c>
      <c r="H21" s="20" t="n">
        <v>2.53350293</v>
      </c>
      <c r="I21" s="18" t="n">
        <v>4.37528244</v>
      </c>
      <c r="J21" s="20" t="n">
        <v>1.64027888</v>
      </c>
      <c r="K21" s="18" t="n">
        <v>0</v>
      </c>
      <c r="L21" s="20" t="n">
        <v>0</v>
      </c>
      <c r="M21" s="18" t="s">
        <v>404</v>
      </c>
      <c r="N21" s="20" t="s">
        <v>404</v>
      </c>
      <c r="O21" s="18" t="n">
        <v>0</v>
      </c>
      <c r="P21" s="20" t="n">
        <v>0</v>
      </c>
      <c r="Q21" s="18" t="n">
        <v>0</v>
      </c>
      <c r="R21" s="20" t="n">
        <v>0</v>
      </c>
      <c r="S21" s="18" t="n">
        <v>7.76461371</v>
      </c>
      <c r="T21" s="20" t="n">
        <v>2.26770523</v>
      </c>
    </row>
    <row r="22" spans="1:20">
      <c r="A22" s="15" t="s">
        <v>419</v>
      </c>
      <c r="B22" s="17" t="n">
        <v>6598</v>
      </c>
      <c r="C22" s="18">
        <f>(0.0/B22*100)</f>
        <v/>
      </c>
      <c r="D22" s="19" t="n">
        <v>6598</v>
      </c>
      <c r="E22" s="18" t="n">
        <v>73.32810365</v>
      </c>
      <c r="F22" s="20" t="n">
        <v>3.55666053</v>
      </c>
      <c r="G22" s="18" t="n">
        <v>11.73220592</v>
      </c>
      <c r="H22" s="20" t="n">
        <v>2.74803957</v>
      </c>
      <c r="I22" s="18" t="n">
        <v>12.11405699</v>
      </c>
      <c r="J22" s="20" t="n">
        <v>2.89127802</v>
      </c>
      <c r="K22" s="18" t="n">
        <v>0</v>
      </c>
      <c r="L22" s="20" t="n">
        <v>0</v>
      </c>
      <c r="M22" s="18" t="s">
        <v>404</v>
      </c>
      <c r="N22" s="20" t="s">
        <v>404</v>
      </c>
      <c r="O22" s="18" t="n">
        <v>0</v>
      </c>
      <c r="P22" s="20" t="n">
        <v>0</v>
      </c>
      <c r="Q22" s="18" t="n">
        <v>0</v>
      </c>
      <c r="R22" s="20" t="n">
        <v>0</v>
      </c>
      <c r="S22" s="18" t="n">
        <v>2.82563344</v>
      </c>
      <c r="T22" s="20" t="n">
        <v>1.31059853</v>
      </c>
    </row>
    <row r="23" spans="1:20">
      <c r="A23" s="15" t="s">
        <v>420</v>
      </c>
      <c r="B23" s="17" t="n">
        <v>11583</v>
      </c>
      <c r="C23" s="18">
        <f>(3194.0/B23*100)</f>
        <v/>
      </c>
      <c r="D23" s="19" t="n">
        <v>8389</v>
      </c>
      <c r="E23" s="18" t="n">
        <v>24.37326341</v>
      </c>
      <c r="F23" s="20" t="n">
        <v>3.08003846</v>
      </c>
      <c r="G23" s="18" t="n">
        <v>11.25757194</v>
      </c>
      <c r="H23" s="20" t="n">
        <v>2.42687346</v>
      </c>
      <c r="I23" s="18" t="n">
        <v>56.1565586</v>
      </c>
      <c r="J23" s="20" t="n">
        <v>3.99870133</v>
      </c>
      <c r="K23" s="18" t="n">
        <v>0</v>
      </c>
      <c r="L23" s="20" t="n">
        <v>0</v>
      </c>
      <c r="M23" s="18" t="s">
        <v>404</v>
      </c>
      <c r="N23" s="20" t="s">
        <v>404</v>
      </c>
      <c r="O23" s="18" t="n">
        <v>0</v>
      </c>
      <c r="P23" s="20" t="n">
        <v>0</v>
      </c>
      <c r="Q23" s="18" t="n">
        <v>0</v>
      </c>
      <c r="R23" s="20" t="n">
        <v>0</v>
      </c>
      <c r="S23" s="18" t="n">
        <v>8.21260605</v>
      </c>
      <c r="T23" s="20" t="n">
        <v>2.05216755</v>
      </c>
    </row>
    <row r="24" spans="1:20">
      <c r="A24" s="15" t="s">
        <v>421</v>
      </c>
      <c r="B24" s="17" t="n">
        <v>6647</v>
      </c>
      <c r="C24" s="18">
        <f>(0.0/B24*100)</f>
        <v/>
      </c>
      <c r="D24" s="19" t="n">
        <v>6647</v>
      </c>
      <c r="E24" s="18" t="n">
        <v>51.51367469</v>
      </c>
      <c r="F24" s="20" t="n">
        <v>2.84703922</v>
      </c>
      <c r="G24" s="18" t="n">
        <v>24.04004087</v>
      </c>
      <c r="H24" s="20" t="n">
        <v>2.77382466</v>
      </c>
      <c r="I24" s="18" t="n">
        <v>24.44628444</v>
      </c>
      <c r="J24" s="20" t="n">
        <v>2.40539069</v>
      </c>
      <c r="K24" s="18" t="n">
        <v>0</v>
      </c>
      <c r="L24" s="20" t="n">
        <v>0</v>
      </c>
      <c r="M24" s="18" t="s">
        <v>404</v>
      </c>
      <c r="N24" s="20" t="s">
        <v>404</v>
      </c>
      <c r="O24" s="18" t="n">
        <v>0</v>
      </c>
      <c r="P24" s="20" t="n">
        <v>0</v>
      </c>
      <c r="Q24" s="18" t="n">
        <v>0</v>
      </c>
      <c r="R24" s="20" t="n">
        <v>0</v>
      </c>
      <c r="S24" s="18" t="n">
        <v>0</v>
      </c>
      <c r="T24" s="20" t="n">
        <v>0</v>
      </c>
    </row>
    <row r="25" spans="1:20">
      <c r="A25" s="15" t="s">
        <v>422</v>
      </c>
      <c r="B25" s="17" t="n">
        <v>5581</v>
      </c>
      <c r="C25" s="18">
        <f>(0.0/B25*100)</f>
        <v/>
      </c>
      <c r="D25" s="19" t="n">
        <v>5581</v>
      </c>
      <c r="E25" s="18" t="n">
        <v>68.91351160000001</v>
      </c>
      <c r="F25" s="20" t="n">
        <v>3.52959668</v>
      </c>
      <c r="G25" s="18" t="n">
        <v>16.89287339</v>
      </c>
      <c r="H25" s="20" t="n">
        <v>3.10177305</v>
      </c>
      <c r="I25" s="18" t="n">
        <v>13.67087763</v>
      </c>
      <c r="J25" s="20" t="n">
        <v>2.71485911</v>
      </c>
      <c r="K25" s="18" t="n">
        <v>0</v>
      </c>
      <c r="L25" s="20" t="n">
        <v>0</v>
      </c>
      <c r="M25" s="18" t="s">
        <v>404</v>
      </c>
      <c r="N25" s="20" t="s">
        <v>404</v>
      </c>
      <c r="O25" s="18" t="n">
        <v>0</v>
      </c>
      <c r="P25" s="20" t="n">
        <v>0</v>
      </c>
      <c r="Q25" s="18" t="n">
        <v>0</v>
      </c>
      <c r="R25" s="20" t="n">
        <v>0</v>
      </c>
      <c r="S25" s="18" t="n">
        <v>0.52273737</v>
      </c>
      <c r="T25" s="20" t="n">
        <v>0.52429603</v>
      </c>
    </row>
    <row r="26" spans="1:20">
      <c r="A26" s="15" t="s">
        <v>423</v>
      </c>
      <c r="B26" s="17" t="n">
        <v>4869</v>
      </c>
      <c r="C26" s="18">
        <f>(11.0/B26*100)</f>
        <v/>
      </c>
      <c r="D26" s="19" t="n">
        <v>4858</v>
      </c>
      <c r="E26" s="18" t="n">
        <v>90.05302961</v>
      </c>
      <c r="F26" s="20" t="n">
        <v>1.7938612</v>
      </c>
      <c r="G26" s="18" t="n">
        <v>3.93066715</v>
      </c>
      <c r="H26" s="20" t="n">
        <v>1.25016437</v>
      </c>
      <c r="I26" s="18" t="n">
        <v>4.05275479</v>
      </c>
      <c r="J26" s="20" t="n">
        <v>1.06543879</v>
      </c>
      <c r="K26" s="18" t="n">
        <v>0</v>
      </c>
      <c r="L26" s="20" t="n">
        <v>0</v>
      </c>
      <c r="M26" s="18" t="s">
        <v>404</v>
      </c>
      <c r="N26" s="20" t="s">
        <v>404</v>
      </c>
      <c r="O26" s="18" t="n">
        <v>0</v>
      </c>
      <c r="P26" s="20" t="n">
        <v>0</v>
      </c>
      <c r="Q26" s="18" t="n">
        <v>0</v>
      </c>
      <c r="R26" s="20" t="n">
        <v>0</v>
      </c>
      <c r="S26" s="18" t="n">
        <v>1.96354845</v>
      </c>
      <c r="T26" s="20" t="n">
        <v>0.91794208</v>
      </c>
    </row>
    <row r="27" spans="1:20">
      <c r="A27" s="15" t="s">
        <v>424</v>
      </c>
      <c r="B27" s="17" t="n">
        <v>5299</v>
      </c>
      <c r="C27" s="18">
        <f>(0.0/B27*100)</f>
        <v/>
      </c>
      <c r="D27" s="19" t="n">
        <v>5299</v>
      </c>
      <c r="E27" s="18" t="n">
        <v>85.2274821</v>
      </c>
      <c r="F27" s="20" t="n">
        <v>0.07673136</v>
      </c>
      <c r="G27" s="18" t="n">
        <v>8.195100119999999</v>
      </c>
      <c r="H27" s="20" t="n">
        <v>0.06279553</v>
      </c>
      <c r="I27" s="18" t="n">
        <v>3.63517817</v>
      </c>
      <c r="J27" s="20" t="n">
        <v>0.04760479</v>
      </c>
      <c r="K27" s="18" t="n">
        <v>0</v>
      </c>
      <c r="L27" s="20" t="n">
        <v>0</v>
      </c>
      <c r="M27" s="18" t="s">
        <v>404</v>
      </c>
      <c r="N27" s="20" t="s">
        <v>404</v>
      </c>
      <c r="O27" s="18" t="n">
        <v>0</v>
      </c>
      <c r="P27" s="20" t="n">
        <v>0</v>
      </c>
      <c r="Q27" s="18" t="n">
        <v>0</v>
      </c>
      <c r="R27" s="20" t="n">
        <v>0</v>
      </c>
      <c r="S27" s="18" t="n">
        <v>2.94223961</v>
      </c>
      <c r="T27" s="20" t="n">
        <v>0.00522984</v>
      </c>
    </row>
    <row r="28" spans="1:20">
      <c r="A28" s="15" t="s">
        <v>425</v>
      </c>
      <c r="B28" s="17" t="n">
        <v>7568</v>
      </c>
      <c r="C28" s="18">
        <f>(0.0/B28*100)</f>
        <v/>
      </c>
      <c r="D28" s="19" t="n">
        <v>7568</v>
      </c>
      <c r="E28" s="18" t="n">
        <v>67.35964004</v>
      </c>
      <c r="F28" s="20" t="n">
        <v>3.13800537</v>
      </c>
      <c r="G28" s="18" t="n">
        <v>5.9789484</v>
      </c>
      <c r="H28" s="20" t="n">
        <v>1.30091562</v>
      </c>
      <c r="I28" s="18" t="n">
        <v>25.8731391</v>
      </c>
      <c r="J28" s="20" t="n">
        <v>3.18120077</v>
      </c>
      <c r="K28" s="18" t="n">
        <v>0</v>
      </c>
      <c r="L28" s="20" t="n">
        <v>0</v>
      </c>
      <c r="M28" s="18" t="s">
        <v>404</v>
      </c>
      <c r="N28" s="20" t="s">
        <v>404</v>
      </c>
      <c r="O28" s="18" t="n">
        <v>0</v>
      </c>
      <c r="P28" s="20" t="n">
        <v>0</v>
      </c>
      <c r="Q28" s="18" t="n">
        <v>0</v>
      </c>
      <c r="R28" s="20" t="n">
        <v>0</v>
      </c>
      <c r="S28" s="18" t="n">
        <v>0.78827246</v>
      </c>
      <c r="T28" s="20" t="n">
        <v>0.58230959</v>
      </c>
    </row>
    <row r="29" spans="1:20">
      <c r="A29" s="15" t="s">
        <v>426</v>
      </c>
      <c r="B29" s="17" t="n">
        <v>5385</v>
      </c>
      <c r="C29" s="18">
        <f>(1123.0/B29*100)</f>
        <v/>
      </c>
      <c r="D29" s="19" t="n">
        <v>4262</v>
      </c>
      <c r="E29" s="18" t="n">
        <v>39.55891387</v>
      </c>
      <c r="F29" s="20" t="n">
        <v>3.86725963</v>
      </c>
      <c r="G29" s="18" t="n">
        <v>20.47003581</v>
      </c>
      <c r="H29" s="20" t="n">
        <v>3.55887028</v>
      </c>
      <c r="I29" s="18" t="n">
        <v>10.14737066</v>
      </c>
      <c r="J29" s="20" t="n">
        <v>2.46400595</v>
      </c>
      <c r="K29" s="18" t="n">
        <v>0</v>
      </c>
      <c r="L29" s="20" t="n">
        <v>0</v>
      </c>
      <c r="M29" s="18" t="s">
        <v>404</v>
      </c>
      <c r="N29" s="20" t="s">
        <v>404</v>
      </c>
      <c r="O29" s="18" t="n">
        <v>0</v>
      </c>
      <c r="P29" s="20" t="n">
        <v>0</v>
      </c>
      <c r="Q29" s="18" t="n">
        <v>0</v>
      </c>
      <c r="R29" s="20" t="n">
        <v>0</v>
      </c>
      <c r="S29" s="18" t="n">
        <v>29.82367966</v>
      </c>
      <c r="T29" s="20" t="n">
        <v>4.04528873</v>
      </c>
    </row>
    <row r="30" spans="1:20">
      <c r="A30" s="15" t="s">
        <v>427</v>
      </c>
      <c r="B30" s="17" t="n">
        <v>4520</v>
      </c>
      <c r="C30" s="18">
        <f>(1076.0/B30*100)</f>
        <v/>
      </c>
      <c r="D30" s="19" t="n">
        <v>3444</v>
      </c>
      <c r="E30" s="18" t="n">
        <v>91.14588329999999</v>
      </c>
      <c r="F30" s="20" t="n">
        <v>2.18776903</v>
      </c>
      <c r="G30" s="18" t="n">
        <v>4.82921378</v>
      </c>
      <c r="H30" s="20" t="n">
        <v>1.51557548</v>
      </c>
      <c r="I30" s="18" t="n">
        <v>3.2991851</v>
      </c>
      <c r="J30" s="20" t="n">
        <v>1.4402502</v>
      </c>
      <c r="K30" s="18" t="n">
        <v>0</v>
      </c>
      <c r="L30" s="20" t="n">
        <v>0</v>
      </c>
      <c r="M30" s="18" t="s">
        <v>404</v>
      </c>
      <c r="N30" s="20" t="s">
        <v>404</v>
      </c>
      <c r="O30" s="18" t="n">
        <v>0</v>
      </c>
      <c r="P30" s="20" t="n">
        <v>0</v>
      </c>
      <c r="Q30" s="18" t="n">
        <v>0</v>
      </c>
      <c r="R30" s="20" t="n">
        <v>0</v>
      </c>
      <c r="S30" s="18" t="n">
        <v>0.72571782</v>
      </c>
      <c r="T30" s="20" t="n">
        <v>0.78671343</v>
      </c>
    </row>
    <row r="31" spans="1:20">
      <c r="A31" s="15" t="s">
        <v>428</v>
      </c>
      <c r="B31" s="17" t="n">
        <v>5456</v>
      </c>
      <c r="C31" s="18">
        <f>(502.0/B31*100)</f>
        <v/>
      </c>
      <c r="D31" s="19" t="n">
        <v>4954</v>
      </c>
      <c r="E31" s="18" t="n">
        <v>50.26024661</v>
      </c>
      <c r="F31" s="20" t="n">
        <v>3.33375004</v>
      </c>
      <c r="G31" s="18" t="n">
        <v>4.16587467</v>
      </c>
      <c r="H31" s="20" t="n">
        <v>1.65779526</v>
      </c>
      <c r="I31" s="18" t="n">
        <v>30.8141205</v>
      </c>
      <c r="J31" s="20" t="n">
        <v>2.96085517</v>
      </c>
      <c r="K31" s="18" t="n">
        <v>0</v>
      </c>
      <c r="L31" s="20" t="n">
        <v>0</v>
      </c>
      <c r="M31" s="18" t="s">
        <v>404</v>
      </c>
      <c r="N31" s="20" t="s">
        <v>404</v>
      </c>
      <c r="O31" s="18" t="n">
        <v>0</v>
      </c>
      <c r="P31" s="20" t="n">
        <v>0</v>
      </c>
      <c r="Q31" s="18" t="n">
        <v>0</v>
      </c>
      <c r="R31" s="20" t="n">
        <v>0</v>
      </c>
      <c r="S31" s="18" t="n">
        <v>14.75975822</v>
      </c>
      <c r="T31" s="20" t="n">
        <v>2.43538327</v>
      </c>
    </row>
    <row r="32" spans="1:20">
      <c r="A32" s="15" t="s">
        <v>429</v>
      </c>
      <c r="B32" s="17" t="n">
        <v>4478</v>
      </c>
      <c r="C32" s="18">
        <f>(0.0/B32*100)</f>
        <v/>
      </c>
      <c r="D32" s="19" t="n">
        <v>4478</v>
      </c>
      <c r="E32" s="18" t="n">
        <v>89.40652918000001</v>
      </c>
      <c r="F32" s="20" t="n">
        <v>2.45929753</v>
      </c>
      <c r="G32" s="18" t="n">
        <v>0.94130842</v>
      </c>
      <c r="H32" s="20" t="n">
        <v>0.76433493</v>
      </c>
      <c r="I32" s="18" t="n">
        <v>7.80335321</v>
      </c>
      <c r="J32" s="20" t="n">
        <v>2.18147035</v>
      </c>
      <c r="K32" s="18" t="n">
        <v>0</v>
      </c>
      <c r="L32" s="20" t="n">
        <v>0</v>
      </c>
      <c r="M32" s="18" t="s">
        <v>404</v>
      </c>
      <c r="N32" s="20" t="s">
        <v>404</v>
      </c>
      <c r="O32" s="18" t="n">
        <v>0</v>
      </c>
      <c r="P32" s="20" t="n">
        <v>0</v>
      </c>
      <c r="Q32" s="18" t="n">
        <v>0</v>
      </c>
      <c r="R32" s="20" t="n">
        <v>0</v>
      </c>
      <c r="S32" s="18" t="n">
        <v>1.84880918</v>
      </c>
      <c r="T32" s="20" t="n">
        <v>1.09093301</v>
      </c>
    </row>
    <row r="33" spans="1:20">
      <c r="A33" s="15" t="s">
        <v>430</v>
      </c>
      <c r="B33" s="17" t="n">
        <v>7325</v>
      </c>
      <c r="C33" s="18">
        <f>(29.0/B33*100)</f>
        <v/>
      </c>
      <c r="D33" s="19" t="n">
        <v>7296</v>
      </c>
      <c r="E33" s="18" t="n">
        <v>93.12859254999999</v>
      </c>
      <c r="F33" s="20" t="n">
        <v>1.71070112</v>
      </c>
      <c r="G33" s="18" t="n">
        <v>4.15661248</v>
      </c>
      <c r="H33" s="20" t="n">
        <v>1.40194782</v>
      </c>
      <c r="I33" s="18" t="n">
        <v>2.54702054</v>
      </c>
      <c r="J33" s="20" t="n">
        <v>0.95475876</v>
      </c>
      <c r="K33" s="18" t="n">
        <v>0</v>
      </c>
      <c r="L33" s="20" t="n">
        <v>0</v>
      </c>
      <c r="M33" s="18" t="s">
        <v>404</v>
      </c>
      <c r="N33" s="20" t="s">
        <v>404</v>
      </c>
      <c r="O33" s="18" t="n">
        <v>0</v>
      </c>
      <c r="P33" s="20" t="n">
        <v>0</v>
      </c>
      <c r="Q33" s="18" t="n">
        <v>0</v>
      </c>
      <c r="R33" s="20" t="n">
        <v>0</v>
      </c>
      <c r="S33" s="18" t="n">
        <v>0.16777442</v>
      </c>
      <c r="T33" s="20" t="n">
        <v>0.18109873</v>
      </c>
    </row>
    <row r="34" spans="1:20">
      <c r="A34" s="15" t="s">
        <v>431</v>
      </c>
      <c r="B34" s="17" t="n">
        <v>6350</v>
      </c>
      <c r="C34" s="18">
        <f>(0.0/B34*100)</f>
        <v/>
      </c>
      <c r="D34" s="19" t="n">
        <v>6350</v>
      </c>
      <c r="E34" s="18" t="n">
        <v>44.3441886</v>
      </c>
      <c r="F34" s="20" t="n">
        <v>3.06888011</v>
      </c>
      <c r="G34" s="18" t="n">
        <v>16.09973112</v>
      </c>
      <c r="H34" s="20" t="n">
        <v>2.29973549</v>
      </c>
      <c r="I34" s="18" t="n">
        <v>36.38785671</v>
      </c>
      <c r="J34" s="20" t="n">
        <v>3.02991976</v>
      </c>
      <c r="K34" s="18" t="n">
        <v>0</v>
      </c>
      <c r="L34" s="20" t="n">
        <v>0</v>
      </c>
      <c r="M34" s="18" t="s">
        <v>404</v>
      </c>
      <c r="N34" s="20" t="s">
        <v>404</v>
      </c>
      <c r="O34" s="18" t="n">
        <v>0</v>
      </c>
      <c r="P34" s="20" t="n">
        <v>0</v>
      </c>
      <c r="Q34" s="18" t="n">
        <v>0</v>
      </c>
      <c r="R34" s="20" t="n">
        <v>0</v>
      </c>
      <c r="S34" s="18" t="n">
        <v>3.16822356</v>
      </c>
      <c r="T34" s="20" t="n">
        <v>1.07529156</v>
      </c>
    </row>
    <row r="35" spans="1:20">
      <c r="A35" s="15" t="s">
        <v>432</v>
      </c>
      <c r="B35" s="17" t="n">
        <v>6406</v>
      </c>
      <c r="C35" s="18">
        <f>(443.0/B35*100)</f>
        <v/>
      </c>
      <c r="D35" s="19" t="n">
        <v>5963</v>
      </c>
      <c r="E35" s="18" t="n">
        <v>20.15122779</v>
      </c>
      <c r="F35" s="20" t="n">
        <v>0.43897958</v>
      </c>
      <c r="G35" s="18" t="n">
        <v>25.05985899</v>
      </c>
      <c r="H35" s="20" t="n">
        <v>0.45835259</v>
      </c>
      <c r="I35" s="18" t="n">
        <v>51.64969308</v>
      </c>
      <c r="J35" s="20" t="n">
        <v>0.37985792</v>
      </c>
      <c r="K35" s="18" t="n">
        <v>0</v>
      </c>
      <c r="L35" s="20" t="n">
        <v>0</v>
      </c>
      <c r="M35" s="18" t="s">
        <v>404</v>
      </c>
      <c r="N35" s="20" t="s">
        <v>404</v>
      </c>
      <c r="O35" s="18" t="n">
        <v>0</v>
      </c>
      <c r="P35" s="20" t="n">
        <v>0</v>
      </c>
      <c r="Q35" s="18" t="n">
        <v>0</v>
      </c>
      <c r="R35" s="20" t="n">
        <v>0</v>
      </c>
      <c r="S35" s="18" t="n">
        <v>3.13922014</v>
      </c>
      <c r="T35" s="20" t="n">
        <v>0.08012668000000001</v>
      </c>
    </row>
    <row r="36" spans="1:20">
      <c r="A36" s="15" t="s">
        <v>433</v>
      </c>
      <c r="B36" s="17" t="n">
        <v>6736</v>
      </c>
      <c r="C36" s="18">
        <f>(10.0/B36*100)</f>
        <v/>
      </c>
      <c r="D36" s="19" t="n">
        <v>6726</v>
      </c>
      <c r="E36" s="18" t="n">
        <v>59.99783762</v>
      </c>
      <c r="F36" s="20" t="n">
        <v>3.60027782</v>
      </c>
      <c r="G36" s="18" t="n">
        <v>13.26874626</v>
      </c>
      <c r="H36" s="20" t="n">
        <v>1.87322663</v>
      </c>
      <c r="I36" s="18" t="n">
        <v>25.89918874</v>
      </c>
      <c r="J36" s="20" t="n">
        <v>3.3826568</v>
      </c>
      <c r="K36" s="18" t="n">
        <v>0</v>
      </c>
      <c r="L36" s="20" t="n">
        <v>0</v>
      </c>
      <c r="M36" s="18" t="s">
        <v>404</v>
      </c>
      <c r="N36" s="20" t="s">
        <v>404</v>
      </c>
      <c r="O36" s="18" t="n">
        <v>0</v>
      </c>
      <c r="P36" s="20" t="n">
        <v>0</v>
      </c>
      <c r="Q36" s="18" t="n">
        <v>0</v>
      </c>
      <c r="R36" s="20" t="n">
        <v>0</v>
      </c>
      <c r="S36" s="18" t="n">
        <v>0.83422738</v>
      </c>
      <c r="T36" s="20" t="n">
        <v>0.88978317</v>
      </c>
    </row>
    <row r="37" spans="1:20">
      <c r="A37" s="15" t="s">
        <v>434</v>
      </c>
      <c r="B37" s="17" t="n">
        <v>5458</v>
      </c>
      <c r="C37" s="18">
        <f>(0.0/B37*100)</f>
        <v/>
      </c>
      <c r="D37" s="19" t="n">
        <v>5458</v>
      </c>
      <c r="E37" s="18" t="n">
        <v>57.04015715</v>
      </c>
      <c r="F37" s="20" t="n">
        <v>3.27985382</v>
      </c>
      <c r="G37" s="18" t="n">
        <v>10.10988928</v>
      </c>
      <c r="H37" s="20" t="n">
        <v>1.75765519</v>
      </c>
      <c r="I37" s="18" t="n">
        <v>31.25311152</v>
      </c>
      <c r="J37" s="20" t="n">
        <v>3.41252266</v>
      </c>
      <c r="K37" s="18" t="n">
        <v>0</v>
      </c>
      <c r="L37" s="20" t="n">
        <v>0</v>
      </c>
      <c r="M37" s="18" t="s">
        <v>404</v>
      </c>
      <c r="N37" s="20" t="s">
        <v>404</v>
      </c>
      <c r="O37" s="18" t="n">
        <v>0</v>
      </c>
      <c r="P37" s="20" t="n">
        <v>0</v>
      </c>
      <c r="Q37" s="18" t="n">
        <v>0</v>
      </c>
      <c r="R37" s="20" t="n">
        <v>0</v>
      </c>
      <c r="S37" s="18" t="n">
        <v>1.59684205</v>
      </c>
      <c r="T37" s="20" t="n">
        <v>0.93072803</v>
      </c>
    </row>
    <row r="38" spans="1:20">
      <c r="A38" s="15" t="s">
        <v>435</v>
      </c>
      <c r="B38" s="17" t="n">
        <v>5860</v>
      </c>
      <c r="C38" s="18">
        <f>(268.0/B38*100)</f>
        <v/>
      </c>
      <c r="D38" s="19" t="n">
        <v>5592</v>
      </c>
      <c r="E38" s="18" t="n">
        <v>57.80963998</v>
      </c>
      <c r="F38" s="20" t="n">
        <v>2.77146143</v>
      </c>
      <c r="G38" s="18" t="n">
        <v>9.84471727</v>
      </c>
      <c r="H38" s="20" t="n">
        <v>1.83382389</v>
      </c>
      <c r="I38" s="18" t="n">
        <v>30.77595758</v>
      </c>
      <c r="J38" s="20" t="n">
        <v>2.82807725</v>
      </c>
      <c r="K38" s="18" t="n">
        <v>0</v>
      </c>
      <c r="L38" s="20" t="n">
        <v>0</v>
      </c>
      <c r="M38" s="18" t="s">
        <v>404</v>
      </c>
      <c r="N38" s="20" t="s">
        <v>404</v>
      </c>
      <c r="O38" s="18" t="n">
        <v>0</v>
      </c>
      <c r="P38" s="20" t="n">
        <v>0</v>
      </c>
      <c r="Q38" s="18" t="n">
        <v>0</v>
      </c>
      <c r="R38" s="20" t="n">
        <v>0</v>
      </c>
      <c r="S38" s="18" t="n">
        <v>1.56968516</v>
      </c>
      <c r="T38" s="20" t="n">
        <v>0.94003994</v>
      </c>
    </row>
    <row r="39" spans="1:20">
      <c r="A39" s="15" t="s">
        <v>436</v>
      </c>
      <c r="B39" s="17" t="n">
        <v>5895</v>
      </c>
      <c r="C39" s="18">
        <f>(0.0/B39*100)</f>
        <v/>
      </c>
      <c r="D39" s="19" t="n">
        <v>5895</v>
      </c>
      <c r="E39" s="18" t="n">
        <v>67.80961479</v>
      </c>
      <c r="F39" s="20" t="n">
        <v>3.27732168</v>
      </c>
      <c r="G39" s="18" t="n">
        <v>10.6831039</v>
      </c>
      <c r="H39" s="20" t="n">
        <v>2.85332386</v>
      </c>
      <c r="I39" s="18" t="n">
        <v>21.10659719</v>
      </c>
      <c r="J39" s="20" t="n">
        <v>3.51426295</v>
      </c>
      <c r="K39" s="18" t="n">
        <v>0</v>
      </c>
      <c r="L39" s="20" t="n">
        <v>0</v>
      </c>
      <c r="M39" s="18" t="s">
        <v>404</v>
      </c>
      <c r="N39" s="20" t="s">
        <v>404</v>
      </c>
      <c r="O39" s="18" t="n">
        <v>0</v>
      </c>
      <c r="P39" s="20" t="n">
        <v>0</v>
      </c>
      <c r="Q39" s="18" t="n">
        <v>0</v>
      </c>
      <c r="R39" s="20" t="n">
        <v>0</v>
      </c>
      <c r="S39" s="18" t="n">
        <v>0.40068412</v>
      </c>
      <c r="T39" s="20" t="n">
        <v>0.37638201</v>
      </c>
    </row>
    <row r="40" spans="1:20">
      <c r="A40" s="15" t="s">
        <v>437</v>
      </c>
      <c r="B40" s="17" t="n">
        <v>14157</v>
      </c>
      <c r="C40" s="18">
        <f>(2978.0/B40*100)</f>
        <v/>
      </c>
      <c r="D40" s="19" t="n">
        <v>11179</v>
      </c>
      <c r="E40" s="18" t="n">
        <v>67.9059894</v>
      </c>
      <c r="F40" s="20" t="n">
        <v>3.27637131</v>
      </c>
      <c r="G40" s="18" t="n">
        <v>24.48738592</v>
      </c>
      <c r="H40" s="20" t="n">
        <v>3.07925325</v>
      </c>
      <c r="I40" s="18" t="n">
        <v>2.9706667</v>
      </c>
      <c r="J40" s="20" t="n">
        <v>1.28969623</v>
      </c>
      <c r="K40" s="18" t="n">
        <v>0</v>
      </c>
      <c r="L40" s="20" t="n">
        <v>0</v>
      </c>
      <c r="M40" s="18" t="s">
        <v>404</v>
      </c>
      <c r="N40" s="20" t="s">
        <v>404</v>
      </c>
      <c r="O40" s="18" t="n">
        <v>0</v>
      </c>
      <c r="P40" s="20" t="n">
        <v>0</v>
      </c>
      <c r="Q40" s="18" t="n">
        <v>0</v>
      </c>
      <c r="R40" s="20" t="n">
        <v>0</v>
      </c>
      <c r="S40" s="18" t="n">
        <v>4.63595799</v>
      </c>
      <c r="T40" s="20" t="n">
        <v>1.21585042</v>
      </c>
    </row>
    <row r="41" spans="1:20">
      <c r="A41" s="15" t="s">
        <v>438</v>
      </c>
      <c r="B41" s="17" t="n">
        <v>5712</v>
      </c>
      <c r="C41" s="18">
        <f>(99.0/B41*100)</f>
        <v/>
      </c>
      <c r="D41" s="19" t="n">
        <v>5613</v>
      </c>
      <c r="E41" s="18" t="n">
        <v>67.02118962999999</v>
      </c>
      <c r="F41" s="20" t="n">
        <v>3.83724639</v>
      </c>
      <c r="G41" s="18" t="n">
        <v>15.10305505</v>
      </c>
      <c r="H41" s="20" t="n">
        <v>2.82174679</v>
      </c>
      <c r="I41" s="18" t="n">
        <v>14.6442315</v>
      </c>
      <c r="J41" s="20" t="n">
        <v>2.38406439</v>
      </c>
      <c r="K41" s="18" t="n">
        <v>0</v>
      </c>
      <c r="L41" s="20" t="n">
        <v>0</v>
      </c>
      <c r="M41" s="18" t="s">
        <v>404</v>
      </c>
      <c r="N41" s="20" t="s">
        <v>404</v>
      </c>
      <c r="O41" s="18" t="n">
        <v>0</v>
      </c>
      <c r="P41" s="20" t="n">
        <v>0</v>
      </c>
      <c r="Q41" s="18" t="n">
        <v>0</v>
      </c>
      <c r="R41" s="20" t="n">
        <v>0</v>
      </c>
      <c r="S41" s="18" t="n">
        <v>3.23152382</v>
      </c>
      <c r="T41" s="20" t="n">
        <v>1.18332938</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84.71874013999999</v>
      </c>
      <c r="F44" s="20" t="n">
        <v>2.59183848</v>
      </c>
      <c r="G44" s="18" t="n">
        <v>7.44869667</v>
      </c>
      <c r="H44" s="20" t="n">
        <v>1.64871048</v>
      </c>
      <c r="I44" s="18" t="n">
        <v>3.22297209</v>
      </c>
      <c r="J44" s="20" t="n">
        <v>1.6316504</v>
      </c>
      <c r="K44" s="18" t="n">
        <v>0</v>
      </c>
      <c r="L44" s="20" t="n">
        <v>0</v>
      </c>
      <c r="M44" s="18" t="s">
        <v>404</v>
      </c>
      <c r="N44" s="20" t="s">
        <v>404</v>
      </c>
      <c r="O44" s="18" t="n">
        <v>0</v>
      </c>
      <c r="P44" s="20" t="n">
        <v>0</v>
      </c>
      <c r="Q44" s="18" t="n">
        <v>0</v>
      </c>
      <c r="R44" s="20" t="n">
        <v>0</v>
      </c>
      <c r="S44" s="18" t="n">
        <v>4.6095911</v>
      </c>
      <c r="T44" s="20" t="n">
        <v>1.20647557</v>
      </c>
    </row>
    <row r="45" spans="1:20">
      <c r="A45" s="15" t="s">
        <v>442</v>
      </c>
      <c r="B45" s="17" t="n">
        <v>5519</v>
      </c>
      <c r="C45" s="18">
        <f>(0.0/B45*100)</f>
        <v/>
      </c>
      <c r="D45" s="19" t="n">
        <v>5519</v>
      </c>
      <c r="E45" s="18" t="n">
        <v>39.40282345</v>
      </c>
      <c r="F45" s="20" t="n">
        <v>4.4095584</v>
      </c>
      <c r="G45" s="18" t="n">
        <v>3.98441417</v>
      </c>
      <c r="H45" s="20" t="n">
        <v>1.72896672</v>
      </c>
      <c r="I45" s="18" t="n">
        <v>42.81001572</v>
      </c>
      <c r="J45" s="20" t="n">
        <v>4.404343</v>
      </c>
      <c r="K45" s="18" t="n">
        <v>0</v>
      </c>
      <c r="L45" s="20" t="n">
        <v>0</v>
      </c>
      <c r="M45" s="18" t="s">
        <v>404</v>
      </c>
      <c r="N45" s="20" t="s">
        <v>404</v>
      </c>
      <c r="O45" s="18" t="n">
        <v>0</v>
      </c>
      <c r="P45" s="20" t="n">
        <v>0</v>
      </c>
      <c r="Q45" s="18" t="n">
        <v>0</v>
      </c>
      <c r="R45" s="20" t="n">
        <v>0</v>
      </c>
      <c r="S45" s="18" t="n">
        <v>13.80274666</v>
      </c>
      <c r="T45" s="20" t="n">
        <v>3.10503373</v>
      </c>
    </row>
    <row r="46" spans="1:20">
      <c r="A46" s="15" t="s">
        <v>443</v>
      </c>
      <c r="B46" s="17" t="n">
        <v>23141</v>
      </c>
      <c r="C46" s="18">
        <f>(4196.0/B46*100)</f>
        <v/>
      </c>
      <c r="D46" s="19" t="n">
        <v>18945</v>
      </c>
      <c r="E46" s="18" t="n">
        <v>72.12116098</v>
      </c>
      <c r="F46" s="20" t="n">
        <v>1.89928385</v>
      </c>
      <c r="G46" s="18" t="n">
        <v>8.20734582</v>
      </c>
      <c r="H46" s="20" t="n">
        <v>1.32414728</v>
      </c>
      <c r="I46" s="18" t="n">
        <v>11.51778994</v>
      </c>
      <c r="J46" s="20" t="n">
        <v>1.46865543</v>
      </c>
      <c r="K46" s="18" t="n">
        <v>0</v>
      </c>
      <c r="L46" s="20" t="n">
        <v>0</v>
      </c>
      <c r="M46" s="18" t="s">
        <v>404</v>
      </c>
      <c r="N46" s="20" t="s">
        <v>404</v>
      </c>
      <c r="O46" s="18" t="n">
        <v>0</v>
      </c>
      <c r="P46" s="20" t="n">
        <v>0</v>
      </c>
      <c r="Q46" s="18" t="n">
        <v>0</v>
      </c>
      <c r="R46" s="20" t="n">
        <v>0</v>
      </c>
      <c r="S46" s="18" t="n">
        <v>8.15370326</v>
      </c>
      <c r="T46" s="20" t="n">
        <v>1.3319062</v>
      </c>
    </row>
    <row r="47" spans="1:20">
      <c r="A47" s="15" t="s">
        <v>444</v>
      </c>
      <c r="B47" s="17" t="n">
        <v>5928</v>
      </c>
      <c r="C47" s="18">
        <f>(0.0/B47*100)</f>
        <v/>
      </c>
      <c r="D47" s="19" t="n">
        <v>5928</v>
      </c>
      <c r="E47" s="18" t="n">
        <v>91.97934764</v>
      </c>
      <c r="F47" s="20" t="n">
        <v>2.12791302</v>
      </c>
      <c r="G47" s="18" t="n">
        <v>1.04895215</v>
      </c>
      <c r="H47" s="20" t="n">
        <v>0.75029775</v>
      </c>
      <c r="I47" s="18" t="n">
        <v>4.36237955</v>
      </c>
      <c r="J47" s="20" t="n">
        <v>1.50059739</v>
      </c>
      <c r="K47" s="18" t="n">
        <v>0</v>
      </c>
      <c r="L47" s="20" t="n">
        <v>0</v>
      </c>
      <c r="M47" s="18" t="s">
        <v>404</v>
      </c>
      <c r="N47" s="20" t="s">
        <v>404</v>
      </c>
      <c r="O47" s="18" t="n">
        <v>0</v>
      </c>
      <c r="P47" s="20" t="n">
        <v>0</v>
      </c>
      <c r="Q47" s="18" t="n">
        <v>0</v>
      </c>
      <c r="R47" s="20" t="n">
        <v>0</v>
      </c>
      <c r="S47" s="18" t="n">
        <v>2.60932065</v>
      </c>
      <c r="T47" s="20" t="n">
        <v>1.31248771</v>
      </c>
    </row>
    <row r="48" spans="1:20">
      <c r="A48" s="15" t="s">
        <v>445</v>
      </c>
      <c r="B48" s="17" t="n">
        <v>9841</v>
      </c>
      <c r="C48" s="18">
        <f>(40.0/B48*100)</f>
        <v/>
      </c>
      <c r="D48" s="19" t="n">
        <v>9801</v>
      </c>
      <c r="E48" s="18" t="n">
        <v>66.63303585</v>
      </c>
      <c r="F48" s="20" t="n">
        <v>3.99963564</v>
      </c>
      <c r="G48" s="18" t="n">
        <v>12.09233341</v>
      </c>
      <c r="H48" s="20" t="n">
        <v>2.76175323</v>
      </c>
      <c r="I48" s="18" t="n">
        <v>20.38610043</v>
      </c>
      <c r="J48" s="20" t="n">
        <v>3.47511146</v>
      </c>
      <c r="K48" s="18" t="n">
        <v>0</v>
      </c>
      <c r="L48" s="20" t="n">
        <v>0</v>
      </c>
      <c r="M48" s="18" t="s">
        <v>404</v>
      </c>
      <c r="N48" s="20" t="s">
        <v>404</v>
      </c>
      <c r="O48" s="18" t="n">
        <v>0</v>
      </c>
      <c r="P48" s="20" t="n">
        <v>0</v>
      </c>
      <c r="Q48" s="18" t="n">
        <v>0</v>
      </c>
      <c r="R48" s="20" t="n">
        <v>0</v>
      </c>
      <c r="S48" s="18" t="n">
        <v>0.88853032</v>
      </c>
      <c r="T48" s="20" t="n">
        <v>0.50881406</v>
      </c>
    </row>
    <row r="49" spans="1:20">
      <c r="A49" s="15" t="s">
        <v>446</v>
      </c>
      <c r="B49" s="17" t="n">
        <v>6349</v>
      </c>
      <c r="C49" s="18">
        <f>(52.0/B49*100)</f>
        <v/>
      </c>
      <c r="D49" s="19" t="n">
        <v>6297</v>
      </c>
      <c r="E49" s="18" t="n">
        <v>45.1232807</v>
      </c>
      <c r="F49" s="20" t="n">
        <v>3.73296141</v>
      </c>
      <c r="G49" s="18" t="n">
        <v>4.53432812</v>
      </c>
      <c r="H49" s="20" t="n">
        <v>1.44999677</v>
      </c>
      <c r="I49" s="18" t="n">
        <v>49.0647856</v>
      </c>
      <c r="J49" s="20" t="n">
        <v>3.74278247</v>
      </c>
      <c r="K49" s="18" t="n">
        <v>0</v>
      </c>
      <c r="L49" s="20" t="n">
        <v>0</v>
      </c>
      <c r="M49" s="18" t="s">
        <v>404</v>
      </c>
      <c r="N49" s="20" t="s">
        <v>404</v>
      </c>
      <c r="O49" s="18" t="n">
        <v>0</v>
      </c>
      <c r="P49" s="20" t="n">
        <v>0</v>
      </c>
      <c r="Q49" s="18" t="n">
        <v>0</v>
      </c>
      <c r="R49" s="20" t="n">
        <v>0</v>
      </c>
      <c r="S49" s="18" t="n">
        <v>1.27760559</v>
      </c>
      <c r="T49" s="20" t="n">
        <v>0.76262767</v>
      </c>
    </row>
    <row r="50" spans="1:20">
      <c r="A50" s="15" t="s">
        <v>447</v>
      </c>
      <c r="B50" s="17" t="n">
        <v>11795</v>
      </c>
      <c r="C50" s="18">
        <f>(1031.0/B50*100)</f>
        <v/>
      </c>
      <c r="D50" s="19" t="n">
        <v>10764</v>
      </c>
      <c r="E50" s="18" t="n">
        <v>65.62375562</v>
      </c>
      <c r="F50" s="20" t="n">
        <v>3.16016223</v>
      </c>
      <c r="G50" s="18" t="n">
        <v>18.35843598</v>
      </c>
      <c r="H50" s="20" t="n">
        <v>2.53007533</v>
      </c>
      <c r="I50" s="18" t="n">
        <v>9.691443120000001</v>
      </c>
      <c r="J50" s="20" t="n">
        <v>2.35203779</v>
      </c>
      <c r="K50" s="18" t="n">
        <v>0</v>
      </c>
      <c r="L50" s="20" t="n">
        <v>0</v>
      </c>
      <c r="M50" s="18" t="s">
        <v>404</v>
      </c>
      <c r="N50" s="20" t="s">
        <v>404</v>
      </c>
      <c r="O50" s="18" t="n">
        <v>0</v>
      </c>
      <c r="P50" s="20" t="n">
        <v>0</v>
      </c>
      <c r="Q50" s="18" t="n">
        <v>0</v>
      </c>
      <c r="R50" s="20" t="n">
        <v>0</v>
      </c>
      <c r="S50" s="18" t="n">
        <v>6.32636528</v>
      </c>
      <c r="T50" s="20" t="n">
        <v>1.57928851</v>
      </c>
    </row>
    <row r="51" spans="1:20">
      <c r="A51" s="15" t="s">
        <v>448</v>
      </c>
      <c r="B51" s="17" t="n">
        <v>6866</v>
      </c>
      <c r="C51" s="18">
        <f>(0.0/B51*100)</f>
        <v/>
      </c>
      <c r="D51" s="19" t="n">
        <v>6866</v>
      </c>
      <c r="E51" s="18" t="n">
        <v>48.14465013</v>
      </c>
      <c r="F51" s="20" t="n">
        <v>3.60408108</v>
      </c>
      <c r="G51" s="18" t="n">
        <v>14.48668359</v>
      </c>
      <c r="H51" s="20" t="n">
        <v>2.94454294</v>
      </c>
      <c r="I51" s="18" t="n">
        <v>36.38588234</v>
      </c>
      <c r="J51" s="20" t="n">
        <v>3.58067575</v>
      </c>
      <c r="K51" s="18" t="n">
        <v>0</v>
      </c>
      <c r="L51" s="20" t="n">
        <v>0</v>
      </c>
      <c r="M51" s="18" t="s">
        <v>404</v>
      </c>
      <c r="N51" s="20" t="s">
        <v>404</v>
      </c>
      <c r="O51" s="18" t="n">
        <v>0</v>
      </c>
      <c r="P51" s="20" t="n">
        <v>0</v>
      </c>
      <c r="Q51" s="18" t="n">
        <v>0</v>
      </c>
      <c r="R51" s="20" t="n">
        <v>0</v>
      </c>
      <c r="S51" s="18" t="n">
        <v>0.98278393</v>
      </c>
      <c r="T51" s="20" t="n">
        <v>0.70395916</v>
      </c>
    </row>
    <row r="52" spans="1:20">
      <c r="A52" s="15" t="s">
        <v>449</v>
      </c>
      <c r="B52" s="17" t="n">
        <v>5809</v>
      </c>
      <c r="C52" s="18">
        <f>(0.0/B52*100)</f>
        <v/>
      </c>
      <c r="D52" s="19" t="n">
        <v>5809</v>
      </c>
      <c r="E52" s="18" t="n">
        <v>83.58431385999999</v>
      </c>
      <c r="F52" s="20" t="n">
        <v>2.88487781</v>
      </c>
      <c r="G52" s="18" t="n">
        <v>7.8537223</v>
      </c>
      <c r="H52" s="20" t="n">
        <v>1.98717307</v>
      </c>
      <c r="I52" s="18" t="n">
        <v>7.7790179</v>
      </c>
      <c r="J52" s="20" t="n">
        <v>2.07789229</v>
      </c>
      <c r="K52" s="18" t="n">
        <v>0</v>
      </c>
      <c r="L52" s="20" t="n">
        <v>0</v>
      </c>
      <c r="M52" s="18" t="s">
        <v>404</v>
      </c>
      <c r="N52" s="20" t="s">
        <v>404</v>
      </c>
      <c r="O52" s="18" t="n">
        <v>0</v>
      </c>
      <c r="P52" s="20" t="n">
        <v>0</v>
      </c>
      <c r="Q52" s="18" t="n">
        <v>0</v>
      </c>
      <c r="R52" s="20" t="n">
        <v>0</v>
      </c>
      <c r="S52" s="18" t="n">
        <v>0.78294594</v>
      </c>
      <c r="T52" s="20" t="n">
        <v>0.08023548</v>
      </c>
    </row>
    <row r="53" spans="1:20">
      <c r="A53" s="15" t="s">
        <v>450</v>
      </c>
      <c r="B53" s="17" t="n">
        <v>5571</v>
      </c>
      <c r="C53" s="18">
        <f>(0.0/B53*100)</f>
        <v/>
      </c>
      <c r="D53" s="19" t="n">
        <v>5571</v>
      </c>
      <c r="E53" s="18" t="n">
        <v>59.84956743</v>
      </c>
      <c r="F53" s="20" t="n">
        <v>0.13678003</v>
      </c>
      <c r="G53" s="18" t="n">
        <v>11.44485015</v>
      </c>
      <c r="H53" s="20" t="n">
        <v>0.07454168</v>
      </c>
      <c r="I53" s="18" t="n">
        <v>28.59631044</v>
      </c>
      <c r="J53" s="20" t="n">
        <v>0.11470812</v>
      </c>
      <c r="K53" s="18" t="n">
        <v>0</v>
      </c>
      <c r="L53" s="20" t="n">
        <v>0</v>
      </c>
      <c r="M53" s="18" t="s">
        <v>404</v>
      </c>
      <c r="N53" s="20" t="s">
        <v>404</v>
      </c>
      <c r="O53" s="18" t="n">
        <v>0</v>
      </c>
      <c r="P53" s="20" t="n">
        <v>0</v>
      </c>
      <c r="Q53" s="18" t="n">
        <v>0</v>
      </c>
      <c r="R53" s="20" t="n">
        <v>0</v>
      </c>
      <c r="S53" s="18" t="n">
        <v>0.10927198</v>
      </c>
      <c r="T53" s="20" t="n">
        <v>0.02578596</v>
      </c>
    </row>
    <row r="54" spans="1:20">
      <c r="A54" s="15" t="s">
        <v>451</v>
      </c>
      <c r="B54" s="17" t="n">
        <v>4740</v>
      </c>
      <c r="C54" s="18">
        <f>(199.0/B54*100)</f>
        <v/>
      </c>
      <c r="D54" s="19" t="n">
        <v>4541</v>
      </c>
      <c r="E54" s="18" t="n">
        <v>66.6673098</v>
      </c>
      <c r="F54" s="20" t="n">
        <v>4.0278826</v>
      </c>
      <c r="G54" s="18" t="n">
        <v>11.93609865</v>
      </c>
      <c r="H54" s="20" t="n">
        <v>2.81949175</v>
      </c>
      <c r="I54" s="18" t="n">
        <v>17.13232164</v>
      </c>
      <c r="J54" s="20" t="n">
        <v>3.31369905</v>
      </c>
      <c r="K54" s="18" t="n">
        <v>0</v>
      </c>
      <c r="L54" s="20" t="n">
        <v>0</v>
      </c>
      <c r="M54" s="18" t="s">
        <v>404</v>
      </c>
      <c r="N54" s="20" t="s">
        <v>404</v>
      </c>
      <c r="O54" s="18" t="n">
        <v>0</v>
      </c>
      <c r="P54" s="20" t="n">
        <v>0</v>
      </c>
      <c r="Q54" s="18" t="n">
        <v>0</v>
      </c>
      <c r="R54" s="20" t="n">
        <v>0</v>
      </c>
      <c r="S54" s="18" t="n">
        <v>4.26426991</v>
      </c>
      <c r="T54" s="20" t="n">
        <v>1.59869373</v>
      </c>
    </row>
    <row r="55" spans="1:20">
      <c r="A55" s="15" t="s">
        <v>452</v>
      </c>
      <c r="B55" s="17" t="n">
        <v>5316</v>
      </c>
      <c r="C55" s="18">
        <f>(43.0/B55*100)</f>
        <v/>
      </c>
      <c r="D55" s="19" t="n">
        <v>5273</v>
      </c>
      <c r="E55" s="18" t="n">
        <v>50.23683444</v>
      </c>
      <c r="F55" s="20" t="n">
        <v>3.16888849</v>
      </c>
      <c r="G55" s="18" t="n">
        <v>16.54908217</v>
      </c>
      <c r="H55" s="20" t="n">
        <v>2.48211857</v>
      </c>
      <c r="I55" s="18" t="n">
        <v>26.50661232</v>
      </c>
      <c r="J55" s="20" t="n">
        <v>3.12817902</v>
      </c>
      <c r="K55" s="18" t="n">
        <v>0</v>
      </c>
      <c r="L55" s="20" t="n">
        <v>0</v>
      </c>
      <c r="M55" s="18" t="s">
        <v>404</v>
      </c>
      <c r="N55" s="20" t="s">
        <v>404</v>
      </c>
      <c r="O55" s="18" t="n">
        <v>0</v>
      </c>
      <c r="P55" s="20" t="n">
        <v>0</v>
      </c>
      <c r="Q55" s="18" t="n">
        <v>0.38265871</v>
      </c>
      <c r="R55" s="20" t="n">
        <v>0.37384275</v>
      </c>
      <c r="S55" s="18" t="n">
        <v>6.32481236</v>
      </c>
      <c r="T55" s="20" t="n">
        <v>1.66729048</v>
      </c>
    </row>
    <row r="56" spans="1:20">
      <c r="A56" s="15" t="s">
        <v>453</v>
      </c>
      <c r="B56" s="17" t="n">
        <v>5359</v>
      </c>
      <c r="C56" s="18">
        <f>(0.0/B56*100)</f>
        <v/>
      </c>
      <c r="D56" s="19" t="n">
        <v>5359</v>
      </c>
      <c r="E56" s="18" t="n">
        <v>85.5795553</v>
      </c>
      <c r="F56" s="20" t="n">
        <v>3.1597399</v>
      </c>
      <c r="G56" s="18" t="n">
        <v>4.41880649</v>
      </c>
      <c r="H56" s="20" t="n">
        <v>1.88919576</v>
      </c>
      <c r="I56" s="18" t="n">
        <v>5.54525942</v>
      </c>
      <c r="J56" s="20" t="n">
        <v>1.95610801</v>
      </c>
      <c r="K56" s="18" t="n">
        <v>0</v>
      </c>
      <c r="L56" s="20" t="n">
        <v>0</v>
      </c>
      <c r="M56" s="18" t="s">
        <v>404</v>
      </c>
      <c r="N56" s="20" t="s">
        <v>404</v>
      </c>
      <c r="O56" s="18" t="n">
        <v>0</v>
      </c>
      <c r="P56" s="20" t="n">
        <v>0</v>
      </c>
      <c r="Q56" s="18" t="n">
        <v>0</v>
      </c>
      <c r="R56" s="20" t="n">
        <v>0</v>
      </c>
      <c r="S56" s="18" t="n">
        <v>4.45637879</v>
      </c>
      <c r="T56" s="20" t="n">
        <v>1.66814099</v>
      </c>
    </row>
    <row r="57" spans="1:20">
      <c r="A57" s="15" t="s">
        <v>454</v>
      </c>
      <c r="B57" s="17" t="n">
        <v>6513</v>
      </c>
      <c r="C57" s="18">
        <f>(0.0/B57*100)</f>
        <v/>
      </c>
      <c r="D57" s="19" t="n">
        <v>6513</v>
      </c>
      <c r="E57" s="18" t="n">
        <v>44.60216754</v>
      </c>
      <c r="F57" s="20" t="n">
        <v>3.5078768</v>
      </c>
      <c r="G57" s="18" t="n">
        <v>42.90308676</v>
      </c>
      <c r="H57" s="20" t="n">
        <v>3.24408983</v>
      </c>
      <c r="I57" s="18" t="n">
        <v>7.83743287</v>
      </c>
      <c r="J57" s="20" t="n">
        <v>1.71887337</v>
      </c>
      <c r="K57" s="18" t="n">
        <v>0</v>
      </c>
      <c r="L57" s="20" t="n">
        <v>0</v>
      </c>
      <c r="M57" s="18" t="s">
        <v>404</v>
      </c>
      <c r="N57" s="20" t="s">
        <v>404</v>
      </c>
      <c r="O57" s="18" t="n">
        <v>0</v>
      </c>
      <c r="P57" s="20" t="n">
        <v>0</v>
      </c>
      <c r="Q57" s="18" t="n">
        <v>2.68015659</v>
      </c>
      <c r="R57" s="20" t="n">
        <v>1.0993593</v>
      </c>
      <c r="S57" s="18" t="n">
        <v>1.97715623</v>
      </c>
      <c r="T57" s="20" t="n">
        <v>1.01016346</v>
      </c>
    </row>
    <row r="58" spans="1:20">
      <c r="A58" s="15" t="s">
        <v>455</v>
      </c>
      <c r="B58" s="17" t="n">
        <v>7267</v>
      </c>
      <c r="C58" s="18">
        <f>(0.0/B58*100)</f>
        <v/>
      </c>
      <c r="D58" s="19" t="n">
        <v>7267</v>
      </c>
      <c r="E58" s="18" t="n">
        <v>60.90100066</v>
      </c>
      <c r="F58" s="20" t="n">
        <v>3.19669658</v>
      </c>
      <c r="G58" s="18" t="n">
        <v>15.54710314</v>
      </c>
      <c r="H58" s="20" t="n">
        <v>2.459732</v>
      </c>
      <c r="I58" s="18" t="n">
        <v>19.63074598</v>
      </c>
      <c r="J58" s="20" t="n">
        <v>2.99224113</v>
      </c>
      <c r="K58" s="18" t="n">
        <v>0</v>
      </c>
      <c r="L58" s="20" t="n">
        <v>0</v>
      </c>
      <c r="M58" s="18" t="s">
        <v>404</v>
      </c>
      <c r="N58" s="20" t="s">
        <v>404</v>
      </c>
      <c r="O58" s="18" t="n">
        <v>0</v>
      </c>
      <c r="P58" s="20" t="n">
        <v>0</v>
      </c>
      <c r="Q58" s="18" t="n">
        <v>0</v>
      </c>
      <c r="R58" s="20" t="n">
        <v>0</v>
      </c>
      <c r="S58" s="18" t="n">
        <v>3.92115022</v>
      </c>
      <c r="T58" s="20" t="n">
        <v>1.3671973</v>
      </c>
    </row>
    <row r="59" spans="1:20">
      <c r="A59" s="15" t="s">
        <v>456</v>
      </c>
      <c r="B59" s="17" t="n">
        <v>4826</v>
      </c>
      <c r="C59" s="18">
        <f>(0.0/B59*100)</f>
        <v/>
      </c>
      <c r="D59" s="19" t="n">
        <v>4826</v>
      </c>
      <c r="E59" s="18" t="n">
        <v>76.68130692</v>
      </c>
      <c r="F59" s="20" t="n">
        <v>1.20581147</v>
      </c>
      <c r="G59" s="18" t="n">
        <v>4.35729132</v>
      </c>
      <c r="H59" s="20" t="n">
        <v>0.79282619</v>
      </c>
      <c r="I59" s="18" t="n">
        <v>17.1248323</v>
      </c>
      <c r="J59" s="20" t="n">
        <v>1.04258793</v>
      </c>
      <c r="K59" s="18" t="n">
        <v>0</v>
      </c>
      <c r="L59" s="20" t="n">
        <v>0</v>
      </c>
      <c r="M59" s="18" t="s">
        <v>404</v>
      </c>
      <c r="N59" s="20" t="s">
        <v>404</v>
      </c>
      <c r="O59" s="18" t="n">
        <v>0</v>
      </c>
      <c r="P59" s="20" t="n">
        <v>0</v>
      </c>
      <c r="Q59" s="18" t="n">
        <v>0.18149839</v>
      </c>
      <c r="R59" s="20" t="n">
        <v>0.18909768</v>
      </c>
      <c r="S59" s="18" t="n">
        <v>1.65507107</v>
      </c>
      <c r="T59" s="20" t="n">
        <v>0.20094604</v>
      </c>
    </row>
    <row r="60" spans="1:20">
      <c r="A60" s="15" t="s">
        <v>457</v>
      </c>
      <c r="B60" s="17" t="n">
        <v>4546</v>
      </c>
      <c r="C60" s="18">
        <f>(0.0/B60*100)</f>
        <v/>
      </c>
      <c r="D60" s="19" t="n">
        <v>4546</v>
      </c>
      <c r="E60" s="18" t="n">
        <v>28.87591138</v>
      </c>
      <c r="F60" s="20" t="n">
        <v>3.01435207</v>
      </c>
      <c r="G60" s="18" t="n">
        <v>19.71461891</v>
      </c>
      <c r="H60" s="20" t="n">
        <v>2.52190108</v>
      </c>
      <c r="I60" s="18" t="n">
        <v>42.18557825</v>
      </c>
      <c r="J60" s="20" t="n">
        <v>3.50587304</v>
      </c>
      <c r="K60" s="18" t="n">
        <v>0</v>
      </c>
      <c r="L60" s="20" t="n">
        <v>0</v>
      </c>
      <c r="M60" s="18" t="s">
        <v>404</v>
      </c>
      <c r="N60" s="20" t="s">
        <v>404</v>
      </c>
      <c r="O60" s="18" t="n">
        <v>0</v>
      </c>
      <c r="P60" s="20" t="n">
        <v>0</v>
      </c>
      <c r="Q60" s="18" t="n">
        <v>0.21310965</v>
      </c>
      <c r="R60" s="20" t="n">
        <v>0.21475288</v>
      </c>
      <c r="S60" s="18" t="n">
        <v>9.01078182</v>
      </c>
      <c r="T60" s="20" t="n">
        <v>1.86891169</v>
      </c>
    </row>
    <row r="61" spans="1:20">
      <c r="A61" s="15" t="s">
        <v>458</v>
      </c>
      <c r="B61" s="17" t="n">
        <v>6525</v>
      </c>
      <c r="C61" s="18">
        <f>(0.0/B61*100)</f>
        <v/>
      </c>
      <c r="D61" s="19" t="n">
        <v>6525</v>
      </c>
      <c r="E61" s="18" t="n">
        <v>72.63906311</v>
      </c>
      <c r="F61" s="20" t="n">
        <v>2.63052926</v>
      </c>
      <c r="G61" s="18" t="n">
        <v>7.37352295</v>
      </c>
      <c r="H61" s="20" t="n">
        <v>1.52401963</v>
      </c>
      <c r="I61" s="18" t="n">
        <v>19.41140581</v>
      </c>
      <c r="J61" s="20" t="n">
        <v>2.39484008</v>
      </c>
      <c r="K61" s="18" t="n">
        <v>0</v>
      </c>
      <c r="L61" s="20" t="n">
        <v>0</v>
      </c>
      <c r="M61" s="18" t="s">
        <v>404</v>
      </c>
      <c r="N61" s="20" t="s">
        <v>404</v>
      </c>
      <c r="O61" s="18" t="n">
        <v>0</v>
      </c>
      <c r="P61" s="20" t="n">
        <v>0</v>
      </c>
      <c r="Q61" s="18" t="n">
        <v>0</v>
      </c>
      <c r="R61" s="20" t="n">
        <v>0</v>
      </c>
      <c r="S61" s="18" t="n">
        <v>0.57600813</v>
      </c>
      <c r="T61" s="20" t="n">
        <v>0.55651078</v>
      </c>
    </row>
    <row r="62" spans="1:20">
      <c r="A62" s="15" t="s">
        <v>459</v>
      </c>
      <c r="B62" s="17" t="n">
        <v>4476</v>
      </c>
      <c r="C62" s="18">
        <f>(0.0/B62*100)</f>
        <v/>
      </c>
      <c r="D62" s="19" t="n">
        <v>4476</v>
      </c>
      <c r="E62" s="18" t="n">
        <v>55.43121473</v>
      </c>
      <c r="F62" s="20" t="n">
        <v>0.06760852000000001</v>
      </c>
      <c r="G62" s="18" t="n">
        <v>22.25255427</v>
      </c>
      <c r="H62" s="20" t="n">
        <v>0.05600445</v>
      </c>
      <c r="I62" s="18" t="n">
        <v>22.31623099</v>
      </c>
      <c r="J62" s="20" t="n">
        <v>0.06477953</v>
      </c>
      <c r="K62" s="18" t="n">
        <v>0</v>
      </c>
      <c r="L62" s="20" t="n">
        <v>0</v>
      </c>
      <c r="M62" s="18" t="s">
        <v>404</v>
      </c>
      <c r="N62" s="20" t="s">
        <v>404</v>
      </c>
      <c r="O62" s="18" t="n">
        <v>0</v>
      </c>
      <c r="P62" s="20" t="n">
        <v>0</v>
      </c>
      <c r="Q62" s="18" t="n">
        <v>0</v>
      </c>
      <c r="R62" s="20" t="n">
        <v>0</v>
      </c>
      <c r="S62" s="18" t="n">
        <v>0</v>
      </c>
      <c r="T62" s="20" t="n">
        <v>0</v>
      </c>
    </row>
    <row r="63" spans="1:20">
      <c r="A63" s="15" t="s">
        <v>460</v>
      </c>
      <c r="B63" s="17" t="n">
        <v>5324</v>
      </c>
      <c r="C63" s="18">
        <f>(0.0/B63*100)</f>
        <v/>
      </c>
      <c r="D63" s="19" t="n">
        <v>5324</v>
      </c>
      <c r="E63" s="18" t="n">
        <v>89.06180741</v>
      </c>
      <c r="F63" s="20" t="n">
        <v>0.08695854</v>
      </c>
      <c r="G63" s="18" t="n">
        <v>1.08786114</v>
      </c>
      <c r="H63" s="20" t="n">
        <v>0.00332214</v>
      </c>
      <c r="I63" s="18" t="n">
        <v>0.68144013</v>
      </c>
      <c r="J63" s="20" t="n">
        <v>0.0172187</v>
      </c>
      <c r="K63" s="18" t="n">
        <v>0</v>
      </c>
      <c r="L63" s="20" t="n">
        <v>0</v>
      </c>
      <c r="M63" s="18" t="s">
        <v>404</v>
      </c>
      <c r="N63" s="20" t="s">
        <v>404</v>
      </c>
      <c r="O63" s="18" t="n">
        <v>0</v>
      </c>
      <c r="P63" s="20" t="n">
        <v>0</v>
      </c>
      <c r="Q63" s="18" t="n">
        <v>0.19428673</v>
      </c>
      <c r="R63" s="20" t="n">
        <v>0.01019982</v>
      </c>
      <c r="S63" s="18" t="n">
        <v>8.97460459</v>
      </c>
      <c r="T63" s="20" t="n">
        <v>0.08341063</v>
      </c>
    </row>
    <row r="64" spans="1:20">
      <c r="A64" s="15" t="s">
        <v>461</v>
      </c>
      <c r="B64" s="17" t="n">
        <v>3634</v>
      </c>
      <c r="C64" s="18">
        <f>(27.0/B64*100)</f>
        <v/>
      </c>
      <c r="D64" s="19" t="n">
        <v>3607</v>
      </c>
      <c r="E64" s="18" t="n">
        <v>83.35332425999999</v>
      </c>
      <c r="F64" s="20" t="n">
        <v>0.08855067</v>
      </c>
      <c r="G64" s="18" t="n">
        <v>4.77969409</v>
      </c>
      <c r="H64" s="20" t="n">
        <v>0.08319563000000001</v>
      </c>
      <c r="I64" s="18" t="n">
        <v>10.26655159</v>
      </c>
      <c r="J64" s="20" t="n">
        <v>0.03153155</v>
      </c>
      <c r="K64" s="18" t="n">
        <v>0</v>
      </c>
      <c r="L64" s="20" t="n">
        <v>0</v>
      </c>
      <c r="M64" s="18" t="s">
        <v>404</v>
      </c>
      <c r="N64" s="20" t="s">
        <v>404</v>
      </c>
      <c r="O64" s="18" t="n">
        <v>0</v>
      </c>
      <c r="P64" s="20" t="n">
        <v>0</v>
      </c>
      <c r="Q64" s="18" t="n">
        <v>1.60043006</v>
      </c>
      <c r="R64" s="20" t="n">
        <v>0.02219274</v>
      </c>
      <c r="S64" s="18" t="n">
        <v>0</v>
      </c>
      <c r="T64" s="20" t="n">
        <v>0</v>
      </c>
    </row>
    <row r="65" spans="1:20">
      <c r="A65" s="15" t="s">
        <v>462</v>
      </c>
      <c r="B65" s="17" t="n">
        <v>5325</v>
      </c>
      <c r="C65" s="18">
        <f>(0.0/B65*100)</f>
        <v/>
      </c>
      <c r="D65" s="19" t="n">
        <v>5325</v>
      </c>
      <c r="E65" s="18" t="n">
        <v>90.67253331000001</v>
      </c>
      <c r="F65" s="20" t="n">
        <v>1.81541349</v>
      </c>
      <c r="G65" s="18" t="n">
        <v>3.99753896</v>
      </c>
      <c r="H65" s="20" t="n">
        <v>1.27353735</v>
      </c>
      <c r="I65" s="18" t="n">
        <v>4.1470365</v>
      </c>
      <c r="J65" s="20" t="n">
        <v>1.1573772</v>
      </c>
      <c r="K65" s="18" t="n">
        <v>0</v>
      </c>
      <c r="L65" s="20" t="n">
        <v>0</v>
      </c>
      <c r="M65" s="18" t="s">
        <v>404</v>
      </c>
      <c r="N65" s="20" t="s">
        <v>404</v>
      </c>
      <c r="O65" s="18" t="n">
        <v>0.3835566</v>
      </c>
      <c r="P65" s="20" t="n">
        <v>0.39548502</v>
      </c>
      <c r="Q65" s="18" t="n">
        <v>0</v>
      </c>
      <c r="R65" s="20" t="n">
        <v>0</v>
      </c>
      <c r="S65" s="18" t="n">
        <v>0.79933463</v>
      </c>
      <c r="T65" s="20" t="n">
        <v>0.56284681</v>
      </c>
    </row>
    <row r="66" spans="1:20">
      <c r="A66" s="15" t="s">
        <v>463</v>
      </c>
      <c r="B66" s="17" t="n">
        <v>5665</v>
      </c>
      <c r="C66" s="18">
        <f>(0.0/B66*100)</f>
        <v/>
      </c>
      <c r="D66" s="19" t="n">
        <v>5665</v>
      </c>
      <c r="E66" s="18" t="n">
        <v>97.36648950999999</v>
      </c>
      <c r="F66" s="20" t="n">
        <v>0.32606302</v>
      </c>
      <c r="G66" s="18" t="n">
        <v>2.05934829</v>
      </c>
      <c r="H66" s="20" t="n">
        <v>0.33773963</v>
      </c>
      <c r="I66" s="18" t="n">
        <v>0.5741622</v>
      </c>
      <c r="J66" s="20" t="n">
        <v>0.04033036</v>
      </c>
      <c r="K66" s="18" t="n">
        <v>0</v>
      </c>
      <c r="L66" s="20" t="n">
        <v>0</v>
      </c>
      <c r="M66" s="18" t="s">
        <v>404</v>
      </c>
      <c r="N66" s="20" t="s">
        <v>404</v>
      </c>
      <c r="O66" s="18" t="n">
        <v>0</v>
      </c>
      <c r="P66" s="20" t="n">
        <v>0</v>
      </c>
      <c r="Q66" s="18" t="n">
        <v>0</v>
      </c>
      <c r="R66" s="20" t="n">
        <v>0</v>
      </c>
      <c r="S66" s="18" t="n">
        <v>0</v>
      </c>
      <c r="T66" s="20" t="n">
        <v>0</v>
      </c>
    </row>
    <row r="67" spans="1:20">
      <c r="A67" s="15" t="s">
        <v>464</v>
      </c>
      <c r="B67" s="17" t="n">
        <v>6971</v>
      </c>
      <c r="C67" s="18">
        <f>(0.0/B67*100)</f>
        <v/>
      </c>
      <c r="D67" s="19" t="n">
        <v>6971</v>
      </c>
      <c r="E67" s="18" t="n">
        <v>62.04159984</v>
      </c>
      <c r="F67" s="20" t="n">
        <v>3.07534187</v>
      </c>
      <c r="G67" s="18" t="n">
        <v>6.26869448</v>
      </c>
      <c r="H67" s="20" t="n">
        <v>1.01133469</v>
      </c>
      <c r="I67" s="18" t="n">
        <v>30.08351953</v>
      </c>
      <c r="J67" s="20" t="n">
        <v>2.94826975</v>
      </c>
      <c r="K67" s="18" t="n">
        <v>0</v>
      </c>
      <c r="L67" s="20" t="n">
        <v>0</v>
      </c>
      <c r="M67" s="18" t="s">
        <v>404</v>
      </c>
      <c r="N67" s="20" t="s">
        <v>404</v>
      </c>
      <c r="O67" s="18" t="n">
        <v>0</v>
      </c>
      <c r="P67" s="20" t="n">
        <v>0</v>
      </c>
      <c r="Q67" s="18" t="n">
        <v>0</v>
      </c>
      <c r="R67" s="20" t="n">
        <v>0</v>
      </c>
      <c r="S67" s="18" t="n">
        <v>1.60618615</v>
      </c>
      <c r="T67" s="20" t="n">
        <v>0.74223607</v>
      </c>
    </row>
    <row r="68" spans="1:20">
      <c r="A68" s="15" t="s">
        <v>465</v>
      </c>
      <c r="B68" s="17" t="n">
        <v>12083</v>
      </c>
      <c r="C68" s="18">
        <f>(0.0/B68*100)</f>
        <v/>
      </c>
      <c r="D68" s="19" t="n">
        <v>12083</v>
      </c>
      <c r="E68" s="18" t="n">
        <v>70.00515134</v>
      </c>
      <c r="F68" s="20" t="n">
        <v>0.08229403</v>
      </c>
      <c r="G68" s="18" t="n">
        <v>26.06502209</v>
      </c>
      <c r="H68" s="20" t="n">
        <v>0.08083308</v>
      </c>
      <c r="I68" s="18" t="n">
        <v>3.19902103</v>
      </c>
      <c r="J68" s="20" t="n">
        <v>0.02987616</v>
      </c>
      <c r="K68" s="18" t="n">
        <v>0</v>
      </c>
      <c r="L68" s="20" t="n">
        <v>0</v>
      </c>
      <c r="M68" s="18" t="s">
        <v>404</v>
      </c>
      <c r="N68" s="20" t="s">
        <v>404</v>
      </c>
      <c r="O68" s="18" t="n">
        <v>0</v>
      </c>
      <c r="P68" s="20" t="n">
        <v>0</v>
      </c>
      <c r="Q68" s="18" t="n">
        <v>0</v>
      </c>
      <c r="R68" s="20" t="n">
        <v>0</v>
      </c>
      <c r="S68" s="18" t="n">
        <v>0.73080554</v>
      </c>
      <c r="T68" s="20" t="n">
        <v>0.02197892</v>
      </c>
    </row>
    <row r="69" spans="1:20">
      <c r="A69" s="15" t="s">
        <v>466</v>
      </c>
      <c r="B69" s="17" t="n">
        <v>4876</v>
      </c>
      <c r="C69" s="18">
        <f>(0.0/B69*100)</f>
        <v/>
      </c>
      <c r="D69" s="19" t="n">
        <v>4876</v>
      </c>
      <c r="E69" s="18" t="n">
        <v>76.01641084000001</v>
      </c>
      <c r="F69" s="20" t="n">
        <v>3.55706877</v>
      </c>
      <c r="G69" s="18" t="n">
        <v>21.51192023</v>
      </c>
      <c r="H69" s="20" t="n">
        <v>3.40183976</v>
      </c>
      <c r="I69" s="18" t="n">
        <v>2.47166893</v>
      </c>
      <c r="J69" s="20" t="n">
        <v>1.38414203</v>
      </c>
      <c r="K69" s="18" t="n">
        <v>0</v>
      </c>
      <c r="L69" s="20" t="n">
        <v>0</v>
      </c>
      <c r="M69" s="18" t="s">
        <v>404</v>
      </c>
      <c r="N69" s="20" t="s">
        <v>404</v>
      </c>
      <c r="O69" s="18" t="n">
        <v>0</v>
      </c>
      <c r="P69" s="20" t="n">
        <v>0</v>
      </c>
      <c r="Q69" s="18" t="n">
        <v>0</v>
      </c>
      <c r="R69" s="20" t="n">
        <v>0</v>
      </c>
      <c r="S69" s="18" t="n">
        <v>0</v>
      </c>
      <c r="T69" s="20" t="n">
        <v>0</v>
      </c>
    </row>
    <row r="70" spans="1:20">
      <c r="A70" s="15" t="s">
        <v>467</v>
      </c>
      <c r="B70" s="17" t="n">
        <v>6036</v>
      </c>
      <c r="C70" s="18">
        <f>(0.0/B70*100)</f>
        <v/>
      </c>
      <c r="D70" s="19" t="n">
        <v>6036</v>
      </c>
      <c r="E70" s="18" t="n">
        <v>93.18619446</v>
      </c>
      <c r="F70" s="20" t="n">
        <v>1.86721481</v>
      </c>
      <c r="G70" s="18" t="n">
        <v>5.37181876</v>
      </c>
      <c r="H70" s="20" t="n">
        <v>1.6411589</v>
      </c>
      <c r="I70" s="18" t="n">
        <v>0.91968958</v>
      </c>
      <c r="J70" s="20" t="n">
        <v>0.56002747</v>
      </c>
      <c r="K70" s="18" t="n">
        <v>0</v>
      </c>
      <c r="L70" s="20" t="n">
        <v>0</v>
      </c>
      <c r="M70" s="18" t="s">
        <v>404</v>
      </c>
      <c r="N70" s="20" t="s">
        <v>404</v>
      </c>
      <c r="O70" s="18" t="n">
        <v>0</v>
      </c>
      <c r="P70" s="20" t="n">
        <v>0</v>
      </c>
      <c r="Q70" s="18" t="n">
        <v>0</v>
      </c>
      <c r="R70" s="20" t="n">
        <v>0</v>
      </c>
      <c r="S70" s="18" t="n">
        <v>0.52229721</v>
      </c>
      <c r="T70" s="20" t="n">
        <v>0.36681523</v>
      </c>
    </row>
    <row r="71" spans="1:20">
      <c r="A71" s="15" t="s">
        <v>468</v>
      </c>
      <c r="B71" s="17" t="n">
        <v>6115</v>
      </c>
      <c r="C71" s="18">
        <f>(0.0/B71*100)</f>
        <v/>
      </c>
      <c r="D71" s="19" t="n">
        <v>6115</v>
      </c>
      <c r="E71" s="18" t="n">
        <v>93.27520196</v>
      </c>
      <c r="F71" s="20" t="n">
        <v>0.96727713</v>
      </c>
      <c r="G71" s="18" t="n">
        <v>5.36165554</v>
      </c>
      <c r="H71" s="20" t="n">
        <v>0.52084495</v>
      </c>
      <c r="I71" s="18" t="n">
        <v>1.3631425</v>
      </c>
      <c r="J71" s="20" t="n">
        <v>0.82493561</v>
      </c>
      <c r="K71" s="18" t="n">
        <v>0</v>
      </c>
      <c r="L71" s="20" t="n">
        <v>0</v>
      </c>
      <c r="M71" s="18" t="s">
        <v>404</v>
      </c>
      <c r="N71" s="20" t="s">
        <v>404</v>
      </c>
      <c r="O71" s="18" t="n">
        <v>0</v>
      </c>
      <c r="P71" s="20" t="n">
        <v>0</v>
      </c>
      <c r="Q71" s="18" t="n">
        <v>0</v>
      </c>
      <c r="R71" s="20" t="n">
        <v>0</v>
      </c>
      <c r="S71" s="18" t="n">
        <v>0</v>
      </c>
      <c r="T71" s="20" t="n">
        <v>0</v>
      </c>
    </row>
    <row r="72" spans="1:20">
      <c r="A72" s="15" t="s">
        <v>469</v>
      </c>
      <c r="B72" s="17" t="n">
        <v>7708</v>
      </c>
      <c r="C72" s="18">
        <f>(0.0/B72*100)</f>
        <v/>
      </c>
      <c r="D72" s="19" t="n">
        <v>7708</v>
      </c>
      <c r="E72" s="18" t="n">
        <v>84.79532247</v>
      </c>
      <c r="F72" s="20" t="n">
        <v>2.52916364</v>
      </c>
      <c r="G72" s="18" t="n">
        <v>7.25595416</v>
      </c>
      <c r="H72" s="20" t="n">
        <v>1.87531754</v>
      </c>
      <c r="I72" s="18" t="n">
        <v>7.01615299</v>
      </c>
      <c r="J72" s="20" t="n">
        <v>1.76450486</v>
      </c>
      <c r="K72" s="18" t="n">
        <v>0</v>
      </c>
      <c r="L72" s="20" t="n">
        <v>0</v>
      </c>
      <c r="M72" s="18" t="s">
        <v>404</v>
      </c>
      <c r="N72" s="20" t="s">
        <v>404</v>
      </c>
      <c r="O72" s="18" t="n">
        <v>0</v>
      </c>
      <c r="P72" s="20" t="n">
        <v>0</v>
      </c>
      <c r="Q72" s="18" t="n">
        <v>0</v>
      </c>
      <c r="R72" s="20" t="n">
        <v>0</v>
      </c>
      <c r="S72" s="18" t="n">
        <v>0.93257038</v>
      </c>
      <c r="T72" s="20" t="n">
        <v>0.69235351</v>
      </c>
    </row>
    <row r="73" spans="1:20">
      <c r="A73" s="15" t="s">
        <v>470</v>
      </c>
      <c r="B73" s="17" t="n">
        <v>8249</v>
      </c>
      <c r="C73" s="18">
        <f>(0.0/B73*100)</f>
        <v/>
      </c>
      <c r="D73" s="19" t="n">
        <v>8249</v>
      </c>
      <c r="E73" s="18" t="n">
        <v>96.03740784999999</v>
      </c>
      <c r="F73" s="20" t="n">
        <v>1.37545675</v>
      </c>
      <c r="G73" s="18" t="n">
        <v>0.83128438</v>
      </c>
      <c r="H73" s="20" t="n">
        <v>0.44195008</v>
      </c>
      <c r="I73" s="18" t="n">
        <v>0.17548546</v>
      </c>
      <c r="J73" s="20" t="n">
        <v>0.17574413</v>
      </c>
      <c r="K73" s="18" t="n">
        <v>0</v>
      </c>
      <c r="L73" s="20" t="n">
        <v>0</v>
      </c>
      <c r="M73" s="18" t="s">
        <v>404</v>
      </c>
      <c r="N73" s="20" t="s">
        <v>404</v>
      </c>
      <c r="O73" s="18" t="n">
        <v>0</v>
      </c>
      <c r="P73" s="20" t="n">
        <v>0</v>
      </c>
      <c r="Q73" s="18" t="n">
        <v>0</v>
      </c>
      <c r="R73" s="20" t="n">
        <v>0</v>
      </c>
      <c r="S73" s="18" t="n">
        <v>2.95582231</v>
      </c>
      <c r="T73" s="20" t="n">
        <v>1.28374601</v>
      </c>
    </row>
    <row r="74" spans="1:20">
      <c r="A74" s="15" t="s">
        <v>471</v>
      </c>
      <c r="B74" s="17" t="n">
        <v>4692</v>
      </c>
      <c r="C74" s="18">
        <f>(484.0/B74*100)</f>
        <v/>
      </c>
      <c r="D74" s="19" t="n">
        <v>4208</v>
      </c>
      <c r="E74" s="18" t="n">
        <v>61.30518099</v>
      </c>
      <c r="F74" s="20" t="n">
        <v>0.28637011</v>
      </c>
      <c r="G74" s="18" t="n">
        <v>8.810502899999999</v>
      </c>
      <c r="H74" s="20" t="n">
        <v>0.22476332</v>
      </c>
      <c r="I74" s="18" t="n">
        <v>24.19725301</v>
      </c>
      <c r="J74" s="20" t="n">
        <v>0.25005307</v>
      </c>
      <c r="K74" s="18" t="n">
        <v>0</v>
      </c>
      <c r="L74" s="20" t="n">
        <v>0</v>
      </c>
      <c r="M74" s="18" t="s">
        <v>404</v>
      </c>
      <c r="N74" s="20" t="s">
        <v>404</v>
      </c>
      <c r="O74" s="18" t="n">
        <v>0</v>
      </c>
      <c r="P74" s="20" t="n">
        <v>0</v>
      </c>
      <c r="Q74" s="18" t="n">
        <v>0</v>
      </c>
      <c r="R74" s="20" t="n">
        <v>0</v>
      </c>
      <c r="S74" s="18" t="n">
        <v>5.6870631</v>
      </c>
      <c r="T74" s="20" t="n">
        <v>0.13733653</v>
      </c>
    </row>
    <row r="75" spans="1:20">
      <c r="A75" s="15" t="s">
        <v>472</v>
      </c>
      <c r="B75" s="17" t="n">
        <v>5375</v>
      </c>
      <c r="C75" s="18">
        <f>(483.0/B75*100)</f>
        <v/>
      </c>
      <c r="D75" s="19" t="n">
        <v>4892</v>
      </c>
      <c r="E75" s="18" t="n">
        <v>52.70770724</v>
      </c>
      <c r="F75" s="20" t="n">
        <v>4.47372958</v>
      </c>
      <c r="G75" s="18" t="n">
        <v>8.55165444</v>
      </c>
      <c r="H75" s="20" t="n">
        <v>2.37200943</v>
      </c>
      <c r="I75" s="18" t="n">
        <v>27.17860968</v>
      </c>
      <c r="J75" s="20" t="n">
        <v>3.76637273</v>
      </c>
      <c r="K75" s="18" t="n">
        <v>0</v>
      </c>
      <c r="L75" s="20" t="n">
        <v>0</v>
      </c>
      <c r="M75" s="18" t="s">
        <v>404</v>
      </c>
      <c r="N75" s="20" t="s">
        <v>404</v>
      </c>
      <c r="O75" s="18" t="n">
        <v>0</v>
      </c>
      <c r="P75" s="20" t="n">
        <v>0</v>
      </c>
      <c r="Q75" s="18" t="n">
        <v>0</v>
      </c>
      <c r="R75" s="20" t="n">
        <v>0</v>
      </c>
      <c r="S75" s="18" t="n">
        <v>11.56202864</v>
      </c>
      <c r="T75" s="20" t="n">
        <v>2.83328775</v>
      </c>
    </row>
    <row r="76" spans="1:20">
      <c r="A76" s="15" t="s">
        <v>473</v>
      </c>
      <c r="B76" s="17" t="n">
        <v>14167</v>
      </c>
      <c r="C76" s="18">
        <f>(1400.0/B76*100)</f>
        <v/>
      </c>
      <c r="D76" s="19" t="n">
        <v>12767</v>
      </c>
      <c r="E76" s="18" t="n">
        <v>83.45418589000001</v>
      </c>
      <c r="F76" s="20" t="n">
        <v>2.30648422</v>
      </c>
      <c r="G76" s="18" t="n">
        <v>8.58096201</v>
      </c>
      <c r="H76" s="20" t="n">
        <v>1.35637557</v>
      </c>
      <c r="I76" s="18" t="n">
        <v>0.12688547</v>
      </c>
      <c r="J76" s="20" t="n">
        <v>0.02221753</v>
      </c>
      <c r="K76" s="18" t="n">
        <v>0</v>
      </c>
      <c r="L76" s="20" t="n">
        <v>0</v>
      </c>
      <c r="M76" s="18" t="s">
        <v>404</v>
      </c>
      <c r="N76" s="20" t="s">
        <v>404</v>
      </c>
      <c r="O76" s="18" t="n">
        <v>0</v>
      </c>
      <c r="P76" s="20" t="n">
        <v>0</v>
      </c>
      <c r="Q76" s="18" t="n">
        <v>0</v>
      </c>
      <c r="R76" s="20" t="n">
        <v>0</v>
      </c>
      <c r="S76" s="18" t="n">
        <v>7.83796663</v>
      </c>
      <c r="T76" s="20" t="n">
        <v>1.83112739</v>
      </c>
    </row>
    <row r="77" spans="1:20">
      <c r="A77" s="15" t="s">
        <v>474</v>
      </c>
      <c r="B77" s="17" t="n">
        <v>6062</v>
      </c>
      <c r="C77" s="18">
        <f>(0.0/B77*100)</f>
        <v/>
      </c>
      <c r="D77" s="19" t="n">
        <v>6062</v>
      </c>
      <c r="E77" s="18" t="n">
        <v>39.38740631</v>
      </c>
      <c r="F77" s="20" t="n">
        <v>2.83582583</v>
      </c>
      <c r="G77" s="18" t="n">
        <v>7.20040673</v>
      </c>
      <c r="H77" s="20" t="n">
        <v>1.48662086</v>
      </c>
      <c r="I77" s="18" t="n">
        <v>53.41218697</v>
      </c>
      <c r="J77" s="20" t="n">
        <v>2.9632282</v>
      </c>
      <c r="K77" s="18" t="n">
        <v>0</v>
      </c>
      <c r="L77" s="20" t="n">
        <v>0</v>
      </c>
      <c r="M77" s="18" t="s">
        <v>404</v>
      </c>
      <c r="N77" s="20" t="s">
        <v>404</v>
      </c>
      <c r="O77" s="18" t="n">
        <v>0</v>
      </c>
      <c r="P77" s="20" t="n">
        <v>0</v>
      </c>
      <c r="Q77" s="18" t="n">
        <v>0</v>
      </c>
      <c r="R77" s="20" t="n">
        <v>0</v>
      </c>
      <c r="S77" s="18" t="n">
        <v>0</v>
      </c>
      <c r="T77" s="20" t="n">
        <v>0</v>
      </c>
    </row>
    <row r="78" spans="1:20">
      <c r="A78" s="15" t="s">
        <v>475</v>
      </c>
      <c r="B78" s="17" t="n">
        <v>5826</v>
      </c>
      <c r="C78" s="18">
        <f>(0.0/B78*100)</f>
        <v/>
      </c>
      <c r="D78" s="19" t="n">
        <v>5826</v>
      </c>
      <c r="E78" s="18" t="n">
        <v>63.91995755</v>
      </c>
      <c r="F78" s="20" t="n">
        <v>3.48440259</v>
      </c>
      <c r="G78" s="18" t="n">
        <v>8.23397814</v>
      </c>
      <c r="H78" s="20" t="n">
        <v>2.30445622</v>
      </c>
      <c r="I78" s="18" t="n">
        <v>26.09314771</v>
      </c>
      <c r="J78" s="20" t="n">
        <v>3.47804109</v>
      </c>
      <c r="K78" s="18" t="n">
        <v>0</v>
      </c>
      <c r="L78" s="20" t="n">
        <v>0</v>
      </c>
      <c r="M78" s="18" t="s">
        <v>404</v>
      </c>
      <c r="N78" s="20" t="s">
        <v>404</v>
      </c>
      <c r="O78" s="18" t="n">
        <v>0</v>
      </c>
      <c r="P78" s="20" t="n">
        <v>0</v>
      </c>
      <c r="Q78" s="18" t="n">
        <v>0</v>
      </c>
      <c r="R78" s="20" t="n">
        <v>0</v>
      </c>
      <c r="S78" s="18" t="n">
        <v>1.7529166</v>
      </c>
      <c r="T78" s="20" t="n">
        <v>1.00766227</v>
      </c>
    </row>
    <row customHeight="1" ht="25" r="79" spans="1:20">
      <c r="A79" s="15" t="s">
        <v>476</v>
      </c>
      <c r="B79" s="17" t="n">
        <v>1657</v>
      </c>
      <c r="C79" s="18">
        <f>(21.0/B79*100)</f>
        <v/>
      </c>
      <c r="D79" s="19" t="n">
        <v>1636</v>
      </c>
      <c r="E79" s="18" t="n">
        <v>45.58146419</v>
      </c>
      <c r="F79" s="20" t="n">
        <v>7.17360535</v>
      </c>
      <c r="G79" s="18" t="n">
        <v>14.67740459</v>
      </c>
      <c r="H79" s="20" t="n">
        <v>4.99964493</v>
      </c>
      <c r="I79" s="18" t="n">
        <v>38.91563295</v>
      </c>
      <c r="J79" s="20" t="n">
        <v>6.68805186</v>
      </c>
      <c r="K79" s="18" t="n">
        <v>0</v>
      </c>
      <c r="L79" s="20" t="n">
        <v>0</v>
      </c>
      <c r="M79" s="18" t="s">
        <v>404</v>
      </c>
      <c r="N79" s="20" t="s">
        <v>404</v>
      </c>
      <c r="O79" s="18" t="n">
        <v>0</v>
      </c>
      <c r="P79" s="20" t="n">
        <v>0</v>
      </c>
      <c r="Q79" s="18" t="n">
        <v>0</v>
      </c>
      <c r="R79" s="20" t="n">
        <v>0</v>
      </c>
      <c r="S79" s="18" t="n">
        <v>0.82549827</v>
      </c>
      <c r="T79" s="20" t="n">
        <v>0.83341526</v>
      </c>
    </row>
    <row r="80" spans="1:20">
      <c r="A80" s="15" t="s">
        <v>477</v>
      </c>
      <c r="B80" s="17" t="n">
        <v>7841</v>
      </c>
      <c r="C80" s="18">
        <f>(0.0/B80*100)</f>
        <v/>
      </c>
      <c r="D80" s="19" t="n">
        <v>7841</v>
      </c>
      <c r="E80" s="18" t="n">
        <v>82.71161354</v>
      </c>
      <c r="F80" s="20" t="n">
        <v>2.50744854</v>
      </c>
      <c r="G80" s="18" t="n">
        <v>13.25755648</v>
      </c>
      <c r="H80" s="20" t="n">
        <v>2.20558679</v>
      </c>
      <c r="I80" s="18" t="n">
        <v>4.03082998</v>
      </c>
      <c r="J80" s="20" t="n">
        <v>1.2035855</v>
      </c>
      <c r="K80" s="18" t="n">
        <v>0</v>
      </c>
      <c r="L80" s="20" t="n">
        <v>0</v>
      </c>
      <c r="M80" s="18" t="s">
        <v>404</v>
      </c>
      <c r="N80" s="20" t="s">
        <v>404</v>
      </c>
      <c r="O80" s="18" t="n">
        <v>0</v>
      </c>
      <c r="P80" s="20" t="n">
        <v>0</v>
      </c>
      <c r="Q80" s="18" t="n">
        <v>0</v>
      </c>
      <c r="R80" s="20" t="n">
        <v>0</v>
      </c>
      <c r="S80" s="18" t="n">
        <v>0</v>
      </c>
      <c r="T80" s="20" t="n">
        <v>0</v>
      </c>
    </row>
    <row r="81" spans="1:20">
      <c r="A81" s="21" t="s">
        <v>478</v>
      </c>
      <c r="B81" s="17" t="n">
        <v>8861</v>
      </c>
      <c r="C81" s="18">
        <f>(0.0/B81*100)</f>
        <v/>
      </c>
      <c r="D81" s="19" t="n">
        <v>8861</v>
      </c>
      <c r="E81" s="18" t="n">
        <v>70.55649371</v>
      </c>
      <c r="F81" s="20" t="n">
        <v>3.3751862</v>
      </c>
      <c r="G81" s="18" t="n">
        <v>17.90575566</v>
      </c>
      <c r="H81" s="20" t="n">
        <v>2.92684336</v>
      </c>
      <c r="I81" s="18" t="n">
        <v>10.83221435</v>
      </c>
      <c r="J81" s="20" t="n">
        <v>2.15231947</v>
      </c>
      <c r="K81" s="18" t="n">
        <v>0</v>
      </c>
      <c r="L81" s="20" t="n">
        <v>0</v>
      </c>
      <c r="M81" s="18" t="s">
        <v>404</v>
      </c>
      <c r="N81" s="20" t="s">
        <v>404</v>
      </c>
      <c r="O81" s="18" t="n">
        <v>0</v>
      </c>
      <c r="P81" s="20" t="n">
        <v>0</v>
      </c>
      <c r="Q81" s="18" t="n">
        <v>0</v>
      </c>
      <c r="R81" s="20" t="n">
        <v>0</v>
      </c>
      <c r="S81" s="18" t="n">
        <v>0.70553629</v>
      </c>
      <c r="T81" s="20" t="n">
        <v>0.65779469</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680</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55.46030644</v>
      </c>
      <c r="F7" s="20" t="n">
        <v>2.00146879</v>
      </c>
      <c r="G7" s="18" t="n">
        <v>36.1243735</v>
      </c>
      <c r="H7" s="20" t="n">
        <v>1.86325531</v>
      </c>
      <c r="I7" s="18" t="n">
        <v>2.9005524</v>
      </c>
      <c r="J7" s="20" t="n">
        <v>0.70352159</v>
      </c>
      <c r="K7" s="18" t="n">
        <v>0</v>
      </c>
      <c r="L7" s="20" t="n">
        <v>0</v>
      </c>
      <c r="M7" s="18" t="s">
        <v>404</v>
      </c>
      <c r="N7" s="20" t="s">
        <v>404</v>
      </c>
      <c r="O7" s="18" t="n">
        <v>0</v>
      </c>
      <c r="P7" s="20" t="n">
        <v>0</v>
      </c>
      <c r="Q7" s="18" t="n">
        <v>0</v>
      </c>
      <c r="R7" s="20" t="n">
        <v>0</v>
      </c>
      <c r="S7" s="18" t="n">
        <v>5.51476766</v>
      </c>
      <c r="T7" s="20" t="n">
        <v>0.83303298</v>
      </c>
    </row>
    <row r="8" spans="1:20">
      <c r="A8" s="15" t="s">
        <v>405</v>
      </c>
      <c r="B8" s="17" t="n">
        <v>7007</v>
      </c>
      <c r="C8" s="18">
        <f>(0.0/B8*100)</f>
        <v/>
      </c>
      <c r="D8" s="19" t="n">
        <v>7007</v>
      </c>
      <c r="E8" s="18" t="n">
        <v>35.14139176</v>
      </c>
      <c r="F8" s="20" t="n">
        <v>3.3280218</v>
      </c>
      <c r="G8" s="18" t="n">
        <v>39.73418457</v>
      </c>
      <c r="H8" s="20" t="n">
        <v>3.41199957</v>
      </c>
      <c r="I8" s="18" t="n">
        <v>18.51699628</v>
      </c>
      <c r="J8" s="20" t="n">
        <v>2.86709878</v>
      </c>
      <c r="K8" s="18" t="n">
        <v>0</v>
      </c>
      <c r="L8" s="20" t="n">
        <v>0</v>
      </c>
      <c r="M8" s="18" t="s">
        <v>404</v>
      </c>
      <c r="N8" s="20" t="s">
        <v>404</v>
      </c>
      <c r="O8" s="18" t="n">
        <v>0</v>
      </c>
      <c r="P8" s="20" t="n">
        <v>0</v>
      </c>
      <c r="Q8" s="18" t="n">
        <v>0</v>
      </c>
      <c r="R8" s="20" t="n">
        <v>0</v>
      </c>
      <c r="S8" s="18" t="n">
        <v>6.60742739</v>
      </c>
      <c r="T8" s="20" t="n">
        <v>1.85785568</v>
      </c>
    </row>
    <row r="9" spans="1:20">
      <c r="A9" s="15" t="s">
        <v>406</v>
      </c>
      <c r="B9" s="17" t="n">
        <v>9651</v>
      </c>
      <c r="C9" s="18">
        <f>(200.0/B9*100)</f>
        <v/>
      </c>
      <c r="D9" s="19" t="n">
        <v>9451</v>
      </c>
      <c r="E9" s="18" t="n">
        <v>53.33008467</v>
      </c>
      <c r="F9" s="20" t="n">
        <v>3.00733169</v>
      </c>
      <c r="G9" s="18" t="n">
        <v>30.50498585</v>
      </c>
      <c r="H9" s="20" t="n">
        <v>2.60691655</v>
      </c>
      <c r="I9" s="18" t="n">
        <v>4.80342303</v>
      </c>
      <c r="J9" s="20" t="n">
        <v>1.2818168</v>
      </c>
      <c r="K9" s="18" t="n">
        <v>0</v>
      </c>
      <c r="L9" s="20" t="n">
        <v>0</v>
      </c>
      <c r="M9" s="18" t="s">
        <v>404</v>
      </c>
      <c r="N9" s="20" t="s">
        <v>404</v>
      </c>
      <c r="O9" s="18" t="n">
        <v>0</v>
      </c>
      <c r="P9" s="20" t="n">
        <v>0</v>
      </c>
      <c r="Q9" s="18" t="n">
        <v>0</v>
      </c>
      <c r="R9" s="20" t="n">
        <v>0</v>
      </c>
      <c r="S9" s="18" t="n">
        <v>11.36150645</v>
      </c>
      <c r="T9" s="20" t="n">
        <v>2.25476397</v>
      </c>
    </row>
    <row r="10" spans="1:20">
      <c r="A10" s="15" t="s">
        <v>407</v>
      </c>
      <c r="B10" s="17" t="n">
        <v>20058</v>
      </c>
      <c r="C10" s="18">
        <f>(3112.0/B10*100)</f>
        <v/>
      </c>
      <c r="D10" s="19" t="n">
        <v>16946</v>
      </c>
      <c r="E10" s="18" t="n">
        <v>63.88411171</v>
      </c>
      <c r="F10" s="20" t="n">
        <v>2.58372214</v>
      </c>
      <c r="G10" s="18" t="n">
        <v>26.66377162</v>
      </c>
      <c r="H10" s="20" t="n">
        <v>2.49199919</v>
      </c>
      <c r="I10" s="18" t="n">
        <v>7.06261879</v>
      </c>
      <c r="J10" s="20" t="n">
        <v>1.55973338</v>
      </c>
      <c r="K10" s="18" t="n">
        <v>0</v>
      </c>
      <c r="L10" s="20" t="n">
        <v>0</v>
      </c>
      <c r="M10" s="18" t="s">
        <v>404</v>
      </c>
      <c r="N10" s="20" t="s">
        <v>404</v>
      </c>
      <c r="O10" s="18" t="n">
        <v>0</v>
      </c>
      <c r="P10" s="20" t="n">
        <v>0</v>
      </c>
      <c r="Q10" s="18" t="n">
        <v>0</v>
      </c>
      <c r="R10" s="20" t="n">
        <v>0</v>
      </c>
      <c r="S10" s="18" t="n">
        <v>2.38949788</v>
      </c>
      <c r="T10" s="20" t="n">
        <v>0.50378371</v>
      </c>
    </row>
    <row r="11" spans="1:20">
      <c r="A11" s="15" t="s">
        <v>408</v>
      </c>
      <c r="B11" s="17" t="n">
        <v>7053</v>
      </c>
      <c r="C11" s="18">
        <f>(212.0/B11*100)</f>
        <v/>
      </c>
      <c r="D11" s="19" t="n">
        <v>6841</v>
      </c>
      <c r="E11" s="18" t="n">
        <v>28.92949028</v>
      </c>
      <c r="F11" s="20" t="n">
        <v>3.17736134</v>
      </c>
      <c r="G11" s="18" t="n">
        <v>51.21741685</v>
      </c>
      <c r="H11" s="20" t="n">
        <v>3.99111435</v>
      </c>
      <c r="I11" s="18" t="n">
        <v>17.15557305</v>
      </c>
      <c r="J11" s="20" t="n">
        <v>3.11678629</v>
      </c>
      <c r="K11" s="18" t="n">
        <v>0</v>
      </c>
      <c r="L11" s="20" t="n">
        <v>0</v>
      </c>
      <c r="M11" s="18" t="s">
        <v>404</v>
      </c>
      <c r="N11" s="20" t="s">
        <v>404</v>
      </c>
      <c r="O11" s="18" t="n">
        <v>0</v>
      </c>
      <c r="P11" s="20" t="n">
        <v>0</v>
      </c>
      <c r="Q11" s="18" t="n">
        <v>0</v>
      </c>
      <c r="R11" s="20" t="n">
        <v>0</v>
      </c>
      <c r="S11" s="18" t="n">
        <v>2.69751982</v>
      </c>
      <c r="T11" s="20" t="n">
        <v>1.4718169</v>
      </c>
    </row>
    <row r="12" spans="1:20">
      <c r="A12" s="15" t="s">
        <v>409</v>
      </c>
      <c r="B12" s="17" t="n">
        <v>6894</v>
      </c>
      <c r="C12" s="18">
        <f>(106.0/B12*100)</f>
        <v/>
      </c>
      <c r="D12" s="19" t="n">
        <v>6788</v>
      </c>
      <c r="E12" s="18" t="n">
        <v>72.74786421</v>
      </c>
      <c r="F12" s="20" t="n">
        <v>2.54854308</v>
      </c>
      <c r="G12" s="18" t="n">
        <v>25.8128563</v>
      </c>
      <c r="H12" s="20" t="n">
        <v>2.368189</v>
      </c>
      <c r="I12" s="18" t="n">
        <v>0.39057555</v>
      </c>
      <c r="J12" s="20" t="n">
        <v>0.26063659</v>
      </c>
      <c r="K12" s="18" t="n">
        <v>0</v>
      </c>
      <c r="L12" s="20" t="n">
        <v>0</v>
      </c>
      <c r="M12" s="18" t="s">
        <v>404</v>
      </c>
      <c r="N12" s="20" t="s">
        <v>404</v>
      </c>
      <c r="O12" s="18" t="n">
        <v>0</v>
      </c>
      <c r="P12" s="20" t="n">
        <v>0</v>
      </c>
      <c r="Q12" s="18" t="n">
        <v>0</v>
      </c>
      <c r="R12" s="20" t="n">
        <v>0</v>
      </c>
      <c r="S12" s="18" t="n">
        <v>1.04870395</v>
      </c>
      <c r="T12" s="20" t="n">
        <v>0.58706071</v>
      </c>
    </row>
    <row r="13" spans="1:20">
      <c r="A13" s="15" t="s">
        <v>410</v>
      </c>
      <c r="B13" s="17" t="n">
        <v>7161</v>
      </c>
      <c r="C13" s="18">
        <f>(1175.0/B13*100)</f>
        <v/>
      </c>
      <c r="D13" s="19" t="n">
        <v>5986</v>
      </c>
      <c r="E13" s="18" t="n">
        <v>50.80438899</v>
      </c>
      <c r="F13" s="20" t="n">
        <v>3.90196017</v>
      </c>
      <c r="G13" s="18" t="n">
        <v>29.54822854</v>
      </c>
      <c r="H13" s="20" t="n">
        <v>2.91137104</v>
      </c>
      <c r="I13" s="18" t="n">
        <v>12.62581825</v>
      </c>
      <c r="J13" s="20" t="n">
        <v>2.30015522</v>
      </c>
      <c r="K13" s="18" t="n">
        <v>0</v>
      </c>
      <c r="L13" s="20" t="n">
        <v>0</v>
      </c>
      <c r="M13" s="18" t="s">
        <v>404</v>
      </c>
      <c r="N13" s="20" t="s">
        <v>404</v>
      </c>
      <c r="O13" s="18" t="n">
        <v>0</v>
      </c>
      <c r="P13" s="20" t="n">
        <v>0</v>
      </c>
      <c r="Q13" s="18" t="n">
        <v>0</v>
      </c>
      <c r="R13" s="20" t="n">
        <v>0</v>
      </c>
      <c r="S13" s="18" t="n">
        <v>7.02156422</v>
      </c>
      <c r="T13" s="20" t="n">
        <v>1.47622637</v>
      </c>
    </row>
    <row r="14" spans="1:20">
      <c r="A14" s="15" t="s">
        <v>411</v>
      </c>
      <c r="B14" s="17" t="n">
        <v>5587</v>
      </c>
      <c r="C14" s="18">
        <f>(0.0/B14*100)</f>
        <v/>
      </c>
      <c r="D14" s="19" t="n">
        <v>5587</v>
      </c>
      <c r="E14" s="18" t="n">
        <v>56.06139339</v>
      </c>
      <c r="F14" s="20" t="n">
        <v>3.12273991</v>
      </c>
      <c r="G14" s="18" t="n">
        <v>40.23741786</v>
      </c>
      <c r="H14" s="20" t="n">
        <v>3.17759895</v>
      </c>
      <c r="I14" s="18" t="n">
        <v>3.64740367</v>
      </c>
      <c r="J14" s="20" t="n">
        <v>1.07226549</v>
      </c>
      <c r="K14" s="18" t="n">
        <v>0</v>
      </c>
      <c r="L14" s="20" t="n">
        <v>0</v>
      </c>
      <c r="M14" s="18" t="s">
        <v>404</v>
      </c>
      <c r="N14" s="20" t="s">
        <v>404</v>
      </c>
      <c r="O14" s="18" t="n">
        <v>0</v>
      </c>
      <c r="P14" s="20" t="n">
        <v>0</v>
      </c>
      <c r="Q14" s="18" t="n">
        <v>0</v>
      </c>
      <c r="R14" s="20" t="n">
        <v>0</v>
      </c>
      <c r="S14" s="18" t="n">
        <v>0.05378509</v>
      </c>
      <c r="T14" s="20" t="n">
        <v>0.03787628</v>
      </c>
    </row>
    <row r="15" spans="1:20">
      <c r="A15" s="15" t="s">
        <v>412</v>
      </c>
      <c r="B15" s="17" t="n">
        <v>5882</v>
      </c>
      <c r="C15" s="18">
        <f>(0.0/B15*100)</f>
        <v/>
      </c>
      <c r="D15" s="19" t="n">
        <v>5882</v>
      </c>
      <c r="E15" s="18" t="n">
        <v>48.48328473</v>
      </c>
      <c r="F15" s="20" t="n">
        <v>3.56905691</v>
      </c>
      <c r="G15" s="18" t="n">
        <v>28.38990323</v>
      </c>
      <c r="H15" s="20" t="n">
        <v>3.25387834</v>
      </c>
      <c r="I15" s="18" t="n">
        <v>19.21815056</v>
      </c>
      <c r="J15" s="20" t="n">
        <v>2.83245604</v>
      </c>
      <c r="K15" s="18" t="n">
        <v>0</v>
      </c>
      <c r="L15" s="20" t="n">
        <v>0</v>
      </c>
      <c r="M15" s="18" t="s">
        <v>404</v>
      </c>
      <c r="N15" s="20" t="s">
        <v>404</v>
      </c>
      <c r="O15" s="18" t="n">
        <v>0</v>
      </c>
      <c r="P15" s="20" t="n">
        <v>0</v>
      </c>
      <c r="Q15" s="18" t="n">
        <v>0</v>
      </c>
      <c r="R15" s="20" t="n">
        <v>0</v>
      </c>
      <c r="S15" s="18" t="n">
        <v>3.90866147</v>
      </c>
      <c r="T15" s="20" t="n">
        <v>1.59844777</v>
      </c>
    </row>
    <row r="16" spans="1:20">
      <c r="A16" s="15" t="s">
        <v>413</v>
      </c>
      <c r="B16" s="17" t="n">
        <v>6108</v>
      </c>
      <c r="C16" s="18">
        <f>(495.0/B16*100)</f>
        <v/>
      </c>
      <c r="D16" s="19" t="n">
        <v>5613</v>
      </c>
      <c r="E16" s="18" t="n">
        <v>50.69809682</v>
      </c>
      <c r="F16" s="20" t="n">
        <v>3.17751679</v>
      </c>
      <c r="G16" s="18" t="n">
        <v>25.17887894</v>
      </c>
      <c r="H16" s="20" t="n">
        <v>2.62945121</v>
      </c>
      <c r="I16" s="18" t="n">
        <v>15.27216087</v>
      </c>
      <c r="J16" s="20" t="n">
        <v>2.48620384</v>
      </c>
      <c r="K16" s="18" t="n">
        <v>0</v>
      </c>
      <c r="L16" s="20" t="n">
        <v>0</v>
      </c>
      <c r="M16" s="18" t="s">
        <v>404</v>
      </c>
      <c r="N16" s="20" t="s">
        <v>404</v>
      </c>
      <c r="O16" s="18" t="n">
        <v>0</v>
      </c>
      <c r="P16" s="20" t="n">
        <v>0</v>
      </c>
      <c r="Q16" s="18" t="n">
        <v>0</v>
      </c>
      <c r="R16" s="20" t="n">
        <v>0</v>
      </c>
      <c r="S16" s="18" t="n">
        <v>8.850863370000001</v>
      </c>
      <c r="T16" s="20" t="n">
        <v>1.93103679</v>
      </c>
    </row>
    <row r="17" spans="1:20">
      <c r="A17" s="15" t="s">
        <v>414</v>
      </c>
      <c r="B17" s="17" t="n">
        <v>6504</v>
      </c>
      <c r="C17" s="18">
        <f>(1325.0/B17*100)</f>
        <v/>
      </c>
      <c r="D17" s="19" t="n">
        <v>5179</v>
      </c>
      <c r="E17" s="18" t="n">
        <v>40.01692477</v>
      </c>
      <c r="F17" s="20" t="n">
        <v>3.68458194</v>
      </c>
      <c r="G17" s="18" t="n">
        <v>44.77392761</v>
      </c>
      <c r="H17" s="20" t="n">
        <v>3.64823998</v>
      </c>
      <c r="I17" s="18" t="n">
        <v>7.36105514</v>
      </c>
      <c r="J17" s="20" t="n">
        <v>2.18107242</v>
      </c>
      <c r="K17" s="18" t="n">
        <v>0</v>
      </c>
      <c r="L17" s="20" t="n">
        <v>0</v>
      </c>
      <c r="M17" s="18" t="s">
        <v>404</v>
      </c>
      <c r="N17" s="20" t="s">
        <v>404</v>
      </c>
      <c r="O17" s="18" t="n">
        <v>0</v>
      </c>
      <c r="P17" s="20" t="n">
        <v>0</v>
      </c>
      <c r="Q17" s="18" t="n">
        <v>0</v>
      </c>
      <c r="R17" s="20" t="n">
        <v>0</v>
      </c>
      <c r="S17" s="18" t="n">
        <v>7.84809249</v>
      </c>
      <c r="T17" s="20" t="n">
        <v>1.70961887</v>
      </c>
    </row>
    <row r="18" spans="1:20">
      <c r="A18" s="15" t="s">
        <v>415</v>
      </c>
      <c r="B18" s="17" t="n">
        <v>5532</v>
      </c>
      <c r="C18" s="18">
        <f>(0.0/B18*100)</f>
        <v/>
      </c>
      <c r="D18" s="19" t="n">
        <v>5532</v>
      </c>
      <c r="E18" s="18" t="n">
        <v>42.54353415</v>
      </c>
      <c r="F18" s="20" t="n">
        <v>3.73203395</v>
      </c>
      <c r="G18" s="18" t="n">
        <v>26.14596299</v>
      </c>
      <c r="H18" s="20" t="n">
        <v>3.28128572</v>
      </c>
      <c r="I18" s="18" t="n">
        <v>26.44578328</v>
      </c>
      <c r="J18" s="20" t="n">
        <v>3.02387748</v>
      </c>
      <c r="K18" s="18" t="n">
        <v>0</v>
      </c>
      <c r="L18" s="20" t="n">
        <v>0</v>
      </c>
      <c r="M18" s="18" t="s">
        <v>404</v>
      </c>
      <c r="N18" s="20" t="s">
        <v>404</v>
      </c>
      <c r="O18" s="18" t="n">
        <v>0</v>
      </c>
      <c r="P18" s="20" t="n">
        <v>0</v>
      </c>
      <c r="Q18" s="18" t="n">
        <v>0</v>
      </c>
      <c r="R18" s="20" t="n">
        <v>0</v>
      </c>
      <c r="S18" s="18" t="n">
        <v>4.86471958</v>
      </c>
      <c r="T18" s="20" t="n">
        <v>1.48171723</v>
      </c>
    </row>
    <row r="19" spans="1:20">
      <c r="A19" s="15" t="s">
        <v>416</v>
      </c>
      <c r="B19" s="17" t="n">
        <v>5658</v>
      </c>
      <c r="C19" s="18">
        <f>(327.0/B19*100)</f>
        <v/>
      </c>
      <c r="D19" s="19" t="n">
        <v>5331</v>
      </c>
      <c r="E19" s="18" t="n">
        <v>81.57456698</v>
      </c>
      <c r="F19" s="20" t="n">
        <v>2.6420065</v>
      </c>
      <c r="G19" s="18" t="n">
        <v>16.62672326</v>
      </c>
      <c r="H19" s="20" t="n">
        <v>2.53308642</v>
      </c>
      <c r="I19" s="18" t="n">
        <v>0.19462185</v>
      </c>
      <c r="J19" s="20" t="n">
        <v>0.1875742</v>
      </c>
      <c r="K19" s="18" t="n">
        <v>0</v>
      </c>
      <c r="L19" s="20" t="n">
        <v>0</v>
      </c>
      <c r="M19" s="18" t="s">
        <v>404</v>
      </c>
      <c r="N19" s="20" t="s">
        <v>404</v>
      </c>
      <c r="O19" s="18" t="n">
        <v>0</v>
      </c>
      <c r="P19" s="20" t="n">
        <v>0</v>
      </c>
      <c r="Q19" s="18" t="n">
        <v>0</v>
      </c>
      <c r="R19" s="20" t="n">
        <v>0</v>
      </c>
      <c r="S19" s="18" t="n">
        <v>1.60408791</v>
      </c>
      <c r="T19" s="20" t="n">
        <v>0.77677743</v>
      </c>
    </row>
    <row r="20" spans="1:20">
      <c r="A20" s="15" t="s">
        <v>417</v>
      </c>
      <c r="B20" s="17" t="n">
        <v>3371</v>
      </c>
      <c r="C20" s="18">
        <f>(24.0/B20*100)</f>
        <v/>
      </c>
      <c r="D20" s="19" t="n">
        <v>3347</v>
      </c>
      <c r="E20" s="18" t="n">
        <v>32.68867901</v>
      </c>
      <c r="F20" s="20" t="n">
        <v>0.23324613</v>
      </c>
      <c r="G20" s="18" t="n">
        <v>48.73447781</v>
      </c>
      <c r="H20" s="20" t="n">
        <v>0.30278403</v>
      </c>
      <c r="I20" s="18" t="n">
        <v>15.34199402</v>
      </c>
      <c r="J20" s="20" t="n">
        <v>0.23938324</v>
      </c>
      <c r="K20" s="18" t="n">
        <v>0</v>
      </c>
      <c r="L20" s="20" t="n">
        <v>0</v>
      </c>
      <c r="M20" s="18" t="s">
        <v>404</v>
      </c>
      <c r="N20" s="20" t="s">
        <v>404</v>
      </c>
      <c r="O20" s="18" t="n">
        <v>0</v>
      </c>
      <c r="P20" s="20" t="n">
        <v>0</v>
      </c>
      <c r="Q20" s="18" t="n">
        <v>0</v>
      </c>
      <c r="R20" s="20" t="n">
        <v>0</v>
      </c>
      <c r="S20" s="18" t="n">
        <v>3.23484916</v>
      </c>
      <c r="T20" s="20" t="n">
        <v>0.11048904</v>
      </c>
    </row>
    <row r="21" spans="1:20">
      <c r="A21" s="15" t="s">
        <v>418</v>
      </c>
      <c r="B21" s="17" t="n">
        <v>5741</v>
      </c>
      <c r="C21" s="18">
        <f>(0.0/B21*100)</f>
        <v/>
      </c>
      <c r="D21" s="19" t="n">
        <v>5741</v>
      </c>
      <c r="E21" s="18" t="n">
        <v>28.96828943</v>
      </c>
      <c r="F21" s="20" t="n">
        <v>3.3974534</v>
      </c>
      <c r="G21" s="18" t="n">
        <v>51.66909028</v>
      </c>
      <c r="H21" s="20" t="n">
        <v>3.69011682</v>
      </c>
      <c r="I21" s="18" t="n">
        <v>10.9822879</v>
      </c>
      <c r="J21" s="20" t="n">
        <v>2.38929342</v>
      </c>
      <c r="K21" s="18" t="n">
        <v>0</v>
      </c>
      <c r="L21" s="20" t="n">
        <v>0</v>
      </c>
      <c r="M21" s="18" t="s">
        <v>404</v>
      </c>
      <c r="N21" s="20" t="s">
        <v>404</v>
      </c>
      <c r="O21" s="18" t="n">
        <v>0</v>
      </c>
      <c r="P21" s="20" t="n">
        <v>0</v>
      </c>
      <c r="Q21" s="18" t="n">
        <v>0</v>
      </c>
      <c r="R21" s="20" t="n">
        <v>0</v>
      </c>
      <c r="S21" s="18" t="n">
        <v>8.38033239</v>
      </c>
      <c r="T21" s="20" t="n">
        <v>2.26627388</v>
      </c>
    </row>
    <row r="22" spans="1:20">
      <c r="A22" s="15" t="s">
        <v>419</v>
      </c>
      <c r="B22" s="17" t="n">
        <v>6598</v>
      </c>
      <c r="C22" s="18">
        <f>(0.0/B22*100)</f>
        <v/>
      </c>
      <c r="D22" s="19" t="n">
        <v>6598</v>
      </c>
      <c r="E22" s="18" t="n">
        <v>47.37365845</v>
      </c>
      <c r="F22" s="20" t="n">
        <v>3.31201225</v>
      </c>
      <c r="G22" s="18" t="n">
        <v>48.23491458</v>
      </c>
      <c r="H22" s="20" t="n">
        <v>3.3857031</v>
      </c>
      <c r="I22" s="18" t="n">
        <v>1.13306189</v>
      </c>
      <c r="J22" s="20" t="n">
        <v>0.78885207</v>
      </c>
      <c r="K22" s="18" t="n">
        <v>0</v>
      </c>
      <c r="L22" s="20" t="n">
        <v>0</v>
      </c>
      <c r="M22" s="18" t="s">
        <v>404</v>
      </c>
      <c r="N22" s="20" t="s">
        <v>404</v>
      </c>
      <c r="O22" s="18" t="n">
        <v>0</v>
      </c>
      <c r="P22" s="20" t="n">
        <v>0</v>
      </c>
      <c r="Q22" s="18" t="n">
        <v>0</v>
      </c>
      <c r="R22" s="20" t="n">
        <v>0</v>
      </c>
      <c r="S22" s="18" t="n">
        <v>3.25836509</v>
      </c>
      <c r="T22" s="20" t="n">
        <v>1.04185737</v>
      </c>
    </row>
    <row r="23" spans="1:20">
      <c r="A23" s="15" t="s">
        <v>420</v>
      </c>
      <c r="B23" s="17" t="n">
        <v>11583</v>
      </c>
      <c r="C23" s="18">
        <f>(3194.0/B23*100)</f>
        <v/>
      </c>
      <c r="D23" s="19" t="n">
        <v>8389</v>
      </c>
      <c r="E23" s="18" t="n">
        <v>24.42644403</v>
      </c>
      <c r="F23" s="20" t="n">
        <v>2.98772257</v>
      </c>
      <c r="G23" s="18" t="n">
        <v>61.15296057</v>
      </c>
      <c r="H23" s="20" t="n">
        <v>3.51100207</v>
      </c>
      <c r="I23" s="18" t="n">
        <v>8.046569030000001</v>
      </c>
      <c r="J23" s="20" t="n">
        <v>2.00995358</v>
      </c>
      <c r="K23" s="18" t="n">
        <v>0</v>
      </c>
      <c r="L23" s="20" t="n">
        <v>0</v>
      </c>
      <c r="M23" s="18" t="s">
        <v>404</v>
      </c>
      <c r="N23" s="20" t="s">
        <v>404</v>
      </c>
      <c r="O23" s="18" t="n">
        <v>0</v>
      </c>
      <c r="P23" s="20" t="n">
        <v>0</v>
      </c>
      <c r="Q23" s="18" t="n">
        <v>0</v>
      </c>
      <c r="R23" s="20" t="n">
        <v>0</v>
      </c>
      <c r="S23" s="18" t="n">
        <v>6.37402637</v>
      </c>
      <c r="T23" s="20" t="n">
        <v>1.83345585</v>
      </c>
    </row>
    <row r="24" spans="1:20">
      <c r="A24" s="15" t="s">
        <v>421</v>
      </c>
      <c r="B24" s="17" t="n">
        <v>6647</v>
      </c>
      <c r="C24" s="18">
        <f>(0.0/B24*100)</f>
        <v/>
      </c>
      <c r="D24" s="19" t="n">
        <v>6647</v>
      </c>
      <c r="E24" s="18" t="n">
        <v>41.64249593</v>
      </c>
      <c r="F24" s="20" t="n">
        <v>3.14207839</v>
      </c>
      <c r="G24" s="18" t="n">
        <v>54.67659621</v>
      </c>
      <c r="H24" s="20" t="n">
        <v>3.38188492</v>
      </c>
      <c r="I24" s="18" t="n">
        <v>3.68090786</v>
      </c>
      <c r="J24" s="20" t="n">
        <v>1.39690035</v>
      </c>
      <c r="K24" s="18" t="n">
        <v>0</v>
      </c>
      <c r="L24" s="20" t="n">
        <v>0</v>
      </c>
      <c r="M24" s="18" t="s">
        <v>404</v>
      </c>
      <c r="N24" s="20" t="s">
        <v>404</v>
      </c>
      <c r="O24" s="18" t="n">
        <v>0</v>
      </c>
      <c r="P24" s="20" t="n">
        <v>0</v>
      </c>
      <c r="Q24" s="18" t="n">
        <v>0</v>
      </c>
      <c r="R24" s="20" t="n">
        <v>0</v>
      </c>
      <c r="S24" s="18" t="n">
        <v>0</v>
      </c>
      <c r="T24" s="20" t="n">
        <v>0</v>
      </c>
    </row>
    <row r="25" spans="1:20">
      <c r="A25" s="15" t="s">
        <v>422</v>
      </c>
      <c r="B25" s="17" t="n">
        <v>5581</v>
      </c>
      <c r="C25" s="18">
        <f>(0.0/B25*100)</f>
        <v/>
      </c>
      <c r="D25" s="19" t="n">
        <v>5581</v>
      </c>
      <c r="E25" s="18" t="n">
        <v>57.98903896</v>
      </c>
      <c r="F25" s="20" t="n">
        <v>4.01232321</v>
      </c>
      <c r="G25" s="18" t="n">
        <v>40.64622051</v>
      </c>
      <c r="H25" s="20" t="n">
        <v>4.00964627</v>
      </c>
      <c r="I25" s="18" t="n">
        <v>1.36474053</v>
      </c>
      <c r="J25" s="20" t="n">
        <v>0.9611348</v>
      </c>
      <c r="K25" s="18" t="n">
        <v>0</v>
      </c>
      <c r="L25" s="20" t="n">
        <v>0</v>
      </c>
      <c r="M25" s="18" t="s">
        <v>404</v>
      </c>
      <c r="N25" s="20" t="s">
        <v>404</v>
      </c>
      <c r="O25" s="18" t="n">
        <v>0</v>
      </c>
      <c r="P25" s="20" t="n">
        <v>0</v>
      </c>
      <c r="Q25" s="18" t="n">
        <v>0</v>
      </c>
      <c r="R25" s="20" t="n">
        <v>0</v>
      </c>
      <c r="S25" s="18" t="n">
        <v>0</v>
      </c>
      <c r="T25" s="20" t="n">
        <v>0</v>
      </c>
    </row>
    <row r="26" spans="1:20">
      <c r="A26" s="15" t="s">
        <v>423</v>
      </c>
      <c r="B26" s="17" t="n">
        <v>4869</v>
      </c>
      <c r="C26" s="18">
        <f>(11.0/B26*100)</f>
        <v/>
      </c>
      <c r="D26" s="19" t="n">
        <v>4858</v>
      </c>
      <c r="E26" s="18" t="n">
        <v>60.16077243</v>
      </c>
      <c r="F26" s="20" t="n">
        <v>2.7592022</v>
      </c>
      <c r="G26" s="18" t="n">
        <v>29.80084656</v>
      </c>
      <c r="H26" s="20" t="n">
        <v>2.45971779</v>
      </c>
      <c r="I26" s="18" t="n">
        <v>6.60481208</v>
      </c>
      <c r="J26" s="20" t="n">
        <v>1.37463171</v>
      </c>
      <c r="K26" s="18" t="n">
        <v>0</v>
      </c>
      <c r="L26" s="20" t="n">
        <v>0</v>
      </c>
      <c r="M26" s="18" t="s">
        <v>404</v>
      </c>
      <c r="N26" s="20" t="s">
        <v>404</v>
      </c>
      <c r="O26" s="18" t="n">
        <v>0</v>
      </c>
      <c r="P26" s="20" t="n">
        <v>0</v>
      </c>
      <c r="Q26" s="18" t="n">
        <v>0</v>
      </c>
      <c r="R26" s="20" t="n">
        <v>0</v>
      </c>
      <c r="S26" s="18" t="n">
        <v>3.43356893</v>
      </c>
      <c r="T26" s="20" t="n">
        <v>1.20009492</v>
      </c>
    </row>
    <row r="27" spans="1:20">
      <c r="A27" s="15" t="s">
        <v>424</v>
      </c>
      <c r="B27" s="17" t="n">
        <v>5299</v>
      </c>
      <c r="C27" s="18">
        <f>(0.0/B27*100)</f>
        <v/>
      </c>
      <c r="D27" s="19" t="n">
        <v>5299</v>
      </c>
      <c r="E27" s="18" t="n">
        <v>39.10960835</v>
      </c>
      <c r="F27" s="20" t="n">
        <v>0.10236511</v>
      </c>
      <c r="G27" s="18" t="n">
        <v>34.12261172</v>
      </c>
      <c r="H27" s="20" t="n">
        <v>0.09419669999999999</v>
      </c>
      <c r="I27" s="18" t="n">
        <v>23.82554032</v>
      </c>
      <c r="J27" s="20" t="n">
        <v>0.09677690999999999</v>
      </c>
      <c r="K27" s="18" t="n">
        <v>0</v>
      </c>
      <c r="L27" s="20" t="n">
        <v>0</v>
      </c>
      <c r="M27" s="18" t="s">
        <v>404</v>
      </c>
      <c r="N27" s="20" t="s">
        <v>404</v>
      </c>
      <c r="O27" s="18" t="n">
        <v>0</v>
      </c>
      <c r="P27" s="20" t="n">
        <v>0</v>
      </c>
      <c r="Q27" s="18" t="n">
        <v>0</v>
      </c>
      <c r="R27" s="20" t="n">
        <v>0</v>
      </c>
      <c r="S27" s="18" t="n">
        <v>2.94223961</v>
      </c>
      <c r="T27" s="20" t="n">
        <v>0.00522984</v>
      </c>
    </row>
    <row r="28" spans="1:20">
      <c r="A28" s="15" t="s">
        <v>425</v>
      </c>
      <c r="B28" s="17" t="n">
        <v>7568</v>
      </c>
      <c r="C28" s="18">
        <f>(0.0/B28*100)</f>
        <v/>
      </c>
      <c r="D28" s="19" t="n">
        <v>7568</v>
      </c>
      <c r="E28" s="18" t="n">
        <v>59.04650972</v>
      </c>
      <c r="F28" s="20" t="n">
        <v>3.52498665</v>
      </c>
      <c r="G28" s="18" t="n">
        <v>29.02380472</v>
      </c>
      <c r="H28" s="20" t="n">
        <v>2.93706554</v>
      </c>
      <c r="I28" s="18" t="n">
        <v>6.49178866</v>
      </c>
      <c r="J28" s="20" t="n">
        <v>1.59652483</v>
      </c>
      <c r="K28" s="18" t="n">
        <v>0</v>
      </c>
      <c r="L28" s="20" t="n">
        <v>0</v>
      </c>
      <c r="M28" s="18" t="s">
        <v>404</v>
      </c>
      <c r="N28" s="20" t="s">
        <v>404</v>
      </c>
      <c r="O28" s="18" t="n">
        <v>0</v>
      </c>
      <c r="P28" s="20" t="n">
        <v>0</v>
      </c>
      <c r="Q28" s="18" t="n">
        <v>0</v>
      </c>
      <c r="R28" s="20" t="n">
        <v>0</v>
      </c>
      <c r="S28" s="18" t="n">
        <v>5.43789689</v>
      </c>
      <c r="T28" s="20" t="n">
        <v>1.90095505</v>
      </c>
    </row>
    <row r="29" spans="1:20">
      <c r="A29" s="15" t="s">
        <v>426</v>
      </c>
      <c r="B29" s="17" t="n">
        <v>5385</v>
      </c>
      <c r="C29" s="18">
        <f>(1123.0/B29*100)</f>
        <v/>
      </c>
      <c r="D29" s="19" t="n">
        <v>4262</v>
      </c>
      <c r="E29" s="18" t="n">
        <v>20.89557547</v>
      </c>
      <c r="F29" s="20" t="n">
        <v>3.42076474</v>
      </c>
      <c r="G29" s="18" t="n">
        <v>35.47919171</v>
      </c>
      <c r="H29" s="20" t="n">
        <v>3.91107809</v>
      </c>
      <c r="I29" s="18" t="n">
        <v>13.84371223</v>
      </c>
      <c r="J29" s="20" t="n">
        <v>3.04453213</v>
      </c>
      <c r="K29" s="18" t="n">
        <v>0</v>
      </c>
      <c r="L29" s="20" t="n">
        <v>0</v>
      </c>
      <c r="M29" s="18" t="s">
        <v>404</v>
      </c>
      <c r="N29" s="20" t="s">
        <v>404</v>
      </c>
      <c r="O29" s="18" t="n">
        <v>0</v>
      </c>
      <c r="P29" s="20" t="n">
        <v>0</v>
      </c>
      <c r="Q29" s="18" t="n">
        <v>0</v>
      </c>
      <c r="R29" s="20" t="n">
        <v>0</v>
      </c>
      <c r="S29" s="18" t="n">
        <v>29.78152059</v>
      </c>
      <c r="T29" s="20" t="n">
        <v>4.24618662</v>
      </c>
    </row>
    <row r="30" spans="1:20">
      <c r="A30" s="15" t="s">
        <v>427</v>
      </c>
      <c r="B30" s="17" t="n">
        <v>4520</v>
      </c>
      <c r="C30" s="18">
        <f>(1076.0/B30*100)</f>
        <v/>
      </c>
      <c r="D30" s="19" t="n">
        <v>3444</v>
      </c>
      <c r="E30" s="18" t="n">
        <v>56.81128359</v>
      </c>
      <c r="F30" s="20" t="n">
        <v>4.27411309</v>
      </c>
      <c r="G30" s="18" t="n">
        <v>37.17660047</v>
      </c>
      <c r="H30" s="20" t="n">
        <v>3.8208044</v>
      </c>
      <c r="I30" s="18" t="n">
        <v>3.59095395</v>
      </c>
      <c r="J30" s="20" t="n">
        <v>1.21487001</v>
      </c>
      <c r="K30" s="18" t="n">
        <v>0</v>
      </c>
      <c r="L30" s="20" t="n">
        <v>0</v>
      </c>
      <c r="M30" s="18" t="s">
        <v>404</v>
      </c>
      <c r="N30" s="20" t="s">
        <v>404</v>
      </c>
      <c r="O30" s="18" t="n">
        <v>0</v>
      </c>
      <c r="P30" s="20" t="n">
        <v>0</v>
      </c>
      <c r="Q30" s="18" t="n">
        <v>0</v>
      </c>
      <c r="R30" s="20" t="n">
        <v>0</v>
      </c>
      <c r="S30" s="18" t="n">
        <v>2.42116199</v>
      </c>
      <c r="T30" s="20" t="n">
        <v>1.20092222</v>
      </c>
    </row>
    <row r="31" spans="1:20">
      <c r="A31" s="15" t="s">
        <v>428</v>
      </c>
      <c r="B31" s="17" t="n">
        <v>5456</v>
      </c>
      <c r="C31" s="18">
        <f>(502.0/B31*100)</f>
        <v/>
      </c>
      <c r="D31" s="19" t="n">
        <v>4954</v>
      </c>
      <c r="E31" s="18" t="n">
        <v>48.52996838</v>
      </c>
      <c r="F31" s="20" t="n">
        <v>3.95410751</v>
      </c>
      <c r="G31" s="18" t="n">
        <v>24.55255011</v>
      </c>
      <c r="H31" s="20" t="n">
        <v>2.95102685</v>
      </c>
      <c r="I31" s="18" t="n">
        <v>12.72178059</v>
      </c>
      <c r="J31" s="20" t="n">
        <v>2.75273925</v>
      </c>
      <c r="K31" s="18" t="n">
        <v>0</v>
      </c>
      <c r="L31" s="20" t="n">
        <v>0</v>
      </c>
      <c r="M31" s="18" t="s">
        <v>404</v>
      </c>
      <c r="N31" s="20" t="s">
        <v>404</v>
      </c>
      <c r="O31" s="18" t="n">
        <v>0</v>
      </c>
      <c r="P31" s="20" t="n">
        <v>0</v>
      </c>
      <c r="Q31" s="18" t="n">
        <v>0</v>
      </c>
      <c r="R31" s="20" t="n">
        <v>0</v>
      </c>
      <c r="S31" s="18" t="n">
        <v>14.19570092</v>
      </c>
      <c r="T31" s="20" t="n">
        <v>2.38905542</v>
      </c>
    </row>
    <row r="32" spans="1:20">
      <c r="A32" s="15" t="s">
        <v>429</v>
      </c>
      <c r="B32" s="17" t="n">
        <v>4478</v>
      </c>
      <c r="C32" s="18">
        <f>(0.0/B32*100)</f>
        <v/>
      </c>
      <c r="D32" s="19" t="n">
        <v>4478</v>
      </c>
      <c r="E32" s="18" t="n">
        <v>25.70601011</v>
      </c>
      <c r="F32" s="20" t="n">
        <v>3.59016027</v>
      </c>
      <c r="G32" s="18" t="n">
        <v>32.37813338</v>
      </c>
      <c r="H32" s="20" t="n">
        <v>3.76802668</v>
      </c>
      <c r="I32" s="18" t="n">
        <v>36.36128701</v>
      </c>
      <c r="J32" s="20" t="n">
        <v>4.20902609</v>
      </c>
      <c r="K32" s="18" t="n">
        <v>0</v>
      </c>
      <c r="L32" s="20" t="n">
        <v>0</v>
      </c>
      <c r="M32" s="18" t="s">
        <v>404</v>
      </c>
      <c r="N32" s="20" t="s">
        <v>404</v>
      </c>
      <c r="O32" s="18" t="n">
        <v>0</v>
      </c>
      <c r="P32" s="20" t="n">
        <v>0</v>
      </c>
      <c r="Q32" s="18" t="n">
        <v>0</v>
      </c>
      <c r="R32" s="20" t="n">
        <v>0</v>
      </c>
      <c r="S32" s="18" t="n">
        <v>5.55456949</v>
      </c>
      <c r="T32" s="20" t="n">
        <v>1.63930694</v>
      </c>
    </row>
    <row r="33" spans="1:20">
      <c r="A33" s="15" t="s">
        <v>430</v>
      </c>
      <c r="B33" s="17" t="n">
        <v>7325</v>
      </c>
      <c r="C33" s="18">
        <f>(29.0/B33*100)</f>
        <v/>
      </c>
      <c r="D33" s="19" t="n">
        <v>7296</v>
      </c>
      <c r="E33" s="18" t="n">
        <v>36.3297887</v>
      </c>
      <c r="F33" s="20" t="n">
        <v>3.79888085</v>
      </c>
      <c r="G33" s="18" t="n">
        <v>57.3874962</v>
      </c>
      <c r="H33" s="20" t="n">
        <v>3.90106044</v>
      </c>
      <c r="I33" s="18" t="n">
        <v>5.38972675</v>
      </c>
      <c r="J33" s="20" t="n">
        <v>1.72703858</v>
      </c>
      <c r="K33" s="18" t="n">
        <v>0</v>
      </c>
      <c r="L33" s="20" t="n">
        <v>0</v>
      </c>
      <c r="M33" s="18" t="s">
        <v>404</v>
      </c>
      <c r="N33" s="20" t="s">
        <v>404</v>
      </c>
      <c r="O33" s="18" t="n">
        <v>0</v>
      </c>
      <c r="P33" s="20" t="n">
        <v>0</v>
      </c>
      <c r="Q33" s="18" t="n">
        <v>0</v>
      </c>
      <c r="R33" s="20" t="n">
        <v>0</v>
      </c>
      <c r="S33" s="18" t="n">
        <v>0.89298835</v>
      </c>
      <c r="T33" s="20" t="n">
        <v>0.38355228</v>
      </c>
    </row>
    <row r="34" spans="1:20">
      <c r="A34" s="15" t="s">
        <v>431</v>
      </c>
      <c r="B34" s="17" t="n">
        <v>6350</v>
      </c>
      <c r="C34" s="18">
        <f>(0.0/B34*100)</f>
        <v/>
      </c>
      <c r="D34" s="19" t="n">
        <v>6350</v>
      </c>
      <c r="E34" s="18" t="n">
        <v>68.88963067</v>
      </c>
      <c r="F34" s="20" t="n">
        <v>2.76871309</v>
      </c>
      <c r="G34" s="18" t="n">
        <v>25.93994453</v>
      </c>
      <c r="H34" s="20" t="n">
        <v>2.80912637</v>
      </c>
      <c r="I34" s="18" t="n">
        <v>3.400733</v>
      </c>
      <c r="J34" s="20" t="n">
        <v>1.33812258</v>
      </c>
      <c r="K34" s="18" t="n">
        <v>0</v>
      </c>
      <c r="L34" s="20" t="n">
        <v>0</v>
      </c>
      <c r="M34" s="18" t="s">
        <v>404</v>
      </c>
      <c r="N34" s="20" t="s">
        <v>404</v>
      </c>
      <c r="O34" s="18" t="n">
        <v>0</v>
      </c>
      <c r="P34" s="20" t="n">
        <v>0</v>
      </c>
      <c r="Q34" s="18" t="n">
        <v>0</v>
      </c>
      <c r="R34" s="20" t="n">
        <v>0</v>
      </c>
      <c r="S34" s="18" t="n">
        <v>1.7696918</v>
      </c>
      <c r="T34" s="20" t="n">
        <v>0.77649771</v>
      </c>
    </row>
    <row r="35" spans="1:20">
      <c r="A35" s="15" t="s">
        <v>432</v>
      </c>
      <c r="B35" s="17" t="n">
        <v>6406</v>
      </c>
      <c r="C35" s="18">
        <f>(443.0/B35*100)</f>
        <v/>
      </c>
      <c r="D35" s="19" t="n">
        <v>5963</v>
      </c>
      <c r="E35" s="18" t="n">
        <v>64.724315</v>
      </c>
      <c r="F35" s="20" t="n">
        <v>0.60891671</v>
      </c>
      <c r="G35" s="18" t="n">
        <v>29.22196705</v>
      </c>
      <c r="H35" s="20" t="n">
        <v>0.41088252</v>
      </c>
      <c r="I35" s="18" t="n">
        <v>4.15359065</v>
      </c>
      <c r="J35" s="20" t="n">
        <v>0.53492891</v>
      </c>
      <c r="K35" s="18" t="n">
        <v>0</v>
      </c>
      <c r="L35" s="20" t="n">
        <v>0</v>
      </c>
      <c r="M35" s="18" t="s">
        <v>404</v>
      </c>
      <c r="N35" s="20" t="s">
        <v>404</v>
      </c>
      <c r="O35" s="18" t="n">
        <v>0</v>
      </c>
      <c r="P35" s="20" t="n">
        <v>0</v>
      </c>
      <c r="Q35" s="18" t="n">
        <v>0</v>
      </c>
      <c r="R35" s="20" t="n">
        <v>0</v>
      </c>
      <c r="S35" s="18" t="n">
        <v>1.9001273</v>
      </c>
      <c r="T35" s="20" t="n">
        <v>0.07665234999999999</v>
      </c>
    </row>
    <row r="36" spans="1:20">
      <c r="A36" s="15" t="s">
        <v>433</v>
      </c>
      <c r="B36" s="17" t="n">
        <v>6736</v>
      </c>
      <c r="C36" s="18">
        <f>(10.0/B36*100)</f>
        <v/>
      </c>
      <c r="D36" s="19" t="n">
        <v>6726</v>
      </c>
      <c r="E36" s="18" t="n">
        <v>43.69904101</v>
      </c>
      <c r="F36" s="20" t="n">
        <v>3.47343518</v>
      </c>
      <c r="G36" s="18" t="n">
        <v>40.291861</v>
      </c>
      <c r="H36" s="20" t="n">
        <v>3.48283422</v>
      </c>
      <c r="I36" s="18" t="n">
        <v>14.66842585</v>
      </c>
      <c r="J36" s="20" t="n">
        <v>2.61159626</v>
      </c>
      <c r="K36" s="18" t="n">
        <v>0</v>
      </c>
      <c r="L36" s="20" t="n">
        <v>0</v>
      </c>
      <c r="M36" s="18" t="s">
        <v>404</v>
      </c>
      <c r="N36" s="20" t="s">
        <v>404</v>
      </c>
      <c r="O36" s="18" t="n">
        <v>0</v>
      </c>
      <c r="P36" s="20" t="n">
        <v>0</v>
      </c>
      <c r="Q36" s="18" t="n">
        <v>0</v>
      </c>
      <c r="R36" s="20" t="n">
        <v>0</v>
      </c>
      <c r="S36" s="18" t="n">
        <v>1.34067215</v>
      </c>
      <c r="T36" s="20" t="n">
        <v>0.66798422</v>
      </c>
    </row>
    <row r="37" spans="1:20">
      <c r="A37" s="15" t="s">
        <v>434</v>
      </c>
      <c r="B37" s="17" t="n">
        <v>5458</v>
      </c>
      <c r="C37" s="18">
        <f>(0.0/B37*100)</f>
        <v/>
      </c>
      <c r="D37" s="19" t="n">
        <v>5458</v>
      </c>
      <c r="E37" s="18" t="n">
        <v>49.49779745</v>
      </c>
      <c r="F37" s="20" t="n">
        <v>4.05687422</v>
      </c>
      <c r="G37" s="18" t="n">
        <v>33.64378729</v>
      </c>
      <c r="H37" s="20" t="n">
        <v>3.47372857</v>
      </c>
      <c r="I37" s="18" t="n">
        <v>15.2352527</v>
      </c>
      <c r="J37" s="20" t="n">
        <v>2.55777874</v>
      </c>
      <c r="K37" s="18" t="n">
        <v>0</v>
      </c>
      <c r="L37" s="20" t="n">
        <v>0</v>
      </c>
      <c r="M37" s="18" t="s">
        <v>404</v>
      </c>
      <c r="N37" s="20" t="s">
        <v>404</v>
      </c>
      <c r="O37" s="18" t="n">
        <v>0</v>
      </c>
      <c r="P37" s="20" t="n">
        <v>0</v>
      </c>
      <c r="Q37" s="18" t="n">
        <v>0</v>
      </c>
      <c r="R37" s="20" t="n">
        <v>0</v>
      </c>
      <c r="S37" s="18" t="n">
        <v>1.62316256</v>
      </c>
      <c r="T37" s="20" t="n">
        <v>0.95198055</v>
      </c>
    </row>
    <row r="38" spans="1:20">
      <c r="A38" s="15" t="s">
        <v>435</v>
      </c>
      <c r="B38" s="17" t="n">
        <v>5860</v>
      </c>
      <c r="C38" s="18">
        <f>(268.0/B38*100)</f>
        <v/>
      </c>
      <c r="D38" s="19" t="n">
        <v>5592</v>
      </c>
      <c r="E38" s="18" t="n">
        <v>46.12762834</v>
      </c>
      <c r="F38" s="20" t="n">
        <v>3.16694135</v>
      </c>
      <c r="G38" s="18" t="n">
        <v>28.04047771</v>
      </c>
      <c r="H38" s="20" t="n">
        <v>3.36317267</v>
      </c>
      <c r="I38" s="18" t="n">
        <v>24.59835042</v>
      </c>
      <c r="J38" s="20" t="n">
        <v>3.08657115</v>
      </c>
      <c r="K38" s="18" t="n">
        <v>0</v>
      </c>
      <c r="L38" s="20" t="n">
        <v>0</v>
      </c>
      <c r="M38" s="18" t="s">
        <v>404</v>
      </c>
      <c r="N38" s="20" t="s">
        <v>404</v>
      </c>
      <c r="O38" s="18" t="n">
        <v>0</v>
      </c>
      <c r="P38" s="20" t="n">
        <v>0</v>
      </c>
      <c r="Q38" s="18" t="n">
        <v>0</v>
      </c>
      <c r="R38" s="20" t="n">
        <v>0</v>
      </c>
      <c r="S38" s="18" t="n">
        <v>1.23354353</v>
      </c>
      <c r="T38" s="20" t="n">
        <v>0.65689743</v>
      </c>
    </row>
    <row r="39" spans="1:20">
      <c r="A39" s="15" t="s">
        <v>436</v>
      </c>
      <c r="B39" s="17" t="n">
        <v>5895</v>
      </c>
      <c r="C39" s="18">
        <f>(0.0/B39*100)</f>
        <v/>
      </c>
      <c r="D39" s="19" t="n">
        <v>5895</v>
      </c>
      <c r="E39" s="18" t="n">
        <v>69.38620174</v>
      </c>
      <c r="F39" s="20" t="n">
        <v>3.64204014</v>
      </c>
      <c r="G39" s="18" t="n">
        <v>21.3002141</v>
      </c>
      <c r="H39" s="20" t="n">
        <v>3.5518879</v>
      </c>
      <c r="I39" s="18" t="n">
        <v>9.313584150000001</v>
      </c>
      <c r="J39" s="20" t="n">
        <v>2.56669616</v>
      </c>
      <c r="K39" s="18" t="n">
        <v>0</v>
      </c>
      <c r="L39" s="20" t="n">
        <v>0</v>
      </c>
      <c r="M39" s="18" t="s">
        <v>404</v>
      </c>
      <c r="N39" s="20" t="s">
        <v>404</v>
      </c>
      <c r="O39" s="18" t="n">
        <v>0</v>
      </c>
      <c r="P39" s="20" t="n">
        <v>0</v>
      </c>
      <c r="Q39" s="18" t="n">
        <v>0</v>
      </c>
      <c r="R39" s="20" t="n">
        <v>0</v>
      </c>
      <c r="S39" s="18" t="n">
        <v>0</v>
      </c>
      <c r="T39" s="20" t="n">
        <v>0</v>
      </c>
    </row>
    <row r="40" spans="1:20">
      <c r="A40" s="15" t="s">
        <v>437</v>
      </c>
      <c r="B40" s="17" t="n">
        <v>14157</v>
      </c>
      <c r="C40" s="18">
        <f>(2978.0/B40*100)</f>
        <v/>
      </c>
      <c r="D40" s="19" t="n">
        <v>11179</v>
      </c>
      <c r="E40" s="18" t="n">
        <v>48.1756805</v>
      </c>
      <c r="F40" s="20" t="n">
        <v>3.24672653</v>
      </c>
      <c r="G40" s="18" t="n">
        <v>45.45980146</v>
      </c>
      <c r="H40" s="20" t="n">
        <v>3.63860509</v>
      </c>
      <c r="I40" s="18" t="n">
        <v>2.87804871</v>
      </c>
      <c r="J40" s="20" t="n">
        <v>1.37122042</v>
      </c>
      <c r="K40" s="18" t="n">
        <v>0</v>
      </c>
      <c r="L40" s="20" t="n">
        <v>0</v>
      </c>
      <c r="M40" s="18" t="s">
        <v>404</v>
      </c>
      <c r="N40" s="20" t="s">
        <v>404</v>
      </c>
      <c r="O40" s="18" t="n">
        <v>0</v>
      </c>
      <c r="P40" s="20" t="n">
        <v>0</v>
      </c>
      <c r="Q40" s="18" t="n">
        <v>0</v>
      </c>
      <c r="R40" s="20" t="n">
        <v>0</v>
      </c>
      <c r="S40" s="18" t="n">
        <v>3.48646933</v>
      </c>
      <c r="T40" s="20" t="n">
        <v>0.95508578</v>
      </c>
    </row>
    <row r="41" spans="1:20">
      <c r="A41" s="15" t="s">
        <v>438</v>
      </c>
      <c r="B41" s="17" t="n">
        <v>5712</v>
      </c>
      <c r="C41" s="18">
        <f>(99.0/B41*100)</f>
        <v/>
      </c>
      <c r="D41" s="19" t="n">
        <v>5613</v>
      </c>
      <c r="E41" s="18" t="n">
        <v>66.46452155999999</v>
      </c>
      <c r="F41" s="20" t="n">
        <v>2.8529714</v>
      </c>
      <c r="G41" s="18" t="n">
        <v>29.3876887</v>
      </c>
      <c r="H41" s="20" t="n">
        <v>2.76090028</v>
      </c>
      <c r="I41" s="18" t="n">
        <v>1.32981828</v>
      </c>
      <c r="J41" s="20" t="n">
        <v>0.74569496</v>
      </c>
      <c r="K41" s="18" t="n">
        <v>0</v>
      </c>
      <c r="L41" s="20" t="n">
        <v>0</v>
      </c>
      <c r="M41" s="18" t="s">
        <v>404</v>
      </c>
      <c r="N41" s="20" t="s">
        <v>404</v>
      </c>
      <c r="O41" s="18" t="n">
        <v>0</v>
      </c>
      <c r="P41" s="20" t="n">
        <v>0</v>
      </c>
      <c r="Q41" s="18" t="n">
        <v>0</v>
      </c>
      <c r="R41" s="20" t="n">
        <v>0</v>
      </c>
      <c r="S41" s="18" t="n">
        <v>2.81797146</v>
      </c>
      <c r="T41" s="20" t="n">
        <v>1.2635943</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62.42803249</v>
      </c>
      <c r="F44" s="20" t="n">
        <v>3.31720451</v>
      </c>
      <c r="G44" s="18" t="n">
        <v>33.07210589</v>
      </c>
      <c r="H44" s="20" t="n">
        <v>3.45488664</v>
      </c>
      <c r="I44" s="18" t="n">
        <v>1.25489924</v>
      </c>
      <c r="J44" s="20" t="n">
        <v>0.60045992</v>
      </c>
      <c r="K44" s="18" t="n">
        <v>0</v>
      </c>
      <c r="L44" s="20" t="n">
        <v>0</v>
      </c>
      <c r="M44" s="18" t="s">
        <v>404</v>
      </c>
      <c r="N44" s="20" t="s">
        <v>404</v>
      </c>
      <c r="O44" s="18" t="n">
        <v>0</v>
      </c>
      <c r="P44" s="20" t="n">
        <v>0</v>
      </c>
      <c r="Q44" s="18" t="n">
        <v>0.46315776</v>
      </c>
      <c r="R44" s="20" t="n">
        <v>0.42287736</v>
      </c>
      <c r="S44" s="18" t="n">
        <v>2.78180462</v>
      </c>
      <c r="T44" s="20" t="n">
        <v>1.12341325</v>
      </c>
    </row>
    <row r="45" spans="1:20">
      <c r="A45" s="15" t="s">
        <v>442</v>
      </c>
      <c r="B45" s="17" t="n">
        <v>5519</v>
      </c>
      <c r="C45" s="18">
        <f>(0.0/B45*100)</f>
        <v/>
      </c>
      <c r="D45" s="19" t="n">
        <v>5519</v>
      </c>
      <c r="E45" s="18" t="n">
        <v>89.24767370000001</v>
      </c>
      <c r="F45" s="20" t="n">
        <v>2.31347833</v>
      </c>
      <c r="G45" s="18" t="n">
        <v>0.8102354899999999</v>
      </c>
      <c r="H45" s="20" t="n">
        <v>0.60484137</v>
      </c>
      <c r="I45" s="18" t="n">
        <v>6.4704751</v>
      </c>
      <c r="J45" s="20" t="n">
        <v>1.86828846</v>
      </c>
      <c r="K45" s="18" t="n">
        <v>0</v>
      </c>
      <c r="L45" s="20" t="n">
        <v>0</v>
      </c>
      <c r="M45" s="18" t="s">
        <v>404</v>
      </c>
      <c r="N45" s="20" t="s">
        <v>404</v>
      </c>
      <c r="O45" s="18" t="n">
        <v>0</v>
      </c>
      <c r="P45" s="20" t="n">
        <v>0</v>
      </c>
      <c r="Q45" s="18" t="n">
        <v>0</v>
      </c>
      <c r="R45" s="20" t="n">
        <v>0</v>
      </c>
      <c r="S45" s="18" t="n">
        <v>3.47161571</v>
      </c>
      <c r="T45" s="20" t="n">
        <v>1.41304275</v>
      </c>
    </row>
    <row r="46" spans="1:20">
      <c r="A46" s="15" t="s">
        <v>443</v>
      </c>
      <c r="B46" s="17" t="n">
        <v>23141</v>
      </c>
      <c r="C46" s="18">
        <f>(4196.0/B46*100)</f>
        <v/>
      </c>
      <c r="D46" s="19" t="n">
        <v>18945</v>
      </c>
      <c r="E46" s="18" t="n">
        <v>50.05128984</v>
      </c>
      <c r="F46" s="20" t="n">
        <v>2.86015268</v>
      </c>
      <c r="G46" s="18" t="n">
        <v>41.29111605</v>
      </c>
      <c r="H46" s="20" t="n">
        <v>2.79178727</v>
      </c>
      <c r="I46" s="18" t="n">
        <v>1.22539117</v>
      </c>
      <c r="J46" s="20" t="n">
        <v>0.67207404</v>
      </c>
      <c r="K46" s="18" t="n">
        <v>0</v>
      </c>
      <c r="L46" s="20" t="n">
        <v>0</v>
      </c>
      <c r="M46" s="18" t="s">
        <v>404</v>
      </c>
      <c r="N46" s="20" t="s">
        <v>404</v>
      </c>
      <c r="O46" s="18" t="n">
        <v>0</v>
      </c>
      <c r="P46" s="20" t="n">
        <v>0</v>
      </c>
      <c r="Q46" s="18" t="n">
        <v>0</v>
      </c>
      <c r="R46" s="20" t="n">
        <v>0</v>
      </c>
      <c r="S46" s="18" t="n">
        <v>7.43220294</v>
      </c>
      <c r="T46" s="20" t="n">
        <v>1.16314802</v>
      </c>
    </row>
    <row r="47" spans="1:20">
      <c r="A47" s="15" t="s">
        <v>444</v>
      </c>
      <c r="B47" s="17" t="n">
        <v>5928</v>
      </c>
      <c r="C47" s="18">
        <f>(0.0/B47*100)</f>
        <v/>
      </c>
      <c r="D47" s="19" t="n">
        <v>5928</v>
      </c>
      <c r="E47" s="18" t="n">
        <v>59.13803273</v>
      </c>
      <c r="F47" s="20" t="n">
        <v>4.26501347</v>
      </c>
      <c r="G47" s="18" t="n">
        <v>20.61379025</v>
      </c>
      <c r="H47" s="20" t="n">
        <v>3.26023224</v>
      </c>
      <c r="I47" s="18" t="n">
        <v>14.27078774</v>
      </c>
      <c r="J47" s="20" t="n">
        <v>3.06121599</v>
      </c>
      <c r="K47" s="18" t="n">
        <v>0</v>
      </c>
      <c r="L47" s="20" t="n">
        <v>0</v>
      </c>
      <c r="M47" s="18" t="s">
        <v>404</v>
      </c>
      <c r="N47" s="20" t="s">
        <v>404</v>
      </c>
      <c r="O47" s="18" t="n">
        <v>0</v>
      </c>
      <c r="P47" s="20" t="n">
        <v>0</v>
      </c>
      <c r="Q47" s="18" t="n">
        <v>0</v>
      </c>
      <c r="R47" s="20" t="n">
        <v>0</v>
      </c>
      <c r="S47" s="18" t="n">
        <v>5.97738929</v>
      </c>
      <c r="T47" s="20" t="n">
        <v>2.01145489</v>
      </c>
    </row>
    <row r="48" spans="1:20">
      <c r="A48" s="15" t="s">
        <v>445</v>
      </c>
      <c r="B48" s="17" t="n">
        <v>9841</v>
      </c>
      <c r="C48" s="18">
        <f>(40.0/B48*100)</f>
        <v/>
      </c>
      <c r="D48" s="19" t="n">
        <v>9801</v>
      </c>
      <c r="E48" s="18" t="n">
        <v>55.28851556</v>
      </c>
      <c r="F48" s="20" t="n">
        <v>4.13507913</v>
      </c>
      <c r="G48" s="18" t="n">
        <v>41.13934775</v>
      </c>
      <c r="H48" s="20" t="n">
        <v>3.96609463</v>
      </c>
      <c r="I48" s="18" t="n">
        <v>3.34808166</v>
      </c>
      <c r="J48" s="20" t="n">
        <v>1.38018188</v>
      </c>
      <c r="K48" s="18" t="n">
        <v>0</v>
      </c>
      <c r="L48" s="20" t="n">
        <v>0</v>
      </c>
      <c r="M48" s="18" t="s">
        <v>404</v>
      </c>
      <c r="N48" s="20" t="s">
        <v>404</v>
      </c>
      <c r="O48" s="18" t="n">
        <v>0</v>
      </c>
      <c r="P48" s="20" t="n">
        <v>0</v>
      </c>
      <c r="Q48" s="18" t="n">
        <v>0</v>
      </c>
      <c r="R48" s="20" t="n">
        <v>0</v>
      </c>
      <c r="S48" s="18" t="n">
        <v>0.22405503</v>
      </c>
      <c r="T48" s="20" t="n">
        <v>0.21045873</v>
      </c>
    </row>
    <row r="49" spans="1:20">
      <c r="A49" s="15" t="s">
        <v>446</v>
      </c>
      <c r="B49" s="17" t="n">
        <v>6349</v>
      </c>
      <c r="C49" s="18">
        <f>(52.0/B49*100)</f>
        <v/>
      </c>
      <c r="D49" s="19" t="n">
        <v>6297</v>
      </c>
      <c r="E49" s="18" t="n">
        <v>47.79775682</v>
      </c>
      <c r="F49" s="20" t="n">
        <v>4.16080979</v>
      </c>
      <c r="G49" s="18" t="n">
        <v>42.72547012</v>
      </c>
      <c r="H49" s="20" t="n">
        <v>3.97387886</v>
      </c>
      <c r="I49" s="18" t="n">
        <v>6.96374595</v>
      </c>
      <c r="J49" s="20" t="n">
        <v>1.98494316</v>
      </c>
      <c r="K49" s="18" t="n">
        <v>0</v>
      </c>
      <c r="L49" s="20" t="n">
        <v>0</v>
      </c>
      <c r="M49" s="18" t="s">
        <v>404</v>
      </c>
      <c r="N49" s="20" t="s">
        <v>404</v>
      </c>
      <c r="O49" s="18" t="n">
        <v>0</v>
      </c>
      <c r="P49" s="20" t="n">
        <v>0</v>
      </c>
      <c r="Q49" s="18" t="n">
        <v>0</v>
      </c>
      <c r="R49" s="20" t="n">
        <v>0</v>
      </c>
      <c r="S49" s="18" t="n">
        <v>2.51302711</v>
      </c>
      <c r="T49" s="20" t="n">
        <v>1.15951108</v>
      </c>
    </row>
    <row r="50" spans="1:20">
      <c r="A50" s="15" t="s">
        <v>447</v>
      </c>
      <c r="B50" s="17" t="n">
        <v>11795</v>
      </c>
      <c r="C50" s="18">
        <f>(1031.0/B50*100)</f>
        <v/>
      </c>
      <c r="D50" s="19" t="n">
        <v>10764</v>
      </c>
      <c r="E50" s="18" t="n">
        <v>30.47396396</v>
      </c>
      <c r="F50" s="20" t="n">
        <v>3.22730102</v>
      </c>
      <c r="G50" s="18" t="n">
        <v>55.55948537</v>
      </c>
      <c r="H50" s="20" t="n">
        <v>3.35277089</v>
      </c>
      <c r="I50" s="18" t="n">
        <v>7.08494149</v>
      </c>
      <c r="J50" s="20" t="n">
        <v>1.85954008</v>
      </c>
      <c r="K50" s="18" t="n">
        <v>0</v>
      </c>
      <c r="L50" s="20" t="n">
        <v>0</v>
      </c>
      <c r="M50" s="18" t="s">
        <v>404</v>
      </c>
      <c r="N50" s="20" t="s">
        <v>404</v>
      </c>
      <c r="O50" s="18" t="n">
        <v>0</v>
      </c>
      <c r="P50" s="20" t="n">
        <v>0</v>
      </c>
      <c r="Q50" s="18" t="n">
        <v>0</v>
      </c>
      <c r="R50" s="20" t="n">
        <v>0</v>
      </c>
      <c r="S50" s="18" t="n">
        <v>6.88160919</v>
      </c>
      <c r="T50" s="20" t="n">
        <v>1.58618126</v>
      </c>
    </row>
    <row r="51" spans="1:20">
      <c r="A51" s="15" t="s">
        <v>448</v>
      </c>
      <c r="B51" s="17" t="n">
        <v>6866</v>
      </c>
      <c r="C51" s="18">
        <f>(0.0/B51*100)</f>
        <v/>
      </c>
      <c r="D51" s="19" t="n">
        <v>6866</v>
      </c>
      <c r="E51" s="18" t="n">
        <v>50.94108396</v>
      </c>
      <c r="F51" s="20" t="n">
        <v>3.81467209</v>
      </c>
      <c r="G51" s="18" t="n">
        <v>36.26294572</v>
      </c>
      <c r="H51" s="20" t="n">
        <v>3.94103449</v>
      </c>
      <c r="I51" s="18" t="n">
        <v>9.749400789999999</v>
      </c>
      <c r="J51" s="20" t="n">
        <v>2.20699636</v>
      </c>
      <c r="K51" s="18" t="n">
        <v>0</v>
      </c>
      <c r="L51" s="20" t="n">
        <v>0</v>
      </c>
      <c r="M51" s="18" t="s">
        <v>404</v>
      </c>
      <c r="N51" s="20" t="s">
        <v>404</v>
      </c>
      <c r="O51" s="18" t="n">
        <v>0</v>
      </c>
      <c r="P51" s="20" t="n">
        <v>0</v>
      </c>
      <c r="Q51" s="18" t="n">
        <v>0</v>
      </c>
      <c r="R51" s="20" t="n">
        <v>0</v>
      </c>
      <c r="S51" s="18" t="n">
        <v>3.04656954</v>
      </c>
      <c r="T51" s="20" t="n">
        <v>1.74097203</v>
      </c>
    </row>
    <row r="52" spans="1:20">
      <c r="A52" s="15" t="s">
        <v>449</v>
      </c>
      <c r="B52" s="17" t="n">
        <v>5809</v>
      </c>
      <c r="C52" s="18">
        <f>(0.0/B52*100)</f>
        <v/>
      </c>
      <c r="D52" s="19" t="n">
        <v>5809</v>
      </c>
      <c r="E52" s="18" t="n">
        <v>67.236925</v>
      </c>
      <c r="F52" s="20" t="n">
        <v>3.82902325</v>
      </c>
      <c r="G52" s="18" t="n">
        <v>26.27058781</v>
      </c>
      <c r="H52" s="20" t="n">
        <v>3.64610503</v>
      </c>
      <c r="I52" s="18" t="n">
        <v>2.61075474</v>
      </c>
      <c r="J52" s="20" t="n">
        <v>1.31297305</v>
      </c>
      <c r="K52" s="18" t="n">
        <v>0</v>
      </c>
      <c r="L52" s="20" t="n">
        <v>0</v>
      </c>
      <c r="M52" s="18" t="s">
        <v>404</v>
      </c>
      <c r="N52" s="20" t="s">
        <v>404</v>
      </c>
      <c r="O52" s="18" t="n">
        <v>0</v>
      </c>
      <c r="P52" s="20" t="n">
        <v>0</v>
      </c>
      <c r="Q52" s="18" t="n">
        <v>0</v>
      </c>
      <c r="R52" s="20" t="n">
        <v>0</v>
      </c>
      <c r="S52" s="18" t="n">
        <v>3.88173244</v>
      </c>
      <c r="T52" s="20" t="n">
        <v>1.39810291</v>
      </c>
    </row>
    <row r="53" spans="1:20">
      <c r="A53" s="15" t="s">
        <v>450</v>
      </c>
      <c r="B53" s="17" t="n">
        <v>5571</v>
      </c>
      <c r="C53" s="18">
        <f>(0.0/B53*100)</f>
        <v/>
      </c>
      <c r="D53" s="19" t="n">
        <v>5571</v>
      </c>
      <c r="E53" s="18" t="n">
        <v>70.09674604</v>
      </c>
      <c r="F53" s="20" t="n">
        <v>0.13911055</v>
      </c>
      <c r="G53" s="18" t="n">
        <v>25.9188305</v>
      </c>
      <c r="H53" s="20" t="n">
        <v>0.13295574</v>
      </c>
      <c r="I53" s="18" t="n">
        <v>3.50152534</v>
      </c>
      <c r="J53" s="20" t="n">
        <v>0.05076684</v>
      </c>
      <c r="K53" s="18" t="n">
        <v>0</v>
      </c>
      <c r="L53" s="20" t="n">
        <v>0</v>
      </c>
      <c r="M53" s="18" t="s">
        <v>404</v>
      </c>
      <c r="N53" s="20" t="s">
        <v>404</v>
      </c>
      <c r="O53" s="18" t="n">
        <v>0</v>
      </c>
      <c r="P53" s="20" t="n">
        <v>0</v>
      </c>
      <c r="Q53" s="18" t="n">
        <v>0</v>
      </c>
      <c r="R53" s="20" t="n">
        <v>0</v>
      </c>
      <c r="S53" s="18" t="n">
        <v>0.48289813</v>
      </c>
      <c r="T53" s="20" t="n">
        <v>0.04113123</v>
      </c>
    </row>
    <row r="54" spans="1:20">
      <c r="A54" s="15" t="s">
        <v>451</v>
      </c>
      <c r="B54" s="17" t="n">
        <v>4740</v>
      </c>
      <c r="C54" s="18">
        <f>(199.0/B54*100)</f>
        <v/>
      </c>
      <c r="D54" s="19" t="n">
        <v>4541</v>
      </c>
      <c r="E54" s="18" t="n">
        <v>60.61081107</v>
      </c>
      <c r="F54" s="20" t="n">
        <v>4.36471265</v>
      </c>
      <c r="G54" s="18" t="n">
        <v>25.59220174</v>
      </c>
      <c r="H54" s="20" t="n">
        <v>3.68134239</v>
      </c>
      <c r="I54" s="18" t="n">
        <v>8.47905574</v>
      </c>
      <c r="J54" s="20" t="n">
        <v>2.28940751</v>
      </c>
      <c r="K54" s="18" t="n">
        <v>0</v>
      </c>
      <c r="L54" s="20" t="n">
        <v>0</v>
      </c>
      <c r="M54" s="18" t="s">
        <v>404</v>
      </c>
      <c r="N54" s="20" t="s">
        <v>404</v>
      </c>
      <c r="O54" s="18" t="n">
        <v>0</v>
      </c>
      <c r="P54" s="20" t="n">
        <v>0</v>
      </c>
      <c r="Q54" s="18" t="n">
        <v>0</v>
      </c>
      <c r="R54" s="20" t="n">
        <v>0</v>
      </c>
      <c r="S54" s="18" t="n">
        <v>5.31793145</v>
      </c>
      <c r="T54" s="20" t="n">
        <v>1.87691252</v>
      </c>
    </row>
    <row r="55" spans="1:20">
      <c r="A55" s="15" t="s">
        <v>452</v>
      </c>
      <c r="B55" s="17" t="n">
        <v>5316</v>
      </c>
      <c r="C55" s="18">
        <f>(43.0/B55*100)</f>
        <v/>
      </c>
      <c r="D55" s="19" t="n">
        <v>5273</v>
      </c>
      <c r="E55" s="18" t="n">
        <v>41.26500576</v>
      </c>
      <c r="F55" s="20" t="n">
        <v>2.85144259</v>
      </c>
      <c r="G55" s="18" t="n">
        <v>50.50890711</v>
      </c>
      <c r="H55" s="20" t="n">
        <v>2.69326401</v>
      </c>
      <c r="I55" s="18" t="n">
        <v>4.8914565</v>
      </c>
      <c r="J55" s="20" t="n">
        <v>1.35263118</v>
      </c>
      <c r="K55" s="18" t="n">
        <v>0</v>
      </c>
      <c r="L55" s="20" t="n">
        <v>0</v>
      </c>
      <c r="M55" s="18" t="s">
        <v>404</v>
      </c>
      <c r="N55" s="20" t="s">
        <v>404</v>
      </c>
      <c r="O55" s="18" t="n">
        <v>0</v>
      </c>
      <c r="P55" s="20" t="n">
        <v>0</v>
      </c>
      <c r="Q55" s="18" t="n">
        <v>0.35554555</v>
      </c>
      <c r="R55" s="20" t="n">
        <v>0.35598636</v>
      </c>
      <c r="S55" s="18" t="n">
        <v>2.97908508</v>
      </c>
      <c r="T55" s="20" t="n">
        <v>1.16584855</v>
      </c>
    </row>
    <row r="56" spans="1:20">
      <c r="A56" s="15" t="s">
        <v>453</v>
      </c>
      <c r="B56" s="17" t="n">
        <v>5359</v>
      </c>
      <c r="C56" s="18">
        <f>(0.0/B56*100)</f>
        <v/>
      </c>
      <c r="D56" s="19" t="n">
        <v>5359</v>
      </c>
      <c r="E56" s="18" t="n">
        <v>30.23762892</v>
      </c>
      <c r="F56" s="20" t="n">
        <v>4.13858575</v>
      </c>
      <c r="G56" s="18" t="n">
        <v>62.25524084</v>
      </c>
      <c r="H56" s="20" t="n">
        <v>4.32463629</v>
      </c>
      <c r="I56" s="18" t="n">
        <v>3.05075145</v>
      </c>
      <c r="J56" s="20" t="n">
        <v>1.4616931</v>
      </c>
      <c r="K56" s="18" t="n">
        <v>0</v>
      </c>
      <c r="L56" s="20" t="n">
        <v>0</v>
      </c>
      <c r="M56" s="18" t="s">
        <v>404</v>
      </c>
      <c r="N56" s="20" t="s">
        <v>404</v>
      </c>
      <c r="O56" s="18" t="n">
        <v>0</v>
      </c>
      <c r="P56" s="20" t="n">
        <v>0</v>
      </c>
      <c r="Q56" s="18" t="n">
        <v>0</v>
      </c>
      <c r="R56" s="20" t="n">
        <v>0</v>
      </c>
      <c r="S56" s="18" t="n">
        <v>4.45637879</v>
      </c>
      <c r="T56" s="20" t="n">
        <v>1.66814099</v>
      </c>
    </row>
    <row r="57" spans="1:20">
      <c r="A57" s="15" t="s">
        <v>454</v>
      </c>
      <c r="B57" s="17" t="n">
        <v>6513</v>
      </c>
      <c r="C57" s="18">
        <f>(0.0/B57*100)</f>
        <v/>
      </c>
      <c r="D57" s="19" t="n">
        <v>6513</v>
      </c>
      <c r="E57" s="18" t="n">
        <v>46.16539434</v>
      </c>
      <c r="F57" s="20" t="n">
        <v>3.67350406</v>
      </c>
      <c r="G57" s="18" t="n">
        <v>48.65911523</v>
      </c>
      <c r="H57" s="20" t="n">
        <v>3.61373451</v>
      </c>
      <c r="I57" s="18" t="n">
        <v>1.80070103</v>
      </c>
      <c r="J57" s="20" t="n">
        <v>0.89742133</v>
      </c>
      <c r="K57" s="18" t="n">
        <v>0</v>
      </c>
      <c r="L57" s="20" t="n">
        <v>0</v>
      </c>
      <c r="M57" s="18" t="s">
        <v>404</v>
      </c>
      <c r="N57" s="20" t="s">
        <v>404</v>
      </c>
      <c r="O57" s="18" t="n">
        <v>0</v>
      </c>
      <c r="P57" s="20" t="n">
        <v>0</v>
      </c>
      <c r="Q57" s="18" t="n">
        <v>1.63850516</v>
      </c>
      <c r="R57" s="20" t="n">
        <v>0.80793675</v>
      </c>
      <c r="S57" s="18" t="n">
        <v>1.73628424</v>
      </c>
      <c r="T57" s="20" t="n">
        <v>0.88028641</v>
      </c>
    </row>
    <row r="58" spans="1:20">
      <c r="A58" s="15" t="s">
        <v>455</v>
      </c>
      <c r="B58" s="17" t="n">
        <v>7267</v>
      </c>
      <c r="C58" s="18">
        <f>(0.0/B58*100)</f>
        <v/>
      </c>
      <c r="D58" s="19" t="n">
        <v>7267</v>
      </c>
      <c r="E58" s="18" t="n">
        <v>78.91338580999999</v>
      </c>
      <c r="F58" s="20" t="n">
        <v>3.08485622</v>
      </c>
      <c r="G58" s="18" t="n">
        <v>13.28235634</v>
      </c>
      <c r="H58" s="20" t="n">
        <v>2.37746475</v>
      </c>
      <c r="I58" s="18" t="n">
        <v>3.52893398</v>
      </c>
      <c r="J58" s="20" t="n">
        <v>1.21862261</v>
      </c>
      <c r="K58" s="18" t="n">
        <v>0</v>
      </c>
      <c r="L58" s="20" t="n">
        <v>0</v>
      </c>
      <c r="M58" s="18" t="s">
        <v>404</v>
      </c>
      <c r="N58" s="20" t="s">
        <v>404</v>
      </c>
      <c r="O58" s="18" t="n">
        <v>0</v>
      </c>
      <c r="P58" s="20" t="n">
        <v>0</v>
      </c>
      <c r="Q58" s="18" t="n">
        <v>0.6369356900000001</v>
      </c>
      <c r="R58" s="20" t="n">
        <v>0.63374328</v>
      </c>
      <c r="S58" s="18" t="n">
        <v>3.63838817</v>
      </c>
      <c r="T58" s="20" t="n">
        <v>1.41804386</v>
      </c>
    </row>
    <row r="59" spans="1:20">
      <c r="A59" s="15" t="s">
        <v>456</v>
      </c>
      <c r="B59" s="17" t="n">
        <v>4826</v>
      </c>
      <c r="C59" s="18">
        <f>(0.0/B59*100)</f>
        <v/>
      </c>
      <c r="D59" s="19" t="n">
        <v>4826</v>
      </c>
      <c r="E59" s="18" t="n">
        <v>66.01692697</v>
      </c>
      <c r="F59" s="20" t="n">
        <v>1.46297916</v>
      </c>
      <c r="G59" s="18" t="n">
        <v>14.2807427</v>
      </c>
      <c r="H59" s="20" t="n">
        <v>1.23972603</v>
      </c>
      <c r="I59" s="18" t="n">
        <v>11.06795384</v>
      </c>
      <c r="J59" s="20" t="n">
        <v>1.08208517</v>
      </c>
      <c r="K59" s="18" t="n">
        <v>0</v>
      </c>
      <c r="L59" s="20" t="n">
        <v>0</v>
      </c>
      <c r="M59" s="18" t="s">
        <v>404</v>
      </c>
      <c r="N59" s="20" t="s">
        <v>404</v>
      </c>
      <c r="O59" s="18" t="n">
        <v>0</v>
      </c>
      <c r="P59" s="20" t="n">
        <v>0</v>
      </c>
      <c r="Q59" s="18" t="n">
        <v>3.56256507</v>
      </c>
      <c r="R59" s="20" t="n">
        <v>0.12695647</v>
      </c>
      <c r="S59" s="18" t="n">
        <v>5.07181143</v>
      </c>
      <c r="T59" s="20" t="n">
        <v>0.47637793</v>
      </c>
    </row>
    <row r="60" spans="1:20">
      <c r="A60" s="15" t="s">
        <v>457</v>
      </c>
      <c r="B60" s="17" t="n">
        <v>4546</v>
      </c>
      <c r="C60" s="18">
        <f>(0.0/B60*100)</f>
        <v/>
      </c>
      <c r="D60" s="19" t="n">
        <v>4546</v>
      </c>
      <c r="E60" s="18" t="n">
        <v>35.57016264</v>
      </c>
      <c r="F60" s="20" t="n">
        <v>3.31679924</v>
      </c>
      <c r="G60" s="18" t="n">
        <v>51.74888613</v>
      </c>
      <c r="H60" s="20" t="n">
        <v>3.21950086</v>
      </c>
      <c r="I60" s="18" t="n">
        <v>3.579134</v>
      </c>
      <c r="J60" s="20" t="n">
        <v>1.11927044</v>
      </c>
      <c r="K60" s="18" t="n">
        <v>0</v>
      </c>
      <c r="L60" s="20" t="n">
        <v>0</v>
      </c>
      <c r="M60" s="18" t="s">
        <v>404</v>
      </c>
      <c r="N60" s="20" t="s">
        <v>404</v>
      </c>
      <c r="O60" s="18" t="n">
        <v>0</v>
      </c>
      <c r="P60" s="20" t="n">
        <v>0</v>
      </c>
      <c r="Q60" s="18" t="n">
        <v>0.21310965</v>
      </c>
      <c r="R60" s="20" t="n">
        <v>0.21475288</v>
      </c>
      <c r="S60" s="18" t="n">
        <v>8.888707569999999</v>
      </c>
      <c r="T60" s="20" t="n">
        <v>1.97407221</v>
      </c>
    </row>
    <row r="61" spans="1:20">
      <c r="A61" s="15" t="s">
        <v>458</v>
      </c>
      <c r="B61" s="17" t="n">
        <v>6525</v>
      </c>
      <c r="C61" s="18">
        <f>(0.0/B61*100)</f>
        <v/>
      </c>
      <c r="D61" s="19" t="n">
        <v>6525</v>
      </c>
      <c r="E61" s="18" t="n">
        <v>57.95032386</v>
      </c>
      <c r="F61" s="20" t="n">
        <v>2.91173133</v>
      </c>
      <c r="G61" s="18" t="n">
        <v>38.70116768</v>
      </c>
      <c r="H61" s="20" t="n">
        <v>2.83911282</v>
      </c>
      <c r="I61" s="18" t="n">
        <v>2.77250032</v>
      </c>
      <c r="J61" s="20" t="n">
        <v>0.99321804</v>
      </c>
      <c r="K61" s="18" t="n">
        <v>0</v>
      </c>
      <c r="L61" s="20" t="n">
        <v>0</v>
      </c>
      <c r="M61" s="18" t="s">
        <v>404</v>
      </c>
      <c r="N61" s="20" t="s">
        <v>404</v>
      </c>
      <c r="O61" s="18" t="n">
        <v>0</v>
      </c>
      <c r="P61" s="20" t="n">
        <v>0</v>
      </c>
      <c r="Q61" s="18" t="n">
        <v>0</v>
      </c>
      <c r="R61" s="20" t="n">
        <v>0</v>
      </c>
      <c r="S61" s="18" t="n">
        <v>0.57600813</v>
      </c>
      <c r="T61" s="20" t="n">
        <v>0.55651078</v>
      </c>
    </row>
    <row r="62" spans="1:20">
      <c r="A62" s="15" t="s">
        <v>459</v>
      </c>
      <c r="B62" s="17" t="n">
        <v>4476</v>
      </c>
      <c r="C62" s="18">
        <f>(0.0/B62*100)</f>
        <v/>
      </c>
      <c r="D62" s="19" t="n">
        <v>4476</v>
      </c>
      <c r="E62" s="18" t="n">
        <v>17.42881011</v>
      </c>
      <c r="F62" s="20" t="n">
        <v>0.05670564</v>
      </c>
      <c r="G62" s="18" t="n">
        <v>76.82043446</v>
      </c>
      <c r="H62" s="20" t="n">
        <v>0.06254285</v>
      </c>
      <c r="I62" s="18" t="n">
        <v>5.75075543</v>
      </c>
      <c r="J62" s="20" t="n">
        <v>0.0263582</v>
      </c>
      <c r="K62" s="18" t="n">
        <v>0</v>
      </c>
      <c r="L62" s="20" t="n">
        <v>0</v>
      </c>
      <c r="M62" s="18" t="s">
        <v>404</v>
      </c>
      <c r="N62" s="20" t="s">
        <v>404</v>
      </c>
      <c r="O62" s="18" t="n">
        <v>0</v>
      </c>
      <c r="P62" s="20" t="n">
        <v>0</v>
      </c>
      <c r="Q62" s="18" t="n">
        <v>0</v>
      </c>
      <c r="R62" s="20" t="n">
        <v>0</v>
      </c>
      <c r="S62" s="18" t="n">
        <v>0</v>
      </c>
      <c r="T62" s="20" t="n">
        <v>0</v>
      </c>
    </row>
    <row r="63" spans="1:20">
      <c r="A63" s="15" t="s">
        <v>460</v>
      </c>
      <c r="B63" s="17" t="n">
        <v>5324</v>
      </c>
      <c r="C63" s="18">
        <f>(0.0/B63*100)</f>
        <v/>
      </c>
      <c r="D63" s="19" t="n">
        <v>5324</v>
      </c>
      <c r="E63" s="18" t="n">
        <v>63.25406548</v>
      </c>
      <c r="F63" s="20" t="n">
        <v>0.19212548</v>
      </c>
      <c r="G63" s="18" t="n">
        <v>6.96835067</v>
      </c>
      <c r="H63" s="20" t="n">
        <v>0.12201115</v>
      </c>
      <c r="I63" s="18" t="n">
        <v>13.46404064</v>
      </c>
      <c r="J63" s="20" t="n">
        <v>0.10598759</v>
      </c>
      <c r="K63" s="18" t="n">
        <v>0</v>
      </c>
      <c r="L63" s="20" t="n">
        <v>0</v>
      </c>
      <c r="M63" s="18" t="s">
        <v>404</v>
      </c>
      <c r="N63" s="20" t="s">
        <v>404</v>
      </c>
      <c r="O63" s="18" t="n">
        <v>0</v>
      </c>
      <c r="P63" s="20" t="n">
        <v>0</v>
      </c>
      <c r="Q63" s="18" t="n">
        <v>0.19428673</v>
      </c>
      <c r="R63" s="20" t="n">
        <v>0.01019982</v>
      </c>
      <c r="S63" s="18" t="n">
        <v>16.11925649</v>
      </c>
      <c r="T63" s="20" t="n">
        <v>0.18627035</v>
      </c>
    </row>
    <row r="64" spans="1:20">
      <c r="A64" s="15" t="s">
        <v>461</v>
      </c>
      <c r="B64" s="17" t="n">
        <v>3634</v>
      </c>
      <c r="C64" s="18">
        <f>(27.0/B64*100)</f>
        <v/>
      </c>
      <c r="D64" s="19" t="n">
        <v>3607</v>
      </c>
      <c r="E64" s="18" t="n">
        <v>62.9508682</v>
      </c>
      <c r="F64" s="20" t="n">
        <v>0.11703764</v>
      </c>
      <c r="G64" s="18" t="n">
        <v>28.05842089</v>
      </c>
      <c r="H64" s="20" t="n">
        <v>0.1167031</v>
      </c>
      <c r="I64" s="18" t="n">
        <v>5.29758884</v>
      </c>
      <c r="J64" s="20" t="n">
        <v>0.05971268</v>
      </c>
      <c r="K64" s="18" t="n">
        <v>0</v>
      </c>
      <c r="L64" s="20" t="n">
        <v>0</v>
      </c>
      <c r="M64" s="18" t="s">
        <v>404</v>
      </c>
      <c r="N64" s="20" t="s">
        <v>404</v>
      </c>
      <c r="O64" s="18" t="n">
        <v>0</v>
      </c>
      <c r="P64" s="20" t="n">
        <v>0</v>
      </c>
      <c r="Q64" s="18" t="n">
        <v>0</v>
      </c>
      <c r="R64" s="20" t="n">
        <v>0</v>
      </c>
      <c r="S64" s="18" t="n">
        <v>3.69312207</v>
      </c>
      <c r="T64" s="20" t="n">
        <v>0.04029528</v>
      </c>
    </row>
    <row r="65" spans="1:20">
      <c r="A65" s="15" t="s">
        <v>462</v>
      </c>
      <c r="B65" s="17" t="n">
        <v>5325</v>
      </c>
      <c r="C65" s="18">
        <f>(0.0/B65*100)</f>
        <v/>
      </c>
      <c r="D65" s="19" t="n">
        <v>5325</v>
      </c>
      <c r="E65" s="18" t="n">
        <v>61.81632671</v>
      </c>
      <c r="F65" s="20" t="n">
        <v>3.44195334</v>
      </c>
      <c r="G65" s="18" t="n">
        <v>29.58808392</v>
      </c>
      <c r="H65" s="20" t="n">
        <v>3.07619659</v>
      </c>
      <c r="I65" s="18" t="n">
        <v>3.19953172</v>
      </c>
      <c r="J65" s="20" t="n">
        <v>1.05781017</v>
      </c>
      <c r="K65" s="18" t="n">
        <v>0</v>
      </c>
      <c r="L65" s="20" t="n">
        <v>0</v>
      </c>
      <c r="M65" s="18" t="s">
        <v>404</v>
      </c>
      <c r="N65" s="20" t="s">
        <v>404</v>
      </c>
      <c r="O65" s="18" t="n">
        <v>0.3835566</v>
      </c>
      <c r="P65" s="20" t="n">
        <v>0.39548502</v>
      </c>
      <c r="Q65" s="18" t="n">
        <v>0.66061941</v>
      </c>
      <c r="R65" s="20" t="n">
        <v>0.66070351</v>
      </c>
      <c r="S65" s="18" t="n">
        <v>4.35188164</v>
      </c>
      <c r="T65" s="20" t="n">
        <v>1.62809382</v>
      </c>
    </row>
    <row r="66" spans="1:20">
      <c r="A66" s="15" t="s">
        <v>463</v>
      </c>
      <c r="B66" s="17" t="n">
        <v>5665</v>
      </c>
      <c r="C66" s="18">
        <f>(0.0/B66*100)</f>
        <v/>
      </c>
      <c r="D66" s="19" t="n">
        <v>5665</v>
      </c>
      <c r="E66" s="18" t="n">
        <v>78.21393147000001</v>
      </c>
      <c r="F66" s="20" t="n">
        <v>0.20753442</v>
      </c>
      <c r="G66" s="18" t="n">
        <v>19.51928835</v>
      </c>
      <c r="H66" s="20" t="n">
        <v>0.20434747</v>
      </c>
      <c r="I66" s="18" t="n">
        <v>2.26678018</v>
      </c>
      <c r="J66" s="20" t="n">
        <v>0.02321511</v>
      </c>
      <c r="K66" s="18" t="n">
        <v>0</v>
      </c>
      <c r="L66" s="20" t="n">
        <v>0</v>
      </c>
      <c r="M66" s="18" t="s">
        <v>404</v>
      </c>
      <c r="N66" s="20" t="s">
        <v>404</v>
      </c>
      <c r="O66" s="18" t="n">
        <v>0</v>
      </c>
      <c r="P66" s="20" t="n">
        <v>0</v>
      </c>
      <c r="Q66" s="18" t="n">
        <v>0</v>
      </c>
      <c r="R66" s="20" t="n">
        <v>0</v>
      </c>
      <c r="S66" s="18" t="n">
        <v>0</v>
      </c>
      <c r="T66" s="20" t="n">
        <v>0</v>
      </c>
    </row>
    <row r="67" spans="1:20">
      <c r="A67" s="15" t="s">
        <v>464</v>
      </c>
      <c r="B67" s="17" t="n">
        <v>6971</v>
      </c>
      <c r="C67" s="18">
        <f>(0.0/B67*100)</f>
        <v/>
      </c>
      <c r="D67" s="19" t="n">
        <v>6971</v>
      </c>
      <c r="E67" s="18" t="n">
        <v>46.62114516</v>
      </c>
      <c r="F67" s="20" t="n">
        <v>3.32054684</v>
      </c>
      <c r="G67" s="18" t="n">
        <v>48.28239989</v>
      </c>
      <c r="H67" s="20" t="n">
        <v>3.28705608</v>
      </c>
      <c r="I67" s="18" t="n">
        <v>4.00827374</v>
      </c>
      <c r="J67" s="20" t="n">
        <v>1.3913942</v>
      </c>
      <c r="K67" s="18" t="n">
        <v>0</v>
      </c>
      <c r="L67" s="20" t="n">
        <v>0</v>
      </c>
      <c r="M67" s="18" t="s">
        <v>404</v>
      </c>
      <c r="N67" s="20" t="s">
        <v>404</v>
      </c>
      <c r="O67" s="18" t="n">
        <v>0</v>
      </c>
      <c r="P67" s="20" t="n">
        <v>0</v>
      </c>
      <c r="Q67" s="18" t="n">
        <v>0</v>
      </c>
      <c r="R67" s="20" t="n">
        <v>0</v>
      </c>
      <c r="S67" s="18" t="n">
        <v>1.08818121</v>
      </c>
      <c r="T67" s="20" t="n">
        <v>0.61839654</v>
      </c>
    </row>
    <row r="68" spans="1:20">
      <c r="A68" s="15" t="s">
        <v>465</v>
      </c>
      <c r="B68" s="17" t="n">
        <v>12083</v>
      </c>
      <c r="C68" s="18">
        <f>(0.0/B68*100)</f>
        <v/>
      </c>
      <c r="D68" s="19" t="n">
        <v>12083</v>
      </c>
      <c r="E68" s="18" t="n">
        <v>61.17819948</v>
      </c>
      <c r="F68" s="20" t="n">
        <v>0.09459359000000001</v>
      </c>
      <c r="G68" s="18" t="n">
        <v>33.75364564</v>
      </c>
      <c r="H68" s="20" t="n">
        <v>0.08923475</v>
      </c>
      <c r="I68" s="18" t="n">
        <v>4.33734934</v>
      </c>
      <c r="J68" s="20" t="n">
        <v>0.04052289</v>
      </c>
      <c r="K68" s="18" t="n">
        <v>0</v>
      </c>
      <c r="L68" s="20" t="n">
        <v>0</v>
      </c>
      <c r="M68" s="18" t="s">
        <v>404</v>
      </c>
      <c r="N68" s="20" t="s">
        <v>404</v>
      </c>
      <c r="O68" s="18" t="n">
        <v>0</v>
      </c>
      <c r="P68" s="20" t="n">
        <v>0</v>
      </c>
      <c r="Q68" s="18" t="n">
        <v>0</v>
      </c>
      <c r="R68" s="20" t="n">
        <v>0</v>
      </c>
      <c r="S68" s="18" t="n">
        <v>0.73080554</v>
      </c>
      <c r="T68" s="20" t="n">
        <v>0.02197892</v>
      </c>
    </row>
    <row r="69" spans="1:20">
      <c r="A69" s="15" t="s">
        <v>466</v>
      </c>
      <c r="B69" s="17" t="n">
        <v>4876</v>
      </c>
      <c r="C69" s="18">
        <f>(0.0/B69*100)</f>
        <v/>
      </c>
      <c r="D69" s="19" t="n">
        <v>4876</v>
      </c>
      <c r="E69" s="18" t="n">
        <v>62.88691078</v>
      </c>
      <c r="F69" s="20" t="n">
        <v>3.4577373</v>
      </c>
      <c r="G69" s="18" t="n">
        <v>34.54704467</v>
      </c>
      <c r="H69" s="20" t="n">
        <v>3.52296774</v>
      </c>
      <c r="I69" s="18" t="n">
        <v>1.30085346</v>
      </c>
      <c r="J69" s="20" t="n">
        <v>0.7964146</v>
      </c>
      <c r="K69" s="18" t="n">
        <v>0</v>
      </c>
      <c r="L69" s="20" t="n">
        <v>0</v>
      </c>
      <c r="M69" s="18" t="s">
        <v>404</v>
      </c>
      <c r="N69" s="20" t="s">
        <v>404</v>
      </c>
      <c r="O69" s="18" t="n">
        <v>0</v>
      </c>
      <c r="P69" s="20" t="n">
        <v>0</v>
      </c>
      <c r="Q69" s="18" t="n">
        <v>0</v>
      </c>
      <c r="R69" s="20" t="n">
        <v>0</v>
      </c>
      <c r="S69" s="18" t="n">
        <v>1.26519109</v>
      </c>
      <c r="T69" s="20" t="n">
        <v>0.89423107</v>
      </c>
    </row>
    <row r="70" spans="1:20">
      <c r="A70" s="15" t="s">
        <v>467</v>
      </c>
      <c r="B70" s="17" t="n">
        <v>6036</v>
      </c>
      <c r="C70" s="18">
        <f>(0.0/B70*100)</f>
        <v/>
      </c>
      <c r="D70" s="19" t="n">
        <v>6036</v>
      </c>
      <c r="E70" s="18" t="n">
        <v>59.49854518</v>
      </c>
      <c r="F70" s="20" t="n">
        <v>4.32337711</v>
      </c>
      <c r="G70" s="18" t="n">
        <v>39.97915761</v>
      </c>
      <c r="H70" s="20" t="n">
        <v>4.23078157</v>
      </c>
      <c r="I70" s="18" t="n">
        <v>0</v>
      </c>
      <c r="J70" s="20" t="n">
        <v>0</v>
      </c>
      <c r="K70" s="18" t="n">
        <v>0</v>
      </c>
      <c r="L70" s="20" t="n">
        <v>0</v>
      </c>
      <c r="M70" s="18" t="s">
        <v>404</v>
      </c>
      <c r="N70" s="20" t="s">
        <v>404</v>
      </c>
      <c r="O70" s="18" t="n">
        <v>0</v>
      </c>
      <c r="P70" s="20" t="n">
        <v>0</v>
      </c>
      <c r="Q70" s="18" t="n">
        <v>0</v>
      </c>
      <c r="R70" s="20" t="n">
        <v>0</v>
      </c>
      <c r="S70" s="18" t="n">
        <v>0.52229721</v>
      </c>
      <c r="T70" s="20" t="n">
        <v>0.36681523</v>
      </c>
    </row>
    <row r="71" spans="1:20">
      <c r="A71" s="15" t="s">
        <v>468</v>
      </c>
      <c r="B71" s="17" t="n">
        <v>6115</v>
      </c>
      <c r="C71" s="18">
        <f>(0.0/B71*100)</f>
        <v/>
      </c>
      <c r="D71" s="19" t="n">
        <v>6115</v>
      </c>
      <c r="E71" s="18" t="n">
        <v>39.17608942</v>
      </c>
      <c r="F71" s="20" t="n">
        <v>1.43374575</v>
      </c>
      <c r="G71" s="18" t="n">
        <v>57.84569293</v>
      </c>
      <c r="H71" s="20" t="n">
        <v>1.42011058</v>
      </c>
      <c r="I71" s="18" t="n">
        <v>1.78898303</v>
      </c>
      <c r="J71" s="20" t="n">
        <v>0.02805662</v>
      </c>
      <c r="K71" s="18" t="n">
        <v>0</v>
      </c>
      <c r="L71" s="20" t="n">
        <v>0</v>
      </c>
      <c r="M71" s="18" t="s">
        <v>404</v>
      </c>
      <c r="N71" s="20" t="s">
        <v>404</v>
      </c>
      <c r="O71" s="18" t="n">
        <v>0</v>
      </c>
      <c r="P71" s="20" t="n">
        <v>0</v>
      </c>
      <c r="Q71" s="18" t="n">
        <v>0</v>
      </c>
      <c r="R71" s="20" t="n">
        <v>0</v>
      </c>
      <c r="S71" s="18" t="n">
        <v>1.18923462</v>
      </c>
      <c r="T71" s="20" t="n">
        <v>0.01927714</v>
      </c>
    </row>
    <row r="72" spans="1:20">
      <c r="A72" s="15" t="s">
        <v>469</v>
      </c>
      <c r="B72" s="17" t="n">
        <v>7708</v>
      </c>
      <c r="C72" s="18">
        <f>(0.0/B72*100)</f>
        <v/>
      </c>
      <c r="D72" s="19" t="n">
        <v>7708</v>
      </c>
      <c r="E72" s="18" t="n">
        <v>53.78271762</v>
      </c>
      <c r="F72" s="20" t="n">
        <v>3.35567182</v>
      </c>
      <c r="G72" s="18" t="n">
        <v>41.80150644</v>
      </c>
      <c r="H72" s="20" t="n">
        <v>3.26940585</v>
      </c>
      <c r="I72" s="18" t="n">
        <v>2.79025603</v>
      </c>
      <c r="J72" s="20" t="n">
        <v>1.38418004</v>
      </c>
      <c r="K72" s="18" t="n">
        <v>0</v>
      </c>
      <c r="L72" s="20" t="n">
        <v>0</v>
      </c>
      <c r="M72" s="18" t="s">
        <v>404</v>
      </c>
      <c r="N72" s="20" t="s">
        <v>404</v>
      </c>
      <c r="O72" s="18" t="n">
        <v>0</v>
      </c>
      <c r="P72" s="20" t="n">
        <v>0</v>
      </c>
      <c r="Q72" s="18" t="n">
        <v>0</v>
      </c>
      <c r="R72" s="20" t="n">
        <v>0</v>
      </c>
      <c r="S72" s="18" t="n">
        <v>1.62551991</v>
      </c>
      <c r="T72" s="20" t="n">
        <v>0.98088951</v>
      </c>
    </row>
    <row r="73" spans="1:20">
      <c r="A73" s="15" t="s">
        <v>470</v>
      </c>
      <c r="B73" s="17" t="n">
        <v>8249</v>
      </c>
      <c r="C73" s="18">
        <f>(0.0/B73*100)</f>
        <v/>
      </c>
      <c r="D73" s="19" t="n">
        <v>8249</v>
      </c>
      <c r="E73" s="18" t="n">
        <v>46.65476083</v>
      </c>
      <c r="F73" s="20" t="n">
        <v>4.30024965</v>
      </c>
      <c r="G73" s="18" t="n">
        <v>50.66989616</v>
      </c>
      <c r="H73" s="20" t="n">
        <v>4.1981133</v>
      </c>
      <c r="I73" s="18" t="n">
        <v>0.00780155</v>
      </c>
      <c r="J73" s="20" t="n">
        <v>0.00552078</v>
      </c>
      <c r="K73" s="18" t="n">
        <v>0</v>
      </c>
      <c r="L73" s="20" t="n">
        <v>0</v>
      </c>
      <c r="M73" s="18" t="s">
        <v>404</v>
      </c>
      <c r="N73" s="20" t="s">
        <v>404</v>
      </c>
      <c r="O73" s="18" t="n">
        <v>0</v>
      </c>
      <c r="P73" s="20" t="n">
        <v>0</v>
      </c>
      <c r="Q73" s="18" t="n">
        <v>0</v>
      </c>
      <c r="R73" s="20" t="n">
        <v>0</v>
      </c>
      <c r="S73" s="18" t="n">
        <v>2.66754145</v>
      </c>
      <c r="T73" s="20" t="n">
        <v>1.16694566</v>
      </c>
    </row>
    <row r="74" spans="1:20">
      <c r="A74" s="15" t="s">
        <v>471</v>
      </c>
      <c r="B74" s="17" t="n">
        <v>4692</v>
      </c>
      <c r="C74" s="18">
        <f>(484.0/B74*100)</f>
        <v/>
      </c>
      <c r="D74" s="19" t="n">
        <v>4208</v>
      </c>
      <c r="E74" s="18" t="n">
        <v>51.39218082</v>
      </c>
      <c r="F74" s="20" t="n">
        <v>0.25327202</v>
      </c>
      <c r="G74" s="18" t="n">
        <v>33.23618443</v>
      </c>
      <c r="H74" s="20" t="n">
        <v>0.24338563</v>
      </c>
      <c r="I74" s="18" t="n">
        <v>8.849363930000001</v>
      </c>
      <c r="J74" s="20" t="n">
        <v>0.19370102</v>
      </c>
      <c r="K74" s="18" t="n">
        <v>0</v>
      </c>
      <c r="L74" s="20" t="n">
        <v>0</v>
      </c>
      <c r="M74" s="18" t="s">
        <v>404</v>
      </c>
      <c r="N74" s="20" t="s">
        <v>404</v>
      </c>
      <c r="O74" s="18" t="n">
        <v>0</v>
      </c>
      <c r="P74" s="20" t="n">
        <v>0</v>
      </c>
      <c r="Q74" s="18" t="n">
        <v>2.11197963</v>
      </c>
      <c r="R74" s="20" t="n">
        <v>0.05836733</v>
      </c>
      <c r="S74" s="18" t="n">
        <v>4.41029119</v>
      </c>
      <c r="T74" s="20" t="n">
        <v>0.12196177</v>
      </c>
    </row>
    <row r="75" spans="1:20">
      <c r="A75" s="15" t="s">
        <v>472</v>
      </c>
      <c r="B75" s="17" t="n">
        <v>5375</v>
      </c>
      <c r="C75" s="18">
        <f>(483.0/B75*100)</f>
        <v/>
      </c>
      <c r="D75" s="19" t="n">
        <v>4892</v>
      </c>
      <c r="E75" s="18" t="n">
        <v>43.06976198</v>
      </c>
      <c r="F75" s="20" t="n">
        <v>3.9013619</v>
      </c>
      <c r="G75" s="18" t="n">
        <v>11.80640668</v>
      </c>
      <c r="H75" s="20" t="n">
        <v>2.63965415</v>
      </c>
      <c r="I75" s="18" t="n">
        <v>34.29807596</v>
      </c>
      <c r="J75" s="20" t="n">
        <v>3.57982387</v>
      </c>
      <c r="K75" s="18" t="n">
        <v>0</v>
      </c>
      <c r="L75" s="20" t="n">
        <v>0</v>
      </c>
      <c r="M75" s="18" t="s">
        <v>404</v>
      </c>
      <c r="N75" s="20" t="s">
        <v>404</v>
      </c>
      <c r="O75" s="18" t="n">
        <v>0</v>
      </c>
      <c r="P75" s="20" t="n">
        <v>0</v>
      </c>
      <c r="Q75" s="18" t="n">
        <v>0</v>
      </c>
      <c r="R75" s="20" t="n">
        <v>0</v>
      </c>
      <c r="S75" s="18" t="n">
        <v>10.82575538</v>
      </c>
      <c r="T75" s="20" t="n">
        <v>2.65883449</v>
      </c>
    </row>
    <row r="76" spans="1:20">
      <c r="A76" s="15" t="s">
        <v>473</v>
      </c>
      <c r="B76" s="17" t="n">
        <v>14167</v>
      </c>
      <c r="C76" s="18">
        <f>(1400.0/B76*100)</f>
        <v/>
      </c>
      <c r="D76" s="19" t="n">
        <v>12767</v>
      </c>
      <c r="E76" s="18" t="n">
        <v>52.14672686</v>
      </c>
      <c r="F76" s="20" t="n">
        <v>2.4581006</v>
      </c>
      <c r="G76" s="18" t="n">
        <v>37.04618598</v>
      </c>
      <c r="H76" s="20" t="n">
        <v>2.1284069</v>
      </c>
      <c r="I76" s="18" t="n">
        <v>1.61518047</v>
      </c>
      <c r="J76" s="20" t="n">
        <v>0.77807352</v>
      </c>
      <c r="K76" s="18" t="n">
        <v>0</v>
      </c>
      <c r="L76" s="20" t="n">
        <v>0</v>
      </c>
      <c r="M76" s="18" t="s">
        <v>404</v>
      </c>
      <c r="N76" s="20" t="s">
        <v>404</v>
      </c>
      <c r="O76" s="18" t="n">
        <v>0</v>
      </c>
      <c r="P76" s="20" t="n">
        <v>0</v>
      </c>
      <c r="Q76" s="18" t="n">
        <v>0</v>
      </c>
      <c r="R76" s="20" t="n">
        <v>0</v>
      </c>
      <c r="S76" s="18" t="n">
        <v>9.191906680000001</v>
      </c>
      <c r="T76" s="20" t="n">
        <v>1.91921705</v>
      </c>
    </row>
    <row r="77" spans="1:20">
      <c r="A77" s="15" t="s">
        <v>474</v>
      </c>
      <c r="B77" s="17" t="n">
        <v>6062</v>
      </c>
      <c r="C77" s="18">
        <f>(0.0/B77*100)</f>
        <v/>
      </c>
      <c r="D77" s="19" t="n">
        <v>6062</v>
      </c>
      <c r="E77" s="18" t="n">
        <v>32.20958212</v>
      </c>
      <c r="F77" s="20" t="n">
        <v>2.8797408</v>
      </c>
      <c r="G77" s="18" t="n">
        <v>52.26327402</v>
      </c>
      <c r="H77" s="20" t="n">
        <v>2.69635972</v>
      </c>
      <c r="I77" s="18" t="n">
        <v>15.52714387</v>
      </c>
      <c r="J77" s="20" t="n">
        <v>2.21392246</v>
      </c>
      <c r="K77" s="18" t="n">
        <v>0</v>
      </c>
      <c r="L77" s="20" t="n">
        <v>0</v>
      </c>
      <c r="M77" s="18" t="s">
        <v>404</v>
      </c>
      <c r="N77" s="20" t="s">
        <v>404</v>
      </c>
      <c r="O77" s="18" t="n">
        <v>0</v>
      </c>
      <c r="P77" s="20" t="n">
        <v>0</v>
      </c>
      <c r="Q77" s="18" t="n">
        <v>0</v>
      </c>
      <c r="R77" s="20" t="n">
        <v>0</v>
      </c>
      <c r="S77" s="18" t="n">
        <v>0</v>
      </c>
      <c r="T77" s="20" t="n">
        <v>0</v>
      </c>
    </row>
    <row r="78" spans="1:20">
      <c r="A78" s="15" t="s">
        <v>475</v>
      </c>
      <c r="B78" s="17" t="n">
        <v>5826</v>
      </c>
      <c r="C78" s="18">
        <f>(0.0/B78*100)</f>
        <v/>
      </c>
      <c r="D78" s="19" t="n">
        <v>5826</v>
      </c>
      <c r="E78" s="18" t="n">
        <v>67.33101603999999</v>
      </c>
      <c r="F78" s="20" t="n">
        <v>3.63018813</v>
      </c>
      <c r="G78" s="18" t="n">
        <v>29.54355904</v>
      </c>
      <c r="H78" s="20" t="n">
        <v>3.66461744</v>
      </c>
      <c r="I78" s="18" t="n">
        <v>1.92559975</v>
      </c>
      <c r="J78" s="20" t="n">
        <v>1.58379533</v>
      </c>
      <c r="K78" s="18" t="n">
        <v>0</v>
      </c>
      <c r="L78" s="20" t="n">
        <v>0</v>
      </c>
      <c r="M78" s="18" t="s">
        <v>404</v>
      </c>
      <c r="N78" s="20" t="s">
        <v>404</v>
      </c>
      <c r="O78" s="18" t="n">
        <v>0</v>
      </c>
      <c r="P78" s="20" t="n">
        <v>0</v>
      </c>
      <c r="Q78" s="18" t="n">
        <v>0</v>
      </c>
      <c r="R78" s="20" t="n">
        <v>0</v>
      </c>
      <c r="S78" s="18" t="n">
        <v>1.19982517</v>
      </c>
      <c r="T78" s="20" t="n">
        <v>0.84342578</v>
      </c>
    </row>
    <row customHeight="1" ht="25" r="79" spans="1:20">
      <c r="A79" s="15" t="s">
        <v>476</v>
      </c>
      <c r="B79" s="17" t="n">
        <v>1657</v>
      </c>
      <c r="C79" s="18">
        <f>(21.0/B79*100)</f>
        <v/>
      </c>
      <c r="D79" s="19" t="n">
        <v>1636</v>
      </c>
      <c r="E79" s="18" t="n">
        <v>38.72190011</v>
      </c>
      <c r="F79" s="20" t="n">
        <v>6.87522232</v>
      </c>
      <c r="G79" s="18" t="n">
        <v>50.54576693</v>
      </c>
      <c r="H79" s="20" t="n">
        <v>7.08941678</v>
      </c>
      <c r="I79" s="18" t="n">
        <v>7.7727942</v>
      </c>
      <c r="J79" s="20" t="n">
        <v>3.99918759</v>
      </c>
      <c r="K79" s="18" t="n">
        <v>0</v>
      </c>
      <c r="L79" s="20" t="n">
        <v>0</v>
      </c>
      <c r="M79" s="18" t="s">
        <v>404</v>
      </c>
      <c r="N79" s="20" t="s">
        <v>404</v>
      </c>
      <c r="O79" s="18" t="n">
        <v>0</v>
      </c>
      <c r="P79" s="20" t="n">
        <v>0</v>
      </c>
      <c r="Q79" s="18" t="n">
        <v>0</v>
      </c>
      <c r="R79" s="20" t="n">
        <v>0</v>
      </c>
      <c r="S79" s="18" t="n">
        <v>2.95953876</v>
      </c>
      <c r="T79" s="20" t="n">
        <v>1.55097849</v>
      </c>
    </row>
    <row r="80" spans="1:20">
      <c r="A80" s="15" t="s">
        <v>477</v>
      </c>
      <c r="B80" s="17" t="n">
        <v>7841</v>
      </c>
      <c r="C80" s="18">
        <f>(0.0/B80*100)</f>
        <v/>
      </c>
      <c r="D80" s="19" t="n">
        <v>7841</v>
      </c>
      <c r="E80" s="18" t="n">
        <v>51.67281595</v>
      </c>
      <c r="F80" s="20" t="n">
        <v>3.38248394</v>
      </c>
      <c r="G80" s="18" t="n">
        <v>47.74025924</v>
      </c>
      <c r="H80" s="20" t="n">
        <v>3.39271743</v>
      </c>
      <c r="I80" s="18" t="n">
        <v>0.58692481</v>
      </c>
      <c r="J80" s="20" t="n">
        <v>0.38407307</v>
      </c>
      <c r="K80" s="18" t="n">
        <v>0</v>
      </c>
      <c r="L80" s="20" t="n">
        <v>0</v>
      </c>
      <c r="M80" s="18" t="s">
        <v>404</v>
      </c>
      <c r="N80" s="20" t="s">
        <v>404</v>
      </c>
      <c r="O80" s="18" t="n">
        <v>0</v>
      </c>
      <c r="P80" s="20" t="n">
        <v>0</v>
      </c>
      <c r="Q80" s="18" t="n">
        <v>0</v>
      </c>
      <c r="R80" s="20" t="n">
        <v>0</v>
      </c>
      <c r="S80" s="18" t="n">
        <v>0</v>
      </c>
      <c r="T80" s="20" t="n">
        <v>0</v>
      </c>
    </row>
    <row r="81" spans="1:20">
      <c r="A81" s="21" t="s">
        <v>478</v>
      </c>
      <c r="B81" s="17" t="n">
        <v>8861</v>
      </c>
      <c r="C81" s="18">
        <f>(0.0/B81*100)</f>
        <v/>
      </c>
      <c r="D81" s="19" t="n">
        <v>8861</v>
      </c>
      <c r="E81" s="18" t="n">
        <v>74.27034399</v>
      </c>
      <c r="F81" s="20" t="n">
        <v>3.45385062</v>
      </c>
      <c r="G81" s="18" t="n">
        <v>21.75216078</v>
      </c>
      <c r="H81" s="20" t="n">
        <v>3.11789123</v>
      </c>
      <c r="I81" s="18" t="n">
        <v>3.11290708</v>
      </c>
      <c r="J81" s="20" t="n">
        <v>1.38694259</v>
      </c>
      <c r="K81" s="18" t="n">
        <v>0</v>
      </c>
      <c r="L81" s="20" t="n">
        <v>0</v>
      </c>
      <c r="M81" s="18" t="s">
        <v>404</v>
      </c>
      <c r="N81" s="20" t="s">
        <v>404</v>
      </c>
      <c r="O81" s="18" t="n">
        <v>0</v>
      </c>
      <c r="P81" s="20" t="n">
        <v>0</v>
      </c>
      <c r="Q81" s="18" t="n">
        <v>0</v>
      </c>
      <c r="R81" s="20" t="n">
        <v>0</v>
      </c>
      <c r="S81" s="18" t="n">
        <v>0.86458815</v>
      </c>
      <c r="T81" s="20" t="n">
        <v>0.65066145</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681</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58.18239475</v>
      </c>
      <c r="F7" s="20" t="n">
        <v>2.26424633</v>
      </c>
      <c r="G7" s="18" t="n">
        <v>29.15968313</v>
      </c>
      <c r="H7" s="20" t="n">
        <v>2.00438745</v>
      </c>
      <c r="I7" s="18" t="n">
        <v>7.9179584</v>
      </c>
      <c r="J7" s="20" t="n">
        <v>1.09425094</v>
      </c>
      <c r="K7" s="18" t="n">
        <v>0</v>
      </c>
      <c r="L7" s="20" t="n">
        <v>0</v>
      </c>
      <c r="M7" s="18" t="s">
        <v>404</v>
      </c>
      <c r="N7" s="20" t="s">
        <v>404</v>
      </c>
      <c r="O7" s="18" t="n">
        <v>0</v>
      </c>
      <c r="P7" s="20" t="n">
        <v>0</v>
      </c>
      <c r="Q7" s="18" t="n">
        <v>0</v>
      </c>
      <c r="R7" s="20" t="n">
        <v>0</v>
      </c>
      <c r="S7" s="18" t="n">
        <v>4.73996372</v>
      </c>
      <c r="T7" s="20" t="n">
        <v>0.88820866</v>
      </c>
    </row>
    <row r="8" spans="1:20">
      <c r="A8" s="15" t="s">
        <v>405</v>
      </c>
      <c r="B8" s="17" t="n">
        <v>7007</v>
      </c>
      <c r="C8" s="18">
        <f>(0.0/B8*100)</f>
        <v/>
      </c>
      <c r="D8" s="19" t="n">
        <v>7007</v>
      </c>
      <c r="E8" s="18" t="n">
        <v>29.73731145</v>
      </c>
      <c r="F8" s="20" t="n">
        <v>3.07473593</v>
      </c>
      <c r="G8" s="18" t="n">
        <v>33.00080295</v>
      </c>
      <c r="H8" s="20" t="n">
        <v>3.54579477</v>
      </c>
      <c r="I8" s="18" t="n">
        <v>30.07765367</v>
      </c>
      <c r="J8" s="20" t="n">
        <v>3.4419769</v>
      </c>
      <c r="K8" s="18" t="n">
        <v>0</v>
      </c>
      <c r="L8" s="20" t="n">
        <v>0</v>
      </c>
      <c r="M8" s="18" t="s">
        <v>404</v>
      </c>
      <c r="N8" s="20" t="s">
        <v>404</v>
      </c>
      <c r="O8" s="18" t="n">
        <v>0</v>
      </c>
      <c r="P8" s="20" t="n">
        <v>0</v>
      </c>
      <c r="Q8" s="18" t="n">
        <v>0</v>
      </c>
      <c r="R8" s="20" t="n">
        <v>0</v>
      </c>
      <c r="S8" s="18" t="n">
        <v>7.18423193</v>
      </c>
      <c r="T8" s="20" t="n">
        <v>1.81765096</v>
      </c>
    </row>
    <row r="9" spans="1:20">
      <c r="A9" s="15" t="s">
        <v>406</v>
      </c>
      <c r="B9" s="17" t="n">
        <v>9651</v>
      </c>
      <c r="C9" s="18">
        <f>(200.0/B9*100)</f>
        <v/>
      </c>
      <c r="D9" s="19" t="n">
        <v>9451</v>
      </c>
      <c r="E9" s="18" t="n">
        <v>23.30680138</v>
      </c>
      <c r="F9" s="20" t="n">
        <v>2.48623548</v>
      </c>
      <c r="G9" s="18" t="n">
        <v>30.66551218</v>
      </c>
      <c r="H9" s="20" t="n">
        <v>2.92109256</v>
      </c>
      <c r="I9" s="18" t="n">
        <v>34.45956863</v>
      </c>
      <c r="J9" s="20" t="n">
        <v>3.05008921</v>
      </c>
      <c r="K9" s="18" t="n">
        <v>0</v>
      </c>
      <c r="L9" s="20" t="n">
        <v>0</v>
      </c>
      <c r="M9" s="18" t="s">
        <v>404</v>
      </c>
      <c r="N9" s="20" t="s">
        <v>404</v>
      </c>
      <c r="O9" s="18" t="n">
        <v>0</v>
      </c>
      <c r="P9" s="20" t="n">
        <v>0</v>
      </c>
      <c r="Q9" s="18" t="n">
        <v>0</v>
      </c>
      <c r="R9" s="20" t="n">
        <v>0</v>
      </c>
      <c r="S9" s="18" t="n">
        <v>11.56811781</v>
      </c>
      <c r="T9" s="20" t="n">
        <v>2.28603104</v>
      </c>
    </row>
    <row r="10" spans="1:20">
      <c r="A10" s="15" t="s">
        <v>407</v>
      </c>
      <c r="B10" s="17" t="n">
        <v>20058</v>
      </c>
      <c r="C10" s="18">
        <f>(3112.0/B10*100)</f>
        <v/>
      </c>
      <c r="D10" s="19" t="n">
        <v>16946</v>
      </c>
      <c r="E10" s="18" t="n">
        <v>51.99322305</v>
      </c>
      <c r="F10" s="20" t="n">
        <v>3.09739389</v>
      </c>
      <c r="G10" s="18" t="n">
        <v>28.87193913</v>
      </c>
      <c r="H10" s="20" t="n">
        <v>2.43484852</v>
      </c>
      <c r="I10" s="18" t="n">
        <v>16.67197797</v>
      </c>
      <c r="J10" s="20" t="n">
        <v>2.28241001</v>
      </c>
      <c r="K10" s="18" t="n">
        <v>0</v>
      </c>
      <c r="L10" s="20" t="n">
        <v>0</v>
      </c>
      <c r="M10" s="18" t="s">
        <v>404</v>
      </c>
      <c r="N10" s="20" t="s">
        <v>404</v>
      </c>
      <c r="O10" s="18" t="n">
        <v>0</v>
      </c>
      <c r="P10" s="20" t="n">
        <v>0</v>
      </c>
      <c r="Q10" s="18" t="n">
        <v>0</v>
      </c>
      <c r="R10" s="20" t="n">
        <v>0</v>
      </c>
      <c r="S10" s="18" t="n">
        <v>2.46285985</v>
      </c>
      <c r="T10" s="20" t="n">
        <v>0.50557526</v>
      </c>
    </row>
    <row r="11" spans="1:20">
      <c r="A11" s="15" t="s">
        <v>408</v>
      </c>
      <c r="B11" s="17" t="n">
        <v>7053</v>
      </c>
      <c r="C11" s="18">
        <f>(212.0/B11*100)</f>
        <v/>
      </c>
      <c r="D11" s="19" t="n">
        <v>6841</v>
      </c>
      <c r="E11" s="18" t="n">
        <v>32.69069256</v>
      </c>
      <c r="F11" s="20" t="n">
        <v>3.93637221</v>
      </c>
      <c r="G11" s="18" t="n">
        <v>39.53196723</v>
      </c>
      <c r="H11" s="20" t="n">
        <v>4.11486524</v>
      </c>
      <c r="I11" s="18" t="n">
        <v>25.87117661</v>
      </c>
      <c r="J11" s="20" t="n">
        <v>3.89735618</v>
      </c>
      <c r="K11" s="18" t="n">
        <v>0</v>
      </c>
      <c r="L11" s="20" t="n">
        <v>0</v>
      </c>
      <c r="M11" s="18" t="s">
        <v>404</v>
      </c>
      <c r="N11" s="20" t="s">
        <v>404</v>
      </c>
      <c r="O11" s="18" t="n">
        <v>0</v>
      </c>
      <c r="P11" s="20" t="n">
        <v>0</v>
      </c>
      <c r="Q11" s="18" t="n">
        <v>0</v>
      </c>
      <c r="R11" s="20" t="n">
        <v>0</v>
      </c>
      <c r="S11" s="18" t="n">
        <v>1.9061636</v>
      </c>
      <c r="T11" s="20" t="n">
        <v>1.28136862</v>
      </c>
    </row>
    <row r="12" spans="1:20">
      <c r="A12" s="15" t="s">
        <v>409</v>
      </c>
      <c r="B12" s="17" t="n">
        <v>6894</v>
      </c>
      <c r="C12" s="18">
        <f>(106.0/B12*100)</f>
        <v/>
      </c>
      <c r="D12" s="19" t="n">
        <v>6788</v>
      </c>
      <c r="E12" s="18" t="n">
        <v>66.45457638000001</v>
      </c>
      <c r="F12" s="20" t="n">
        <v>2.94132294</v>
      </c>
      <c r="G12" s="18" t="n">
        <v>22.21331473</v>
      </c>
      <c r="H12" s="20" t="n">
        <v>2.78499833</v>
      </c>
      <c r="I12" s="18" t="n">
        <v>10.73719154</v>
      </c>
      <c r="J12" s="20" t="n">
        <v>2.17499466</v>
      </c>
      <c r="K12" s="18" t="n">
        <v>0</v>
      </c>
      <c r="L12" s="20" t="n">
        <v>0</v>
      </c>
      <c r="M12" s="18" t="s">
        <v>404</v>
      </c>
      <c r="N12" s="20" t="s">
        <v>404</v>
      </c>
      <c r="O12" s="18" t="n">
        <v>0</v>
      </c>
      <c r="P12" s="20" t="n">
        <v>0</v>
      </c>
      <c r="Q12" s="18" t="n">
        <v>0</v>
      </c>
      <c r="R12" s="20" t="n">
        <v>0</v>
      </c>
      <c r="S12" s="18" t="n">
        <v>0.59491736</v>
      </c>
      <c r="T12" s="20" t="n">
        <v>0.41025438</v>
      </c>
    </row>
    <row r="13" spans="1:20">
      <c r="A13" s="15" t="s">
        <v>410</v>
      </c>
      <c r="B13" s="17" t="n">
        <v>7161</v>
      </c>
      <c r="C13" s="18">
        <f>(1175.0/B13*100)</f>
        <v/>
      </c>
      <c r="D13" s="19" t="n">
        <v>5986</v>
      </c>
      <c r="E13" s="18" t="n">
        <v>54.79309331</v>
      </c>
      <c r="F13" s="20" t="n">
        <v>3.59818114</v>
      </c>
      <c r="G13" s="18" t="n">
        <v>20.90465266</v>
      </c>
      <c r="H13" s="20" t="n">
        <v>2.90499538</v>
      </c>
      <c r="I13" s="18" t="n">
        <v>16.51835544</v>
      </c>
      <c r="J13" s="20" t="n">
        <v>2.57477354</v>
      </c>
      <c r="K13" s="18" t="n">
        <v>0</v>
      </c>
      <c r="L13" s="20" t="n">
        <v>0</v>
      </c>
      <c r="M13" s="18" t="s">
        <v>404</v>
      </c>
      <c r="N13" s="20" t="s">
        <v>404</v>
      </c>
      <c r="O13" s="18" t="n">
        <v>0</v>
      </c>
      <c r="P13" s="20" t="n">
        <v>0</v>
      </c>
      <c r="Q13" s="18" t="n">
        <v>0</v>
      </c>
      <c r="R13" s="20" t="n">
        <v>0</v>
      </c>
      <c r="S13" s="18" t="n">
        <v>7.78389859</v>
      </c>
      <c r="T13" s="20" t="n">
        <v>1.86998052</v>
      </c>
    </row>
    <row r="14" spans="1:20">
      <c r="A14" s="15" t="s">
        <v>411</v>
      </c>
      <c r="B14" s="17" t="n">
        <v>5587</v>
      </c>
      <c r="C14" s="18">
        <f>(0.0/B14*100)</f>
        <v/>
      </c>
      <c r="D14" s="19" t="n">
        <v>5587</v>
      </c>
      <c r="E14" s="18" t="n">
        <v>34.349731</v>
      </c>
      <c r="F14" s="20" t="n">
        <v>2.7415968</v>
      </c>
      <c r="G14" s="18" t="n">
        <v>31.8744274</v>
      </c>
      <c r="H14" s="20" t="n">
        <v>2.60165213</v>
      </c>
      <c r="I14" s="18" t="n">
        <v>31.8078366</v>
      </c>
      <c r="J14" s="20" t="n">
        <v>2.46718309</v>
      </c>
      <c r="K14" s="18" t="n">
        <v>0</v>
      </c>
      <c r="L14" s="20" t="n">
        <v>0</v>
      </c>
      <c r="M14" s="18" t="s">
        <v>404</v>
      </c>
      <c r="N14" s="20" t="s">
        <v>404</v>
      </c>
      <c r="O14" s="18" t="n">
        <v>0</v>
      </c>
      <c r="P14" s="20" t="n">
        <v>0</v>
      </c>
      <c r="Q14" s="18" t="n">
        <v>0</v>
      </c>
      <c r="R14" s="20" t="n">
        <v>0</v>
      </c>
      <c r="S14" s="18" t="n">
        <v>1.96800499</v>
      </c>
      <c r="T14" s="20" t="n">
        <v>0.7451196</v>
      </c>
    </row>
    <row r="15" spans="1:20">
      <c r="A15" s="15" t="s">
        <v>412</v>
      </c>
      <c r="B15" s="17" t="n">
        <v>5882</v>
      </c>
      <c r="C15" s="18">
        <f>(0.0/B15*100)</f>
        <v/>
      </c>
      <c r="D15" s="19" t="n">
        <v>5882</v>
      </c>
      <c r="E15" s="18" t="n">
        <v>52.54682513</v>
      </c>
      <c r="F15" s="20" t="n">
        <v>3.3992548</v>
      </c>
      <c r="G15" s="18" t="n">
        <v>18.24692185</v>
      </c>
      <c r="H15" s="20" t="n">
        <v>2.92774571</v>
      </c>
      <c r="I15" s="18" t="n">
        <v>25.98127606</v>
      </c>
      <c r="J15" s="20" t="n">
        <v>2.89824526</v>
      </c>
      <c r="K15" s="18" t="n">
        <v>0</v>
      </c>
      <c r="L15" s="20" t="n">
        <v>0</v>
      </c>
      <c r="M15" s="18" t="s">
        <v>404</v>
      </c>
      <c r="N15" s="20" t="s">
        <v>404</v>
      </c>
      <c r="O15" s="18" t="n">
        <v>0</v>
      </c>
      <c r="P15" s="20" t="n">
        <v>0</v>
      </c>
      <c r="Q15" s="18" t="n">
        <v>0</v>
      </c>
      <c r="R15" s="20" t="n">
        <v>0</v>
      </c>
      <c r="S15" s="18" t="n">
        <v>3.22497696</v>
      </c>
      <c r="T15" s="20" t="n">
        <v>1.4416585</v>
      </c>
    </row>
    <row r="16" spans="1:20">
      <c r="A16" s="15" t="s">
        <v>413</v>
      </c>
      <c r="B16" s="17" t="n">
        <v>6108</v>
      </c>
      <c r="C16" s="18">
        <f>(495.0/B16*100)</f>
        <v/>
      </c>
      <c r="D16" s="19" t="n">
        <v>5613</v>
      </c>
      <c r="E16" s="18" t="n">
        <v>40.85618227</v>
      </c>
      <c r="F16" s="20" t="n">
        <v>2.86376083</v>
      </c>
      <c r="G16" s="18" t="n">
        <v>9.674002359999999</v>
      </c>
      <c r="H16" s="20" t="n">
        <v>2.05908906</v>
      </c>
      <c r="I16" s="18" t="n">
        <v>41.94427062</v>
      </c>
      <c r="J16" s="20" t="n">
        <v>3.50553719</v>
      </c>
      <c r="K16" s="18" t="n">
        <v>0</v>
      </c>
      <c r="L16" s="20" t="n">
        <v>0</v>
      </c>
      <c r="M16" s="18" t="s">
        <v>404</v>
      </c>
      <c r="N16" s="20" t="s">
        <v>404</v>
      </c>
      <c r="O16" s="18" t="n">
        <v>0</v>
      </c>
      <c r="P16" s="20" t="n">
        <v>0</v>
      </c>
      <c r="Q16" s="18" t="n">
        <v>0</v>
      </c>
      <c r="R16" s="20" t="n">
        <v>0</v>
      </c>
      <c r="S16" s="18" t="n">
        <v>7.52554475</v>
      </c>
      <c r="T16" s="20" t="n">
        <v>1.69880774</v>
      </c>
    </row>
    <row r="17" spans="1:20">
      <c r="A17" s="15" t="s">
        <v>414</v>
      </c>
      <c r="B17" s="17" t="n">
        <v>6504</v>
      </c>
      <c r="C17" s="18">
        <f>(1325.0/B17*100)</f>
        <v/>
      </c>
      <c r="D17" s="19" t="n">
        <v>5179</v>
      </c>
      <c r="E17" s="18" t="n">
        <v>32.39199195</v>
      </c>
      <c r="F17" s="20" t="n">
        <v>3.43111046</v>
      </c>
      <c r="G17" s="18" t="n">
        <v>37.31554759</v>
      </c>
      <c r="H17" s="20" t="n">
        <v>3.02208132</v>
      </c>
      <c r="I17" s="18" t="n">
        <v>21.72908367</v>
      </c>
      <c r="J17" s="20" t="n">
        <v>2.64818826</v>
      </c>
      <c r="K17" s="18" t="n">
        <v>0</v>
      </c>
      <c r="L17" s="20" t="n">
        <v>0</v>
      </c>
      <c r="M17" s="18" t="s">
        <v>404</v>
      </c>
      <c r="N17" s="20" t="s">
        <v>404</v>
      </c>
      <c r="O17" s="18" t="n">
        <v>0</v>
      </c>
      <c r="P17" s="20" t="n">
        <v>0</v>
      </c>
      <c r="Q17" s="18" t="n">
        <v>0</v>
      </c>
      <c r="R17" s="20" t="n">
        <v>0</v>
      </c>
      <c r="S17" s="18" t="n">
        <v>8.56337679</v>
      </c>
      <c r="T17" s="20" t="n">
        <v>1.83912336</v>
      </c>
    </row>
    <row r="18" spans="1:20">
      <c r="A18" s="15" t="s">
        <v>415</v>
      </c>
      <c r="B18" s="17" t="n">
        <v>5532</v>
      </c>
      <c r="C18" s="18">
        <f>(0.0/B18*100)</f>
        <v/>
      </c>
      <c r="D18" s="19" t="n">
        <v>5532</v>
      </c>
      <c r="E18" s="18" t="n">
        <v>29.05977349</v>
      </c>
      <c r="F18" s="20" t="n">
        <v>3.07419278</v>
      </c>
      <c r="G18" s="18" t="n">
        <v>19.07364111</v>
      </c>
      <c r="H18" s="20" t="n">
        <v>2.91181851</v>
      </c>
      <c r="I18" s="18" t="n">
        <v>50.25864381</v>
      </c>
      <c r="J18" s="20" t="n">
        <v>3.58988517</v>
      </c>
      <c r="K18" s="18" t="n">
        <v>0</v>
      </c>
      <c r="L18" s="20" t="n">
        <v>0</v>
      </c>
      <c r="M18" s="18" t="s">
        <v>404</v>
      </c>
      <c r="N18" s="20" t="s">
        <v>404</v>
      </c>
      <c r="O18" s="18" t="n">
        <v>0</v>
      </c>
      <c r="P18" s="20" t="n">
        <v>0</v>
      </c>
      <c r="Q18" s="18" t="n">
        <v>0</v>
      </c>
      <c r="R18" s="20" t="n">
        <v>0</v>
      </c>
      <c r="S18" s="18" t="n">
        <v>1.60794159</v>
      </c>
      <c r="T18" s="20" t="n">
        <v>0.79817452</v>
      </c>
    </row>
    <row r="19" spans="1:20">
      <c r="A19" s="15" t="s">
        <v>416</v>
      </c>
      <c r="B19" s="17" t="n">
        <v>5658</v>
      </c>
      <c r="C19" s="18">
        <f>(327.0/B19*100)</f>
        <v/>
      </c>
      <c r="D19" s="19" t="n">
        <v>5331</v>
      </c>
      <c r="E19" s="18" t="n">
        <v>52.4904441</v>
      </c>
      <c r="F19" s="20" t="n">
        <v>3.55442489</v>
      </c>
      <c r="G19" s="18" t="n">
        <v>43.69806725</v>
      </c>
      <c r="H19" s="20" t="n">
        <v>3.43590109</v>
      </c>
      <c r="I19" s="18" t="n">
        <v>1.52539126</v>
      </c>
      <c r="J19" s="20" t="n">
        <v>0.89663027</v>
      </c>
      <c r="K19" s="18" t="n">
        <v>0</v>
      </c>
      <c r="L19" s="20" t="n">
        <v>0</v>
      </c>
      <c r="M19" s="18" t="s">
        <v>404</v>
      </c>
      <c r="N19" s="20" t="s">
        <v>404</v>
      </c>
      <c r="O19" s="18" t="n">
        <v>0</v>
      </c>
      <c r="P19" s="20" t="n">
        <v>0</v>
      </c>
      <c r="Q19" s="18" t="n">
        <v>0</v>
      </c>
      <c r="R19" s="20" t="n">
        <v>0</v>
      </c>
      <c r="S19" s="18" t="n">
        <v>2.28609739</v>
      </c>
      <c r="T19" s="20" t="n">
        <v>0.95309011</v>
      </c>
    </row>
    <row r="20" spans="1:20">
      <c r="A20" s="15" t="s">
        <v>417</v>
      </c>
      <c r="B20" s="17" t="n">
        <v>3371</v>
      </c>
      <c r="C20" s="18">
        <f>(24.0/B20*100)</f>
        <v/>
      </c>
      <c r="D20" s="19" t="n">
        <v>3347</v>
      </c>
      <c r="E20" s="18" t="n">
        <v>30.96310313</v>
      </c>
      <c r="F20" s="20" t="n">
        <v>0.24293807</v>
      </c>
      <c r="G20" s="18" t="n">
        <v>54.01210952</v>
      </c>
      <c r="H20" s="20" t="n">
        <v>0.3019094</v>
      </c>
      <c r="I20" s="18" t="n">
        <v>9.89555146</v>
      </c>
      <c r="J20" s="20" t="n">
        <v>0.18649762</v>
      </c>
      <c r="K20" s="18" t="n">
        <v>0</v>
      </c>
      <c r="L20" s="20" t="n">
        <v>0</v>
      </c>
      <c r="M20" s="18" t="s">
        <v>404</v>
      </c>
      <c r="N20" s="20" t="s">
        <v>404</v>
      </c>
      <c r="O20" s="18" t="n">
        <v>0</v>
      </c>
      <c r="P20" s="20" t="n">
        <v>0</v>
      </c>
      <c r="Q20" s="18" t="n">
        <v>0</v>
      </c>
      <c r="R20" s="20" t="n">
        <v>0</v>
      </c>
      <c r="S20" s="18" t="n">
        <v>5.12923589</v>
      </c>
      <c r="T20" s="20" t="n">
        <v>0.12231705</v>
      </c>
    </row>
    <row r="21" spans="1:20">
      <c r="A21" s="15" t="s">
        <v>418</v>
      </c>
      <c r="B21" s="17" t="n">
        <v>5741</v>
      </c>
      <c r="C21" s="18">
        <f>(0.0/B21*100)</f>
        <v/>
      </c>
      <c r="D21" s="19" t="n">
        <v>5741</v>
      </c>
      <c r="E21" s="18" t="n">
        <v>16.7647118</v>
      </c>
      <c r="F21" s="20" t="n">
        <v>2.9577121</v>
      </c>
      <c r="G21" s="18" t="n">
        <v>44.08393188</v>
      </c>
      <c r="H21" s="20" t="n">
        <v>3.56990083</v>
      </c>
      <c r="I21" s="18" t="n">
        <v>28.51076072</v>
      </c>
      <c r="J21" s="20" t="n">
        <v>3.96446994</v>
      </c>
      <c r="K21" s="18" t="n">
        <v>0</v>
      </c>
      <c r="L21" s="20" t="n">
        <v>0</v>
      </c>
      <c r="M21" s="18" t="s">
        <v>404</v>
      </c>
      <c r="N21" s="20" t="s">
        <v>404</v>
      </c>
      <c r="O21" s="18" t="n">
        <v>0</v>
      </c>
      <c r="P21" s="20" t="n">
        <v>0</v>
      </c>
      <c r="Q21" s="18" t="n">
        <v>0</v>
      </c>
      <c r="R21" s="20" t="n">
        <v>0</v>
      </c>
      <c r="S21" s="18" t="n">
        <v>10.64059561</v>
      </c>
      <c r="T21" s="20" t="n">
        <v>2.42939421</v>
      </c>
    </row>
    <row r="22" spans="1:20">
      <c r="A22" s="15" t="s">
        <v>419</v>
      </c>
      <c r="B22" s="17" t="n">
        <v>6598</v>
      </c>
      <c r="C22" s="18">
        <f>(0.0/B22*100)</f>
        <v/>
      </c>
      <c r="D22" s="19" t="n">
        <v>6598</v>
      </c>
      <c r="E22" s="18" t="n">
        <v>26.72943012</v>
      </c>
      <c r="F22" s="20" t="n">
        <v>3.32629932</v>
      </c>
      <c r="G22" s="18" t="n">
        <v>47.84983223</v>
      </c>
      <c r="H22" s="20" t="n">
        <v>4.09545693</v>
      </c>
      <c r="I22" s="18" t="n">
        <v>19.99061388</v>
      </c>
      <c r="J22" s="20" t="n">
        <v>3.37921429</v>
      </c>
      <c r="K22" s="18" t="n">
        <v>0</v>
      </c>
      <c r="L22" s="20" t="n">
        <v>0</v>
      </c>
      <c r="M22" s="18" t="s">
        <v>404</v>
      </c>
      <c r="N22" s="20" t="s">
        <v>404</v>
      </c>
      <c r="O22" s="18" t="n">
        <v>0</v>
      </c>
      <c r="P22" s="20" t="n">
        <v>0</v>
      </c>
      <c r="Q22" s="18" t="n">
        <v>0</v>
      </c>
      <c r="R22" s="20" t="n">
        <v>0</v>
      </c>
      <c r="S22" s="18" t="n">
        <v>5.43012377</v>
      </c>
      <c r="T22" s="20" t="n">
        <v>2.13245419</v>
      </c>
    </row>
    <row r="23" spans="1:20">
      <c r="A23" s="15" t="s">
        <v>420</v>
      </c>
      <c r="B23" s="17" t="n">
        <v>11583</v>
      </c>
      <c r="C23" s="18">
        <f>(3194.0/B23*100)</f>
        <v/>
      </c>
      <c r="D23" s="19" t="n">
        <v>8389</v>
      </c>
      <c r="E23" s="18" t="n">
        <v>14.93891594</v>
      </c>
      <c r="F23" s="20" t="n">
        <v>2.66267875</v>
      </c>
      <c r="G23" s="18" t="n">
        <v>47.35205405</v>
      </c>
      <c r="H23" s="20" t="n">
        <v>3.64797656</v>
      </c>
      <c r="I23" s="18" t="n">
        <v>29.88581069</v>
      </c>
      <c r="J23" s="20" t="n">
        <v>3.31904502</v>
      </c>
      <c r="K23" s="18" t="n">
        <v>0</v>
      </c>
      <c r="L23" s="20" t="n">
        <v>0</v>
      </c>
      <c r="M23" s="18" t="s">
        <v>404</v>
      </c>
      <c r="N23" s="20" t="s">
        <v>404</v>
      </c>
      <c r="O23" s="18" t="n">
        <v>0</v>
      </c>
      <c r="P23" s="20" t="n">
        <v>0</v>
      </c>
      <c r="Q23" s="18" t="n">
        <v>0</v>
      </c>
      <c r="R23" s="20" t="n">
        <v>0</v>
      </c>
      <c r="S23" s="18" t="n">
        <v>7.82321932</v>
      </c>
      <c r="T23" s="20" t="n">
        <v>2.03163846</v>
      </c>
    </row>
    <row r="24" spans="1:20">
      <c r="A24" s="15" t="s">
        <v>421</v>
      </c>
      <c r="B24" s="17" t="n">
        <v>6647</v>
      </c>
      <c r="C24" s="18">
        <f>(0.0/B24*100)</f>
        <v/>
      </c>
      <c r="D24" s="19" t="n">
        <v>6647</v>
      </c>
      <c r="E24" s="18" t="n">
        <v>12.16811611</v>
      </c>
      <c r="F24" s="20" t="n">
        <v>1.99876505</v>
      </c>
      <c r="G24" s="18" t="n">
        <v>55.8348786</v>
      </c>
      <c r="H24" s="20" t="n">
        <v>3.70047873</v>
      </c>
      <c r="I24" s="18" t="n">
        <v>31.99700529</v>
      </c>
      <c r="J24" s="20" t="n">
        <v>3.53333332</v>
      </c>
      <c r="K24" s="18" t="n">
        <v>0</v>
      </c>
      <c r="L24" s="20" t="n">
        <v>0</v>
      </c>
      <c r="M24" s="18" t="s">
        <v>404</v>
      </c>
      <c r="N24" s="20" t="s">
        <v>404</v>
      </c>
      <c r="O24" s="18" t="n">
        <v>0</v>
      </c>
      <c r="P24" s="20" t="n">
        <v>0</v>
      </c>
      <c r="Q24" s="18" t="n">
        <v>0</v>
      </c>
      <c r="R24" s="20" t="n">
        <v>0</v>
      </c>
      <c r="S24" s="18" t="n">
        <v>0</v>
      </c>
      <c r="T24" s="20" t="n">
        <v>0</v>
      </c>
    </row>
    <row r="25" spans="1:20">
      <c r="A25" s="15" t="s">
        <v>422</v>
      </c>
      <c r="B25" s="17" t="n">
        <v>5581</v>
      </c>
      <c r="C25" s="18">
        <f>(0.0/B25*100)</f>
        <v/>
      </c>
      <c r="D25" s="19" t="n">
        <v>5581</v>
      </c>
      <c r="E25" s="18" t="n">
        <v>57.69662835</v>
      </c>
      <c r="F25" s="20" t="n">
        <v>3.84899301</v>
      </c>
      <c r="G25" s="18" t="n">
        <v>41.58084693</v>
      </c>
      <c r="H25" s="20" t="n">
        <v>3.77815713</v>
      </c>
      <c r="I25" s="18" t="n">
        <v>0</v>
      </c>
      <c r="J25" s="20" t="n">
        <v>0</v>
      </c>
      <c r="K25" s="18" t="n">
        <v>0</v>
      </c>
      <c r="L25" s="20" t="n">
        <v>0</v>
      </c>
      <c r="M25" s="18" t="s">
        <v>404</v>
      </c>
      <c r="N25" s="20" t="s">
        <v>404</v>
      </c>
      <c r="O25" s="18" t="n">
        <v>0</v>
      </c>
      <c r="P25" s="20" t="n">
        <v>0</v>
      </c>
      <c r="Q25" s="18" t="n">
        <v>0</v>
      </c>
      <c r="R25" s="20" t="n">
        <v>0</v>
      </c>
      <c r="S25" s="18" t="n">
        <v>0.72252471</v>
      </c>
      <c r="T25" s="20" t="n">
        <v>0.71846868</v>
      </c>
    </row>
    <row r="26" spans="1:20">
      <c r="A26" s="15" t="s">
        <v>423</v>
      </c>
      <c r="B26" s="17" t="n">
        <v>4869</v>
      </c>
      <c r="C26" s="18">
        <f>(11.0/B26*100)</f>
        <v/>
      </c>
      <c r="D26" s="19" t="n">
        <v>4858</v>
      </c>
      <c r="E26" s="18" t="n">
        <v>46.26078412</v>
      </c>
      <c r="F26" s="20" t="n">
        <v>3.02976904</v>
      </c>
      <c r="G26" s="18" t="n">
        <v>33.95049233</v>
      </c>
      <c r="H26" s="20" t="n">
        <v>2.84771099</v>
      </c>
      <c r="I26" s="18" t="n">
        <v>16.73536121</v>
      </c>
      <c r="J26" s="20" t="n">
        <v>1.76633399</v>
      </c>
      <c r="K26" s="18" t="n">
        <v>0</v>
      </c>
      <c r="L26" s="20" t="n">
        <v>0</v>
      </c>
      <c r="M26" s="18" t="s">
        <v>404</v>
      </c>
      <c r="N26" s="20" t="s">
        <v>404</v>
      </c>
      <c r="O26" s="18" t="n">
        <v>0</v>
      </c>
      <c r="P26" s="20" t="n">
        <v>0</v>
      </c>
      <c r="Q26" s="18" t="n">
        <v>0</v>
      </c>
      <c r="R26" s="20" t="n">
        <v>0</v>
      </c>
      <c r="S26" s="18" t="n">
        <v>3.05336234</v>
      </c>
      <c r="T26" s="20" t="n">
        <v>1.14105928</v>
      </c>
    </row>
    <row r="27" spans="1:20">
      <c r="A27" s="15" t="s">
        <v>424</v>
      </c>
      <c r="B27" s="17" t="n">
        <v>5299</v>
      </c>
      <c r="C27" s="18">
        <f>(0.0/B27*100)</f>
        <v/>
      </c>
      <c r="D27" s="19" t="n">
        <v>5299</v>
      </c>
      <c r="E27" s="18" t="n">
        <v>30.21150162</v>
      </c>
      <c r="F27" s="20" t="n">
        <v>0.09200406</v>
      </c>
      <c r="G27" s="18" t="n">
        <v>9.704242750000001</v>
      </c>
      <c r="H27" s="20" t="n">
        <v>0.07218744000000001</v>
      </c>
      <c r="I27" s="18" t="n">
        <v>57.14201601</v>
      </c>
      <c r="J27" s="20" t="n">
        <v>0.11647515</v>
      </c>
      <c r="K27" s="18" t="n">
        <v>0</v>
      </c>
      <c r="L27" s="20" t="n">
        <v>0</v>
      </c>
      <c r="M27" s="18" t="s">
        <v>404</v>
      </c>
      <c r="N27" s="20" t="s">
        <v>404</v>
      </c>
      <c r="O27" s="18" t="n">
        <v>0</v>
      </c>
      <c r="P27" s="20" t="n">
        <v>0</v>
      </c>
      <c r="Q27" s="18" t="n">
        <v>0</v>
      </c>
      <c r="R27" s="20" t="n">
        <v>0</v>
      </c>
      <c r="S27" s="18" t="n">
        <v>2.94223961</v>
      </c>
      <c r="T27" s="20" t="n">
        <v>0.00522984</v>
      </c>
    </row>
    <row r="28" spans="1:20">
      <c r="A28" s="15" t="s">
        <v>425</v>
      </c>
      <c r="B28" s="17" t="n">
        <v>7568</v>
      </c>
      <c r="C28" s="18">
        <f>(0.0/B28*100)</f>
        <v/>
      </c>
      <c r="D28" s="19" t="n">
        <v>7568</v>
      </c>
      <c r="E28" s="18" t="n">
        <v>54.96539053</v>
      </c>
      <c r="F28" s="20" t="n">
        <v>3.47747317</v>
      </c>
      <c r="G28" s="18" t="n">
        <v>32.01238281</v>
      </c>
      <c r="H28" s="20" t="n">
        <v>3.07433943</v>
      </c>
      <c r="I28" s="18" t="n">
        <v>11.27049381</v>
      </c>
      <c r="J28" s="20" t="n">
        <v>2.12635042</v>
      </c>
      <c r="K28" s="18" t="n">
        <v>0</v>
      </c>
      <c r="L28" s="20" t="n">
        <v>0</v>
      </c>
      <c r="M28" s="18" t="s">
        <v>404</v>
      </c>
      <c r="N28" s="20" t="s">
        <v>404</v>
      </c>
      <c r="O28" s="18" t="n">
        <v>0</v>
      </c>
      <c r="P28" s="20" t="n">
        <v>0</v>
      </c>
      <c r="Q28" s="18" t="n">
        <v>0</v>
      </c>
      <c r="R28" s="20" t="n">
        <v>0</v>
      </c>
      <c r="S28" s="18" t="n">
        <v>1.75173284</v>
      </c>
      <c r="T28" s="20" t="n">
        <v>1.0282352</v>
      </c>
    </row>
    <row r="29" spans="1:20">
      <c r="A29" s="15" t="s">
        <v>426</v>
      </c>
      <c r="B29" s="17" t="n">
        <v>5385</v>
      </c>
      <c r="C29" s="18">
        <f>(1123.0/B29*100)</f>
        <v/>
      </c>
      <c r="D29" s="19" t="n">
        <v>4262</v>
      </c>
      <c r="E29" s="18" t="n">
        <v>14.44537847</v>
      </c>
      <c r="F29" s="20" t="n">
        <v>2.67135959</v>
      </c>
      <c r="G29" s="18" t="n">
        <v>31.09608882</v>
      </c>
      <c r="H29" s="20" t="n">
        <v>3.92340953</v>
      </c>
      <c r="I29" s="18" t="n">
        <v>24.16191962</v>
      </c>
      <c r="J29" s="20" t="n">
        <v>4.05854297</v>
      </c>
      <c r="K29" s="18" t="n">
        <v>0</v>
      </c>
      <c r="L29" s="20" t="n">
        <v>0</v>
      </c>
      <c r="M29" s="18" t="s">
        <v>404</v>
      </c>
      <c r="N29" s="20" t="s">
        <v>404</v>
      </c>
      <c r="O29" s="18" t="n">
        <v>0</v>
      </c>
      <c r="P29" s="20" t="n">
        <v>0</v>
      </c>
      <c r="Q29" s="18" t="n">
        <v>0</v>
      </c>
      <c r="R29" s="20" t="n">
        <v>0</v>
      </c>
      <c r="S29" s="18" t="n">
        <v>30.29661309</v>
      </c>
      <c r="T29" s="20" t="n">
        <v>4.05835604</v>
      </c>
    </row>
    <row r="30" spans="1:20">
      <c r="A30" s="15" t="s">
        <v>427</v>
      </c>
      <c r="B30" s="17" t="n">
        <v>4520</v>
      </c>
      <c r="C30" s="18">
        <f>(1076.0/B30*100)</f>
        <v/>
      </c>
      <c r="D30" s="19" t="n">
        <v>3444</v>
      </c>
      <c r="E30" s="18" t="n">
        <v>48.27966215</v>
      </c>
      <c r="F30" s="20" t="n">
        <v>4.17588148</v>
      </c>
      <c r="G30" s="18" t="n">
        <v>43.21341984</v>
      </c>
      <c r="H30" s="20" t="n">
        <v>3.63162487</v>
      </c>
      <c r="I30" s="18" t="n">
        <v>6.49578567</v>
      </c>
      <c r="J30" s="20" t="n">
        <v>2.61156442</v>
      </c>
      <c r="K30" s="18" t="n">
        <v>0</v>
      </c>
      <c r="L30" s="20" t="n">
        <v>0</v>
      </c>
      <c r="M30" s="18" t="s">
        <v>404</v>
      </c>
      <c r="N30" s="20" t="s">
        <v>404</v>
      </c>
      <c r="O30" s="18" t="n">
        <v>0</v>
      </c>
      <c r="P30" s="20" t="n">
        <v>0</v>
      </c>
      <c r="Q30" s="18" t="n">
        <v>0</v>
      </c>
      <c r="R30" s="20" t="n">
        <v>0</v>
      </c>
      <c r="S30" s="18" t="n">
        <v>2.01113233</v>
      </c>
      <c r="T30" s="20" t="n">
        <v>1.19865625</v>
      </c>
    </row>
    <row r="31" spans="1:20">
      <c r="A31" s="15" t="s">
        <v>428</v>
      </c>
      <c r="B31" s="17" t="n">
        <v>5456</v>
      </c>
      <c r="C31" s="18">
        <f>(502.0/B31*100)</f>
        <v/>
      </c>
      <c r="D31" s="19" t="n">
        <v>4954</v>
      </c>
      <c r="E31" s="18" t="n">
        <v>25.9412853</v>
      </c>
      <c r="F31" s="20" t="n">
        <v>3.23679642</v>
      </c>
      <c r="G31" s="18" t="n">
        <v>52.752426</v>
      </c>
      <c r="H31" s="20" t="n">
        <v>3.88388908</v>
      </c>
      <c r="I31" s="18" t="n">
        <v>8.64381099</v>
      </c>
      <c r="J31" s="20" t="n">
        <v>2.10352117</v>
      </c>
      <c r="K31" s="18" t="n">
        <v>0</v>
      </c>
      <c r="L31" s="20" t="n">
        <v>0</v>
      </c>
      <c r="M31" s="18" t="s">
        <v>404</v>
      </c>
      <c r="N31" s="20" t="s">
        <v>404</v>
      </c>
      <c r="O31" s="18" t="n">
        <v>0</v>
      </c>
      <c r="P31" s="20" t="n">
        <v>0</v>
      </c>
      <c r="Q31" s="18" t="n">
        <v>0</v>
      </c>
      <c r="R31" s="20" t="n">
        <v>0</v>
      </c>
      <c r="S31" s="18" t="n">
        <v>12.66247771</v>
      </c>
      <c r="T31" s="20" t="n">
        <v>2.32765998</v>
      </c>
    </row>
    <row r="32" spans="1:20">
      <c r="A32" s="15" t="s">
        <v>429</v>
      </c>
      <c r="B32" s="17" t="n">
        <v>4478</v>
      </c>
      <c r="C32" s="18">
        <f>(0.0/B32*100)</f>
        <v/>
      </c>
      <c r="D32" s="19" t="n">
        <v>4478</v>
      </c>
      <c r="E32" s="18" t="n">
        <v>24.20900837</v>
      </c>
      <c r="F32" s="20" t="n">
        <v>3.57735037</v>
      </c>
      <c r="G32" s="18" t="n">
        <v>56.62502954</v>
      </c>
      <c r="H32" s="20" t="n">
        <v>4.16867094</v>
      </c>
      <c r="I32" s="18" t="n">
        <v>15.89777118</v>
      </c>
      <c r="J32" s="20" t="n">
        <v>3.03486237</v>
      </c>
      <c r="K32" s="18" t="n">
        <v>0</v>
      </c>
      <c r="L32" s="20" t="n">
        <v>0</v>
      </c>
      <c r="M32" s="18" t="s">
        <v>404</v>
      </c>
      <c r="N32" s="20" t="s">
        <v>404</v>
      </c>
      <c r="O32" s="18" t="n">
        <v>0</v>
      </c>
      <c r="P32" s="20" t="n">
        <v>0</v>
      </c>
      <c r="Q32" s="18" t="n">
        <v>0</v>
      </c>
      <c r="R32" s="20" t="n">
        <v>0</v>
      </c>
      <c r="S32" s="18" t="n">
        <v>3.2681909</v>
      </c>
      <c r="T32" s="20" t="n">
        <v>1.46313376</v>
      </c>
    </row>
    <row r="33" spans="1:20">
      <c r="A33" s="15" t="s">
        <v>430</v>
      </c>
      <c r="B33" s="17" t="n">
        <v>7325</v>
      </c>
      <c r="C33" s="18">
        <f>(29.0/B33*100)</f>
        <v/>
      </c>
      <c r="D33" s="19" t="n">
        <v>7296</v>
      </c>
      <c r="E33" s="18" t="n">
        <v>24.98216602</v>
      </c>
      <c r="F33" s="20" t="n">
        <v>3.32189627</v>
      </c>
      <c r="G33" s="18" t="n">
        <v>56.56134311</v>
      </c>
      <c r="H33" s="20" t="n">
        <v>3.64740597</v>
      </c>
      <c r="I33" s="18" t="n">
        <v>16.86868763</v>
      </c>
      <c r="J33" s="20" t="n">
        <v>2.81128334</v>
      </c>
      <c r="K33" s="18" t="n">
        <v>0</v>
      </c>
      <c r="L33" s="20" t="n">
        <v>0</v>
      </c>
      <c r="M33" s="18" t="s">
        <v>404</v>
      </c>
      <c r="N33" s="20" t="s">
        <v>404</v>
      </c>
      <c r="O33" s="18" t="n">
        <v>0</v>
      </c>
      <c r="P33" s="20" t="n">
        <v>0</v>
      </c>
      <c r="Q33" s="18" t="n">
        <v>0</v>
      </c>
      <c r="R33" s="20" t="n">
        <v>0</v>
      </c>
      <c r="S33" s="18" t="n">
        <v>1.58780324</v>
      </c>
      <c r="T33" s="20" t="n">
        <v>0.82204393</v>
      </c>
    </row>
    <row r="34" spans="1:20">
      <c r="A34" s="15" t="s">
        <v>431</v>
      </c>
      <c r="B34" s="17" t="n">
        <v>6350</v>
      </c>
      <c r="C34" s="18">
        <f>(0.0/B34*100)</f>
        <v/>
      </c>
      <c r="D34" s="19" t="n">
        <v>6350</v>
      </c>
      <c r="E34" s="18" t="n">
        <v>68.36809465</v>
      </c>
      <c r="F34" s="20" t="n">
        <v>2.96754079</v>
      </c>
      <c r="G34" s="18" t="n">
        <v>21.74216164</v>
      </c>
      <c r="H34" s="20" t="n">
        <v>2.49748328</v>
      </c>
      <c r="I34" s="18" t="n">
        <v>8.075062620000001</v>
      </c>
      <c r="J34" s="20" t="n">
        <v>1.73539707</v>
      </c>
      <c r="K34" s="18" t="n">
        <v>0</v>
      </c>
      <c r="L34" s="20" t="n">
        <v>0</v>
      </c>
      <c r="M34" s="18" t="s">
        <v>404</v>
      </c>
      <c r="N34" s="20" t="s">
        <v>404</v>
      </c>
      <c r="O34" s="18" t="n">
        <v>0</v>
      </c>
      <c r="P34" s="20" t="n">
        <v>0</v>
      </c>
      <c r="Q34" s="18" t="n">
        <v>0</v>
      </c>
      <c r="R34" s="20" t="n">
        <v>0</v>
      </c>
      <c r="S34" s="18" t="n">
        <v>1.8146811</v>
      </c>
      <c r="T34" s="20" t="n">
        <v>0.81314261</v>
      </c>
    </row>
    <row r="35" spans="1:20">
      <c r="A35" s="15" t="s">
        <v>432</v>
      </c>
      <c r="B35" s="17" t="n">
        <v>6406</v>
      </c>
      <c r="C35" s="18">
        <f>(443.0/B35*100)</f>
        <v/>
      </c>
      <c r="D35" s="19" t="n">
        <v>5963</v>
      </c>
      <c r="E35" s="18" t="n">
        <v>67.909053</v>
      </c>
      <c r="F35" s="20" t="n">
        <v>0.58998691</v>
      </c>
      <c r="G35" s="18" t="n">
        <v>26.16412233</v>
      </c>
      <c r="H35" s="20" t="n">
        <v>0.37011769</v>
      </c>
      <c r="I35" s="18" t="n">
        <v>4.35955237</v>
      </c>
      <c r="J35" s="20" t="n">
        <v>0.53754417</v>
      </c>
      <c r="K35" s="18" t="n">
        <v>0</v>
      </c>
      <c r="L35" s="20" t="n">
        <v>0</v>
      </c>
      <c r="M35" s="18" t="s">
        <v>404</v>
      </c>
      <c r="N35" s="20" t="s">
        <v>404</v>
      </c>
      <c r="O35" s="18" t="n">
        <v>0</v>
      </c>
      <c r="P35" s="20" t="n">
        <v>0</v>
      </c>
      <c r="Q35" s="18" t="n">
        <v>0</v>
      </c>
      <c r="R35" s="20" t="n">
        <v>0</v>
      </c>
      <c r="S35" s="18" t="n">
        <v>1.5672723</v>
      </c>
      <c r="T35" s="20" t="n">
        <v>0.14125984</v>
      </c>
    </row>
    <row r="36" spans="1:20">
      <c r="A36" s="15" t="s">
        <v>433</v>
      </c>
      <c r="B36" s="17" t="n">
        <v>6736</v>
      </c>
      <c r="C36" s="18">
        <f>(10.0/B36*100)</f>
        <v/>
      </c>
      <c r="D36" s="19" t="n">
        <v>6726</v>
      </c>
      <c r="E36" s="18" t="n">
        <v>37.08896453</v>
      </c>
      <c r="F36" s="20" t="n">
        <v>3.26072785</v>
      </c>
      <c r="G36" s="18" t="n">
        <v>44.06055695</v>
      </c>
      <c r="H36" s="20" t="n">
        <v>3.56699318</v>
      </c>
      <c r="I36" s="18" t="n">
        <v>16.87113705</v>
      </c>
      <c r="J36" s="20" t="n">
        <v>2.81154192</v>
      </c>
      <c r="K36" s="18" t="n">
        <v>0</v>
      </c>
      <c r="L36" s="20" t="n">
        <v>0</v>
      </c>
      <c r="M36" s="18" t="s">
        <v>404</v>
      </c>
      <c r="N36" s="20" t="s">
        <v>404</v>
      </c>
      <c r="O36" s="18" t="n">
        <v>0</v>
      </c>
      <c r="P36" s="20" t="n">
        <v>0</v>
      </c>
      <c r="Q36" s="18" t="n">
        <v>0</v>
      </c>
      <c r="R36" s="20" t="n">
        <v>0</v>
      </c>
      <c r="S36" s="18" t="n">
        <v>1.97934147</v>
      </c>
      <c r="T36" s="20" t="n">
        <v>0.95574222</v>
      </c>
    </row>
    <row r="37" spans="1:20">
      <c r="A37" s="15" t="s">
        <v>434</v>
      </c>
      <c r="B37" s="17" t="n">
        <v>5458</v>
      </c>
      <c r="C37" s="18">
        <f>(0.0/B37*100)</f>
        <v/>
      </c>
      <c r="D37" s="19" t="n">
        <v>5458</v>
      </c>
      <c r="E37" s="18" t="n">
        <v>58.73950311</v>
      </c>
      <c r="F37" s="20" t="n">
        <v>3.91097523</v>
      </c>
      <c r="G37" s="18" t="n">
        <v>37.88712169</v>
      </c>
      <c r="H37" s="20" t="n">
        <v>3.78189155</v>
      </c>
      <c r="I37" s="18" t="n">
        <v>2.17421062</v>
      </c>
      <c r="J37" s="20" t="n">
        <v>1.07694881</v>
      </c>
      <c r="K37" s="18" t="n">
        <v>0</v>
      </c>
      <c r="L37" s="20" t="n">
        <v>0</v>
      </c>
      <c r="M37" s="18" t="s">
        <v>404</v>
      </c>
      <c r="N37" s="20" t="s">
        <v>404</v>
      </c>
      <c r="O37" s="18" t="n">
        <v>0</v>
      </c>
      <c r="P37" s="20" t="n">
        <v>0</v>
      </c>
      <c r="Q37" s="18" t="n">
        <v>0</v>
      </c>
      <c r="R37" s="20" t="n">
        <v>0</v>
      </c>
      <c r="S37" s="18" t="n">
        <v>1.19916457</v>
      </c>
      <c r="T37" s="20" t="n">
        <v>0.8188498400000001</v>
      </c>
    </row>
    <row r="38" spans="1:20">
      <c r="A38" s="15" t="s">
        <v>435</v>
      </c>
      <c r="B38" s="17" t="n">
        <v>5860</v>
      </c>
      <c r="C38" s="18">
        <f>(268.0/B38*100)</f>
        <v/>
      </c>
      <c r="D38" s="19" t="n">
        <v>5592</v>
      </c>
      <c r="E38" s="18" t="n">
        <v>28.12871092</v>
      </c>
      <c r="F38" s="20" t="n">
        <v>3.15637785</v>
      </c>
      <c r="G38" s="18" t="n">
        <v>19.03595215</v>
      </c>
      <c r="H38" s="20" t="n">
        <v>2.60033775</v>
      </c>
      <c r="I38" s="18" t="n">
        <v>50.24386396</v>
      </c>
      <c r="J38" s="20" t="n">
        <v>3.51722842</v>
      </c>
      <c r="K38" s="18" t="n">
        <v>0</v>
      </c>
      <c r="L38" s="20" t="n">
        <v>0</v>
      </c>
      <c r="M38" s="18" t="s">
        <v>404</v>
      </c>
      <c r="N38" s="20" t="s">
        <v>404</v>
      </c>
      <c r="O38" s="18" t="n">
        <v>0</v>
      </c>
      <c r="P38" s="20" t="n">
        <v>0</v>
      </c>
      <c r="Q38" s="18" t="n">
        <v>0</v>
      </c>
      <c r="R38" s="20" t="n">
        <v>0</v>
      </c>
      <c r="S38" s="18" t="n">
        <v>2.59147297</v>
      </c>
      <c r="T38" s="20" t="n">
        <v>1.26153173</v>
      </c>
    </row>
    <row r="39" spans="1:20">
      <c r="A39" s="15" t="s">
        <v>436</v>
      </c>
      <c r="B39" s="17" t="n">
        <v>5895</v>
      </c>
      <c r="C39" s="18">
        <f>(0.0/B39*100)</f>
        <v/>
      </c>
      <c r="D39" s="19" t="n">
        <v>5895</v>
      </c>
      <c r="E39" s="18" t="n">
        <v>54.91629577</v>
      </c>
      <c r="F39" s="20" t="n">
        <v>4.35433356</v>
      </c>
      <c r="G39" s="18" t="n">
        <v>28.15742793</v>
      </c>
      <c r="H39" s="20" t="n">
        <v>3.71702339</v>
      </c>
      <c r="I39" s="18" t="n">
        <v>15.95377055</v>
      </c>
      <c r="J39" s="20" t="n">
        <v>3.00510143</v>
      </c>
      <c r="K39" s="18" t="n">
        <v>0</v>
      </c>
      <c r="L39" s="20" t="n">
        <v>0</v>
      </c>
      <c r="M39" s="18" t="s">
        <v>404</v>
      </c>
      <c r="N39" s="20" t="s">
        <v>404</v>
      </c>
      <c r="O39" s="18" t="n">
        <v>0</v>
      </c>
      <c r="P39" s="20" t="n">
        <v>0</v>
      </c>
      <c r="Q39" s="18" t="n">
        <v>0</v>
      </c>
      <c r="R39" s="20" t="n">
        <v>0</v>
      </c>
      <c r="S39" s="18" t="n">
        <v>0.9725057499999999</v>
      </c>
      <c r="T39" s="20" t="n">
        <v>0.91798013</v>
      </c>
    </row>
    <row r="40" spans="1:20">
      <c r="A40" s="15" t="s">
        <v>437</v>
      </c>
      <c r="B40" s="17" t="n">
        <v>14157</v>
      </c>
      <c r="C40" s="18">
        <f>(2978.0/B40*100)</f>
        <v/>
      </c>
      <c r="D40" s="19" t="n">
        <v>11179</v>
      </c>
      <c r="E40" s="18" t="n">
        <v>55.49260146</v>
      </c>
      <c r="F40" s="20" t="n">
        <v>3.52509772</v>
      </c>
      <c r="G40" s="18" t="n">
        <v>38.57573301</v>
      </c>
      <c r="H40" s="20" t="n">
        <v>3.74944004</v>
      </c>
      <c r="I40" s="18" t="n">
        <v>1.80556388</v>
      </c>
      <c r="J40" s="20" t="n">
        <v>0.8399514300000001</v>
      </c>
      <c r="K40" s="18" t="n">
        <v>0</v>
      </c>
      <c r="L40" s="20" t="n">
        <v>0</v>
      </c>
      <c r="M40" s="18" t="s">
        <v>404</v>
      </c>
      <c r="N40" s="20" t="s">
        <v>404</v>
      </c>
      <c r="O40" s="18" t="n">
        <v>0</v>
      </c>
      <c r="P40" s="20" t="n">
        <v>0</v>
      </c>
      <c r="Q40" s="18" t="n">
        <v>0</v>
      </c>
      <c r="R40" s="20" t="n">
        <v>0</v>
      </c>
      <c r="S40" s="18" t="n">
        <v>4.12610166</v>
      </c>
      <c r="T40" s="20" t="n">
        <v>1.10756762</v>
      </c>
    </row>
    <row r="41" spans="1:20">
      <c r="A41" s="15" t="s">
        <v>438</v>
      </c>
      <c r="B41" s="17" t="n">
        <v>5712</v>
      </c>
      <c r="C41" s="18">
        <f>(99.0/B41*100)</f>
        <v/>
      </c>
      <c r="D41" s="19" t="n">
        <v>5613</v>
      </c>
      <c r="E41" s="18" t="n">
        <v>73.76714789</v>
      </c>
      <c r="F41" s="20" t="n">
        <v>3.5066908</v>
      </c>
      <c r="G41" s="18" t="n">
        <v>20.30756392</v>
      </c>
      <c r="H41" s="20" t="n">
        <v>2.97502621</v>
      </c>
      <c r="I41" s="18" t="n">
        <v>4.00950537</v>
      </c>
      <c r="J41" s="20" t="n">
        <v>1.35119504</v>
      </c>
      <c r="K41" s="18" t="n">
        <v>0</v>
      </c>
      <c r="L41" s="20" t="n">
        <v>0</v>
      </c>
      <c r="M41" s="18" t="s">
        <v>404</v>
      </c>
      <c r="N41" s="20" t="s">
        <v>404</v>
      </c>
      <c r="O41" s="18" t="n">
        <v>0</v>
      </c>
      <c r="P41" s="20" t="n">
        <v>0</v>
      </c>
      <c r="Q41" s="18" t="n">
        <v>0</v>
      </c>
      <c r="R41" s="20" t="n">
        <v>0</v>
      </c>
      <c r="S41" s="18" t="n">
        <v>1.91578282</v>
      </c>
      <c r="T41" s="20" t="n">
        <v>1.08859377</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65.15343378999999</v>
      </c>
      <c r="F44" s="20" t="n">
        <v>3.24299981</v>
      </c>
      <c r="G44" s="18" t="n">
        <v>26.73786177</v>
      </c>
      <c r="H44" s="20" t="n">
        <v>2.98038012</v>
      </c>
      <c r="I44" s="18" t="n">
        <v>4.69087333</v>
      </c>
      <c r="J44" s="20" t="n">
        <v>1.35283939</v>
      </c>
      <c r="K44" s="18" t="n">
        <v>0</v>
      </c>
      <c r="L44" s="20" t="n">
        <v>0</v>
      </c>
      <c r="M44" s="18" t="s">
        <v>404</v>
      </c>
      <c r="N44" s="20" t="s">
        <v>404</v>
      </c>
      <c r="O44" s="18" t="n">
        <v>0</v>
      </c>
      <c r="P44" s="20" t="n">
        <v>0</v>
      </c>
      <c r="Q44" s="18" t="n">
        <v>1.58241622</v>
      </c>
      <c r="R44" s="20" t="n">
        <v>0.5384812</v>
      </c>
      <c r="S44" s="18" t="n">
        <v>1.8354149</v>
      </c>
      <c r="T44" s="20" t="n">
        <v>0.950595</v>
      </c>
    </row>
    <row r="45" spans="1:20">
      <c r="A45" s="15" t="s">
        <v>442</v>
      </c>
      <c r="B45" s="17" t="n">
        <v>5519</v>
      </c>
      <c r="C45" s="18">
        <f>(0.0/B45*100)</f>
        <v/>
      </c>
      <c r="D45" s="19" t="n">
        <v>5519</v>
      </c>
      <c r="E45" s="18" t="n">
        <v>44.86587706</v>
      </c>
      <c r="F45" s="20" t="n">
        <v>3.77016758</v>
      </c>
      <c r="G45" s="18" t="n">
        <v>35.17288317</v>
      </c>
      <c r="H45" s="20" t="n">
        <v>4.0155396</v>
      </c>
      <c r="I45" s="18" t="n">
        <v>12.92665099</v>
      </c>
      <c r="J45" s="20" t="n">
        <v>2.63773157</v>
      </c>
      <c r="K45" s="18" t="n">
        <v>0</v>
      </c>
      <c r="L45" s="20" t="n">
        <v>0</v>
      </c>
      <c r="M45" s="18" t="s">
        <v>404</v>
      </c>
      <c r="N45" s="20" t="s">
        <v>404</v>
      </c>
      <c r="O45" s="18" t="n">
        <v>0</v>
      </c>
      <c r="P45" s="20" t="n">
        <v>0</v>
      </c>
      <c r="Q45" s="18" t="n">
        <v>0</v>
      </c>
      <c r="R45" s="20" t="n">
        <v>0</v>
      </c>
      <c r="S45" s="18" t="n">
        <v>7.03458878</v>
      </c>
      <c r="T45" s="20" t="n">
        <v>2.06410189</v>
      </c>
    </row>
    <row r="46" spans="1:20">
      <c r="A46" s="15" t="s">
        <v>443</v>
      </c>
      <c r="B46" s="17" t="n">
        <v>23141</v>
      </c>
      <c r="C46" s="18">
        <f>(4196.0/B46*100)</f>
        <v/>
      </c>
      <c r="D46" s="19" t="n">
        <v>18945</v>
      </c>
      <c r="E46" s="18" t="n">
        <v>60.4387165</v>
      </c>
      <c r="F46" s="20" t="n">
        <v>2.4094096</v>
      </c>
      <c r="G46" s="18" t="n">
        <v>20.46949126</v>
      </c>
      <c r="H46" s="20" t="n">
        <v>2.01370846</v>
      </c>
      <c r="I46" s="18" t="n">
        <v>11.99148601</v>
      </c>
      <c r="J46" s="20" t="n">
        <v>1.4819048</v>
      </c>
      <c r="K46" s="18" t="n">
        <v>0</v>
      </c>
      <c r="L46" s="20" t="n">
        <v>0</v>
      </c>
      <c r="M46" s="18" t="s">
        <v>404</v>
      </c>
      <c r="N46" s="20" t="s">
        <v>404</v>
      </c>
      <c r="O46" s="18" t="n">
        <v>0</v>
      </c>
      <c r="P46" s="20" t="n">
        <v>0</v>
      </c>
      <c r="Q46" s="18" t="n">
        <v>0</v>
      </c>
      <c r="R46" s="20" t="n">
        <v>0</v>
      </c>
      <c r="S46" s="18" t="n">
        <v>7.10030623</v>
      </c>
      <c r="T46" s="20" t="n">
        <v>1.1260938</v>
      </c>
    </row>
    <row r="47" spans="1:20">
      <c r="A47" s="15" t="s">
        <v>444</v>
      </c>
      <c r="B47" s="17" t="n">
        <v>5928</v>
      </c>
      <c r="C47" s="18">
        <f>(0.0/B47*100)</f>
        <v/>
      </c>
      <c r="D47" s="19" t="n">
        <v>5928</v>
      </c>
      <c r="E47" s="18" t="n">
        <v>59.2925481</v>
      </c>
      <c r="F47" s="20" t="n">
        <v>4.2381889</v>
      </c>
      <c r="G47" s="18" t="n">
        <v>22.10307475</v>
      </c>
      <c r="H47" s="20" t="n">
        <v>3.65528738</v>
      </c>
      <c r="I47" s="18" t="n">
        <v>14.94105057</v>
      </c>
      <c r="J47" s="20" t="n">
        <v>2.76851614</v>
      </c>
      <c r="K47" s="18" t="n">
        <v>0</v>
      </c>
      <c r="L47" s="20" t="n">
        <v>0</v>
      </c>
      <c r="M47" s="18" t="s">
        <v>404</v>
      </c>
      <c r="N47" s="20" t="s">
        <v>404</v>
      </c>
      <c r="O47" s="18" t="n">
        <v>0</v>
      </c>
      <c r="P47" s="20" t="n">
        <v>0</v>
      </c>
      <c r="Q47" s="18" t="n">
        <v>0</v>
      </c>
      <c r="R47" s="20" t="n">
        <v>0</v>
      </c>
      <c r="S47" s="18" t="n">
        <v>3.66332659</v>
      </c>
      <c r="T47" s="20" t="n">
        <v>1.49500967</v>
      </c>
    </row>
    <row r="48" spans="1:20">
      <c r="A48" s="15" t="s">
        <v>445</v>
      </c>
      <c r="B48" s="17" t="n">
        <v>9841</v>
      </c>
      <c r="C48" s="18">
        <f>(40.0/B48*100)</f>
        <v/>
      </c>
      <c r="D48" s="19" t="n">
        <v>9801</v>
      </c>
      <c r="E48" s="18" t="n">
        <v>20.8549515</v>
      </c>
      <c r="F48" s="20" t="n">
        <v>3.18842384</v>
      </c>
      <c r="G48" s="18" t="n">
        <v>53.1898216</v>
      </c>
      <c r="H48" s="20" t="n">
        <v>3.22031152</v>
      </c>
      <c r="I48" s="18" t="n">
        <v>24.56520658</v>
      </c>
      <c r="J48" s="20" t="n">
        <v>3.17469491</v>
      </c>
      <c r="K48" s="18" t="n">
        <v>0</v>
      </c>
      <c r="L48" s="20" t="n">
        <v>0</v>
      </c>
      <c r="M48" s="18" t="s">
        <v>404</v>
      </c>
      <c r="N48" s="20" t="s">
        <v>404</v>
      </c>
      <c r="O48" s="18" t="n">
        <v>0</v>
      </c>
      <c r="P48" s="20" t="n">
        <v>0</v>
      </c>
      <c r="Q48" s="18" t="n">
        <v>0</v>
      </c>
      <c r="R48" s="20" t="n">
        <v>0</v>
      </c>
      <c r="S48" s="18" t="n">
        <v>1.39002032</v>
      </c>
      <c r="T48" s="20" t="n">
        <v>0.63163611</v>
      </c>
    </row>
    <row r="49" spans="1:20">
      <c r="A49" s="15" t="s">
        <v>446</v>
      </c>
      <c r="B49" s="17" t="n">
        <v>6349</v>
      </c>
      <c r="C49" s="18">
        <f>(52.0/B49*100)</f>
        <v/>
      </c>
      <c r="D49" s="19" t="n">
        <v>6297</v>
      </c>
      <c r="E49" s="18" t="n">
        <v>37.13874482</v>
      </c>
      <c r="F49" s="20" t="n">
        <v>3.37377243</v>
      </c>
      <c r="G49" s="18" t="n">
        <v>36.84300337</v>
      </c>
      <c r="H49" s="20" t="n">
        <v>3.10305827</v>
      </c>
      <c r="I49" s="18" t="n">
        <v>24.33737974</v>
      </c>
      <c r="J49" s="20" t="n">
        <v>3.02053619</v>
      </c>
      <c r="K49" s="18" t="n">
        <v>0</v>
      </c>
      <c r="L49" s="20" t="n">
        <v>0</v>
      </c>
      <c r="M49" s="18" t="s">
        <v>404</v>
      </c>
      <c r="N49" s="20" t="s">
        <v>404</v>
      </c>
      <c r="O49" s="18" t="n">
        <v>0</v>
      </c>
      <c r="P49" s="20" t="n">
        <v>0</v>
      </c>
      <c r="Q49" s="18" t="n">
        <v>0</v>
      </c>
      <c r="R49" s="20" t="n">
        <v>0</v>
      </c>
      <c r="S49" s="18" t="n">
        <v>1.68087207</v>
      </c>
      <c r="T49" s="20" t="n">
        <v>0.83748827</v>
      </c>
    </row>
    <row r="50" spans="1:20">
      <c r="A50" s="15" t="s">
        <v>447</v>
      </c>
      <c r="B50" s="17" t="n">
        <v>11795</v>
      </c>
      <c r="C50" s="18">
        <f>(1031.0/B50*100)</f>
        <v/>
      </c>
      <c r="D50" s="19" t="n">
        <v>10764</v>
      </c>
      <c r="E50" s="18" t="n">
        <v>46.83305537</v>
      </c>
      <c r="F50" s="20" t="n">
        <v>3.51494465</v>
      </c>
      <c r="G50" s="18" t="n">
        <v>41.07975382</v>
      </c>
      <c r="H50" s="20" t="n">
        <v>2.97668197</v>
      </c>
      <c r="I50" s="18" t="n">
        <v>5.19876865</v>
      </c>
      <c r="J50" s="20" t="n">
        <v>1.63699711</v>
      </c>
      <c r="K50" s="18" t="n">
        <v>0</v>
      </c>
      <c r="L50" s="20" t="n">
        <v>0</v>
      </c>
      <c r="M50" s="18" t="s">
        <v>404</v>
      </c>
      <c r="N50" s="20" t="s">
        <v>404</v>
      </c>
      <c r="O50" s="18" t="n">
        <v>0</v>
      </c>
      <c r="P50" s="20" t="n">
        <v>0</v>
      </c>
      <c r="Q50" s="18" t="n">
        <v>0</v>
      </c>
      <c r="R50" s="20" t="n">
        <v>0</v>
      </c>
      <c r="S50" s="18" t="n">
        <v>6.88842215</v>
      </c>
      <c r="T50" s="20" t="n">
        <v>1.69945812</v>
      </c>
    </row>
    <row r="51" spans="1:20">
      <c r="A51" s="15" t="s">
        <v>448</v>
      </c>
      <c r="B51" s="17" t="n">
        <v>6866</v>
      </c>
      <c r="C51" s="18">
        <f>(0.0/B51*100)</f>
        <v/>
      </c>
      <c r="D51" s="19" t="n">
        <v>6866</v>
      </c>
      <c r="E51" s="18" t="n">
        <v>38.52415499</v>
      </c>
      <c r="F51" s="20" t="n">
        <v>3.80266017</v>
      </c>
      <c r="G51" s="18" t="n">
        <v>40.87858642</v>
      </c>
      <c r="H51" s="20" t="n">
        <v>3.64330222</v>
      </c>
      <c r="I51" s="18" t="n">
        <v>19.18248779</v>
      </c>
      <c r="J51" s="20" t="n">
        <v>2.78617763</v>
      </c>
      <c r="K51" s="18" t="n">
        <v>0</v>
      </c>
      <c r="L51" s="20" t="n">
        <v>0</v>
      </c>
      <c r="M51" s="18" t="s">
        <v>404</v>
      </c>
      <c r="N51" s="20" t="s">
        <v>404</v>
      </c>
      <c r="O51" s="18" t="n">
        <v>0</v>
      </c>
      <c r="P51" s="20" t="n">
        <v>0</v>
      </c>
      <c r="Q51" s="18" t="n">
        <v>0</v>
      </c>
      <c r="R51" s="20" t="n">
        <v>0</v>
      </c>
      <c r="S51" s="18" t="n">
        <v>1.41477081</v>
      </c>
      <c r="T51" s="20" t="n">
        <v>0.82610429</v>
      </c>
    </row>
    <row r="52" spans="1:20">
      <c r="A52" s="15" t="s">
        <v>449</v>
      </c>
      <c r="B52" s="17" t="n">
        <v>5809</v>
      </c>
      <c r="C52" s="18">
        <f>(0.0/B52*100)</f>
        <v/>
      </c>
      <c r="D52" s="19" t="n">
        <v>5809</v>
      </c>
      <c r="E52" s="18" t="n">
        <v>53.5719527</v>
      </c>
      <c r="F52" s="20" t="n">
        <v>4.13545496</v>
      </c>
      <c r="G52" s="18" t="n">
        <v>28.14978721</v>
      </c>
      <c r="H52" s="20" t="n">
        <v>3.65102077</v>
      </c>
      <c r="I52" s="18" t="n">
        <v>16.70797589</v>
      </c>
      <c r="J52" s="20" t="n">
        <v>2.95135064</v>
      </c>
      <c r="K52" s="18" t="n">
        <v>0</v>
      </c>
      <c r="L52" s="20" t="n">
        <v>0</v>
      </c>
      <c r="M52" s="18" t="s">
        <v>404</v>
      </c>
      <c r="N52" s="20" t="s">
        <v>404</v>
      </c>
      <c r="O52" s="18" t="n">
        <v>0</v>
      </c>
      <c r="P52" s="20" t="n">
        <v>0</v>
      </c>
      <c r="Q52" s="18" t="n">
        <v>0</v>
      </c>
      <c r="R52" s="20" t="n">
        <v>0</v>
      </c>
      <c r="S52" s="18" t="n">
        <v>1.5702842</v>
      </c>
      <c r="T52" s="20" t="n">
        <v>0.80235049</v>
      </c>
    </row>
    <row r="53" spans="1:20">
      <c r="A53" s="15" t="s">
        <v>450</v>
      </c>
      <c r="B53" s="17" t="n">
        <v>5571</v>
      </c>
      <c r="C53" s="18">
        <f>(0.0/B53*100)</f>
        <v/>
      </c>
      <c r="D53" s="19" t="n">
        <v>5571</v>
      </c>
      <c r="E53" s="18" t="n">
        <v>45.63777835</v>
      </c>
      <c r="F53" s="20" t="n">
        <v>0.13825549</v>
      </c>
      <c r="G53" s="18" t="n">
        <v>35.99324724</v>
      </c>
      <c r="H53" s="20" t="n">
        <v>0.12701778</v>
      </c>
      <c r="I53" s="18" t="n">
        <v>16.0856408</v>
      </c>
      <c r="J53" s="20" t="n">
        <v>0.1086745</v>
      </c>
      <c r="K53" s="18" t="n">
        <v>0</v>
      </c>
      <c r="L53" s="20" t="n">
        <v>0</v>
      </c>
      <c r="M53" s="18" t="s">
        <v>404</v>
      </c>
      <c r="N53" s="20" t="s">
        <v>404</v>
      </c>
      <c r="O53" s="18" t="n">
        <v>0</v>
      </c>
      <c r="P53" s="20" t="n">
        <v>0</v>
      </c>
      <c r="Q53" s="18" t="n">
        <v>0</v>
      </c>
      <c r="R53" s="20" t="n">
        <v>0</v>
      </c>
      <c r="S53" s="18" t="n">
        <v>2.28333361</v>
      </c>
      <c r="T53" s="20" t="n">
        <v>0.02568672</v>
      </c>
    </row>
    <row r="54" spans="1:20">
      <c r="A54" s="15" t="s">
        <v>451</v>
      </c>
      <c r="B54" s="17" t="n">
        <v>4740</v>
      </c>
      <c r="C54" s="18">
        <f>(199.0/B54*100)</f>
        <v/>
      </c>
      <c r="D54" s="19" t="n">
        <v>4541</v>
      </c>
      <c r="E54" s="18" t="n">
        <v>42.38156783</v>
      </c>
      <c r="F54" s="20" t="n">
        <v>4.04242092</v>
      </c>
      <c r="G54" s="18" t="n">
        <v>47.74773341</v>
      </c>
      <c r="H54" s="20" t="n">
        <v>4.36874033</v>
      </c>
      <c r="I54" s="18" t="n">
        <v>7.79124496</v>
      </c>
      <c r="J54" s="20" t="n">
        <v>2.20737647</v>
      </c>
      <c r="K54" s="18" t="n">
        <v>0</v>
      </c>
      <c r="L54" s="20" t="n">
        <v>0</v>
      </c>
      <c r="M54" s="18" t="s">
        <v>404</v>
      </c>
      <c r="N54" s="20" t="s">
        <v>404</v>
      </c>
      <c r="O54" s="18" t="n">
        <v>0</v>
      </c>
      <c r="P54" s="20" t="n">
        <v>0</v>
      </c>
      <c r="Q54" s="18" t="n">
        <v>0</v>
      </c>
      <c r="R54" s="20" t="n">
        <v>0</v>
      </c>
      <c r="S54" s="18" t="n">
        <v>2.0794538</v>
      </c>
      <c r="T54" s="20" t="n">
        <v>0.96383581</v>
      </c>
    </row>
    <row r="55" spans="1:20">
      <c r="A55" s="15" t="s">
        <v>452</v>
      </c>
      <c r="B55" s="17" t="n">
        <v>5316</v>
      </c>
      <c r="C55" s="18">
        <f>(43.0/B55*100)</f>
        <v/>
      </c>
      <c r="D55" s="19" t="n">
        <v>5273</v>
      </c>
      <c r="E55" s="18" t="n">
        <v>24.73676173</v>
      </c>
      <c r="F55" s="20" t="n">
        <v>2.76933701</v>
      </c>
      <c r="G55" s="18" t="n">
        <v>59.36539153</v>
      </c>
      <c r="H55" s="20" t="n">
        <v>3.47161552</v>
      </c>
      <c r="I55" s="18" t="n">
        <v>12.65984022</v>
      </c>
      <c r="J55" s="20" t="n">
        <v>2.15396253</v>
      </c>
      <c r="K55" s="18" t="n">
        <v>0</v>
      </c>
      <c r="L55" s="20" t="n">
        <v>0</v>
      </c>
      <c r="M55" s="18" t="s">
        <v>404</v>
      </c>
      <c r="N55" s="20" t="s">
        <v>404</v>
      </c>
      <c r="O55" s="18" t="n">
        <v>0</v>
      </c>
      <c r="P55" s="20" t="n">
        <v>0</v>
      </c>
      <c r="Q55" s="18" t="n">
        <v>0</v>
      </c>
      <c r="R55" s="20" t="n">
        <v>0</v>
      </c>
      <c r="S55" s="18" t="n">
        <v>3.23800652</v>
      </c>
      <c r="T55" s="20" t="n">
        <v>1.24335311</v>
      </c>
    </row>
    <row r="56" spans="1:20">
      <c r="A56" s="15" t="s">
        <v>453</v>
      </c>
      <c r="B56" s="17" t="n">
        <v>5359</v>
      </c>
      <c r="C56" s="18">
        <f>(0.0/B56*100)</f>
        <v/>
      </c>
      <c r="D56" s="19" t="n">
        <v>5359</v>
      </c>
      <c r="E56" s="18" t="n">
        <v>15.4597015</v>
      </c>
      <c r="F56" s="20" t="n">
        <v>3.24787987</v>
      </c>
      <c r="G56" s="18" t="n">
        <v>61.05889114</v>
      </c>
      <c r="H56" s="20" t="n">
        <v>4.67272397</v>
      </c>
      <c r="I56" s="18" t="n">
        <v>17.40746748</v>
      </c>
      <c r="J56" s="20" t="n">
        <v>3.41586597</v>
      </c>
      <c r="K56" s="18" t="n">
        <v>0</v>
      </c>
      <c r="L56" s="20" t="n">
        <v>0</v>
      </c>
      <c r="M56" s="18" t="s">
        <v>404</v>
      </c>
      <c r="N56" s="20" t="s">
        <v>404</v>
      </c>
      <c r="O56" s="18" t="n">
        <v>0</v>
      </c>
      <c r="P56" s="20" t="n">
        <v>0</v>
      </c>
      <c r="Q56" s="18" t="n">
        <v>0</v>
      </c>
      <c r="R56" s="20" t="n">
        <v>0</v>
      </c>
      <c r="S56" s="18" t="n">
        <v>6.07393988</v>
      </c>
      <c r="T56" s="20" t="n">
        <v>2.01020694</v>
      </c>
    </row>
    <row r="57" spans="1:20">
      <c r="A57" s="15" t="s">
        <v>454</v>
      </c>
      <c r="B57" s="17" t="n">
        <v>6513</v>
      </c>
      <c r="C57" s="18">
        <f>(0.0/B57*100)</f>
        <v/>
      </c>
      <c r="D57" s="19" t="n">
        <v>6513</v>
      </c>
      <c r="E57" s="18" t="n">
        <v>35.33164416</v>
      </c>
      <c r="F57" s="20" t="n">
        <v>4.00324829</v>
      </c>
      <c r="G57" s="18" t="n">
        <v>52.2083407</v>
      </c>
      <c r="H57" s="20" t="n">
        <v>3.6276262</v>
      </c>
      <c r="I57" s="18" t="n">
        <v>9.45806485</v>
      </c>
      <c r="J57" s="20" t="n">
        <v>2.39129158</v>
      </c>
      <c r="K57" s="18" t="n">
        <v>0</v>
      </c>
      <c r="L57" s="20" t="n">
        <v>0</v>
      </c>
      <c r="M57" s="18" t="s">
        <v>404</v>
      </c>
      <c r="N57" s="20" t="s">
        <v>404</v>
      </c>
      <c r="O57" s="18" t="n">
        <v>0</v>
      </c>
      <c r="P57" s="20" t="n">
        <v>0</v>
      </c>
      <c r="Q57" s="18" t="n">
        <v>0.99800409</v>
      </c>
      <c r="R57" s="20" t="n">
        <v>0.65425441</v>
      </c>
      <c r="S57" s="18" t="n">
        <v>2.00394619</v>
      </c>
      <c r="T57" s="20" t="n">
        <v>1.03005674</v>
      </c>
    </row>
    <row r="58" spans="1:20">
      <c r="A58" s="15" t="s">
        <v>455</v>
      </c>
      <c r="B58" s="17" t="n">
        <v>7267</v>
      </c>
      <c r="C58" s="18">
        <f>(0.0/B58*100)</f>
        <v/>
      </c>
      <c r="D58" s="19" t="n">
        <v>7267</v>
      </c>
      <c r="E58" s="18" t="n">
        <v>59.78762137</v>
      </c>
      <c r="F58" s="20" t="n">
        <v>3.55379778</v>
      </c>
      <c r="G58" s="18" t="n">
        <v>32.32663017</v>
      </c>
      <c r="H58" s="20" t="n">
        <v>3.43627133</v>
      </c>
      <c r="I58" s="18" t="n">
        <v>2.81818801</v>
      </c>
      <c r="J58" s="20" t="n">
        <v>1.18869343</v>
      </c>
      <c r="K58" s="18" t="n">
        <v>0</v>
      </c>
      <c r="L58" s="20" t="n">
        <v>0</v>
      </c>
      <c r="M58" s="18" t="s">
        <v>404</v>
      </c>
      <c r="N58" s="20" t="s">
        <v>404</v>
      </c>
      <c r="O58" s="18" t="n">
        <v>0</v>
      </c>
      <c r="P58" s="20" t="n">
        <v>0</v>
      </c>
      <c r="Q58" s="18" t="n">
        <v>3.33734621</v>
      </c>
      <c r="R58" s="20" t="n">
        <v>1.35904427</v>
      </c>
      <c r="S58" s="18" t="n">
        <v>1.73021425</v>
      </c>
      <c r="T58" s="20" t="n">
        <v>1.01101406</v>
      </c>
    </row>
    <row r="59" spans="1:20">
      <c r="A59" s="15" t="s">
        <v>456</v>
      </c>
      <c r="B59" s="17" t="n">
        <v>4826</v>
      </c>
      <c r="C59" s="18">
        <f>(0.0/B59*100)</f>
        <v/>
      </c>
      <c r="D59" s="19" t="n">
        <v>4826</v>
      </c>
      <c r="E59" s="18" t="n">
        <v>39.11493887</v>
      </c>
      <c r="F59" s="20" t="n">
        <v>1.5924282</v>
      </c>
      <c r="G59" s="18" t="n">
        <v>41.90691285</v>
      </c>
      <c r="H59" s="20" t="n">
        <v>1.42996468</v>
      </c>
      <c r="I59" s="18" t="n">
        <v>13.76831682</v>
      </c>
      <c r="J59" s="20" t="n">
        <v>1.08976702</v>
      </c>
      <c r="K59" s="18" t="n">
        <v>0</v>
      </c>
      <c r="L59" s="20" t="n">
        <v>0</v>
      </c>
      <c r="M59" s="18" t="s">
        <v>404</v>
      </c>
      <c r="N59" s="20" t="s">
        <v>404</v>
      </c>
      <c r="O59" s="18" t="n">
        <v>0</v>
      </c>
      <c r="P59" s="20" t="n">
        <v>0</v>
      </c>
      <c r="Q59" s="18" t="n">
        <v>0.1184543</v>
      </c>
      <c r="R59" s="20" t="n">
        <v>0.11848073</v>
      </c>
      <c r="S59" s="18" t="n">
        <v>5.09137717</v>
      </c>
      <c r="T59" s="20" t="n">
        <v>0.58257212</v>
      </c>
    </row>
    <row r="60" spans="1:20">
      <c r="A60" s="15" t="s">
        <v>457</v>
      </c>
      <c r="B60" s="17" t="n">
        <v>4546</v>
      </c>
      <c r="C60" s="18">
        <f>(0.0/B60*100)</f>
        <v/>
      </c>
      <c r="D60" s="19" t="n">
        <v>4546</v>
      </c>
      <c r="E60" s="18" t="n">
        <v>18.56324382</v>
      </c>
      <c r="F60" s="20" t="n">
        <v>2.58925113</v>
      </c>
      <c r="G60" s="18" t="n">
        <v>62.36551421</v>
      </c>
      <c r="H60" s="20" t="n">
        <v>3.42534457</v>
      </c>
      <c r="I60" s="18" t="n">
        <v>11.38753422</v>
      </c>
      <c r="J60" s="20" t="n">
        <v>2.1830564</v>
      </c>
      <c r="K60" s="18" t="n">
        <v>0</v>
      </c>
      <c r="L60" s="20" t="n">
        <v>0</v>
      </c>
      <c r="M60" s="18" t="s">
        <v>404</v>
      </c>
      <c r="N60" s="20" t="s">
        <v>404</v>
      </c>
      <c r="O60" s="18" t="n">
        <v>0</v>
      </c>
      <c r="P60" s="20" t="n">
        <v>0</v>
      </c>
      <c r="Q60" s="18" t="n">
        <v>0.21310965</v>
      </c>
      <c r="R60" s="20" t="n">
        <v>0.21475288</v>
      </c>
      <c r="S60" s="18" t="n">
        <v>7.4705981</v>
      </c>
      <c r="T60" s="20" t="n">
        <v>1.70782729</v>
      </c>
    </row>
    <row r="61" spans="1:20">
      <c r="A61" s="15" t="s">
        <v>458</v>
      </c>
      <c r="B61" s="17" t="n">
        <v>6525</v>
      </c>
      <c r="C61" s="18">
        <f>(0.0/B61*100)</f>
        <v/>
      </c>
      <c r="D61" s="19" t="n">
        <v>6525</v>
      </c>
      <c r="E61" s="18" t="n">
        <v>27.09729919</v>
      </c>
      <c r="F61" s="20" t="n">
        <v>2.59146295</v>
      </c>
      <c r="G61" s="18" t="n">
        <v>42.3635645</v>
      </c>
      <c r="H61" s="20" t="n">
        <v>3.26144511</v>
      </c>
      <c r="I61" s="18" t="n">
        <v>29.46004658</v>
      </c>
      <c r="J61" s="20" t="n">
        <v>3.03381944</v>
      </c>
      <c r="K61" s="18" t="n">
        <v>0</v>
      </c>
      <c r="L61" s="20" t="n">
        <v>0</v>
      </c>
      <c r="M61" s="18" t="s">
        <v>404</v>
      </c>
      <c r="N61" s="20" t="s">
        <v>404</v>
      </c>
      <c r="O61" s="18" t="n">
        <v>0</v>
      </c>
      <c r="P61" s="20" t="n">
        <v>0</v>
      </c>
      <c r="Q61" s="18" t="n">
        <v>0</v>
      </c>
      <c r="R61" s="20" t="n">
        <v>0</v>
      </c>
      <c r="S61" s="18" t="n">
        <v>1.07908973</v>
      </c>
      <c r="T61" s="20" t="n">
        <v>0.74609964</v>
      </c>
    </row>
    <row r="62" spans="1:20">
      <c r="A62" s="15" t="s">
        <v>459</v>
      </c>
      <c r="B62" s="17" t="n">
        <v>4476</v>
      </c>
      <c r="C62" s="18">
        <f>(0.0/B62*100)</f>
        <v/>
      </c>
      <c r="D62" s="19" t="n">
        <v>4476</v>
      </c>
      <c r="E62" s="18" t="n">
        <v>11.36930453</v>
      </c>
      <c r="F62" s="20" t="n">
        <v>0.03162231</v>
      </c>
      <c r="G62" s="18" t="n">
        <v>70.71817982</v>
      </c>
      <c r="H62" s="20" t="n">
        <v>0.05935809</v>
      </c>
      <c r="I62" s="18" t="n">
        <v>15.20561541</v>
      </c>
      <c r="J62" s="20" t="n">
        <v>0.0584845</v>
      </c>
      <c r="K62" s="18" t="n">
        <v>0</v>
      </c>
      <c r="L62" s="20" t="n">
        <v>0</v>
      </c>
      <c r="M62" s="18" t="s">
        <v>404</v>
      </c>
      <c r="N62" s="20" t="s">
        <v>404</v>
      </c>
      <c r="O62" s="18" t="n">
        <v>0</v>
      </c>
      <c r="P62" s="20" t="n">
        <v>0</v>
      </c>
      <c r="Q62" s="18" t="n">
        <v>0</v>
      </c>
      <c r="R62" s="20" t="n">
        <v>0</v>
      </c>
      <c r="S62" s="18" t="n">
        <v>2.70690025</v>
      </c>
      <c r="T62" s="20" t="n">
        <v>0.0030631</v>
      </c>
    </row>
    <row r="63" spans="1:20">
      <c r="A63" s="15" t="s">
        <v>460</v>
      </c>
      <c r="B63" s="17" t="n">
        <v>5324</v>
      </c>
      <c r="C63" s="18">
        <f>(0.0/B63*100)</f>
        <v/>
      </c>
      <c r="D63" s="19" t="n">
        <v>5324</v>
      </c>
      <c r="E63" s="18" t="n">
        <v>51.04605826</v>
      </c>
      <c r="F63" s="20" t="n">
        <v>0.17983083</v>
      </c>
      <c r="G63" s="18" t="n">
        <v>19.22867457</v>
      </c>
      <c r="H63" s="20" t="n">
        <v>0.16885493</v>
      </c>
      <c r="I63" s="18" t="n">
        <v>17.18273771</v>
      </c>
      <c r="J63" s="20" t="n">
        <v>0.13551474</v>
      </c>
      <c r="K63" s="18" t="n">
        <v>0</v>
      </c>
      <c r="L63" s="20" t="n">
        <v>0</v>
      </c>
      <c r="M63" s="18" t="s">
        <v>404</v>
      </c>
      <c r="N63" s="20" t="s">
        <v>404</v>
      </c>
      <c r="O63" s="18" t="n">
        <v>0</v>
      </c>
      <c r="P63" s="20" t="n">
        <v>0</v>
      </c>
      <c r="Q63" s="18" t="n">
        <v>0.19428673</v>
      </c>
      <c r="R63" s="20" t="n">
        <v>0.01019982</v>
      </c>
      <c r="S63" s="18" t="n">
        <v>12.34824274</v>
      </c>
      <c r="T63" s="20" t="n">
        <v>0.176018</v>
      </c>
    </row>
    <row r="64" spans="1:20">
      <c r="A64" s="15" t="s">
        <v>461</v>
      </c>
      <c r="B64" s="17" t="n">
        <v>3634</v>
      </c>
      <c r="C64" s="18">
        <f>(27.0/B64*100)</f>
        <v/>
      </c>
      <c r="D64" s="19" t="n">
        <v>3607</v>
      </c>
      <c r="E64" s="18" t="n">
        <v>21.56693727</v>
      </c>
      <c r="F64" s="20" t="n">
        <v>0.08118552</v>
      </c>
      <c r="G64" s="18" t="n">
        <v>45.62503897</v>
      </c>
      <c r="H64" s="20" t="n">
        <v>0.07416283</v>
      </c>
      <c r="I64" s="18" t="n">
        <v>32.80802376</v>
      </c>
      <c r="J64" s="20" t="n">
        <v>0.08097077</v>
      </c>
      <c r="K64" s="18" t="n">
        <v>0</v>
      </c>
      <c r="L64" s="20" t="n">
        <v>0</v>
      </c>
      <c r="M64" s="18" t="s">
        <v>404</v>
      </c>
      <c r="N64" s="20" t="s">
        <v>404</v>
      </c>
      <c r="O64" s="18" t="n">
        <v>0</v>
      </c>
      <c r="P64" s="20" t="n">
        <v>0</v>
      </c>
      <c r="Q64" s="18" t="n">
        <v>0</v>
      </c>
      <c r="R64" s="20" t="n">
        <v>0</v>
      </c>
      <c r="S64" s="18" t="n">
        <v>0</v>
      </c>
      <c r="T64" s="20" t="n">
        <v>0</v>
      </c>
    </row>
    <row r="65" spans="1:20">
      <c r="A65" s="15" t="s">
        <v>462</v>
      </c>
      <c r="B65" s="17" t="n">
        <v>5325</v>
      </c>
      <c r="C65" s="18">
        <f>(0.0/B65*100)</f>
        <v/>
      </c>
      <c r="D65" s="19" t="n">
        <v>5325</v>
      </c>
      <c r="E65" s="18" t="n">
        <v>69.01954902999999</v>
      </c>
      <c r="F65" s="20" t="n">
        <v>3.89750157</v>
      </c>
      <c r="G65" s="18" t="n">
        <v>20.86917016</v>
      </c>
      <c r="H65" s="20" t="n">
        <v>2.92789262</v>
      </c>
      <c r="I65" s="18" t="n">
        <v>5.6697722</v>
      </c>
      <c r="J65" s="20" t="n">
        <v>1.72267949</v>
      </c>
      <c r="K65" s="18" t="n">
        <v>0</v>
      </c>
      <c r="L65" s="20" t="n">
        <v>0</v>
      </c>
      <c r="M65" s="18" t="s">
        <v>404</v>
      </c>
      <c r="N65" s="20" t="s">
        <v>404</v>
      </c>
      <c r="O65" s="18" t="n">
        <v>0</v>
      </c>
      <c r="P65" s="20" t="n">
        <v>0</v>
      </c>
      <c r="Q65" s="18" t="n">
        <v>0.66061941</v>
      </c>
      <c r="R65" s="20" t="n">
        <v>0.66070351</v>
      </c>
      <c r="S65" s="18" t="n">
        <v>3.7808892</v>
      </c>
      <c r="T65" s="20" t="n">
        <v>1.26106189</v>
      </c>
    </row>
    <row r="66" spans="1:20">
      <c r="A66" s="15" t="s">
        <v>463</v>
      </c>
      <c r="B66" s="17" t="n">
        <v>5665</v>
      </c>
      <c r="C66" s="18">
        <f>(0.0/B66*100)</f>
        <v/>
      </c>
      <c r="D66" s="19" t="n">
        <v>5665</v>
      </c>
      <c r="E66" s="18" t="n">
        <v>76.00484387</v>
      </c>
      <c r="F66" s="20" t="n">
        <v>0.18774237</v>
      </c>
      <c r="G66" s="18" t="n">
        <v>14.75524527</v>
      </c>
      <c r="H66" s="20" t="n">
        <v>0.10124642</v>
      </c>
      <c r="I66" s="18" t="n">
        <v>9.23991086</v>
      </c>
      <c r="J66" s="20" t="n">
        <v>0.1300439</v>
      </c>
      <c r="K66" s="18" t="n">
        <v>0</v>
      </c>
      <c r="L66" s="20" t="n">
        <v>0</v>
      </c>
      <c r="M66" s="18" t="s">
        <v>404</v>
      </c>
      <c r="N66" s="20" t="s">
        <v>404</v>
      </c>
      <c r="O66" s="18" t="n">
        <v>0</v>
      </c>
      <c r="P66" s="20" t="n">
        <v>0</v>
      </c>
      <c r="Q66" s="18" t="n">
        <v>0</v>
      </c>
      <c r="R66" s="20" t="n">
        <v>0</v>
      </c>
      <c r="S66" s="18" t="n">
        <v>0</v>
      </c>
      <c r="T66" s="20" t="n">
        <v>0</v>
      </c>
    </row>
    <row r="67" spans="1:20">
      <c r="A67" s="15" t="s">
        <v>464</v>
      </c>
      <c r="B67" s="17" t="n">
        <v>6971</v>
      </c>
      <c r="C67" s="18">
        <f>(0.0/B67*100)</f>
        <v/>
      </c>
      <c r="D67" s="19" t="n">
        <v>6971</v>
      </c>
      <c r="E67" s="18" t="n">
        <v>57.47232797</v>
      </c>
      <c r="F67" s="20" t="n">
        <v>2.98038912</v>
      </c>
      <c r="G67" s="18" t="n">
        <v>35.72172812</v>
      </c>
      <c r="H67" s="20" t="n">
        <v>2.76652993</v>
      </c>
      <c r="I67" s="18" t="n">
        <v>6.22532998</v>
      </c>
      <c r="J67" s="20" t="n">
        <v>1.62911407</v>
      </c>
      <c r="K67" s="18" t="n">
        <v>0</v>
      </c>
      <c r="L67" s="20" t="n">
        <v>0</v>
      </c>
      <c r="M67" s="18" t="s">
        <v>404</v>
      </c>
      <c r="N67" s="20" t="s">
        <v>404</v>
      </c>
      <c r="O67" s="18" t="n">
        <v>0</v>
      </c>
      <c r="P67" s="20" t="n">
        <v>0</v>
      </c>
      <c r="Q67" s="18" t="n">
        <v>0</v>
      </c>
      <c r="R67" s="20" t="n">
        <v>0</v>
      </c>
      <c r="S67" s="18" t="n">
        <v>0.58061394</v>
      </c>
      <c r="T67" s="20" t="n">
        <v>0.30952549</v>
      </c>
    </row>
    <row r="68" spans="1:20">
      <c r="A68" s="15" t="s">
        <v>465</v>
      </c>
      <c r="B68" s="17" t="n">
        <v>12083</v>
      </c>
      <c r="C68" s="18">
        <f>(0.0/B68*100)</f>
        <v/>
      </c>
      <c r="D68" s="19" t="n">
        <v>12083</v>
      </c>
      <c r="E68" s="18" t="n">
        <v>61.51757731</v>
      </c>
      <c r="F68" s="20" t="n">
        <v>0.08780407</v>
      </c>
      <c r="G68" s="18" t="n">
        <v>36.60887477</v>
      </c>
      <c r="H68" s="20" t="n">
        <v>0.09184713</v>
      </c>
      <c r="I68" s="18" t="n">
        <v>0.34879843</v>
      </c>
      <c r="J68" s="20" t="n">
        <v>0.01810056</v>
      </c>
      <c r="K68" s="18" t="n">
        <v>0</v>
      </c>
      <c r="L68" s="20" t="n">
        <v>0</v>
      </c>
      <c r="M68" s="18" t="s">
        <v>404</v>
      </c>
      <c r="N68" s="20" t="s">
        <v>404</v>
      </c>
      <c r="O68" s="18" t="n">
        <v>0</v>
      </c>
      <c r="P68" s="20" t="n">
        <v>0</v>
      </c>
      <c r="Q68" s="18" t="n">
        <v>0</v>
      </c>
      <c r="R68" s="20" t="n">
        <v>0</v>
      </c>
      <c r="S68" s="18" t="n">
        <v>1.5247495</v>
      </c>
      <c r="T68" s="20" t="n">
        <v>0.02905965</v>
      </c>
    </row>
    <row r="69" spans="1:20">
      <c r="A69" s="15" t="s">
        <v>466</v>
      </c>
      <c r="B69" s="17" t="n">
        <v>4876</v>
      </c>
      <c r="C69" s="18">
        <f>(0.0/B69*100)</f>
        <v/>
      </c>
      <c r="D69" s="19" t="n">
        <v>4876</v>
      </c>
      <c r="E69" s="18" t="n">
        <v>64.97017252000001</v>
      </c>
      <c r="F69" s="20" t="n">
        <v>3.65742235</v>
      </c>
      <c r="G69" s="18" t="n">
        <v>31.69656317</v>
      </c>
      <c r="H69" s="20" t="n">
        <v>3.48708843</v>
      </c>
      <c r="I69" s="18" t="n">
        <v>3.33326431</v>
      </c>
      <c r="J69" s="20" t="n">
        <v>1.33525591</v>
      </c>
      <c r="K69" s="18" t="n">
        <v>0</v>
      </c>
      <c r="L69" s="20" t="n">
        <v>0</v>
      </c>
      <c r="M69" s="18" t="s">
        <v>404</v>
      </c>
      <c r="N69" s="20" t="s">
        <v>404</v>
      </c>
      <c r="O69" s="18" t="n">
        <v>0</v>
      </c>
      <c r="P69" s="20" t="n">
        <v>0</v>
      </c>
      <c r="Q69" s="18" t="n">
        <v>0</v>
      </c>
      <c r="R69" s="20" t="n">
        <v>0</v>
      </c>
      <c r="S69" s="18" t="n">
        <v>0</v>
      </c>
      <c r="T69" s="20" t="n">
        <v>0</v>
      </c>
    </row>
    <row r="70" spans="1:20">
      <c r="A70" s="15" t="s">
        <v>467</v>
      </c>
      <c r="B70" s="17" t="n">
        <v>6036</v>
      </c>
      <c r="C70" s="18">
        <f>(0.0/B70*100)</f>
        <v/>
      </c>
      <c r="D70" s="19" t="n">
        <v>6036</v>
      </c>
      <c r="E70" s="18" t="n">
        <v>77.79645934</v>
      </c>
      <c r="F70" s="20" t="n">
        <v>4.14859829</v>
      </c>
      <c r="G70" s="18" t="n">
        <v>20.55336401</v>
      </c>
      <c r="H70" s="20" t="n">
        <v>4.03210184</v>
      </c>
      <c r="I70" s="18" t="n">
        <v>0</v>
      </c>
      <c r="J70" s="20" t="n">
        <v>0</v>
      </c>
      <c r="K70" s="18" t="n">
        <v>0</v>
      </c>
      <c r="L70" s="20" t="n">
        <v>0</v>
      </c>
      <c r="M70" s="18" t="s">
        <v>404</v>
      </c>
      <c r="N70" s="20" t="s">
        <v>404</v>
      </c>
      <c r="O70" s="18" t="n">
        <v>0</v>
      </c>
      <c r="P70" s="20" t="n">
        <v>0</v>
      </c>
      <c r="Q70" s="18" t="n">
        <v>0</v>
      </c>
      <c r="R70" s="20" t="n">
        <v>0</v>
      </c>
      <c r="S70" s="18" t="n">
        <v>1.65017665</v>
      </c>
      <c r="T70" s="20" t="n">
        <v>0.71247777</v>
      </c>
    </row>
    <row r="71" spans="1:20">
      <c r="A71" s="15" t="s">
        <v>468</v>
      </c>
      <c r="B71" s="17" t="n">
        <v>6115</v>
      </c>
      <c r="C71" s="18">
        <f>(0.0/B71*100)</f>
        <v/>
      </c>
      <c r="D71" s="19" t="n">
        <v>6115</v>
      </c>
      <c r="E71" s="18" t="n">
        <v>33.03740737</v>
      </c>
      <c r="F71" s="20" t="n">
        <v>1.45795083</v>
      </c>
      <c r="G71" s="18" t="n">
        <v>61.83821912</v>
      </c>
      <c r="H71" s="20" t="n">
        <v>1.43377802</v>
      </c>
      <c r="I71" s="18" t="n">
        <v>4.4747483</v>
      </c>
      <c r="J71" s="20" t="n">
        <v>0.06380689</v>
      </c>
      <c r="K71" s="18" t="n">
        <v>0</v>
      </c>
      <c r="L71" s="20" t="n">
        <v>0</v>
      </c>
      <c r="M71" s="18" t="s">
        <v>404</v>
      </c>
      <c r="N71" s="20" t="s">
        <v>404</v>
      </c>
      <c r="O71" s="18" t="n">
        <v>0</v>
      </c>
      <c r="P71" s="20" t="n">
        <v>0</v>
      </c>
      <c r="Q71" s="18" t="n">
        <v>0</v>
      </c>
      <c r="R71" s="20" t="n">
        <v>0</v>
      </c>
      <c r="S71" s="18" t="n">
        <v>0.64962521</v>
      </c>
      <c r="T71" s="20" t="n">
        <v>0.00598797</v>
      </c>
    </row>
    <row r="72" spans="1:20">
      <c r="A72" s="15" t="s">
        <v>469</v>
      </c>
      <c r="B72" s="17" t="n">
        <v>7708</v>
      </c>
      <c r="C72" s="18">
        <f>(0.0/B72*100)</f>
        <v/>
      </c>
      <c r="D72" s="19" t="n">
        <v>7708</v>
      </c>
      <c r="E72" s="18" t="n">
        <v>33.01393211</v>
      </c>
      <c r="F72" s="20" t="n">
        <v>3.61537932</v>
      </c>
      <c r="G72" s="18" t="n">
        <v>56.96336856</v>
      </c>
      <c r="H72" s="20" t="n">
        <v>3.69597672</v>
      </c>
      <c r="I72" s="18" t="n">
        <v>7.2898079</v>
      </c>
      <c r="J72" s="20" t="n">
        <v>1.83814848</v>
      </c>
      <c r="K72" s="18" t="n">
        <v>0</v>
      </c>
      <c r="L72" s="20" t="n">
        <v>0</v>
      </c>
      <c r="M72" s="18" t="s">
        <v>404</v>
      </c>
      <c r="N72" s="20" t="s">
        <v>404</v>
      </c>
      <c r="O72" s="18" t="n">
        <v>0</v>
      </c>
      <c r="P72" s="20" t="n">
        <v>0</v>
      </c>
      <c r="Q72" s="18" t="n">
        <v>0</v>
      </c>
      <c r="R72" s="20" t="n">
        <v>0</v>
      </c>
      <c r="S72" s="18" t="n">
        <v>2.73289144</v>
      </c>
      <c r="T72" s="20" t="n">
        <v>1.18274179</v>
      </c>
    </row>
    <row r="73" spans="1:20">
      <c r="A73" s="15" t="s">
        <v>470</v>
      </c>
      <c r="B73" s="17" t="n">
        <v>8249</v>
      </c>
      <c r="C73" s="18">
        <f>(0.0/B73*100)</f>
        <v/>
      </c>
      <c r="D73" s="19" t="n">
        <v>8249</v>
      </c>
      <c r="E73" s="18" t="n">
        <v>60.73265397</v>
      </c>
      <c r="F73" s="20" t="n">
        <v>3.82495876</v>
      </c>
      <c r="G73" s="18" t="n">
        <v>36.90812844</v>
      </c>
      <c r="H73" s="20" t="n">
        <v>3.62582942</v>
      </c>
      <c r="I73" s="18" t="n">
        <v>0.04344344</v>
      </c>
      <c r="J73" s="20" t="n">
        <v>0.03973158</v>
      </c>
      <c r="K73" s="18" t="n">
        <v>0</v>
      </c>
      <c r="L73" s="20" t="n">
        <v>0</v>
      </c>
      <c r="M73" s="18" t="s">
        <v>404</v>
      </c>
      <c r="N73" s="20" t="s">
        <v>404</v>
      </c>
      <c r="O73" s="18" t="n">
        <v>0</v>
      </c>
      <c r="P73" s="20" t="n">
        <v>0</v>
      </c>
      <c r="Q73" s="18" t="n">
        <v>0</v>
      </c>
      <c r="R73" s="20" t="n">
        <v>0</v>
      </c>
      <c r="S73" s="18" t="n">
        <v>2.31577415</v>
      </c>
      <c r="T73" s="20" t="n">
        <v>1.11523698</v>
      </c>
    </row>
    <row r="74" spans="1:20">
      <c r="A74" s="15" t="s">
        <v>471</v>
      </c>
      <c r="B74" s="17" t="n">
        <v>4692</v>
      </c>
      <c r="C74" s="18">
        <f>(484.0/B74*100)</f>
        <v/>
      </c>
      <c r="D74" s="19" t="n">
        <v>4208</v>
      </c>
      <c r="E74" s="18" t="n">
        <v>28.06275667</v>
      </c>
      <c r="F74" s="20" t="n">
        <v>0.25129227</v>
      </c>
      <c r="G74" s="18" t="n">
        <v>50.20805119</v>
      </c>
      <c r="H74" s="20" t="n">
        <v>0.27629602</v>
      </c>
      <c r="I74" s="18" t="n">
        <v>16.18050254</v>
      </c>
      <c r="J74" s="20" t="n">
        <v>0.19450435</v>
      </c>
      <c r="K74" s="18" t="n">
        <v>0</v>
      </c>
      <c r="L74" s="20" t="n">
        <v>0</v>
      </c>
      <c r="M74" s="18" t="s">
        <v>404</v>
      </c>
      <c r="N74" s="20" t="s">
        <v>404</v>
      </c>
      <c r="O74" s="18" t="n">
        <v>0</v>
      </c>
      <c r="P74" s="20" t="n">
        <v>0</v>
      </c>
      <c r="Q74" s="18" t="n">
        <v>0.73342164</v>
      </c>
      <c r="R74" s="20" t="n">
        <v>0.04277852</v>
      </c>
      <c r="S74" s="18" t="n">
        <v>4.81526796</v>
      </c>
      <c r="T74" s="20" t="n">
        <v>0.12707806</v>
      </c>
    </row>
    <row r="75" spans="1:20">
      <c r="A75" s="15" t="s">
        <v>472</v>
      </c>
      <c r="B75" s="17" t="n">
        <v>5375</v>
      </c>
      <c r="C75" s="18">
        <f>(483.0/B75*100)</f>
        <v/>
      </c>
      <c r="D75" s="19" t="n">
        <v>4892</v>
      </c>
      <c r="E75" s="18" t="n">
        <v>43.64267614</v>
      </c>
      <c r="F75" s="20" t="n">
        <v>4.52583135</v>
      </c>
      <c r="G75" s="18" t="n">
        <v>27.53437936</v>
      </c>
      <c r="H75" s="20" t="n">
        <v>4.35576082</v>
      </c>
      <c r="I75" s="18" t="n">
        <v>17.01811694</v>
      </c>
      <c r="J75" s="20" t="n">
        <v>3.17350789</v>
      </c>
      <c r="K75" s="18" t="n">
        <v>0</v>
      </c>
      <c r="L75" s="20" t="n">
        <v>0</v>
      </c>
      <c r="M75" s="18" t="s">
        <v>404</v>
      </c>
      <c r="N75" s="20" t="s">
        <v>404</v>
      </c>
      <c r="O75" s="18" t="n">
        <v>0</v>
      </c>
      <c r="P75" s="20" t="n">
        <v>0</v>
      </c>
      <c r="Q75" s="18" t="n">
        <v>0</v>
      </c>
      <c r="R75" s="20" t="n">
        <v>0</v>
      </c>
      <c r="S75" s="18" t="n">
        <v>11.80482756</v>
      </c>
      <c r="T75" s="20" t="n">
        <v>2.786086</v>
      </c>
    </row>
    <row r="76" spans="1:20">
      <c r="A76" s="15" t="s">
        <v>473</v>
      </c>
      <c r="B76" s="17" t="n">
        <v>14167</v>
      </c>
      <c r="C76" s="18">
        <f>(1400.0/B76*100)</f>
        <v/>
      </c>
      <c r="D76" s="19" t="n">
        <v>12767</v>
      </c>
      <c r="E76" s="18" t="n">
        <v>47.37070202</v>
      </c>
      <c r="F76" s="20" t="n">
        <v>2.72800057</v>
      </c>
      <c r="G76" s="18" t="n">
        <v>42.54810275</v>
      </c>
      <c r="H76" s="20" t="n">
        <v>2.61161002</v>
      </c>
      <c r="I76" s="18" t="n">
        <v>1.20333501</v>
      </c>
      <c r="J76" s="20" t="n">
        <v>0.58019236</v>
      </c>
      <c r="K76" s="18" t="n">
        <v>0</v>
      </c>
      <c r="L76" s="20" t="n">
        <v>0</v>
      </c>
      <c r="M76" s="18" t="s">
        <v>404</v>
      </c>
      <c r="N76" s="20" t="s">
        <v>404</v>
      </c>
      <c r="O76" s="18" t="n">
        <v>0</v>
      </c>
      <c r="P76" s="20" t="n">
        <v>0</v>
      </c>
      <c r="Q76" s="18" t="n">
        <v>0</v>
      </c>
      <c r="R76" s="20" t="n">
        <v>0</v>
      </c>
      <c r="S76" s="18" t="n">
        <v>8.877860220000001</v>
      </c>
      <c r="T76" s="20" t="n">
        <v>1.95132213</v>
      </c>
    </row>
    <row r="77" spans="1:20">
      <c r="A77" s="15" t="s">
        <v>474</v>
      </c>
      <c r="B77" s="17" t="n">
        <v>6062</v>
      </c>
      <c r="C77" s="18">
        <f>(0.0/B77*100)</f>
        <v/>
      </c>
      <c r="D77" s="19" t="n">
        <v>6062</v>
      </c>
      <c r="E77" s="18" t="n">
        <v>28.31850097</v>
      </c>
      <c r="F77" s="20" t="n">
        <v>2.96136764</v>
      </c>
      <c r="G77" s="18" t="n">
        <v>39.14801642</v>
      </c>
      <c r="H77" s="20" t="n">
        <v>3.26977756</v>
      </c>
      <c r="I77" s="18" t="n">
        <v>32.53348261</v>
      </c>
      <c r="J77" s="20" t="n">
        <v>3.0017086</v>
      </c>
      <c r="K77" s="18" t="n">
        <v>0</v>
      </c>
      <c r="L77" s="20" t="n">
        <v>0</v>
      </c>
      <c r="M77" s="18" t="s">
        <v>404</v>
      </c>
      <c r="N77" s="20" t="s">
        <v>404</v>
      </c>
      <c r="O77" s="18" t="n">
        <v>0</v>
      </c>
      <c r="P77" s="20" t="n">
        <v>0</v>
      </c>
      <c r="Q77" s="18" t="n">
        <v>0</v>
      </c>
      <c r="R77" s="20" t="n">
        <v>0</v>
      </c>
      <c r="S77" s="18" t="n">
        <v>0</v>
      </c>
      <c r="T77" s="20" t="n">
        <v>0</v>
      </c>
    </row>
    <row r="78" spans="1:20">
      <c r="A78" s="15" t="s">
        <v>475</v>
      </c>
      <c r="B78" s="17" t="n">
        <v>5826</v>
      </c>
      <c r="C78" s="18">
        <f>(0.0/B78*100)</f>
        <v/>
      </c>
      <c r="D78" s="19" t="n">
        <v>5826</v>
      </c>
      <c r="E78" s="18" t="n">
        <v>61.62728536</v>
      </c>
      <c r="F78" s="20" t="n">
        <v>4.02967076</v>
      </c>
      <c r="G78" s="18" t="n">
        <v>30.06146601</v>
      </c>
      <c r="H78" s="20" t="n">
        <v>3.70432833</v>
      </c>
      <c r="I78" s="18" t="n">
        <v>6.85698372</v>
      </c>
      <c r="J78" s="20" t="n">
        <v>2.26469164</v>
      </c>
      <c r="K78" s="18" t="n">
        <v>0</v>
      </c>
      <c r="L78" s="20" t="n">
        <v>0</v>
      </c>
      <c r="M78" s="18" t="s">
        <v>404</v>
      </c>
      <c r="N78" s="20" t="s">
        <v>404</v>
      </c>
      <c r="O78" s="18" t="n">
        <v>0</v>
      </c>
      <c r="P78" s="20" t="n">
        <v>0</v>
      </c>
      <c r="Q78" s="18" t="n">
        <v>0</v>
      </c>
      <c r="R78" s="20" t="n">
        <v>0</v>
      </c>
      <c r="S78" s="18" t="n">
        <v>1.45426491</v>
      </c>
      <c r="T78" s="20" t="n">
        <v>0.87868004</v>
      </c>
    </row>
    <row customHeight="1" ht="25" r="79" spans="1:20">
      <c r="A79" s="15" t="s">
        <v>476</v>
      </c>
      <c r="B79" s="17" t="n">
        <v>1657</v>
      </c>
      <c r="C79" s="18">
        <f>(21.0/B79*100)</f>
        <v/>
      </c>
      <c r="D79" s="19" t="n">
        <v>1636</v>
      </c>
      <c r="E79" s="18" t="n">
        <v>22.20336229</v>
      </c>
      <c r="F79" s="20" t="n">
        <v>5.98493958</v>
      </c>
      <c r="G79" s="18" t="n">
        <v>50.06830522</v>
      </c>
      <c r="H79" s="20" t="n">
        <v>5.5970901</v>
      </c>
      <c r="I79" s="18" t="n">
        <v>24.76879373</v>
      </c>
      <c r="J79" s="20" t="n">
        <v>5.66099214</v>
      </c>
      <c r="K79" s="18" t="n">
        <v>0</v>
      </c>
      <c r="L79" s="20" t="n">
        <v>0</v>
      </c>
      <c r="M79" s="18" t="s">
        <v>404</v>
      </c>
      <c r="N79" s="20" t="s">
        <v>404</v>
      </c>
      <c r="O79" s="18" t="n">
        <v>0</v>
      </c>
      <c r="P79" s="20" t="n">
        <v>0</v>
      </c>
      <c r="Q79" s="18" t="n">
        <v>0</v>
      </c>
      <c r="R79" s="20" t="n">
        <v>0</v>
      </c>
      <c r="S79" s="18" t="n">
        <v>2.95953876</v>
      </c>
      <c r="T79" s="20" t="n">
        <v>1.55097849</v>
      </c>
    </row>
    <row r="80" spans="1:20">
      <c r="A80" s="15" t="s">
        <v>477</v>
      </c>
      <c r="B80" s="17" t="n">
        <v>7841</v>
      </c>
      <c r="C80" s="18">
        <f>(0.0/B80*100)</f>
        <v/>
      </c>
      <c r="D80" s="19" t="n">
        <v>7841</v>
      </c>
      <c r="E80" s="18" t="n">
        <v>43.33919825</v>
      </c>
      <c r="F80" s="20" t="n">
        <v>3.18418329</v>
      </c>
      <c r="G80" s="18" t="n">
        <v>56.28264444</v>
      </c>
      <c r="H80" s="20" t="n">
        <v>3.19744841</v>
      </c>
      <c r="I80" s="18" t="n">
        <v>0.37815731</v>
      </c>
      <c r="J80" s="20" t="n">
        <v>0.25529949</v>
      </c>
      <c r="K80" s="18" t="n">
        <v>0</v>
      </c>
      <c r="L80" s="20" t="n">
        <v>0</v>
      </c>
      <c r="M80" s="18" t="s">
        <v>404</v>
      </c>
      <c r="N80" s="20" t="s">
        <v>404</v>
      </c>
      <c r="O80" s="18" t="n">
        <v>0</v>
      </c>
      <c r="P80" s="20" t="n">
        <v>0</v>
      </c>
      <c r="Q80" s="18" t="n">
        <v>0</v>
      </c>
      <c r="R80" s="20" t="n">
        <v>0</v>
      </c>
      <c r="S80" s="18" t="n">
        <v>0</v>
      </c>
      <c r="T80" s="20" t="n">
        <v>0</v>
      </c>
    </row>
    <row r="81" spans="1:20">
      <c r="A81" s="21" t="s">
        <v>478</v>
      </c>
      <c r="B81" s="17" t="n">
        <v>8861</v>
      </c>
      <c r="C81" s="18">
        <f>(0.0/B81*100)</f>
        <v/>
      </c>
      <c r="D81" s="19" t="n">
        <v>8861</v>
      </c>
      <c r="E81" s="18" t="n">
        <v>69.00012522</v>
      </c>
      <c r="F81" s="20" t="n">
        <v>3.60703265</v>
      </c>
      <c r="G81" s="18" t="n">
        <v>29.66744498</v>
      </c>
      <c r="H81" s="20" t="n">
        <v>3.60090932</v>
      </c>
      <c r="I81" s="18" t="n">
        <v>1.31245038</v>
      </c>
      <c r="J81" s="20" t="n">
        <v>0.93021558</v>
      </c>
      <c r="K81" s="18" t="n">
        <v>0</v>
      </c>
      <c r="L81" s="20" t="n">
        <v>0</v>
      </c>
      <c r="M81" s="18" t="s">
        <v>404</v>
      </c>
      <c r="N81" s="20" t="s">
        <v>404</v>
      </c>
      <c r="O81" s="18" t="n">
        <v>0</v>
      </c>
      <c r="P81" s="20" t="n">
        <v>0</v>
      </c>
      <c r="Q81" s="18" t="n">
        <v>0</v>
      </c>
      <c r="R81" s="20" t="n">
        <v>0</v>
      </c>
      <c r="S81" s="18" t="n">
        <v>0.01997943</v>
      </c>
      <c r="T81" s="20" t="n">
        <v>0.00074735</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682</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70.59909020000001</v>
      </c>
      <c r="F7" s="20" t="n">
        <v>2.15009594</v>
      </c>
      <c r="G7" s="18" t="n">
        <v>24.10085038</v>
      </c>
      <c r="H7" s="20" t="n">
        <v>2.0016453</v>
      </c>
      <c r="I7" s="18" t="n">
        <v>0.73587677</v>
      </c>
      <c r="J7" s="20" t="n">
        <v>0.32813563</v>
      </c>
      <c r="K7" s="18" t="n">
        <v>0</v>
      </c>
      <c r="L7" s="20" t="n">
        <v>0</v>
      </c>
      <c r="M7" s="18" t="s">
        <v>404</v>
      </c>
      <c r="N7" s="20" t="s">
        <v>404</v>
      </c>
      <c r="O7" s="18" t="n">
        <v>0</v>
      </c>
      <c r="P7" s="20" t="n">
        <v>0</v>
      </c>
      <c r="Q7" s="18" t="n">
        <v>0</v>
      </c>
      <c r="R7" s="20" t="n">
        <v>0</v>
      </c>
      <c r="S7" s="18" t="n">
        <v>4.56418265</v>
      </c>
      <c r="T7" s="20" t="n">
        <v>0.84959869</v>
      </c>
    </row>
    <row r="8" spans="1:20">
      <c r="A8" s="15" t="s">
        <v>405</v>
      </c>
      <c r="B8" s="17" t="n">
        <v>7007</v>
      </c>
      <c r="C8" s="18">
        <f>(0.0/B8*100)</f>
        <v/>
      </c>
      <c r="D8" s="19" t="n">
        <v>7007</v>
      </c>
      <c r="E8" s="18" t="n">
        <v>40.85176235</v>
      </c>
      <c r="F8" s="20" t="n">
        <v>3.52114498</v>
      </c>
      <c r="G8" s="18" t="n">
        <v>37.1990082</v>
      </c>
      <c r="H8" s="20" t="n">
        <v>3.11478328</v>
      </c>
      <c r="I8" s="18" t="n">
        <v>16.40362505</v>
      </c>
      <c r="J8" s="20" t="n">
        <v>2.54762542</v>
      </c>
      <c r="K8" s="18" t="n">
        <v>0</v>
      </c>
      <c r="L8" s="20" t="n">
        <v>0</v>
      </c>
      <c r="M8" s="18" t="s">
        <v>404</v>
      </c>
      <c r="N8" s="20" t="s">
        <v>404</v>
      </c>
      <c r="O8" s="18" t="n">
        <v>0</v>
      </c>
      <c r="P8" s="20" t="n">
        <v>0</v>
      </c>
      <c r="Q8" s="18" t="n">
        <v>0</v>
      </c>
      <c r="R8" s="20" t="n">
        <v>0</v>
      </c>
      <c r="S8" s="18" t="n">
        <v>5.5456044</v>
      </c>
      <c r="T8" s="20" t="n">
        <v>1.6500508</v>
      </c>
    </row>
    <row r="9" spans="1:20">
      <c r="A9" s="15" t="s">
        <v>406</v>
      </c>
      <c r="B9" s="17" t="n">
        <v>9651</v>
      </c>
      <c r="C9" s="18">
        <f>(200.0/B9*100)</f>
        <v/>
      </c>
      <c r="D9" s="19" t="n">
        <v>9451</v>
      </c>
      <c r="E9" s="18" t="n">
        <v>37.25745201</v>
      </c>
      <c r="F9" s="20" t="n">
        <v>3.28806736</v>
      </c>
      <c r="G9" s="18" t="n">
        <v>41.53457522</v>
      </c>
      <c r="H9" s="20" t="n">
        <v>3.18902873</v>
      </c>
      <c r="I9" s="18" t="n">
        <v>10.22327386</v>
      </c>
      <c r="J9" s="20" t="n">
        <v>2.09290182</v>
      </c>
      <c r="K9" s="18" t="n">
        <v>0</v>
      </c>
      <c r="L9" s="20" t="n">
        <v>0</v>
      </c>
      <c r="M9" s="18" t="s">
        <v>404</v>
      </c>
      <c r="N9" s="20" t="s">
        <v>404</v>
      </c>
      <c r="O9" s="18" t="n">
        <v>0</v>
      </c>
      <c r="P9" s="20" t="n">
        <v>0</v>
      </c>
      <c r="Q9" s="18" t="n">
        <v>0</v>
      </c>
      <c r="R9" s="20" t="n">
        <v>0</v>
      </c>
      <c r="S9" s="18" t="n">
        <v>10.98469891</v>
      </c>
      <c r="T9" s="20" t="n">
        <v>2.21652167</v>
      </c>
    </row>
    <row r="10" spans="1:20">
      <c r="A10" s="15" t="s">
        <v>407</v>
      </c>
      <c r="B10" s="17" t="n">
        <v>20058</v>
      </c>
      <c r="C10" s="18">
        <f>(3112.0/B10*100)</f>
        <v/>
      </c>
      <c r="D10" s="19" t="n">
        <v>16946</v>
      </c>
      <c r="E10" s="18" t="n">
        <v>55.05003258</v>
      </c>
      <c r="F10" s="20" t="n">
        <v>2.9395748</v>
      </c>
      <c r="G10" s="18" t="n">
        <v>28.22807395</v>
      </c>
      <c r="H10" s="20" t="n">
        <v>2.75999652</v>
      </c>
      <c r="I10" s="18" t="n">
        <v>13.50586002</v>
      </c>
      <c r="J10" s="20" t="n">
        <v>1.72653664</v>
      </c>
      <c r="K10" s="18" t="n">
        <v>0</v>
      </c>
      <c r="L10" s="20" t="n">
        <v>0</v>
      </c>
      <c r="M10" s="18" t="s">
        <v>404</v>
      </c>
      <c r="N10" s="20" t="s">
        <v>404</v>
      </c>
      <c r="O10" s="18" t="n">
        <v>0</v>
      </c>
      <c r="P10" s="20" t="n">
        <v>0</v>
      </c>
      <c r="Q10" s="18" t="n">
        <v>0</v>
      </c>
      <c r="R10" s="20" t="n">
        <v>0</v>
      </c>
      <c r="S10" s="18" t="n">
        <v>3.21603344</v>
      </c>
      <c r="T10" s="20" t="n">
        <v>0.78988779</v>
      </c>
    </row>
    <row r="11" spans="1:20">
      <c r="A11" s="15" t="s">
        <v>408</v>
      </c>
      <c r="B11" s="17" t="n">
        <v>7053</v>
      </c>
      <c r="C11" s="18">
        <f>(212.0/B11*100)</f>
        <v/>
      </c>
      <c r="D11" s="19" t="n">
        <v>6841</v>
      </c>
      <c r="E11" s="18" t="n">
        <v>22.62141004</v>
      </c>
      <c r="F11" s="20" t="n">
        <v>3.3834077</v>
      </c>
      <c r="G11" s="18" t="n">
        <v>66.38252881</v>
      </c>
      <c r="H11" s="20" t="n">
        <v>3.75469347</v>
      </c>
      <c r="I11" s="18" t="n">
        <v>7.57222218</v>
      </c>
      <c r="J11" s="20" t="n">
        <v>2.27087193</v>
      </c>
      <c r="K11" s="18" t="n">
        <v>0</v>
      </c>
      <c r="L11" s="20" t="n">
        <v>0</v>
      </c>
      <c r="M11" s="18" t="s">
        <v>404</v>
      </c>
      <c r="N11" s="20" t="s">
        <v>404</v>
      </c>
      <c r="O11" s="18" t="n">
        <v>0</v>
      </c>
      <c r="P11" s="20" t="n">
        <v>0</v>
      </c>
      <c r="Q11" s="18" t="n">
        <v>0</v>
      </c>
      <c r="R11" s="20" t="n">
        <v>0</v>
      </c>
      <c r="S11" s="18" t="n">
        <v>3.42383897</v>
      </c>
      <c r="T11" s="20" t="n">
        <v>1.65509166</v>
      </c>
    </row>
    <row r="12" spans="1:20">
      <c r="A12" s="15" t="s">
        <v>409</v>
      </c>
      <c r="B12" s="17" t="n">
        <v>6894</v>
      </c>
      <c r="C12" s="18">
        <f>(106.0/B12*100)</f>
        <v/>
      </c>
      <c r="D12" s="19" t="n">
        <v>6788</v>
      </c>
      <c r="E12" s="18" t="n">
        <v>44.19363346</v>
      </c>
      <c r="F12" s="20" t="n">
        <v>3.23382836</v>
      </c>
      <c r="G12" s="18" t="n">
        <v>51.49468004</v>
      </c>
      <c r="H12" s="20" t="n">
        <v>3.10352289</v>
      </c>
      <c r="I12" s="18" t="n">
        <v>3.78563091</v>
      </c>
      <c r="J12" s="20" t="n">
        <v>1.28448931</v>
      </c>
      <c r="K12" s="18" t="n">
        <v>0</v>
      </c>
      <c r="L12" s="20" t="n">
        <v>0</v>
      </c>
      <c r="M12" s="18" t="s">
        <v>404</v>
      </c>
      <c r="N12" s="20" t="s">
        <v>404</v>
      </c>
      <c r="O12" s="18" t="n">
        <v>0</v>
      </c>
      <c r="P12" s="20" t="n">
        <v>0</v>
      </c>
      <c r="Q12" s="18" t="n">
        <v>0</v>
      </c>
      <c r="R12" s="20" t="n">
        <v>0</v>
      </c>
      <c r="S12" s="18" t="n">
        <v>0.52605559</v>
      </c>
      <c r="T12" s="20" t="n">
        <v>0.38221125</v>
      </c>
    </row>
    <row r="13" spans="1:20">
      <c r="A13" s="15" t="s">
        <v>410</v>
      </c>
      <c r="B13" s="17" t="n">
        <v>7161</v>
      </c>
      <c r="C13" s="18">
        <f>(1175.0/B13*100)</f>
        <v/>
      </c>
      <c r="D13" s="19" t="n">
        <v>5986</v>
      </c>
      <c r="E13" s="18" t="n">
        <v>60.27318599</v>
      </c>
      <c r="F13" s="20" t="n">
        <v>3.25907004</v>
      </c>
      <c r="G13" s="18" t="n">
        <v>22.37828842</v>
      </c>
      <c r="H13" s="20" t="n">
        <v>2.83589074</v>
      </c>
      <c r="I13" s="18" t="n">
        <v>9.942772400000001</v>
      </c>
      <c r="J13" s="20" t="n">
        <v>1.81667968</v>
      </c>
      <c r="K13" s="18" t="n">
        <v>0</v>
      </c>
      <c r="L13" s="20" t="n">
        <v>0</v>
      </c>
      <c r="M13" s="18" t="s">
        <v>404</v>
      </c>
      <c r="N13" s="20" t="s">
        <v>404</v>
      </c>
      <c r="O13" s="18" t="n">
        <v>0</v>
      </c>
      <c r="P13" s="20" t="n">
        <v>0</v>
      </c>
      <c r="Q13" s="18" t="n">
        <v>0</v>
      </c>
      <c r="R13" s="20" t="n">
        <v>0</v>
      </c>
      <c r="S13" s="18" t="n">
        <v>7.40575319</v>
      </c>
      <c r="T13" s="20" t="n">
        <v>1.80671984</v>
      </c>
    </row>
    <row r="14" spans="1:20">
      <c r="A14" s="15" t="s">
        <v>411</v>
      </c>
      <c r="B14" s="17" t="n">
        <v>5587</v>
      </c>
      <c r="C14" s="18">
        <f>(0.0/B14*100)</f>
        <v/>
      </c>
      <c r="D14" s="19" t="n">
        <v>5587</v>
      </c>
      <c r="E14" s="18" t="n">
        <v>30.78992955</v>
      </c>
      <c r="F14" s="20" t="n">
        <v>2.70633522</v>
      </c>
      <c r="G14" s="18" t="n">
        <v>64.97965336</v>
      </c>
      <c r="H14" s="20" t="n">
        <v>2.73593122</v>
      </c>
      <c r="I14" s="18" t="n">
        <v>3.86469538</v>
      </c>
      <c r="J14" s="20" t="n">
        <v>1.09742671</v>
      </c>
      <c r="K14" s="18" t="n">
        <v>0</v>
      </c>
      <c r="L14" s="20" t="n">
        <v>0</v>
      </c>
      <c r="M14" s="18" t="s">
        <v>404</v>
      </c>
      <c r="N14" s="20" t="s">
        <v>404</v>
      </c>
      <c r="O14" s="18" t="n">
        <v>0</v>
      </c>
      <c r="P14" s="20" t="n">
        <v>0</v>
      </c>
      <c r="Q14" s="18" t="n">
        <v>0</v>
      </c>
      <c r="R14" s="20" t="n">
        <v>0</v>
      </c>
      <c r="S14" s="18" t="n">
        <v>0.36572171</v>
      </c>
      <c r="T14" s="20" t="n">
        <v>0.36609406</v>
      </c>
    </row>
    <row r="15" spans="1:20">
      <c r="A15" s="15" t="s">
        <v>412</v>
      </c>
      <c r="B15" s="17" t="n">
        <v>5882</v>
      </c>
      <c r="C15" s="18">
        <f>(0.0/B15*100)</f>
        <v/>
      </c>
      <c r="D15" s="19" t="n">
        <v>5882</v>
      </c>
      <c r="E15" s="18" t="n">
        <v>47.42241517</v>
      </c>
      <c r="F15" s="20" t="n">
        <v>3.4085792</v>
      </c>
      <c r="G15" s="18" t="n">
        <v>37.20810956</v>
      </c>
      <c r="H15" s="20" t="n">
        <v>3.17187589</v>
      </c>
      <c r="I15" s="18" t="n">
        <v>10.84772669</v>
      </c>
      <c r="J15" s="20" t="n">
        <v>2.52771416</v>
      </c>
      <c r="K15" s="18" t="n">
        <v>0</v>
      </c>
      <c r="L15" s="20" t="n">
        <v>0</v>
      </c>
      <c r="M15" s="18" t="s">
        <v>404</v>
      </c>
      <c r="N15" s="20" t="s">
        <v>404</v>
      </c>
      <c r="O15" s="18" t="n">
        <v>0</v>
      </c>
      <c r="P15" s="20" t="n">
        <v>0</v>
      </c>
      <c r="Q15" s="18" t="n">
        <v>0</v>
      </c>
      <c r="R15" s="20" t="n">
        <v>0</v>
      </c>
      <c r="S15" s="18" t="n">
        <v>4.52174858</v>
      </c>
      <c r="T15" s="20" t="n">
        <v>1.71813693</v>
      </c>
    </row>
    <row r="16" spans="1:20">
      <c r="A16" s="15" t="s">
        <v>413</v>
      </c>
      <c r="B16" s="17" t="n">
        <v>6108</v>
      </c>
      <c r="C16" s="18">
        <f>(495.0/B16*100)</f>
        <v/>
      </c>
      <c r="D16" s="19" t="n">
        <v>5613</v>
      </c>
      <c r="E16" s="18" t="n">
        <v>34.85308145</v>
      </c>
      <c r="F16" s="20" t="n">
        <v>3.297036</v>
      </c>
      <c r="G16" s="18" t="n">
        <v>39.13029738</v>
      </c>
      <c r="H16" s="20" t="n">
        <v>3.42103978</v>
      </c>
      <c r="I16" s="18" t="n">
        <v>19.32460352</v>
      </c>
      <c r="J16" s="20" t="n">
        <v>2.72580108</v>
      </c>
      <c r="K16" s="18" t="n">
        <v>0</v>
      </c>
      <c r="L16" s="20" t="n">
        <v>0</v>
      </c>
      <c r="M16" s="18" t="s">
        <v>404</v>
      </c>
      <c r="N16" s="20" t="s">
        <v>404</v>
      </c>
      <c r="O16" s="18" t="n">
        <v>0</v>
      </c>
      <c r="P16" s="20" t="n">
        <v>0</v>
      </c>
      <c r="Q16" s="18" t="n">
        <v>0</v>
      </c>
      <c r="R16" s="20" t="n">
        <v>0</v>
      </c>
      <c r="S16" s="18" t="n">
        <v>6.69201765</v>
      </c>
      <c r="T16" s="20" t="n">
        <v>1.58318341</v>
      </c>
    </row>
    <row r="17" spans="1:20">
      <c r="A17" s="15" t="s">
        <v>414</v>
      </c>
      <c r="B17" s="17" t="n">
        <v>6504</v>
      </c>
      <c r="C17" s="18">
        <f>(1325.0/B17*100)</f>
        <v/>
      </c>
      <c r="D17" s="19" t="n">
        <v>5179</v>
      </c>
      <c r="E17" s="18" t="n">
        <v>38.71637915</v>
      </c>
      <c r="F17" s="20" t="n">
        <v>3.8503497</v>
      </c>
      <c r="G17" s="18" t="n">
        <v>42.33233746</v>
      </c>
      <c r="H17" s="20" t="n">
        <v>3.72758802</v>
      </c>
      <c r="I17" s="18" t="n">
        <v>12.11396633</v>
      </c>
      <c r="J17" s="20" t="n">
        <v>2.37846838</v>
      </c>
      <c r="K17" s="18" t="n">
        <v>0</v>
      </c>
      <c r="L17" s="20" t="n">
        <v>0</v>
      </c>
      <c r="M17" s="18" t="s">
        <v>404</v>
      </c>
      <c r="N17" s="20" t="s">
        <v>404</v>
      </c>
      <c r="O17" s="18" t="n">
        <v>0</v>
      </c>
      <c r="P17" s="20" t="n">
        <v>0</v>
      </c>
      <c r="Q17" s="18" t="n">
        <v>0</v>
      </c>
      <c r="R17" s="20" t="n">
        <v>0</v>
      </c>
      <c r="S17" s="18" t="n">
        <v>6.83731706</v>
      </c>
      <c r="T17" s="20" t="n">
        <v>1.57124898</v>
      </c>
    </row>
    <row r="18" spans="1:20">
      <c r="A18" s="15" t="s">
        <v>415</v>
      </c>
      <c r="B18" s="17" t="n">
        <v>5532</v>
      </c>
      <c r="C18" s="18">
        <f>(0.0/B18*100)</f>
        <v/>
      </c>
      <c r="D18" s="19" t="n">
        <v>5532</v>
      </c>
      <c r="E18" s="18" t="n">
        <v>52.78394265</v>
      </c>
      <c r="F18" s="20" t="n">
        <v>3.2939845</v>
      </c>
      <c r="G18" s="18" t="n">
        <v>26.90704</v>
      </c>
      <c r="H18" s="20" t="n">
        <v>3.54926466</v>
      </c>
      <c r="I18" s="18" t="n">
        <v>19.05139564</v>
      </c>
      <c r="J18" s="20" t="n">
        <v>3.07015</v>
      </c>
      <c r="K18" s="18" t="n">
        <v>0</v>
      </c>
      <c r="L18" s="20" t="n">
        <v>0</v>
      </c>
      <c r="M18" s="18" t="s">
        <v>404</v>
      </c>
      <c r="N18" s="20" t="s">
        <v>404</v>
      </c>
      <c r="O18" s="18" t="n">
        <v>0</v>
      </c>
      <c r="P18" s="20" t="n">
        <v>0</v>
      </c>
      <c r="Q18" s="18" t="n">
        <v>0</v>
      </c>
      <c r="R18" s="20" t="n">
        <v>0</v>
      </c>
      <c r="S18" s="18" t="n">
        <v>1.25762172</v>
      </c>
      <c r="T18" s="20" t="n">
        <v>0.66833321</v>
      </c>
    </row>
    <row r="19" spans="1:20">
      <c r="A19" s="15" t="s">
        <v>416</v>
      </c>
      <c r="B19" s="17" t="n">
        <v>5658</v>
      </c>
      <c r="C19" s="18">
        <f>(327.0/B19*100)</f>
        <v/>
      </c>
      <c r="D19" s="19" t="n">
        <v>5331</v>
      </c>
      <c r="E19" s="18" t="n">
        <v>57.64730392</v>
      </c>
      <c r="F19" s="20" t="n">
        <v>3.51542547</v>
      </c>
      <c r="G19" s="18" t="n">
        <v>40.74860817</v>
      </c>
      <c r="H19" s="20" t="n">
        <v>3.5197513</v>
      </c>
      <c r="I19" s="18" t="n">
        <v>0</v>
      </c>
      <c r="J19" s="20" t="n">
        <v>0</v>
      </c>
      <c r="K19" s="18" t="n">
        <v>0</v>
      </c>
      <c r="L19" s="20" t="n">
        <v>0</v>
      </c>
      <c r="M19" s="18" t="s">
        <v>404</v>
      </c>
      <c r="N19" s="20" t="s">
        <v>404</v>
      </c>
      <c r="O19" s="18" t="n">
        <v>0</v>
      </c>
      <c r="P19" s="20" t="n">
        <v>0</v>
      </c>
      <c r="Q19" s="18" t="n">
        <v>0</v>
      </c>
      <c r="R19" s="20" t="n">
        <v>0</v>
      </c>
      <c r="S19" s="18" t="n">
        <v>1.60408791</v>
      </c>
      <c r="T19" s="20" t="n">
        <v>0.77677743</v>
      </c>
    </row>
    <row r="20" spans="1:20">
      <c r="A20" s="15" t="s">
        <v>417</v>
      </c>
      <c r="B20" s="17" t="n">
        <v>3371</v>
      </c>
      <c r="C20" s="18">
        <f>(24.0/B20*100)</f>
        <v/>
      </c>
      <c r="D20" s="19" t="n">
        <v>3347</v>
      </c>
      <c r="E20" s="18" t="n">
        <v>32.70818121</v>
      </c>
      <c r="F20" s="20" t="n">
        <v>0.25975504</v>
      </c>
      <c r="G20" s="18" t="n">
        <v>60.19849501</v>
      </c>
      <c r="H20" s="20" t="n">
        <v>0.29491719</v>
      </c>
      <c r="I20" s="18" t="n">
        <v>1.62054406</v>
      </c>
      <c r="J20" s="20" t="n">
        <v>0.07482481000000001</v>
      </c>
      <c r="K20" s="18" t="n">
        <v>0</v>
      </c>
      <c r="L20" s="20" t="n">
        <v>0</v>
      </c>
      <c r="M20" s="18" t="s">
        <v>404</v>
      </c>
      <c r="N20" s="20" t="s">
        <v>404</v>
      </c>
      <c r="O20" s="18" t="n">
        <v>0</v>
      </c>
      <c r="P20" s="20" t="n">
        <v>0</v>
      </c>
      <c r="Q20" s="18" t="n">
        <v>0</v>
      </c>
      <c r="R20" s="20" t="n">
        <v>0</v>
      </c>
      <c r="S20" s="18" t="n">
        <v>5.47277972</v>
      </c>
      <c r="T20" s="20" t="n">
        <v>0.09723936</v>
      </c>
    </row>
    <row r="21" spans="1:20">
      <c r="A21" s="15" t="s">
        <v>418</v>
      </c>
      <c r="B21" s="17" t="n">
        <v>5741</v>
      </c>
      <c r="C21" s="18">
        <f>(0.0/B21*100)</f>
        <v/>
      </c>
      <c r="D21" s="19" t="n">
        <v>5741</v>
      </c>
      <c r="E21" s="18" t="n">
        <v>40.80988484</v>
      </c>
      <c r="F21" s="20" t="n">
        <v>4.40137298</v>
      </c>
      <c r="G21" s="18" t="n">
        <v>45.45739246</v>
      </c>
      <c r="H21" s="20" t="n">
        <v>4.54891324</v>
      </c>
      <c r="I21" s="18" t="n">
        <v>5.43979866</v>
      </c>
      <c r="J21" s="20" t="n">
        <v>1.64385869</v>
      </c>
      <c r="K21" s="18" t="n">
        <v>0</v>
      </c>
      <c r="L21" s="20" t="n">
        <v>0</v>
      </c>
      <c r="M21" s="18" t="s">
        <v>404</v>
      </c>
      <c r="N21" s="20" t="s">
        <v>404</v>
      </c>
      <c r="O21" s="18" t="n">
        <v>0</v>
      </c>
      <c r="P21" s="20" t="n">
        <v>0</v>
      </c>
      <c r="Q21" s="18" t="n">
        <v>0</v>
      </c>
      <c r="R21" s="20" t="n">
        <v>0</v>
      </c>
      <c r="S21" s="18" t="n">
        <v>8.292924040000001</v>
      </c>
      <c r="T21" s="20" t="n">
        <v>2.33692085</v>
      </c>
    </row>
    <row r="22" spans="1:20">
      <c r="A22" s="15" t="s">
        <v>419</v>
      </c>
      <c r="B22" s="17" t="n">
        <v>6598</v>
      </c>
      <c r="C22" s="18">
        <f>(0.0/B22*100)</f>
        <v/>
      </c>
      <c r="D22" s="19" t="n">
        <v>6598</v>
      </c>
      <c r="E22" s="18" t="n">
        <v>28.58710307</v>
      </c>
      <c r="F22" s="20" t="n">
        <v>3.33587676</v>
      </c>
      <c r="G22" s="18" t="n">
        <v>69.16727383999999</v>
      </c>
      <c r="H22" s="20" t="n">
        <v>3.43609976</v>
      </c>
      <c r="I22" s="18" t="n">
        <v>0.55074274</v>
      </c>
      <c r="J22" s="20" t="n">
        <v>0.55041331</v>
      </c>
      <c r="K22" s="18" t="n">
        <v>0</v>
      </c>
      <c r="L22" s="20" t="n">
        <v>0</v>
      </c>
      <c r="M22" s="18" t="s">
        <v>404</v>
      </c>
      <c r="N22" s="20" t="s">
        <v>404</v>
      </c>
      <c r="O22" s="18" t="n">
        <v>0</v>
      </c>
      <c r="P22" s="20" t="n">
        <v>0</v>
      </c>
      <c r="Q22" s="18" t="n">
        <v>0</v>
      </c>
      <c r="R22" s="20" t="n">
        <v>0</v>
      </c>
      <c r="S22" s="18" t="n">
        <v>1.69488036</v>
      </c>
      <c r="T22" s="20" t="n">
        <v>0.99983078</v>
      </c>
    </row>
    <row r="23" spans="1:20">
      <c r="A23" s="15" t="s">
        <v>420</v>
      </c>
      <c r="B23" s="17" t="n">
        <v>11583</v>
      </c>
      <c r="C23" s="18">
        <f>(3194.0/B23*100)</f>
        <v/>
      </c>
      <c r="D23" s="19" t="n">
        <v>8389</v>
      </c>
      <c r="E23" s="18" t="n">
        <v>21.25431933</v>
      </c>
      <c r="F23" s="20" t="n">
        <v>2.89326693</v>
      </c>
      <c r="G23" s="18" t="n">
        <v>53.466605</v>
      </c>
      <c r="H23" s="20" t="n">
        <v>3.7216228</v>
      </c>
      <c r="I23" s="18" t="n">
        <v>18.3837374</v>
      </c>
      <c r="J23" s="20" t="n">
        <v>2.89035914</v>
      </c>
      <c r="K23" s="18" t="n">
        <v>0</v>
      </c>
      <c r="L23" s="20" t="n">
        <v>0</v>
      </c>
      <c r="M23" s="18" t="s">
        <v>404</v>
      </c>
      <c r="N23" s="20" t="s">
        <v>404</v>
      </c>
      <c r="O23" s="18" t="n">
        <v>0</v>
      </c>
      <c r="P23" s="20" t="n">
        <v>0</v>
      </c>
      <c r="Q23" s="18" t="n">
        <v>0</v>
      </c>
      <c r="R23" s="20" t="n">
        <v>0</v>
      </c>
      <c r="S23" s="18" t="n">
        <v>6.89533827</v>
      </c>
      <c r="T23" s="20" t="n">
        <v>1.92484704</v>
      </c>
    </row>
    <row r="24" spans="1:20">
      <c r="A24" s="15" t="s">
        <v>421</v>
      </c>
      <c r="B24" s="17" t="n">
        <v>6647</v>
      </c>
      <c r="C24" s="18">
        <f>(0.0/B24*100)</f>
        <v/>
      </c>
      <c r="D24" s="19" t="n">
        <v>6647</v>
      </c>
      <c r="E24" s="18" t="n">
        <v>39.12265483</v>
      </c>
      <c r="F24" s="20" t="n">
        <v>3.27382668</v>
      </c>
      <c r="G24" s="18" t="n">
        <v>41.72735122</v>
      </c>
      <c r="H24" s="20" t="n">
        <v>3.56701554</v>
      </c>
      <c r="I24" s="18" t="n">
        <v>19.14999396</v>
      </c>
      <c r="J24" s="20" t="n">
        <v>2.92095198</v>
      </c>
      <c r="K24" s="18" t="n">
        <v>0</v>
      </c>
      <c r="L24" s="20" t="n">
        <v>0</v>
      </c>
      <c r="M24" s="18" t="s">
        <v>404</v>
      </c>
      <c r="N24" s="20" t="s">
        <v>404</v>
      </c>
      <c r="O24" s="18" t="n">
        <v>0</v>
      </c>
      <c r="P24" s="20" t="n">
        <v>0</v>
      </c>
      <c r="Q24" s="18" t="n">
        <v>0</v>
      </c>
      <c r="R24" s="20" t="n">
        <v>0</v>
      </c>
      <c r="S24" s="18" t="n">
        <v>0</v>
      </c>
      <c r="T24" s="20" t="n">
        <v>0</v>
      </c>
    </row>
    <row r="25" spans="1:20">
      <c r="A25" s="15" t="s">
        <v>422</v>
      </c>
      <c r="B25" s="17" t="n">
        <v>5581</v>
      </c>
      <c r="C25" s="18">
        <f>(0.0/B25*100)</f>
        <v/>
      </c>
      <c r="D25" s="19" t="n">
        <v>5581</v>
      </c>
      <c r="E25" s="18" t="n">
        <v>53.0684167</v>
      </c>
      <c r="F25" s="20" t="n">
        <v>3.86057204</v>
      </c>
      <c r="G25" s="18" t="n">
        <v>44.55638805</v>
      </c>
      <c r="H25" s="20" t="n">
        <v>3.87246584</v>
      </c>
      <c r="I25" s="18" t="n">
        <v>2.37519525</v>
      </c>
      <c r="J25" s="20" t="n">
        <v>1.21178056</v>
      </c>
      <c r="K25" s="18" t="n">
        <v>0</v>
      </c>
      <c r="L25" s="20" t="n">
        <v>0</v>
      </c>
      <c r="M25" s="18" t="s">
        <v>404</v>
      </c>
      <c r="N25" s="20" t="s">
        <v>404</v>
      </c>
      <c r="O25" s="18" t="n">
        <v>0</v>
      </c>
      <c r="P25" s="20" t="n">
        <v>0</v>
      </c>
      <c r="Q25" s="18" t="n">
        <v>0</v>
      </c>
      <c r="R25" s="20" t="n">
        <v>0</v>
      </c>
      <c r="S25" s="18" t="n">
        <v>0</v>
      </c>
      <c r="T25" s="20" t="n">
        <v>0</v>
      </c>
    </row>
    <row r="26" spans="1:20">
      <c r="A26" s="15" t="s">
        <v>423</v>
      </c>
      <c r="B26" s="17" t="n">
        <v>4869</v>
      </c>
      <c r="C26" s="18">
        <f>(11.0/B26*100)</f>
        <v/>
      </c>
      <c r="D26" s="19" t="n">
        <v>4858</v>
      </c>
      <c r="E26" s="18" t="n">
        <v>57.53715157</v>
      </c>
      <c r="F26" s="20" t="n">
        <v>3.12661054</v>
      </c>
      <c r="G26" s="18" t="n">
        <v>40.18482671</v>
      </c>
      <c r="H26" s="20" t="n">
        <v>3.15900541</v>
      </c>
      <c r="I26" s="18" t="n">
        <v>0.31447327</v>
      </c>
      <c r="J26" s="20" t="n">
        <v>0.31402819</v>
      </c>
      <c r="K26" s="18" t="n">
        <v>0</v>
      </c>
      <c r="L26" s="20" t="n">
        <v>0</v>
      </c>
      <c r="M26" s="18" t="s">
        <v>404</v>
      </c>
      <c r="N26" s="20" t="s">
        <v>404</v>
      </c>
      <c r="O26" s="18" t="n">
        <v>0</v>
      </c>
      <c r="P26" s="20" t="n">
        <v>0</v>
      </c>
      <c r="Q26" s="18" t="n">
        <v>0</v>
      </c>
      <c r="R26" s="20" t="n">
        <v>0</v>
      </c>
      <c r="S26" s="18" t="n">
        <v>1.96354845</v>
      </c>
      <c r="T26" s="20" t="n">
        <v>0.91794208</v>
      </c>
    </row>
    <row r="27" spans="1:20">
      <c r="A27" s="15" t="s">
        <v>424</v>
      </c>
      <c r="B27" s="17" t="n">
        <v>5299</v>
      </c>
      <c r="C27" s="18">
        <f>(0.0/B27*100)</f>
        <v/>
      </c>
      <c r="D27" s="19" t="n">
        <v>5299</v>
      </c>
      <c r="E27" s="18" t="n">
        <v>32.48094166</v>
      </c>
      <c r="F27" s="20" t="n">
        <v>0.08942557</v>
      </c>
      <c r="G27" s="18" t="n">
        <v>43.2207641</v>
      </c>
      <c r="H27" s="20" t="n">
        <v>0.09611834</v>
      </c>
      <c r="I27" s="18" t="n">
        <v>21.35605464</v>
      </c>
      <c r="J27" s="20" t="n">
        <v>0.08643940999999999</v>
      </c>
      <c r="K27" s="18" t="n">
        <v>0</v>
      </c>
      <c r="L27" s="20" t="n">
        <v>0</v>
      </c>
      <c r="M27" s="18" t="s">
        <v>404</v>
      </c>
      <c r="N27" s="20" t="s">
        <v>404</v>
      </c>
      <c r="O27" s="18" t="n">
        <v>0</v>
      </c>
      <c r="P27" s="20" t="n">
        <v>0</v>
      </c>
      <c r="Q27" s="18" t="n">
        <v>0</v>
      </c>
      <c r="R27" s="20" t="n">
        <v>0</v>
      </c>
      <c r="S27" s="18" t="n">
        <v>2.94223961</v>
      </c>
      <c r="T27" s="20" t="n">
        <v>0.00522984</v>
      </c>
    </row>
    <row r="28" spans="1:20">
      <c r="A28" s="15" t="s">
        <v>425</v>
      </c>
      <c r="B28" s="17" t="n">
        <v>7568</v>
      </c>
      <c r="C28" s="18">
        <f>(0.0/B28*100)</f>
        <v/>
      </c>
      <c r="D28" s="19" t="n">
        <v>7568</v>
      </c>
      <c r="E28" s="18" t="n">
        <v>43.1245973</v>
      </c>
      <c r="F28" s="20" t="n">
        <v>3.30292797</v>
      </c>
      <c r="G28" s="18" t="n">
        <v>47.39030418</v>
      </c>
      <c r="H28" s="20" t="n">
        <v>2.95616575</v>
      </c>
      <c r="I28" s="18" t="n">
        <v>4.54244318</v>
      </c>
      <c r="J28" s="20" t="n">
        <v>1.25615085</v>
      </c>
      <c r="K28" s="18" t="n">
        <v>0</v>
      </c>
      <c r="L28" s="20" t="n">
        <v>0</v>
      </c>
      <c r="M28" s="18" t="s">
        <v>404</v>
      </c>
      <c r="N28" s="20" t="s">
        <v>404</v>
      </c>
      <c r="O28" s="18" t="n">
        <v>0</v>
      </c>
      <c r="P28" s="20" t="n">
        <v>0</v>
      </c>
      <c r="Q28" s="18" t="n">
        <v>0</v>
      </c>
      <c r="R28" s="20" t="n">
        <v>0</v>
      </c>
      <c r="S28" s="18" t="n">
        <v>4.94265534</v>
      </c>
      <c r="T28" s="20" t="n">
        <v>1.60796097</v>
      </c>
    </row>
    <row r="29" spans="1:20">
      <c r="A29" s="15" t="s">
        <v>426</v>
      </c>
      <c r="B29" s="17" t="n">
        <v>5385</v>
      </c>
      <c r="C29" s="18">
        <f>(1123.0/B29*100)</f>
        <v/>
      </c>
      <c r="D29" s="19" t="n">
        <v>4262</v>
      </c>
      <c r="E29" s="18" t="n">
        <v>16.07386139</v>
      </c>
      <c r="F29" s="20" t="n">
        <v>2.88780884</v>
      </c>
      <c r="G29" s="18" t="n">
        <v>46.03520634</v>
      </c>
      <c r="H29" s="20" t="n">
        <v>4.4613711</v>
      </c>
      <c r="I29" s="18" t="n">
        <v>8.06725262</v>
      </c>
      <c r="J29" s="20" t="n">
        <v>2.65865371</v>
      </c>
      <c r="K29" s="18" t="n">
        <v>0</v>
      </c>
      <c r="L29" s="20" t="n">
        <v>0</v>
      </c>
      <c r="M29" s="18" t="s">
        <v>404</v>
      </c>
      <c r="N29" s="20" t="s">
        <v>404</v>
      </c>
      <c r="O29" s="18" t="n">
        <v>0</v>
      </c>
      <c r="P29" s="20" t="n">
        <v>0</v>
      </c>
      <c r="Q29" s="18" t="n">
        <v>0</v>
      </c>
      <c r="R29" s="20" t="n">
        <v>0</v>
      </c>
      <c r="S29" s="18" t="n">
        <v>29.82367966</v>
      </c>
      <c r="T29" s="20" t="n">
        <v>4.04528873</v>
      </c>
    </row>
    <row r="30" spans="1:20">
      <c r="A30" s="15" t="s">
        <v>427</v>
      </c>
      <c r="B30" s="17" t="n">
        <v>4520</v>
      </c>
      <c r="C30" s="18">
        <f>(1076.0/B30*100)</f>
        <v/>
      </c>
      <c r="D30" s="19" t="n">
        <v>3444</v>
      </c>
      <c r="E30" s="18" t="n">
        <v>48.16193189</v>
      </c>
      <c r="F30" s="20" t="n">
        <v>4.43476863</v>
      </c>
      <c r="G30" s="18" t="n">
        <v>47.7441386</v>
      </c>
      <c r="H30" s="20" t="n">
        <v>4.35452123</v>
      </c>
      <c r="I30" s="18" t="n">
        <v>2.29997893</v>
      </c>
      <c r="J30" s="20" t="n">
        <v>1.12841268</v>
      </c>
      <c r="K30" s="18" t="n">
        <v>0</v>
      </c>
      <c r="L30" s="20" t="n">
        <v>0</v>
      </c>
      <c r="M30" s="18" t="s">
        <v>404</v>
      </c>
      <c r="N30" s="20" t="s">
        <v>404</v>
      </c>
      <c r="O30" s="18" t="n">
        <v>0</v>
      </c>
      <c r="P30" s="20" t="n">
        <v>0</v>
      </c>
      <c r="Q30" s="18" t="n">
        <v>0</v>
      </c>
      <c r="R30" s="20" t="n">
        <v>0</v>
      </c>
      <c r="S30" s="18" t="n">
        <v>1.79395059</v>
      </c>
      <c r="T30" s="20" t="n">
        <v>1.05183423</v>
      </c>
    </row>
    <row r="31" spans="1:20">
      <c r="A31" s="15" t="s">
        <v>428</v>
      </c>
      <c r="B31" s="17" t="n">
        <v>5456</v>
      </c>
      <c r="C31" s="18">
        <f>(502.0/B31*100)</f>
        <v/>
      </c>
      <c r="D31" s="19" t="n">
        <v>4954</v>
      </c>
      <c r="E31" s="18" t="n">
        <v>27.16372195</v>
      </c>
      <c r="F31" s="20" t="n">
        <v>3.02996836</v>
      </c>
      <c r="G31" s="18" t="n">
        <v>47.4595306</v>
      </c>
      <c r="H31" s="20" t="n">
        <v>3.52190296</v>
      </c>
      <c r="I31" s="18" t="n">
        <v>12.65558564</v>
      </c>
      <c r="J31" s="20" t="n">
        <v>2.49846475</v>
      </c>
      <c r="K31" s="18" t="n">
        <v>0</v>
      </c>
      <c r="L31" s="20" t="n">
        <v>0</v>
      </c>
      <c r="M31" s="18" t="s">
        <v>404</v>
      </c>
      <c r="N31" s="20" t="s">
        <v>404</v>
      </c>
      <c r="O31" s="18" t="n">
        <v>0</v>
      </c>
      <c r="P31" s="20" t="n">
        <v>0</v>
      </c>
      <c r="Q31" s="18" t="n">
        <v>0</v>
      </c>
      <c r="R31" s="20" t="n">
        <v>0</v>
      </c>
      <c r="S31" s="18" t="n">
        <v>12.72116181</v>
      </c>
      <c r="T31" s="20" t="n">
        <v>2.2331912</v>
      </c>
    </row>
    <row r="32" spans="1:20">
      <c r="A32" s="15" t="s">
        <v>429</v>
      </c>
      <c r="B32" s="17" t="n">
        <v>4478</v>
      </c>
      <c r="C32" s="18">
        <f>(0.0/B32*100)</f>
        <v/>
      </c>
      <c r="D32" s="19" t="n">
        <v>4478</v>
      </c>
      <c r="E32" s="18" t="n">
        <v>34.51347217</v>
      </c>
      <c r="F32" s="20" t="n">
        <v>3.71718189</v>
      </c>
      <c r="G32" s="18" t="n">
        <v>60.74477654</v>
      </c>
      <c r="H32" s="20" t="n">
        <v>3.95647293</v>
      </c>
      <c r="I32" s="18" t="n">
        <v>1.91992361</v>
      </c>
      <c r="J32" s="20" t="n">
        <v>1.11483892</v>
      </c>
      <c r="K32" s="18" t="n">
        <v>0</v>
      </c>
      <c r="L32" s="20" t="n">
        <v>0</v>
      </c>
      <c r="M32" s="18" t="s">
        <v>404</v>
      </c>
      <c r="N32" s="20" t="s">
        <v>404</v>
      </c>
      <c r="O32" s="18" t="n">
        <v>0</v>
      </c>
      <c r="P32" s="20" t="n">
        <v>0</v>
      </c>
      <c r="Q32" s="18" t="n">
        <v>0</v>
      </c>
      <c r="R32" s="20" t="n">
        <v>0</v>
      </c>
      <c r="S32" s="18" t="n">
        <v>2.82182768</v>
      </c>
      <c r="T32" s="20" t="n">
        <v>1.31430493</v>
      </c>
    </row>
    <row r="33" spans="1:20">
      <c r="A33" s="15" t="s">
        <v>430</v>
      </c>
      <c r="B33" s="17" t="n">
        <v>7325</v>
      </c>
      <c r="C33" s="18">
        <f>(29.0/B33*100)</f>
        <v/>
      </c>
      <c r="D33" s="19" t="n">
        <v>7296</v>
      </c>
      <c r="E33" s="18" t="n">
        <v>33.05220595</v>
      </c>
      <c r="F33" s="20" t="n">
        <v>3.45370434</v>
      </c>
      <c r="G33" s="18" t="n">
        <v>52.85468888</v>
      </c>
      <c r="H33" s="20" t="n">
        <v>3.71237174</v>
      </c>
      <c r="I33" s="18" t="n">
        <v>13.27958672</v>
      </c>
      <c r="J33" s="20" t="n">
        <v>2.76966681</v>
      </c>
      <c r="K33" s="18" t="n">
        <v>0</v>
      </c>
      <c r="L33" s="20" t="n">
        <v>0</v>
      </c>
      <c r="M33" s="18" t="s">
        <v>404</v>
      </c>
      <c r="N33" s="20" t="s">
        <v>404</v>
      </c>
      <c r="O33" s="18" t="n">
        <v>0</v>
      </c>
      <c r="P33" s="20" t="n">
        <v>0</v>
      </c>
      <c r="Q33" s="18" t="n">
        <v>0</v>
      </c>
      <c r="R33" s="20" t="n">
        <v>0</v>
      </c>
      <c r="S33" s="18" t="n">
        <v>0.81351845</v>
      </c>
      <c r="T33" s="20" t="n">
        <v>0.55140435</v>
      </c>
    </row>
    <row r="34" spans="1:20">
      <c r="A34" s="15" t="s">
        <v>431</v>
      </c>
      <c r="B34" s="17" t="n">
        <v>6350</v>
      </c>
      <c r="C34" s="18">
        <f>(0.0/B34*100)</f>
        <v/>
      </c>
      <c r="D34" s="19" t="n">
        <v>6350</v>
      </c>
      <c r="E34" s="18" t="n">
        <v>70.56370601</v>
      </c>
      <c r="F34" s="20" t="n">
        <v>2.74690503</v>
      </c>
      <c r="G34" s="18" t="n">
        <v>26.6020475</v>
      </c>
      <c r="H34" s="20" t="n">
        <v>2.84906222</v>
      </c>
      <c r="I34" s="18" t="n">
        <v>0.38504216</v>
      </c>
      <c r="J34" s="20" t="n">
        <v>0.31745843</v>
      </c>
      <c r="K34" s="18" t="n">
        <v>0</v>
      </c>
      <c r="L34" s="20" t="n">
        <v>0</v>
      </c>
      <c r="M34" s="18" t="s">
        <v>404</v>
      </c>
      <c r="N34" s="20" t="s">
        <v>404</v>
      </c>
      <c r="O34" s="18" t="n">
        <v>0</v>
      </c>
      <c r="P34" s="20" t="n">
        <v>0</v>
      </c>
      <c r="Q34" s="18" t="n">
        <v>0</v>
      </c>
      <c r="R34" s="20" t="n">
        <v>0</v>
      </c>
      <c r="S34" s="18" t="n">
        <v>2.44920433</v>
      </c>
      <c r="T34" s="20" t="n">
        <v>1.06578844</v>
      </c>
    </row>
    <row r="35" spans="1:20">
      <c r="A35" s="15" t="s">
        <v>432</v>
      </c>
      <c r="B35" s="17" t="n">
        <v>6406</v>
      </c>
      <c r="C35" s="18">
        <f>(443.0/B35*100)</f>
        <v/>
      </c>
      <c r="D35" s="19" t="n">
        <v>5963</v>
      </c>
      <c r="E35" s="18" t="n">
        <v>46.42442771</v>
      </c>
      <c r="F35" s="20" t="n">
        <v>0.5583394</v>
      </c>
      <c r="G35" s="18" t="n">
        <v>52.17377863</v>
      </c>
      <c r="H35" s="20" t="n">
        <v>0.57438336</v>
      </c>
      <c r="I35" s="18" t="n">
        <v>0.23786116</v>
      </c>
      <c r="J35" s="20" t="n">
        <v>0.21850582</v>
      </c>
      <c r="K35" s="18" t="n">
        <v>0</v>
      </c>
      <c r="L35" s="20" t="n">
        <v>0</v>
      </c>
      <c r="M35" s="18" t="s">
        <v>404</v>
      </c>
      <c r="N35" s="20" t="s">
        <v>404</v>
      </c>
      <c r="O35" s="18" t="n">
        <v>0</v>
      </c>
      <c r="P35" s="20" t="n">
        <v>0</v>
      </c>
      <c r="Q35" s="18" t="n">
        <v>0</v>
      </c>
      <c r="R35" s="20" t="n">
        <v>0</v>
      </c>
      <c r="S35" s="18" t="n">
        <v>1.1639325</v>
      </c>
      <c r="T35" s="20" t="n">
        <v>0.06889989000000001</v>
      </c>
    </row>
    <row r="36" spans="1:20">
      <c r="A36" s="15" t="s">
        <v>433</v>
      </c>
      <c r="B36" s="17" t="n">
        <v>6736</v>
      </c>
      <c r="C36" s="18">
        <f>(10.0/B36*100)</f>
        <v/>
      </c>
      <c r="D36" s="19" t="n">
        <v>6726</v>
      </c>
      <c r="E36" s="18" t="n">
        <v>43.79396495</v>
      </c>
      <c r="F36" s="20" t="n">
        <v>3.29650749</v>
      </c>
      <c r="G36" s="18" t="n">
        <v>44.91380267</v>
      </c>
      <c r="H36" s="20" t="n">
        <v>3.24354175</v>
      </c>
      <c r="I36" s="18" t="n">
        <v>9.73163003</v>
      </c>
      <c r="J36" s="20" t="n">
        <v>1.78963843</v>
      </c>
      <c r="K36" s="18" t="n">
        <v>0</v>
      </c>
      <c r="L36" s="20" t="n">
        <v>0</v>
      </c>
      <c r="M36" s="18" t="s">
        <v>404</v>
      </c>
      <c r="N36" s="20" t="s">
        <v>404</v>
      </c>
      <c r="O36" s="18" t="n">
        <v>0</v>
      </c>
      <c r="P36" s="20" t="n">
        <v>0</v>
      </c>
      <c r="Q36" s="18" t="n">
        <v>0</v>
      </c>
      <c r="R36" s="20" t="n">
        <v>0</v>
      </c>
      <c r="S36" s="18" t="n">
        <v>1.56060235</v>
      </c>
      <c r="T36" s="20" t="n">
        <v>0.8509873100000001</v>
      </c>
    </row>
    <row r="37" spans="1:20">
      <c r="A37" s="15" t="s">
        <v>434</v>
      </c>
      <c r="B37" s="17" t="n">
        <v>5458</v>
      </c>
      <c r="C37" s="18">
        <f>(0.0/B37*100)</f>
        <v/>
      </c>
      <c r="D37" s="19" t="n">
        <v>5458</v>
      </c>
      <c r="E37" s="18" t="n">
        <v>54.14922132</v>
      </c>
      <c r="F37" s="20" t="n">
        <v>3.93266077</v>
      </c>
      <c r="G37" s="18" t="n">
        <v>37.77855575</v>
      </c>
      <c r="H37" s="20" t="n">
        <v>4.00054493</v>
      </c>
      <c r="I37" s="18" t="n">
        <v>7.39191983</v>
      </c>
      <c r="J37" s="20" t="n">
        <v>2.03272062</v>
      </c>
      <c r="K37" s="18" t="n">
        <v>0</v>
      </c>
      <c r="L37" s="20" t="n">
        <v>0</v>
      </c>
      <c r="M37" s="18" t="s">
        <v>404</v>
      </c>
      <c r="N37" s="20" t="s">
        <v>404</v>
      </c>
      <c r="O37" s="18" t="n">
        <v>0</v>
      </c>
      <c r="P37" s="20" t="n">
        <v>0</v>
      </c>
      <c r="Q37" s="18" t="n">
        <v>0</v>
      </c>
      <c r="R37" s="20" t="n">
        <v>0</v>
      </c>
      <c r="S37" s="18" t="n">
        <v>0.6803031</v>
      </c>
      <c r="T37" s="20" t="n">
        <v>0.62475895</v>
      </c>
    </row>
    <row r="38" spans="1:20">
      <c r="A38" s="15" t="s">
        <v>435</v>
      </c>
      <c r="B38" s="17" t="n">
        <v>5860</v>
      </c>
      <c r="C38" s="18">
        <f>(268.0/B38*100)</f>
        <v/>
      </c>
      <c r="D38" s="19" t="n">
        <v>5592</v>
      </c>
      <c r="E38" s="18" t="n">
        <v>31.68149201</v>
      </c>
      <c r="F38" s="20" t="n">
        <v>4.17980783</v>
      </c>
      <c r="G38" s="18" t="n">
        <v>38.4949388</v>
      </c>
      <c r="H38" s="20" t="n">
        <v>3.61740577</v>
      </c>
      <c r="I38" s="18" t="n">
        <v>28.40591472</v>
      </c>
      <c r="J38" s="20" t="n">
        <v>3.62665511</v>
      </c>
      <c r="K38" s="18" t="n">
        <v>0</v>
      </c>
      <c r="L38" s="20" t="n">
        <v>0</v>
      </c>
      <c r="M38" s="18" t="s">
        <v>404</v>
      </c>
      <c r="N38" s="20" t="s">
        <v>404</v>
      </c>
      <c r="O38" s="18" t="n">
        <v>0</v>
      </c>
      <c r="P38" s="20" t="n">
        <v>0</v>
      </c>
      <c r="Q38" s="18" t="n">
        <v>0</v>
      </c>
      <c r="R38" s="20" t="n">
        <v>0</v>
      </c>
      <c r="S38" s="18" t="n">
        <v>1.41765447</v>
      </c>
      <c r="T38" s="20" t="n">
        <v>0.85146277</v>
      </c>
    </row>
    <row r="39" spans="1:20">
      <c r="A39" s="15" t="s">
        <v>436</v>
      </c>
      <c r="B39" s="17" t="n">
        <v>5895</v>
      </c>
      <c r="C39" s="18">
        <f>(0.0/B39*100)</f>
        <v/>
      </c>
      <c r="D39" s="19" t="n">
        <v>5895</v>
      </c>
      <c r="E39" s="18" t="n">
        <v>76.5947719</v>
      </c>
      <c r="F39" s="20" t="n">
        <v>3.41622039</v>
      </c>
      <c r="G39" s="18" t="n">
        <v>19.54258853</v>
      </c>
      <c r="H39" s="20" t="n">
        <v>3.2080207</v>
      </c>
      <c r="I39" s="18" t="n">
        <v>3.86263957</v>
      </c>
      <c r="J39" s="20" t="n">
        <v>1.90438878</v>
      </c>
      <c r="K39" s="18" t="n">
        <v>0</v>
      </c>
      <c r="L39" s="20" t="n">
        <v>0</v>
      </c>
      <c r="M39" s="18" t="s">
        <v>404</v>
      </c>
      <c r="N39" s="20" t="s">
        <v>404</v>
      </c>
      <c r="O39" s="18" t="n">
        <v>0</v>
      </c>
      <c r="P39" s="20" t="n">
        <v>0</v>
      </c>
      <c r="Q39" s="18" t="n">
        <v>0</v>
      </c>
      <c r="R39" s="20" t="n">
        <v>0</v>
      </c>
      <c r="S39" s="18" t="n">
        <v>0</v>
      </c>
      <c r="T39" s="20" t="n">
        <v>0</v>
      </c>
    </row>
    <row r="40" spans="1:20">
      <c r="A40" s="15" t="s">
        <v>437</v>
      </c>
      <c r="B40" s="17" t="n">
        <v>14157</v>
      </c>
      <c r="C40" s="18">
        <f>(2978.0/B40*100)</f>
        <v/>
      </c>
      <c r="D40" s="19" t="n">
        <v>11179</v>
      </c>
      <c r="E40" s="18" t="n">
        <v>50.33044143</v>
      </c>
      <c r="F40" s="20" t="n">
        <v>3.47285085</v>
      </c>
      <c r="G40" s="18" t="n">
        <v>45.39934283</v>
      </c>
      <c r="H40" s="20" t="n">
        <v>3.58265095</v>
      </c>
      <c r="I40" s="18" t="n">
        <v>0.08899497000000001</v>
      </c>
      <c r="J40" s="20" t="n">
        <v>0.09236751999999999</v>
      </c>
      <c r="K40" s="18" t="n">
        <v>0</v>
      </c>
      <c r="L40" s="20" t="n">
        <v>0</v>
      </c>
      <c r="M40" s="18" t="s">
        <v>404</v>
      </c>
      <c r="N40" s="20" t="s">
        <v>404</v>
      </c>
      <c r="O40" s="18" t="n">
        <v>0</v>
      </c>
      <c r="P40" s="20" t="n">
        <v>0</v>
      </c>
      <c r="Q40" s="18" t="n">
        <v>0</v>
      </c>
      <c r="R40" s="20" t="n">
        <v>0</v>
      </c>
      <c r="S40" s="18" t="n">
        <v>4.18122078</v>
      </c>
      <c r="T40" s="20" t="n">
        <v>1.1005227</v>
      </c>
    </row>
    <row r="41" spans="1:20">
      <c r="A41" s="15" t="s">
        <v>438</v>
      </c>
      <c r="B41" s="17" t="n">
        <v>5712</v>
      </c>
      <c r="C41" s="18">
        <f>(99.0/B41*100)</f>
        <v/>
      </c>
      <c r="D41" s="19" t="n">
        <v>5613</v>
      </c>
      <c r="E41" s="18" t="n">
        <v>67.98515414000001</v>
      </c>
      <c r="F41" s="20" t="n">
        <v>3.86466103</v>
      </c>
      <c r="G41" s="18" t="n">
        <v>25.54858372</v>
      </c>
      <c r="H41" s="20" t="n">
        <v>3.63582323</v>
      </c>
      <c r="I41" s="18" t="n">
        <v>2.46541127</v>
      </c>
      <c r="J41" s="20" t="n">
        <v>1.17510642</v>
      </c>
      <c r="K41" s="18" t="n">
        <v>0</v>
      </c>
      <c r="L41" s="20" t="n">
        <v>0</v>
      </c>
      <c r="M41" s="18" t="s">
        <v>404</v>
      </c>
      <c r="N41" s="20" t="s">
        <v>404</v>
      </c>
      <c r="O41" s="18" t="n">
        <v>0</v>
      </c>
      <c r="P41" s="20" t="n">
        <v>0</v>
      </c>
      <c r="Q41" s="18" t="n">
        <v>0</v>
      </c>
      <c r="R41" s="20" t="n">
        <v>0</v>
      </c>
      <c r="S41" s="18" t="n">
        <v>4.00085088</v>
      </c>
      <c r="T41" s="20" t="n">
        <v>1.38211143</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56.65661739</v>
      </c>
      <c r="F44" s="20" t="n">
        <v>3.54815108</v>
      </c>
      <c r="G44" s="18" t="n">
        <v>39.08640556</v>
      </c>
      <c r="H44" s="20" t="n">
        <v>3.38454911</v>
      </c>
      <c r="I44" s="18" t="n">
        <v>0.79492783</v>
      </c>
      <c r="J44" s="20" t="n">
        <v>0.5008153</v>
      </c>
      <c r="K44" s="18" t="n">
        <v>0</v>
      </c>
      <c r="L44" s="20" t="n">
        <v>0</v>
      </c>
      <c r="M44" s="18" t="s">
        <v>404</v>
      </c>
      <c r="N44" s="20" t="s">
        <v>404</v>
      </c>
      <c r="O44" s="18" t="n">
        <v>0</v>
      </c>
      <c r="P44" s="20" t="n">
        <v>0</v>
      </c>
      <c r="Q44" s="18" t="n">
        <v>1.27914895</v>
      </c>
      <c r="R44" s="20" t="n">
        <v>0.70303253</v>
      </c>
      <c r="S44" s="18" t="n">
        <v>2.18290027</v>
      </c>
      <c r="T44" s="20" t="n">
        <v>0.8204603499999999</v>
      </c>
    </row>
    <row r="45" spans="1:20">
      <c r="A45" s="15" t="s">
        <v>442</v>
      </c>
      <c r="B45" s="17" t="n">
        <v>5519</v>
      </c>
      <c r="C45" s="18">
        <f>(0.0/B45*100)</f>
        <v/>
      </c>
      <c r="D45" s="19" t="n">
        <v>5519</v>
      </c>
      <c r="E45" s="18" t="n">
        <v>63.43268613</v>
      </c>
      <c r="F45" s="20" t="n">
        <v>3.99054465</v>
      </c>
      <c r="G45" s="18" t="n">
        <v>28.71758183</v>
      </c>
      <c r="H45" s="20" t="n">
        <v>3.56603038</v>
      </c>
      <c r="I45" s="18" t="n">
        <v>4.01542812</v>
      </c>
      <c r="J45" s="20" t="n">
        <v>1.58513644</v>
      </c>
      <c r="K45" s="18" t="n">
        <v>0</v>
      </c>
      <c r="L45" s="20" t="n">
        <v>0</v>
      </c>
      <c r="M45" s="18" t="s">
        <v>404</v>
      </c>
      <c r="N45" s="20" t="s">
        <v>404</v>
      </c>
      <c r="O45" s="18" t="n">
        <v>0</v>
      </c>
      <c r="P45" s="20" t="n">
        <v>0</v>
      </c>
      <c r="Q45" s="18" t="n">
        <v>0.48563379</v>
      </c>
      <c r="R45" s="20" t="n">
        <v>0.46619532</v>
      </c>
      <c r="S45" s="18" t="n">
        <v>3.34867013</v>
      </c>
      <c r="T45" s="20" t="n">
        <v>1.49122681</v>
      </c>
    </row>
    <row r="46" spans="1:20">
      <c r="A46" s="15" t="s">
        <v>443</v>
      </c>
      <c r="B46" s="17" t="n">
        <v>23141</v>
      </c>
      <c r="C46" s="18">
        <f>(4196.0/B46*100)</f>
        <v/>
      </c>
      <c r="D46" s="19" t="n">
        <v>18945</v>
      </c>
      <c r="E46" s="18" t="n">
        <v>45.50054266</v>
      </c>
      <c r="F46" s="20" t="n">
        <v>2.68842232</v>
      </c>
      <c r="G46" s="18" t="n">
        <v>38.35779074</v>
      </c>
      <c r="H46" s="20" t="n">
        <v>2.58732848</v>
      </c>
      <c r="I46" s="18" t="n">
        <v>8.09532413</v>
      </c>
      <c r="J46" s="20" t="n">
        <v>1.37513491</v>
      </c>
      <c r="K46" s="18" t="n">
        <v>0</v>
      </c>
      <c r="L46" s="20" t="n">
        <v>0</v>
      </c>
      <c r="M46" s="18" t="s">
        <v>404</v>
      </c>
      <c r="N46" s="20" t="s">
        <v>404</v>
      </c>
      <c r="O46" s="18" t="n">
        <v>0</v>
      </c>
      <c r="P46" s="20" t="n">
        <v>0</v>
      </c>
      <c r="Q46" s="18" t="n">
        <v>0</v>
      </c>
      <c r="R46" s="20" t="n">
        <v>0</v>
      </c>
      <c r="S46" s="18" t="n">
        <v>8.046342470000001</v>
      </c>
      <c r="T46" s="20" t="n">
        <v>1.19640631</v>
      </c>
    </row>
    <row r="47" spans="1:20">
      <c r="A47" s="15" t="s">
        <v>444</v>
      </c>
      <c r="B47" s="17" t="n">
        <v>5928</v>
      </c>
      <c r="C47" s="18">
        <f>(0.0/B47*100)</f>
        <v/>
      </c>
      <c r="D47" s="19" t="n">
        <v>5928</v>
      </c>
      <c r="E47" s="18" t="n">
        <v>43.20912408</v>
      </c>
      <c r="F47" s="20" t="n">
        <v>3.45677506</v>
      </c>
      <c r="G47" s="18" t="n">
        <v>51.43066266</v>
      </c>
      <c r="H47" s="20" t="n">
        <v>3.69027369</v>
      </c>
      <c r="I47" s="18" t="n">
        <v>2.31285872</v>
      </c>
      <c r="J47" s="20" t="n">
        <v>1.13642434</v>
      </c>
      <c r="K47" s="18" t="n">
        <v>0</v>
      </c>
      <c r="L47" s="20" t="n">
        <v>0</v>
      </c>
      <c r="M47" s="18" t="s">
        <v>404</v>
      </c>
      <c r="N47" s="20" t="s">
        <v>404</v>
      </c>
      <c r="O47" s="18" t="n">
        <v>0</v>
      </c>
      <c r="P47" s="20" t="n">
        <v>0</v>
      </c>
      <c r="Q47" s="18" t="n">
        <v>0</v>
      </c>
      <c r="R47" s="20" t="n">
        <v>0</v>
      </c>
      <c r="S47" s="18" t="n">
        <v>3.04735454</v>
      </c>
      <c r="T47" s="20" t="n">
        <v>1.34838929</v>
      </c>
    </row>
    <row r="48" spans="1:20">
      <c r="A48" s="15" t="s">
        <v>445</v>
      </c>
      <c r="B48" s="17" t="n">
        <v>9841</v>
      </c>
      <c r="C48" s="18">
        <f>(40.0/B48*100)</f>
        <v/>
      </c>
      <c r="D48" s="19" t="n">
        <v>9801</v>
      </c>
      <c r="E48" s="18" t="n">
        <v>8.87427098</v>
      </c>
      <c r="F48" s="20" t="n">
        <v>2.09705401</v>
      </c>
      <c r="G48" s="18" t="n">
        <v>88.67738094000001</v>
      </c>
      <c r="H48" s="20" t="n">
        <v>2.34944679</v>
      </c>
      <c r="I48" s="18" t="n">
        <v>2.01401357</v>
      </c>
      <c r="J48" s="20" t="n">
        <v>0.98896446</v>
      </c>
      <c r="K48" s="18" t="n">
        <v>0</v>
      </c>
      <c r="L48" s="20" t="n">
        <v>0</v>
      </c>
      <c r="M48" s="18" t="s">
        <v>404</v>
      </c>
      <c r="N48" s="20" t="s">
        <v>404</v>
      </c>
      <c r="O48" s="18" t="n">
        <v>0</v>
      </c>
      <c r="P48" s="20" t="n">
        <v>0</v>
      </c>
      <c r="Q48" s="18" t="n">
        <v>0</v>
      </c>
      <c r="R48" s="20" t="n">
        <v>0</v>
      </c>
      <c r="S48" s="18" t="n">
        <v>0.43433451</v>
      </c>
      <c r="T48" s="20" t="n">
        <v>0.26244014</v>
      </c>
    </row>
    <row r="49" spans="1:20">
      <c r="A49" s="15" t="s">
        <v>446</v>
      </c>
      <c r="B49" s="17" t="n">
        <v>6349</v>
      </c>
      <c r="C49" s="18">
        <f>(52.0/B49*100)</f>
        <v/>
      </c>
      <c r="D49" s="19" t="n">
        <v>6297</v>
      </c>
      <c r="E49" s="18" t="n">
        <v>42.82386929</v>
      </c>
      <c r="F49" s="20" t="n">
        <v>3.69698732</v>
      </c>
      <c r="G49" s="18" t="n">
        <v>45.53254832</v>
      </c>
      <c r="H49" s="20" t="n">
        <v>3.77206893</v>
      </c>
      <c r="I49" s="18" t="n">
        <v>9.791845009999999</v>
      </c>
      <c r="J49" s="20" t="n">
        <v>2.12911909</v>
      </c>
      <c r="K49" s="18" t="n">
        <v>0</v>
      </c>
      <c r="L49" s="20" t="n">
        <v>0</v>
      </c>
      <c r="M49" s="18" t="s">
        <v>404</v>
      </c>
      <c r="N49" s="20" t="s">
        <v>404</v>
      </c>
      <c r="O49" s="18" t="n">
        <v>0</v>
      </c>
      <c r="P49" s="20" t="n">
        <v>0</v>
      </c>
      <c r="Q49" s="18" t="n">
        <v>0</v>
      </c>
      <c r="R49" s="20" t="n">
        <v>0</v>
      </c>
      <c r="S49" s="18" t="n">
        <v>1.85173738</v>
      </c>
      <c r="T49" s="20" t="n">
        <v>1.02677758</v>
      </c>
    </row>
    <row r="50" spans="1:20">
      <c r="A50" s="15" t="s">
        <v>447</v>
      </c>
      <c r="B50" s="17" t="n">
        <v>11795</v>
      </c>
      <c r="C50" s="18">
        <f>(1031.0/B50*100)</f>
        <v/>
      </c>
      <c r="D50" s="19" t="n">
        <v>10764</v>
      </c>
      <c r="E50" s="18" t="n">
        <v>14.10052796</v>
      </c>
      <c r="F50" s="20" t="n">
        <v>2.17441052</v>
      </c>
      <c r="G50" s="18" t="n">
        <v>77.09730976</v>
      </c>
      <c r="H50" s="20" t="n">
        <v>2.87834293</v>
      </c>
      <c r="I50" s="18" t="n">
        <v>2.5360007</v>
      </c>
      <c r="J50" s="20" t="n">
        <v>1.28318795</v>
      </c>
      <c r="K50" s="18" t="n">
        <v>0</v>
      </c>
      <c r="L50" s="20" t="n">
        <v>0</v>
      </c>
      <c r="M50" s="18" t="s">
        <v>404</v>
      </c>
      <c r="N50" s="20" t="s">
        <v>404</v>
      </c>
      <c r="O50" s="18" t="n">
        <v>0</v>
      </c>
      <c r="P50" s="20" t="n">
        <v>0</v>
      </c>
      <c r="Q50" s="18" t="n">
        <v>0</v>
      </c>
      <c r="R50" s="20" t="n">
        <v>0</v>
      </c>
      <c r="S50" s="18" t="n">
        <v>6.26616158</v>
      </c>
      <c r="T50" s="20" t="n">
        <v>1.57890352</v>
      </c>
    </row>
    <row r="51" spans="1:20">
      <c r="A51" s="15" t="s">
        <v>448</v>
      </c>
      <c r="B51" s="17" t="n">
        <v>6866</v>
      </c>
      <c r="C51" s="18">
        <f>(0.0/B51*100)</f>
        <v/>
      </c>
      <c r="D51" s="19" t="n">
        <v>6866</v>
      </c>
      <c r="E51" s="18" t="n">
        <v>49.68054575</v>
      </c>
      <c r="F51" s="20" t="n">
        <v>3.53329599</v>
      </c>
      <c r="G51" s="18" t="n">
        <v>43.81686477</v>
      </c>
      <c r="H51" s="20" t="n">
        <v>3.24853308</v>
      </c>
      <c r="I51" s="18" t="n">
        <v>3.32891237</v>
      </c>
      <c r="J51" s="20" t="n">
        <v>1.460358</v>
      </c>
      <c r="K51" s="18" t="n">
        <v>0</v>
      </c>
      <c r="L51" s="20" t="n">
        <v>0</v>
      </c>
      <c r="M51" s="18" t="s">
        <v>404</v>
      </c>
      <c r="N51" s="20" t="s">
        <v>404</v>
      </c>
      <c r="O51" s="18" t="n">
        <v>0</v>
      </c>
      <c r="P51" s="20" t="n">
        <v>0</v>
      </c>
      <c r="Q51" s="18" t="n">
        <v>0</v>
      </c>
      <c r="R51" s="20" t="n">
        <v>0</v>
      </c>
      <c r="S51" s="18" t="n">
        <v>3.17367711</v>
      </c>
      <c r="T51" s="20" t="n">
        <v>1.75986674</v>
      </c>
    </row>
    <row r="52" spans="1:20">
      <c r="A52" s="15" t="s">
        <v>449</v>
      </c>
      <c r="B52" s="17" t="n">
        <v>5809</v>
      </c>
      <c r="C52" s="18">
        <f>(0.0/B52*100)</f>
        <v/>
      </c>
      <c r="D52" s="19" t="n">
        <v>5809</v>
      </c>
      <c r="E52" s="18" t="n">
        <v>62.71240591</v>
      </c>
      <c r="F52" s="20" t="n">
        <v>3.69608445</v>
      </c>
      <c r="G52" s="18" t="n">
        <v>34.68726729</v>
      </c>
      <c r="H52" s="20" t="n">
        <v>3.66600115</v>
      </c>
      <c r="I52" s="18" t="n">
        <v>1.81738086</v>
      </c>
      <c r="J52" s="20" t="n">
        <v>1.04361027</v>
      </c>
      <c r="K52" s="18" t="n">
        <v>0</v>
      </c>
      <c r="L52" s="20" t="n">
        <v>0</v>
      </c>
      <c r="M52" s="18" t="s">
        <v>404</v>
      </c>
      <c r="N52" s="20" t="s">
        <v>404</v>
      </c>
      <c r="O52" s="18" t="n">
        <v>0</v>
      </c>
      <c r="P52" s="20" t="n">
        <v>0</v>
      </c>
      <c r="Q52" s="18" t="n">
        <v>0</v>
      </c>
      <c r="R52" s="20" t="n">
        <v>0</v>
      </c>
      <c r="S52" s="18" t="n">
        <v>0.78294594</v>
      </c>
      <c r="T52" s="20" t="n">
        <v>0.08023548</v>
      </c>
    </row>
    <row r="53" spans="1:20">
      <c r="A53" s="15" t="s">
        <v>450</v>
      </c>
      <c r="B53" s="17" t="n">
        <v>5571</v>
      </c>
      <c r="C53" s="18">
        <f>(0.0/B53*100)</f>
        <v/>
      </c>
      <c r="D53" s="19" t="n">
        <v>5571</v>
      </c>
      <c r="E53" s="18" t="n">
        <v>68.8734752</v>
      </c>
      <c r="F53" s="20" t="n">
        <v>0.13391409</v>
      </c>
      <c r="G53" s="18" t="n">
        <v>20.94134405</v>
      </c>
      <c r="H53" s="20" t="n">
        <v>0.11231562</v>
      </c>
      <c r="I53" s="18" t="n">
        <v>8.07258496</v>
      </c>
      <c r="J53" s="20" t="n">
        <v>0.10284072</v>
      </c>
      <c r="K53" s="18" t="n">
        <v>0</v>
      </c>
      <c r="L53" s="20" t="n">
        <v>0</v>
      </c>
      <c r="M53" s="18" t="s">
        <v>404</v>
      </c>
      <c r="N53" s="20" t="s">
        <v>404</v>
      </c>
      <c r="O53" s="18" t="n">
        <v>0</v>
      </c>
      <c r="P53" s="20" t="n">
        <v>0</v>
      </c>
      <c r="Q53" s="18" t="n">
        <v>0</v>
      </c>
      <c r="R53" s="20" t="n">
        <v>0</v>
      </c>
      <c r="S53" s="18" t="n">
        <v>2.11259579</v>
      </c>
      <c r="T53" s="20" t="n">
        <v>0.02565822</v>
      </c>
    </row>
    <row r="54" spans="1:20">
      <c r="A54" s="15" t="s">
        <v>451</v>
      </c>
      <c r="B54" s="17" t="n">
        <v>4740</v>
      </c>
      <c r="C54" s="18">
        <f>(199.0/B54*100)</f>
        <v/>
      </c>
      <c r="D54" s="19" t="n">
        <v>4541</v>
      </c>
      <c r="E54" s="18" t="n">
        <v>56.60578587</v>
      </c>
      <c r="F54" s="20" t="n">
        <v>3.91996427</v>
      </c>
      <c r="G54" s="18" t="n">
        <v>39.73284459</v>
      </c>
      <c r="H54" s="20" t="n">
        <v>4.03816102</v>
      </c>
      <c r="I54" s="18" t="n">
        <v>2.00621843</v>
      </c>
      <c r="J54" s="20" t="n">
        <v>1.14888853</v>
      </c>
      <c r="K54" s="18" t="n">
        <v>0</v>
      </c>
      <c r="L54" s="20" t="n">
        <v>0</v>
      </c>
      <c r="M54" s="18" t="s">
        <v>404</v>
      </c>
      <c r="N54" s="20" t="s">
        <v>404</v>
      </c>
      <c r="O54" s="18" t="n">
        <v>0</v>
      </c>
      <c r="P54" s="20" t="n">
        <v>0</v>
      </c>
      <c r="Q54" s="18" t="n">
        <v>0</v>
      </c>
      <c r="R54" s="20" t="n">
        <v>0</v>
      </c>
      <c r="S54" s="18" t="n">
        <v>1.65515111</v>
      </c>
      <c r="T54" s="20" t="n">
        <v>0.8815786799999999</v>
      </c>
    </row>
    <row r="55" spans="1:20">
      <c r="A55" s="15" t="s">
        <v>452</v>
      </c>
      <c r="B55" s="17" t="n">
        <v>5316</v>
      </c>
      <c r="C55" s="18">
        <f>(43.0/B55*100)</f>
        <v/>
      </c>
      <c r="D55" s="19" t="n">
        <v>5273</v>
      </c>
      <c r="E55" s="18" t="n">
        <v>27.78440731</v>
      </c>
      <c r="F55" s="20" t="n">
        <v>2.96442219</v>
      </c>
      <c r="G55" s="18" t="n">
        <v>64.45479645</v>
      </c>
      <c r="H55" s="20" t="n">
        <v>3.22617612</v>
      </c>
      <c r="I55" s="18" t="n">
        <v>5.1024489</v>
      </c>
      <c r="J55" s="20" t="n">
        <v>1.45325822</v>
      </c>
      <c r="K55" s="18" t="n">
        <v>0</v>
      </c>
      <c r="L55" s="20" t="n">
        <v>0</v>
      </c>
      <c r="M55" s="18" t="s">
        <v>404</v>
      </c>
      <c r="N55" s="20" t="s">
        <v>404</v>
      </c>
      <c r="O55" s="18" t="n">
        <v>0</v>
      </c>
      <c r="P55" s="20" t="n">
        <v>0</v>
      </c>
      <c r="Q55" s="18" t="n">
        <v>0.51129583</v>
      </c>
      <c r="R55" s="20" t="n">
        <v>0.35059695</v>
      </c>
      <c r="S55" s="18" t="n">
        <v>2.14705151</v>
      </c>
      <c r="T55" s="20" t="n">
        <v>1.01330299</v>
      </c>
    </row>
    <row r="56" spans="1:20">
      <c r="A56" s="15" t="s">
        <v>453</v>
      </c>
      <c r="B56" s="17" t="n">
        <v>5359</v>
      </c>
      <c r="C56" s="18">
        <f>(0.0/B56*100)</f>
        <v/>
      </c>
      <c r="D56" s="19" t="n">
        <v>5359</v>
      </c>
      <c r="E56" s="18" t="n">
        <v>35.16934554</v>
      </c>
      <c r="F56" s="20" t="n">
        <v>3.62006481</v>
      </c>
      <c r="G56" s="18" t="n">
        <v>59.57874218</v>
      </c>
      <c r="H56" s="20" t="n">
        <v>4.0183406</v>
      </c>
      <c r="I56" s="18" t="n">
        <v>0.79553348</v>
      </c>
      <c r="J56" s="20" t="n">
        <v>0.79607163</v>
      </c>
      <c r="K56" s="18" t="n">
        <v>0</v>
      </c>
      <c r="L56" s="20" t="n">
        <v>0</v>
      </c>
      <c r="M56" s="18" t="s">
        <v>404</v>
      </c>
      <c r="N56" s="20" t="s">
        <v>404</v>
      </c>
      <c r="O56" s="18" t="n">
        <v>0</v>
      </c>
      <c r="P56" s="20" t="n">
        <v>0</v>
      </c>
      <c r="Q56" s="18" t="n">
        <v>0</v>
      </c>
      <c r="R56" s="20" t="n">
        <v>0</v>
      </c>
      <c r="S56" s="18" t="n">
        <v>4.45637879</v>
      </c>
      <c r="T56" s="20" t="n">
        <v>1.66814099</v>
      </c>
    </row>
    <row r="57" spans="1:20">
      <c r="A57" s="15" t="s">
        <v>454</v>
      </c>
      <c r="B57" s="17" t="n">
        <v>6513</v>
      </c>
      <c r="C57" s="18">
        <f>(0.0/B57*100)</f>
        <v/>
      </c>
      <c r="D57" s="19" t="n">
        <v>6513</v>
      </c>
      <c r="E57" s="18" t="n">
        <v>34.78154424</v>
      </c>
      <c r="F57" s="20" t="n">
        <v>3.76464212</v>
      </c>
      <c r="G57" s="18" t="n">
        <v>60.73287992</v>
      </c>
      <c r="H57" s="20" t="n">
        <v>3.80933268</v>
      </c>
      <c r="I57" s="18" t="n">
        <v>0.9328557</v>
      </c>
      <c r="J57" s="20" t="n">
        <v>0.66720887</v>
      </c>
      <c r="K57" s="18" t="n">
        <v>0</v>
      </c>
      <c r="L57" s="20" t="n">
        <v>0</v>
      </c>
      <c r="M57" s="18" t="s">
        <v>404</v>
      </c>
      <c r="N57" s="20" t="s">
        <v>404</v>
      </c>
      <c r="O57" s="18" t="n">
        <v>0</v>
      </c>
      <c r="P57" s="20" t="n">
        <v>0</v>
      </c>
      <c r="Q57" s="18" t="n">
        <v>2.67595306</v>
      </c>
      <c r="R57" s="20" t="n">
        <v>1.14980283</v>
      </c>
      <c r="S57" s="18" t="n">
        <v>0.87676709</v>
      </c>
      <c r="T57" s="20" t="n">
        <v>0.63175974</v>
      </c>
    </row>
    <row r="58" spans="1:20">
      <c r="A58" s="15" t="s">
        <v>455</v>
      </c>
      <c r="B58" s="17" t="n">
        <v>7267</v>
      </c>
      <c r="C58" s="18">
        <f>(0.0/B58*100)</f>
        <v/>
      </c>
      <c r="D58" s="19" t="n">
        <v>7267</v>
      </c>
      <c r="E58" s="18" t="n">
        <v>59.79594861</v>
      </c>
      <c r="F58" s="20" t="n">
        <v>3.68285084</v>
      </c>
      <c r="G58" s="18" t="n">
        <v>35.55494136</v>
      </c>
      <c r="H58" s="20" t="n">
        <v>3.46330834</v>
      </c>
      <c r="I58" s="18" t="n">
        <v>0.60299432</v>
      </c>
      <c r="J58" s="20" t="n">
        <v>0.34984832</v>
      </c>
      <c r="K58" s="18" t="n">
        <v>0</v>
      </c>
      <c r="L58" s="20" t="n">
        <v>0</v>
      </c>
      <c r="M58" s="18" t="s">
        <v>404</v>
      </c>
      <c r="N58" s="20" t="s">
        <v>404</v>
      </c>
      <c r="O58" s="18" t="n">
        <v>0</v>
      </c>
      <c r="P58" s="20" t="n">
        <v>0</v>
      </c>
      <c r="Q58" s="18" t="n">
        <v>2.76671518</v>
      </c>
      <c r="R58" s="20" t="n">
        <v>1.24919853</v>
      </c>
      <c r="S58" s="18" t="n">
        <v>1.27940053</v>
      </c>
      <c r="T58" s="20" t="n">
        <v>0.76530549</v>
      </c>
    </row>
    <row r="59" spans="1:20">
      <c r="A59" s="15" t="s">
        <v>456</v>
      </c>
      <c r="B59" s="17" t="n">
        <v>4826</v>
      </c>
      <c r="C59" s="18">
        <f>(0.0/B59*100)</f>
        <v/>
      </c>
      <c r="D59" s="19" t="n">
        <v>4826</v>
      </c>
      <c r="E59" s="18" t="n">
        <v>45.85144888</v>
      </c>
      <c r="F59" s="20" t="n">
        <v>1.44292215</v>
      </c>
      <c r="G59" s="18" t="n">
        <v>43.5498076</v>
      </c>
      <c r="H59" s="20" t="n">
        <v>1.31993995</v>
      </c>
      <c r="I59" s="18" t="n">
        <v>6.56709875</v>
      </c>
      <c r="J59" s="20" t="n">
        <v>0.7394162399999999</v>
      </c>
      <c r="K59" s="18" t="n">
        <v>0</v>
      </c>
      <c r="L59" s="20" t="n">
        <v>0</v>
      </c>
      <c r="M59" s="18" t="s">
        <v>404</v>
      </c>
      <c r="N59" s="20" t="s">
        <v>404</v>
      </c>
      <c r="O59" s="18" t="n">
        <v>0</v>
      </c>
      <c r="P59" s="20" t="n">
        <v>0</v>
      </c>
      <c r="Q59" s="18" t="n">
        <v>2.38197957</v>
      </c>
      <c r="R59" s="20" t="n">
        <v>0.13240426</v>
      </c>
      <c r="S59" s="18" t="n">
        <v>1.6496652</v>
      </c>
      <c r="T59" s="20" t="n">
        <v>0.23632681</v>
      </c>
    </row>
    <row r="60" spans="1:20">
      <c r="A60" s="15" t="s">
        <v>457</v>
      </c>
      <c r="B60" s="17" t="n">
        <v>4546</v>
      </c>
      <c r="C60" s="18">
        <f>(0.0/B60*100)</f>
        <v/>
      </c>
      <c r="D60" s="19" t="n">
        <v>4546</v>
      </c>
      <c r="E60" s="18" t="n">
        <v>28.67573763</v>
      </c>
      <c r="F60" s="20" t="n">
        <v>2.96446321</v>
      </c>
      <c r="G60" s="18" t="n">
        <v>60.41087685</v>
      </c>
      <c r="H60" s="20" t="n">
        <v>3.21949815</v>
      </c>
      <c r="I60" s="18" t="n">
        <v>2.28336041</v>
      </c>
      <c r="J60" s="20" t="n">
        <v>1.0413121</v>
      </c>
      <c r="K60" s="18" t="n">
        <v>0</v>
      </c>
      <c r="L60" s="20" t="n">
        <v>0</v>
      </c>
      <c r="M60" s="18" t="s">
        <v>404</v>
      </c>
      <c r="N60" s="20" t="s">
        <v>404</v>
      </c>
      <c r="O60" s="18" t="n">
        <v>0</v>
      </c>
      <c r="P60" s="20" t="n">
        <v>0</v>
      </c>
      <c r="Q60" s="18" t="n">
        <v>0.21310965</v>
      </c>
      <c r="R60" s="20" t="n">
        <v>0.21475288</v>
      </c>
      <c r="S60" s="18" t="n">
        <v>8.416915469999999</v>
      </c>
      <c r="T60" s="20" t="n">
        <v>1.79282695</v>
      </c>
    </row>
    <row r="61" spans="1:20">
      <c r="A61" s="15" t="s">
        <v>458</v>
      </c>
      <c r="B61" s="17" t="n">
        <v>6525</v>
      </c>
      <c r="C61" s="18">
        <f>(0.0/B61*100)</f>
        <v/>
      </c>
      <c r="D61" s="19" t="n">
        <v>6525</v>
      </c>
      <c r="E61" s="18" t="n">
        <v>18.29024364</v>
      </c>
      <c r="F61" s="20" t="n">
        <v>2.4124293</v>
      </c>
      <c r="G61" s="18" t="n">
        <v>80.00632457</v>
      </c>
      <c r="H61" s="20" t="n">
        <v>2.52462716</v>
      </c>
      <c r="I61" s="18" t="n">
        <v>1.034658</v>
      </c>
      <c r="J61" s="20" t="n">
        <v>0.60085676</v>
      </c>
      <c r="K61" s="18" t="n">
        <v>0</v>
      </c>
      <c r="L61" s="20" t="n">
        <v>0</v>
      </c>
      <c r="M61" s="18" t="s">
        <v>404</v>
      </c>
      <c r="N61" s="20" t="s">
        <v>404</v>
      </c>
      <c r="O61" s="18" t="n">
        <v>0</v>
      </c>
      <c r="P61" s="20" t="n">
        <v>0</v>
      </c>
      <c r="Q61" s="18" t="n">
        <v>0</v>
      </c>
      <c r="R61" s="20" t="n">
        <v>0</v>
      </c>
      <c r="S61" s="18" t="n">
        <v>0.66877379</v>
      </c>
      <c r="T61" s="20" t="n">
        <v>0.55675527</v>
      </c>
    </row>
    <row r="62" spans="1:20">
      <c r="A62" s="15" t="s">
        <v>459</v>
      </c>
      <c r="B62" s="17" t="n">
        <v>4476</v>
      </c>
      <c r="C62" s="18">
        <f>(0.0/B62*100)</f>
        <v/>
      </c>
      <c r="D62" s="19" t="n">
        <v>4476</v>
      </c>
      <c r="E62" s="18" t="n">
        <v>8.842832720000001</v>
      </c>
      <c r="F62" s="20" t="n">
        <v>0.01847767</v>
      </c>
      <c r="G62" s="18" t="n">
        <v>91.15716728</v>
      </c>
      <c r="H62" s="20" t="n">
        <v>0.01847767</v>
      </c>
      <c r="I62" s="18" t="n">
        <v>0</v>
      </c>
      <c r="J62" s="20" t="n">
        <v>0</v>
      </c>
      <c r="K62" s="18" t="n">
        <v>0</v>
      </c>
      <c r="L62" s="20" t="n">
        <v>0</v>
      </c>
      <c r="M62" s="18" t="s">
        <v>404</v>
      </c>
      <c r="N62" s="20" t="s">
        <v>404</v>
      </c>
      <c r="O62" s="18" t="n">
        <v>0</v>
      </c>
      <c r="P62" s="20" t="n">
        <v>0</v>
      </c>
      <c r="Q62" s="18" t="n">
        <v>0</v>
      </c>
      <c r="R62" s="20" t="n">
        <v>0</v>
      </c>
      <c r="S62" s="18" t="n">
        <v>0</v>
      </c>
      <c r="T62" s="20" t="n">
        <v>0</v>
      </c>
    </row>
    <row r="63" spans="1:20">
      <c r="A63" s="15" t="s">
        <v>460</v>
      </c>
      <c r="B63" s="17" t="n">
        <v>5324</v>
      </c>
      <c r="C63" s="18">
        <f>(0.0/B63*100)</f>
        <v/>
      </c>
      <c r="D63" s="19" t="n">
        <v>5324</v>
      </c>
      <c r="E63" s="18" t="n">
        <v>45.51394564</v>
      </c>
      <c r="F63" s="20" t="n">
        <v>0.17896364</v>
      </c>
      <c r="G63" s="18" t="n">
        <v>32.81083477</v>
      </c>
      <c r="H63" s="20" t="n">
        <v>0.15978686</v>
      </c>
      <c r="I63" s="18" t="n">
        <v>8.052674530000001</v>
      </c>
      <c r="J63" s="20" t="n">
        <v>0.09136803</v>
      </c>
      <c r="K63" s="18" t="n">
        <v>0</v>
      </c>
      <c r="L63" s="20" t="n">
        <v>0</v>
      </c>
      <c r="M63" s="18" t="s">
        <v>404</v>
      </c>
      <c r="N63" s="20" t="s">
        <v>404</v>
      </c>
      <c r="O63" s="18" t="n">
        <v>0</v>
      </c>
      <c r="P63" s="20" t="n">
        <v>0</v>
      </c>
      <c r="Q63" s="18" t="n">
        <v>0.35204595</v>
      </c>
      <c r="R63" s="20" t="n">
        <v>0.01021929</v>
      </c>
      <c r="S63" s="18" t="n">
        <v>13.2704991</v>
      </c>
      <c r="T63" s="20" t="n">
        <v>0.08871039</v>
      </c>
    </row>
    <row r="64" spans="1:20">
      <c r="A64" s="15" t="s">
        <v>461</v>
      </c>
      <c r="B64" s="17" t="n">
        <v>3634</v>
      </c>
      <c r="C64" s="18">
        <f>(27.0/B64*100)</f>
        <v/>
      </c>
      <c r="D64" s="19" t="n">
        <v>3607</v>
      </c>
      <c r="E64" s="18" t="n">
        <v>74.06975462</v>
      </c>
      <c r="F64" s="20" t="n">
        <v>0.10779284</v>
      </c>
      <c r="G64" s="18" t="n">
        <v>20.7838025</v>
      </c>
      <c r="H64" s="20" t="n">
        <v>0.10486633</v>
      </c>
      <c r="I64" s="18" t="n">
        <v>1.94558275</v>
      </c>
      <c r="J64" s="20" t="n">
        <v>0.00302192</v>
      </c>
      <c r="K64" s="18" t="n">
        <v>0</v>
      </c>
      <c r="L64" s="20" t="n">
        <v>0</v>
      </c>
      <c r="M64" s="18" t="s">
        <v>404</v>
      </c>
      <c r="N64" s="20" t="s">
        <v>404</v>
      </c>
      <c r="O64" s="18" t="n">
        <v>0</v>
      </c>
      <c r="P64" s="20" t="n">
        <v>0</v>
      </c>
      <c r="Q64" s="18" t="n">
        <v>0</v>
      </c>
      <c r="R64" s="20" t="n">
        <v>0</v>
      </c>
      <c r="S64" s="18" t="n">
        <v>3.20086013</v>
      </c>
      <c r="T64" s="20" t="n">
        <v>0.03879758</v>
      </c>
    </row>
    <row r="65" spans="1:20">
      <c r="A65" s="15" t="s">
        <v>462</v>
      </c>
      <c r="B65" s="17" t="n">
        <v>5325</v>
      </c>
      <c r="C65" s="18">
        <f>(0.0/B65*100)</f>
        <v/>
      </c>
      <c r="D65" s="19" t="n">
        <v>5325</v>
      </c>
      <c r="E65" s="18" t="n">
        <v>38.20872132</v>
      </c>
      <c r="F65" s="20" t="n">
        <v>3.22337207</v>
      </c>
      <c r="G65" s="18" t="n">
        <v>57.92343344</v>
      </c>
      <c r="H65" s="20" t="n">
        <v>3.19494528</v>
      </c>
      <c r="I65" s="18" t="n">
        <v>0.2817053</v>
      </c>
      <c r="J65" s="20" t="n">
        <v>0.28144334</v>
      </c>
      <c r="K65" s="18" t="n">
        <v>0</v>
      </c>
      <c r="L65" s="20" t="n">
        <v>0</v>
      </c>
      <c r="M65" s="18" t="s">
        <v>404</v>
      </c>
      <c r="N65" s="20" t="s">
        <v>404</v>
      </c>
      <c r="O65" s="18" t="n">
        <v>1.06108973</v>
      </c>
      <c r="P65" s="20" t="n">
        <v>0.71637096</v>
      </c>
      <c r="Q65" s="18" t="n">
        <v>0.83482014</v>
      </c>
      <c r="R65" s="20" t="n">
        <v>0.6709737</v>
      </c>
      <c r="S65" s="18" t="n">
        <v>1.69023006</v>
      </c>
      <c r="T65" s="20" t="n">
        <v>0.81713231</v>
      </c>
    </row>
    <row r="66" spans="1:20">
      <c r="A66" s="15" t="s">
        <v>463</v>
      </c>
      <c r="B66" s="17" t="n">
        <v>5665</v>
      </c>
      <c r="C66" s="18">
        <f>(0.0/B66*100)</f>
        <v/>
      </c>
      <c r="D66" s="19" t="n">
        <v>5665</v>
      </c>
      <c r="E66" s="18" t="n">
        <v>42.06538007</v>
      </c>
      <c r="F66" s="20" t="n">
        <v>0.45641769</v>
      </c>
      <c r="G66" s="18" t="n">
        <v>57.93461993</v>
      </c>
      <c r="H66" s="20" t="n">
        <v>0.45641769</v>
      </c>
      <c r="I66" s="18" t="n">
        <v>0</v>
      </c>
      <c r="J66" s="20" t="n">
        <v>0</v>
      </c>
      <c r="K66" s="18" t="n">
        <v>0</v>
      </c>
      <c r="L66" s="20" t="n">
        <v>0</v>
      </c>
      <c r="M66" s="18" t="s">
        <v>404</v>
      </c>
      <c r="N66" s="20" t="s">
        <v>404</v>
      </c>
      <c r="O66" s="18" t="n">
        <v>0</v>
      </c>
      <c r="P66" s="20" t="n">
        <v>0</v>
      </c>
      <c r="Q66" s="18" t="n">
        <v>0</v>
      </c>
      <c r="R66" s="20" t="n">
        <v>0</v>
      </c>
      <c r="S66" s="18" t="n">
        <v>0</v>
      </c>
      <c r="T66" s="20" t="n">
        <v>0</v>
      </c>
    </row>
    <row r="67" spans="1:20">
      <c r="A67" s="15" t="s">
        <v>464</v>
      </c>
      <c r="B67" s="17" t="n">
        <v>6971</v>
      </c>
      <c r="C67" s="18">
        <f>(0.0/B67*100)</f>
        <v/>
      </c>
      <c r="D67" s="19" t="n">
        <v>6971</v>
      </c>
      <c r="E67" s="18" t="n">
        <v>20.91148143</v>
      </c>
      <c r="F67" s="20" t="n">
        <v>2.48875249</v>
      </c>
      <c r="G67" s="18" t="n">
        <v>73.72557345</v>
      </c>
      <c r="H67" s="20" t="n">
        <v>2.67822753</v>
      </c>
      <c r="I67" s="18" t="n">
        <v>4.14316157</v>
      </c>
      <c r="J67" s="20" t="n">
        <v>1.32056565</v>
      </c>
      <c r="K67" s="18" t="n">
        <v>0</v>
      </c>
      <c r="L67" s="20" t="n">
        <v>0</v>
      </c>
      <c r="M67" s="18" t="s">
        <v>404</v>
      </c>
      <c r="N67" s="20" t="s">
        <v>404</v>
      </c>
      <c r="O67" s="18" t="n">
        <v>0</v>
      </c>
      <c r="P67" s="20" t="n">
        <v>0</v>
      </c>
      <c r="Q67" s="18" t="n">
        <v>0</v>
      </c>
      <c r="R67" s="20" t="n">
        <v>0</v>
      </c>
      <c r="S67" s="18" t="n">
        <v>1.21978356</v>
      </c>
      <c r="T67" s="20" t="n">
        <v>0.67207426</v>
      </c>
    </row>
    <row r="68" spans="1:20">
      <c r="A68" s="15" t="s">
        <v>465</v>
      </c>
      <c r="B68" s="17" t="n">
        <v>12083</v>
      </c>
      <c r="C68" s="18">
        <f>(0.0/B68*100)</f>
        <v/>
      </c>
      <c r="D68" s="19" t="n">
        <v>12083</v>
      </c>
      <c r="E68" s="18" t="n">
        <v>54.31679551</v>
      </c>
      <c r="F68" s="20" t="n">
        <v>0.09143231</v>
      </c>
      <c r="G68" s="18" t="n">
        <v>44.50570763</v>
      </c>
      <c r="H68" s="20" t="n">
        <v>0.09822343</v>
      </c>
      <c r="I68" s="18" t="n">
        <v>0.44669132</v>
      </c>
      <c r="J68" s="20" t="n">
        <v>0.01768507</v>
      </c>
      <c r="K68" s="18" t="n">
        <v>0</v>
      </c>
      <c r="L68" s="20" t="n">
        <v>0</v>
      </c>
      <c r="M68" s="18" t="s">
        <v>404</v>
      </c>
      <c r="N68" s="20" t="s">
        <v>404</v>
      </c>
      <c r="O68" s="18" t="n">
        <v>0</v>
      </c>
      <c r="P68" s="20" t="n">
        <v>0</v>
      </c>
      <c r="Q68" s="18" t="n">
        <v>0</v>
      </c>
      <c r="R68" s="20" t="n">
        <v>0</v>
      </c>
      <c r="S68" s="18" t="n">
        <v>0.73080554</v>
      </c>
      <c r="T68" s="20" t="n">
        <v>0.02197892</v>
      </c>
    </row>
    <row r="69" spans="1:20">
      <c r="A69" s="15" t="s">
        <v>466</v>
      </c>
      <c r="B69" s="17" t="n">
        <v>4876</v>
      </c>
      <c r="C69" s="18">
        <f>(0.0/B69*100)</f>
        <v/>
      </c>
      <c r="D69" s="19" t="n">
        <v>4876</v>
      </c>
      <c r="E69" s="18" t="n">
        <v>54.74612263</v>
      </c>
      <c r="F69" s="20" t="n">
        <v>3.69948435</v>
      </c>
      <c r="G69" s="18" t="n">
        <v>44.62858587</v>
      </c>
      <c r="H69" s="20" t="n">
        <v>3.6424554</v>
      </c>
      <c r="I69" s="18" t="n">
        <v>0.6252914899999999</v>
      </c>
      <c r="J69" s="20" t="n">
        <v>0.62428671</v>
      </c>
      <c r="K69" s="18" t="n">
        <v>0</v>
      </c>
      <c r="L69" s="20" t="n">
        <v>0</v>
      </c>
      <c r="M69" s="18" t="s">
        <v>404</v>
      </c>
      <c r="N69" s="20" t="s">
        <v>404</v>
      </c>
      <c r="O69" s="18" t="n">
        <v>0</v>
      </c>
      <c r="P69" s="20" t="n">
        <v>0</v>
      </c>
      <c r="Q69" s="18" t="n">
        <v>0</v>
      </c>
      <c r="R69" s="20" t="n">
        <v>0</v>
      </c>
      <c r="S69" s="18" t="n">
        <v>0</v>
      </c>
      <c r="T69" s="20" t="n">
        <v>0</v>
      </c>
    </row>
    <row r="70" spans="1:20">
      <c r="A70" s="15" t="s">
        <v>467</v>
      </c>
      <c r="B70" s="17" t="n">
        <v>6036</v>
      </c>
      <c r="C70" s="18">
        <f>(0.0/B70*100)</f>
        <v/>
      </c>
      <c r="D70" s="19" t="n">
        <v>6036</v>
      </c>
      <c r="E70" s="18" t="n">
        <v>25.60783962</v>
      </c>
      <c r="F70" s="20" t="n">
        <v>3.09342482</v>
      </c>
      <c r="G70" s="18" t="n">
        <v>72.01861178</v>
      </c>
      <c r="H70" s="20" t="n">
        <v>3.43287424</v>
      </c>
      <c r="I70" s="18" t="n">
        <v>1.85125139</v>
      </c>
      <c r="J70" s="20" t="n">
        <v>1.54629779</v>
      </c>
      <c r="K70" s="18" t="n">
        <v>0</v>
      </c>
      <c r="L70" s="20" t="n">
        <v>0</v>
      </c>
      <c r="M70" s="18" t="s">
        <v>404</v>
      </c>
      <c r="N70" s="20" t="s">
        <v>404</v>
      </c>
      <c r="O70" s="18" t="n">
        <v>0</v>
      </c>
      <c r="P70" s="20" t="n">
        <v>0</v>
      </c>
      <c r="Q70" s="18" t="n">
        <v>0</v>
      </c>
      <c r="R70" s="20" t="n">
        <v>0</v>
      </c>
      <c r="S70" s="18" t="n">
        <v>0.52229721</v>
      </c>
      <c r="T70" s="20" t="n">
        <v>0.36681523</v>
      </c>
    </row>
    <row r="71" spans="1:20">
      <c r="A71" s="15" t="s">
        <v>468</v>
      </c>
      <c r="B71" s="17" t="n">
        <v>6115</v>
      </c>
      <c r="C71" s="18">
        <f>(0.0/B71*100)</f>
        <v/>
      </c>
      <c r="D71" s="19" t="n">
        <v>6115</v>
      </c>
      <c r="E71" s="18" t="n">
        <v>57.07590771</v>
      </c>
      <c r="F71" s="20" t="n">
        <v>1.34987331</v>
      </c>
      <c r="G71" s="18" t="n">
        <v>42.31316844</v>
      </c>
      <c r="H71" s="20" t="n">
        <v>1.34787072</v>
      </c>
      <c r="I71" s="18" t="n">
        <v>0.61092385</v>
      </c>
      <c r="J71" s="20" t="n">
        <v>0.0250674</v>
      </c>
      <c r="K71" s="18" t="n">
        <v>0</v>
      </c>
      <c r="L71" s="20" t="n">
        <v>0</v>
      </c>
      <c r="M71" s="18" t="s">
        <v>404</v>
      </c>
      <c r="N71" s="20" t="s">
        <v>404</v>
      </c>
      <c r="O71" s="18" t="n">
        <v>0</v>
      </c>
      <c r="P71" s="20" t="n">
        <v>0</v>
      </c>
      <c r="Q71" s="18" t="n">
        <v>0</v>
      </c>
      <c r="R71" s="20" t="n">
        <v>0</v>
      </c>
      <c r="S71" s="18" t="n">
        <v>0</v>
      </c>
      <c r="T71" s="20" t="n">
        <v>0</v>
      </c>
    </row>
    <row r="72" spans="1:20">
      <c r="A72" s="15" t="s">
        <v>469</v>
      </c>
      <c r="B72" s="17" t="n">
        <v>7708</v>
      </c>
      <c r="C72" s="18">
        <f>(0.0/B72*100)</f>
        <v/>
      </c>
      <c r="D72" s="19" t="n">
        <v>7708</v>
      </c>
      <c r="E72" s="18" t="n">
        <v>39.16545919</v>
      </c>
      <c r="F72" s="20" t="n">
        <v>3.77159689</v>
      </c>
      <c r="G72" s="18" t="n">
        <v>56.55665229</v>
      </c>
      <c r="H72" s="20" t="n">
        <v>3.61979653</v>
      </c>
      <c r="I72" s="18" t="n">
        <v>1.84687378</v>
      </c>
      <c r="J72" s="20" t="n">
        <v>0.7678058800000001</v>
      </c>
      <c r="K72" s="18" t="n">
        <v>0</v>
      </c>
      <c r="L72" s="20" t="n">
        <v>0</v>
      </c>
      <c r="M72" s="18" t="s">
        <v>404</v>
      </c>
      <c r="N72" s="20" t="s">
        <v>404</v>
      </c>
      <c r="O72" s="18" t="n">
        <v>0</v>
      </c>
      <c r="P72" s="20" t="n">
        <v>0</v>
      </c>
      <c r="Q72" s="18" t="n">
        <v>0</v>
      </c>
      <c r="R72" s="20" t="n">
        <v>0</v>
      </c>
      <c r="S72" s="18" t="n">
        <v>2.43101474</v>
      </c>
      <c r="T72" s="20" t="n">
        <v>1.08059142</v>
      </c>
    </row>
    <row r="73" spans="1:20">
      <c r="A73" s="15" t="s">
        <v>470</v>
      </c>
      <c r="B73" s="17" t="n">
        <v>8249</v>
      </c>
      <c r="C73" s="18">
        <f>(0.0/B73*100)</f>
        <v/>
      </c>
      <c r="D73" s="19" t="n">
        <v>8249</v>
      </c>
      <c r="E73" s="18" t="n">
        <v>29.72797108</v>
      </c>
      <c r="F73" s="20" t="n">
        <v>3.20067092</v>
      </c>
      <c r="G73" s="18" t="n">
        <v>67.25926869</v>
      </c>
      <c r="H73" s="20" t="n">
        <v>3.21569323</v>
      </c>
      <c r="I73" s="18" t="n">
        <v>0.69698609</v>
      </c>
      <c r="J73" s="20" t="n">
        <v>0.66621797</v>
      </c>
      <c r="K73" s="18" t="n">
        <v>0</v>
      </c>
      <c r="L73" s="20" t="n">
        <v>0</v>
      </c>
      <c r="M73" s="18" t="s">
        <v>404</v>
      </c>
      <c r="N73" s="20" t="s">
        <v>404</v>
      </c>
      <c r="O73" s="18" t="n">
        <v>0</v>
      </c>
      <c r="P73" s="20" t="n">
        <v>0</v>
      </c>
      <c r="Q73" s="18" t="n">
        <v>0</v>
      </c>
      <c r="R73" s="20" t="n">
        <v>0</v>
      </c>
      <c r="S73" s="18" t="n">
        <v>2.31577415</v>
      </c>
      <c r="T73" s="20" t="n">
        <v>1.11523698</v>
      </c>
    </row>
    <row r="74" spans="1:20">
      <c r="A74" s="15" t="s">
        <v>471</v>
      </c>
      <c r="B74" s="17" t="n">
        <v>4692</v>
      </c>
      <c r="C74" s="18">
        <f>(484.0/B74*100)</f>
        <v/>
      </c>
      <c r="D74" s="19" t="n">
        <v>4208</v>
      </c>
      <c r="E74" s="18" t="n">
        <v>55.98009116</v>
      </c>
      <c r="F74" s="20" t="n">
        <v>0.30928147</v>
      </c>
      <c r="G74" s="18" t="n">
        <v>36.52477164</v>
      </c>
      <c r="H74" s="20" t="n">
        <v>0.29270275</v>
      </c>
      <c r="I74" s="18" t="n">
        <v>2.48122648</v>
      </c>
      <c r="J74" s="20" t="n">
        <v>0.07980861</v>
      </c>
      <c r="K74" s="18" t="n">
        <v>0</v>
      </c>
      <c r="L74" s="20" t="n">
        <v>0</v>
      </c>
      <c r="M74" s="18" t="s">
        <v>404</v>
      </c>
      <c r="N74" s="20" t="s">
        <v>404</v>
      </c>
      <c r="O74" s="18" t="n">
        <v>0</v>
      </c>
      <c r="P74" s="20" t="n">
        <v>0</v>
      </c>
      <c r="Q74" s="18" t="n">
        <v>1.50890276</v>
      </c>
      <c r="R74" s="20" t="n">
        <v>0.08905061</v>
      </c>
      <c r="S74" s="18" t="n">
        <v>3.50500797</v>
      </c>
      <c r="T74" s="20" t="n">
        <v>0.07740696</v>
      </c>
    </row>
    <row r="75" spans="1:20">
      <c r="A75" s="15" t="s">
        <v>472</v>
      </c>
      <c r="B75" s="17" t="n">
        <v>5375</v>
      </c>
      <c r="C75" s="18">
        <f>(483.0/B75*100)</f>
        <v/>
      </c>
      <c r="D75" s="19" t="n">
        <v>4892</v>
      </c>
      <c r="E75" s="18" t="n">
        <v>58.57216284</v>
      </c>
      <c r="F75" s="20" t="n">
        <v>4.36783974</v>
      </c>
      <c r="G75" s="18" t="n">
        <v>26.86506506</v>
      </c>
      <c r="H75" s="20" t="n">
        <v>4.01802548</v>
      </c>
      <c r="I75" s="18" t="n">
        <v>4.47679393</v>
      </c>
      <c r="J75" s="20" t="n">
        <v>1.82763789</v>
      </c>
      <c r="K75" s="18" t="n">
        <v>0</v>
      </c>
      <c r="L75" s="20" t="n">
        <v>0</v>
      </c>
      <c r="M75" s="18" t="s">
        <v>404</v>
      </c>
      <c r="N75" s="20" t="s">
        <v>404</v>
      </c>
      <c r="O75" s="18" t="n">
        <v>0</v>
      </c>
      <c r="P75" s="20" t="n">
        <v>0</v>
      </c>
      <c r="Q75" s="18" t="n">
        <v>0</v>
      </c>
      <c r="R75" s="20" t="n">
        <v>0</v>
      </c>
      <c r="S75" s="18" t="n">
        <v>10.08597817</v>
      </c>
      <c r="T75" s="20" t="n">
        <v>2.6163171</v>
      </c>
    </row>
    <row r="76" spans="1:20">
      <c r="A76" s="15" t="s">
        <v>473</v>
      </c>
      <c r="B76" s="17" t="n">
        <v>14167</v>
      </c>
      <c r="C76" s="18">
        <f>(1400.0/B76*100)</f>
        <v/>
      </c>
      <c r="D76" s="19" t="n">
        <v>12767</v>
      </c>
      <c r="E76" s="18" t="n">
        <v>53.43516459</v>
      </c>
      <c r="F76" s="20" t="n">
        <v>2.51448239</v>
      </c>
      <c r="G76" s="18" t="n">
        <v>37.34463517</v>
      </c>
      <c r="H76" s="20" t="n">
        <v>2.19026422</v>
      </c>
      <c r="I76" s="18" t="n">
        <v>0.02132277</v>
      </c>
      <c r="J76" s="20" t="n">
        <v>0.00042695</v>
      </c>
      <c r="K76" s="18" t="n">
        <v>0</v>
      </c>
      <c r="L76" s="20" t="n">
        <v>0</v>
      </c>
      <c r="M76" s="18" t="s">
        <v>404</v>
      </c>
      <c r="N76" s="20" t="s">
        <v>404</v>
      </c>
      <c r="O76" s="18" t="n">
        <v>0</v>
      </c>
      <c r="P76" s="20" t="n">
        <v>0</v>
      </c>
      <c r="Q76" s="18" t="n">
        <v>0</v>
      </c>
      <c r="R76" s="20" t="n">
        <v>0</v>
      </c>
      <c r="S76" s="18" t="n">
        <v>9.19887748</v>
      </c>
      <c r="T76" s="20" t="n">
        <v>1.94778679</v>
      </c>
    </row>
    <row r="77" spans="1:20">
      <c r="A77" s="15" t="s">
        <v>474</v>
      </c>
      <c r="B77" s="17" t="n">
        <v>6062</v>
      </c>
      <c r="C77" s="18">
        <f>(0.0/B77*100)</f>
        <v/>
      </c>
      <c r="D77" s="19" t="n">
        <v>6062</v>
      </c>
      <c r="E77" s="18" t="n">
        <v>60.59289866</v>
      </c>
      <c r="F77" s="20" t="n">
        <v>3.39532029</v>
      </c>
      <c r="G77" s="18" t="n">
        <v>37.07950291</v>
      </c>
      <c r="H77" s="20" t="n">
        <v>3.26088577</v>
      </c>
      <c r="I77" s="18" t="n">
        <v>2.32759843</v>
      </c>
      <c r="J77" s="20" t="n">
        <v>0.77233631</v>
      </c>
      <c r="K77" s="18" t="n">
        <v>0</v>
      </c>
      <c r="L77" s="20" t="n">
        <v>0</v>
      </c>
      <c r="M77" s="18" t="s">
        <v>404</v>
      </c>
      <c r="N77" s="20" t="s">
        <v>404</v>
      </c>
      <c r="O77" s="18" t="n">
        <v>0</v>
      </c>
      <c r="P77" s="20" t="n">
        <v>0</v>
      </c>
      <c r="Q77" s="18" t="n">
        <v>0</v>
      </c>
      <c r="R77" s="20" t="n">
        <v>0</v>
      </c>
      <c r="S77" s="18" t="n">
        <v>0</v>
      </c>
      <c r="T77" s="20" t="n">
        <v>0</v>
      </c>
    </row>
    <row r="78" spans="1:20">
      <c r="A78" s="15" t="s">
        <v>475</v>
      </c>
      <c r="B78" s="17" t="n">
        <v>5826</v>
      </c>
      <c r="C78" s="18">
        <f>(0.0/B78*100)</f>
        <v/>
      </c>
      <c r="D78" s="19" t="n">
        <v>5826</v>
      </c>
      <c r="E78" s="18" t="n">
        <v>60.63764739</v>
      </c>
      <c r="F78" s="20" t="n">
        <v>3.92599504</v>
      </c>
      <c r="G78" s="18" t="n">
        <v>35.07841061</v>
      </c>
      <c r="H78" s="20" t="n">
        <v>3.82314591</v>
      </c>
      <c r="I78" s="18" t="n">
        <v>2.09603595</v>
      </c>
      <c r="J78" s="20" t="n">
        <v>0.95610091</v>
      </c>
      <c r="K78" s="18" t="n">
        <v>0</v>
      </c>
      <c r="L78" s="20" t="n">
        <v>0</v>
      </c>
      <c r="M78" s="18" t="s">
        <v>404</v>
      </c>
      <c r="N78" s="20" t="s">
        <v>404</v>
      </c>
      <c r="O78" s="18" t="n">
        <v>0</v>
      </c>
      <c r="P78" s="20" t="n">
        <v>0</v>
      </c>
      <c r="Q78" s="18" t="n">
        <v>0.9880808800000001</v>
      </c>
      <c r="R78" s="20" t="n">
        <v>0.99567778</v>
      </c>
      <c r="S78" s="18" t="n">
        <v>1.19982517</v>
      </c>
      <c r="T78" s="20" t="n">
        <v>0.84342578</v>
      </c>
    </row>
    <row customHeight="1" ht="25" r="79" spans="1:20">
      <c r="A79" s="15" t="s">
        <v>476</v>
      </c>
      <c r="B79" s="17" t="n">
        <v>1657</v>
      </c>
      <c r="C79" s="18">
        <f>(21.0/B79*100)</f>
        <v/>
      </c>
      <c r="D79" s="19" t="n">
        <v>1636</v>
      </c>
      <c r="E79" s="18" t="n">
        <v>25.87582964</v>
      </c>
      <c r="F79" s="20" t="n">
        <v>5.5582337</v>
      </c>
      <c r="G79" s="18" t="n">
        <v>58.32841254</v>
      </c>
      <c r="H79" s="20" t="n">
        <v>6.59132542</v>
      </c>
      <c r="I79" s="18" t="n">
        <v>14.33154513</v>
      </c>
      <c r="J79" s="20" t="n">
        <v>5.80018491</v>
      </c>
      <c r="K79" s="18" t="n">
        <v>0</v>
      </c>
      <c r="L79" s="20" t="n">
        <v>0</v>
      </c>
      <c r="M79" s="18" t="s">
        <v>404</v>
      </c>
      <c r="N79" s="20" t="s">
        <v>404</v>
      </c>
      <c r="O79" s="18" t="n">
        <v>0</v>
      </c>
      <c r="P79" s="20" t="n">
        <v>0</v>
      </c>
      <c r="Q79" s="18" t="n">
        <v>0</v>
      </c>
      <c r="R79" s="20" t="n">
        <v>0</v>
      </c>
      <c r="S79" s="18" t="n">
        <v>1.4642127</v>
      </c>
      <c r="T79" s="20" t="n">
        <v>1.11926836</v>
      </c>
    </row>
    <row r="80" spans="1:20">
      <c r="A80" s="15" t="s">
        <v>477</v>
      </c>
      <c r="B80" s="17" t="n">
        <v>7841</v>
      </c>
      <c r="C80" s="18">
        <f>(0.0/B80*100)</f>
        <v/>
      </c>
      <c r="D80" s="19" t="n">
        <v>7841</v>
      </c>
      <c r="E80" s="18" t="n">
        <v>20.66198661</v>
      </c>
      <c r="F80" s="20" t="n">
        <v>2.61683817</v>
      </c>
      <c r="G80" s="18" t="n">
        <v>77.96650514</v>
      </c>
      <c r="H80" s="20" t="n">
        <v>2.49381061</v>
      </c>
      <c r="I80" s="18" t="n">
        <v>1.37150826</v>
      </c>
      <c r="J80" s="20" t="n">
        <v>1.10792632</v>
      </c>
      <c r="K80" s="18" t="n">
        <v>0</v>
      </c>
      <c r="L80" s="20" t="n">
        <v>0</v>
      </c>
      <c r="M80" s="18" t="s">
        <v>404</v>
      </c>
      <c r="N80" s="20" t="s">
        <v>404</v>
      </c>
      <c r="O80" s="18" t="n">
        <v>0</v>
      </c>
      <c r="P80" s="20" t="n">
        <v>0</v>
      </c>
      <c r="Q80" s="18" t="n">
        <v>0</v>
      </c>
      <c r="R80" s="20" t="n">
        <v>0</v>
      </c>
      <c r="S80" s="18" t="n">
        <v>0</v>
      </c>
      <c r="T80" s="20" t="n">
        <v>0</v>
      </c>
    </row>
    <row r="81" spans="1:20">
      <c r="A81" s="21" t="s">
        <v>478</v>
      </c>
      <c r="B81" s="17" t="n">
        <v>8861</v>
      </c>
      <c r="C81" s="18">
        <f>(0.0/B81*100)</f>
        <v/>
      </c>
      <c r="D81" s="19" t="n">
        <v>8861</v>
      </c>
      <c r="E81" s="18" t="n">
        <v>72.08395117000001</v>
      </c>
      <c r="F81" s="20" t="n">
        <v>3.44084343</v>
      </c>
      <c r="G81" s="18" t="n">
        <v>27.25245009</v>
      </c>
      <c r="H81" s="20" t="n">
        <v>3.38935131</v>
      </c>
      <c r="I81" s="18" t="n">
        <v>0</v>
      </c>
      <c r="J81" s="20" t="n">
        <v>0</v>
      </c>
      <c r="K81" s="18" t="n">
        <v>0</v>
      </c>
      <c r="L81" s="20" t="n">
        <v>0</v>
      </c>
      <c r="M81" s="18" t="s">
        <v>404</v>
      </c>
      <c r="N81" s="20" t="s">
        <v>404</v>
      </c>
      <c r="O81" s="18" t="n">
        <v>0</v>
      </c>
      <c r="P81" s="20" t="n">
        <v>0</v>
      </c>
      <c r="Q81" s="18" t="n">
        <v>0</v>
      </c>
      <c r="R81" s="20" t="n">
        <v>0</v>
      </c>
      <c r="S81" s="18" t="n">
        <v>0.66359874</v>
      </c>
      <c r="T81" s="20" t="n">
        <v>0.63693137</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683</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60.81657949</v>
      </c>
      <c r="F7" s="20" t="n">
        <v>2.10321547</v>
      </c>
      <c r="G7" s="18" t="n">
        <v>33.35126171</v>
      </c>
      <c r="H7" s="20" t="n">
        <v>2.05657597</v>
      </c>
      <c r="I7" s="18" t="n">
        <v>1.36319728</v>
      </c>
      <c r="J7" s="20" t="n">
        <v>0.39749253</v>
      </c>
      <c r="K7" s="18" t="n">
        <v>0</v>
      </c>
      <c r="L7" s="20" t="n">
        <v>0</v>
      </c>
      <c r="M7" s="18" t="s">
        <v>404</v>
      </c>
      <c r="N7" s="20" t="s">
        <v>404</v>
      </c>
      <c r="O7" s="18" t="n">
        <v>0</v>
      </c>
      <c r="P7" s="20" t="n">
        <v>0</v>
      </c>
      <c r="Q7" s="18" t="n">
        <v>0</v>
      </c>
      <c r="R7" s="20" t="n">
        <v>0</v>
      </c>
      <c r="S7" s="18" t="n">
        <v>4.46896153</v>
      </c>
      <c r="T7" s="20" t="n">
        <v>0.85033982</v>
      </c>
    </row>
    <row r="8" spans="1:20">
      <c r="A8" s="15" t="s">
        <v>405</v>
      </c>
      <c r="B8" s="17" t="n">
        <v>7007</v>
      </c>
      <c r="C8" s="18">
        <f>(0.0/B8*100)</f>
        <v/>
      </c>
      <c r="D8" s="19" t="n">
        <v>7007</v>
      </c>
      <c r="E8" s="18" t="n">
        <v>48.1428388</v>
      </c>
      <c r="F8" s="20" t="n">
        <v>3.43788893</v>
      </c>
      <c r="G8" s="18" t="n">
        <v>30.03846213</v>
      </c>
      <c r="H8" s="20" t="n">
        <v>3.39419018</v>
      </c>
      <c r="I8" s="18" t="n">
        <v>16.37553561</v>
      </c>
      <c r="J8" s="20" t="n">
        <v>2.36380135</v>
      </c>
      <c r="K8" s="18" t="n">
        <v>0</v>
      </c>
      <c r="L8" s="20" t="n">
        <v>0</v>
      </c>
      <c r="M8" s="18" t="s">
        <v>404</v>
      </c>
      <c r="N8" s="20" t="s">
        <v>404</v>
      </c>
      <c r="O8" s="18" t="n">
        <v>0</v>
      </c>
      <c r="P8" s="20" t="n">
        <v>0</v>
      </c>
      <c r="Q8" s="18" t="n">
        <v>0</v>
      </c>
      <c r="R8" s="20" t="n">
        <v>0</v>
      </c>
      <c r="S8" s="18" t="n">
        <v>5.44316346</v>
      </c>
      <c r="T8" s="20" t="n">
        <v>1.6645772</v>
      </c>
    </row>
    <row r="9" spans="1:20">
      <c r="A9" s="15" t="s">
        <v>406</v>
      </c>
      <c r="B9" s="17" t="n">
        <v>9651</v>
      </c>
      <c r="C9" s="18">
        <f>(200.0/B9*100)</f>
        <v/>
      </c>
      <c r="D9" s="19" t="n">
        <v>9451</v>
      </c>
      <c r="E9" s="18" t="n">
        <v>29.57778506</v>
      </c>
      <c r="F9" s="20" t="n">
        <v>3.15304137</v>
      </c>
      <c r="G9" s="18" t="n">
        <v>53.20255736</v>
      </c>
      <c r="H9" s="20" t="n">
        <v>3.23152977</v>
      </c>
      <c r="I9" s="18" t="n">
        <v>7.82896543</v>
      </c>
      <c r="J9" s="20" t="n">
        <v>1.76242446</v>
      </c>
      <c r="K9" s="18" t="n">
        <v>0</v>
      </c>
      <c r="L9" s="20" t="n">
        <v>0</v>
      </c>
      <c r="M9" s="18" t="s">
        <v>404</v>
      </c>
      <c r="N9" s="20" t="s">
        <v>404</v>
      </c>
      <c r="O9" s="18" t="n">
        <v>0</v>
      </c>
      <c r="P9" s="20" t="n">
        <v>0</v>
      </c>
      <c r="Q9" s="18" t="n">
        <v>0</v>
      </c>
      <c r="R9" s="20" t="n">
        <v>0</v>
      </c>
      <c r="S9" s="18" t="n">
        <v>9.390692140000001</v>
      </c>
      <c r="T9" s="20" t="n">
        <v>2.08202922</v>
      </c>
    </row>
    <row r="10" spans="1:20">
      <c r="A10" s="15" t="s">
        <v>407</v>
      </c>
      <c r="B10" s="17" t="n">
        <v>20058</v>
      </c>
      <c r="C10" s="18">
        <f>(3112.0/B10*100)</f>
        <v/>
      </c>
      <c r="D10" s="19" t="n">
        <v>16946</v>
      </c>
      <c r="E10" s="18" t="n">
        <v>74.82500202999999</v>
      </c>
      <c r="F10" s="20" t="n">
        <v>2.26583258</v>
      </c>
      <c r="G10" s="18" t="n">
        <v>17.68404533</v>
      </c>
      <c r="H10" s="20" t="n">
        <v>1.95284212</v>
      </c>
      <c r="I10" s="18" t="n">
        <v>3.65331239</v>
      </c>
      <c r="J10" s="20" t="n">
        <v>1.02116148</v>
      </c>
      <c r="K10" s="18" t="n">
        <v>0</v>
      </c>
      <c r="L10" s="20" t="n">
        <v>0</v>
      </c>
      <c r="M10" s="18" t="s">
        <v>404</v>
      </c>
      <c r="N10" s="20" t="s">
        <v>404</v>
      </c>
      <c r="O10" s="18" t="n">
        <v>0</v>
      </c>
      <c r="P10" s="20" t="n">
        <v>0</v>
      </c>
      <c r="Q10" s="18" t="n">
        <v>0</v>
      </c>
      <c r="R10" s="20" t="n">
        <v>0</v>
      </c>
      <c r="S10" s="18" t="n">
        <v>3.83764025</v>
      </c>
      <c r="T10" s="20" t="n">
        <v>0.96203194</v>
      </c>
    </row>
    <row r="11" spans="1:20">
      <c r="A11" s="15" t="s">
        <v>408</v>
      </c>
      <c r="B11" s="17" t="n">
        <v>7053</v>
      </c>
      <c r="C11" s="18">
        <f>(212.0/B11*100)</f>
        <v/>
      </c>
      <c r="D11" s="19" t="n">
        <v>6841</v>
      </c>
      <c r="E11" s="18" t="n">
        <v>26.41841944</v>
      </c>
      <c r="F11" s="20" t="n">
        <v>3.44454908</v>
      </c>
      <c r="G11" s="18" t="n">
        <v>65.47071270000001</v>
      </c>
      <c r="H11" s="20" t="n">
        <v>3.85278569</v>
      </c>
      <c r="I11" s="18" t="n">
        <v>5.24232947</v>
      </c>
      <c r="J11" s="20" t="n">
        <v>1.68106879</v>
      </c>
      <c r="K11" s="18" t="n">
        <v>0</v>
      </c>
      <c r="L11" s="20" t="n">
        <v>0</v>
      </c>
      <c r="M11" s="18" t="s">
        <v>404</v>
      </c>
      <c r="N11" s="20" t="s">
        <v>404</v>
      </c>
      <c r="O11" s="18" t="n">
        <v>0</v>
      </c>
      <c r="P11" s="20" t="n">
        <v>0</v>
      </c>
      <c r="Q11" s="18" t="n">
        <v>0</v>
      </c>
      <c r="R11" s="20" t="n">
        <v>0</v>
      </c>
      <c r="S11" s="18" t="n">
        <v>2.86853839</v>
      </c>
      <c r="T11" s="20" t="n">
        <v>1.52393294</v>
      </c>
    </row>
    <row r="12" spans="1:20">
      <c r="A12" s="15" t="s">
        <v>409</v>
      </c>
      <c r="B12" s="17" t="n">
        <v>6894</v>
      </c>
      <c r="C12" s="18">
        <f>(106.0/B12*100)</f>
        <v/>
      </c>
      <c r="D12" s="19" t="n">
        <v>6788</v>
      </c>
      <c r="E12" s="18" t="n">
        <v>18.75907915</v>
      </c>
      <c r="F12" s="20" t="n">
        <v>2.52843636</v>
      </c>
      <c r="G12" s="18" t="n">
        <v>77.04452934</v>
      </c>
      <c r="H12" s="20" t="n">
        <v>2.71507453</v>
      </c>
      <c r="I12" s="18" t="n">
        <v>3.79026196</v>
      </c>
      <c r="J12" s="20" t="n">
        <v>0.99303136</v>
      </c>
      <c r="K12" s="18" t="n">
        <v>0</v>
      </c>
      <c r="L12" s="20" t="n">
        <v>0</v>
      </c>
      <c r="M12" s="18" t="s">
        <v>404</v>
      </c>
      <c r="N12" s="20" t="s">
        <v>404</v>
      </c>
      <c r="O12" s="18" t="n">
        <v>0</v>
      </c>
      <c r="P12" s="20" t="n">
        <v>0</v>
      </c>
      <c r="Q12" s="18" t="n">
        <v>0</v>
      </c>
      <c r="R12" s="20" t="n">
        <v>0</v>
      </c>
      <c r="S12" s="18" t="n">
        <v>0.40612955</v>
      </c>
      <c r="T12" s="20" t="n">
        <v>0.36544958</v>
      </c>
    </row>
    <row r="13" spans="1:20">
      <c r="A13" s="15" t="s">
        <v>410</v>
      </c>
      <c r="B13" s="17" t="n">
        <v>7161</v>
      </c>
      <c r="C13" s="18">
        <f>(1175.0/B13*100)</f>
        <v/>
      </c>
      <c r="D13" s="19" t="n">
        <v>5986</v>
      </c>
      <c r="E13" s="18" t="n">
        <v>72.67069857</v>
      </c>
      <c r="F13" s="20" t="n">
        <v>3.6192054</v>
      </c>
      <c r="G13" s="18" t="n">
        <v>15.41024161</v>
      </c>
      <c r="H13" s="20" t="n">
        <v>2.76459372</v>
      </c>
      <c r="I13" s="18" t="n">
        <v>5.48319888</v>
      </c>
      <c r="J13" s="20" t="n">
        <v>1.75295986</v>
      </c>
      <c r="K13" s="18" t="n">
        <v>0</v>
      </c>
      <c r="L13" s="20" t="n">
        <v>0</v>
      </c>
      <c r="M13" s="18" t="s">
        <v>404</v>
      </c>
      <c r="N13" s="20" t="s">
        <v>404</v>
      </c>
      <c r="O13" s="18" t="n">
        <v>0</v>
      </c>
      <c r="P13" s="20" t="n">
        <v>0</v>
      </c>
      <c r="Q13" s="18" t="n">
        <v>0</v>
      </c>
      <c r="R13" s="20" t="n">
        <v>0</v>
      </c>
      <c r="S13" s="18" t="n">
        <v>6.43586094</v>
      </c>
      <c r="T13" s="20" t="n">
        <v>1.65157843</v>
      </c>
    </row>
    <row r="14" spans="1:20">
      <c r="A14" s="15" t="s">
        <v>411</v>
      </c>
      <c r="B14" s="17" t="n">
        <v>5587</v>
      </c>
      <c r="C14" s="18">
        <f>(0.0/B14*100)</f>
        <v/>
      </c>
      <c r="D14" s="19" t="n">
        <v>5587</v>
      </c>
      <c r="E14" s="18" t="n">
        <v>25.26727879</v>
      </c>
      <c r="F14" s="20" t="n">
        <v>2.39396116</v>
      </c>
      <c r="G14" s="18" t="n">
        <v>69.17414367000001</v>
      </c>
      <c r="H14" s="20" t="n">
        <v>2.38350813</v>
      </c>
      <c r="I14" s="18" t="n">
        <v>4.61121891</v>
      </c>
      <c r="J14" s="20" t="n">
        <v>0.93527577</v>
      </c>
      <c r="K14" s="18" t="n">
        <v>0</v>
      </c>
      <c r="L14" s="20" t="n">
        <v>0</v>
      </c>
      <c r="M14" s="18" t="s">
        <v>404</v>
      </c>
      <c r="N14" s="20" t="s">
        <v>404</v>
      </c>
      <c r="O14" s="18" t="n">
        <v>0</v>
      </c>
      <c r="P14" s="20" t="n">
        <v>0</v>
      </c>
      <c r="Q14" s="18" t="n">
        <v>0</v>
      </c>
      <c r="R14" s="20" t="n">
        <v>0</v>
      </c>
      <c r="S14" s="18" t="n">
        <v>0.94735863</v>
      </c>
      <c r="T14" s="20" t="n">
        <v>0.29943247</v>
      </c>
    </row>
    <row r="15" spans="1:20">
      <c r="A15" s="15" t="s">
        <v>412</v>
      </c>
      <c r="B15" s="17" t="n">
        <v>5882</v>
      </c>
      <c r="C15" s="18">
        <f>(0.0/B15*100)</f>
        <v/>
      </c>
      <c r="D15" s="19" t="n">
        <v>5882</v>
      </c>
      <c r="E15" s="18" t="n">
        <v>46.28040206</v>
      </c>
      <c r="F15" s="20" t="n">
        <v>4.02501177</v>
      </c>
      <c r="G15" s="18" t="n">
        <v>34.4069327</v>
      </c>
      <c r="H15" s="20" t="n">
        <v>3.76808217</v>
      </c>
      <c r="I15" s="18" t="n">
        <v>15.43041491</v>
      </c>
      <c r="J15" s="20" t="n">
        <v>3.06350399</v>
      </c>
      <c r="K15" s="18" t="n">
        <v>0</v>
      </c>
      <c r="L15" s="20" t="n">
        <v>0</v>
      </c>
      <c r="M15" s="18" t="s">
        <v>404</v>
      </c>
      <c r="N15" s="20" t="s">
        <v>404</v>
      </c>
      <c r="O15" s="18" t="n">
        <v>0</v>
      </c>
      <c r="P15" s="20" t="n">
        <v>0</v>
      </c>
      <c r="Q15" s="18" t="n">
        <v>0</v>
      </c>
      <c r="R15" s="20" t="n">
        <v>0</v>
      </c>
      <c r="S15" s="18" t="n">
        <v>3.88225033</v>
      </c>
      <c r="T15" s="20" t="n">
        <v>1.58903109</v>
      </c>
    </row>
    <row r="16" spans="1:20">
      <c r="A16" s="15" t="s">
        <v>413</v>
      </c>
      <c r="B16" s="17" t="n">
        <v>6108</v>
      </c>
      <c r="C16" s="18">
        <f>(495.0/B16*100)</f>
        <v/>
      </c>
      <c r="D16" s="19" t="n">
        <v>5613</v>
      </c>
      <c r="E16" s="18" t="n">
        <v>39.27344452</v>
      </c>
      <c r="F16" s="20" t="n">
        <v>3.14906365</v>
      </c>
      <c r="G16" s="18" t="n">
        <v>43.33765993</v>
      </c>
      <c r="H16" s="20" t="n">
        <v>3.35514882</v>
      </c>
      <c r="I16" s="18" t="n">
        <v>9.11144826</v>
      </c>
      <c r="J16" s="20" t="n">
        <v>2.03742143</v>
      </c>
      <c r="K16" s="18" t="n">
        <v>0</v>
      </c>
      <c r="L16" s="20" t="n">
        <v>0</v>
      </c>
      <c r="M16" s="18" t="s">
        <v>404</v>
      </c>
      <c r="N16" s="20" t="s">
        <v>404</v>
      </c>
      <c r="O16" s="18" t="n">
        <v>0</v>
      </c>
      <c r="P16" s="20" t="n">
        <v>0</v>
      </c>
      <c r="Q16" s="18" t="n">
        <v>0</v>
      </c>
      <c r="R16" s="20" t="n">
        <v>0</v>
      </c>
      <c r="S16" s="18" t="n">
        <v>8.277447280000001</v>
      </c>
      <c r="T16" s="20" t="n">
        <v>1.84804828</v>
      </c>
    </row>
    <row r="17" spans="1:20">
      <c r="A17" s="15" t="s">
        <v>414</v>
      </c>
      <c r="B17" s="17" t="n">
        <v>6504</v>
      </c>
      <c r="C17" s="18">
        <f>(1325.0/B17*100)</f>
        <v/>
      </c>
      <c r="D17" s="19" t="n">
        <v>5179</v>
      </c>
      <c r="E17" s="18" t="n">
        <v>62.3270284</v>
      </c>
      <c r="F17" s="20" t="n">
        <v>3.2871796</v>
      </c>
      <c r="G17" s="18" t="n">
        <v>26.33456585</v>
      </c>
      <c r="H17" s="20" t="n">
        <v>3.01127682</v>
      </c>
      <c r="I17" s="18" t="n">
        <v>5.53625397</v>
      </c>
      <c r="J17" s="20" t="n">
        <v>1.6053476</v>
      </c>
      <c r="K17" s="18" t="n">
        <v>0</v>
      </c>
      <c r="L17" s="20" t="n">
        <v>0</v>
      </c>
      <c r="M17" s="18" t="s">
        <v>404</v>
      </c>
      <c r="N17" s="20" t="s">
        <v>404</v>
      </c>
      <c r="O17" s="18" t="n">
        <v>0</v>
      </c>
      <c r="P17" s="20" t="n">
        <v>0</v>
      </c>
      <c r="Q17" s="18" t="n">
        <v>0</v>
      </c>
      <c r="R17" s="20" t="n">
        <v>0</v>
      </c>
      <c r="S17" s="18" t="n">
        <v>5.80215178</v>
      </c>
      <c r="T17" s="20" t="n">
        <v>1.53454743</v>
      </c>
    </row>
    <row r="18" spans="1:20">
      <c r="A18" s="15" t="s">
        <v>415</v>
      </c>
      <c r="B18" s="17" t="n">
        <v>5532</v>
      </c>
      <c r="C18" s="18">
        <f>(0.0/B18*100)</f>
        <v/>
      </c>
      <c r="D18" s="19" t="n">
        <v>5532</v>
      </c>
      <c r="E18" s="18" t="n">
        <v>46.04553206</v>
      </c>
      <c r="F18" s="20" t="n">
        <v>3.65125705</v>
      </c>
      <c r="G18" s="18" t="n">
        <v>37.20941316</v>
      </c>
      <c r="H18" s="20" t="n">
        <v>3.6329947</v>
      </c>
      <c r="I18" s="18" t="n">
        <v>15.20965569</v>
      </c>
      <c r="J18" s="20" t="n">
        <v>2.79249004</v>
      </c>
      <c r="K18" s="18" t="n">
        <v>0</v>
      </c>
      <c r="L18" s="20" t="n">
        <v>0</v>
      </c>
      <c r="M18" s="18" t="s">
        <v>404</v>
      </c>
      <c r="N18" s="20" t="s">
        <v>404</v>
      </c>
      <c r="O18" s="18" t="n">
        <v>0</v>
      </c>
      <c r="P18" s="20" t="n">
        <v>0</v>
      </c>
      <c r="Q18" s="18" t="n">
        <v>0</v>
      </c>
      <c r="R18" s="20" t="n">
        <v>0</v>
      </c>
      <c r="S18" s="18" t="n">
        <v>1.53539909</v>
      </c>
      <c r="T18" s="20" t="n">
        <v>0.83263979</v>
      </c>
    </row>
    <row r="19" spans="1:20">
      <c r="A19" s="15" t="s">
        <v>416</v>
      </c>
      <c r="B19" s="17" t="n">
        <v>5658</v>
      </c>
      <c r="C19" s="18">
        <f>(327.0/B19*100)</f>
        <v/>
      </c>
      <c r="D19" s="19" t="n">
        <v>5331</v>
      </c>
      <c r="E19" s="18" t="n">
        <v>47.70256625</v>
      </c>
      <c r="F19" s="20" t="n">
        <v>3.28638298</v>
      </c>
      <c r="G19" s="18" t="n">
        <v>49.65692458</v>
      </c>
      <c r="H19" s="20" t="n">
        <v>3.30888277</v>
      </c>
      <c r="I19" s="18" t="n">
        <v>0.42344647</v>
      </c>
      <c r="J19" s="20" t="n">
        <v>0.22008517</v>
      </c>
      <c r="K19" s="18" t="n">
        <v>0</v>
      </c>
      <c r="L19" s="20" t="n">
        <v>0</v>
      </c>
      <c r="M19" s="18" t="s">
        <v>404</v>
      </c>
      <c r="N19" s="20" t="s">
        <v>404</v>
      </c>
      <c r="O19" s="18" t="n">
        <v>0</v>
      </c>
      <c r="P19" s="20" t="n">
        <v>0</v>
      </c>
      <c r="Q19" s="18" t="n">
        <v>0</v>
      </c>
      <c r="R19" s="20" t="n">
        <v>0</v>
      </c>
      <c r="S19" s="18" t="n">
        <v>2.2170627</v>
      </c>
      <c r="T19" s="20" t="n">
        <v>0.95520136</v>
      </c>
    </row>
    <row r="20" spans="1:20">
      <c r="A20" s="15" t="s">
        <v>417</v>
      </c>
      <c r="B20" s="17" t="n">
        <v>3371</v>
      </c>
      <c r="C20" s="18">
        <f>(24.0/B20*100)</f>
        <v/>
      </c>
      <c r="D20" s="19" t="n">
        <v>3347</v>
      </c>
      <c r="E20" s="18" t="n">
        <v>43.91263616</v>
      </c>
      <c r="F20" s="20" t="n">
        <v>0.26747123</v>
      </c>
      <c r="G20" s="18" t="n">
        <v>50.91595189</v>
      </c>
      <c r="H20" s="20" t="n">
        <v>0.29956449</v>
      </c>
      <c r="I20" s="18" t="n">
        <v>2.47251689</v>
      </c>
      <c r="J20" s="20" t="n">
        <v>0.09542876</v>
      </c>
      <c r="K20" s="18" t="n">
        <v>0</v>
      </c>
      <c r="L20" s="20" t="n">
        <v>0</v>
      </c>
      <c r="M20" s="18" t="s">
        <v>404</v>
      </c>
      <c r="N20" s="20" t="s">
        <v>404</v>
      </c>
      <c r="O20" s="18" t="n">
        <v>0</v>
      </c>
      <c r="P20" s="20" t="n">
        <v>0</v>
      </c>
      <c r="Q20" s="18" t="n">
        <v>0</v>
      </c>
      <c r="R20" s="20" t="n">
        <v>0</v>
      </c>
      <c r="S20" s="18" t="n">
        <v>2.69889506</v>
      </c>
      <c r="T20" s="20" t="n">
        <v>0.09325563000000001</v>
      </c>
    </row>
    <row r="21" spans="1:20">
      <c r="A21" s="15" t="s">
        <v>418</v>
      </c>
      <c r="B21" s="17" t="n">
        <v>5741</v>
      </c>
      <c r="C21" s="18">
        <f>(0.0/B21*100)</f>
        <v/>
      </c>
      <c r="D21" s="19" t="n">
        <v>5741</v>
      </c>
      <c r="E21" s="18" t="n">
        <v>22.96576456</v>
      </c>
      <c r="F21" s="20" t="n">
        <v>3.26608466</v>
      </c>
      <c r="G21" s="18" t="n">
        <v>66.82493658</v>
      </c>
      <c r="H21" s="20" t="n">
        <v>3.92455504</v>
      </c>
      <c r="I21" s="18" t="n">
        <v>1.7898493</v>
      </c>
      <c r="J21" s="20" t="n">
        <v>1.04772213</v>
      </c>
      <c r="K21" s="18" t="n">
        <v>0</v>
      </c>
      <c r="L21" s="20" t="n">
        <v>0</v>
      </c>
      <c r="M21" s="18" t="s">
        <v>404</v>
      </c>
      <c r="N21" s="20" t="s">
        <v>404</v>
      </c>
      <c r="O21" s="18" t="n">
        <v>0</v>
      </c>
      <c r="P21" s="20" t="n">
        <v>0</v>
      </c>
      <c r="Q21" s="18" t="n">
        <v>0</v>
      </c>
      <c r="R21" s="20" t="n">
        <v>0</v>
      </c>
      <c r="S21" s="18" t="n">
        <v>8.419449569999999</v>
      </c>
      <c r="T21" s="20" t="n">
        <v>2.3570694</v>
      </c>
    </row>
    <row r="22" spans="1:20">
      <c r="A22" s="15" t="s">
        <v>419</v>
      </c>
      <c r="B22" s="17" t="n">
        <v>6598</v>
      </c>
      <c r="C22" s="18">
        <f>(0.0/B22*100)</f>
        <v/>
      </c>
      <c r="D22" s="19" t="n">
        <v>6598</v>
      </c>
      <c r="E22" s="18" t="n">
        <v>45.13483049</v>
      </c>
      <c r="F22" s="20" t="n">
        <v>3.88037009</v>
      </c>
      <c r="G22" s="18" t="n">
        <v>50.48706497</v>
      </c>
      <c r="H22" s="20" t="n">
        <v>3.95703368</v>
      </c>
      <c r="I22" s="18" t="n">
        <v>2.54243518</v>
      </c>
      <c r="J22" s="20" t="n">
        <v>1.15528377</v>
      </c>
      <c r="K22" s="18" t="n">
        <v>0</v>
      </c>
      <c r="L22" s="20" t="n">
        <v>0</v>
      </c>
      <c r="M22" s="18" t="s">
        <v>404</v>
      </c>
      <c r="N22" s="20" t="s">
        <v>404</v>
      </c>
      <c r="O22" s="18" t="n">
        <v>0</v>
      </c>
      <c r="P22" s="20" t="n">
        <v>0</v>
      </c>
      <c r="Q22" s="18" t="n">
        <v>0</v>
      </c>
      <c r="R22" s="20" t="n">
        <v>0</v>
      </c>
      <c r="S22" s="18" t="n">
        <v>1.83566936</v>
      </c>
      <c r="T22" s="20" t="n">
        <v>1.08022285</v>
      </c>
    </row>
    <row r="23" spans="1:20">
      <c r="A23" s="15" t="s">
        <v>420</v>
      </c>
      <c r="B23" s="17" t="n">
        <v>11583</v>
      </c>
      <c r="C23" s="18">
        <f>(3194.0/B23*100)</f>
        <v/>
      </c>
      <c r="D23" s="19" t="n">
        <v>8389</v>
      </c>
      <c r="E23" s="18" t="n">
        <v>26.27626829</v>
      </c>
      <c r="F23" s="20" t="n">
        <v>3.02232267</v>
      </c>
      <c r="G23" s="18" t="n">
        <v>58.04276366</v>
      </c>
      <c r="H23" s="20" t="n">
        <v>3.93590863</v>
      </c>
      <c r="I23" s="18" t="n">
        <v>9.291871670000001</v>
      </c>
      <c r="J23" s="20" t="n">
        <v>2.42025694</v>
      </c>
      <c r="K23" s="18" t="n">
        <v>0</v>
      </c>
      <c r="L23" s="20" t="n">
        <v>0</v>
      </c>
      <c r="M23" s="18" t="s">
        <v>404</v>
      </c>
      <c r="N23" s="20" t="s">
        <v>404</v>
      </c>
      <c r="O23" s="18" t="n">
        <v>0</v>
      </c>
      <c r="P23" s="20" t="n">
        <v>0</v>
      </c>
      <c r="Q23" s="18" t="n">
        <v>0</v>
      </c>
      <c r="R23" s="20" t="n">
        <v>0</v>
      </c>
      <c r="S23" s="18" t="n">
        <v>6.38909638</v>
      </c>
      <c r="T23" s="20" t="n">
        <v>1.83319865</v>
      </c>
    </row>
    <row r="24" spans="1:20">
      <c r="A24" s="15" t="s">
        <v>421</v>
      </c>
      <c r="B24" s="17" t="n">
        <v>6647</v>
      </c>
      <c r="C24" s="18">
        <f>(0.0/B24*100)</f>
        <v/>
      </c>
      <c r="D24" s="19" t="n">
        <v>6647</v>
      </c>
      <c r="E24" s="18" t="n">
        <v>24.10168617</v>
      </c>
      <c r="F24" s="20" t="n">
        <v>2.88650926</v>
      </c>
      <c r="G24" s="18" t="n">
        <v>65.54163517000001</v>
      </c>
      <c r="H24" s="20" t="n">
        <v>3.19058067</v>
      </c>
      <c r="I24" s="18" t="n">
        <v>10.35667866</v>
      </c>
      <c r="J24" s="20" t="n">
        <v>2.08231747</v>
      </c>
      <c r="K24" s="18" t="n">
        <v>0</v>
      </c>
      <c r="L24" s="20" t="n">
        <v>0</v>
      </c>
      <c r="M24" s="18" t="s">
        <v>404</v>
      </c>
      <c r="N24" s="20" t="s">
        <v>404</v>
      </c>
      <c r="O24" s="18" t="n">
        <v>0</v>
      </c>
      <c r="P24" s="20" t="n">
        <v>0</v>
      </c>
      <c r="Q24" s="18" t="n">
        <v>0</v>
      </c>
      <c r="R24" s="20" t="n">
        <v>0</v>
      </c>
      <c r="S24" s="18" t="n">
        <v>0</v>
      </c>
      <c r="T24" s="20" t="n">
        <v>0</v>
      </c>
    </row>
    <row r="25" spans="1:20">
      <c r="A25" s="15" t="s">
        <v>422</v>
      </c>
      <c r="B25" s="17" t="n">
        <v>5581</v>
      </c>
      <c r="C25" s="18">
        <f>(0.0/B25*100)</f>
        <v/>
      </c>
      <c r="D25" s="19" t="n">
        <v>5581</v>
      </c>
      <c r="E25" s="18" t="n">
        <v>52.23899735</v>
      </c>
      <c r="F25" s="20" t="n">
        <v>3.69850123</v>
      </c>
      <c r="G25" s="18" t="n">
        <v>42.49699797</v>
      </c>
      <c r="H25" s="20" t="n">
        <v>3.86957998</v>
      </c>
      <c r="I25" s="18" t="n">
        <v>4.7412673</v>
      </c>
      <c r="J25" s="20" t="n">
        <v>1.55554548</v>
      </c>
      <c r="K25" s="18" t="n">
        <v>0</v>
      </c>
      <c r="L25" s="20" t="n">
        <v>0</v>
      </c>
      <c r="M25" s="18" t="s">
        <v>404</v>
      </c>
      <c r="N25" s="20" t="s">
        <v>404</v>
      </c>
      <c r="O25" s="18" t="n">
        <v>0</v>
      </c>
      <c r="P25" s="20" t="n">
        <v>0</v>
      </c>
      <c r="Q25" s="18" t="n">
        <v>0</v>
      </c>
      <c r="R25" s="20" t="n">
        <v>0</v>
      </c>
      <c r="S25" s="18" t="n">
        <v>0.52273737</v>
      </c>
      <c r="T25" s="20" t="n">
        <v>0.52429603</v>
      </c>
    </row>
    <row r="26" spans="1:20">
      <c r="A26" s="15" t="s">
        <v>423</v>
      </c>
      <c r="B26" s="17" t="n">
        <v>4869</v>
      </c>
      <c r="C26" s="18">
        <f>(11.0/B26*100)</f>
        <v/>
      </c>
      <c r="D26" s="19" t="n">
        <v>4858</v>
      </c>
      <c r="E26" s="18" t="n">
        <v>60.13124658</v>
      </c>
      <c r="F26" s="20" t="n">
        <v>2.97947299</v>
      </c>
      <c r="G26" s="18" t="n">
        <v>37.90520497</v>
      </c>
      <c r="H26" s="20" t="n">
        <v>2.99266193</v>
      </c>
      <c r="I26" s="18" t="n">
        <v>0</v>
      </c>
      <c r="J26" s="20" t="n">
        <v>0</v>
      </c>
      <c r="K26" s="18" t="n">
        <v>0</v>
      </c>
      <c r="L26" s="20" t="n">
        <v>0</v>
      </c>
      <c r="M26" s="18" t="s">
        <v>404</v>
      </c>
      <c r="N26" s="20" t="s">
        <v>404</v>
      </c>
      <c r="O26" s="18" t="n">
        <v>0</v>
      </c>
      <c r="P26" s="20" t="n">
        <v>0</v>
      </c>
      <c r="Q26" s="18" t="n">
        <v>0</v>
      </c>
      <c r="R26" s="20" t="n">
        <v>0</v>
      </c>
      <c r="S26" s="18" t="n">
        <v>1.96354845</v>
      </c>
      <c r="T26" s="20" t="n">
        <v>0.91794208</v>
      </c>
    </row>
    <row r="27" spans="1:20">
      <c r="A27" s="15" t="s">
        <v>424</v>
      </c>
      <c r="B27" s="17" t="n">
        <v>5299</v>
      </c>
      <c r="C27" s="18">
        <f>(0.0/B27*100)</f>
        <v/>
      </c>
      <c r="D27" s="19" t="n">
        <v>5299</v>
      </c>
      <c r="E27" s="18" t="n">
        <v>57.38557664</v>
      </c>
      <c r="F27" s="20" t="n">
        <v>0.09566619</v>
      </c>
      <c r="G27" s="18" t="n">
        <v>13.86804308</v>
      </c>
      <c r="H27" s="20" t="n">
        <v>0.07939354999999999</v>
      </c>
      <c r="I27" s="18" t="n">
        <v>25.80414067</v>
      </c>
      <c r="J27" s="20" t="n">
        <v>0.08630155</v>
      </c>
      <c r="K27" s="18" t="n">
        <v>0</v>
      </c>
      <c r="L27" s="20" t="n">
        <v>0</v>
      </c>
      <c r="M27" s="18" t="s">
        <v>404</v>
      </c>
      <c r="N27" s="20" t="s">
        <v>404</v>
      </c>
      <c r="O27" s="18" t="n">
        <v>0</v>
      </c>
      <c r="P27" s="20" t="n">
        <v>0</v>
      </c>
      <c r="Q27" s="18" t="n">
        <v>0</v>
      </c>
      <c r="R27" s="20" t="n">
        <v>0</v>
      </c>
      <c r="S27" s="18" t="n">
        <v>2.94223961</v>
      </c>
      <c r="T27" s="20" t="n">
        <v>0.00522984</v>
      </c>
    </row>
    <row r="28" spans="1:20">
      <c r="A28" s="15" t="s">
        <v>425</v>
      </c>
      <c r="B28" s="17" t="n">
        <v>7568</v>
      </c>
      <c r="C28" s="18">
        <f>(0.0/B28*100)</f>
        <v/>
      </c>
      <c r="D28" s="19" t="n">
        <v>7568</v>
      </c>
      <c r="E28" s="18" t="n">
        <v>48.64738726</v>
      </c>
      <c r="F28" s="20" t="n">
        <v>3.14789478</v>
      </c>
      <c r="G28" s="18" t="n">
        <v>43.34424549</v>
      </c>
      <c r="H28" s="20" t="n">
        <v>3.02476806</v>
      </c>
      <c r="I28" s="18" t="n">
        <v>3.53048642</v>
      </c>
      <c r="J28" s="20" t="n">
        <v>1.14516679</v>
      </c>
      <c r="K28" s="18" t="n">
        <v>0</v>
      </c>
      <c r="L28" s="20" t="n">
        <v>0</v>
      </c>
      <c r="M28" s="18" t="s">
        <v>404</v>
      </c>
      <c r="N28" s="20" t="s">
        <v>404</v>
      </c>
      <c r="O28" s="18" t="n">
        <v>0</v>
      </c>
      <c r="P28" s="20" t="n">
        <v>0</v>
      </c>
      <c r="Q28" s="18" t="n">
        <v>0</v>
      </c>
      <c r="R28" s="20" t="n">
        <v>0</v>
      </c>
      <c r="S28" s="18" t="n">
        <v>4.47788083</v>
      </c>
      <c r="T28" s="20" t="n">
        <v>1.56818644</v>
      </c>
    </row>
    <row r="29" spans="1:20">
      <c r="A29" s="15" t="s">
        <v>426</v>
      </c>
      <c r="B29" s="17" t="n">
        <v>5385</v>
      </c>
      <c r="C29" s="18">
        <f>(1123.0/B29*100)</f>
        <v/>
      </c>
      <c r="D29" s="19" t="n">
        <v>4262</v>
      </c>
      <c r="E29" s="18" t="n">
        <v>31.39136655</v>
      </c>
      <c r="F29" s="20" t="n">
        <v>3.93941495</v>
      </c>
      <c r="G29" s="18" t="n">
        <v>36.70404447</v>
      </c>
      <c r="H29" s="20" t="n">
        <v>4.31068721</v>
      </c>
      <c r="I29" s="18" t="n">
        <v>1.92852821</v>
      </c>
      <c r="J29" s="20" t="n">
        <v>1.06495064</v>
      </c>
      <c r="K29" s="18" t="n">
        <v>0</v>
      </c>
      <c r="L29" s="20" t="n">
        <v>0</v>
      </c>
      <c r="M29" s="18" t="s">
        <v>404</v>
      </c>
      <c r="N29" s="20" t="s">
        <v>404</v>
      </c>
      <c r="O29" s="18" t="n">
        <v>0</v>
      </c>
      <c r="P29" s="20" t="n">
        <v>0</v>
      </c>
      <c r="Q29" s="18" t="n">
        <v>0</v>
      </c>
      <c r="R29" s="20" t="n">
        <v>0</v>
      </c>
      <c r="S29" s="18" t="n">
        <v>29.97606077</v>
      </c>
      <c r="T29" s="20" t="n">
        <v>4.25512182</v>
      </c>
    </row>
    <row r="30" spans="1:20">
      <c r="A30" s="15" t="s">
        <v>427</v>
      </c>
      <c r="B30" s="17" t="n">
        <v>4520</v>
      </c>
      <c r="C30" s="18">
        <f>(1076.0/B30*100)</f>
        <v/>
      </c>
      <c r="D30" s="19" t="n">
        <v>3444</v>
      </c>
      <c r="E30" s="18" t="n">
        <v>47.27362076</v>
      </c>
      <c r="F30" s="20" t="n">
        <v>4.4445555</v>
      </c>
      <c r="G30" s="18" t="n">
        <v>50.55145297</v>
      </c>
      <c r="H30" s="20" t="n">
        <v>4.28864223</v>
      </c>
      <c r="I30" s="18" t="n">
        <v>0.72915835</v>
      </c>
      <c r="J30" s="20" t="n">
        <v>0.69048589</v>
      </c>
      <c r="K30" s="18" t="n">
        <v>0</v>
      </c>
      <c r="L30" s="20" t="n">
        <v>0</v>
      </c>
      <c r="M30" s="18" t="s">
        <v>404</v>
      </c>
      <c r="N30" s="20" t="s">
        <v>404</v>
      </c>
      <c r="O30" s="18" t="n">
        <v>0</v>
      </c>
      <c r="P30" s="20" t="n">
        <v>0</v>
      </c>
      <c r="Q30" s="18" t="n">
        <v>0</v>
      </c>
      <c r="R30" s="20" t="n">
        <v>0</v>
      </c>
      <c r="S30" s="18" t="n">
        <v>1.44576792</v>
      </c>
      <c r="T30" s="20" t="n">
        <v>1.02252278</v>
      </c>
    </row>
    <row r="31" spans="1:20">
      <c r="A31" s="15" t="s">
        <v>428</v>
      </c>
      <c r="B31" s="17" t="n">
        <v>5456</v>
      </c>
      <c r="C31" s="18">
        <f>(502.0/B31*100)</f>
        <v/>
      </c>
      <c r="D31" s="19" t="n">
        <v>4954</v>
      </c>
      <c r="E31" s="18" t="n">
        <v>46.44427003</v>
      </c>
      <c r="F31" s="20" t="n">
        <v>3.74733081</v>
      </c>
      <c r="G31" s="18" t="n">
        <v>38.14802549</v>
      </c>
      <c r="H31" s="20" t="n">
        <v>3.58001656</v>
      </c>
      <c r="I31" s="18" t="n">
        <v>3.81336358</v>
      </c>
      <c r="J31" s="20" t="n">
        <v>1.36063759</v>
      </c>
      <c r="K31" s="18" t="n">
        <v>0</v>
      </c>
      <c r="L31" s="20" t="n">
        <v>0</v>
      </c>
      <c r="M31" s="18" t="s">
        <v>404</v>
      </c>
      <c r="N31" s="20" t="s">
        <v>404</v>
      </c>
      <c r="O31" s="18" t="n">
        <v>0</v>
      </c>
      <c r="P31" s="20" t="n">
        <v>0</v>
      </c>
      <c r="Q31" s="18" t="n">
        <v>0</v>
      </c>
      <c r="R31" s="20" t="n">
        <v>0</v>
      </c>
      <c r="S31" s="18" t="n">
        <v>11.5943409</v>
      </c>
      <c r="T31" s="20" t="n">
        <v>2.2054055</v>
      </c>
    </row>
    <row r="32" spans="1:20">
      <c r="A32" s="15" t="s">
        <v>429</v>
      </c>
      <c r="B32" s="17" t="n">
        <v>4478</v>
      </c>
      <c r="C32" s="18">
        <f>(0.0/B32*100)</f>
        <v/>
      </c>
      <c r="D32" s="19" t="n">
        <v>4478</v>
      </c>
      <c r="E32" s="18" t="n">
        <v>37.20018223</v>
      </c>
      <c r="F32" s="20" t="n">
        <v>3.87382203</v>
      </c>
      <c r="G32" s="18" t="n">
        <v>59.73369123</v>
      </c>
      <c r="H32" s="20" t="n">
        <v>3.77833716</v>
      </c>
      <c r="I32" s="18" t="n">
        <v>1.21731736</v>
      </c>
      <c r="J32" s="20" t="n">
        <v>0.86730326</v>
      </c>
      <c r="K32" s="18" t="n">
        <v>0</v>
      </c>
      <c r="L32" s="20" t="n">
        <v>0</v>
      </c>
      <c r="M32" s="18" t="s">
        <v>404</v>
      </c>
      <c r="N32" s="20" t="s">
        <v>404</v>
      </c>
      <c r="O32" s="18" t="n">
        <v>0</v>
      </c>
      <c r="P32" s="20" t="n">
        <v>0</v>
      </c>
      <c r="Q32" s="18" t="n">
        <v>0</v>
      </c>
      <c r="R32" s="20" t="n">
        <v>0</v>
      </c>
      <c r="S32" s="18" t="n">
        <v>1.84880918</v>
      </c>
      <c r="T32" s="20" t="n">
        <v>1.09093301</v>
      </c>
    </row>
    <row r="33" spans="1:20">
      <c r="A33" s="15" t="s">
        <v>430</v>
      </c>
      <c r="B33" s="17" t="n">
        <v>7325</v>
      </c>
      <c r="C33" s="18">
        <f>(29.0/B33*100)</f>
        <v/>
      </c>
      <c r="D33" s="19" t="n">
        <v>7296</v>
      </c>
      <c r="E33" s="18" t="n">
        <v>25.84401537</v>
      </c>
      <c r="F33" s="20" t="n">
        <v>3.11686929</v>
      </c>
      <c r="G33" s="18" t="n">
        <v>71.96212955999999</v>
      </c>
      <c r="H33" s="20" t="n">
        <v>3.19109295</v>
      </c>
      <c r="I33" s="18" t="n">
        <v>2.02847918</v>
      </c>
      <c r="J33" s="20" t="n">
        <v>1.1375062</v>
      </c>
      <c r="K33" s="18" t="n">
        <v>0</v>
      </c>
      <c r="L33" s="20" t="n">
        <v>0</v>
      </c>
      <c r="M33" s="18" t="s">
        <v>404</v>
      </c>
      <c r="N33" s="20" t="s">
        <v>404</v>
      </c>
      <c r="O33" s="18" t="n">
        <v>0</v>
      </c>
      <c r="P33" s="20" t="n">
        <v>0</v>
      </c>
      <c r="Q33" s="18" t="n">
        <v>0</v>
      </c>
      <c r="R33" s="20" t="n">
        <v>0</v>
      </c>
      <c r="S33" s="18" t="n">
        <v>0.16537588</v>
      </c>
      <c r="T33" s="20" t="n">
        <v>0.18108633</v>
      </c>
    </row>
    <row r="34" spans="1:20">
      <c r="A34" s="15" t="s">
        <v>431</v>
      </c>
      <c r="B34" s="17" t="n">
        <v>6350</v>
      </c>
      <c r="C34" s="18">
        <f>(0.0/B34*100)</f>
        <v/>
      </c>
      <c r="D34" s="19" t="n">
        <v>6350</v>
      </c>
      <c r="E34" s="18" t="n">
        <v>53.91123696</v>
      </c>
      <c r="F34" s="20" t="n">
        <v>3.32387164</v>
      </c>
      <c r="G34" s="18" t="n">
        <v>43.22266593</v>
      </c>
      <c r="H34" s="20" t="n">
        <v>3.29694311</v>
      </c>
      <c r="I34" s="18" t="n">
        <v>2.02931559</v>
      </c>
      <c r="J34" s="20" t="n">
        <v>0.72312836</v>
      </c>
      <c r="K34" s="18" t="n">
        <v>0</v>
      </c>
      <c r="L34" s="20" t="n">
        <v>0</v>
      </c>
      <c r="M34" s="18" t="s">
        <v>404</v>
      </c>
      <c r="N34" s="20" t="s">
        <v>404</v>
      </c>
      <c r="O34" s="18" t="n">
        <v>0</v>
      </c>
      <c r="P34" s="20" t="n">
        <v>0</v>
      </c>
      <c r="Q34" s="18" t="n">
        <v>0</v>
      </c>
      <c r="R34" s="20" t="n">
        <v>0</v>
      </c>
      <c r="S34" s="18" t="n">
        <v>0.83678153</v>
      </c>
      <c r="T34" s="20" t="n">
        <v>0.40177603</v>
      </c>
    </row>
    <row r="35" spans="1:20">
      <c r="A35" s="15" t="s">
        <v>432</v>
      </c>
      <c r="B35" s="17" t="n">
        <v>6406</v>
      </c>
      <c r="C35" s="18">
        <f>(443.0/B35*100)</f>
        <v/>
      </c>
      <c r="D35" s="19" t="n">
        <v>5963</v>
      </c>
      <c r="E35" s="18" t="n">
        <v>46.21206308</v>
      </c>
      <c r="F35" s="20" t="n">
        <v>0.65738009</v>
      </c>
      <c r="G35" s="18" t="n">
        <v>49.90333956</v>
      </c>
      <c r="H35" s="20" t="n">
        <v>0.6441822</v>
      </c>
      <c r="I35" s="18" t="n">
        <v>2.72066486</v>
      </c>
      <c r="J35" s="20" t="n">
        <v>0.18989986</v>
      </c>
      <c r="K35" s="18" t="n">
        <v>0</v>
      </c>
      <c r="L35" s="20" t="n">
        <v>0</v>
      </c>
      <c r="M35" s="18" t="s">
        <v>404</v>
      </c>
      <c r="N35" s="20" t="s">
        <v>404</v>
      </c>
      <c r="O35" s="18" t="n">
        <v>0</v>
      </c>
      <c r="P35" s="20" t="n">
        <v>0</v>
      </c>
      <c r="Q35" s="18" t="n">
        <v>0</v>
      </c>
      <c r="R35" s="20" t="n">
        <v>0</v>
      </c>
      <c r="S35" s="18" t="n">
        <v>1.1639325</v>
      </c>
      <c r="T35" s="20" t="n">
        <v>0.06889989000000001</v>
      </c>
    </row>
    <row r="36" spans="1:20">
      <c r="A36" s="15" t="s">
        <v>433</v>
      </c>
      <c r="B36" s="17" t="n">
        <v>6736</v>
      </c>
      <c r="C36" s="18">
        <f>(10.0/B36*100)</f>
        <v/>
      </c>
      <c r="D36" s="19" t="n">
        <v>6726</v>
      </c>
      <c r="E36" s="18" t="n">
        <v>47.14084657</v>
      </c>
      <c r="F36" s="20" t="n">
        <v>3.27352846</v>
      </c>
      <c r="G36" s="18" t="n">
        <v>48.69702839</v>
      </c>
      <c r="H36" s="20" t="n">
        <v>3.25516342</v>
      </c>
      <c r="I36" s="18" t="n">
        <v>3.105179</v>
      </c>
      <c r="J36" s="20" t="n">
        <v>1.42790581</v>
      </c>
      <c r="K36" s="18" t="n">
        <v>0</v>
      </c>
      <c r="L36" s="20" t="n">
        <v>0</v>
      </c>
      <c r="M36" s="18" t="s">
        <v>404</v>
      </c>
      <c r="N36" s="20" t="s">
        <v>404</v>
      </c>
      <c r="O36" s="18" t="n">
        <v>0</v>
      </c>
      <c r="P36" s="20" t="n">
        <v>0</v>
      </c>
      <c r="Q36" s="18" t="n">
        <v>0</v>
      </c>
      <c r="R36" s="20" t="n">
        <v>0</v>
      </c>
      <c r="S36" s="18" t="n">
        <v>1.05694604</v>
      </c>
      <c r="T36" s="20" t="n">
        <v>0.6666042</v>
      </c>
    </row>
    <row r="37" spans="1:20">
      <c r="A37" s="15" t="s">
        <v>434</v>
      </c>
      <c r="B37" s="17" t="n">
        <v>5458</v>
      </c>
      <c r="C37" s="18">
        <f>(0.0/B37*100)</f>
        <v/>
      </c>
      <c r="D37" s="19" t="n">
        <v>5458</v>
      </c>
      <c r="E37" s="18" t="n">
        <v>49.15456503</v>
      </c>
      <c r="F37" s="20" t="n">
        <v>3.49842223</v>
      </c>
      <c r="G37" s="18" t="n">
        <v>34.2110113</v>
      </c>
      <c r="H37" s="20" t="n">
        <v>3.54385271</v>
      </c>
      <c r="I37" s="18" t="n">
        <v>16.63442367</v>
      </c>
      <c r="J37" s="20" t="n">
        <v>2.67924934</v>
      </c>
      <c r="K37" s="18" t="n">
        <v>0</v>
      </c>
      <c r="L37" s="20" t="n">
        <v>0</v>
      </c>
      <c r="M37" s="18" t="s">
        <v>404</v>
      </c>
      <c r="N37" s="20" t="s">
        <v>404</v>
      </c>
      <c r="O37" s="18" t="n">
        <v>0</v>
      </c>
      <c r="P37" s="20" t="n">
        <v>0</v>
      </c>
      <c r="Q37" s="18" t="n">
        <v>0</v>
      </c>
      <c r="R37" s="20" t="n">
        <v>0</v>
      </c>
      <c r="S37" s="18" t="n">
        <v>0</v>
      </c>
      <c r="T37" s="20" t="n">
        <v>0</v>
      </c>
    </row>
    <row r="38" spans="1:20">
      <c r="A38" s="15" t="s">
        <v>435</v>
      </c>
      <c r="B38" s="17" t="n">
        <v>5860</v>
      </c>
      <c r="C38" s="18">
        <f>(268.0/B38*100)</f>
        <v/>
      </c>
      <c r="D38" s="19" t="n">
        <v>5592</v>
      </c>
      <c r="E38" s="18" t="n">
        <v>31.61569697</v>
      </c>
      <c r="F38" s="20" t="n">
        <v>3.80586365</v>
      </c>
      <c r="G38" s="18" t="n">
        <v>30.69163988</v>
      </c>
      <c r="H38" s="20" t="n">
        <v>3.32510553</v>
      </c>
      <c r="I38" s="18" t="n">
        <v>34.96071588</v>
      </c>
      <c r="J38" s="20" t="n">
        <v>3.70530574</v>
      </c>
      <c r="K38" s="18" t="n">
        <v>0</v>
      </c>
      <c r="L38" s="20" t="n">
        <v>0</v>
      </c>
      <c r="M38" s="18" t="s">
        <v>404</v>
      </c>
      <c r="N38" s="20" t="s">
        <v>404</v>
      </c>
      <c r="O38" s="18" t="n">
        <v>0</v>
      </c>
      <c r="P38" s="20" t="n">
        <v>0</v>
      </c>
      <c r="Q38" s="18" t="n">
        <v>0</v>
      </c>
      <c r="R38" s="20" t="n">
        <v>0</v>
      </c>
      <c r="S38" s="18" t="n">
        <v>2.73194728</v>
      </c>
      <c r="T38" s="20" t="n">
        <v>1.4633892</v>
      </c>
    </row>
    <row r="39" spans="1:20">
      <c r="A39" s="15" t="s">
        <v>436</v>
      </c>
      <c r="B39" s="17" t="n">
        <v>5895</v>
      </c>
      <c r="C39" s="18">
        <f>(0.0/B39*100)</f>
        <v/>
      </c>
      <c r="D39" s="19" t="n">
        <v>5895</v>
      </c>
      <c r="E39" s="18" t="n">
        <v>88.93448603</v>
      </c>
      <c r="F39" s="20" t="n">
        <v>2.30780531</v>
      </c>
      <c r="G39" s="18" t="n">
        <v>10.49614091</v>
      </c>
      <c r="H39" s="20" t="n">
        <v>2.50153751</v>
      </c>
      <c r="I39" s="18" t="n">
        <v>0</v>
      </c>
      <c r="J39" s="20" t="n">
        <v>0</v>
      </c>
      <c r="K39" s="18" t="n">
        <v>0</v>
      </c>
      <c r="L39" s="20" t="n">
        <v>0</v>
      </c>
      <c r="M39" s="18" t="s">
        <v>404</v>
      </c>
      <c r="N39" s="20" t="s">
        <v>404</v>
      </c>
      <c r="O39" s="18" t="n">
        <v>0</v>
      </c>
      <c r="P39" s="20" t="n">
        <v>0</v>
      </c>
      <c r="Q39" s="18" t="n">
        <v>0</v>
      </c>
      <c r="R39" s="20" t="n">
        <v>0</v>
      </c>
      <c r="S39" s="18" t="n">
        <v>0.56937306</v>
      </c>
      <c r="T39" s="20" t="n">
        <v>0.43524854</v>
      </c>
    </row>
    <row r="40" spans="1:20">
      <c r="A40" s="15" t="s">
        <v>437</v>
      </c>
      <c r="B40" s="17" t="n">
        <v>14157</v>
      </c>
      <c r="C40" s="18">
        <f>(2978.0/B40*100)</f>
        <v/>
      </c>
      <c r="D40" s="19" t="n">
        <v>11179</v>
      </c>
      <c r="E40" s="18" t="n">
        <v>51.9702078</v>
      </c>
      <c r="F40" s="20" t="n">
        <v>3.49814024</v>
      </c>
      <c r="G40" s="18" t="n">
        <v>43.77033336</v>
      </c>
      <c r="H40" s="20" t="n">
        <v>3.52598365</v>
      </c>
      <c r="I40" s="18" t="n">
        <v>0.26751049</v>
      </c>
      <c r="J40" s="20" t="n">
        <v>0.16031885</v>
      </c>
      <c r="K40" s="18" t="n">
        <v>0</v>
      </c>
      <c r="L40" s="20" t="n">
        <v>0</v>
      </c>
      <c r="M40" s="18" t="s">
        <v>404</v>
      </c>
      <c r="N40" s="20" t="s">
        <v>404</v>
      </c>
      <c r="O40" s="18" t="n">
        <v>0</v>
      </c>
      <c r="P40" s="20" t="n">
        <v>0</v>
      </c>
      <c r="Q40" s="18" t="n">
        <v>0</v>
      </c>
      <c r="R40" s="20" t="n">
        <v>0</v>
      </c>
      <c r="S40" s="18" t="n">
        <v>3.99194835</v>
      </c>
      <c r="T40" s="20" t="n">
        <v>1.0983968</v>
      </c>
    </row>
    <row r="41" spans="1:20">
      <c r="A41" s="15" t="s">
        <v>438</v>
      </c>
      <c r="B41" s="17" t="n">
        <v>5712</v>
      </c>
      <c r="C41" s="18">
        <f>(99.0/B41*100)</f>
        <v/>
      </c>
      <c r="D41" s="19" t="n">
        <v>5613</v>
      </c>
      <c r="E41" s="18" t="n">
        <v>85.35081493</v>
      </c>
      <c r="F41" s="20" t="n">
        <v>2.40187022</v>
      </c>
      <c r="G41" s="18" t="n">
        <v>11.42373869</v>
      </c>
      <c r="H41" s="20" t="n">
        <v>2.11111004</v>
      </c>
      <c r="I41" s="18" t="n">
        <v>0.66201871</v>
      </c>
      <c r="J41" s="20" t="n">
        <v>0.58378572</v>
      </c>
      <c r="K41" s="18" t="n">
        <v>0</v>
      </c>
      <c r="L41" s="20" t="n">
        <v>0</v>
      </c>
      <c r="M41" s="18" t="s">
        <v>404</v>
      </c>
      <c r="N41" s="20" t="s">
        <v>404</v>
      </c>
      <c r="O41" s="18" t="n">
        <v>0</v>
      </c>
      <c r="P41" s="20" t="n">
        <v>0</v>
      </c>
      <c r="Q41" s="18" t="n">
        <v>0</v>
      </c>
      <c r="R41" s="20" t="n">
        <v>0</v>
      </c>
      <c r="S41" s="18" t="n">
        <v>2.56342767</v>
      </c>
      <c r="T41" s="20" t="n">
        <v>1.17450444</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41.51603299</v>
      </c>
      <c r="F44" s="20" t="n">
        <v>3.7475808</v>
      </c>
      <c r="G44" s="18" t="n">
        <v>56.16775118</v>
      </c>
      <c r="H44" s="20" t="n">
        <v>3.70142432</v>
      </c>
      <c r="I44" s="18" t="n">
        <v>0</v>
      </c>
      <c r="J44" s="20" t="n">
        <v>0</v>
      </c>
      <c r="K44" s="18" t="n">
        <v>0</v>
      </c>
      <c r="L44" s="20" t="n">
        <v>0</v>
      </c>
      <c r="M44" s="18" t="s">
        <v>404</v>
      </c>
      <c r="N44" s="20" t="s">
        <v>404</v>
      </c>
      <c r="O44" s="18" t="n">
        <v>0</v>
      </c>
      <c r="P44" s="20" t="n">
        <v>0</v>
      </c>
      <c r="Q44" s="18" t="n">
        <v>1.20580517</v>
      </c>
      <c r="R44" s="20" t="n">
        <v>0.32439207</v>
      </c>
      <c r="S44" s="18" t="n">
        <v>1.11041067</v>
      </c>
      <c r="T44" s="20" t="n">
        <v>0.79013755</v>
      </c>
    </row>
    <row r="45" spans="1:20">
      <c r="A45" s="15" t="s">
        <v>442</v>
      </c>
      <c r="B45" s="17" t="n">
        <v>5519</v>
      </c>
      <c r="C45" s="18">
        <f>(0.0/B45*100)</f>
        <v/>
      </c>
      <c r="D45" s="19" t="n">
        <v>5519</v>
      </c>
      <c r="E45" s="18" t="n">
        <v>69.56181780999999</v>
      </c>
      <c r="F45" s="20" t="n">
        <v>3.72918126</v>
      </c>
      <c r="G45" s="18" t="n">
        <v>28.46954507</v>
      </c>
      <c r="H45" s="20" t="n">
        <v>3.66767046</v>
      </c>
      <c r="I45" s="18" t="n">
        <v>0.77726822</v>
      </c>
      <c r="J45" s="20" t="n">
        <v>0.57789243</v>
      </c>
      <c r="K45" s="18" t="n">
        <v>0</v>
      </c>
      <c r="L45" s="20" t="n">
        <v>0</v>
      </c>
      <c r="M45" s="18" t="s">
        <v>404</v>
      </c>
      <c r="N45" s="20" t="s">
        <v>404</v>
      </c>
      <c r="O45" s="18" t="n">
        <v>0</v>
      </c>
      <c r="P45" s="20" t="n">
        <v>0</v>
      </c>
      <c r="Q45" s="18" t="n">
        <v>0</v>
      </c>
      <c r="R45" s="20" t="n">
        <v>0</v>
      </c>
      <c r="S45" s="18" t="n">
        <v>1.19136891</v>
      </c>
      <c r="T45" s="20" t="n">
        <v>0.88096123</v>
      </c>
    </row>
    <row r="46" spans="1:20">
      <c r="A46" s="15" t="s">
        <v>443</v>
      </c>
      <c r="B46" s="17" t="n">
        <v>23141</v>
      </c>
      <c r="C46" s="18">
        <f>(4196.0/B46*100)</f>
        <v/>
      </c>
      <c r="D46" s="19" t="n">
        <v>18945</v>
      </c>
      <c r="E46" s="18" t="n">
        <v>46.11054517</v>
      </c>
      <c r="F46" s="20" t="n">
        <v>2.79224525</v>
      </c>
      <c r="G46" s="18" t="n">
        <v>32.94157438</v>
      </c>
      <c r="H46" s="20" t="n">
        <v>2.3230745</v>
      </c>
      <c r="I46" s="18" t="n">
        <v>13.48782155</v>
      </c>
      <c r="J46" s="20" t="n">
        <v>1.80490653</v>
      </c>
      <c r="K46" s="18" t="n">
        <v>0</v>
      </c>
      <c r="L46" s="20" t="n">
        <v>0</v>
      </c>
      <c r="M46" s="18" t="s">
        <v>404</v>
      </c>
      <c r="N46" s="20" t="s">
        <v>404</v>
      </c>
      <c r="O46" s="18" t="n">
        <v>0</v>
      </c>
      <c r="P46" s="20" t="n">
        <v>0</v>
      </c>
      <c r="Q46" s="18" t="n">
        <v>0</v>
      </c>
      <c r="R46" s="20" t="n">
        <v>0</v>
      </c>
      <c r="S46" s="18" t="n">
        <v>7.46005891</v>
      </c>
      <c r="T46" s="20" t="n">
        <v>1.18307441</v>
      </c>
    </row>
    <row r="47" spans="1:20">
      <c r="A47" s="15" t="s">
        <v>444</v>
      </c>
      <c r="B47" s="17" t="n">
        <v>5928</v>
      </c>
      <c r="C47" s="18">
        <f>(0.0/B47*100)</f>
        <v/>
      </c>
      <c r="D47" s="19" t="n">
        <v>5928</v>
      </c>
      <c r="E47" s="18" t="n">
        <v>53.80193384</v>
      </c>
      <c r="F47" s="20" t="n">
        <v>3.50106089</v>
      </c>
      <c r="G47" s="18" t="n">
        <v>41.36618865</v>
      </c>
      <c r="H47" s="20" t="n">
        <v>3.57590313</v>
      </c>
      <c r="I47" s="18" t="n">
        <v>2.1597489</v>
      </c>
      <c r="J47" s="20" t="n">
        <v>1.30233615</v>
      </c>
      <c r="K47" s="18" t="n">
        <v>0</v>
      </c>
      <c r="L47" s="20" t="n">
        <v>0</v>
      </c>
      <c r="M47" s="18" t="s">
        <v>404</v>
      </c>
      <c r="N47" s="20" t="s">
        <v>404</v>
      </c>
      <c r="O47" s="18" t="n">
        <v>0</v>
      </c>
      <c r="P47" s="20" t="n">
        <v>0</v>
      </c>
      <c r="Q47" s="18" t="n">
        <v>0</v>
      </c>
      <c r="R47" s="20" t="n">
        <v>0</v>
      </c>
      <c r="S47" s="18" t="n">
        <v>2.67212861</v>
      </c>
      <c r="T47" s="20" t="n">
        <v>1.31373547</v>
      </c>
    </row>
    <row r="48" spans="1:20">
      <c r="A48" s="15" t="s">
        <v>445</v>
      </c>
      <c r="B48" s="17" t="n">
        <v>9841</v>
      </c>
      <c r="C48" s="18">
        <f>(40.0/B48*100)</f>
        <v/>
      </c>
      <c r="D48" s="19" t="n">
        <v>9801</v>
      </c>
      <c r="E48" s="18" t="n">
        <v>24.72483789</v>
      </c>
      <c r="F48" s="20" t="n">
        <v>3.65172931</v>
      </c>
      <c r="G48" s="18" t="n">
        <v>67.0100048</v>
      </c>
      <c r="H48" s="20" t="n">
        <v>3.86487106</v>
      </c>
      <c r="I48" s="18" t="n">
        <v>8.02856306</v>
      </c>
      <c r="J48" s="20" t="n">
        <v>1.69482305</v>
      </c>
      <c r="K48" s="18" t="n">
        <v>0</v>
      </c>
      <c r="L48" s="20" t="n">
        <v>0</v>
      </c>
      <c r="M48" s="18" t="s">
        <v>404</v>
      </c>
      <c r="N48" s="20" t="s">
        <v>404</v>
      </c>
      <c r="O48" s="18" t="n">
        <v>0</v>
      </c>
      <c r="P48" s="20" t="n">
        <v>0</v>
      </c>
      <c r="Q48" s="18" t="n">
        <v>0</v>
      </c>
      <c r="R48" s="20" t="n">
        <v>0</v>
      </c>
      <c r="S48" s="18" t="n">
        <v>0.23659425</v>
      </c>
      <c r="T48" s="20" t="n">
        <v>0.21045933</v>
      </c>
    </row>
    <row r="49" spans="1:20">
      <c r="A49" s="15" t="s">
        <v>446</v>
      </c>
      <c r="B49" s="17" t="n">
        <v>6349</v>
      </c>
      <c r="C49" s="18">
        <f>(52.0/B49*100)</f>
        <v/>
      </c>
      <c r="D49" s="19" t="n">
        <v>6297</v>
      </c>
      <c r="E49" s="18" t="n">
        <v>40.56879092</v>
      </c>
      <c r="F49" s="20" t="n">
        <v>3.61247118</v>
      </c>
      <c r="G49" s="18" t="n">
        <v>42.61008892</v>
      </c>
      <c r="H49" s="20" t="n">
        <v>3.66070364</v>
      </c>
      <c r="I49" s="18" t="n">
        <v>14.53881399</v>
      </c>
      <c r="J49" s="20" t="n">
        <v>2.31608601</v>
      </c>
      <c r="K49" s="18" t="n">
        <v>0</v>
      </c>
      <c r="L49" s="20" t="n">
        <v>0</v>
      </c>
      <c r="M49" s="18" t="s">
        <v>404</v>
      </c>
      <c r="N49" s="20" t="s">
        <v>404</v>
      </c>
      <c r="O49" s="18" t="n">
        <v>0</v>
      </c>
      <c r="P49" s="20" t="n">
        <v>0</v>
      </c>
      <c r="Q49" s="18" t="n">
        <v>0</v>
      </c>
      <c r="R49" s="20" t="n">
        <v>0</v>
      </c>
      <c r="S49" s="18" t="n">
        <v>2.28230617</v>
      </c>
      <c r="T49" s="20" t="n">
        <v>0.71445704</v>
      </c>
    </row>
    <row r="50" spans="1:20">
      <c r="A50" s="15" t="s">
        <v>447</v>
      </c>
      <c r="B50" s="17" t="n">
        <v>11795</v>
      </c>
      <c r="C50" s="18">
        <f>(1031.0/B50*100)</f>
        <v/>
      </c>
      <c r="D50" s="19" t="n">
        <v>10764</v>
      </c>
      <c r="E50" s="18" t="n">
        <v>15.73684354</v>
      </c>
      <c r="F50" s="20" t="n">
        <v>2.51798754</v>
      </c>
      <c r="G50" s="18" t="n">
        <v>71.84949691</v>
      </c>
      <c r="H50" s="20" t="n">
        <v>3.2816432</v>
      </c>
      <c r="I50" s="18" t="n">
        <v>4.83259977</v>
      </c>
      <c r="J50" s="20" t="n">
        <v>1.91715086</v>
      </c>
      <c r="K50" s="18" t="n">
        <v>0</v>
      </c>
      <c r="L50" s="20" t="n">
        <v>0</v>
      </c>
      <c r="M50" s="18" t="s">
        <v>404</v>
      </c>
      <c r="N50" s="20" t="s">
        <v>404</v>
      </c>
      <c r="O50" s="18" t="n">
        <v>0</v>
      </c>
      <c r="P50" s="20" t="n">
        <v>0</v>
      </c>
      <c r="Q50" s="18" t="n">
        <v>0</v>
      </c>
      <c r="R50" s="20" t="n">
        <v>0</v>
      </c>
      <c r="S50" s="18" t="n">
        <v>7.58105977</v>
      </c>
      <c r="T50" s="20" t="n">
        <v>1.92382956</v>
      </c>
    </row>
    <row r="51" spans="1:20">
      <c r="A51" s="15" t="s">
        <v>448</v>
      </c>
      <c r="B51" s="17" t="n">
        <v>6866</v>
      </c>
      <c r="C51" s="18">
        <f>(0.0/B51*100)</f>
        <v/>
      </c>
      <c r="D51" s="19" t="n">
        <v>6866</v>
      </c>
      <c r="E51" s="18" t="n">
        <v>56.98928866</v>
      </c>
      <c r="F51" s="20" t="n">
        <v>3.99008385</v>
      </c>
      <c r="G51" s="18" t="n">
        <v>37.02438588</v>
      </c>
      <c r="H51" s="20" t="n">
        <v>3.77588591</v>
      </c>
      <c r="I51" s="18" t="n">
        <v>5.00354153</v>
      </c>
      <c r="J51" s="20" t="n">
        <v>1.93552729</v>
      </c>
      <c r="K51" s="18" t="n">
        <v>0</v>
      </c>
      <c r="L51" s="20" t="n">
        <v>0</v>
      </c>
      <c r="M51" s="18" t="s">
        <v>404</v>
      </c>
      <c r="N51" s="20" t="s">
        <v>404</v>
      </c>
      <c r="O51" s="18" t="n">
        <v>0</v>
      </c>
      <c r="P51" s="20" t="n">
        <v>0</v>
      </c>
      <c r="Q51" s="18" t="n">
        <v>0</v>
      </c>
      <c r="R51" s="20" t="n">
        <v>0</v>
      </c>
      <c r="S51" s="18" t="n">
        <v>0.98278393</v>
      </c>
      <c r="T51" s="20" t="n">
        <v>0.70395916</v>
      </c>
    </row>
    <row r="52" spans="1:20">
      <c r="A52" s="15" t="s">
        <v>449</v>
      </c>
      <c r="B52" s="17" t="n">
        <v>5809</v>
      </c>
      <c r="C52" s="18">
        <f>(0.0/B52*100)</f>
        <v/>
      </c>
      <c r="D52" s="19" t="n">
        <v>5809</v>
      </c>
      <c r="E52" s="18" t="n">
        <v>33.78232286</v>
      </c>
      <c r="F52" s="20" t="n">
        <v>3.88549862</v>
      </c>
      <c r="G52" s="18" t="n">
        <v>55.42448456</v>
      </c>
      <c r="H52" s="20" t="n">
        <v>3.96896908</v>
      </c>
      <c r="I52" s="18" t="n">
        <v>10.01024664</v>
      </c>
      <c r="J52" s="20" t="n">
        <v>2.54769034</v>
      </c>
      <c r="K52" s="18" t="n">
        <v>0</v>
      </c>
      <c r="L52" s="20" t="n">
        <v>0</v>
      </c>
      <c r="M52" s="18" t="s">
        <v>404</v>
      </c>
      <c r="N52" s="20" t="s">
        <v>404</v>
      </c>
      <c r="O52" s="18" t="n">
        <v>0</v>
      </c>
      <c r="P52" s="20" t="n">
        <v>0</v>
      </c>
      <c r="Q52" s="18" t="n">
        <v>0</v>
      </c>
      <c r="R52" s="20" t="n">
        <v>0</v>
      </c>
      <c r="S52" s="18" t="n">
        <v>0.78294594</v>
      </c>
      <c r="T52" s="20" t="n">
        <v>0.08023548</v>
      </c>
    </row>
    <row r="53" spans="1:20">
      <c r="A53" s="15" t="s">
        <v>450</v>
      </c>
      <c r="B53" s="17" t="n">
        <v>5571</v>
      </c>
      <c r="C53" s="18">
        <f>(0.0/B53*100)</f>
        <v/>
      </c>
      <c r="D53" s="19" t="n">
        <v>5571</v>
      </c>
      <c r="E53" s="18" t="n">
        <v>58.88783143</v>
      </c>
      <c r="F53" s="20" t="n">
        <v>0.13953039</v>
      </c>
      <c r="G53" s="18" t="n">
        <v>34.60876245</v>
      </c>
      <c r="H53" s="20" t="n">
        <v>0.12751745</v>
      </c>
      <c r="I53" s="18" t="n">
        <v>6.39413414</v>
      </c>
      <c r="J53" s="20" t="n">
        <v>0.06500479000000001</v>
      </c>
      <c r="K53" s="18" t="n">
        <v>0</v>
      </c>
      <c r="L53" s="20" t="n">
        <v>0</v>
      </c>
      <c r="M53" s="18" t="s">
        <v>404</v>
      </c>
      <c r="N53" s="20" t="s">
        <v>404</v>
      </c>
      <c r="O53" s="18" t="n">
        <v>0</v>
      </c>
      <c r="P53" s="20" t="n">
        <v>0</v>
      </c>
      <c r="Q53" s="18" t="n">
        <v>0</v>
      </c>
      <c r="R53" s="20" t="n">
        <v>0</v>
      </c>
      <c r="S53" s="18" t="n">
        <v>0.10927198</v>
      </c>
      <c r="T53" s="20" t="n">
        <v>0.02578596</v>
      </c>
    </row>
    <row r="54" spans="1:20">
      <c r="A54" s="15" t="s">
        <v>451</v>
      </c>
      <c r="B54" s="17" t="n">
        <v>4740</v>
      </c>
      <c r="C54" s="18">
        <f>(199.0/B54*100)</f>
        <v/>
      </c>
      <c r="D54" s="19" t="n">
        <v>4541</v>
      </c>
      <c r="E54" s="18" t="n">
        <v>43.77596285</v>
      </c>
      <c r="F54" s="20" t="n">
        <v>4.17271814</v>
      </c>
      <c r="G54" s="18" t="n">
        <v>47.39454285</v>
      </c>
      <c r="H54" s="20" t="n">
        <v>4.46963396</v>
      </c>
      <c r="I54" s="18" t="n">
        <v>6.51205153</v>
      </c>
      <c r="J54" s="20" t="n">
        <v>2.12149863</v>
      </c>
      <c r="K54" s="18" t="n">
        <v>0</v>
      </c>
      <c r="L54" s="20" t="n">
        <v>0</v>
      </c>
      <c r="M54" s="18" t="s">
        <v>404</v>
      </c>
      <c r="N54" s="20" t="s">
        <v>404</v>
      </c>
      <c r="O54" s="18" t="n">
        <v>0</v>
      </c>
      <c r="P54" s="20" t="n">
        <v>0</v>
      </c>
      <c r="Q54" s="18" t="n">
        <v>0</v>
      </c>
      <c r="R54" s="20" t="n">
        <v>0</v>
      </c>
      <c r="S54" s="18" t="n">
        <v>2.31744277</v>
      </c>
      <c r="T54" s="20" t="n">
        <v>0.9836293</v>
      </c>
    </row>
    <row r="55" spans="1:20">
      <c r="A55" s="15" t="s">
        <v>452</v>
      </c>
      <c r="B55" s="17" t="n">
        <v>5316</v>
      </c>
      <c r="C55" s="18">
        <f>(43.0/B55*100)</f>
        <v/>
      </c>
      <c r="D55" s="19" t="n">
        <v>5273</v>
      </c>
      <c r="E55" s="18" t="n">
        <v>27.0276505</v>
      </c>
      <c r="F55" s="20" t="n">
        <v>2.65648397</v>
      </c>
      <c r="G55" s="18" t="n">
        <v>68.63273391</v>
      </c>
      <c r="H55" s="20" t="n">
        <v>2.64962229</v>
      </c>
      <c r="I55" s="18" t="n">
        <v>1.46948151</v>
      </c>
      <c r="J55" s="20" t="n">
        <v>0.65245884</v>
      </c>
      <c r="K55" s="18" t="n">
        <v>0</v>
      </c>
      <c r="L55" s="20" t="n">
        <v>0</v>
      </c>
      <c r="M55" s="18" t="s">
        <v>404</v>
      </c>
      <c r="N55" s="20" t="s">
        <v>404</v>
      </c>
      <c r="O55" s="18" t="n">
        <v>0</v>
      </c>
      <c r="P55" s="20" t="n">
        <v>0</v>
      </c>
      <c r="Q55" s="18" t="n">
        <v>0.9805782</v>
      </c>
      <c r="R55" s="20" t="n">
        <v>0.59112993</v>
      </c>
      <c r="S55" s="18" t="n">
        <v>1.88955588</v>
      </c>
      <c r="T55" s="20" t="n">
        <v>0.90521001</v>
      </c>
    </row>
    <row r="56" spans="1:20">
      <c r="A56" s="15" t="s">
        <v>453</v>
      </c>
      <c r="B56" s="17" t="n">
        <v>5359</v>
      </c>
      <c r="C56" s="18">
        <f>(0.0/B56*100)</f>
        <v/>
      </c>
      <c r="D56" s="19" t="n">
        <v>5359</v>
      </c>
      <c r="E56" s="18" t="n">
        <v>15.71134051</v>
      </c>
      <c r="F56" s="20" t="n">
        <v>3.27342456</v>
      </c>
      <c r="G56" s="18" t="n">
        <v>77.80071826</v>
      </c>
      <c r="H56" s="20" t="n">
        <v>3.66987595</v>
      </c>
      <c r="I56" s="18" t="n">
        <v>1.49751164</v>
      </c>
      <c r="J56" s="20" t="n">
        <v>1.0616141</v>
      </c>
      <c r="K56" s="18" t="n">
        <v>0</v>
      </c>
      <c r="L56" s="20" t="n">
        <v>0</v>
      </c>
      <c r="M56" s="18" t="s">
        <v>404</v>
      </c>
      <c r="N56" s="20" t="s">
        <v>404</v>
      </c>
      <c r="O56" s="18" t="n">
        <v>0</v>
      </c>
      <c r="P56" s="20" t="n">
        <v>0</v>
      </c>
      <c r="Q56" s="18" t="n">
        <v>0</v>
      </c>
      <c r="R56" s="20" t="n">
        <v>0</v>
      </c>
      <c r="S56" s="18" t="n">
        <v>4.99042959</v>
      </c>
      <c r="T56" s="20" t="n">
        <v>1.75159419</v>
      </c>
    </row>
    <row r="57" spans="1:20">
      <c r="A57" s="15" t="s">
        <v>454</v>
      </c>
      <c r="B57" s="17" t="n">
        <v>6513</v>
      </c>
      <c r="C57" s="18">
        <f>(0.0/B57*100)</f>
        <v/>
      </c>
      <c r="D57" s="19" t="n">
        <v>6513</v>
      </c>
      <c r="E57" s="18" t="n">
        <v>45.55005096</v>
      </c>
      <c r="F57" s="20" t="n">
        <v>3.9462741</v>
      </c>
      <c r="G57" s="18" t="n">
        <v>51.0706667</v>
      </c>
      <c r="H57" s="20" t="n">
        <v>3.8591096</v>
      </c>
      <c r="I57" s="18" t="n">
        <v>0.52633721</v>
      </c>
      <c r="J57" s="20" t="n">
        <v>0.5254637</v>
      </c>
      <c r="K57" s="18" t="n">
        <v>0</v>
      </c>
      <c r="L57" s="20" t="n">
        <v>0</v>
      </c>
      <c r="M57" s="18" t="s">
        <v>404</v>
      </c>
      <c r="N57" s="20" t="s">
        <v>404</v>
      </c>
      <c r="O57" s="18" t="n">
        <v>0</v>
      </c>
      <c r="P57" s="20" t="n">
        <v>0</v>
      </c>
      <c r="Q57" s="18" t="n">
        <v>1.97617805</v>
      </c>
      <c r="R57" s="20" t="n">
        <v>0.85263438</v>
      </c>
      <c r="S57" s="18" t="n">
        <v>0.87676709</v>
      </c>
      <c r="T57" s="20" t="n">
        <v>0.63175974</v>
      </c>
    </row>
    <row r="58" spans="1:20">
      <c r="A58" s="15" t="s">
        <v>455</v>
      </c>
      <c r="B58" s="17" t="n">
        <v>7267</v>
      </c>
      <c r="C58" s="18">
        <f>(0.0/B58*100)</f>
        <v/>
      </c>
      <c r="D58" s="19" t="n">
        <v>7267</v>
      </c>
      <c r="E58" s="18" t="n">
        <v>64.18618042</v>
      </c>
      <c r="F58" s="20" t="n">
        <v>3.44615588</v>
      </c>
      <c r="G58" s="18" t="n">
        <v>31.13417771</v>
      </c>
      <c r="H58" s="20" t="n">
        <v>3.2176441</v>
      </c>
      <c r="I58" s="18" t="n">
        <v>0.95653076</v>
      </c>
      <c r="J58" s="20" t="n">
        <v>0.6092126</v>
      </c>
      <c r="K58" s="18" t="n">
        <v>0</v>
      </c>
      <c r="L58" s="20" t="n">
        <v>0</v>
      </c>
      <c r="M58" s="18" t="s">
        <v>404</v>
      </c>
      <c r="N58" s="20" t="s">
        <v>404</v>
      </c>
      <c r="O58" s="18" t="n">
        <v>0</v>
      </c>
      <c r="P58" s="20" t="n">
        <v>0</v>
      </c>
      <c r="Q58" s="18" t="n">
        <v>2.66811507</v>
      </c>
      <c r="R58" s="20" t="n">
        <v>1.19435175</v>
      </c>
      <c r="S58" s="18" t="n">
        <v>1.05499603</v>
      </c>
      <c r="T58" s="20" t="n">
        <v>0.75825066</v>
      </c>
    </row>
    <row r="59" spans="1:20">
      <c r="A59" s="15" t="s">
        <v>456</v>
      </c>
      <c r="B59" s="17" t="n">
        <v>4826</v>
      </c>
      <c r="C59" s="18">
        <f>(0.0/B59*100)</f>
        <v/>
      </c>
      <c r="D59" s="19" t="n">
        <v>4826</v>
      </c>
      <c r="E59" s="18" t="n">
        <v>54.88173327</v>
      </c>
      <c r="F59" s="20" t="n">
        <v>1.52896526</v>
      </c>
      <c r="G59" s="18" t="n">
        <v>35.25953157</v>
      </c>
      <c r="H59" s="20" t="n">
        <v>1.50596811</v>
      </c>
      <c r="I59" s="18" t="n">
        <v>3.9972</v>
      </c>
      <c r="J59" s="20" t="n">
        <v>0.54644041</v>
      </c>
      <c r="K59" s="18" t="n">
        <v>0</v>
      </c>
      <c r="L59" s="20" t="n">
        <v>0</v>
      </c>
      <c r="M59" s="18" t="s">
        <v>404</v>
      </c>
      <c r="N59" s="20" t="s">
        <v>404</v>
      </c>
      <c r="O59" s="18" t="n">
        <v>0</v>
      </c>
      <c r="P59" s="20" t="n">
        <v>0</v>
      </c>
      <c r="Q59" s="18" t="n">
        <v>3.89010175</v>
      </c>
      <c r="R59" s="20" t="n">
        <v>0.26963925</v>
      </c>
      <c r="S59" s="18" t="n">
        <v>1.97143341</v>
      </c>
      <c r="T59" s="20" t="n">
        <v>0.48363025</v>
      </c>
    </row>
    <row r="60" spans="1:20">
      <c r="A60" s="15" t="s">
        <v>457</v>
      </c>
      <c r="B60" s="17" t="n">
        <v>4546</v>
      </c>
      <c r="C60" s="18">
        <f>(0.0/B60*100)</f>
        <v/>
      </c>
      <c r="D60" s="19" t="n">
        <v>4546</v>
      </c>
      <c r="E60" s="18" t="n">
        <v>31.52878492</v>
      </c>
      <c r="F60" s="20" t="n">
        <v>3.19665736</v>
      </c>
      <c r="G60" s="18" t="n">
        <v>58.50390618</v>
      </c>
      <c r="H60" s="20" t="n">
        <v>3.7537593</v>
      </c>
      <c r="I60" s="18" t="n">
        <v>2.23651357</v>
      </c>
      <c r="J60" s="20" t="n">
        <v>0.91837861</v>
      </c>
      <c r="K60" s="18" t="n">
        <v>0</v>
      </c>
      <c r="L60" s="20" t="n">
        <v>0</v>
      </c>
      <c r="M60" s="18" t="s">
        <v>404</v>
      </c>
      <c r="N60" s="20" t="s">
        <v>404</v>
      </c>
      <c r="O60" s="18" t="n">
        <v>0</v>
      </c>
      <c r="P60" s="20" t="n">
        <v>0</v>
      </c>
      <c r="Q60" s="18" t="n">
        <v>0.21310965</v>
      </c>
      <c r="R60" s="20" t="n">
        <v>0.21475288</v>
      </c>
      <c r="S60" s="18" t="n">
        <v>7.51768568</v>
      </c>
      <c r="T60" s="20" t="n">
        <v>1.76193473</v>
      </c>
    </row>
    <row r="61" spans="1:20">
      <c r="A61" s="15" t="s">
        <v>458</v>
      </c>
      <c r="B61" s="17" t="n">
        <v>6525</v>
      </c>
      <c r="C61" s="18">
        <f>(0.0/B61*100)</f>
        <v/>
      </c>
      <c r="D61" s="19" t="n">
        <v>6525</v>
      </c>
      <c r="E61" s="18" t="n">
        <v>18.8178771</v>
      </c>
      <c r="F61" s="20" t="n">
        <v>2.35502881</v>
      </c>
      <c r="G61" s="18" t="n">
        <v>70.01340020000001</v>
      </c>
      <c r="H61" s="20" t="n">
        <v>2.85722079</v>
      </c>
      <c r="I61" s="18" t="n">
        <v>10.59271457</v>
      </c>
      <c r="J61" s="20" t="n">
        <v>1.81770362</v>
      </c>
      <c r="K61" s="18" t="n">
        <v>0</v>
      </c>
      <c r="L61" s="20" t="n">
        <v>0</v>
      </c>
      <c r="M61" s="18" t="s">
        <v>404</v>
      </c>
      <c r="N61" s="20" t="s">
        <v>404</v>
      </c>
      <c r="O61" s="18" t="n">
        <v>0</v>
      </c>
      <c r="P61" s="20" t="n">
        <v>0</v>
      </c>
      <c r="Q61" s="18" t="n">
        <v>0</v>
      </c>
      <c r="R61" s="20" t="n">
        <v>0</v>
      </c>
      <c r="S61" s="18" t="n">
        <v>0.57600813</v>
      </c>
      <c r="T61" s="20" t="n">
        <v>0.55651078</v>
      </c>
    </row>
    <row r="62" spans="1:20">
      <c r="A62" s="15" t="s">
        <v>459</v>
      </c>
      <c r="B62" s="17" t="n">
        <v>4476</v>
      </c>
      <c r="C62" s="18">
        <f>(0.0/B62*100)</f>
        <v/>
      </c>
      <c r="D62" s="19" t="n">
        <v>4476</v>
      </c>
      <c r="E62" s="18" t="n">
        <v>1.30907227</v>
      </c>
      <c r="F62" s="20" t="n">
        <v>0.02194495</v>
      </c>
      <c r="G62" s="18" t="n">
        <v>98.69092773</v>
      </c>
      <c r="H62" s="20" t="n">
        <v>0.02194495</v>
      </c>
      <c r="I62" s="18" t="n">
        <v>0</v>
      </c>
      <c r="J62" s="20" t="n">
        <v>0</v>
      </c>
      <c r="K62" s="18" t="n">
        <v>0</v>
      </c>
      <c r="L62" s="20" t="n">
        <v>0</v>
      </c>
      <c r="M62" s="18" t="s">
        <v>404</v>
      </c>
      <c r="N62" s="20" t="s">
        <v>404</v>
      </c>
      <c r="O62" s="18" t="n">
        <v>0</v>
      </c>
      <c r="P62" s="20" t="n">
        <v>0</v>
      </c>
      <c r="Q62" s="18" t="n">
        <v>0</v>
      </c>
      <c r="R62" s="20" t="n">
        <v>0</v>
      </c>
      <c r="S62" s="18" t="n">
        <v>0</v>
      </c>
      <c r="T62" s="20" t="n">
        <v>0</v>
      </c>
    </row>
    <row r="63" spans="1:20">
      <c r="A63" s="15" t="s">
        <v>460</v>
      </c>
      <c r="B63" s="17" t="n">
        <v>5324</v>
      </c>
      <c r="C63" s="18">
        <f>(0.0/B63*100)</f>
        <v/>
      </c>
      <c r="D63" s="19" t="n">
        <v>5324</v>
      </c>
      <c r="E63" s="18" t="n">
        <v>47.54165255</v>
      </c>
      <c r="F63" s="20" t="n">
        <v>0.17167059</v>
      </c>
      <c r="G63" s="18" t="n">
        <v>36.46488356</v>
      </c>
      <c r="H63" s="20" t="n">
        <v>0.15645018</v>
      </c>
      <c r="I63" s="18" t="n">
        <v>6.00369493</v>
      </c>
      <c r="J63" s="20" t="n">
        <v>0.03345933</v>
      </c>
      <c r="K63" s="18" t="n">
        <v>0</v>
      </c>
      <c r="L63" s="20" t="n">
        <v>0</v>
      </c>
      <c r="M63" s="18" t="s">
        <v>404</v>
      </c>
      <c r="N63" s="20" t="s">
        <v>404</v>
      </c>
      <c r="O63" s="18" t="n">
        <v>0</v>
      </c>
      <c r="P63" s="20" t="n">
        <v>0</v>
      </c>
      <c r="Q63" s="18" t="n">
        <v>0.63601255</v>
      </c>
      <c r="R63" s="20" t="n">
        <v>0.01530786</v>
      </c>
      <c r="S63" s="18" t="n">
        <v>9.353756410000001</v>
      </c>
      <c r="T63" s="20" t="n">
        <v>0.18738804</v>
      </c>
    </row>
    <row r="64" spans="1:20">
      <c r="A64" s="15" t="s">
        <v>461</v>
      </c>
      <c r="B64" s="17" t="n">
        <v>3634</v>
      </c>
      <c r="C64" s="18">
        <f>(27.0/B64*100)</f>
        <v/>
      </c>
      <c r="D64" s="19" t="n">
        <v>3607</v>
      </c>
      <c r="E64" s="18" t="n">
        <v>52.27408543</v>
      </c>
      <c r="F64" s="20" t="n">
        <v>0.1276553</v>
      </c>
      <c r="G64" s="18" t="n">
        <v>43.84757837</v>
      </c>
      <c r="H64" s="20" t="n">
        <v>0.11212702</v>
      </c>
      <c r="I64" s="18" t="n">
        <v>3.8783362</v>
      </c>
      <c r="J64" s="20" t="n">
        <v>0.06499882</v>
      </c>
      <c r="K64" s="18" t="n">
        <v>0</v>
      </c>
      <c r="L64" s="20" t="n">
        <v>0</v>
      </c>
      <c r="M64" s="18" t="s">
        <v>404</v>
      </c>
      <c r="N64" s="20" t="s">
        <v>404</v>
      </c>
      <c r="O64" s="18" t="n">
        <v>0</v>
      </c>
      <c r="P64" s="20" t="n">
        <v>0</v>
      </c>
      <c r="Q64" s="18" t="n">
        <v>0</v>
      </c>
      <c r="R64" s="20" t="n">
        <v>0</v>
      </c>
      <c r="S64" s="18" t="n">
        <v>0</v>
      </c>
      <c r="T64" s="20" t="n">
        <v>0</v>
      </c>
    </row>
    <row r="65" spans="1:20">
      <c r="A65" s="15" t="s">
        <v>462</v>
      </c>
      <c r="B65" s="17" t="n">
        <v>5325</v>
      </c>
      <c r="C65" s="18">
        <f>(0.0/B65*100)</f>
        <v/>
      </c>
      <c r="D65" s="19" t="n">
        <v>5325</v>
      </c>
      <c r="E65" s="18" t="n">
        <v>38.36430733</v>
      </c>
      <c r="F65" s="20" t="n">
        <v>2.98025025</v>
      </c>
      <c r="G65" s="18" t="n">
        <v>59.06697168</v>
      </c>
      <c r="H65" s="20" t="n">
        <v>3.18137022</v>
      </c>
      <c r="I65" s="18" t="n">
        <v>0.5859342</v>
      </c>
      <c r="J65" s="20" t="n">
        <v>0.58699231</v>
      </c>
      <c r="K65" s="18" t="n">
        <v>0</v>
      </c>
      <c r="L65" s="20" t="n">
        <v>0</v>
      </c>
      <c r="M65" s="18" t="s">
        <v>404</v>
      </c>
      <c r="N65" s="20" t="s">
        <v>404</v>
      </c>
      <c r="O65" s="18" t="n">
        <v>0.3835566</v>
      </c>
      <c r="P65" s="20" t="n">
        <v>0.39548502</v>
      </c>
      <c r="Q65" s="18" t="n">
        <v>0.66061941</v>
      </c>
      <c r="R65" s="20" t="n">
        <v>0.66070351</v>
      </c>
      <c r="S65" s="18" t="n">
        <v>0.93861078</v>
      </c>
      <c r="T65" s="20" t="n">
        <v>0.56191259</v>
      </c>
    </row>
    <row r="66" spans="1:20">
      <c r="A66" s="15" t="s">
        <v>463</v>
      </c>
      <c r="B66" s="17" t="n">
        <v>5665</v>
      </c>
      <c r="C66" s="18">
        <f>(0.0/B66*100)</f>
        <v/>
      </c>
      <c r="D66" s="19" t="n">
        <v>5665</v>
      </c>
      <c r="E66" s="18" t="n">
        <v>47.53068686</v>
      </c>
      <c r="F66" s="20" t="n">
        <v>0.45205278</v>
      </c>
      <c r="G66" s="18" t="n">
        <v>47.8315402</v>
      </c>
      <c r="H66" s="20" t="n">
        <v>0.46201689</v>
      </c>
      <c r="I66" s="18" t="n">
        <v>4.27765088</v>
      </c>
      <c r="J66" s="20" t="n">
        <v>0.04829581</v>
      </c>
      <c r="K66" s="18" t="n">
        <v>0</v>
      </c>
      <c r="L66" s="20" t="n">
        <v>0</v>
      </c>
      <c r="M66" s="18" t="s">
        <v>404</v>
      </c>
      <c r="N66" s="20" t="s">
        <v>404</v>
      </c>
      <c r="O66" s="18" t="n">
        <v>0</v>
      </c>
      <c r="P66" s="20" t="n">
        <v>0</v>
      </c>
      <c r="Q66" s="18" t="n">
        <v>0</v>
      </c>
      <c r="R66" s="20" t="n">
        <v>0</v>
      </c>
      <c r="S66" s="18" t="n">
        <v>0.36012206</v>
      </c>
      <c r="T66" s="20" t="n">
        <v>0.341653</v>
      </c>
    </row>
    <row r="67" spans="1:20">
      <c r="A67" s="15" t="s">
        <v>464</v>
      </c>
      <c r="B67" s="17" t="n">
        <v>6971</v>
      </c>
      <c r="C67" s="18">
        <f>(0.0/B67*100)</f>
        <v/>
      </c>
      <c r="D67" s="19" t="n">
        <v>6971</v>
      </c>
      <c r="E67" s="18" t="n">
        <v>25.82912355</v>
      </c>
      <c r="F67" s="20" t="n">
        <v>2.72870684</v>
      </c>
      <c r="G67" s="18" t="n">
        <v>61.93404722</v>
      </c>
      <c r="H67" s="20" t="n">
        <v>3.20820558</v>
      </c>
      <c r="I67" s="18" t="n">
        <v>11.76885456</v>
      </c>
      <c r="J67" s="20" t="n">
        <v>1.63372618</v>
      </c>
      <c r="K67" s="18" t="n">
        <v>0</v>
      </c>
      <c r="L67" s="20" t="n">
        <v>0</v>
      </c>
      <c r="M67" s="18" t="s">
        <v>404</v>
      </c>
      <c r="N67" s="20" t="s">
        <v>404</v>
      </c>
      <c r="O67" s="18" t="n">
        <v>0</v>
      </c>
      <c r="P67" s="20" t="n">
        <v>0</v>
      </c>
      <c r="Q67" s="18" t="n">
        <v>0</v>
      </c>
      <c r="R67" s="20" t="n">
        <v>0</v>
      </c>
      <c r="S67" s="18" t="n">
        <v>0.46797466</v>
      </c>
      <c r="T67" s="20" t="n">
        <v>0.28814389</v>
      </c>
    </row>
    <row r="68" spans="1:20">
      <c r="A68" s="15" t="s">
        <v>465</v>
      </c>
      <c r="B68" s="17" t="n">
        <v>12083</v>
      </c>
      <c r="C68" s="18">
        <f>(0.0/B68*100)</f>
        <v/>
      </c>
      <c r="D68" s="19" t="n">
        <v>12083</v>
      </c>
      <c r="E68" s="18" t="n">
        <v>58.08001884</v>
      </c>
      <c r="F68" s="20" t="n">
        <v>0.09002498</v>
      </c>
      <c r="G68" s="18" t="n">
        <v>41.06138776</v>
      </c>
      <c r="H68" s="20" t="n">
        <v>0.09417423</v>
      </c>
      <c r="I68" s="18" t="n">
        <v>0.04679064</v>
      </c>
      <c r="J68" s="20" t="n">
        <v>0.01104273</v>
      </c>
      <c r="K68" s="18" t="n">
        <v>0</v>
      </c>
      <c r="L68" s="20" t="n">
        <v>0</v>
      </c>
      <c r="M68" s="18" t="s">
        <v>404</v>
      </c>
      <c r="N68" s="20" t="s">
        <v>404</v>
      </c>
      <c r="O68" s="18" t="n">
        <v>0</v>
      </c>
      <c r="P68" s="20" t="n">
        <v>0</v>
      </c>
      <c r="Q68" s="18" t="n">
        <v>0</v>
      </c>
      <c r="R68" s="20" t="n">
        <v>0</v>
      </c>
      <c r="S68" s="18" t="n">
        <v>0.81180277</v>
      </c>
      <c r="T68" s="20" t="n">
        <v>0.02204315</v>
      </c>
    </row>
    <row r="69" spans="1:20">
      <c r="A69" s="15" t="s">
        <v>466</v>
      </c>
      <c r="B69" s="17" t="n">
        <v>4876</v>
      </c>
      <c r="C69" s="18">
        <f>(0.0/B69*100)</f>
        <v/>
      </c>
      <c r="D69" s="19" t="n">
        <v>4876</v>
      </c>
      <c r="E69" s="18" t="n">
        <v>58.73162258</v>
      </c>
      <c r="F69" s="20" t="n">
        <v>3.59585127</v>
      </c>
      <c r="G69" s="18" t="n">
        <v>41.26837742</v>
      </c>
      <c r="H69" s="20" t="n">
        <v>3.59585127</v>
      </c>
      <c r="I69" s="18" t="n">
        <v>0</v>
      </c>
      <c r="J69" s="20" t="n">
        <v>0</v>
      </c>
      <c r="K69" s="18" t="n">
        <v>0</v>
      </c>
      <c r="L69" s="20" t="n">
        <v>0</v>
      </c>
      <c r="M69" s="18" t="s">
        <v>404</v>
      </c>
      <c r="N69" s="20" t="s">
        <v>404</v>
      </c>
      <c r="O69" s="18" t="n">
        <v>0</v>
      </c>
      <c r="P69" s="20" t="n">
        <v>0</v>
      </c>
      <c r="Q69" s="18" t="n">
        <v>0</v>
      </c>
      <c r="R69" s="20" t="n">
        <v>0</v>
      </c>
      <c r="S69" s="18" t="n">
        <v>0</v>
      </c>
      <c r="T69" s="20" t="n">
        <v>0</v>
      </c>
    </row>
    <row r="70" spans="1:20">
      <c r="A70" s="15" t="s">
        <v>467</v>
      </c>
      <c r="B70" s="17" t="n">
        <v>6036</v>
      </c>
      <c r="C70" s="18">
        <f>(0.0/B70*100)</f>
        <v/>
      </c>
      <c r="D70" s="19" t="n">
        <v>6036</v>
      </c>
      <c r="E70" s="18" t="n">
        <v>47.45802668</v>
      </c>
      <c r="F70" s="20" t="n">
        <v>4.50952106</v>
      </c>
      <c r="G70" s="18" t="n">
        <v>51.70081276</v>
      </c>
      <c r="H70" s="20" t="n">
        <v>4.47354192</v>
      </c>
      <c r="I70" s="18" t="n">
        <v>0.31886335</v>
      </c>
      <c r="J70" s="20" t="n">
        <v>0.45296712</v>
      </c>
      <c r="K70" s="18" t="n">
        <v>0</v>
      </c>
      <c r="L70" s="20" t="n">
        <v>0</v>
      </c>
      <c r="M70" s="18" t="s">
        <v>404</v>
      </c>
      <c r="N70" s="20" t="s">
        <v>404</v>
      </c>
      <c r="O70" s="18" t="n">
        <v>0</v>
      </c>
      <c r="P70" s="20" t="n">
        <v>0</v>
      </c>
      <c r="Q70" s="18" t="n">
        <v>0</v>
      </c>
      <c r="R70" s="20" t="n">
        <v>0</v>
      </c>
      <c r="S70" s="18" t="n">
        <v>0.52229721</v>
      </c>
      <c r="T70" s="20" t="n">
        <v>0.36681523</v>
      </c>
    </row>
    <row r="71" spans="1:20">
      <c r="A71" s="15" t="s">
        <v>468</v>
      </c>
      <c r="B71" s="17" t="n">
        <v>6115</v>
      </c>
      <c r="C71" s="18">
        <f>(0.0/B71*100)</f>
        <v/>
      </c>
      <c r="D71" s="19" t="n">
        <v>6115</v>
      </c>
      <c r="E71" s="18" t="n">
        <v>66.79708094</v>
      </c>
      <c r="F71" s="20" t="n">
        <v>1.44057595</v>
      </c>
      <c r="G71" s="18" t="n">
        <v>32.62625993</v>
      </c>
      <c r="H71" s="20" t="n">
        <v>1.43874881</v>
      </c>
      <c r="I71" s="18" t="n">
        <v>0</v>
      </c>
      <c r="J71" s="20" t="n">
        <v>0</v>
      </c>
      <c r="K71" s="18" t="n">
        <v>0</v>
      </c>
      <c r="L71" s="20" t="n">
        <v>0</v>
      </c>
      <c r="M71" s="18" t="s">
        <v>404</v>
      </c>
      <c r="N71" s="20" t="s">
        <v>404</v>
      </c>
      <c r="O71" s="18" t="n">
        <v>0</v>
      </c>
      <c r="P71" s="20" t="n">
        <v>0</v>
      </c>
      <c r="Q71" s="18" t="n">
        <v>0</v>
      </c>
      <c r="R71" s="20" t="n">
        <v>0</v>
      </c>
      <c r="S71" s="18" t="n">
        <v>0.57665913</v>
      </c>
      <c r="T71" s="20" t="n">
        <v>0.02552279</v>
      </c>
    </row>
    <row r="72" spans="1:20">
      <c r="A72" s="15" t="s">
        <v>469</v>
      </c>
      <c r="B72" s="17" t="n">
        <v>7708</v>
      </c>
      <c r="C72" s="18">
        <f>(0.0/B72*100)</f>
        <v/>
      </c>
      <c r="D72" s="19" t="n">
        <v>7708</v>
      </c>
      <c r="E72" s="18" t="n">
        <v>42.65340912</v>
      </c>
      <c r="F72" s="20" t="n">
        <v>3.6651982</v>
      </c>
      <c r="G72" s="18" t="n">
        <v>54.36331894</v>
      </c>
      <c r="H72" s="20" t="n">
        <v>3.58560792</v>
      </c>
      <c r="I72" s="18" t="n">
        <v>1.3998234</v>
      </c>
      <c r="J72" s="20" t="n">
        <v>0.76702785</v>
      </c>
      <c r="K72" s="18" t="n">
        <v>0</v>
      </c>
      <c r="L72" s="20" t="n">
        <v>0</v>
      </c>
      <c r="M72" s="18" t="s">
        <v>404</v>
      </c>
      <c r="N72" s="20" t="s">
        <v>404</v>
      </c>
      <c r="O72" s="18" t="n">
        <v>0</v>
      </c>
      <c r="P72" s="20" t="n">
        <v>0</v>
      </c>
      <c r="Q72" s="18" t="n">
        <v>0</v>
      </c>
      <c r="R72" s="20" t="n">
        <v>0</v>
      </c>
      <c r="S72" s="18" t="n">
        <v>1.58344853</v>
      </c>
      <c r="T72" s="20" t="n">
        <v>0.95154397</v>
      </c>
    </row>
    <row r="73" spans="1:20">
      <c r="A73" s="15" t="s">
        <v>470</v>
      </c>
      <c r="B73" s="17" t="n">
        <v>8249</v>
      </c>
      <c r="C73" s="18">
        <f>(0.0/B73*100)</f>
        <v/>
      </c>
      <c r="D73" s="19" t="n">
        <v>8249</v>
      </c>
      <c r="E73" s="18" t="n">
        <v>56.65497419</v>
      </c>
      <c r="F73" s="20" t="n">
        <v>3.73217604</v>
      </c>
      <c r="G73" s="18" t="n">
        <v>40.38770547</v>
      </c>
      <c r="H73" s="20" t="n">
        <v>3.48000462</v>
      </c>
      <c r="I73" s="18" t="n">
        <v>0</v>
      </c>
      <c r="J73" s="20" t="n">
        <v>0</v>
      </c>
      <c r="K73" s="18" t="n">
        <v>0</v>
      </c>
      <c r="L73" s="20" t="n">
        <v>0</v>
      </c>
      <c r="M73" s="18" t="s">
        <v>404</v>
      </c>
      <c r="N73" s="20" t="s">
        <v>404</v>
      </c>
      <c r="O73" s="18" t="n">
        <v>0</v>
      </c>
      <c r="P73" s="20" t="n">
        <v>0</v>
      </c>
      <c r="Q73" s="18" t="n">
        <v>0</v>
      </c>
      <c r="R73" s="20" t="n">
        <v>0</v>
      </c>
      <c r="S73" s="18" t="n">
        <v>2.95732034</v>
      </c>
      <c r="T73" s="20" t="n">
        <v>1.2856166</v>
      </c>
    </row>
    <row r="74" spans="1:20">
      <c r="A74" s="15" t="s">
        <v>471</v>
      </c>
      <c r="B74" s="17" t="n">
        <v>4692</v>
      </c>
      <c r="C74" s="18">
        <f>(484.0/B74*100)</f>
        <v/>
      </c>
      <c r="D74" s="19" t="n">
        <v>4208</v>
      </c>
      <c r="E74" s="18" t="n">
        <v>40.39121375</v>
      </c>
      <c r="F74" s="20" t="n">
        <v>0.30616572</v>
      </c>
      <c r="G74" s="18" t="n">
        <v>49.85403253</v>
      </c>
      <c r="H74" s="20" t="n">
        <v>0.31608741</v>
      </c>
      <c r="I74" s="18" t="n">
        <v>1.70365294</v>
      </c>
      <c r="J74" s="20" t="n">
        <v>0.06926465</v>
      </c>
      <c r="K74" s="18" t="n">
        <v>0</v>
      </c>
      <c r="L74" s="20" t="n">
        <v>0</v>
      </c>
      <c r="M74" s="18" t="s">
        <v>404</v>
      </c>
      <c r="N74" s="20" t="s">
        <v>404</v>
      </c>
      <c r="O74" s="18" t="n">
        <v>0</v>
      </c>
      <c r="P74" s="20" t="n">
        <v>0</v>
      </c>
      <c r="Q74" s="18" t="n">
        <v>2.90979231</v>
      </c>
      <c r="R74" s="20" t="n">
        <v>0.07204916</v>
      </c>
      <c r="S74" s="18" t="n">
        <v>5.14130847</v>
      </c>
      <c r="T74" s="20" t="n">
        <v>0.12664149</v>
      </c>
    </row>
    <row r="75" spans="1:20">
      <c r="A75" s="15" t="s">
        <v>472</v>
      </c>
      <c r="B75" s="17" t="n">
        <v>5375</v>
      </c>
      <c r="C75" s="18">
        <f>(483.0/B75*100)</f>
        <v/>
      </c>
      <c r="D75" s="19" t="n">
        <v>4892</v>
      </c>
      <c r="E75" s="18" t="n">
        <v>64.52318371</v>
      </c>
      <c r="F75" s="20" t="n">
        <v>4.45163297</v>
      </c>
      <c r="G75" s="18" t="n">
        <v>24.81493995</v>
      </c>
      <c r="H75" s="20" t="n">
        <v>4.15948387</v>
      </c>
      <c r="I75" s="18" t="n">
        <v>1.31893928</v>
      </c>
      <c r="J75" s="20" t="n">
        <v>0.82451321</v>
      </c>
      <c r="K75" s="18" t="n">
        <v>0</v>
      </c>
      <c r="L75" s="20" t="n">
        <v>0</v>
      </c>
      <c r="M75" s="18" t="s">
        <v>404</v>
      </c>
      <c r="N75" s="20" t="s">
        <v>404</v>
      </c>
      <c r="O75" s="18" t="n">
        <v>0</v>
      </c>
      <c r="P75" s="20" t="n">
        <v>0</v>
      </c>
      <c r="Q75" s="18" t="n">
        <v>0</v>
      </c>
      <c r="R75" s="20" t="n">
        <v>0</v>
      </c>
      <c r="S75" s="18" t="n">
        <v>9.342937060000001</v>
      </c>
      <c r="T75" s="20" t="n">
        <v>2.5113117</v>
      </c>
    </row>
    <row r="76" spans="1:20">
      <c r="A76" s="15" t="s">
        <v>473</v>
      </c>
      <c r="B76" s="17" t="n">
        <v>14167</v>
      </c>
      <c r="C76" s="18">
        <f>(1400.0/B76*100)</f>
        <v/>
      </c>
      <c r="D76" s="19" t="n">
        <v>12767</v>
      </c>
      <c r="E76" s="18" t="n">
        <v>65.21234807</v>
      </c>
      <c r="F76" s="20" t="n">
        <v>2.56764892</v>
      </c>
      <c r="G76" s="18" t="n">
        <v>26.69345953</v>
      </c>
      <c r="H76" s="20" t="n">
        <v>2.12953799</v>
      </c>
      <c r="I76" s="18" t="n">
        <v>0.26793615</v>
      </c>
      <c r="J76" s="20" t="n">
        <v>0.009381820000000001</v>
      </c>
      <c r="K76" s="18" t="n">
        <v>0</v>
      </c>
      <c r="L76" s="20" t="n">
        <v>0</v>
      </c>
      <c r="M76" s="18" t="s">
        <v>404</v>
      </c>
      <c r="N76" s="20" t="s">
        <v>404</v>
      </c>
      <c r="O76" s="18" t="n">
        <v>0</v>
      </c>
      <c r="P76" s="20" t="n">
        <v>0</v>
      </c>
      <c r="Q76" s="18" t="n">
        <v>0</v>
      </c>
      <c r="R76" s="20" t="n">
        <v>0</v>
      </c>
      <c r="S76" s="18" t="n">
        <v>7.82625624</v>
      </c>
      <c r="T76" s="20" t="n">
        <v>1.82859521</v>
      </c>
    </row>
    <row r="77" spans="1:20">
      <c r="A77" s="15" t="s">
        <v>474</v>
      </c>
      <c r="B77" s="17" t="n">
        <v>6062</v>
      </c>
      <c r="C77" s="18">
        <f>(0.0/B77*100)</f>
        <v/>
      </c>
      <c r="D77" s="19" t="n">
        <v>6062</v>
      </c>
      <c r="E77" s="18" t="n">
        <v>65.92567446</v>
      </c>
      <c r="F77" s="20" t="n">
        <v>2.92887411</v>
      </c>
      <c r="G77" s="18" t="n">
        <v>30.42637367</v>
      </c>
      <c r="H77" s="20" t="n">
        <v>2.89562511</v>
      </c>
      <c r="I77" s="18" t="n">
        <v>3.64795186</v>
      </c>
      <c r="J77" s="20" t="n">
        <v>1.25722718</v>
      </c>
      <c r="K77" s="18" t="n">
        <v>0</v>
      </c>
      <c r="L77" s="20" t="n">
        <v>0</v>
      </c>
      <c r="M77" s="18" t="s">
        <v>404</v>
      </c>
      <c r="N77" s="20" t="s">
        <v>404</v>
      </c>
      <c r="O77" s="18" t="n">
        <v>0</v>
      </c>
      <c r="P77" s="20" t="n">
        <v>0</v>
      </c>
      <c r="Q77" s="18" t="n">
        <v>0</v>
      </c>
      <c r="R77" s="20" t="n">
        <v>0</v>
      </c>
      <c r="S77" s="18" t="n">
        <v>0</v>
      </c>
      <c r="T77" s="20" t="n">
        <v>0</v>
      </c>
    </row>
    <row r="78" spans="1:20">
      <c r="A78" s="15" t="s">
        <v>475</v>
      </c>
      <c r="B78" s="17" t="n">
        <v>5826</v>
      </c>
      <c r="C78" s="18">
        <f>(0.0/B78*100)</f>
        <v/>
      </c>
      <c r="D78" s="19" t="n">
        <v>5826</v>
      </c>
      <c r="E78" s="18" t="n">
        <v>50.79260949</v>
      </c>
      <c r="F78" s="20" t="n">
        <v>3.83222048</v>
      </c>
      <c r="G78" s="18" t="n">
        <v>44.7864444</v>
      </c>
      <c r="H78" s="20" t="n">
        <v>3.70719854</v>
      </c>
      <c r="I78" s="18" t="n">
        <v>1.42808043</v>
      </c>
      <c r="J78" s="20" t="n">
        <v>0.8277451300000001</v>
      </c>
      <c r="K78" s="18" t="n">
        <v>0</v>
      </c>
      <c r="L78" s="20" t="n">
        <v>0</v>
      </c>
      <c r="M78" s="18" t="s">
        <v>404</v>
      </c>
      <c r="N78" s="20" t="s">
        <v>404</v>
      </c>
      <c r="O78" s="18" t="n">
        <v>0</v>
      </c>
      <c r="P78" s="20" t="n">
        <v>0</v>
      </c>
      <c r="Q78" s="18" t="n">
        <v>0</v>
      </c>
      <c r="R78" s="20" t="n">
        <v>0</v>
      </c>
      <c r="S78" s="18" t="n">
        <v>2.99286568</v>
      </c>
      <c r="T78" s="20" t="n">
        <v>1.94765822</v>
      </c>
    </row>
    <row customHeight="1" ht="25" r="79" spans="1:20">
      <c r="A79" s="15" t="s">
        <v>476</v>
      </c>
      <c r="B79" s="17" t="n">
        <v>1657</v>
      </c>
      <c r="C79" s="18">
        <f>(21.0/B79*100)</f>
        <v/>
      </c>
      <c r="D79" s="19" t="n">
        <v>1636</v>
      </c>
      <c r="E79" s="18" t="n">
        <v>23.87331928</v>
      </c>
      <c r="F79" s="20" t="n">
        <v>5.60773399</v>
      </c>
      <c r="G79" s="18" t="n">
        <v>51.05684914</v>
      </c>
      <c r="H79" s="20" t="n">
        <v>6.96434442</v>
      </c>
      <c r="I79" s="18" t="n">
        <v>23.60561888</v>
      </c>
      <c r="J79" s="20" t="n">
        <v>6.08978531</v>
      </c>
      <c r="K79" s="18" t="n">
        <v>0</v>
      </c>
      <c r="L79" s="20" t="n">
        <v>0</v>
      </c>
      <c r="M79" s="18" t="s">
        <v>404</v>
      </c>
      <c r="N79" s="20" t="s">
        <v>404</v>
      </c>
      <c r="O79" s="18" t="n">
        <v>0</v>
      </c>
      <c r="P79" s="20" t="n">
        <v>0</v>
      </c>
      <c r="Q79" s="18" t="n">
        <v>0</v>
      </c>
      <c r="R79" s="20" t="n">
        <v>0</v>
      </c>
      <c r="S79" s="18" t="n">
        <v>1.4642127</v>
      </c>
      <c r="T79" s="20" t="n">
        <v>1.11926836</v>
      </c>
    </row>
    <row r="80" spans="1:20">
      <c r="A80" s="15" t="s">
        <v>477</v>
      </c>
      <c r="B80" s="17" t="n">
        <v>7841</v>
      </c>
      <c r="C80" s="18">
        <f>(0.0/B80*100)</f>
        <v/>
      </c>
      <c r="D80" s="19" t="n">
        <v>7841</v>
      </c>
      <c r="E80" s="18" t="n">
        <v>52.23536826</v>
      </c>
      <c r="F80" s="20" t="n">
        <v>3.52746935</v>
      </c>
      <c r="G80" s="18" t="n">
        <v>47.76463174</v>
      </c>
      <c r="H80" s="20" t="n">
        <v>3.52746935</v>
      </c>
      <c r="I80" s="18" t="n">
        <v>0</v>
      </c>
      <c r="J80" s="20" t="n">
        <v>0</v>
      </c>
      <c r="K80" s="18" t="n">
        <v>0</v>
      </c>
      <c r="L80" s="20" t="n">
        <v>0</v>
      </c>
      <c r="M80" s="18" t="s">
        <v>404</v>
      </c>
      <c r="N80" s="20" t="s">
        <v>404</v>
      </c>
      <c r="O80" s="18" t="n">
        <v>0</v>
      </c>
      <c r="P80" s="20" t="n">
        <v>0</v>
      </c>
      <c r="Q80" s="18" t="n">
        <v>0</v>
      </c>
      <c r="R80" s="20" t="n">
        <v>0</v>
      </c>
      <c r="S80" s="18" t="n">
        <v>0</v>
      </c>
      <c r="T80" s="20" t="n">
        <v>0</v>
      </c>
    </row>
    <row r="81" spans="1:20">
      <c r="A81" s="21" t="s">
        <v>478</v>
      </c>
      <c r="B81" s="17" t="n">
        <v>8861</v>
      </c>
      <c r="C81" s="18">
        <f>(0.0/B81*100)</f>
        <v/>
      </c>
      <c r="D81" s="19" t="n">
        <v>8861</v>
      </c>
      <c r="E81" s="18" t="n">
        <v>62.42808601</v>
      </c>
      <c r="F81" s="20" t="n">
        <v>3.77919408</v>
      </c>
      <c r="G81" s="18" t="n">
        <v>36.87579273</v>
      </c>
      <c r="H81" s="20" t="n">
        <v>3.83000406</v>
      </c>
      <c r="I81" s="18" t="n">
        <v>0</v>
      </c>
      <c r="J81" s="20" t="n">
        <v>0</v>
      </c>
      <c r="K81" s="18" t="n">
        <v>0</v>
      </c>
      <c r="L81" s="20" t="n">
        <v>0</v>
      </c>
      <c r="M81" s="18" t="s">
        <v>404</v>
      </c>
      <c r="N81" s="20" t="s">
        <v>404</v>
      </c>
      <c r="O81" s="18" t="n">
        <v>0</v>
      </c>
      <c r="P81" s="20" t="n">
        <v>0</v>
      </c>
      <c r="Q81" s="18" t="n">
        <v>0</v>
      </c>
      <c r="R81" s="20" t="n">
        <v>0</v>
      </c>
      <c r="S81" s="18" t="n">
        <v>0.69612127</v>
      </c>
      <c r="T81" s="20" t="n">
        <v>0.6704054699999999</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684</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9.253815039999999</v>
      </c>
      <c r="F7" s="20" t="n">
        <v>1.25093587</v>
      </c>
      <c r="G7" s="18" t="n">
        <v>68.55228579</v>
      </c>
      <c r="H7" s="20" t="n">
        <v>1.87606351</v>
      </c>
      <c r="I7" s="18" t="n">
        <v>17.91050992</v>
      </c>
      <c r="J7" s="20" t="n">
        <v>1.51042239</v>
      </c>
      <c r="K7" s="18" t="n">
        <v>0</v>
      </c>
      <c r="L7" s="20" t="n">
        <v>0</v>
      </c>
      <c r="M7" s="18" t="s">
        <v>404</v>
      </c>
      <c r="N7" s="20" t="s">
        <v>404</v>
      </c>
      <c r="O7" s="18" t="n">
        <v>0</v>
      </c>
      <c r="P7" s="20" t="n">
        <v>0</v>
      </c>
      <c r="Q7" s="18" t="n">
        <v>0</v>
      </c>
      <c r="R7" s="20" t="n">
        <v>0</v>
      </c>
      <c r="S7" s="18" t="n">
        <v>4.28338925</v>
      </c>
      <c r="T7" s="20" t="n">
        <v>0.83813061</v>
      </c>
    </row>
    <row r="8" spans="1:20">
      <c r="A8" s="15" t="s">
        <v>405</v>
      </c>
      <c r="B8" s="17" t="n">
        <v>7007</v>
      </c>
      <c r="C8" s="18">
        <f>(0.0/B8*100)</f>
        <v/>
      </c>
      <c r="D8" s="19" t="n">
        <v>7007</v>
      </c>
      <c r="E8" s="18" t="n">
        <v>23.02468275</v>
      </c>
      <c r="F8" s="20" t="n">
        <v>2.47578342</v>
      </c>
      <c r="G8" s="18" t="n">
        <v>62.48113712</v>
      </c>
      <c r="H8" s="20" t="n">
        <v>3.12270049</v>
      </c>
      <c r="I8" s="18" t="n">
        <v>9.93069012</v>
      </c>
      <c r="J8" s="20" t="n">
        <v>2.18339424</v>
      </c>
      <c r="K8" s="18" t="n">
        <v>0</v>
      </c>
      <c r="L8" s="20" t="n">
        <v>0</v>
      </c>
      <c r="M8" s="18" t="s">
        <v>404</v>
      </c>
      <c r="N8" s="20" t="s">
        <v>404</v>
      </c>
      <c r="O8" s="18" t="n">
        <v>0</v>
      </c>
      <c r="P8" s="20" t="n">
        <v>0</v>
      </c>
      <c r="Q8" s="18" t="n">
        <v>0</v>
      </c>
      <c r="R8" s="20" t="n">
        <v>0</v>
      </c>
      <c r="S8" s="18" t="n">
        <v>4.56349002</v>
      </c>
      <c r="T8" s="20" t="n">
        <v>1.08521128</v>
      </c>
    </row>
    <row r="9" spans="1:20">
      <c r="A9" s="15" t="s">
        <v>406</v>
      </c>
      <c r="B9" s="17" t="n">
        <v>9651</v>
      </c>
      <c r="C9" s="18">
        <f>(200.0/B9*100)</f>
        <v/>
      </c>
      <c r="D9" s="19" t="n">
        <v>9451</v>
      </c>
      <c r="E9" s="18" t="n">
        <v>2.48247759</v>
      </c>
      <c r="F9" s="20" t="n">
        <v>0.94137241</v>
      </c>
      <c r="G9" s="18" t="n">
        <v>42.86331892</v>
      </c>
      <c r="H9" s="20" t="n">
        <v>2.47522604</v>
      </c>
      <c r="I9" s="18" t="n">
        <v>44.02065997</v>
      </c>
      <c r="J9" s="20" t="n">
        <v>2.60597306</v>
      </c>
      <c r="K9" s="18" t="n">
        <v>0</v>
      </c>
      <c r="L9" s="20" t="n">
        <v>0</v>
      </c>
      <c r="M9" s="18" t="s">
        <v>404</v>
      </c>
      <c r="N9" s="20" t="s">
        <v>404</v>
      </c>
      <c r="O9" s="18" t="n">
        <v>0</v>
      </c>
      <c r="P9" s="20" t="n">
        <v>0</v>
      </c>
      <c r="Q9" s="18" t="n">
        <v>0</v>
      </c>
      <c r="R9" s="20" t="n">
        <v>0</v>
      </c>
      <c r="S9" s="18" t="n">
        <v>10.63354352</v>
      </c>
      <c r="T9" s="20" t="n">
        <v>2.08492015</v>
      </c>
    </row>
    <row r="10" spans="1:20">
      <c r="A10" s="15" t="s">
        <v>407</v>
      </c>
      <c r="B10" s="17" t="n">
        <v>20058</v>
      </c>
      <c r="C10" s="18">
        <f>(3112.0/B10*100)</f>
        <v/>
      </c>
      <c r="D10" s="19" t="n">
        <v>16946</v>
      </c>
      <c r="E10" s="18" t="n">
        <v>8.220026450000001</v>
      </c>
      <c r="F10" s="20" t="n">
        <v>1.21224178</v>
      </c>
      <c r="G10" s="18" t="n">
        <v>45.75565362</v>
      </c>
      <c r="H10" s="20" t="n">
        <v>3.17924014</v>
      </c>
      <c r="I10" s="18" t="n">
        <v>42.37770625</v>
      </c>
      <c r="J10" s="20" t="n">
        <v>3.01804557</v>
      </c>
      <c r="K10" s="18" t="n">
        <v>0</v>
      </c>
      <c r="L10" s="20" t="n">
        <v>0</v>
      </c>
      <c r="M10" s="18" t="s">
        <v>404</v>
      </c>
      <c r="N10" s="20" t="s">
        <v>404</v>
      </c>
      <c r="O10" s="18" t="n">
        <v>0</v>
      </c>
      <c r="P10" s="20" t="n">
        <v>0</v>
      </c>
      <c r="Q10" s="18" t="n">
        <v>0</v>
      </c>
      <c r="R10" s="20" t="n">
        <v>0</v>
      </c>
      <c r="S10" s="18" t="n">
        <v>3.64661368</v>
      </c>
      <c r="T10" s="20" t="n">
        <v>0.89144121</v>
      </c>
    </row>
    <row r="11" spans="1:20">
      <c r="A11" s="15" t="s">
        <v>408</v>
      </c>
      <c r="B11" s="17" t="n">
        <v>7053</v>
      </c>
      <c r="C11" s="18">
        <f>(212.0/B11*100)</f>
        <v/>
      </c>
      <c r="D11" s="19" t="n">
        <v>6841</v>
      </c>
      <c r="E11" s="18" t="n">
        <v>3.43343284</v>
      </c>
      <c r="F11" s="20" t="n">
        <v>1.16125787</v>
      </c>
      <c r="G11" s="18" t="n">
        <v>68.38981258</v>
      </c>
      <c r="H11" s="20" t="n">
        <v>3.90637669</v>
      </c>
      <c r="I11" s="18" t="n">
        <v>26.27059098</v>
      </c>
      <c r="J11" s="20" t="n">
        <v>3.77626522</v>
      </c>
      <c r="K11" s="18" t="n">
        <v>0</v>
      </c>
      <c r="L11" s="20" t="n">
        <v>0</v>
      </c>
      <c r="M11" s="18" t="s">
        <v>404</v>
      </c>
      <c r="N11" s="20" t="s">
        <v>404</v>
      </c>
      <c r="O11" s="18" t="n">
        <v>0</v>
      </c>
      <c r="P11" s="20" t="n">
        <v>0</v>
      </c>
      <c r="Q11" s="18" t="n">
        <v>0</v>
      </c>
      <c r="R11" s="20" t="n">
        <v>0</v>
      </c>
      <c r="S11" s="18" t="n">
        <v>1.9061636</v>
      </c>
      <c r="T11" s="20" t="n">
        <v>1.28136862</v>
      </c>
    </row>
    <row r="12" spans="1:20">
      <c r="A12" s="15" t="s">
        <v>409</v>
      </c>
      <c r="B12" s="17" t="n">
        <v>6894</v>
      </c>
      <c r="C12" s="18">
        <f>(106.0/B12*100)</f>
        <v/>
      </c>
      <c r="D12" s="19" t="n">
        <v>6788</v>
      </c>
      <c r="E12" s="18" t="n">
        <v>0.32875099</v>
      </c>
      <c r="F12" s="20" t="n">
        <v>0.25276124</v>
      </c>
      <c r="G12" s="18" t="n">
        <v>71.76533204</v>
      </c>
      <c r="H12" s="20" t="n">
        <v>2.8266742</v>
      </c>
      <c r="I12" s="18" t="n">
        <v>27.02250733</v>
      </c>
      <c r="J12" s="20" t="n">
        <v>2.74502796</v>
      </c>
      <c r="K12" s="18" t="n">
        <v>0</v>
      </c>
      <c r="L12" s="20" t="n">
        <v>0</v>
      </c>
      <c r="M12" s="18" t="s">
        <v>404</v>
      </c>
      <c r="N12" s="20" t="s">
        <v>404</v>
      </c>
      <c r="O12" s="18" t="n">
        <v>0</v>
      </c>
      <c r="P12" s="20" t="n">
        <v>0</v>
      </c>
      <c r="Q12" s="18" t="n">
        <v>0</v>
      </c>
      <c r="R12" s="20" t="n">
        <v>0</v>
      </c>
      <c r="S12" s="18" t="n">
        <v>0.8834096299999999</v>
      </c>
      <c r="T12" s="20" t="n">
        <v>0.6158055099999999</v>
      </c>
    </row>
    <row r="13" spans="1:20">
      <c r="A13" s="15" t="s">
        <v>410</v>
      </c>
      <c r="B13" s="17" t="n">
        <v>7161</v>
      </c>
      <c r="C13" s="18">
        <f>(1175.0/B13*100)</f>
        <v/>
      </c>
      <c r="D13" s="19" t="n">
        <v>5986</v>
      </c>
      <c r="E13" s="18" t="n">
        <v>10.4655746</v>
      </c>
      <c r="F13" s="20" t="n">
        <v>2.15447229</v>
      </c>
      <c r="G13" s="18" t="n">
        <v>43.22369812</v>
      </c>
      <c r="H13" s="20" t="n">
        <v>3.20800775</v>
      </c>
      <c r="I13" s="18" t="n">
        <v>40.58276562</v>
      </c>
      <c r="J13" s="20" t="n">
        <v>3.15275294</v>
      </c>
      <c r="K13" s="18" t="n">
        <v>0</v>
      </c>
      <c r="L13" s="20" t="n">
        <v>0</v>
      </c>
      <c r="M13" s="18" t="s">
        <v>404</v>
      </c>
      <c r="N13" s="20" t="s">
        <v>404</v>
      </c>
      <c r="O13" s="18" t="n">
        <v>0</v>
      </c>
      <c r="P13" s="20" t="n">
        <v>0</v>
      </c>
      <c r="Q13" s="18" t="n">
        <v>0</v>
      </c>
      <c r="R13" s="20" t="n">
        <v>0</v>
      </c>
      <c r="S13" s="18" t="n">
        <v>5.72796167</v>
      </c>
      <c r="T13" s="20" t="n">
        <v>1.57668126</v>
      </c>
    </row>
    <row r="14" spans="1:20">
      <c r="A14" s="15" t="s">
        <v>411</v>
      </c>
      <c r="B14" s="17" t="n">
        <v>5587</v>
      </c>
      <c r="C14" s="18">
        <f>(0.0/B14*100)</f>
        <v/>
      </c>
      <c r="D14" s="19" t="n">
        <v>5587</v>
      </c>
      <c r="E14" s="18" t="n">
        <v>3.97251541</v>
      </c>
      <c r="F14" s="20" t="n">
        <v>0.9566786</v>
      </c>
      <c r="G14" s="18" t="n">
        <v>88.29711267</v>
      </c>
      <c r="H14" s="20" t="n">
        <v>1.87116446</v>
      </c>
      <c r="I14" s="18" t="n">
        <v>7.73037192</v>
      </c>
      <c r="J14" s="20" t="n">
        <v>1.62088473</v>
      </c>
      <c r="K14" s="18" t="n">
        <v>0</v>
      </c>
      <c r="L14" s="20" t="n">
        <v>0</v>
      </c>
      <c r="M14" s="18" t="s">
        <v>404</v>
      </c>
      <c r="N14" s="20" t="s">
        <v>404</v>
      </c>
      <c r="O14" s="18" t="n">
        <v>0</v>
      </c>
      <c r="P14" s="20" t="n">
        <v>0</v>
      </c>
      <c r="Q14" s="18" t="n">
        <v>0</v>
      </c>
      <c r="R14" s="20" t="n">
        <v>0</v>
      </c>
      <c r="S14" s="18" t="n">
        <v>0</v>
      </c>
      <c r="T14" s="20" t="n">
        <v>0</v>
      </c>
    </row>
    <row r="15" spans="1:20">
      <c r="A15" s="15" t="s">
        <v>412</v>
      </c>
      <c r="B15" s="17" t="n">
        <v>5882</v>
      </c>
      <c r="C15" s="18">
        <f>(0.0/B15*100)</f>
        <v/>
      </c>
      <c r="D15" s="19" t="n">
        <v>5882</v>
      </c>
      <c r="E15" s="18" t="n">
        <v>3.01982382</v>
      </c>
      <c r="F15" s="20" t="n">
        <v>1.34797452</v>
      </c>
      <c r="G15" s="18" t="n">
        <v>68.69049127</v>
      </c>
      <c r="H15" s="20" t="n">
        <v>3.81609831</v>
      </c>
      <c r="I15" s="18" t="n">
        <v>25.05163178</v>
      </c>
      <c r="J15" s="20" t="n">
        <v>3.49453661</v>
      </c>
      <c r="K15" s="18" t="n">
        <v>0</v>
      </c>
      <c r="L15" s="20" t="n">
        <v>0</v>
      </c>
      <c r="M15" s="18" t="s">
        <v>404</v>
      </c>
      <c r="N15" s="20" t="s">
        <v>404</v>
      </c>
      <c r="O15" s="18" t="n">
        <v>0</v>
      </c>
      <c r="P15" s="20" t="n">
        <v>0</v>
      </c>
      <c r="Q15" s="18" t="n">
        <v>0</v>
      </c>
      <c r="R15" s="20" t="n">
        <v>0</v>
      </c>
      <c r="S15" s="18" t="n">
        <v>3.23805313</v>
      </c>
      <c r="T15" s="20" t="n">
        <v>1.45267909</v>
      </c>
    </row>
    <row r="16" spans="1:20">
      <c r="A16" s="15" t="s">
        <v>413</v>
      </c>
      <c r="B16" s="17" t="n">
        <v>6108</v>
      </c>
      <c r="C16" s="18">
        <f>(495.0/B16*100)</f>
        <v/>
      </c>
      <c r="D16" s="19" t="n">
        <v>5613</v>
      </c>
      <c r="E16" s="18" t="n">
        <v>2.00960784</v>
      </c>
      <c r="F16" s="20" t="n">
        <v>0.81701538</v>
      </c>
      <c r="G16" s="18" t="n">
        <v>18.9778431</v>
      </c>
      <c r="H16" s="20" t="n">
        <v>2.21699737</v>
      </c>
      <c r="I16" s="18" t="n">
        <v>71.50921231</v>
      </c>
      <c r="J16" s="20" t="n">
        <v>2.83502474</v>
      </c>
      <c r="K16" s="18" t="n">
        <v>0</v>
      </c>
      <c r="L16" s="20" t="n">
        <v>0</v>
      </c>
      <c r="M16" s="18" t="s">
        <v>404</v>
      </c>
      <c r="N16" s="20" t="s">
        <v>404</v>
      </c>
      <c r="O16" s="18" t="n">
        <v>0</v>
      </c>
      <c r="P16" s="20" t="n">
        <v>0</v>
      </c>
      <c r="Q16" s="18" t="n">
        <v>0</v>
      </c>
      <c r="R16" s="20" t="n">
        <v>0</v>
      </c>
      <c r="S16" s="18" t="n">
        <v>7.50333675</v>
      </c>
      <c r="T16" s="20" t="n">
        <v>1.69839739</v>
      </c>
    </row>
    <row r="17" spans="1:20">
      <c r="A17" s="15" t="s">
        <v>414</v>
      </c>
      <c r="B17" s="17" t="n">
        <v>6504</v>
      </c>
      <c r="C17" s="18">
        <f>(1325.0/B17*100)</f>
        <v/>
      </c>
      <c r="D17" s="19" t="n">
        <v>5179</v>
      </c>
      <c r="E17" s="18" t="n">
        <v>2.33859273</v>
      </c>
      <c r="F17" s="20" t="n">
        <v>0.98702258</v>
      </c>
      <c r="G17" s="18" t="n">
        <v>55.43895903</v>
      </c>
      <c r="H17" s="20" t="n">
        <v>3.57540631</v>
      </c>
      <c r="I17" s="18" t="n">
        <v>36.42029646</v>
      </c>
      <c r="J17" s="20" t="n">
        <v>3.4165323</v>
      </c>
      <c r="K17" s="18" t="n">
        <v>0</v>
      </c>
      <c r="L17" s="20" t="n">
        <v>0</v>
      </c>
      <c r="M17" s="18" t="s">
        <v>404</v>
      </c>
      <c r="N17" s="20" t="s">
        <v>404</v>
      </c>
      <c r="O17" s="18" t="n">
        <v>0</v>
      </c>
      <c r="P17" s="20" t="n">
        <v>0</v>
      </c>
      <c r="Q17" s="18" t="n">
        <v>0</v>
      </c>
      <c r="R17" s="20" t="n">
        <v>0</v>
      </c>
      <c r="S17" s="18" t="n">
        <v>5.80215178</v>
      </c>
      <c r="T17" s="20" t="n">
        <v>1.53454743</v>
      </c>
    </row>
    <row r="18" spans="1:20">
      <c r="A18" s="15" t="s">
        <v>415</v>
      </c>
      <c r="B18" s="17" t="n">
        <v>5532</v>
      </c>
      <c r="C18" s="18">
        <f>(0.0/B18*100)</f>
        <v/>
      </c>
      <c r="D18" s="19" t="n">
        <v>5532</v>
      </c>
      <c r="E18" s="18" t="n">
        <v>3.23181877</v>
      </c>
      <c r="F18" s="20" t="n">
        <v>1.35130033</v>
      </c>
      <c r="G18" s="18" t="n">
        <v>38.71305051</v>
      </c>
      <c r="H18" s="20" t="n">
        <v>3.57566223</v>
      </c>
      <c r="I18" s="18" t="n">
        <v>55.41168795</v>
      </c>
      <c r="J18" s="20" t="n">
        <v>3.47692277</v>
      </c>
      <c r="K18" s="18" t="n">
        <v>0</v>
      </c>
      <c r="L18" s="20" t="n">
        <v>0</v>
      </c>
      <c r="M18" s="18" t="s">
        <v>404</v>
      </c>
      <c r="N18" s="20" t="s">
        <v>404</v>
      </c>
      <c r="O18" s="18" t="n">
        <v>0</v>
      </c>
      <c r="P18" s="20" t="n">
        <v>0</v>
      </c>
      <c r="Q18" s="18" t="n">
        <v>0</v>
      </c>
      <c r="R18" s="20" t="n">
        <v>0</v>
      </c>
      <c r="S18" s="18" t="n">
        <v>2.64344277</v>
      </c>
      <c r="T18" s="20" t="n">
        <v>1.08746658</v>
      </c>
    </row>
    <row r="19" spans="1:20">
      <c r="A19" s="15" t="s">
        <v>416</v>
      </c>
      <c r="B19" s="17" t="n">
        <v>5658</v>
      </c>
      <c r="C19" s="18">
        <f>(327.0/B19*100)</f>
        <v/>
      </c>
      <c r="D19" s="19" t="n">
        <v>5331</v>
      </c>
      <c r="E19" s="18" t="n">
        <v>3.89891808</v>
      </c>
      <c r="F19" s="20" t="n">
        <v>1.44225344</v>
      </c>
      <c r="G19" s="18" t="n">
        <v>59.73201788</v>
      </c>
      <c r="H19" s="20" t="n">
        <v>3.45136277</v>
      </c>
      <c r="I19" s="18" t="n">
        <v>34.76497613</v>
      </c>
      <c r="J19" s="20" t="n">
        <v>3.32235161</v>
      </c>
      <c r="K19" s="18" t="n">
        <v>0</v>
      </c>
      <c r="L19" s="20" t="n">
        <v>0</v>
      </c>
      <c r="M19" s="18" t="s">
        <v>404</v>
      </c>
      <c r="N19" s="20" t="s">
        <v>404</v>
      </c>
      <c r="O19" s="18" t="n">
        <v>0</v>
      </c>
      <c r="P19" s="20" t="n">
        <v>0</v>
      </c>
      <c r="Q19" s="18" t="n">
        <v>0</v>
      </c>
      <c r="R19" s="20" t="n">
        <v>0</v>
      </c>
      <c r="S19" s="18" t="n">
        <v>1.60408791</v>
      </c>
      <c r="T19" s="20" t="n">
        <v>0.77677743</v>
      </c>
    </row>
    <row r="20" spans="1:20">
      <c r="A20" s="15" t="s">
        <v>417</v>
      </c>
      <c r="B20" s="17" t="n">
        <v>3371</v>
      </c>
      <c r="C20" s="18">
        <f>(24.0/B20*100)</f>
        <v/>
      </c>
      <c r="D20" s="19" t="n">
        <v>3347</v>
      </c>
      <c r="E20" s="18" t="n">
        <v>4.99729508</v>
      </c>
      <c r="F20" s="20" t="n">
        <v>0.10379602</v>
      </c>
      <c r="G20" s="18" t="n">
        <v>43.47220886</v>
      </c>
      <c r="H20" s="20" t="n">
        <v>0.28196873</v>
      </c>
      <c r="I20" s="18" t="n">
        <v>48.16777174</v>
      </c>
      <c r="J20" s="20" t="n">
        <v>0.30695277</v>
      </c>
      <c r="K20" s="18" t="n">
        <v>0</v>
      </c>
      <c r="L20" s="20" t="n">
        <v>0</v>
      </c>
      <c r="M20" s="18" t="s">
        <v>404</v>
      </c>
      <c r="N20" s="20" t="s">
        <v>404</v>
      </c>
      <c r="O20" s="18" t="n">
        <v>0</v>
      </c>
      <c r="P20" s="20" t="n">
        <v>0</v>
      </c>
      <c r="Q20" s="18" t="n">
        <v>0</v>
      </c>
      <c r="R20" s="20" t="n">
        <v>0</v>
      </c>
      <c r="S20" s="18" t="n">
        <v>3.36272432</v>
      </c>
      <c r="T20" s="20" t="n">
        <v>0.12758921</v>
      </c>
    </row>
    <row r="21" spans="1:20">
      <c r="A21" s="15" t="s">
        <v>418</v>
      </c>
      <c r="B21" s="17" t="n">
        <v>5741</v>
      </c>
      <c r="C21" s="18">
        <f>(0.0/B21*100)</f>
        <v/>
      </c>
      <c r="D21" s="19" t="n">
        <v>5741</v>
      </c>
      <c r="E21" s="18" t="n">
        <v>5.38147291</v>
      </c>
      <c r="F21" s="20" t="n">
        <v>1.86351315</v>
      </c>
      <c r="G21" s="18" t="n">
        <v>41.39271535</v>
      </c>
      <c r="H21" s="20" t="n">
        <v>3.89171428</v>
      </c>
      <c r="I21" s="18" t="n">
        <v>46.06835989</v>
      </c>
      <c r="J21" s="20" t="n">
        <v>3.90788983</v>
      </c>
      <c r="K21" s="18" t="n">
        <v>0</v>
      </c>
      <c r="L21" s="20" t="n">
        <v>0</v>
      </c>
      <c r="M21" s="18" t="s">
        <v>404</v>
      </c>
      <c r="N21" s="20" t="s">
        <v>404</v>
      </c>
      <c r="O21" s="18" t="n">
        <v>0</v>
      </c>
      <c r="P21" s="20" t="n">
        <v>0</v>
      </c>
      <c r="Q21" s="18" t="n">
        <v>0</v>
      </c>
      <c r="R21" s="20" t="n">
        <v>0</v>
      </c>
      <c r="S21" s="18" t="n">
        <v>7.15745184</v>
      </c>
      <c r="T21" s="20" t="n">
        <v>2.18433928</v>
      </c>
    </row>
    <row r="22" spans="1:20">
      <c r="A22" s="15" t="s">
        <v>419</v>
      </c>
      <c r="B22" s="17" t="n">
        <v>6598</v>
      </c>
      <c r="C22" s="18">
        <f>(0.0/B22*100)</f>
        <v/>
      </c>
      <c r="D22" s="19" t="n">
        <v>6598</v>
      </c>
      <c r="E22" s="18" t="n">
        <v>5.9996617</v>
      </c>
      <c r="F22" s="20" t="n">
        <v>1.78536479</v>
      </c>
      <c r="G22" s="18" t="n">
        <v>48.67226494</v>
      </c>
      <c r="H22" s="20" t="n">
        <v>4.0959605</v>
      </c>
      <c r="I22" s="18" t="n">
        <v>43.68096416</v>
      </c>
      <c r="J22" s="20" t="n">
        <v>4.06062854</v>
      </c>
      <c r="K22" s="18" t="n">
        <v>0</v>
      </c>
      <c r="L22" s="20" t="n">
        <v>0</v>
      </c>
      <c r="M22" s="18" t="s">
        <v>404</v>
      </c>
      <c r="N22" s="20" t="s">
        <v>404</v>
      </c>
      <c r="O22" s="18" t="n">
        <v>0</v>
      </c>
      <c r="P22" s="20" t="n">
        <v>0</v>
      </c>
      <c r="Q22" s="18" t="n">
        <v>0</v>
      </c>
      <c r="R22" s="20" t="n">
        <v>0</v>
      </c>
      <c r="S22" s="18" t="n">
        <v>1.6471092</v>
      </c>
      <c r="T22" s="20" t="n">
        <v>0.97928677</v>
      </c>
    </row>
    <row r="23" spans="1:20">
      <c r="A23" s="15" t="s">
        <v>420</v>
      </c>
      <c r="B23" s="17" t="n">
        <v>11583</v>
      </c>
      <c r="C23" s="18">
        <f>(3194.0/B23*100)</f>
        <v/>
      </c>
      <c r="D23" s="19" t="n">
        <v>8389</v>
      </c>
      <c r="E23" s="18" t="n">
        <v>0.46845202</v>
      </c>
      <c r="F23" s="20" t="n">
        <v>0.27294151</v>
      </c>
      <c r="G23" s="18" t="n">
        <v>29.79896114</v>
      </c>
      <c r="H23" s="20" t="n">
        <v>3.28749648</v>
      </c>
      <c r="I23" s="18" t="n">
        <v>63.35856047</v>
      </c>
      <c r="J23" s="20" t="n">
        <v>3.44847306</v>
      </c>
      <c r="K23" s="18" t="n">
        <v>0</v>
      </c>
      <c r="L23" s="20" t="n">
        <v>0</v>
      </c>
      <c r="M23" s="18" t="s">
        <v>404</v>
      </c>
      <c r="N23" s="20" t="s">
        <v>404</v>
      </c>
      <c r="O23" s="18" t="n">
        <v>0</v>
      </c>
      <c r="P23" s="20" t="n">
        <v>0</v>
      </c>
      <c r="Q23" s="18" t="n">
        <v>0</v>
      </c>
      <c r="R23" s="20" t="n">
        <v>0</v>
      </c>
      <c r="S23" s="18" t="n">
        <v>6.37402637</v>
      </c>
      <c r="T23" s="20" t="n">
        <v>1.83345585</v>
      </c>
    </row>
    <row r="24" spans="1:20">
      <c r="A24" s="15" t="s">
        <v>421</v>
      </c>
      <c r="B24" s="17" t="n">
        <v>6647</v>
      </c>
      <c r="C24" s="18">
        <f>(0.0/B24*100)</f>
        <v/>
      </c>
      <c r="D24" s="19" t="n">
        <v>6647</v>
      </c>
      <c r="E24" s="18" t="n">
        <v>17.28335835</v>
      </c>
      <c r="F24" s="20" t="n">
        <v>2.72886179</v>
      </c>
      <c r="G24" s="18" t="n">
        <v>67.51036582</v>
      </c>
      <c r="H24" s="20" t="n">
        <v>3.46491122</v>
      </c>
      <c r="I24" s="18" t="n">
        <v>15.20627583</v>
      </c>
      <c r="J24" s="20" t="n">
        <v>2.38999694</v>
      </c>
      <c r="K24" s="18" t="n">
        <v>0</v>
      </c>
      <c r="L24" s="20" t="n">
        <v>0</v>
      </c>
      <c r="M24" s="18" t="s">
        <v>404</v>
      </c>
      <c r="N24" s="20" t="s">
        <v>404</v>
      </c>
      <c r="O24" s="18" t="n">
        <v>0</v>
      </c>
      <c r="P24" s="20" t="n">
        <v>0</v>
      </c>
      <c r="Q24" s="18" t="n">
        <v>0</v>
      </c>
      <c r="R24" s="20" t="n">
        <v>0</v>
      </c>
      <c r="S24" s="18" t="n">
        <v>0</v>
      </c>
      <c r="T24" s="20" t="n">
        <v>0</v>
      </c>
    </row>
    <row r="25" spans="1:20">
      <c r="A25" s="15" t="s">
        <v>422</v>
      </c>
      <c r="B25" s="17" t="n">
        <v>5581</v>
      </c>
      <c r="C25" s="18">
        <f>(0.0/B25*100)</f>
        <v/>
      </c>
      <c r="D25" s="19" t="n">
        <v>5581</v>
      </c>
      <c r="E25" s="18" t="n">
        <v>51.12451503</v>
      </c>
      <c r="F25" s="20" t="n">
        <v>3.60635717</v>
      </c>
      <c r="G25" s="18" t="n">
        <v>40.6535434</v>
      </c>
      <c r="H25" s="20" t="n">
        <v>3.79741095</v>
      </c>
      <c r="I25" s="18" t="n">
        <v>7.74178327</v>
      </c>
      <c r="J25" s="20" t="n">
        <v>2.12382044</v>
      </c>
      <c r="K25" s="18" t="n">
        <v>0</v>
      </c>
      <c r="L25" s="20" t="n">
        <v>0</v>
      </c>
      <c r="M25" s="18" t="s">
        <v>404</v>
      </c>
      <c r="N25" s="20" t="s">
        <v>404</v>
      </c>
      <c r="O25" s="18" t="n">
        <v>0</v>
      </c>
      <c r="P25" s="20" t="n">
        <v>0</v>
      </c>
      <c r="Q25" s="18" t="n">
        <v>0</v>
      </c>
      <c r="R25" s="20" t="n">
        <v>0</v>
      </c>
      <c r="S25" s="18" t="n">
        <v>0.48015831</v>
      </c>
      <c r="T25" s="20" t="n">
        <v>0.33975041</v>
      </c>
    </row>
    <row r="26" spans="1:20">
      <c r="A26" s="15" t="s">
        <v>423</v>
      </c>
      <c r="B26" s="17" t="n">
        <v>4869</v>
      </c>
      <c r="C26" s="18">
        <f>(11.0/B26*100)</f>
        <v/>
      </c>
      <c r="D26" s="19" t="n">
        <v>4858</v>
      </c>
      <c r="E26" s="18" t="n">
        <v>5.15298469</v>
      </c>
      <c r="F26" s="20" t="n">
        <v>1.05938248</v>
      </c>
      <c r="G26" s="18" t="n">
        <v>79.59925964</v>
      </c>
      <c r="H26" s="20" t="n">
        <v>2.33753175</v>
      </c>
      <c r="I26" s="18" t="n">
        <v>13.28420722</v>
      </c>
      <c r="J26" s="20" t="n">
        <v>2.01861662</v>
      </c>
      <c r="K26" s="18" t="n">
        <v>0</v>
      </c>
      <c r="L26" s="20" t="n">
        <v>0</v>
      </c>
      <c r="M26" s="18" t="s">
        <v>404</v>
      </c>
      <c r="N26" s="20" t="s">
        <v>404</v>
      </c>
      <c r="O26" s="18" t="n">
        <v>0</v>
      </c>
      <c r="P26" s="20" t="n">
        <v>0</v>
      </c>
      <c r="Q26" s="18" t="n">
        <v>0</v>
      </c>
      <c r="R26" s="20" t="n">
        <v>0</v>
      </c>
      <c r="S26" s="18" t="n">
        <v>1.96354845</v>
      </c>
      <c r="T26" s="20" t="n">
        <v>0.91794208</v>
      </c>
    </row>
    <row r="27" spans="1:20">
      <c r="A27" s="15" t="s">
        <v>424</v>
      </c>
      <c r="B27" s="17" t="n">
        <v>5299</v>
      </c>
      <c r="C27" s="18">
        <f>(0.0/B27*100)</f>
        <v/>
      </c>
      <c r="D27" s="19" t="n">
        <v>5299</v>
      </c>
      <c r="E27" s="18" t="n">
        <v>3.65049081</v>
      </c>
      <c r="F27" s="20" t="n">
        <v>0.05066885</v>
      </c>
      <c r="G27" s="18" t="n">
        <v>19.90770875</v>
      </c>
      <c r="H27" s="20" t="n">
        <v>0.07194434</v>
      </c>
      <c r="I27" s="18" t="n">
        <v>73.49956084</v>
      </c>
      <c r="J27" s="20" t="n">
        <v>0.08433172999999999</v>
      </c>
      <c r="K27" s="18" t="n">
        <v>0</v>
      </c>
      <c r="L27" s="20" t="n">
        <v>0</v>
      </c>
      <c r="M27" s="18" t="s">
        <v>404</v>
      </c>
      <c r="N27" s="20" t="s">
        <v>404</v>
      </c>
      <c r="O27" s="18" t="n">
        <v>0</v>
      </c>
      <c r="P27" s="20" t="n">
        <v>0</v>
      </c>
      <c r="Q27" s="18" t="n">
        <v>0</v>
      </c>
      <c r="R27" s="20" t="n">
        <v>0</v>
      </c>
      <c r="S27" s="18" t="n">
        <v>2.94223961</v>
      </c>
      <c r="T27" s="20" t="n">
        <v>0.00522984</v>
      </c>
    </row>
    <row r="28" spans="1:20">
      <c r="A28" s="15" t="s">
        <v>425</v>
      </c>
      <c r="B28" s="17" t="n">
        <v>7568</v>
      </c>
      <c r="C28" s="18">
        <f>(0.0/B28*100)</f>
        <v/>
      </c>
      <c r="D28" s="19" t="n">
        <v>7568</v>
      </c>
      <c r="E28" s="18" t="n">
        <v>19.69669829</v>
      </c>
      <c r="F28" s="20" t="n">
        <v>2.44710975</v>
      </c>
      <c r="G28" s="18" t="n">
        <v>54.59185036</v>
      </c>
      <c r="H28" s="20" t="n">
        <v>3.33910677</v>
      </c>
      <c r="I28" s="18" t="n">
        <v>21.88651723</v>
      </c>
      <c r="J28" s="20" t="n">
        <v>2.65464394</v>
      </c>
      <c r="K28" s="18" t="n">
        <v>0</v>
      </c>
      <c r="L28" s="20" t="n">
        <v>0</v>
      </c>
      <c r="M28" s="18" t="s">
        <v>404</v>
      </c>
      <c r="N28" s="20" t="s">
        <v>404</v>
      </c>
      <c r="O28" s="18" t="n">
        <v>0</v>
      </c>
      <c r="P28" s="20" t="n">
        <v>0</v>
      </c>
      <c r="Q28" s="18" t="n">
        <v>0</v>
      </c>
      <c r="R28" s="20" t="n">
        <v>0</v>
      </c>
      <c r="S28" s="18" t="n">
        <v>3.82493412</v>
      </c>
      <c r="T28" s="20" t="n">
        <v>1.62609372</v>
      </c>
    </row>
    <row r="29" spans="1:20">
      <c r="A29" s="15" t="s">
        <v>426</v>
      </c>
      <c r="B29" s="17" t="n">
        <v>5385</v>
      </c>
      <c r="C29" s="18">
        <f>(1123.0/B29*100)</f>
        <v/>
      </c>
      <c r="D29" s="19" t="n">
        <v>4262</v>
      </c>
      <c r="E29" s="18" t="n">
        <v>3.59076495</v>
      </c>
      <c r="F29" s="20" t="n">
        <v>1.59560835</v>
      </c>
      <c r="G29" s="18" t="n">
        <v>54.54685206</v>
      </c>
      <c r="H29" s="20" t="n">
        <v>4.88836791</v>
      </c>
      <c r="I29" s="18" t="n">
        <v>12.6678528</v>
      </c>
      <c r="J29" s="20" t="n">
        <v>3.18006532</v>
      </c>
      <c r="K29" s="18" t="n">
        <v>0</v>
      </c>
      <c r="L29" s="20" t="n">
        <v>0</v>
      </c>
      <c r="M29" s="18" t="s">
        <v>404</v>
      </c>
      <c r="N29" s="20" t="s">
        <v>404</v>
      </c>
      <c r="O29" s="18" t="n">
        <v>0</v>
      </c>
      <c r="P29" s="20" t="n">
        <v>0</v>
      </c>
      <c r="Q29" s="18" t="n">
        <v>0</v>
      </c>
      <c r="R29" s="20" t="n">
        <v>0</v>
      </c>
      <c r="S29" s="18" t="n">
        <v>29.19453019</v>
      </c>
      <c r="T29" s="20" t="n">
        <v>4.19844053</v>
      </c>
    </row>
    <row r="30" spans="1:20">
      <c r="A30" s="15" t="s">
        <v>427</v>
      </c>
      <c r="B30" s="17" t="n">
        <v>4520</v>
      </c>
      <c r="C30" s="18">
        <f>(1076.0/B30*100)</f>
        <v/>
      </c>
      <c r="D30" s="19" t="n">
        <v>3444</v>
      </c>
      <c r="E30" s="18" t="n">
        <v>4.16273964</v>
      </c>
      <c r="F30" s="20" t="n">
        <v>1.8192114</v>
      </c>
      <c r="G30" s="18" t="n">
        <v>90.36672141</v>
      </c>
      <c r="H30" s="20" t="n">
        <v>2.33521288</v>
      </c>
      <c r="I30" s="18" t="n">
        <v>4.02477103</v>
      </c>
      <c r="J30" s="20" t="n">
        <v>1.24047113</v>
      </c>
      <c r="K30" s="18" t="n">
        <v>0</v>
      </c>
      <c r="L30" s="20" t="n">
        <v>0</v>
      </c>
      <c r="M30" s="18" t="s">
        <v>404</v>
      </c>
      <c r="N30" s="20" t="s">
        <v>404</v>
      </c>
      <c r="O30" s="18" t="n">
        <v>0</v>
      </c>
      <c r="P30" s="20" t="n">
        <v>0</v>
      </c>
      <c r="Q30" s="18" t="n">
        <v>0</v>
      </c>
      <c r="R30" s="20" t="n">
        <v>0</v>
      </c>
      <c r="S30" s="18" t="n">
        <v>1.44576792</v>
      </c>
      <c r="T30" s="20" t="n">
        <v>1.02252278</v>
      </c>
    </row>
    <row r="31" spans="1:20">
      <c r="A31" s="15" t="s">
        <v>428</v>
      </c>
      <c r="B31" s="17" t="n">
        <v>5456</v>
      </c>
      <c r="C31" s="18">
        <f>(502.0/B31*100)</f>
        <v/>
      </c>
      <c r="D31" s="19" t="n">
        <v>4954</v>
      </c>
      <c r="E31" s="18" t="n">
        <v>22.76286944</v>
      </c>
      <c r="F31" s="20" t="n">
        <v>3.28930216</v>
      </c>
      <c r="G31" s="18" t="n">
        <v>34.19327523</v>
      </c>
      <c r="H31" s="20" t="n">
        <v>3.4764424</v>
      </c>
      <c r="I31" s="18" t="n">
        <v>30.36655641</v>
      </c>
      <c r="J31" s="20" t="n">
        <v>3.35607623</v>
      </c>
      <c r="K31" s="18" t="n">
        <v>0</v>
      </c>
      <c r="L31" s="20" t="n">
        <v>0</v>
      </c>
      <c r="M31" s="18" t="s">
        <v>404</v>
      </c>
      <c r="N31" s="20" t="s">
        <v>404</v>
      </c>
      <c r="O31" s="18" t="n">
        <v>0</v>
      </c>
      <c r="P31" s="20" t="n">
        <v>0</v>
      </c>
      <c r="Q31" s="18" t="n">
        <v>0</v>
      </c>
      <c r="R31" s="20" t="n">
        <v>0</v>
      </c>
      <c r="S31" s="18" t="n">
        <v>12.67729892</v>
      </c>
      <c r="T31" s="20" t="n">
        <v>2.33319349</v>
      </c>
    </row>
    <row r="32" spans="1:20">
      <c r="A32" s="15" t="s">
        <v>429</v>
      </c>
      <c r="B32" s="17" t="n">
        <v>4478</v>
      </c>
      <c r="C32" s="18">
        <f>(0.0/B32*100)</f>
        <v/>
      </c>
      <c r="D32" s="19" t="n">
        <v>4478</v>
      </c>
      <c r="E32" s="18" t="n">
        <v>3.67245738</v>
      </c>
      <c r="F32" s="20" t="n">
        <v>1.55313677</v>
      </c>
      <c r="G32" s="18" t="n">
        <v>81.8048094</v>
      </c>
      <c r="H32" s="20" t="n">
        <v>2.85975621</v>
      </c>
      <c r="I32" s="18" t="n">
        <v>12.67392403</v>
      </c>
      <c r="J32" s="20" t="n">
        <v>2.55831838</v>
      </c>
      <c r="K32" s="18" t="n">
        <v>0</v>
      </c>
      <c r="L32" s="20" t="n">
        <v>0</v>
      </c>
      <c r="M32" s="18" t="s">
        <v>404</v>
      </c>
      <c r="N32" s="20" t="s">
        <v>404</v>
      </c>
      <c r="O32" s="18" t="n">
        <v>0</v>
      </c>
      <c r="P32" s="20" t="n">
        <v>0</v>
      </c>
      <c r="Q32" s="18" t="n">
        <v>0</v>
      </c>
      <c r="R32" s="20" t="n">
        <v>0</v>
      </c>
      <c r="S32" s="18" t="n">
        <v>1.84880918</v>
      </c>
      <c r="T32" s="20" t="n">
        <v>1.09093301</v>
      </c>
    </row>
    <row r="33" spans="1:20">
      <c r="A33" s="15" t="s">
        <v>430</v>
      </c>
      <c r="B33" s="17" t="n">
        <v>7325</v>
      </c>
      <c r="C33" s="18">
        <f>(29.0/B33*100)</f>
        <v/>
      </c>
      <c r="D33" s="19" t="n">
        <v>7296</v>
      </c>
      <c r="E33" s="18" t="n">
        <v>4.91033927</v>
      </c>
      <c r="F33" s="20" t="n">
        <v>2.01091612</v>
      </c>
      <c r="G33" s="18" t="n">
        <v>66.75614335</v>
      </c>
      <c r="H33" s="20" t="n">
        <v>3.75409452</v>
      </c>
      <c r="I33" s="18" t="n">
        <v>28.00273394</v>
      </c>
      <c r="J33" s="20" t="n">
        <v>3.43133775</v>
      </c>
      <c r="K33" s="18" t="n">
        <v>0</v>
      </c>
      <c r="L33" s="20" t="n">
        <v>0</v>
      </c>
      <c r="M33" s="18" t="s">
        <v>404</v>
      </c>
      <c r="N33" s="20" t="s">
        <v>404</v>
      </c>
      <c r="O33" s="18" t="n">
        <v>0</v>
      </c>
      <c r="P33" s="20" t="n">
        <v>0</v>
      </c>
      <c r="Q33" s="18" t="n">
        <v>0</v>
      </c>
      <c r="R33" s="20" t="n">
        <v>0</v>
      </c>
      <c r="S33" s="18" t="n">
        <v>0.33078344</v>
      </c>
      <c r="T33" s="20" t="n">
        <v>0.23972422</v>
      </c>
    </row>
    <row r="34" spans="1:20">
      <c r="A34" s="15" t="s">
        <v>431</v>
      </c>
      <c r="B34" s="17" t="n">
        <v>6350</v>
      </c>
      <c r="C34" s="18">
        <f>(0.0/B34*100)</f>
        <v/>
      </c>
      <c r="D34" s="19" t="n">
        <v>6350</v>
      </c>
      <c r="E34" s="18" t="n">
        <v>4.5062618</v>
      </c>
      <c r="F34" s="20" t="n">
        <v>1.29600911</v>
      </c>
      <c r="G34" s="18" t="n">
        <v>69.33881144999999</v>
      </c>
      <c r="H34" s="20" t="n">
        <v>2.86328915</v>
      </c>
      <c r="I34" s="18" t="n">
        <v>24.63034442</v>
      </c>
      <c r="J34" s="20" t="n">
        <v>2.41818669</v>
      </c>
      <c r="K34" s="18" t="n">
        <v>0</v>
      </c>
      <c r="L34" s="20" t="n">
        <v>0</v>
      </c>
      <c r="M34" s="18" t="s">
        <v>404</v>
      </c>
      <c r="N34" s="20" t="s">
        <v>404</v>
      </c>
      <c r="O34" s="18" t="n">
        <v>0</v>
      </c>
      <c r="P34" s="20" t="n">
        <v>0</v>
      </c>
      <c r="Q34" s="18" t="n">
        <v>0</v>
      </c>
      <c r="R34" s="20" t="n">
        <v>0</v>
      </c>
      <c r="S34" s="18" t="n">
        <v>1.52458233</v>
      </c>
      <c r="T34" s="20" t="n">
        <v>0.7636746800000001</v>
      </c>
    </row>
    <row r="35" spans="1:20">
      <c r="A35" s="15" t="s">
        <v>432</v>
      </c>
      <c r="B35" s="17" t="n">
        <v>6406</v>
      </c>
      <c r="C35" s="18">
        <f>(443.0/B35*100)</f>
        <v/>
      </c>
      <c r="D35" s="19" t="n">
        <v>5963</v>
      </c>
      <c r="E35" s="18" t="n">
        <v>9.314036720000001</v>
      </c>
      <c r="F35" s="20" t="n">
        <v>0.10334447</v>
      </c>
      <c r="G35" s="18" t="n">
        <v>69.17527558</v>
      </c>
      <c r="H35" s="20" t="n">
        <v>0.55750856</v>
      </c>
      <c r="I35" s="18" t="n">
        <v>18.92602545</v>
      </c>
      <c r="J35" s="20" t="n">
        <v>0.56627648</v>
      </c>
      <c r="K35" s="18" t="n">
        <v>0</v>
      </c>
      <c r="L35" s="20" t="n">
        <v>0</v>
      </c>
      <c r="M35" s="18" t="s">
        <v>404</v>
      </c>
      <c r="N35" s="20" t="s">
        <v>404</v>
      </c>
      <c r="O35" s="18" t="n">
        <v>0</v>
      </c>
      <c r="P35" s="20" t="n">
        <v>0</v>
      </c>
      <c r="Q35" s="18" t="n">
        <v>0</v>
      </c>
      <c r="R35" s="20" t="n">
        <v>0</v>
      </c>
      <c r="S35" s="18" t="n">
        <v>2.58466225</v>
      </c>
      <c r="T35" s="20" t="n">
        <v>0.06937887</v>
      </c>
    </row>
    <row r="36" spans="1:20">
      <c r="A36" s="15" t="s">
        <v>433</v>
      </c>
      <c r="B36" s="17" t="n">
        <v>6736</v>
      </c>
      <c r="C36" s="18">
        <f>(10.0/B36*100)</f>
        <v/>
      </c>
      <c r="D36" s="19" t="n">
        <v>6726</v>
      </c>
      <c r="E36" s="18" t="n">
        <v>6.14938574</v>
      </c>
      <c r="F36" s="20" t="n">
        <v>1.66597015</v>
      </c>
      <c r="G36" s="18" t="n">
        <v>70.57941439</v>
      </c>
      <c r="H36" s="20" t="n">
        <v>3.56209193</v>
      </c>
      <c r="I36" s="18" t="n">
        <v>22.73823822</v>
      </c>
      <c r="J36" s="20" t="n">
        <v>3.15980709</v>
      </c>
      <c r="K36" s="18" t="n">
        <v>0</v>
      </c>
      <c r="L36" s="20" t="n">
        <v>0</v>
      </c>
      <c r="M36" s="18" t="s">
        <v>404</v>
      </c>
      <c r="N36" s="20" t="s">
        <v>404</v>
      </c>
      <c r="O36" s="18" t="n">
        <v>0</v>
      </c>
      <c r="P36" s="20" t="n">
        <v>0</v>
      </c>
      <c r="Q36" s="18" t="n">
        <v>0</v>
      </c>
      <c r="R36" s="20" t="n">
        <v>0</v>
      </c>
      <c r="S36" s="18" t="n">
        <v>0.53296164</v>
      </c>
      <c r="T36" s="20" t="n">
        <v>0.25050247</v>
      </c>
    </row>
    <row r="37" spans="1:20">
      <c r="A37" s="15" t="s">
        <v>434</v>
      </c>
      <c r="B37" s="17" t="n">
        <v>5458</v>
      </c>
      <c r="C37" s="18">
        <f>(0.0/B37*100)</f>
        <v/>
      </c>
      <c r="D37" s="19" t="n">
        <v>5458</v>
      </c>
      <c r="E37" s="18" t="n">
        <v>11.98959726</v>
      </c>
      <c r="F37" s="20" t="n">
        <v>2.25609615</v>
      </c>
      <c r="G37" s="18" t="n">
        <v>65.03367881</v>
      </c>
      <c r="H37" s="20" t="n">
        <v>3.35462833</v>
      </c>
      <c r="I37" s="18" t="n">
        <v>22.42700493</v>
      </c>
      <c r="J37" s="20" t="n">
        <v>3.01146458</v>
      </c>
      <c r="K37" s="18" t="n">
        <v>0</v>
      </c>
      <c r="L37" s="20" t="n">
        <v>0</v>
      </c>
      <c r="M37" s="18" t="s">
        <v>404</v>
      </c>
      <c r="N37" s="20" t="s">
        <v>404</v>
      </c>
      <c r="O37" s="18" t="n">
        <v>0</v>
      </c>
      <c r="P37" s="20" t="n">
        <v>0</v>
      </c>
      <c r="Q37" s="18" t="n">
        <v>0</v>
      </c>
      <c r="R37" s="20" t="n">
        <v>0</v>
      </c>
      <c r="S37" s="18" t="n">
        <v>0.549719</v>
      </c>
      <c r="T37" s="20" t="n">
        <v>0.54489185</v>
      </c>
    </row>
    <row r="38" spans="1:20">
      <c r="A38" s="15" t="s">
        <v>435</v>
      </c>
      <c r="B38" s="17" t="n">
        <v>5860</v>
      </c>
      <c r="C38" s="18">
        <f>(268.0/B38*100)</f>
        <v/>
      </c>
      <c r="D38" s="19" t="n">
        <v>5592</v>
      </c>
      <c r="E38" s="18" t="n">
        <v>11.71388055</v>
      </c>
      <c r="F38" s="20" t="n">
        <v>2.72467625</v>
      </c>
      <c r="G38" s="18" t="n">
        <v>53.87572709</v>
      </c>
      <c r="H38" s="20" t="n">
        <v>2.95177322</v>
      </c>
      <c r="I38" s="18" t="n">
        <v>33.16651591</v>
      </c>
      <c r="J38" s="20" t="n">
        <v>2.99648246</v>
      </c>
      <c r="K38" s="18" t="n">
        <v>0</v>
      </c>
      <c r="L38" s="20" t="n">
        <v>0</v>
      </c>
      <c r="M38" s="18" t="s">
        <v>404</v>
      </c>
      <c r="N38" s="20" t="s">
        <v>404</v>
      </c>
      <c r="O38" s="18" t="n">
        <v>0</v>
      </c>
      <c r="P38" s="20" t="n">
        <v>0</v>
      </c>
      <c r="Q38" s="18" t="n">
        <v>0</v>
      </c>
      <c r="R38" s="20" t="n">
        <v>0</v>
      </c>
      <c r="S38" s="18" t="n">
        <v>1.24387646</v>
      </c>
      <c r="T38" s="20" t="n">
        <v>0.71300456</v>
      </c>
    </row>
    <row r="39" spans="1:20">
      <c r="A39" s="15" t="s">
        <v>436</v>
      </c>
      <c r="B39" s="17" t="n">
        <v>5895</v>
      </c>
      <c r="C39" s="18">
        <f>(0.0/B39*100)</f>
        <v/>
      </c>
      <c r="D39" s="19" t="n">
        <v>5895</v>
      </c>
      <c r="E39" s="18" t="n">
        <v>39.10504583</v>
      </c>
      <c r="F39" s="20" t="n">
        <v>3.78611158</v>
      </c>
      <c r="G39" s="18" t="n">
        <v>45.85393245</v>
      </c>
      <c r="H39" s="20" t="n">
        <v>4.51214488</v>
      </c>
      <c r="I39" s="18" t="n">
        <v>15.04102171</v>
      </c>
      <c r="J39" s="20" t="n">
        <v>3.37510209</v>
      </c>
      <c r="K39" s="18" t="n">
        <v>0</v>
      </c>
      <c r="L39" s="20" t="n">
        <v>0</v>
      </c>
      <c r="M39" s="18" t="s">
        <v>404</v>
      </c>
      <c r="N39" s="20" t="s">
        <v>404</v>
      </c>
      <c r="O39" s="18" t="n">
        <v>0</v>
      </c>
      <c r="P39" s="20" t="n">
        <v>0</v>
      </c>
      <c r="Q39" s="18" t="n">
        <v>0</v>
      </c>
      <c r="R39" s="20" t="n">
        <v>0</v>
      </c>
      <c r="S39" s="18" t="n">
        <v>0</v>
      </c>
      <c r="T39" s="20" t="n">
        <v>0</v>
      </c>
    </row>
    <row r="40" spans="1:20">
      <c r="A40" s="15" t="s">
        <v>437</v>
      </c>
      <c r="B40" s="17" t="n">
        <v>14157</v>
      </c>
      <c r="C40" s="18">
        <f>(2978.0/B40*100)</f>
        <v/>
      </c>
      <c r="D40" s="19" t="n">
        <v>11179</v>
      </c>
      <c r="E40" s="18" t="n">
        <v>3.45205249</v>
      </c>
      <c r="F40" s="20" t="n">
        <v>1.13461323</v>
      </c>
      <c r="G40" s="18" t="n">
        <v>84.05802909000001</v>
      </c>
      <c r="H40" s="20" t="n">
        <v>2.08872275</v>
      </c>
      <c r="I40" s="18" t="n">
        <v>9.04214852</v>
      </c>
      <c r="J40" s="20" t="n">
        <v>2.04703323</v>
      </c>
      <c r="K40" s="18" t="n">
        <v>0</v>
      </c>
      <c r="L40" s="20" t="n">
        <v>0</v>
      </c>
      <c r="M40" s="18" t="s">
        <v>404</v>
      </c>
      <c r="N40" s="20" t="s">
        <v>404</v>
      </c>
      <c r="O40" s="18" t="n">
        <v>0</v>
      </c>
      <c r="P40" s="20" t="n">
        <v>0</v>
      </c>
      <c r="Q40" s="18" t="n">
        <v>0</v>
      </c>
      <c r="R40" s="20" t="n">
        <v>0</v>
      </c>
      <c r="S40" s="18" t="n">
        <v>3.4477699</v>
      </c>
      <c r="T40" s="20" t="n">
        <v>0.95044558</v>
      </c>
    </row>
    <row r="41" spans="1:20">
      <c r="A41" s="15" t="s">
        <v>438</v>
      </c>
      <c r="B41" s="17" t="n">
        <v>5712</v>
      </c>
      <c r="C41" s="18">
        <f>(99.0/B41*100)</f>
        <v/>
      </c>
      <c r="D41" s="19" t="n">
        <v>5613</v>
      </c>
      <c r="E41" s="18" t="n">
        <v>15.52789147</v>
      </c>
      <c r="F41" s="20" t="n">
        <v>2.89042095</v>
      </c>
      <c r="G41" s="18" t="n">
        <v>55.93921196</v>
      </c>
      <c r="H41" s="20" t="n">
        <v>4.03521137</v>
      </c>
      <c r="I41" s="18" t="n">
        <v>25.94256448</v>
      </c>
      <c r="J41" s="20" t="n">
        <v>3.52038614</v>
      </c>
      <c r="K41" s="18" t="n">
        <v>0</v>
      </c>
      <c r="L41" s="20" t="n">
        <v>0</v>
      </c>
      <c r="M41" s="18" t="s">
        <v>404</v>
      </c>
      <c r="N41" s="20" t="s">
        <v>404</v>
      </c>
      <c r="O41" s="18" t="n">
        <v>0</v>
      </c>
      <c r="P41" s="20" t="n">
        <v>0</v>
      </c>
      <c r="Q41" s="18" t="n">
        <v>0</v>
      </c>
      <c r="R41" s="20" t="n">
        <v>0</v>
      </c>
      <c r="S41" s="18" t="n">
        <v>2.59033209</v>
      </c>
      <c r="T41" s="20" t="n">
        <v>1.2822514</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11.71200552</v>
      </c>
      <c r="F44" s="20" t="n">
        <v>2.93774395</v>
      </c>
      <c r="G44" s="18" t="n">
        <v>76.82504298000001</v>
      </c>
      <c r="H44" s="20" t="n">
        <v>3.65141812</v>
      </c>
      <c r="I44" s="18" t="n">
        <v>7.7534639</v>
      </c>
      <c r="J44" s="20" t="n">
        <v>1.92194213</v>
      </c>
      <c r="K44" s="18" t="n">
        <v>0</v>
      </c>
      <c r="L44" s="20" t="n">
        <v>0</v>
      </c>
      <c r="M44" s="18" t="s">
        <v>404</v>
      </c>
      <c r="N44" s="20" t="s">
        <v>404</v>
      </c>
      <c r="O44" s="18" t="n">
        <v>0</v>
      </c>
      <c r="P44" s="20" t="n">
        <v>0</v>
      </c>
      <c r="Q44" s="18" t="n">
        <v>2.59907693</v>
      </c>
      <c r="R44" s="20" t="n">
        <v>0.92414379</v>
      </c>
      <c r="S44" s="18" t="n">
        <v>1.11041067</v>
      </c>
      <c r="T44" s="20" t="n">
        <v>0.79013755</v>
      </c>
    </row>
    <row r="45" spans="1:20">
      <c r="A45" s="15" t="s">
        <v>442</v>
      </c>
      <c r="B45" s="17" t="n">
        <v>5519</v>
      </c>
      <c r="C45" s="18">
        <f>(0.0/B45*100)</f>
        <v/>
      </c>
      <c r="D45" s="19" t="n">
        <v>5519</v>
      </c>
      <c r="E45" s="18" t="n">
        <v>45.21291747</v>
      </c>
      <c r="F45" s="20" t="n">
        <v>4.3804981</v>
      </c>
      <c r="G45" s="18" t="n">
        <v>32.8953336</v>
      </c>
      <c r="H45" s="20" t="n">
        <v>4.14854328</v>
      </c>
      <c r="I45" s="18" t="n">
        <v>18.03374247</v>
      </c>
      <c r="J45" s="20" t="n">
        <v>3.10672243</v>
      </c>
      <c r="K45" s="18" t="n">
        <v>0</v>
      </c>
      <c r="L45" s="20" t="n">
        <v>0</v>
      </c>
      <c r="M45" s="18" t="s">
        <v>404</v>
      </c>
      <c r="N45" s="20" t="s">
        <v>404</v>
      </c>
      <c r="O45" s="18" t="n">
        <v>0</v>
      </c>
      <c r="P45" s="20" t="n">
        <v>0</v>
      </c>
      <c r="Q45" s="18" t="n">
        <v>0</v>
      </c>
      <c r="R45" s="20" t="n">
        <v>0</v>
      </c>
      <c r="S45" s="18" t="n">
        <v>3.85800645</v>
      </c>
      <c r="T45" s="20" t="n">
        <v>1.58085549</v>
      </c>
    </row>
    <row r="46" spans="1:20">
      <c r="A46" s="15" t="s">
        <v>443</v>
      </c>
      <c r="B46" s="17" t="n">
        <v>23141</v>
      </c>
      <c r="C46" s="18">
        <f>(4196.0/B46*100)</f>
        <v/>
      </c>
      <c r="D46" s="19" t="n">
        <v>18945</v>
      </c>
      <c r="E46" s="18" t="n">
        <v>10.10359732</v>
      </c>
      <c r="F46" s="20" t="n">
        <v>1.61862924</v>
      </c>
      <c r="G46" s="18" t="n">
        <v>61.7713958</v>
      </c>
      <c r="H46" s="20" t="n">
        <v>2.59751304</v>
      </c>
      <c r="I46" s="18" t="n">
        <v>20.96839219</v>
      </c>
      <c r="J46" s="20" t="n">
        <v>2.2453557</v>
      </c>
      <c r="K46" s="18" t="n">
        <v>0</v>
      </c>
      <c r="L46" s="20" t="n">
        <v>0</v>
      </c>
      <c r="M46" s="18" t="s">
        <v>404</v>
      </c>
      <c r="N46" s="20" t="s">
        <v>404</v>
      </c>
      <c r="O46" s="18" t="n">
        <v>0</v>
      </c>
      <c r="P46" s="20" t="n">
        <v>0</v>
      </c>
      <c r="Q46" s="18" t="n">
        <v>0</v>
      </c>
      <c r="R46" s="20" t="n">
        <v>0</v>
      </c>
      <c r="S46" s="18" t="n">
        <v>7.15661469</v>
      </c>
      <c r="T46" s="20" t="n">
        <v>1.1259031</v>
      </c>
    </row>
    <row r="47" spans="1:20">
      <c r="A47" s="15" t="s">
        <v>444</v>
      </c>
      <c r="B47" s="17" t="n">
        <v>5928</v>
      </c>
      <c r="C47" s="18">
        <f>(0.0/B47*100)</f>
        <v/>
      </c>
      <c r="D47" s="19" t="n">
        <v>5928</v>
      </c>
      <c r="E47" s="18" t="n">
        <v>5.84125117</v>
      </c>
      <c r="F47" s="20" t="n">
        <v>1.88857257</v>
      </c>
      <c r="G47" s="18" t="n">
        <v>62.89488366</v>
      </c>
      <c r="H47" s="20" t="n">
        <v>4.55795079</v>
      </c>
      <c r="I47" s="18" t="n">
        <v>28.59173655</v>
      </c>
      <c r="J47" s="20" t="n">
        <v>3.99639601</v>
      </c>
      <c r="K47" s="18" t="n">
        <v>0</v>
      </c>
      <c r="L47" s="20" t="n">
        <v>0</v>
      </c>
      <c r="M47" s="18" t="s">
        <v>404</v>
      </c>
      <c r="N47" s="20" t="s">
        <v>404</v>
      </c>
      <c r="O47" s="18" t="n">
        <v>0</v>
      </c>
      <c r="P47" s="20" t="n">
        <v>0</v>
      </c>
      <c r="Q47" s="18" t="n">
        <v>0</v>
      </c>
      <c r="R47" s="20" t="n">
        <v>0</v>
      </c>
      <c r="S47" s="18" t="n">
        <v>2.67212861</v>
      </c>
      <c r="T47" s="20" t="n">
        <v>1.31373547</v>
      </c>
    </row>
    <row r="48" spans="1:20">
      <c r="A48" s="15" t="s">
        <v>445</v>
      </c>
      <c r="B48" s="17" t="n">
        <v>9841</v>
      </c>
      <c r="C48" s="18">
        <f>(40.0/B48*100)</f>
        <v/>
      </c>
      <c r="D48" s="19" t="n">
        <v>9801</v>
      </c>
      <c r="E48" s="18" t="n">
        <v>4.63263073</v>
      </c>
      <c r="F48" s="20" t="n">
        <v>1.48596916</v>
      </c>
      <c r="G48" s="18" t="n">
        <v>83.27267922999999</v>
      </c>
      <c r="H48" s="20" t="n">
        <v>2.76310961</v>
      </c>
      <c r="I48" s="18" t="n">
        <v>10.58666455</v>
      </c>
      <c r="J48" s="20" t="n">
        <v>2.12597841</v>
      </c>
      <c r="K48" s="18" t="n">
        <v>0</v>
      </c>
      <c r="L48" s="20" t="n">
        <v>0</v>
      </c>
      <c r="M48" s="18" t="s">
        <v>404</v>
      </c>
      <c r="N48" s="20" t="s">
        <v>404</v>
      </c>
      <c r="O48" s="18" t="n">
        <v>0</v>
      </c>
      <c r="P48" s="20" t="n">
        <v>0</v>
      </c>
      <c r="Q48" s="18" t="n">
        <v>0</v>
      </c>
      <c r="R48" s="20" t="n">
        <v>0</v>
      </c>
      <c r="S48" s="18" t="n">
        <v>1.50802548</v>
      </c>
      <c r="T48" s="20" t="n">
        <v>1.00255004</v>
      </c>
    </row>
    <row r="49" spans="1:20">
      <c r="A49" s="15" t="s">
        <v>446</v>
      </c>
      <c r="B49" s="17" t="n">
        <v>6349</v>
      </c>
      <c r="C49" s="18">
        <f>(52.0/B49*100)</f>
        <v/>
      </c>
      <c r="D49" s="19" t="n">
        <v>6297</v>
      </c>
      <c r="E49" s="18" t="n">
        <v>9.74925356</v>
      </c>
      <c r="F49" s="20" t="n">
        <v>2.19196564</v>
      </c>
      <c r="G49" s="18" t="n">
        <v>66.57305658</v>
      </c>
      <c r="H49" s="20" t="n">
        <v>3.46810695</v>
      </c>
      <c r="I49" s="18" t="n">
        <v>21.86891603</v>
      </c>
      <c r="J49" s="20" t="n">
        <v>2.93151573</v>
      </c>
      <c r="K49" s="18" t="n">
        <v>0</v>
      </c>
      <c r="L49" s="20" t="n">
        <v>0</v>
      </c>
      <c r="M49" s="18" t="s">
        <v>404</v>
      </c>
      <c r="N49" s="20" t="s">
        <v>404</v>
      </c>
      <c r="O49" s="18" t="n">
        <v>0</v>
      </c>
      <c r="P49" s="20" t="n">
        <v>0</v>
      </c>
      <c r="Q49" s="18" t="n">
        <v>0</v>
      </c>
      <c r="R49" s="20" t="n">
        <v>0</v>
      </c>
      <c r="S49" s="18" t="n">
        <v>1.80877382</v>
      </c>
      <c r="T49" s="20" t="n">
        <v>0.55785277</v>
      </c>
    </row>
    <row r="50" spans="1:20">
      <c r="A50" s="15" t="s">
        <v>447</v>
      </c>
      <c r="B50" s="17" t="n">
        <v>11795</v>
      </c>
      <c r="C50" s="18">
        <f>(1031.0/B50*100)</f>
        <v/>
      </c>
      <c r="D50" s="19" t="n">
        <v>10764</v>
      </c>
      <c r="E50" s="18" t="n">
        <v>2.64146097</v>
      </c>
      <c r="F50" s="20" t="n">
        <v>0.95841624</v>
      </c>
      <c r="G50" s="18" t="n">
        <v>78.99202294</v>
      </c>
      <c r="H50" s="20" t="n">
        <v>2.75728461</v>
      </c>
      <c r="I50" s="18" t="n">
        <v>11.56675803</v>
      </c>
      <c r="J50" s="20" t="n">
        <v>2.28433516</v>
      </c>
      <c r="K50" s="18" t="n">
        <v>0</v>
      </c>
      <c r="L50" s="20" t="n">
        <v>0</v>
      </c>
      <c r="M50" s="18" t="s">
        <v>404</v>
      </c>
      <c r="N50" s="20" t="s">
        <v>404</v>
      </c>
      <c r="O50" s="18" t="n">
        <v>0</v>
      </c>
      <c r="P50" s="20" t="n">
        <v>0</v>
      </c>
      <c r="Q50" s="18" t="n">
        <v>0</v>
      </c>
      <c r="R50" s="20" t="n">
        <v>0</v>
      </c>
      <c r="S50" s="18" t="n">
        <v>6.79975806</v>
      </c>
      <c r="T50" s="20" t="n">
        <v>1.66926681</v>
      </c>
    </row>
    <row r="51" spans="1:20">
      <c r="A51" s="15" t="s">
        <v>448</v>
      </c>
      <c r="B51" s="17" t="n">
        <v>6866</v>
      </c>
      <c r="C51" s="18">
        <f>(0.0/B51*100)</f>
        <v/>
      </c>
      <c r="D51" s="19" t="n">
        <v>6866</v>
      </c>
      <c r="E51" s="18" t="n">
        <v>12.82055227</v>
      </c>
      <c r="F51" s="20" t="n">
        <v>2.91450508</v>
      </c>
      <c r="G51" s="18" t="n">
        <v>56.49594527</v>
      </c>
      <c r="H51" s="20" t="n">
        <v>3.24887291</v>
      </c>
      <c r="I51" s="18" t="n">
        <v>29.38482468</v>
      </c>
      <c r="J51" s="20" t="n">
        <v>3.16051983</v>
      </c>
      <c r="K51" s="18" t="n">
        <v>0</v>
      </c>
      <c r="L51" s="20" t="n">
        <v>0</v>
      </c>
      <c r="M51" s="18" t="s">
        <v>404</v>
      </c>
      <c r="N51" s="20" t="s">
        <v>404</v>
      </c>
      <c r="O51" s="18" t="n">
        <v>0</v>
      </c>
      <c r="P51" s="20" t="n">
        <v>0</v>
      </c>
      <c r="Q51" s="18" t="n">
        <v>0</v>
      </c>
      <c r="R51" s="20" t="n">
        <v>0</v>
      </c>
      <c r="S51" s="18" t="n">
        <v>1.29867777</v>
      </c>
      <c r="T51" s="20" t="n">
        <v>0.77359415</v>
      </c>
    </row>
    <row r="52" spans="1:20">
      <c r="A52" s="15" t="s">
        <v>449</v>
      </c>
      <c r="B52" s="17" t="n">
        <v>5809</v>
      </c>
      <c r="C52" s="18">
        <f>(0.0/B52*100)</f>
        <v/>
      </c>
      <c r="D52" s="19" t="n">
        <v>5809</v>
      </c>
      <c r="E52" s="18" t="n">
        <v>3.83916144</v>
      </c>
      <c r="F52" s="20" t="n">
        <v>1.52722285</v>
      </c>
      <c r="G52" s="18" t="n">
        <v>72.25721319</v>
      </c>
      <c r="H52" s="20" t="n">
        <v>3.73811275</v>
      </c>
      <c r="I52" s="18" t="n">
        <v>23.12067942</v>
      </c>
      <c r="J52" s="20" t="n">
        <v>3.4664368</v>
      </c>
      <c r="K52" s="18" t="n">
        <v>0</v>
      </c>
      <c r="L52" s="20" t="n">
        <v>0</v>
      </c>
      <c r="M52" s="18" t="s">
        <v>404</v>
      </c>
      <c r="N52" s="20" t="s">
        <v>404</v>
      </c>
      <c r="O52" s="18" t="n">
        <v>0</v>
      </c>
      <c r="P52" s="20" t="n">
        <v>0</v>
      </c>
      <c r="Q52" s="18" t="n">
        <v>0</v>
      </c>
      <c r="R52" s="20" t="n">
        <v>0</v>
      </c>
      <c r="S52" s="18" t="n">
        <v>0.78294594</v>
      </c>
      <c r="T52" s="20" t="n">
        <v>0.08023548</v>
      </c>
    </row>
    <row r="53" spans="1:20">
      <c r="A53" s="15" t="s">
        <v>450</v>
      </c>
      <c r="B53" s="17" t="n">
        <v>5571</v>
      </c>
      <c r="C53" s="18">
        <f>(0.0/B53*100)</f>
        <v/>
      </c>
      <c r="D53" s="19" t="n">
        <v>5571</v>
      </c>
      <c r="E53" s="18" t="n">
        <v>21.40395261</v>
      </c>
      <c r="F53" s="20" t="n">
        <v>0.12879013</v>
      </c>
      <c r="G53" s="18" t="n">
        <v>35.39189485</v>
      </c>
      <c r="H53" s="20" t="n">
        <v>0.13176548</v>
      </c>
      <c r="I53" s="18" t="n">
        <v>43.09488056</v>
      </c>
      <c r="J53" s="20" t="n">
        <v>0.1412308</v>
      </c>
      <c r="K53" s="18" t="n">
        <v>0</v>
      </c>
      <c r="L53" s="20" t="n">
        <v>0</v>
      </c>
      <c r="M53" s="18" t="s">
        <v>404</v>
      </c>
      <c r="N53" s="20" t="s">
        <v>404</v>
      </c>
      <c r="O53" s="18" t="n">
        <v>0</v>
      </c>
      <c r="P53" s="20" t="n">
        <v>0</v>
      </c>
      <c r="Q53" s="18" t="n">
        <v>0</v>
      </c>
      <c r="R53" s="20" t="n">
        <v>0</v>
      </c>
      <c r="S53" s="18" t="n">
        <v>0.10927198</v>
      </c>
      <c r="T53" s="20" t="n">
        <v>0.02578596</v>
      </c>
    </row>
    <row r="54" spans="1:20">
      <c r="A54" s="15" t="s">
        <v>451</v>
      </c>
      <c r="B54" s="17" t="n">
        <v>4740</v>
      </c>
      <c r="C54" s="18">
        <f>(199.0/B54*100)</f>
        <v/>
      </c>
      <c r="D54" s="19" t="n">
        <v>4541</v>
      </c>
      <c r="E54" s="18" t="n">
        <v>11.18961578</v>
      </c>
      <c r="F54" s="20" t="n">
        <v>2.6095211</v>
      </c>
      <c r="G54" s="18" t="n">
        <v>83.36593804</v>
      </c>
      <c r="H54" s="20" t="n">
        <v>2.99688873</v>
      </c>
      <c r="I54" s="18" t="n">
        <v>3.67095209</v>
      </c>
      <c r="J54" s="20" t="n">
        <v>1.34305853</v>
      </c>
      <c r="K54" s="18" t="n">
        <v>0</v>
      </c>
      <c r="L54" s="20" t="n">
        <v>0</v>
      </c>
      <c r="M54" s="18" t="s">
        <v>404</v>
      </c>
      <c r="N54" s="20" t="s">
        <v>404</v>
      </c>
      <c r="O54" s="18" t="n">
        <v>0</v>
      </c>
      <c r="P54" s="20" t="n">
        <v>0</v>
      </c>
      <c r="Q54" s="18" t="n">
        <v>0</v>
      </c>
      <c r="R54" s="20" t="n">
        <v>0</v>
      </c>
      <c r="S54" s="18" t="n">
        <v>1.77349409</v>
      </c>
      <c r="T54" s="20" t="n">
        <v>0.88872246</v>
      </c>
    </row>
    <row r="55" spans="1:20">
      <c r="A55" s="15" t="s">
        <v>452</v>
      </c>
      <c r="B55" s="17" t="n">
        <v>5316</v>
      </c>
      <c r="C55" s="18">
        <f>(43.0/B55*100)</f>
        <v/>
      </c>
      <c r="D55" s="19" t="n">
        <v>5273</v>
      </c>
      <c r="E55" s="18" t="n">
        <v>5.07074541</v>
      </c>
      <c r="F55" s="20" t="n">
        <v>1.37491051</v>
      </c>
      <c r="G55" s="18" t="n">
        <v>69.7793075</v>
      </c>
      <c r="H55" s="20" t="n">
        <v>3.07195987</v>
      </c>
      <c r="I55" s="18" t="n">
        <v>20.33920113</v>
      </c>
      <c r="J55" s="20" t="n">
        <v>2.60151224</v>
      </c>
      <c r="K55" s="18" t="n">
        <v>0</v>
      </c>
      <c r="L55" s="20" t="n">
        <v>0</v>
      </c>
      <c r="M55" s="18" t="s">
        <v>404</v>
      </c>
      <c r="N55" s="20" t="s">
        <v>404</v>
      </c>
      <c r="O55" s="18" t="n">
        <v>0</v>
      </c>
      <c r="P55" s="20" t="n">
        <v>0</v>
      </c>
      <c r="Q55" s="18" t="n">
        <v>0.38265871</v>
      </c>
      <c r="R55" s="20" t="n">
        <v>0.37384275</v>
      </c>
      <c r="S55" s="18" t="n">
        <v>4.42808724</v>
      </c>
      <c r="T55" s="20" t="n">
        <v>1.27554753</v>
      </c>
    </row>
    <row r="56" spans="1:20">
      <c r="A56" s="15" t="s">
        <v>453</v>
      </c>
      <c r="B56" s="17" t="n">
        <v>5359</v>
      </c>
      <c r="C56" s="18">
        <f>(0.0/B56*100)</f>
        <v/>
      </c>
      <c r="D56" s="19" t="n">
        <v>5359</v>
      </c>
      <c r="E56" s="18" t="n">
        <v>7.11183369</v>
      </c>
      <c r="F56" s="20" t="n">
        <v>2.40528723</v>
      </c>
      <c r="G56" s="18" t="n">
        <v>72.34078748</v>
      </c>
      <c r="H56" s="20" t="n">
        <v>3.99143117</v>
      </c>
      <c r="I56" s="18" t="n">
        <v>16.09100003</v>
      </c>
      <c r="J56" s="20" t="n">
        <v>3.16763516</v>
      </c>
      <c r="K56" s="18" t="n">
        <v>0</v>
      </c>
      <c r="L56" s="20" t="n">
        <v>0</v>
      </c>
      <c r="M56" s="18" t="s">
        <v>404</v>
      </c>
      <c r="N56" s="20" t="s">
        <v>404</v>
      </c>
      <c r="O56" s="18" t="n">
        <v>0</v>
      </c>
      <c r="P56" s="20" t="n">
        <v>0</v>
      </c>
      <c r="Q56" s="18" t="n">
        <v>0</v>
      </c>
      <c r="R56" s="20" t="n">
        <v>0</v>
      </c>
      <c r="S56" s="18" t="n">
        <v>4.45637879</v>
      </c>
      <c r="T56" s="20" t="n">
        <v>1.66814099</v>
      </c>
    </row>
    <row r="57" spans="1:20">
      <c r="A57" s="15" t="s">
        <v>454</v>
      </c>
      <c r="B57" s="17" t="n">
        <v>6513</v>
      </c>
      <c r="C57" s="18">
        <f>(0.0/B57*100)</f>
        <v/>
      </c>
      <c r="D57" s="19" t="n">
        <v>6513</v>
      </c>
      <c r="E57" s="18" t="n">
        <v>13.81873586</v>
      </c>
      <c r="F57" s="20" t="n">
        <v>2.3937248</v>
      </c>
      <c r="G57" s="18" t="n">
        <v>76.42719737</v>
      </c>
      <c r="H57" s="20" t="n">
        <v>2.90491745</v>
      </c>
      <c r="I57" s="18" t="n">
        <v>6.726806</v>
      </c>
      <c r="J57" s="20" t="n">
        <v>1.88642796</v>
      </c>
      <c r="K57" s="18" t="n">
        <v>0</v>
      </c>
      <c r="L57" s="20" t="n">
        <v>0</v>
      </c>
      <c r="M57" s="18" t="s">
        <v>404</v>
      </c>
      <c r="N57" s="20" t="s">
        <v>404</v>
      </c>
      <c r="O57" s="18" t="n">
        <v>0</v>
      </c>
      <c r="P57" s="20" t="n">
        <v>0</v>
      </c>
      <c r="Q57" s="18" t="n">
        <v>2.15049369</v>
      </c>
      <c r="R57" s="20" t="n">
        <v>1.09535732</v>
      </c>
      <c r="S57" s="18" t="n">
        <v>0.87676709</v>
      </c>
      <c r="T57" s="20" t="n">
        <v>0.63175974</v>
      </c>
    </row>
    <row r="58" spans="1:20">
      <c r="A58" s="15" t="s">
        <v>455</v>
      </c>
      <c r="B58" s="17" t="n">
        <v>7267</v>
      </c>
      <c r="C58" s="18">
        <f>(0.0/B58*100)</f>
        <v/>
      </c>
      <c r="D58" s="19" t="n">
        <v>7267</v>
      </c>
      <c r="E58" s="18" t="n">
        <v>24.68057932</v>
      </c>
      <c r="F58" s="20" t="n">
        <v>2.99944882</v>
      </c>
      <c r="G58" s="18" t="n">
        <v>63.80131142</v>
      </c>
      <c r="H58" s="20" t="n">
        <v>3.35436672</v>
      </c>
      <c r="I58" s="18" t="n">
        <v>10.45450955</v>
      </c>
      <c r="J58" s="20" t="n">
        <v>2.09167453</v>
      </c>
      <c r="K58" s="18" t="n">
        <v>0</v>
      </c>
      <c r="L58" s="20" t="n">
        <v>0</v>
      </c>
      <c r="M58" s="18" t="s">
        <v>404</v>
      </c>
      <c r="N58" s="20" t="s">
        <v>404</v>
      </c>
      <c r="O58" s="18" t="n">
        <v>0</v>
      </c>
      <c r="P58" s="20" t="n">
        <v>0</v>
      </c>
      <c r="Q58" s="18" t="n">
        <v>0.6369356900000001</v>
      </c>
      <c r="R58" s="20" t="n">
        <v>0.63374328</v>
      </c>
      <c r="S58" s="18" t="n">
        <v>0.42666403</v>
      </c>
      <c r="T58" s="20" t="n">
        <v>0.42607785</v>
      </c>
    </row>
    <row r="59" spans="1:20">
      <c r="A59" s="15" t="s">
        <v>456</v>
      </c>
      <c r="B59" s="17" t="n">
        <v>4826</v>
      </c>
      <c r="C59" s="18">
        <f>(0.0/B59*100)</f>
        <v/>
      </c>
      <c r="D59" s="19" t="n">
        <v>4826</v>
      </c>
      <c r="E59" s="18" t="n">
        <v>13.24006433</v>
      </c>
      <c r="F59" s="20" t="n">
        <v>0.84020435</v>
      </c>
      <c r="G59" s="18" t="n">
        <v>64.18508611999999</v>
      </c>
      <c r="H59" s="20" t="n">
        <v>1.05466446</v>
      </c>
      <c r="I59" s="18" t="n">
        <v>20.88901767</v>
      </c>
      <c r="J59" s="20" t="n">
        <v>0.86419199</v>
      </c>
      <c r="K59" s="18" t="n">
        <v>0</v>
      </c>
      <c r="L59" s="20" t="n">
        <v>0</v>
      </c>
      <c r="M59" s="18" t="s">
        <v>404</v>
      </c>
      <c r="N59" s="20" t="s">
        <v>404</v>
      </c>
      <c r="O59" s="18" t="n">
        <v>0</v>
      </c>
      <c r="P59" s="20" t="n">
        <v>0</v>
      </c>
      <c r="Q59" s="18" t="n">
        <v>0</v>
      </c>
      <c r="R59" s="20" t="n">
        <v>0</v>
      </c>
      <c r="S59" s="18" t="n">
        <v>1.68583188</v>
      </c>
      <c r="T59" s="20" t="n">
        <v>0.25728051</v>
      </c>
    </row>
    <row r="60" spans="1:20">
      <c r="A60" s="15" t="s">
        <v>457</v>
      </c>
      <c r="B60" s="17" t="n">
        <v>4546</v>
      </c>
      <c r="C60" s="18">
        <f>(0.0/B60*100)</f>
        <v/>
      </c>
      <c r="D60" s="19" t="n">
        <v>4546</v>
      </c>
      <c r="E60" s="18" t="n">
        <v>9.37310175</v>
      </c>
      <c r="F60" s="20" t="n">
        <v>1.97777707</v>
      </c>
      <c r="G60" s="18" t="n">
        <v>47.57688425</v>
      </c>
      <c r="H60" s="20" t="n">
        <v>3.5877804</v>
      </c>
      <c r="I60" s="18" t="n">
        <v>30.55955206</v>
      </c>
      <c r="J60" s="20" t="n">
        <v>3.18695197</v>
      </c>
      <c r="K60" s="18" t="n">
        <v>0</v>
      </c>
      <c r="L60" s="20" t="n">
        <v>0</v>
      </c>
      <c r="M60" s="18" t="s">
        <v>404</v>
      </c>
      <c r="N60" s="20" t="s">
        <v>404</v>
      </c>
      <c r="O60" s="18" t="n">
        <v>0</v>
      </c>
      <c r="P60" s="20" t="n">
        <v>0</v>
      </c>
      <c r="Q60" s="18" t="n">
        <v>0</v>
      </c>
      <c r="R60" s="20" t="n">
        <v>0</v>
      </c>
      <c r="S60" s="18" t="n">
        <v>12.49046193</v>
      </c>
      <c r="T60" s="20" t="n">
        <v>2.55049886</v>
      </c>
    </row>
    <row r="61" spans="1:20">
      <c r="A61" s="15" t="s">
        <v>458</v>
      </c>
      <c r="B61" s="17" t="n">
        <v>6525</v>
      </c>
      <c r="C61" s="18">
        <f>(0.0/B61*100)</f>
        <v/>
      </c>
      <c r="D61" s="19" t="n">
        <v>6525</v>
      </c>
      <c r="E61" s="18" t="n">
        <v>2.75331514</v>
      </c>
      <c r="F61" s="20" t="n">
        <v>1.11076115</v>
      </c>
      <c r="G61" s="18" t="n">
        <v>71.51435398</v>
      </c>
      <c r="H61" s="20" t="n">
        <v>2.77935985</v>
      </c>
      <c r="I61" s="18" t="n">
        <v>25.15632275</v>
      </c>
      <c r="J61" s="20" t="n">
        <v>2.60081987</v>
      </c>
      <c r="K61" s="18" t="n">
        <v>0</v>
      </c>
      <c r="L61" s="20" t="n">
        <v>0</v>
      </c>
      <c r="M61" s="18" t="s">
        <v>404</v>
      </c>
      <c r="N61" s="20" t="s">
        <v>404</v>
      </c>
      <c r="O61" s="18" t="n">
        <v>0</v>
      </c>
      <c r="P61" s="20" t="n">
        <v>0</v>
      </c>
      <c r="Q61" s="18" t="n">
        <v>0</v>
      </c>
      <c r="R61" s="20" t="n">
        <v>0</v>
      </c>
      <c r="S61" s="18" t="n">
        <v>0.57600813</v>
      </c>
      <c r="T61" s="20" t="n">
        <v>0.55651078</v>
      </c>
    </row>
    <row r="62" spans="1:20">
      <c r="A62" s="15" t="s">
        <v>459</v>
      </c>
      <c r="B62" s="17" t="n">
        <v>4476</v>
      </c>
      <c r="C62" s="18">
        <f>(0.0/B62*100)</f>
        <v/>
      </c>
      <c r="D62" s="19" t="n">
        <v>4476</v>
      </c>
      <c r="E62" s="18" t="n">
        <v>0</v>
      </c>
      <c r="F62" s="20" t="n">
        <v>0</v>
      </c>
      <c r="G62" s="18" t="n">
        <v>73.81428484</v>
      </c>
      <c r="H62" s="20" t="n">
        <v>0.07179489</v>
      </c>
      <c r="I62" s="18" t="n">
        <v>26.18571516</v>
      </c>
      <c r="J62" s="20" t="n">
        <v>0.07179489</v>
      </c>
      <c r="K62" s="18" t="n">
        <v>0</v>
      </c>
      <c r="L62" s="20" t="n">
        <v>0</v>
      </c>
      <c r="M62" s="18" t="s">
        <v>404</v>
      </c>
      <c r="N62" s="20" t="s">
        <v>404</v>
      </c>
      <c r="O62" s="18" t="n">
        <v>0</v>
      </c>
      <c r="P62" s="20" t="n">
        <v>0</v>
      </c>
      <c r="Q62" s="18" t="n">
        <v>0</v>
      </c>
      <c r="R62" s="20" t="n">
        <v>0</v>
      </c>
      <c r="S62" s="18" t="n">
        <v>0</v>
      </c>
      <c r="T62" s="20" t="n">
        <v>0</v>
      </c>
    </row>
    <row r="63" spans="1:20">
      <c r="A63" s="15" t="s">
        <v>460</v>
      </c>
      <c r="B63" s="17" t="n">
        <v>5324</v>
      </c>
      <c r="C63" s="18">
        <f>(0.0/B63*100)</f>
        <v/>
      </c>
      <c r="D63" s="19" t="n">
        <v>5324</v>
      </c>
      <c r="E63" s="18" t="n">
        <v>18.67493163</v>
      </c>
      <c r="F63" s="20" t="n">
        <v>0.12895201</v>
      </c>
      <c r="G63" s="18" t="n">
        <v>52.24441598</v>
      </c>
      <c r="H63" s="20" t="n">
        <v>0.15409421</v>
      </c>
      <c r="I63" s="18" t="n">
        <v>14.82149039</v>
      </c>
      <c r="J63" s="20" t="n">
        <v>0.13569229</v>
      </c>
      <c r="K63" s="18" t="n">
        <v>0</v>
      </c>
      <c r="L63" s="20" t="n">
        <v>0</v>
      </c>
      <c r="M63" s="18" t="s">
        <v>404</v>
      </c>
      <c r="N63" s="20" t="s">
        <v>404</v>
      </c>
      <c r="O63" s="18" t="n">
        <v>0</v>
      </c>
      <c r="P63" s="20" t="n">
        <v>0</v>
      </c>
      <c r="Q63" s="18" t="n">
        <v>0.35204595</v>
      </c>
      <c r="R63" s="20" t="n">
        <v>0.01021929</v>
      </c>
      <c r="S63" s="18" t="n">
        <v>13.90711605</v>
      </c>
      <c r="T63" s="20" t="n">
        <v>0.16746412</v>
      </c>
    </row>
    <row r="64" spans="1:20">
      <c r="A64" s="15" t="s">
        <v>461</v>
      </c>
      <c r="B64" s="17" t="n">
        <v>3634</v>
      </c>
      <c r="C64" s="18">
        <f>(27.0/B64*100)</f>
        <v/>
      </c>
      <c r="D64" s="19" t="n">
        <v>3607</v>
      </c>
      <c r="E64" s="18" t="n">
        <v>5.2225312</v>
      </c>
      <c r="F64" s="20" t="n">
        <v>0.06889365</v>
      </c>
      <c r="G64" s="18" t="n">
        <v>48.20603778</v>
      </c>
      <c r="H64" s="20" t="n">
        <v>0.11530141</v>
      </c>
      <c r="I64" s="18" t="n">
        <v>46.57143102</v>
      </c>
      <c r="J64" s="20" t="n">
        <v>0.10549958</v>
      </c>
      <c r="K64" s="18" t="n">
        <v>0</v>
      </c>
      <c r="L64" s="20" t="n">
        <v>0</v>
      </c>
      <c r="M64" s="18" t="s">
        <v>404</v>
      </c>
      <c r="N64" s="20" t="s">
        <v>404</v>
      </c>
      <c r="O64" s="18" t="n">
        <v>0</v>
      </c>
      <c r="P64" s="20" t="n">
        <v>0</v>
      </c>
      <c r="Q64" s="18" t="n">
        <v>0</v>
      </c>
      <c r="R64" s="20" t="n">
        <v>0</v>
      </c>
      <c r="S64" s="18" t="n">
        <v>0</v>
      </c>
      <c r="T64" s="20" t="n">
        <v>0</v>
      </c>
    </row>
    <row r="65" spans="1:20">
      <c r="A65" s="15" t="s">
        <v>462</v>
      </c>
      <c r="B65" s="17" t="n">
        <v>5325</v>
      </c>
      <c r="C65" s="18">
        <f>(0.0/B65*100)</f>
        <v/>
      </c>
      <c r="D65" s="19" t="n">
        <v>5325</v>
      </c>
      <c r="E65" s="18" t="n">
        <v>5.91505961</v>
      </c>
      <c r="F65" s="20" t="n">
        <v>1.36878436</v>
      </c>
      <c r="G65" s="18" t="n">
        <v>74.51633201999999</v>
      </c>
      <c r="H65" s="20" t="n">
        <v>2.82819711</v>
      </c>
      <c r="I65" s="18" t="n">
        <v>18.62999759</v>
      </c>
      <c r="J65" s="20" t="n">
        <v>2.41995479</v>
      </c>
      <c r="K65" s="18" t="n">
        <v>0</v>
      </c>
      <c r="L65" s="20" t="n">
        <v>0</v>
      </c>
      <c r="M65" s="18" t="s">
        <v>404</v>
      </c>
      <c r="N65" s="20" t="s">
        <v>404</v>
      </c>
      <c r="O65" s="18" t="n">
        <v>0</v>
      </c>
      <c r="P65" s="20" t="n">
        <v>0</v>
      </c>
      <c r="Q65" s="18" t="n">
        <v>0</v>
      </c>
      <c r="R65" s="20" t="n">
        <v>0</v>
      </c>
      <c r="S65" s="18" t="n">
        <v>0.93861078</v>
      </c>
      <c r="T65" s="20" t="n">
        <v>0.56191259</v>
      </c>
    </row>
    <row r="66" spans="1:20">
      <c r="A66" s="15" t="s">
        <v>463</v>
      </c>
      <c r="B66" s="17" t="n">
        <v>5665</v>
      </c>
      <c r="C66" s="18">
        <f>(0.0/B66*100)</f>
        <v/>
      </c>
      <c r="D66" s="19" t="n">
        <v>5665</v>
      </c>
      <c r="E66" s="18" t="n">
        <v>18.73202289</v>
      </c>
      <c r="F66" s="20" t="n">
        <v>0.13554419</v>
      </c>
      <c r="G66" s="18" t="n">
        <v>52.57849127</v>
      </c>
      <c r="H66" s="20" t="n">
        <v>0.49054518</v>
      </c>
      <c r="I66" s="18" t="n">
        <v>28.68948584</v>
      </c>
      <c r="J66" s="20" t="n">
        <v>0.4638482</v>
      </c>
      <c r="K66" s="18" t="n">
        <v>0</v>
      </c>
      <c r="L66" s="20" t="n">
        <v>0</v>
      </c>
      <c r="M66" s="18" t="s">
        <v>404</v>
      </c>
      <c r="N66" s="20" t="s">
        <v>404</v>
      </c>
      <c r="O66" s="18" t="n">
        <v>0</v>
      </c>
      <c r="P66" s="20" t="n">
        <v>0</v>
      </c>
      <c r="Q66" s="18" t="n">
        <v>0</v>
      </c>
      <c r="R66" s="20" t="n">
        <v>0</v>
      </c>
      <c r="S66" s="18" t="n">
        <v>0</v>
      </c>
      <c r="T66" s="20" t="n">
        <v>0</v>
      </c>
    </row>
    <row r="67" spans="1:20">
      <c r="A67" s="15" t="s">
        <v>464</v>
      </c>
      <c r="B67" s="17" t="n">
        <v>6971</v>
      </c>
      <c r="C67" s="18">
        <f>(0.0/B67*100)</f>
        <v/>
      </c>
      <c r="D67" s="19" t="n">
        <v>6971</v>
      </c>
      <c r="E67" s="18" t="n">
        <v>6.07634778</v>
      </c>
      <c r="F67" s="20" t="n">
        <v>1.37471598</v>
      </c>
      <c r="G67" s="18" t="n">
        <v>57.87798379</v>
      </c>
      <c r="H67" s="20" t="n">
        <v>3.11248493</v>
      </c>
      <c r="I67" s="18" t="n">
        <v>35.13224957</v>
      </c>
      <c r="J67" s="20" t="n">
        <v>2.97520644</v>
      </c>
      <c r="K67" s="18" t="n">
        <v>0</v>
      </c>
      <c r="L67" s="20" t="n">
        <v>0</v>
      </c>
      <c r="M67" s="18" t="s">
        <v>404</v>
      </c>
      <c r="N67" s="20" t="s">
        <v>404</v>
      </c>
      <c r="O67" s="18" t="n">
        <v>0</v>
      </c>
      <c r="P67" s="20" t="n">
        <v>0</v>
      </c>
      <c r="Q67" s="18" t="n">
        <v>0</v>
      </c>
      <c r="R67" s="20" t="n">
        <v>0</v>
      </c>
      <c r="S67" s="18" t="n">
        <v>0.9134188600000001</v>
      </c>
      <c r="T67" s="20" t="n">
        <v>0.59902696</v>
      </c>
    </row>
    <row r="68" spans="1:20">
      <c r="A68" s="15" t="s">
        <v>465</v>
      </c>
      <c r="B68" s="17" t="n">
        <v>12083</v>
      </c>
      <c r="C68" s="18">
        <f>(0.0/B68*100)</f>
        <v/>
      </c>
      <c r="D68" s="19" t="n">
        <v>12083</v>
      </c>
      <c r="E68" s="18" t="n">
        <v>25.66991367</v>
      </c>
      <c r="F68" s="20" t="n">
        <v>0.08367031</v>
      </c>
      <c r="G68" s="18" t="n">
        <v>68.0067131</v>
      </c>
      <c r="H68" s="20" t="n">
        <v>0.10107476</v>
      </c>
      <c r="I68" s="18" t="n">
        <v>5.59256769</v>
      </c>
      <c r="J68" s="20" t="n">
        <v>0.04357502</v>
      </c>
      <c r="K68" s="18" t="n">
        <v>0</v>
      </c>
      <c r="L68" s="20" t="n">
        <v>0</v>
      </c>
      <c r="M68" s="18" t="s">
        <v>404</v>
      </c>
      <c r="N68" s="20" t="s">
        <v>404</v>
      </c>
      <c r="O68" s="18" t="n">
        <v>0</v>
      </c>
      <c r="P68" s="20" t="n">
        <v>0</v>
      </c>
      <c r="Q68" s="18" t="n">
        <v>0</v>
      </c>
      <c r="R68" s="20" t="n">
        <v>0</v>
      </c>
      <c r="S68" s="18" t="n">
        <v>0.73080554</v>
      </c>
      <c r="T68" s="20" t="n">
        <v>0.02197892</v>
      </c>
    </row>
    <row r="69" spans="1:20">
      <c r="A69" s="15" t="s">
        <v>466</v>
      </c>
      <c r="B69" s="17" t="n">
        <v>4876</v>
      </c>
      <c r="C69" s="18">
        <f>(0.0/B69*100)</f>
        <v/>
      </c>
      <c r="D69" s="19" t="n">
        <v>4876</v>
      </c>
      <c r="E69" s="18" t="n">
        <v>15.12884619</v>
      </c>
      <c r="F69" s="20" t="n">
        <v>2.59021176</v>
      </c>
      <c r="G69" s="18" t="n">
        <v>78.08009552</v>
      </c>
      <c r="H69" s="20" t="n">
        <v>2.859951</v>
      </c>
      <c r="I69" s="18" t="n">
        <v>6.79105829</v>
      </c>
      <c r="J69" s="20" t="n">
        <v>1.89022297</v>
      </c>
      <c r="K69" s="18" t="n">
        <v>0</v>
      </c>
      <c r="L69" s="20" t="n">
        <v>0</v>
      </c>
      <c r="M69" s="18" t="s">
        <v>404</v>
      </c>
      <c r="N69" s="20" t="s">
        <v>404</v>
      </c>
      <c r="O69" s="18" t="n">
        <v>0</v>
      </c>
      <c r="P69" s="20" t="n">
        <v>0</v>
      </c>
      <c r="Q69" s="18" t="n">
        <v>0</v>
      </c>
      <c r="R69" s="20" t="n">
        <v>0</v>
      </c>
      <c r="S69" s="18" t="n">
        <v>0</v>
      </c>
      <c r="T69" s="20" t="n">
        <v>0</v>
      </c>
    </row>
    <row r="70" spans="1:20">
      <c r="A70" s="15" t="s">
        <v>467</v>
      </c>
      <c r="B70" s="17" t="n">
        <v>6036</v>
      </c>
      <c r="C70" s="18">
        <f>(0.0/B70*100)</f>
        <v/>
      </c>
      <c r="D70" s="19" t="n">
        <v>6036</v>
      </c>
      <c r="E70" s="18" t="n">
        <v>2.83046952</v>
      </c>
      <c r="F70" s="20" t="n">
        <v>1.19962037</v>
      </c>
      <c r="G70" s="18" t="n">
        <v>77.02623379000001</v>
      </c>
      <c r="H70" s="20" t="n">
        <v>3.59981643</v>
      </c>
      <c r="I70" s="18" t="n">
        <v>18.9085288</v>
      </c>
      <c r="J70" s="20" t="n">
        <v>3.63627937</v>
      </c>
      <c r="K70" s="18" t="n">
        <v>0</v>
      </c>
      <c r="L70" s="20" t="n">
        <v>0</v>
      </c>
      <c r="M70" s="18" t="s">
        <v>404</v>
      </c>
      <c r="N70" s="20" t="s">
        <v>404</v>
      </c>
      <c r="O70" s="18" t="n">
        <v>0</v>
      </c>
      <c r="P70" s="20" t="n">
        <v>0</v>
      </c>
      <c r="Q70" s="18" t="n">
        <v>0</v>
      </c>
      <c r="R70" s="20" t="n">
        <v>0</v>
      </c>
      <c r="S70" s="18" t="n">
        <v>1.23476789</v>
      </c>
      <c r="T70" s="20" t="n">
        <v>0.70346756</v>
      </c>
    </row>
    <row r="71" spans="1:20">
      <c r="A71" s="15" t="s">
        <v>468</v>
      </c>
      <c r="B71" s="17" t="n">
        <v>6115</v>
      </c>
      <c r="C71" s="18">
        <f>(0.0/B71*100)</f>
        <v/>
      </c>
      <c r="D71" s="19" t="n">
        <v>6115</v>
      </c>
      <c r="E71" s="18" t="n">
        <v>7.20907109</v>
      </c>
      <c r="F71" s="20" t="n">
        <v>1.57561156</v>
      </c>
      <c r="G71" s="18" t="n">
        <v>86.89067344999999</v>
      </c>
      <c r="H71" s="20" t="n">
        <v>1.54769683</v>
      </c>
      <c r="I71" s="18" t="n">
        <v>5.40815016</v>
      </c>
      <c r="J71" s="20" t="n">
        <v>0.08085156</v>
      </c>
      <c r="K71" s="18" t="n">
        <v>0</v>
      </c>
      <c r="L71" s="20" t="n">
        <v>0</v>
      </c>
      <c r="M71" s="18" t="s">
        <v>404</v>
      </c>
      <c r="N71" s="20" t="s">
        <v>404</v>
      </c>
      <c r="O71" s="18" t="n">
        <v>0</v>
      </c>
      <c r="P71" s="20" t="n">
        <v>0</v>
      </c>
      <c r="Q71" s="18" t="n">
        <v>0</v>
      </c>
      <c r="R71" s="20" t="n">
        <v>0</v>
      </c>
      <c r="S71" s="18" t="n">
        <v>0.4921053</v>
      </c>
      <c r="T71" s="20" t="n">
        <v>0.02223664</v>
      </c>
    </row>
    <row r="72" spans="1:20">
      <c r="A72" s="15" t="s">
        <v>469</v>
      </c>
      <c r="B72" s="17" t="n">
        <v>7708</v>
      </c>
      <c r="C72" s="18">
        <f>(0.0/B72*100)</f>
        <v/>
      </c>
      <c r="D72" s="19" t="n">
        <v>7708</v>
      </c>
      <c r="E72" s="18" t="n">
        <v>11.91311935</v>
      </c>
      <c r="F72" s="20" t="n">
        <v>2.31699848</v>
      </c>
      <c r="G72" s="18" t="n">
        <v>62.62876842</v>
      </c>
      <c r="H72" s="20" t="n">
        <v>3.85381156</v>
      </c>
      <c r="I72" s="18" t="n">
        <v>23.00305447</v>
      </c>
      <c r="J72" s="20" t="n">
        <v>3.19083486</v>
      </c>
      <c r="K72" s="18" t="n">
        <v>0</v>
      </c>
      <c r="L72" s="20" t="n">
        <v>0</v>
      </c>
      <c r="M72" s="18" t="s">
        <v>404</v>
      </c>
      <c r="N72" s="20" t="s">
        <v>404</v>
      </c>
      <c r="O72" s="18" t="n">
        <v>0</v>
      </c>
      <c r="P72" s="20" t="n">
        <v>0</v>
      </c>
      <c r="Q72" s="18" t="n">
        <v>0</v>
      </c>
      <c r="R72" s="20" t="n">
        <v>0</v>
      </c>
      <c r="S72" s="18" t="n">
        <v>2.45505776</v>
      </c>
      <c r="T72" s="20" t="n">
        <v>1.18849738</v>
      </c>
    </row>
    <row r="73" spans="1:20">
      <c r="A73" s="15" t="s">
        <v>470</v>
      </c>
      <c r="B73" s="17" t="n">
        <v>8249</v>
      </c>
      <c r="C73" s="18">
        <f>(0.0/B73*100)</f>
        <v/>
      </c>
      <c r="D73" s="19" t="n">
        <v>8249</v>
      </c>
      <c r="E73" s="18" t="n">
        <v>13.39953073</v>
      </c>
      <c r="F73" s="20" t="n">
        <v>2.4138201</v>
      </c>
      <c r="G73" s="18" t="n">
        <v>72.02733151</v>
      </c>
      <c r="H73" s="20" t="n">
        <v>3.2867425</v>
      </c>
      <c r="I73" s="18" t="n">
        <v>11.88723833</v>
      </c>
      <c r="J73" s="20" t="n">
        <v>2.56431409</v>
      </c>
      <c r="K73" s="18" t="n">
        <v>0</v>
      </c>
      <c r="L73" s="20" t="n">
        <v>0</v>
      </c>
      <c r="M73" s="18" t="s">
        <v>404</v>
      </c>
      <c r="N73" s="20" t="s">
        <v>404</v>
      </c>
      <c r="O73" s="18" t="n">
        <v>0</v>
      </c>
      <c r="P73" s="20" t="n">
        <v>0</v>
      </c>
      <c r="Q73" s="18" t="n">
        <v>0</v>
      </c>
      <c r="R73" s="20" t="n">
        <v>0</v>
      </c>
      <c r="S73" s="18" t="n">
        <v>2.68589942</v>
      </c>
      <c r="T73" s="20" t="n">
        <v>1.17505607</v>
      </c>
    </row>
    <row r="74" spans="1:20">
      <c r="A74" s="15" t="s">
        <v>471</v>
      </c>
      <c r="B74" s="17" t="n">
        <v>4692</v>
      </c>
      <c r="C74" s="18">
        <f>(484.0/B74*100)</f>
        <v/>
      </c>
      <c r="D74" s="19" t="n">
        <v>4208</v>
      </c>
      <c r="E74" s="18" t="n">
        <v>4.57047859</v>
      </c>
      <c r="F74" s="20" t="n">
        <v>0.09639958999999999</v>
      </c>
      <c r="G74" s="18" t="n">
        <v>39.98884239</v>
      </c>
      <c r="H74" s="20" t="n">
        <v>0.27896884</v>
      </c>
      <c r="I74" s="18" t="n">
        <v>54.29462755</v>
      </c>
      <c r="J74" s="20" t="n">
        <v>0.2998199</v>
      </c>
      <c r="K74" s="18" t="n">
        <v>0</v>
      </c>
      <c r="L74" s="20" t="n">
        <v>0</v>
      </c>
      <c r="M74" s="18" t="s">
        <v>404</v>
      </c>
      <c r="N74" s="20" t="s">
        <v>404</v>
      </c>
      <c r="O74" s="18" t="n">
        <v>0</v>
      </c>
      <c r="P74" s="20" t="n">
        <v>0</v>
      </c>
      <c r="Q74" s="18" t="n">
        <v>0</v>
      </c>
      <c r="R74" s="20" t="n">
        <v>0</v>
      </c>
      <c r="S74" s="18" t="n">
        <v>1.14605147</v>
      </c>
      <c r="T74" s="20" t="n">
        <v>0.05181422</v>
      </c>
    </row>
    <row r="75" spans="1:20">
      <c r="A75" s="15" t="s">
        <v>472</v>
      </c>
      <c r="B75" s="17" t="n">
        <v>5375</v>
      </c>
      <c r="C75" s="18">
        <f>(483.0/B75*100)</f>
        <v/>
      </c>
      <c r="D75" s="19" t="n">
        <v>4892</v>
      </c>
      <c r="E75" s="18" t="n">
        <v>19.2761872</v>
      </c>
      <c r="F75" s="20" t="n">
        <v>3.59473661</v>
      </c>
      <c r="G75" s="18" t="n">
        <v>22.29768365</v>
      </c>
      <c r="H75" s="20" t="n">
        <v>3.65893587</v>
      </c>
      <c r="I75" s="18" t="n">
        <v>44.75090572</v>
      </c>
      <c r="J75" s="20" t="n">
        <v>4.2178567</v>
      </c>
      <c r="K75" s="18" t="n">
        <v>0</v>
      </c>
      <c r="L75" s="20" t="n">
        <v>0</v>
      </c>
      <c r="M75" s="18" t="s">
        <v>404</v>
      </c>
      <c r="N75" s="20" t="s">
        <v>404</v>
      </c>
      <c r="O75" s="18" t="n">
        <v>0</v>
      </c>
      <c r="P75" s="20" t="n">
        <v>0</v>
      </c>
      <c r="Q75" s="18" t="n">
        <v>0</v>
      </c>
      <c r="R75" s="20" t="n">
        <v>0</v>
      </c>
      <c r="S75" s="18" t="n">
        <v>13.67522343</v>
      </c>
      <c r="T75" s="20" t="n">
        <v>3.02841589</v>
      </c>
    </row>
    <row r="76" spans="1:20">
      <c r="A76" s="15" t="s">
        <v>473</v>
      </c>
      <c r="B76" s="17" t="n">
        <v>14167</v>
      </c>
      <c r="C76" s="18">
        <f>(1400.0/B76*100)</f>
        <v/>
      </c>
      <c r="D76" s="19" t="n">
        <v>12767</v>
      </c>
      <c r="E76" s="18" t="n">
        <v>20.475042</v>
      </c>
      <c r="F76" s="20" t="n">
        <v>2.09720479</v>
      </c>
      <c r="G76" s="18" t="n">
        <v>62.8707544</v>
      </c>
      <c r="H76" s="20" t="n">
        <v>2.53150918</v>
      </c>
      <c r="I76" s="18" t="n">
        <v>8.97930483</v>
      </c>
      <c r="J76" s="20" t="n">
        <v>1.44059202</v>
      </c>
      <c r="K76" s="18" t="n">
        <v>0</v>
      </c>
      <c r="L76" s="20" t="n">
        <v>0</v>
      </c>
      <c r="M76" s="18" t="s">
        <v>404</v>
      </c>
      <c r="N76" s="20" t="s">
        <v>404</v>
      </c>
      <c r="O76" s="18" t="n">
        <v>0</v>
      </c>
      <c r="P76" s="20" t="n">
        <v>0</v>
      </c>
      <c r="Q76" s="18" t="n">
        <v>0</v>
      </c>
      <c r="R76" s="20" t="n">
        <v>0</v>
      </c>
      <c r="S76" s="18" t="n">
        <v>7.67489877</v>
      </c>
      <c r="T76" s="20" t="n">
        <v>1.80355379</v>
      </c>
    </row>
    <row r="77" spans="1:20">
      <c r="A77" s="15" t="s">
        <v>474</v>
      </c>
      <c r="B77" s="17" t="n">
        <v>6062</v>
      </c>
      <c r="C77" s="18">
        <f>(0.0/B77*100)</f>
        <v/>
      </c>
      <c r="D77" s="19" t="n">
        <v>6062</v>
      </c>
      <c r="E77" s="18" t="n">
        <v>6.80859227</v>
      </c>
      <c r="F77" s="20" t="n">
        <v>1.51801236</v>
      </c>
      <c r="G77" s="18" t="n">
        <v>51.11311084</v>
      </c>
      <c r="H77" s="20" t="n">
        <v>3.05879172</v>
      </c>
      <c r="I77" s="18" t="n">
        <v>42.07829689</v>
      </c>
      <c r="J77" s="20" t="n">
        <v>3.17901146</v>
      </c>
      <c r="K77" s="18" t="n">
        <v>0</v>
      </c>
      <c r="L77" s="20" t="n">
        <v>0</v>
      </c>
      <c r="M77" s="18" t="s">
        <v>404</v>
      </c>
      <c r="N77" s="20" t="s">
        <v>404</v>
      </c>
      <c r="O77" s="18" t="n">
        <v>0</v>
      </c>
      <c r="P77" s="20" t="n">
        <v>0</v>
      </c>
      <c r="Q77" s="18" t="n">
        <v>0</v>
      </c>
      <c r="R77" s="20" t="n">
        <v>0</v>
      </c>
      <c r="S77" s="18" t="n">
        <v>0</v>
      </c>
      <c r="T77" s="20" t="n">
        <v>0</v>
      </c>
    </row>
    <row r="78" spans="1:20">
      <c r="A78" s="15" t="s">
        <v>475</v>
      </c>
      <c r="B78" s="17" t="n">
        <v>5826</v>
      </c>
      <c r="C78" s="18">
        <f>(0.0/B78*100)</f>
        <v/>
      </c>
      <c r="D78" s="19" t="n">
        <v>5826</v>
      </c>
      <c r="E78" s="18" t="n">
        <v>13.36270777</v>
      </c>
      <c r="F78" s="20" t="n">
        <v>2.72590669</v>
      </c>
      <c r="G78" s="18" t="n">
        <v>75.39144257</v>
      </c>
      <c r="H78" s="20" t="n">
        <v>3.65457775</v>
      </c>
      <c r="I78" s="18" t="n">
        <v>8.25298398</v>
      </c>
      <c r="J78" s="20" t="n">
        <v>2.11399503</v>
      </c>
      <c r="K78" s="18" t="n">
        <v>0</v>
      </c>
      <c r="L78" s="20" t="n">
        <v>0</v>
      </c>
      <c r="M78" s="18" t="s">
        <v>404</v>
      </c>
      <c r="N78" s="20" t="s">
        <v>404</v>
      </c>
      <c r="O78" s="18" t="n">
        <v>0</v>
      </c>
      <c r="P78" s="20" t="n">
        <v>0</v>
      </c>
      <c r="Q78" s="18" t="n">
        <v>0</v>
      </c>
      <c r="R78" s="20" t="n">
        <v>0</v>
      </c>
      <c r="S78" s="18" t="n">
        <v>2.99286568</v>
      </c>
      <c r="T78" s="20" t="n">
        <v>1.94765822</v>
      </c>
    </row>
    <row customHeight="1" ht="25" r="79" spans="1:20">
      <c r="A79" s="15" t="s">
        <v>476</v>
      </c>
      <c r="B79" s="17" t="n">
        <v>1657</v>
      </c>
      <c r="C79" s="18">
        <f>(21.0/B79*100)</f>
        <v/>
      </c>
      <c r="D79" s="19" t="n">
        <v>1636</v>
      </c>
      <c r="E79" s="18" t="n">
        <v>6.67933568</v>
      </c>
      <c r="F79" s="20" t="n">
        <v>3.57568457</v>
      </c>
      <c r="G79" s="18" t="n">
        <v>56.5489442</v>
      </c>
      <c r="H79" s="20" t="n">
        <v>7.14032796</v>
      </c>
      <c r="I79" s="18" t="n">
        <v>35.94622185</v>
      </c>
      <c r="J79" s="20" t="n">
        <v>6.96739938</v>
      </c>
      <c r="K79" s="18" t="n">
        <v>0</v>
      </c>
      <c r="L79" s="20" t="n">
        <v>0</v>
      </c>
      <c r="M79" s="18" t="s">
        <v>404</v>
      </c>
      <c r="N79" s="20" t="s">
        <v>404</v>
      </c>
      <c r="O79" s="18" t="n">
        <v>0</v>
      </c>
      <c r="P79" s="20" t="n">
        <v>0</v>
      </c>
      <c r="Q79" s="18" t="n">
        <v>0</v>
      </c>
      <c r="R79" s="20" t="n">
        <v>0</v>
      </c>
      <c r="S79" s="18" t="n">
        <v>0.82549827</v>
      </c>
      <c r="T79" s="20" t="n">
        <v>0.83341526</v>
      </c>
    </row>
    <row r="80" spans="1:20">
      <c r="A80" s="15" t="s">
        <v>477</v>
      </c>
      <c r="B80" s="17" t="n">
        <v>7841</v>
      </c>
      <c r="C80" s="18">
        <f>(0.0/B80*100)</f>
        <v/>
      </c>
      <c r="D80" s="19" t="n">
        <v>7841</v>
      </c>
      <c r="E80" s="18" t="n">
        <v>3.29672233</v>
      </c>
      <c r="F80" s="20" t="n">
        <v>1.24290726</v>
      </c>
      <c r="G80" s="18" t="n">
        <v>91.67385759</v>
      </c>
      <c r="H80" s="20" t="n">
        <v>2.01005789</v>
      </c>
      <c r="I80" s="18" t="n">
        <v>5.02942008</v>
      </c>
      <c r="J80" s="20" t="n">
        <v>1.57218112</v>
      </c>
      <c r="K80" s="18" t="n">
        <v>0</v>
      </c>
      <c r="L80" s="20" t="n">
        <v>0</v>
      </c>
      <c r="M80" s="18" t="s">
        <v>404</v>
      </c>
      <c r="N80" s="20" t="s">
        <v>404</v>
      </c>
      <c r="O80" s="18" t="n">
        <v>0</v>
      </c>
      <c r="P80" s="20" t="n">
        <v>0</v>
      </c>
      <c r="Q80" s="18" t="n">
        <v>0</v>
      </c>
      <c r="R80" s="20" t="n">
        <v>0</v>
      </c>
      <c r="S80" s="18" t="n">
        <v>0</v>
      </c>
      <c r="T80" s="20" t="n">
        <v>0</v>
      </c>
    </row>
    <row r="81" spans="1:20">
      <c r="A81" s="21" t="s">
        <v>478</v>
      </c>
      <c r="B81" s="17" t="n">
        <v>8861</v>
      </c>
      <c r="C81" s="18">
        <f>(0.0/B81*100)</f>
        <v/>
      </c>
      <c r="D81" s="19" t="n">
        <v>8861</v>
      </c>
      <c r="E81" s="18" t="n">
        <v>11.75262841</v>
      </c>
      <c r="F81" s="20" t="n">
        <v>2.62530066</v>
      </c>
      <c r="G81" s="18" t="n">
        <v>80.91869375</v>
      </c>
      <c r="H81" s="20" t="n">
        <v>3.27014604</v>
      </c>
      <c r="I81" s="18" t="n">
        <v>7.3086984</v>
      </c>
      <c r="J81" s="20" t="n">
        <v>1.92254245</v>
      </c>
      <c r="K81" s="18" t="n">
        <v>0</v>
      </c>
      <c r="L81" s="20" t="n">
        <v>0</v>
      </c>
      <c r="M81" s="18" t="s">
        <v>404</v>
      </c>
      <c r="N81" s="20" t="s">
        <v>404</v>
      </c>
      <c r="O81" s="18" t="n">
        <v>0</v>
      </c>
      <c r="P81" s="20" t="n">
        <v>0</v>
      </c>
      <c r="Q81" s="18" t="n">
        <v>0</v>
      </c>
      <c r="R81" s="20" t="n">
        <v>0</v>
      </c>
      <c r="S81" s="18" t="n">
        <v>0.01997943</v>
      </c>
      <c r="T81" s="20" t="n">
        <v>0.00074735</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685</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16.0752824</v>
      </c>
      <c r="F7" s="20" t="n">
        <v>1.5991417</v>
      </c>
      <c r="G7" s="18" t="n">
        <v>76.9722924</v>
      </c>
      <c r="H7" s="20" t="n">
        <v>1.79803869</v>
      </c>
      <c r="I7" s="18" t="n">
        <v>2.26648159</v>
      </c>
      <c r="J7" s="20" t="n">
        <v>0.55503678</v>
      </c>
      <c r="K7" s="18" t="n">
        <v>0</v>
      </c>
      <c r="L7" s="20" t="n">
        <v>0</v>
      </c>
      <c r="M7" s="18" t="s">
        <v>404</v>
      </c>
      <c r="N7" s="20" t="s">
        <v>404</v>
      </c>
      <c r="O7" s="18" t="n">
        <v>0</v>
      </c>
      <c r="P7" s="20" t="n">
        <v>0</v>
      </c>
      <c r="Q7" s="18" t="n">
        <v>0</v>
      </c>
      <c r="R7" s="20" t="n">
        <v>0</v>
      </c>
      <c r="S7" s="18" t="n">
        <v>4.68594361</v>
      </c>
      <c r="T7" s="20" t="n">
        <v>0.88803523</v>
      </c>
    </row>
    <row r="8" spans="1:20">
      <c r="A8" s="15" t="s">
        <v>405</v>
      </c>
      <c r="B8" s="17" t="n">
        <v>7007</v>
      </c>
      <c r="C8" s="18">
        <f>(0.0/B8*100)</f>
        <v/>
      </c>
      <c r="D8" s="19" t="n">
        <v>7007</v>
      </c>
      <c r="E8" s="18" t="n">
        <v>9.580374689999999</v>
      </c>
      <c r="F8" s="20" t="n">
        <v>2.06900988</v>
      </c>
      <c r="G8" s="18" t="n">
        <v>60.77937821</v>
      </c>
      <c r="H8" s="20" t="n">
        <v>3.47068789</v>
      </c>
      <c r="I8" s="18" t="n">
        <v>23.50222826</v>
      </c>
      <c r="J8" s="20" t="n">
        <v>3.2107627</v>
      </c>
      <c r="K8" s="18" t="n">
        <v>0</v>
      </c>
      <c r="L8" s="20" t="n">
        <v>0</v>
      </c>
      <c r="M8" s="18" t="s">
        <v>404</v>
      </c>
      <c r="N8" s="20" t="s">
        <v>404</v>
      </c>
      <c r="O8" s="18" t="n">
        <v>0</v>
      </c>
      <c r="P8" s="20" t="n">
        <v>0</v>
      </c>
      <c r="Q8" s="18" t="n">
        <v>0</v>
      </c>
      <c r="R8" s="20" t="n">
        <v>0</v>
      </c>
      <c r="S8" s="18" t="n">
        <v>6.13801884</v>
      </c>
      <c r="T8" s="20" t="n">
        <v>1.91769125</v>
      </c>
    </row>
    <row r="9" spans="1:20">
      <c r="A9" s="15" t="s">
        <v>406</v>
      </c>
      <c r="B9" s="17" t="n">
        <v>9651</v>
      </c>
      <c r="C9" s="18">
        <f>(200.0/B9*100)</f>
        <v/>
      </c>
      <c r="D9" s="19" t="n">
        <v>9451</v>
      </c>
      <c r="E9" s="18" t="n">
        <v>3.1433759</v>
      </c>
      <c r="F9" s="20" t="n">
        <v>1.09057572</v>
      </c>
      <c r="G9" s="18" t="n">
        <v>70.96925096</v>
      </c>
      <c r="H9" s="20" t="n">
        <v>2.88610701</v>
      </c>
      <c r="I9" s="18" t="n">
        <v>16.13276923</v>
      </c>
      <c r="J9" s="20" t="n">
        <v>2.06898207</v>
      </c>
      <c r="K9" s="18" t="n">
        <v>0</v>
      </c>
      <c r="L9" s="20" t="n">
        <v>0</v>
      </c>
      <c r="M9" s="18" t="s">
        <v>404</v>
      </c>
      <c r="N9" s="20" t="s">
        <v>404</v>
      </c>
      <c r="O9" s="18" t="n">
        <v>0</v>
      </c>
      <c r="P9" s="20" t="n">
        <v>0</v>
      </c>
      <c r="Q9" s="18" t="n">
        <v>0</v>
      </c>
      <c r="R9" s="20" t="n">
        <v>0</v>
      </c>
      <c r="S9" s="18" t="n">
        <v>9.754603899999999</v>
      </c>
      <c r="T9" s="20" t="n">
        <v>2.23952308</v>
      </c>
    </row>
    <row r="10" spans="1:20">
      <c r="A10" s="15" t="s">
        <v>407</v>
      </c>
      <c r="B10" s="17" t="n">
        <v>20058</v>
      </c>
      <c r="C10" s="18">
        <f>(3112.0/B10*100)</f>
        <v/>
      </c>
      <c r="D10" s="19" t="n">
        <v>16946</v>
      </c>
      <c r="E10" s="18" t="n">
        <v>35.04296521</v>
      </c>
      <c r="F10" s="20" t="n">
        <v>2.38303151</v>
      </c>
      <c r="G10" s="18" t="n">
        <v>51.3006863</v>
      </c>
      <c r="H10" s="20" t="n">
        <v>2.68068181</v>
      </c>
      <c r="I10" s="18" t="n">
        <v>11.67002498</v>
      </c>
      <c r="J10" s="20" t="n">
        <v>1.7140343</v>
      </c>
      <c r="K10" s="18" t="n">
        <v>0</v>
      </c>
      <c r="L10" s="20" t="n">
        <v>0</v>
      </c>
      <c r="M10" s="18" t="s">
        <v>404</v>
      </c>
      <c r="N10" s="20" t="s">
        <v>404</v>
      </c>
      <c r="O10" s="18" t="n">
        <v>0</v>
      </c>
      <c r="P10" s="20" t="n">
        <v>0</v>
      </c>
      <c r="Q10" s="18" t="n">
        <v>0</v>
      </c>
      <c r="R10" s="20" t="n">
        <v>0</v>
      </c>
      <c r="S10" s="18" t="n">
        <v>1.98632351</v>
      </c>
      <c r="T10" s="20" t="n">
        <v>0.24580621</v>
      </c>
    </row>
    <row r="11" spans="1:20">
      <c r="A11" s="15" t="s">
        <v>408</v>
      </c>
      <c r="B11" s="17" t="n">
        <v>7053</v>
      </c>
      <c r="C11" s="18">
        <f>(212.0/B11*100)</f>
        <v/>
      </c>
      <c r="D11" s="19" t="n">
        <v>6841</v>
      </c>
      <c r="E11" s="18" t="n">
        <v>1.40159926</v>
      </c>
      <c r="F11" s="20" t="n">
        <v>0.56918788</v>
      </c>
      <c r="G11" s="18" t="n">
        <v>54.1924547</v>
      </c>
      <c r="H11" s="20" t="n">
        <v>4.17607197</v>
      </c>
      <c r="I11" s="18" t="n">
        <v>42.35282024</v>
      </c>
      <c r="J11" s="20" t="n">
        <v>4.17808795</v>
      </c>
      <c r="K11" s="18" t="n">
        <v>0</v>
      </c>
      <c r="L11" s="20" t="n">
        <v>0</v>
      </c>
      <c r="M11" s="18" t="s">
        <v>404</v>
      </c>
      <c r="N11" s="20" t="s">
        <v>404</v>
      </c>
      <c r="O11" s="18" t="n">
        <v>0</v>
      </c>
      <c r="P11" s="20" t="n">
        <v>0</v>
      </c>
      <c r="Q11" s="18" t="n">
        <v>0</v>
      </c>
      <c r="R11" s="20" t="n">
        <v>0</v>
      </c>
      <c r="S11" s="18" t="n">
        <v>2.0531258</v>
      </c>
      <c r="T11" s="20" t="n">
        <v>1.28908992</v>
      </c>
    </row>
    <row r="12" spans="1:20">
      <c r="A12" s="15" t="s">
        <v>409</v>
      </c>
      <c r="B12" s="17" t="n">
        <v>6894</v>
      </c>
      <c r="C12" s="18">
        <f>(106.0/B12*100)</f>
        <v/>
      </c>
      <c r="D12" s="19" t="n">
        <v>6788</v>
      </c>
      <c r="E12" s="18" t="n">
        <v>0.10359838</v>
      </c>
      <c r="F12" s="20" t="n">
        <v>0.10251658</v>
      </c>
      <c r="G12" s="18" t="n">
        <v>94.67297949</v>
      </c>
      <c r="H12" s="20" t="n">
        <v>1.31824722</v>
      </c>
      <c r="I12" s="18" t="n">
        <v>4.3400125</v>
      </c>
      <c r="J12" s="20" t="n">
        <v>1.15695328</v>
      </c>
      <c r="K12" s="18" t="n">
        <v>0</v>
      </c>
      <c r="L12" s="20" t="n">
        <v>0</v>
      </c>
      <c r="M12" s="18" t="s">
        <v>404</v>
      </c>
      <c r="N12" s="20" t="s">
        <v>404</v>
      </c>
      <c r="O12" s="18" t="n">
        <v>0</v>
      </c>
      <c r="P12" s="20" t="n">
        <v>0</v>
      </c>
      <c r="Q12" s="18" t="n">
        <v>0</v>
      </c>
      <c r="R12" s="20" t="n">
        <v>0</v>
      </c>
      <c r="S12" s="18" t="n">
        <v>0.8834096299999999</v>
      </c>
      <c r="T12" s="20" t="n">
        <v>0.6158055099999999</v>
      </c>
    </row>
    <row r="13" spans="1:20">
      <c r="A13" s="15" t="s">
        <v>410</v>
      </c>
      <c r="B13" s="17" t="n">
        <v>7161</v>
      </c>
      <c r="C13" s="18">
        <f>(1175.0/B13*100)</f>
        <v/>
      </c>
      <c r="D13" s="19" t="n">
        <v>5986</v>
      </c>
      <c r="E13" s="18" t="n">
        <v>6.59376343</v>
      </c>
      <c r="F13" s="20" t="n">
        <v>1.88445237</v>
      </c>
      <c r="G13" s="18" t="n">
        <v>54.46284331</v>
      </c>
      <c r="H13" s="20" t="n">
        <v>3.13903304</v>
      </c>
      <c r="I13" s="18" t="n">
        <v>31.85441866</v>
      </c>
      <c r="J13" s="20" t="n">
        <v>3.31347651</v>
      </c>
      <c r="K13" s="18" t="n">
        <v>0</v>
      </c>
      <c r="L13" s="20" t="n">
        <v>0</v>
      </c>
      <c r="M13" s="18" t="s">
        <v>404</v>
      </c>
      <c r="N13" s="20" t="s">
        <v>404</v>
      </c>
      <c r="O13" s="18" t="n">
        <v>0</v>
      </c>
      <c r="P13" s="20" t="n">
        <v>0</v>
      </c>
      <c r="Q13" s="18" t="n">
        <v>0</v>
      </c>
      <c r="R13" s="20" t="n">
        <v>0</v>
      </c>
      <c r="S13" s="18" t="n">
        <v>7.08897459</v>
      </c>
      <c r="T13" s="20" t="n">
        <v>1.74009838</v>
      </c>
    </row>
    <row r="14" spans="1:20">
      <c r="A14" s="15" t="s">
        <v>411</v>
      </c>
      <c r="B14" s="17" t="n">
        <v>5587</v>
      </c>
      <c r="C14" s="18">
        <f>(0.0/B14*100)</f>
        <v/>
      </c>
      <c r="D14" s="19" t="n">
        <v>5587</v>
      </c>
      <c r="E14" s="18" t="n">
        <v>4.80122381</v>
      </c>
      <c r="F14" s="20" t="n">
        <v>1.02107237</v>
      </c>
      <c r="G14" s="18" t="n">
        <v>92.3182704</v>
      </c>
      <c r="H14" s="20" t="n">
        <v>1.28384722</v>
      </c>
      <c r="I14" s="18" t="n">
        <v>2.2674631</v>
      </c>
      <c r="J14" s="20" t="n">
        <v>0.78710269</v>
      </c>
      <c r="K14" s="18" t="n">
        <v>0</v>
      </c>
      <c r="L14" s="20" t="n">
        <v>0</v>
      </c>
      <c r="M14" s="18" t="s">
        <v>404</v>
      </c>
      <c r="N14" s="20" t="s">
        <v>404</v>
      </c>
      <c r="O14" s="18" t="n">
        <v>0</v>
      </c>
      <c r="P14" s="20" t="n">
        <v>0</v>
      </c>
      <c r="Q14" s="18" t="n">
        <v>0</v>
      </c>
      <c r="R14" s="20" t="n">
        <v>0</v>
      </c>
      <c r="S14" s="18" t="n">
        <v>0.61304268</v>
      </c>
      <c r="T14" s="20" t="n">
        <v>0.03758301</v>
      </c>
    </row>
    <row r="15" spans="1:20">
      <c r="A15" s="15" t="s">
        <v>412</v>
      </c>
      <c r="B15" s="17" t="n">
        <v>5882</v>
      </c>
      <c r="C15" s="18">
        <f>(0.0/B15*100)</f>
        <v/>
      </c>
      <c r="D15" s="19" t="n">
        <v>5882</v>
      </c>
      <c r="E15" s="18" t="n">
        <v>4.21964442</v>
      </c>
      <c r="F15" s="20" t="n">
        <v>1.61477058</v>
      </c>
      <c r="G15" s="18" t="n">
        <v>59.54832538</v>
      </c>
      <c r="H15" s="20" t="n">
        <v>3.89069197</v>
      </c>
      <c r="I15" s="18" t="n">
        <v>32.99397707</v>
      </c>
      <c r="J15" s="20" t="n">
        <v>3.62636396</v>
      </c>
      <c r="K15" s="18" t="n">
        <v>0</v>
      </c>
      <c r="L15" s="20" t="n">
        <v>0</v>
      </c>
      <c r="M15" s="18" t="s">
        <v>404</v>
      </c>
      <c r="N15" s="20" t="s">
        <v>404</v>
      </c>
      <c r="O15" s="18" t="n">
        <v>0</v>
      </c>
      <c r="P15" s="20" t="n">
        <v>0</v>
      </c>
      <c r="Q15" s="18" t="n">
        <v>0</v>
      </c>
      <c r="R15" s="20" t="n">
        <v>0</v>
      </c>
      <c r="S15" s="18" t="n">
        <v>3.23805313</v>
      </c>
      <c r="T15" s="20" t="n">
        <v>1.45267909</v>
      </c>
    </row>
    <row r="16" spans="1:20">
      <c r="A16" s="15" t="s">
        <v>413</v>
      </c>
      <c r="B16" s="17" t="n">
        <v>6108</v>
      </c>
      <c r="C16" s="18">
        <f>(495.0/B16*100)</f>
        <v/>
      </c>
      <c r="D16" s="19" t="n">
        <v>5613</v>
      </c>
      <c r="E16" s="18" t="n">
        <v>26.28015744</v>
      </c>
      <c r="F16" s="20" t="n">
        <v>3.2508088</v>
      </c>
      <c r="G16" s="18" t="n">
        <v>41.44998122</v>
      </c>
      <c r="H16" s="20" t="n">
        <v>3.23532899</v>
      </c>
      <c r="I16" s="18" t="n">
        <v>25.80428282</v>
      </c>
      <c r="J16" s="20" t="n">
        <v>3.01521014</v>
      </c>
      <c r="K16" s="18" t="n">
        <v>0</v>
      </c>
      <c r="L16" s="20" t="n">
        <v>0</v>
      </c>
      <c r="M16" s="18" t="s">
        <v>404</v>
      </c>
      <c r="N16" s="20" t="s">
        <v>404</v>
      </c>
      <c r="O16" s="18" t="n">
        <v>0</v>
      </c>
      <c r="P16" s="20" t="n">
        <v>0</v>
      </c>
      <c r="Q16" s="18" t="n">
        <v>0</v>
      </c>
      <c r="R16" s="20" t="n">
        <v>0</v>
      </c>
      <c r="S16" s="18" t="n">
        <v>6.46557851</v>
      </c>
      <c r="T16" s="20" t="n">
        <v>1.58398804</v>
      </c>
    </row>
    <row r="17" spans="1:20">
      <c r="A17" s="15" t="s">
        <v>414</v>
      </c>
      <c r="B17" s="17" t="n">
        <v>6504</v>
      </c>
      <c r="C17" s="18">
        <f>(1325.0/B17*100)</f>
        <v/>
      </c>
      <c r="D17" s="19" t="n">
        <v>5179</v>
      </c>
      <c r="E17" s="18" t="n">
        <v>5.73191636</v>
      </c>
      <c r="F17" s="20" t="n">
        <v>1.67975496</v>
      </c>
      <c r="G17" s="18" t="n">
        <v>32.29079633</v>
      </c>
      <c r="H17" s="20" t="n">
        <v>3.38756137</v>
      </c>
      <c r="I17" s="18" t="n">
        <v>56.17513553</v>
      </c>
      <c r="J17" s="20" t="n">
        <v>3.23307198</v>
      </c>
      <c r="K17" s="18" t="n">
        <v>0</v>
      </c>
      <c r="L17" s="20" t="n">
        <v>0</v>
      </c>
      <c r="M17" s="18" t="s">
        <v>404</v>
      </c>
      <c r="N17" s="20" t="s">
        <v>404</v>
      </c>
      <c r="O17" s="18" t="n">
        <v>0</v>
      </c>
      <c r="P17" s="20" t="n">
        <v>0</v>
      </c>
      <c r="Q17" s="18" t="n">
        <v>0</v>
      </c>
      <c r="R17" s="20" t="n">
        <v>0</v>
      </c>
      <c r="S17" s="18" t="n">
        <v>5.80215178</v>
      </c>
      <c r="T17" s="20" t="n">
        <v>1.53454743</v>
      </c>
    </row>
    <row r="18" spans="1:20">
      <c r="A18" s="15" t="s">
        <v>415</v>
      </c>
      <c r="B18" s="17" t="n">
        <v>5532</v>
      </c>
      <c r="C18" s="18">
        <f>(0.0/B18*100)</f>
        <v/>
      </c>
      <c r="D18" s="19" t="n">
        <v>5532</v>
      </c>
      <c r="E18" s="18" t="n">
        <v>33.04971996</v>
      </c>
      <c r="F18" s="20" t="n">
        <v>3.09987834</v>
      </c>
      <c r="G18" s="18" t="n">
        <v>54.673257</v>
      </c>
      <c r="H18" s="20" t="n">
        <v>3.60921463</v>
      </c>
      <c r="I18" s="18" t="n">
        <v>11.80029132</v>
      </c>
      <c r="J18" s="20" t="n">
        <v>2.06218084</v>
      </c>
      <c r="K18" s="18" t="n">
        <v>0</v>
      </c>
      <c r="L18" s="20" t="n">
        <v>0</v>
      </c>
      <c r="M18" s="18" t="s">
        <v>404</v>
      </c>
      <c r="N18" s="20" t="s">
        <v>404</v>
      </c>
      <c r="O18" s="18" t="n">
        <v>0</v>
      </c>
      <c r="P18" s="20" t="n">
        <v>0</v>
      </c>
      <c r="Q18" s="18" t="n">
        <v>0</v>
      </c>
      <c r="R18" s="20" t="n">
        <v>0</v>
      </c>
      <c r="S18" s="18" t="n">
        <v>0.47673171</v>
      </c>
      <c r="T18" s="20" t="n">
        <v>0.40166445</v>
      </c>
    </row>
    <row r="19" spans="1:20">
      <c r="A19" s="15" t="s">
        <v>416</v>
      </c>
      <c r="B19" s="17" t="n">
        <v>5658</v>
      </c>
      <c r="C19" s="18">
        <f>(327.0/B19*100)</f>
        <v/>
      </c>
      <c r="D19" s="19" t="n">
        <v>5331</v>
      </c>
      <c r="E19" s="18" t="n">
        <v>35.22140117</v>
      </c>
      <c r="F19" s="20" t="n">
        <v>3.48280057</v>
      </c>
      <c r="G19" s="18" t="n">
        <v>45.09701603</v>
      </c>
      <c r="H19" s="20" t="n">
        <v>3.54910343</v>
      </c>
      <c r="I19" s="18" t="n">
        <v>18.07749488</v>
      </c>
      <c r="J19" s="20" t="n">
        <v>2.61838279</v>
      </c>
      <c r="K19" s="18" t="n">
        <v>0</v>
      </c>
      <c r="L19" s="20" t="n">
        <v>0</v>
      </c>
      <c r="M19" s="18" t="s">
        <v>404</v>
      </c>
      <c r="N19" s="20" t="s">
        <v>404</v>
      </c>
      <c r="O19" s="18" t="n">
        <v>0</v>
      </c>
      <c r="P19" s="20" t="n">
        <v>0</v>
      </c>
      <c r="Q19" s="18" t="n">
        <v>0</v>
      </c>
      <c r="R19" s="20" t="n">
        <v>0</v>
      </c>
      <c r="S19" s="18" t="n">
        <v>1.60408791</v>
      </c>
      <c r="T19" s="20" t="n">
        <v>0.77677743</v>
      </c>
    </row>
    <row r="20" spans="1:20">
      <c r="A20" s="15" t="s">
        <v>417</v>
      </c>
      <c r="B20" s="17" t="n">
        <v>3371</v>
      </c>
      <c r="C20" s="18">
        <f>(24.0/B20*100)</f>
        <v/>
      </c>
      <c r="D20" s="19" t="n">
        <v>3347</v>
      </c>
      <c r="E20" s="18" t="n">
        <v>2.01411023</v>
      </c>
      <c r="F20" s="20" t="n">
        <v>0.08360692</v>
      </c>
      <c r="G20" s="18" t="n">
        <v>19.32305305</v>
      </c>
      <c r="H20" s="20" t="n">
        <v>0.20842938</v>
      </c>
      <c r="I20" s="18" t="n">
        <v>75.96394166</v>
      </c>
      <c r="J20" s="20" t="n">
        <v>0.22841805</v>
      </c>
      <c r="K20" s="18" t="n">
        <v>0</v>
      </c>
      <c r="L20" s="20" t="n">
        <v>0</v>
      </c>
      <c r="M20" s="18" t="s">
        <v>404</v>
      </c>
      <c r="N20" s="20" t="s">
        <v>404</v>
      </c>
      <c r="O20" s="18" t="n">
        <v>0</v>
      </c>
      <c r="P20" s="20" t="n">
        <v>0</v>
      </c>
      <c r="Q20" s="18" t="n">
        <v>0</v>
      </c>
      <c r="R20" s="20" t="n">
        <v>0</v>
      </c>
      <c r="S20" s="18" t="n">
        <v>2.69889506</v>
      </c>
      <c r="T20" s="20" t="n">
        <v>0.09325563000000001</v>
      </c>
    </row>
    <row r="21" spans="1:20">
      <c r="A21" s="15" t="s">
        <v>418</v>
      </c>
      <c r="B21" s="17" t="n">
        <v>5741</v>
      </c>
      <c r="C21" s="18">
        <f>(0.0/B21*100)</f>
        <v/>
      </c>
      <c r="D21" s="19" t="n">
        <v>5741</v>
      </c>
      <c r="E21" s="18" t="n">
        <v>4.30013595</v>
      </c>
      <c r="F21" s="20" t="n">
        <v>1.72490678</v>
      </c>
      <c r="G21" s="18" t="n">
        <v>72.68820846</v>
      </c>
      <c r="H21" s="20" t="n">
        <v>3.81285833</v>
      </c>
      <c r="I21" s="18" t="n">
        <v>15.84743354</v>
      </c>
      <c r="J21" s="20" t="n">
        <v>2.76733937</v>
      </c>
      <c r="K21" s="18" t="n">
        <v>0</v>
      </c>
      <c r="L21" s="20" t="n">
        <v>0</v>
      </c>
      <c r="M21" s="18" t="s">
        <v>404</v>
      </c>
      <c r="N21" s="20" t="s">
        <v>404</v>
      </c>
      <c r="O21" s="18" t="n">
        <v>0</v>
      </c>
      <c r="P21" s="20" t="n">
        <v>0</v>
      </c>
      <c r="Q21" s="18" t="n">
        <v>0</v>
      </c>
      <c r="R21" s="20" t="n">
        <v>0</v>
      </c>
      <c r="S21" s="18" t="n">
        <v>7.16422204</v>
      </c>
      <c r="T21" s="20" t="n">
        <v>2.18514183</v>
      </c>
    </row>
    <row r="22" spans="1:20">
      <c r="A22" s="15" t="s">
        <v>419</v>
      </c>
      <c r="B22" s="17" t="n">
        <v>6598</v>
      </c>
      <c r="C22" s="18">
        <f>(0.0/B22*100)</f>
        <v/>
      </c>
      <c r="D22" s="19" t="n">
        <v>6598</v>
      </c>
      <c r="E22" s="18" t="n">
        <v>26.34263678</v>
      </c>
      <c r="F22" s="20" t="n">
        <v>3.0623887</v>
      </c>
      <c r="G22" s="18" t="n">
        <v>68.64778113</v>
      </c>
      <c r="H22" s="20" t="n">
        <v>3.47946536</v>
      </c>
      <c r="I22" s="18" t="n">
        <v>3.31470173</v>
      </c>
      <c r="J22" s="20" t="n">
        <v>1.83089147</v>
      </c>
      <c r="K22" s="18" t="n">
        <v>0</v>
      </c>
      <c r="L22" s="20" t="n">
        <v>0</v>
      </c>
      <c r="M22" s="18" t="s">
        <v>404</v>
      </c>
      <c r="N22" s="20" t="s">
        <v>404</v>
      </c>
      <c r="O22" s="18" t="n">
        <v>0</v>
      </c>
      <c r="P22" s="20" t="n">
        <v>0</v>
      </c>
      <c r="Q22" s="18" t="n">
        <v>0</v>
      </c>
      <c r="R22" s="20" t="n">
        <v>0</v>
      </c>
      <c r="S22" s="18" t="n">
        <v>1.69488036</v>
      </c>
      <c r="T22" s="20" t="n">
        <v>0.99983078</v>
      </c>
    </row>
    <row r="23" spans="1:20">
      <c r="A23" s="15" t="s">
        <v>420</v>
      </c>
      <c r="B23" s="17" t="n">
        <v>11583</v>
      </c>
      <c r="C23" s="18">
        <f>(3194.0/B23*100)</f>
        <v/>
      </c>
      <c r="D23" s="19" t="n">
        <v>8389</v>
      </c>
      <c r="E23" s="18" t="n">
        <v>2.88211371</v>
      </c>
      <c r="F23" s="20" t="n">
        <v>1.34620843</v>
      </c>
      <c r="G23" s="18" t="n">
        <v>25.234237</v>
      </c>
      <c r="H23" s="20" t="n">
        <v>3.46995951</v>
      </c>
      <c r="I23" s="18" t="n">
        <v>65.50962292</v>
      </c>
      <c r="J23" s="20" t="n">
        <v>3.61933997</v>
      </c>
      <c r="K23" s="18" t="n">
        <v>0</v>
      </c>
      <c r="L23" s="20" t="n">
        <v>0</v>
      </c>
      <c r="M23" s="18" t="s">
        <v>404</v>
      </c>
      <c r="N23" s="20" t="s">
        <v>404</v>
      </c>
      <c r="O23" s="18" t="n">
        <v>0</v>
      </c>
      <c r="P23" s="20" t="n">
        <v>0</v>
      </c>
      <c r="Q23" s="18" t="n">
        <v>0</v>
      </c>
      <c r="R23" s="20" t="n">
        <v>0</v>
      </c>
      <c r="S23" s="18" t="n">
        <v>6.37402637</v>
      </c>
      <c r="T23" s="20" t="n">
        <v>1.83345585</v>
      </c>
    </row>
    <row r="24" spans="1:20">
      <c r="A24" s="15" t="s">
        <v>421</v>
      </c>
      <c r="B24" s="17" t="n">
        <v>6647</v>
      </c>
      <c r="C24" s="18">
        <f>(0.0/B24*100)</f>
        <v/>
      </c>
      <c r="D24" s="19" t="n">
        <v>6647</v>
      </c>
      <c r="E24" s="18" t="n">
        <v>18.81551429</v>
      </c>
      <c r="F24" s="20" t="n">
        <v>2.48383635</v>
      </c>
      <c r="G24" s="18" t="n">
        <v>63.76872396</v>
      </c>
      <c r="H24" s="20" t="n">
        <v>3.17309619</v>
      </c>
      <c r="I24" s="18" t="n">
        <v>17.41576175</v>
      </c>
      <c r="J24" s="20" t="n">
        <v>2.58992384</v>
      </c>
      <c r="K24" s="18" t="n">
        <v>0</v>
      </c>
      <c r="L24" s="20" t="n">
        <v>0</v>
      </c>
      <c r="M24" s="18" t="s">
        <v>404</v>
      </c>
      <c r="N24" s="20" t="s">
        <v>404</v>
      </c>
      <c r="O24" s="18" t="n">
        <v>0</v>
      </c>
      <c r="P24" s="20" t="n">
        <v>0</v>
      </c>
      <c r="Q24" s="18" t="n">
        <v>0</v>
      </c>
      <c r="R24" s="20" t="n">
        <v>0</v>
      </c>
      <c r="S24" s="18" t="n">
        <v>0</v>
      </c>
      <c r="T24" s="20" t="n">
        <v>0</v>
      </c>
    </row>
    <row r="25" spans="1:20">
      <c r="A25" s="15" t="s">
        <v>422</v>
      </c>
      <c r="B25" s="17" t="n">
        <v>5581</v>
      </c>
      <c r="C25" s="18">
        <f>(0.0/B25*100)</f>
        <v/>
      </c>
      <c r="D25" s="19" t="n">
        <v>5581</v>
      </c>
      <c r="E25" s="18" t="n">
        <v>10.28316461</v>
      </c>
      <c r="F25" s="20" t="n">
        <v>2.35439397</v>
      </c>
      <c r="G25" s="18" t="n">
        <v>84.21454541</v>
      </c>
      <c r="H25" s="20" t="n">
        <v>3.01075372</v>
      </c>
      <c r="I25" s="18" t="n">
        <v>4.98753486</v>
      </c>
      <c r="J25" s="20" t="n">
        <v>1.79949388</v>
      </c>
      <c r="K25" s="18" t="n">
        <v>0</v>
      </c>
      <c r="L25" s="20" t="n">
        <v>0</v>
      </c>
      <c r="M25" s="18" t="s">
        <v>404</v>
      </c>
      <c r="N25" s="20" t="s">
        <v>404</v>
      </c>
      <c r="O25" s="18" t="n">
        <v>0</v>
      </c>
      <c r="P25" s="20" t="n">
        <v>0</v>
      </c>
      <c r="Q25" s="18" t="n">
        <v>0</v>
      </c>
      <c r="R25" s="20" t="n">
        <v>0</v>
      </c>
      <c r="S25" s="18" t="n">
        <v>0.5147551299999999</v>
      </c>
      <c r="T25" s="20" t="n">
        <v>0.51558492</v>
      </c>
    </row>
    <row r="26" spans="1:20">
      <c r="A26" s="15" t="s">
        <v>423</v>
      </c>
      <c r="B26" s="17" t="n">
        <v>4869</v>
      </c>
      <c r="C26" s="18">
        <f>(11.0/B26*100)</f>
        <v/>
      </c>
      <c r="D26" s="19" t="n">
        <v>4858</v>
      </c>
      <c r="E26" s="18" t="n">
        <v>10.04317038</v>
      </c>
      <c r="F26" s="20" t="n">
        <v>1.92191106</v>
      </c>
      <c r="G26" s="18" t="n">
        <v>67.23592255</v>
      </c>
      <c r="H26" s="20" t="n">
        <v>2.75669467</v>
      </c>
      <c r="I26" s="18" t="n">
        <v>19.50453077</v>
      </c>
      <c r="J26" s="20" t="n">
        <v>2.17757748</v>
      </c>
      <c r="K26" s="18" t="n">
        <v>0</v>
      </c>
      <c r="L26" s="20" t="n">
        <v>0</v>
      </c>
      <c r="M26" s="18" t="s">
        <v>404</v>
      </c>
      <c r="N26" s="20" t="s">
        <v>404</v>
      </c>
      <c r="O26" s="18" t="n">
        <v>0</v>
      </c>
      <c r="P26" s="20" t="n">
        <v>0</v>
      </c>
      <c r="Q26" s="18" t="n">
        <v>0</v>
      </c>
      <c r="R26" s="20" t="n">
        <v>0</v>
      </c>
      <c r="S26" s="18" t="n">
        <v>3.21637631</v>
      </c>
      <c r="T26" s="20" t="n">
        <v>1.14620377</v>
      </c>
    </row>
    <row r="27" spans="1:20">
      <c r="A27" s="15" t="s">
        <v>424</v>
      </c>
      <c r="B27" s="17" t="n">
        <v>5299</v>
      </c>
      <c r="C27" s="18">
        <f>(0.0/B27*100)</f>
        <v/>
      </c>
      <c r="D27" s="19" t="n">
        <v>5299</v>
      </c>
      <c r="E27" s="18" t="n">
        <v>32.38109997</v>
      </c>
      <c r="F27" s="20" t="n">
        <v>0.08309729</v>
      </c>
      <c r="G27" s="18" t="n">
        <v>46.42155603</v>
      </c>
      <c r="H27" s="20" t="n">
        <v>0.10648769</v>
      </c>
      <c r="I27" s="18" t="n">
        <v>18.25510439</v>
      </c>
      <c r="J27" s="20" t="n">
        <v>0.08991364</v>
      </c>
      <c r="K27" s="18" t="n">
        <v>0</v>
      </c>
      <c r="L27" s="20" t="n">
        <v>0</v>
      </c>
      <c r="M27" s="18" t="s">
        <v>404</v>
      </c>
      <c r="N27" s="20" t="s">
        <v>404</v>
      </c>
      <c r="O27" s="18" t="n">
        <v>0</v>
      </c>
      <c r="P27" s="20" t="n">
        <v>0</v>
      </c>
      <c r="Q27" s="18" t="n">
        <v>0</v>
      </c>
      <c r="R27" s="20" t="n">
        <v>0</v>
      </c>
      <c r="S27" s="18" t="n">
        <v>2.94223961</v>
      </c>
      <c r="T27" s="20" t="n">
        <v>0.00522984</v>
      </c>
    </row>
    <row r="28" spans="1:20">
      <c r="A28" s="15" t="s">
        <v>425</v>
      </c>
      <c r="B28" s="17" t="n">
        <v>7568</v>
      </c>
      <c r="C28" s="18">
        <f>(0.0/B28*100)</f>
        <v/>
      </c>
      <c r="D28" s="19" t="n">
        <v>7568</v>
      </c>
      <c r="E28" s="18" t="n">
        <v>35.21757766</v>
      </c>
      <c r="F28" s="20" t="n">
        <v>3.15007323</v>
      </c>
      <c r="G28" s="18" t="n">
        <v>24.90628793</v>
      </c>
      <c r="H28" s="20" t="n">
        <v>2.88659413</v>
      </c>
      <c r="I28" s="18" t="n">
        <v>36.97236945</v>
      </c>
      <c r="J28" s="20" t="n">
        <v>3.41024424</v>
      </c>
      <c r="K28" s="18" t="n">
        <v>0</v>
      </c>
      <c r="L28" s="20" t="n">
        <v>0</v>
      </c>
      <c r="M28" s="18" t="s">
        <v>404</v>
      </c>
      <c r="N28" s="20" t="s">
        <v>404</v>
      </c>
      <c r="O28" s="18" t="n">
        <v>0</v>
      </c>
      <c r="P28" s="20" t="n">
        <v>0</v>
      </c>
      <c r="Q28" s="18" t="n">
        <v>0</v>
      </c>
      <c r="R28" s="20" t="n">
        <v>0</v>
      </c>
      <c r="S28" s="18" t="n">
        <v>2.90376496</v>
      </c>
      <c r="T28" s="20" t="n">
        <v>1.24659149</v>
      </c>
    </row>
    <row r="29" spans="1:20">
      <c r="A29" s="15" t="s">
        <v>426</v>
      </c>
      <c r="B29" s="17" t="n">
        <v>5385</v>
      </c>
      <c r="C29" s="18">
        <f>(1123.0/B29*100)</f>
        <v/>
      </c>
      <c r="D29" s="19" t="n">
        <v>4262</v>
      </c>
      <c r="E29" s="18" t="n">
        <v>3.24853559</v>
      </c>
      <c r="F29" s="20" t="n">
        <v>1.60667451</v>
      </c>
      <c r="G29" s="18" t="n">
        <v>58.92547118</v>
      </c>
      <c r="H29" s="20" t="n">
        <v>4.256704</v>
      </c>
      <c r="I29" s="18" t="n">
        <v>7.36725432</v>
      </c>
      <c r="J29" s="20" t="n">
        <v>2.26113768</v>
      </c>
      <c r="K29" s="18" t="n">
        <v>0</v>
      </c>
      <c r="L29" s="20" t="n">
        <v>0</v>
      </c>
      <c r="M29" s="18" t="s">
        <v>404</v>
      </c>
      <c r="N29" s="20" t="s">
        <v>404</v>
      </c>
      <c r="O29" s="18" t="n">
        <v>0</v>
      </c>
      <c r="P29" s="20" t="n">
        <v>0</v>
      </c>
      <c r="Q29" s="18" t="n">
        <v>0</v>
      </c>
      <c r="R29" s="20" t="n">
        <v>0</v>
      </c>
      <c r="S29" s="18" t="n">
        <v>30.4587389</v>
      </c>
      <c r="T29" s="20" t="n">
        <v>3.97925121</v>
      </c>
    </row>
    <row r="30" spans="1:20">
      <c r="A30" s="15" t="s">
        <v>427</v>
      </c>
      <c r="B30" s="17" t="n">
        <v>4520</v>
      </c>
      <c r="C30" s="18">
        <f>(1076.0/B30*100)</f>
        <v/>
      </c>
      <c r="D30" s="19" t="n">
        <v>3444</v>
      </c>
      <c r="E30" s="18" t="n">
        <v>12.22519972</v>
      </c>
      <c r="F30" s="20" t="n">
        <v>3.6597446</v>
      </c>
      <c r="G30" s="18" t="n">
        <v>82.63604989</v>
      </c>
      <c r="H30" s="20" t="n">
        <v>3.99061644</v>
      </c>
      <c r="I30" s="18" t="n">
        <v>2.56260082</v>
      </c>
      <c r="J30" s="20" t="n">
        <v>1.44532638</v>
      </c>
      <c r="K30" s="18" t="n">
        <v>0</v>
      </c>
      <c r="L30" s="20" t="n">
        <v>0</v>
      </c>
      <c r="M30" s="18" t="s">
        <v>404</v>
      </c>
      <c r="N30" s="20" t="s">
        <v>404</v>
      </c>
      <c r="O30" s="18" t="n">
        <v>0</v>
      </c>
      <c r="P30" s="20" t="n">
        <v>0</v>
      </c>
      <c r="Q30" s="18" t="n">
        <v>0</v>
      </c>
      <c r="R30" s="20" t="n">
        <v>0</v>
      </c>
      <c r="S30" s="18" t="n">
        <v>2.57614957</v>
      </c>
      <c r="T30" s="20" t="n">
        <v>1.31001656</v>
      </c>
    </row>
    <row r="31" spans="1:20">
      <c r="A31" s="15" t="s">
        <v>428</v>
      </c>
      <c r="B31" s="17" t="n">
        <v>5456</v>
      </c>
      <c r="C31" s="18">
        <f>(502.0/B31*100)</f>
        <v/>
      </c>
      <c r="D31" s="19" t="n">
        <v>4954</v>
      </c>
      <c r="E31" s="18" t="n">
        <v>11.09340277</v>
      </c>
      <c r="F31" s="20" t="n">
        <v>1.9634103</v>
      </c>
      <c r="G31" s="18" t="n">
        <v>69.45198302</v>
      </c>
      <c r="H31" s="20" t="n">
        <v>3.14662654</v>
      </c>
      <c r="I31" s="18" t="n">
        <v>6.91036149</v>
      </c>
      <c r="J31" s="20" t="n">
        <v>1.7447191</v>
      </c>
      <c r="K31" s="18" t="n">
        <v>0</v>
      </c>
      <c r="L31" s="20" t="n">
        <v>0</v>
      </c>
      <c r="M31" s="18" t="s">
        <v>404</v>
      </c>
      <c r="N31" s="20" t="s">
        <v>404</v>
      </c>
      <c r="O31" s="18" t="n">
        <v>0</v>
      </c>
      <c r="P31" s="20" t="n">
        <v>0</v>
      </c>
      <c r="Q31" s="18" t="n">
        <v>0</v>
      </c>
      <c r="R31" s="20" t="n">
        <v>0</v>
      </c>
      <c r="S31" s="18" t="n">
        <v>12.54425272</v>
      </c>
      <c r="T31" s="20" t="n">
        <v>2.30949064</v>
      </c>
    </row>
    <row r="32" spans="1:20">
      <c r="A32" s="15" t="s">
        <v>429</v>
      </c>
      <c r="B32" s="17" t="n">
        <v>4478</v>
      </c>
      <c r="C32" s="18">
        <f>(0.0/B32*100)</f>
        <v/>
      </c>
      <c r="D32" s="19" t="n">
        <v>4478</v>
      </c>
      <c r="E32" s="18" t="n">
        <v>3.11093025</v>
      </c>
      <c r="F32" s="20" t="n">
        <v>1.4266933</v>
      </c>
      <c r="G32" s="18" t="n">
        <v>89.21912020000001</v>
      </c>
      <c r="H32" s="20" t="n">
        <v>2.4483978</v>
      </c>
      <c r="I32" s="18" t="n">
        <v>5.10675094</v>
      </c>
      <c r="J32" s="20" t="n">
        <v>1.70336825</v>
      </c>
      <c r="K32" s="18" t="n">
        <v>0</v>
      </c>
      <c r="L32" s="20" t="n">
        <v>0</v>
      </c>
      <c r="M32" s="18" t="s">
        <v>404</v>
      </c>
      <c r="N32" s="20" t="s">
        <v>404</v>
      </c>
      <c r="O32" s="18" t="n">
        <v>0</v>
      </c>
      <c r="P32" s="20" t="n">
        <v>0</v>
      </c>
      <c r="Q32" s="18" t="n">
        <v>0</v>
      </c>
      <c r="R32" s="20" t="n">
        <v>0</v>
      </c>
      <c r="S32" s="18" t="n">
        <v>2.56319861</v>
      </c>
      <c r="T32" s="20" t="n">
        <v>1.30436932</v>
      </c>
    </row>
    <row r="33" spans="1:20">
      <c r="A33" s="15" t="s">
        <v>430</v>
      </c>
      <c r="B33" s="17" t="n">
        <v>7325</v>
      </c>
      <c r="C33" s="18">
        <f>(29.0/B33*100)</f>
        <v/>
      </c>
      <c r="D33" s="19" t="n">
        <v>7296</v>
      </c>
      <c r="E33" s="18" t="n">
        <v>17.40367835</v>
      </c>
      <c r="F33" s="20" t="n">
        <v>3.18570354</v>
      </c>
      <c r="G33" s="18" t="n">
        <v>65.28235364</v>
      </c>
      <c r="H33" s="20" t="n">
        <v>3.37626288</v>
      </c>
      <c r="I33" s="18" t="n">
        <v>15.79556881</v>
      </c>
      <c r="J33" s="20" t="n">
        <v>2.58367642</v>
      </c>
      <c r="K33" s="18" t="n">
        <v>0</v>
      </c>
      <c r="L33" s="20" t="n">
        <v>0</v>
      </c>
      <c r="M33" s="18" t="s">
        <v>404</v>
      </c>
      <c r="N33" s="20" t="s">
        <v>404</v>
      </c>
      <c r="O33" s="18" t="n">
        <v>0</v>
      </c>
      <c r="P33" s="20" t="n">
        <v>0</v>
      </c>
      <c r="Q33" s="18" t="n">
        <v>0</v>
      </c>
      <c r="R33" s="20" t="n">
        <v>0</v>
      </c>
      <c r="S33" s="18" t="n">
        <v>1.5183992</v>
      </c>
      <c r="T33" s="20" t="n">
        <v>0.96735221</v>
      </c>
    </row>
    <row r="34" spans="1:20">
      <c r="A34" s="15" t="s">
        <v>431</v>
      </c>
      <c r="B34" s="17" t="n">
        <v>6350</v>
      </c>
      <c r="C34" s="18">
        <f>(0.0/B34*100)</f>
        <v/>
      </c>
      <c r="D34" s="19" t="n">
        <v>6350</v>
      </c>
      <c r="E34" s="18" t="n">
        <v>83.57751549</v>
      </c>
      <c r="F34" s="20" t="n">
        <v>2.36827949</v>
      </c>
      <c r="G34" s="18" t="n">
        <v>14.14237386</v>
      </c>
      <c r="H34" s="20" t="n">
        <v>2.16763396</v>
      </c>
      <c r="I34" s="18" t="n">
        <v>0.67928079</v>
      </c>
      <c r="J34" s="20" t="n">
        <v>0.5468574</v>
      </c>
      <c r="K34" s="18" t="n">
        <v>0</v>
      </c>
      <c r="L34" s="20" t="n">
        <v>0</v>
      </c>
      <c r="M34" s="18" t="s">
        <v>404</v>
      </c>
      <c r="N34" s="20" t="s">
        <v>404</v>
      </c>
      <c r="O34" s="18" t="n">
        <v>0</v>
      </c>
      <c r="P34" s="20" t="n">
        <v>0</v>
      </c>
      <c r="Q34" s="18" t="n">
        <v>0</v>
      </c>
      <c r="R34" s="20" t="n">
        <v>0</v>
      </c>
      <c r="S34" s="18" t="n">
        <v>1.60082986</v>
      </c>
      <c r="T34" s="20" t="n">
        <v>0.85954781</v>
      </c>
    </row>
    <row r="35" spans="1:20">
      <c r="A35" s="15" t="s">
        <v>432</v>
      </c>
      <c r="B35" s="17" t="n">
        <v>6406</v>
      </c>
      <c r="C35" s="18">
        <f>(443.0/B35*100)</f>
        <v/>
      </c>
      <c r="D35" s="19" t="n">
        <v>5963</v>
      </c>
      <c r="E35" s="18" t="n">
        <v>34.23814021</v>
      </c>
      <c r="F35" s="20" t="n">
        <v>0.47294786</v>
      </c>
      <c r="G35" s="18" t="n">
        <v>46.03259051</v>
      </c>
      <c r="H35" s="20" t="n">
        <v>0.60560541</v>
      </c>
      <c r="I35" s="18" t="n">
        <v>17.33905644</v>
      </c>
      <c r="J35" s="20" t="n">
        <v>0.50764562</v>
      </c>
      <c r="K35" s="18" t="n">
        <v>0</v>
      </c>
      <c r="L35" s="20" t="n">
        <v>0</v>
      </c>
      <c r="M35" s="18" t="s">
        <v>404</v>
      </c>
      <c r="N35" s="20" t="s">
        <v>404</v>
      </c>
      <c r="O35" s="18" t="n">
        <v>0</v>
      </c>
      <c r="P35" s="20" t="n">
        <v>0</v>
      </c>
      <c r="Q35" s="18" t="n">
        <v>0</v>
      </c>
      <c r="R35" s="20" t="n">
        <v>0</v>
      </c>
      <c r="S35" s="18" t="n">
        <v>2.39021284</v>
      </c>
      <c r="T35" s="20" t="n">
        <v>0.06863107</v>
      </c>
    </row>
    <row r="36" spans="1:20">
      <c r="A36" s="15" t="s">
        <v>433</v>
      </c>
      <c r="B36" s="17" t="n">
        <v>6736</v>
      </c>
      <c r="C36" s="18">
        <f>(10.0/B36*100)</f>
        <v/>
      </c>
      <c r="D36" s="19" t="n">
        <v>6726</v>
      </c>
      <c r="E36" s="18" t="n">
        <v>5.15714613</v>
      </c>
      <c r="F36" s="20" t="n">
        <v>1.54160262</v>
      </c>
      <c r="G36" s="18" t="n">
        <v>35.05664407</v>
      </c>
      <c r="H36" s="20" t="n">
        <v>2.93047427</v>
      </c>
      <c r="I36" s="18" t="n">
        <v>58.40894718</v>
      </c>
      <c r="J36" s="20" t="n">
        <v>2.82920869</v>
      </c>
      <c r="K36" s="18" t="n">
        <v>0</v>
      </c>
      <c r="L36" s="20" t="n">
        <v>0</v>
      </c>
      <c r="M36" s="18" t="s">
        <v>404</v>
      </c>
      <c r="N36" s="20" t="s">
        <v>404</v>
      </c>
      <c r="O36" s="18" t="n">
        <v>0</v>
      </c>
      <c r="P36" s="20" t="n">
        <v>0</v>
      </c>
      <c r="Q36" s="18" t="n">
        <v>0</v>
      </c>
      <c r="R36" s="20" t="n">
        <v>0</v>
      </c>
      <c r="S36" s="18" t="n">
        <v>1.37726263</v>
      </c>
      <c r="T36" s="20" t="n">
        <v>0.72230784</v>
      </c>
    </row>
    <row r="37" spans="1:20">
      <c r="A37" s="15" t="s">
        <v>434</v>
      </c>
      <c r="B37" s="17" t="n">
        <v>5458</v>
      </c>
      <c r="C37" s="18">
        <f>(0.0/B37*100)</f>
        <v/>
      </c>
      <c r="D37" s="19" t="n">
        <v>5458</v>
      </c>
      <c r="E37" s="18" t="n">
        <v>6.90773092</v>
      </c>
      <c r="F37" s="20" t="n">
        <v>2.01672815</v>
      </c>
      <c r="G37" s="18" t="n">
        <v>71.38277303</v>
      </c>
      <c r="H37" s="20" t="n">
        <v>3.49912849</v>
      </c>
      <c r="I37" s="18" t="n">
        <v>20.20893134</v>
      </c>
      <c r="J37" s="20" t="n">
        <v>3.01717297</v>
      </c>
      <c r="K37" s="18" t="n">
        <v>0</v>
      </c>
      <c r="L37" s="20" t="n">
        <v>0</v>
      </c>
      <c r="M37" s="18" t="s">
        <v>404</v>
      </c>
      <c r="N37" s="20" t="s">
        <v>404</v>
      </c>
      <c r="O37" s="18" t="n">
        <v>0</v>
      </c>
      <c r="P37" s="20" t="n">
        <v>0</v>
      </c>
      <c r="Q37" s="18" t="n">
        <v>0</v>
      </c>
      <c r="R37" s="20" t="n">
        <v>0</v>
      </c>
      <c r="S37" s="18" t="n">
        <v>1.50056471</v>
      </c>
      <c r="T37" s="20" t="n">
        <v>0.8809375</v>
      </c>
    </row>
    <row r="38" spans="1:20">
      <c r="A38" s="15" t="s">
        <v>435</v>
      </c>
      <c r="B38" s="17" t="n">
        <v>5860</v>
      </c>
      <c r="C38" s="18">
        <f>(268.0/B38*100)</f>
        <v/>
      </c>
      <c r="D38" s="19" t="n">
        <v>5592</v>
      </c>
      <c r="E38" s="18" t="n">
        <v>9.00725559</v>
      </c>
      <c r="F38" s="20" t="n">
        <v>2.12222682</v>
      </c>
      <c r="G38" s="18" t="n">
        <v>66.57417135999999</v>
      </c>
      <c r="H38" s="20" t="n">
        <v>3.69811955</v>
      </c>
      <c r="I38" s="18" t="n">
        <v>23.67013302</v>
      </c>
      <c r="J38" s="20" t="n">
        <v>3.32476537</v>
      </c>
      <c r="K38" s="18" t="n">
        <v>0</v>
      </c>
      <c r="L38" s="20" t="n">
        <v>0</v>
      </c>
      <c r="M38" s="18" t="s">
        <v>404</v>
      </c>
      <c r="N38" s="20" t="s">
        <v>404</v>
      </c>
      <c r="O38" s="18" t="n">
        <v>0</v>
      </c>
      <c r="P38" s="20" t="n">
        <v>0</v>
      </c>
      <c r="Q38" s="18" t="n">
        <v>0</v>
      </c>
      <c r="R38" s="20" t="n">
        <v>0</v>
      </c>
      <c r="S38" s="18" t="n">
        <v>0.74844003</v>
      </c>
      <c r="T38" s="20" t="n">
        <v>0.48957395</v>
      </c>
    </row>
    <row r="39" spans="1:20">
      <c r="A39" s="15" t="s">
        <v>436</v>
      </c>
      <c r="B39" s="17" t="n">
        <v>5895</v>
      </c>
      <c r="C39" s="18">
        <f>(0.0/B39*100)</f>
        <v/>
      </c>
      <c r="D39" s="19" t="n">
        <v>5895</v>
      </c>
      <c r="E39" s="18" t="n">
        <v>8.38157378</v>
      </c>
      <c r="F39" s="20" t="n">
        <v>2.2382641</v>
      </c>
      <c r="G39" s="18" t="n">
        <v>56.48794177</v>
      </c>
      <c r="H39" s="20" t="n">
        <v>3.92118252</v>
      </c>
      <c r="I39" s="18" t="n">
        <v>33.90232161</v>
      </c>
      <c r="J39" s="20" t="n">
        <v>4.06012561</v>
      </c>
      <c r="K39" s="18" t="n">
        <v>0</v>
      </c>
      <c r="L39" s="20" t="n">
        <v>0</v>
      </c>
      <c r="M39" s="18" t="s">
        <v>404</v>
      </c>
      <c r="N39" s="20" t="s">
        <v>404</v>
      </c>
      <c r="O39" s="18" t="n">
        <v>0</v>
      </c>
      <c r="P39" s="20" t="n">
        <v>0</v>
      </c>
      <c r="Q39" s="18" t="n">
        <v>0</v>
      </c>
      <c r="R39" s="20" t="n">
        <v>0</v>
      </c>
      <c r="S39" s="18" t="n">
        <v>1.22816285</v>
      </c>
      <c r="T39" s="20" t="n">
        <v>1.23049129</v>
      </c>
    </row>
    <row r="40" spans="1:20">
      <c r="A40" s="15" t="s">
        <v>437</v>
      </c>
      <c r="B40" s="17" t="n">
        <v>14157</v>
      </c>
      <c r="C40" s="18">
        <f>(2978.0/B40*100)</f>
        <v/>
      </c>
      <c r="D40" s="19" t="n">
        <v>11179</v>
      </c>
      <c r="E40" s="18" t="n">
        <v>7.64858292</v>
      </c>
      <c r="F40" s="20" t="n">
        <v>1.97314303</v>
      </c>
      <c r="G40" s="18" t="n">
        <v>86.05528255999999</v>
      </c>
      <c r="H40" s="20" t="n">
        <v>2.3787448</v>
      </c>
      <c r="I40" s="18" t="n">
        <v>1.59197848</v>
      </c>
      <c r="J40" s="20" t="n">
        <v>0.37084992</v>
      </c>
      <c r="K40" s="18" t="n">
        <v>0</v>
      </c>
      <c r="L40" s="20" t="n">
        <v>0</v>
      </c>
      <c r="M40" s="18" t="s">
        <v>404</v>
      </c>
      <c r="N40" s="20" t="s">
        <v>404</v>
      </c>
      <c r="O40" s="18" t="n">
        <v>0</v>
      </c>
      <c r="P40" s="20" t="n">
        <v>0</v>
      </c>
      <c r="Q40" s="18" t="n">
        <v>0</v>
      </c>
      <c r="R40" s="20" t="n">
        <v>0</v>
      </c>
      <c r="S40" s="18" t="n">
        <v>4.70415604</v>
      </c>
      <c r="T40" s="20" t="n">
        <v>1.15114512</v>
      </c>
    </row>
    <row r="41" spans="1:20">
      <c r="A41" s="15" t="s">
        <v>438</v>
      </c>
      <c r="B41" s="17" t="n">
        <v>5712</v>
      </c>
      <c r="C41" s="18">
        <f>(99.0/B41*100)</f>
        <v/>
      </c>
      <c r="D41" s="19" t="n">
        <v>5613</v>
      </c>
      <c r="E41" s="18" t="n">
        <v>44.57140659</v>
      </c>
      <c r="F41" s="20" t="n">
        <v>4.12706758</v>
      </c>
      <c r="G41" s="18" t="n">
        <v>49.11894872</v>
      </c>
      <c r="H41" s="20" t="n">
        <v>4.0963056</v>
      </c>
      <c r="I41" s="18" t="n">
        <v>4.1097376</v>
      </c>
      <c r="J41" s="20" t="n">
        <v>1.29555739</v>
      </c>
      <c r="K41" s="18" t="n">
        <v>0</v>
      </c>
      <c r="L41" s="20" t="n">
        <v>0</v>
      </c>
      <c r="M41" s="18" t="s">
        <v>404</v>
      </c>
      <c r="N41" s="20" t="s">
        <v>404</v>
      </c>
      <c r="O41" s="18" t="n">
        <v>0</v>
      </c>
      <c r="P41" s="20" t="n">
        <v>0</v>
      </c>
      <c r="Q41" s="18" t="n">
        <v>0</v>
      </c>
      <c r="R41" s="20" t="n">
        <v>0</v>
      </c>
      <c r="S41" s="18" t="n">
        <v>2.19990708</v>
      </c>
      <c r="T41" s="20" t="n">
        <v>1.11446102</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31.92571588</v>
      </c>
      <c r="F44" s="20" t="n">
        <v>3.11490234</v>
      </c>
      <c r="G44" s="18" t="n">
        <v>60.8598868</v>
      </c>
      <c r="H44" s="20" t="n">
        <v>3.23119815</v>
      </c>
      <c r="I44" s="18" t="n">
        <v>3.81541243</v>
      </c>
      <c r="J44" s="20" t="n">
        <v>1.59205463</v>
      </c>
      <c r="K44" s="18" t="n">
        <v>0</v>
      </c>
      <c r="L44" s="20" t="n">
        <v>0</v>
      </c>
      <c r="M44" s="18" t="s">
        <v>404</v>
      </c>
      <c r="N44" s="20" t="s">
        <v>404</v>
      </c>
      <c r="O44" s="18" t="n">
        <v>0</v>
      </c>
      <c r="P44" s="20" t="n">
        <v>0</v>
      </c>
      <c r="Q44" s="18" t="n">
        <v>1.00393412</v>
      </c>
      <c r="R44" s="20" t="n">
        <v>0.63945063</v>
      </c>
      <c r="S44" s="18" t="n">
        <v>2.39505077</v>
      </c>
      <c r="T44" s="20" t="n">
        <v>1.08680741</v>
      </c>
    </row>
    <row r="45" spans="1:20">
      <c r="A45" s="15" t="s">
        <v>442</v>
      </c>
      <c r="B45" s="17" t="n">
        <v>5519</v>
      </c>
      <c r="C45" s="18">
        <f>(0.0/B45*100)</f>
        <v/>
      </c>
      <c r="D45" s="19" t="n">
        <v>5519</v>
      </c>
      <c r="E45" s="18" t="n">
        <v>80.96704398</v>
      </c>
      <c r="F45" s="20" t="n">
        <v>3.46149028</v>
      </c>
      <c r="G45" s="18" t="n">
        <v>5.25749893</v>
      </c>
      <c r="H45" s="20" t="n">
        <v>1.97264365</v>
      </c>
      <c r="I45" s="18" t="n">
        <v>2.82178458</v>
      </c>
      <c r="J45" s="20" t="n">
        <v>1.58622395</v>
      </c>
      <c r="K45" s="18" t="n">
        <v>0</v>
      </c>
      <c r="L45" s="20" t="n">
        <v>0</v>
      </c>
      <c r="M45" s="18" t="s">
        <v>404</v>
      </c>
      <c r="N45" s="20" t="s">
        <v>404</v>
      </c>
      <c r="O45" s="18" t="n">
        <v>0</v>
      </c>
      <c r="P45" s="20" t="n">
        <v>0</v>
      </c>
      <c r="Q45" s="18" t="n">
        <v>0</v>
      </c>
      <c r="R45" s="20" t="n">
        <v>0</v>
      </c>
      <c r="S45" s="18" t="n">
        <v>10.95367252</v>
      </c>
      <c r="T45" s="20" t="n">
        <v>2.65220834</v>
      </c>
    </row>
    <row r="46" spans="1:20">
      <c r="A46" s="15" t="s">
        <v>443</v>
      </c>
      <c r="B46" s="17" t="n">
        <v>23141</v>
      </c>
      <c r="C46" s="18">
        <f>(4196.0/B46*100)</f>
        <v/>
      </c>
      <c r="D46" s="19" t="n">
        <v>18945</v>
      </c>
      <c r="E46" s="18" t="n">
        <v>6.52816544</v>
      </c>
      <c r="F46" s="20" t="n">
        <v>1.20022116</v>
      </c>
      <c r="G46" s="18" t="n">
        <v>79.45528323000001</v>
      </c>
      <c r="H46" s="20" t="n">
        <v>1.85335959</v>
      </c>
      <c r="I46" s="18" t="n">
        <v>6.72032461</v>
      </c>
      <c r="J46" s="20" t="n">
        <v>1.20328569</v>
      </c>
      <c r="K46" s="18" t="n">
        <v>0</v>
      </c>
      <c r="L46" s="20" t="n">
        <v>0</v>
      </c>
      <c r="M46" s="18" t="s">
        <v>404</v>
      </c>
      <c r="N46" s="20" t="s">
        <v>404</v>
      </c>
      <c r="O46" s="18" t="n">
        <v>0</v>
      </c>
      <c r="P46" s="20" t="n">
        <v>0</v>
      </c>
      <c r="Q46" s="18" t="n">
        <v>0</v>
      </c>
      <c r="R46" s="20" t="n">
        <v>0</v>
      </c>
      <c r="S46" s="18" t="n">
        <v>7.29622671</v>
      </c>
      <c r="T46" s="20" t="n">
        <v>1.13832781</v>
      </c>
    </row>
    <row r="47" spans="1:20">
      <c r="A47" s="15" t="s">
        <v>444</v>
      </c>
      <c r="B47" s="17" t="n">
        <v>5928</v>
      </c>
      <c r="C47" s="18">
        <f>(0.0/B47*100)</f>
        <v/>
      </c>
      <c r="D47" s="19" t="n">
        <v>5928</v>
      </c>
      <c r="E47" s="18" t="n">
        <v>5.93601362</v>
      </c>
      <c r="F47" s="20" t="n">
        <v>1.83064101</v>
      </c>
      <c r="G47" s="18" t="n">
        <v>64.32795114</v>
      </c>
      <c r="H47" s="20" t="n">
        <v>3.55305348</v>
      </c>
      <c r="I47" s="18" t="n">
        <v>27.12671459</v>
      </c>
      <c r="J47" s="20" t="n">
        <v>3.6934743</v>
      </c>
      <c r="K47" s="18" t="n">
        <v>0</v>
      </c>
      <c r="L47" s="20" t="n">
        <v>0</v>
      </c>
      <c r="M47" s="18" t="s">
        <v>404</v>
      </c>
      <c r="N47" s="20" t="s">
        <v>404</v>
      </c>
      <c r="O47" s="18" t="n">
        <v>0</v>
      </c>
      <c r="P47" s="20" t="n">
        <v>0</v>
      </c>
      <c r="Q47" s="18" t="n">
        <v>0</v>
      </c>
      <c r="R47" s="20" t="n">
        <v>0</v>
      </c>
      <c r="S47" s="18" t="n">
        <v>2.60932065</v>
      </c>
      <c r="T47" s="20" t="n">
        <v>1.31248771</v>
      </c>
    </row>
    <row r="48" spans="1:20">
      <c r="A48" s="15" t="s">
        <v>445</v>
      </c>
      <c r="B48" s="17" t="n">
        <v>9841</v>
      </c>
      <c r="C48" s="18">
        <f>(40.0/B48*100)</f>
        <v/>
      </c>
      <c r="D48" s="19" t="n">
        <v>9801</v>
      </c>
      <c r="E48" s="18" t="n">
        <v>2.98923162</v>
      </c>
      <c r="F48" s="20" t="n">
        <v>1.1557477</v>
      </c>
      <c r="G48" s="18" t="n">
        <v>91.89116463000001</v>
      </c>
      <c r="H48" s="20" t="n">
        <v>1.89261182</v>
      </c>
      <c r="I48" s="18" t="n">
        <v>4.67725469</v>
      </c>
      <c r="J48" s="20" t="n">
        <v>1.46556061</v>
      </c>
      <c r="K48" s="18" t="n">
        <v>0</v>
      </c>
      <c r="L48" s="20" t="n">
        <v>0</v>
      </c>
      <c r="M48" s="18" t="s">
        <v>404</v>
      </c>
      <c r="N48" s="20" t="s">
        <v>404</v>
      </c>
      <c r="O48" s="18" t="n">
        <v>0</v>
      </c>
      <c r="P48" s="20" t="n">
        <v>0</v>
      </c>
      <c r="Q48" s="18" t="n">
        <v>0</v>
      </c>
      <c r="R48" s="20" t="n">
        <v>0</v>
      </c>
      <c r="S48" s="18" t="n">
        <v>0.44234906</v>
      </c>
      <c r="T48" s="20" t="n">
        <v>0.26245063</v>
      </c>
    </row>
    <row r="49" spans="1:20">
      <c r="A49" s="15" t="s">
        <v>446</v>
      </c>
      <c r="B49" s="17" t="n">
        <v>6349</v>
      </c>
      <c r="C49" s="18">
        <f>(52.0/B49*100)</f>
        <v/>
      </c>
      <c r="D49" s="19" t="n">
        <v>6297</v>
      </c>
      <c r="E49" s="18" t="n">
        <v>29.76360929</v>
      </c>
      <c r="F49" s="20" t="n">
        <v>3.29944068</v>
      </c>
      <c r="G49" s="18" t="n">
        <v>35.50860257</v>
      </c>
      <c r="H49" s="20" t="n">
        <v>3.45835858</v>
      </c>
      <c r="I49" s="18" t="n">
        <v>33.3215331</v>
      </c>
      <c r="J49" s="20" t="n">
        <v>3.26935636</v>
      </c>
      <c r="K49" s="18" t="n">
        <v>0</v>
      </c>
      <c r="L49" s="20" t="n">
        <v>0</v>
      </c>
      <c r="M49" s="18" t="s">
        <v>404</v>
      </c>
      <c r="N49" s="20" t="s">
        <v>404</v>
      </c>
      <c r="O49" s="18" t="n">
        <v>0</v>
      </c>
      <c r="P49" s="20" t="n">
        <v>0</v>
      </c>
      <c r="Q49" s="18" t="n">
        <v>0</v>
      </c>
      <c r="R49" s="20" t="n">
        <v>0</v>
      </c>
      <c r="S49" s="18" t="n">
        <v>1.40625505</v>
      </c>
      <c r="T49" s="20" t="n">
        <v>0.14492177</v>
      </c>
    </row>
    <row r="50" spans="1:20">
      <c r="A50" s="15" t="s">
        <v>447</v>
      </c>
      <c r="B50" s="17" t="n">
        <v>11795</v>
      </c>
      <c r="C50" s="18">
        <f>(1031.0/B50*100)</f>
        <v/>
      </c>
      <c r="D50" s="19" t="n">
        <v>10764</v>
      </c>
      <c r="E50" s="18" t="n">
        <v>4.57072739</v>
      </c>
      <c r="F50" s="20" t="n">
        <v>1.46548975</v>
      </c>
      <c r="G50" s="18" t="n">
        <v>67.79888101</v>
      </c>
      <c r="H50" s="20" t="n">
        <v>3.17907102</v>
      </c>
      <c r="I50" s="18" t="n">
        <v>20.92494143</v>
      </c>
      <c r="J50" s="20" t="n">
        <v>2.82539265</v>
      </c>
      <c r="K50" s="18" t="n">
        <v>0</v>
      </c>
      <c r="L50" s="20" t="n">
        <v>0</v>
      </c>
      <c r="M50" s="18" t="s">
        <v>404</v>
      </c>
      <c r="N50" s="20" t="s">
        <v>404</v>
      </c>
      <c r="O50" s="18" t="n">
        <v>0</v>
      </c>
      <c r="P50" s="20" t="n">
        <v>0</v>
      </c>
      <c r="Q50" s="18" t="n">
        <v>0</v>
      </c>
      <c r="R50" s="20" t="n">
        <v>0</v>
      </c>
      <c r="S50" s="18" t="n">
        <v>6.70545016</v>
      </c>
      <c r="T50" s="20" t="n">
        <v>1.62975831</v>
      </c>
    </row>
    <row r="51" spans="1:20">
      <c r="A51" s="15" t="s">
        <v>448</v>
      </c>
      <c r="B51" s="17" t="n">
        <v>6866</v>
      </c>
      <c r="C51" s="18">
        <f>(0.0/B51*100)</f>
        <v/>
      </c>
      <c r="D51" s="19" t="n">
        <v>6866</v>
      </c>
      <c r="E51" s="18" t="n">
        <v>6.22563061</v>
      </c>
      <c r="F51" s="20" t="n">
        <v>2.39862588</v>
      </c>
      <c r="G51" s="18" t="n">
        <v>63.603728</v>
      </c>
      <c r="H51" s="20" t="n">
        <v>3.49882763</v>
      </c>
      <c r="I51" s="18" t="n">
        <v>29.09241505</v>
      </c>
      <c r="J51" s="20" t="n">
        <v>3.51973474</v>
      </c>
      <c r="K51" s="18" t="n">
        <v>0</v>
      </c>
      <c r="L51" s="20" t="n">
        <v>0</v>
      </c>
      <c r="M51" s="18" t="s">
        <v>404</v>
      </c>
      <c r="N51" s="20" t="s">
        <v>404</v>
      </c>
      <c r="O51" s="18" t="n">
        <v>0</v>
      </c>
      <c r="P51" s="20" t="n">
        <v>0</v>
      </c>
      <c r="Q51" s="18" t="n">
        <v>0</v>
      </c>
      <c r="R51" s="20" t="n">
        <v>0</v>
      </c>
      <c r="S51" s="18" t="n">
        <v>1.07822634</v>
      </c>
      <c r="T51" s="20" t="n">
        <v>0.71723159</v>
      </c>
    </row>
    <row r="52" spans="1:20">
      <c r="A52" s="15" t="s">
        <v>449</v>
      </c>
      <c r="B52" s="17" t="n">
        <v>5809</v>
      </c>
      <c r="C52" s="18">
        <f>(0.0/B52*100)</f>
        <v/>
      </c>
      <c r="D52" s="19" t="n">
        <v>5809</v>
      </c>
      <c r="E52" s="18" t="n">
        <v>54.3165465</v>
      </c>
      <c r="F52" s="20" t="n">
        <v>3.82131445</v>
      </c>
      <c r="G52" s="18" t="n">
        <v>39.56991293</v>
      </c>
      <c r="H52" s="20" t="n">
        <v>3.64460571</v>
      </c>
      <c r="I52" s="18" t="n">
        <v>4.77548414</v>
      </c>
      <c r="J52" s="20" t="n">
        <v>1.85286951</v>
      </c>
      <c r="K52" s="18" t="n">
        <v>0</v>
      </c>
      <c r="L52" s="20" t="n">
        <v>0</v>
      </c>
      <c r="M52" s="18" t="s">
        <v>404</v>
      </c>
      <c r="N52" s="20" t="s">
        <v>404</v>
      </c>
      <c r="O52" s="18" t="n">
        <v>0</v>
      </c>
      <c r="P52" s="20" t="n">
        <v>0</v>
      </c>
      <c r="Q52" s="18" t="n">
        <v>0</v>
      </c>
      <c r="R52" s="20" t="n">
        <v>0</v>
      </c>
      <c r="S52" s="18" t="n">
        <v>1.33805642</v>
      </c>
      <c r="T52" s="20" t="n">
        <v>0.08575733000000001</v>
      </c>
    </row>
    <row r="53" spans="1:20">
      <c r="A53" s="15" t="s">
        <v>450</v>
      </c>
      <c r="B53" s="17" t="n">
        <v>5571</v>
      </c>
      <c r="C53" s="18">
        <f>(0.0/B53*100)</f>
        <v/>
      </c>
      <c r="D53" s="19" t="n">
        <v>5571</v>
      </c>
      <c r="E53" s="18" t="n">
        <v>46.98770125</v>
      </c>
      <c r="F53" s="20" t="n">
        <v>0.14766231</v>
      </c>
      <c r="G53" s="18" t="n">
        <v>51.84961753</v>
      </c>
      <c r="H53" s="20" t="n">
        <v>0.15446198</v>
      </c>
      <c r="I53" s="18" t="n">
        <v>1.05340924</v>
      </c>
      <c r="J53" s="20" t="n">
        <v>0.04521323</v>
      </c>
      <c r="K53" s="18" t="n">
        <v>0</v>
      </c>
      <c r="L53" s="20" t="n">
        <v>0</v>
      </c>
      <c r="M53" s="18" t="s">
        <v>404</v>
      </c>
      <c r="N53" s="20" t="s">
        <v>404</v>
      </c>
      <c r="O53" s="18" t="n">
        <v>0</v>
      </c>
      <c r="P53" s="20" t="n">
        <v>0</v>
      </c>
      <c r="Q53" s="18" t="n">
        <v>0</v>
      </c>
      <c r="R53" s="20" t="n">
        <v>0</v>
      </c>
      <c r="S53" s="18" t="n">
        <v>0.10927198</v>
      </c>
      <c r="T53" s="20" t="n">
        <v>0.02578596</v>
      </c>
    </row>
    <row r="54" spans="1:20">
      <c r="A54" s="15" t="s">
        <v>451</v>
      </c>
      <c r="B54" s="17" t="n">
        <v>4740</v>
      </c>
      <c r="C54" s="18">
        <f>(199.0/B54*100)</f>
        <v/>
      </c>
      <c r="D54" s="19" t="n">
        <v>4541</v>
      </c>
      <c r="E54" s="18" t="n">
        <v>26.15312731</v>
      </c>
      <c r="F54" s="20" t="n">
        <v>3.11922725</v>
      </c>
      <c r="G54" s="18" t="n">
        <v>51.2006749</v>
      </c>
      <c r="H54" s="20" t="n">
        <v>3.59343204</v>
      </c>
      <c r="I54" s="18" t="n">
        <v>19.50242901</v>
      </c>
      <c r="J54" s="20" t="n">
        <v>2.87524383</v>
      </c>
      <c r="K54" s="18" t="n">
        <v>0</v>
      </c>
      <c r="L54" s="20" t="n">
        <v>0</v>
      </c>
      <c r="M54" s="18" t="s">
        <v>404</v>
      </c>
      <c r="N54" s="20" t="s">
        <v>404</v>
      </c>
      <c r="O54" s="18" t="n">
        <v>0</v>
      </c>
      <c r="P54" s="20" t="n">
        <v>0</v>
      </c>
      <c r="Q54" s="18" t="n">
        <v>0</v>
      </c>
      <c r="R54" s="20" t="n">
        <v>0</v>
      </c>
      <c r="S54" s="18" t="n">
        <v>3.14376878</v>
      </c>
      <c r="T54" s="20" t="n">
        <v>1.26095184</v>
      </c>
    </row>
    <row r="55" spans="1:20">
      <c r="A55" s="15" t="s">
        <v>452</v>
      </c>
      <c r="B55" s="17" t="n">
        <v>5316</v>
      </c>
      <c r="C55" s="18">
        <f>(43.0/B55*100)</f>
        <v/>
      </c>
      <c r="D55" s="19" t="n">
        <v>5273</v>
      </c>
      <c r="E55" s="18" t="n">
        <v>23.85119192</v>
      </c>
      <c r="F55" s="20" t="n">
        <v>3.18801616</v>
      </c>
      <c r="G55" s="18" t="n">
        <v>26.17631451</v>
      </c>
      <c r="H55" s="20" t="n">
        <v>3.0370552</v>
      </c>
      <c r="I55" s="18" t="n">
        <v>46.90958971</v>
      </c>
      <c r="J55" s="20" t="n">
        <v>3.31469782</v>
      </c>
      <c r="K55" s="18" t="n">
        <v>0</v>
      </c>
      <c r="L55" s="20" t="n">
        <v>0</v>
      </c>
      <c r="M55" s="18" t="s">
        <v>404</v>
      </c>
      <c r="N55" s="20" t="s">
        <v>404</v>
      </c>
      <c r="O55" s="18" t="n">
        <v>0</v>
      </c>
      <c r="P55" s="20" t="n">
        <v>0</v>
      </c>
      <c r="Q55" s="18" t="n">
        <v>0</v>
      </c>
      <c r="R55" s="20" t="n">
        <v>0</v>
      </c>
      <c r="S55" s="18" t="n">
        <v>3.06290385</v>
      </c>
      <c r="T55" s="20" t="n">
        <v>0.9731314</v>
      </c>
    </row>
    <row r="56" spans="1:20">
      <c r="A56" s="15" t="s">
        <v>453</v>
      </c>
      <c r="B56" s="17" t="n">
        <v>5359</v>
      </c>
      <c r="C56" s="18">
        <f>(0.0/B56*100)</f>
        <v/>
      </c>
      <c r="D56" s="19" t="n">
        <v>5359</v>
      </c>
      <c r="E56" s="18" t="n">
        <v>3.34361604</v>
      </c>
      <c r="F56" s="20" t="n">
        <v>1.69460386</v>
      </c>
      <c r="G56" s="18" t="n">
        <v>75.83550514</v>
      </c>
      <c r="H56" s="20" t="n">
        <v>3.57951803</v>
      </c>
      <c r="I56" s="18" t="n">
        <v>16.36450003</v>
      </c>
      <c r="J56" s="20" t="n">
        <v>3.20926335</v>
      </c>
      <c r="K56" s="18" t="n">
        <v>0</v>
      </c>
      <c r="L56" s="20" t="n">
        <v>0</v>
      </c>
      <c r="M56" s="18" t="s">
        <v>404</v>
      </c>
      <c r="N56" s="20" t="s">
        <v>404</v>
      </c>
      <c r="O56" s="18" t="n">
        <v>0</v>
      </c>
      <c r="P56" s="20" t="n">
        <v>0</v>
      </c>
      <c r="Q56" s="18" t="n">
        <v>0</v>
      </c>
      <c r="R56" s="20" t="n">
        <v>0</v>
      </c>
      <c r="S56" s="18" t="n">
        <v>4.45637879</v>
      </c>
      <c r="T56" s="20" t="n">
        <v>1.66814099</v>
      </c>
    </row>
    <row r="57" spans="1:20">
      <c r="A57" s="15" t="s">
        <v>454</v>
      </c>
      <c r="B57" s="17" t="n">
        <v>6513</v>
      </c>
      <c r="C57" s="18">
        <f>(0.0/B57*100)</f>
        <v/>
      </c>
      <c r="D57" s="19" t="n">
        <v>6513</v>
      </c>
      <c r="E57" s="18" t="n">
        <v>32.79229481</v>
      </c>
      <c r="F57" s="20" t="n">
        <v>3.36275041</v>
      </c>
      <c r="G57" s="18" t="n">
        <v>57.63931661</v>
      </c>
      <c r="H57" s="20" t="n">
        <v>3.5504101</v>
      </c>
      <c r="I57" s="18" t="n">
        <v>0.52633721</v>
      </c>
      <c r="J57" s="20" t="n">
        <v>0.5254637</v>
      </c>
      <c r="K57" s="18" t="n">
        <v>0</v>
      </c>
      <c r="L57" s="20" t="n">
        <v>0</v>
      </c>
      <c r="M57" s="18" t="s">
        <v>404</v>
      </c>
      <c r="N57" s="20" t="s">
        <v>404</v>
      </c>
      <c r="O57" s="18" t="n">
        <v>0</v>
      </c>
      <c r="P57" s="20" t="n">
        <v>0</v>
      </c>
      <c r="Q57" s="18" t="n">
        <v>8.1652843</v>
      </c>
      <c r="R57" s="20" t="n">
        <v>2.2813273</v>
      </c>
      <c r="S57" s="18" t="n">
        <v>0.87676709</v>
      </c>
      <c r="T57" s="20" t="n">
        <v>0.63175974</v>
      </c>
    </row>
    <row r="58" spans="1:20">
      <c r="A58" s="15" t="s">
        <v>455</v>
      </c>
      <c r="B58" s="17" t="n">
        <v>7267</v>
      </c>
      <c r="C58" s="18">
        <f>(0.0/B58*100)</f>
        <v/>
      </c>
      <c r="D58" s="19" t="n">
        <v>7267</v>
      </c>
      <c r="E58" s="18" t="n">
        <v>34.47220304</v>
      </c>
      <c r="F58" s="20" t="n">
        <v>3.67793266</v>
      </c>
      <c r="G58" s="18" t="n">
        <v>58.90972483</v>
      </c>
      <c r="H58" s="20" t="n">
        <v>3.79181673</v>
      </c>
      <c r="I58" s="18" t="n">
        <v>1.50224719</v>
      </c>
      <c r="J58" s="20" t="n">
        <v>0.83469689</v>
      </c>
      <c r="K58" s="18" t="n">
        <v>0</v>
      </c>
      <c r="L58" s="20" t="n">
        <v>0</v>
      </c>
      <c r="M58" s="18" t="s">
        <v>404</v>
      </c>
      <c r="N58" s="20" t="s">
        <v>404</v>
      </c>
      <c r="O58" s="18" t="n">
        <v>0</v>
      </c>
      <c r="P58" s="20" t="n">
        <v>0</v>
      </c>
      <c r="Q58" s="18" t="n">
        <v>2.28580504</v>
      </c>
      <c r="R58" s="20" t="n">
        <v>1.11470598</v>
      </c>
      <c r="S58" s="18" t="n">
        <v>2.8300199</v>
      </c>
      <c r="T58" s="20" t="n">
        <v>1.17874476</v>
      </c>
    </row>
    <row r="59" spans="1:20">
      <c r="A59" s="15" t="s">
        <v>456</v>
      </c>
      <c r="B59" s="17" t="n">
        <v>4826</v>
      </c>
      <c r="C59" s="18">
        <f>(0.0/B59*100)</f>
        <v/>
      </c>
      <c r="D59" s="19" t="n">
        <v>4826</v>
      </c>
      <c r="E59" s="18" t="n">
        <v>16.60479053</v>
      </c>
      <c r="F59" s="20" t="n">
        <v>1.24924055</v>
      </c>
      <c r="G59" s="18" t="n">
        <v>74.86674212</v>
      </c>
      <c r="H59" s="20" t="n">
        <v>1.33070318</v>
      </c>
      <c r="I59" s="18" t="n">
        <v>5.1548998</v>
      </c>
      <c r="J59" s="20" t="n">
        <v>0.6483527100000001</v>
      </c>
      <c r="K59" s="18" t="n">
        <v>0</v>
      </c>
      <c r="L59" s="20" t="n">
        <v>0</v>
      </c>
      <c r="M59" s="18" t="s">
        <v>404</v>
      </c>
      <c r="N59" s="20" t="s">
        <v>404</v>
      </c>
      <c r="O59" s="18" t="n">
        <v>0</v>
      </c>
      <c r="P59" s="20" t="n">
        <v>0</v>
      </c>
      <c r="Q59" s="18" t="n">
        <v>0.84365633</v>
      </c>
      <c r="R59" s="20" t="n">
        <v>0.05043441</v>
      </c>
      <c r="S59" s="18" t="n">
        <v>2.52991123</v>
      </c>
      <c r="T59" s="20" t="n">
        <v>0.20486124</v>
      </c>
    </row>
    <row r="60" spans="1:20">
      <c r="A60" s="15" t="s">
        <v>457</v>
      </c>
      <c r="B60" s="17" t="n">
        <v>4546</v>
      </c>
      <c r="C60" s="18">
        <f>(0.0/B60*100)</f>
        <v/>
      </c>
      <c r="D60" s="19" t="n">
        <v>4546</v>
      </c>
      <c r="E60" s="18" t="n">
        <v>15.7955847</v>
      </c>
      <c r="F60" s="20" t="n">
        <v>2.59804266</v>
      </c>
      <c r="G60" s="18" t="n">
        <v>54.45994722</v>
      </c>
      <c r="H60" s="20" t="n">
        <v>3.30090518</v>
      </c>
      <c r="I60" s="18" t="n">
        <v>14.96739872</v>
      </c>
      <c r="J60" s="20" t="n">
        <v>2.30806711</v>
      </c>
      <c r="K60" s="18" t="n">
        <v>0</v>
      </c>
      <c r="L60" s="20" t="n">
        <v>0</v>
      </c>
      <c r="M60" s="18" t="s">
        <v>404</v>
      </c>
      <c r="N60" s="20" t="s">
        <v>404</v>
      </c>
      <c r="O60" s="18" t="n">
        <v>0</v>
      </c>
      <c r="P60" s="20" t="n">
        <v>0</v>
      </c>
      <c r="Q60" s="18" t="n">
        <v>0</v>
      </c>
      <c r="R60" s="20" t="n">
        <v>0</v>
      </c>
      <c r="S60" s="18" t="n">
        <v>14.77706936</v>
      </c>
      <c r="T60" s="20" t="n">
        <v>2.40218116</v>
      </c>
    </row>
    <row r="61" spans="1:20">
      <c r="A61" s="15" t="s">
        <v>458</v>
      </c>
      <c r="B61" s="17" t="n">
        <v>6525</v>
      </c>
      <c r="C61" s="18">
        <f>(0.0/B61*100)</f>
        <v/>
      </c>
      <c r="D61" s="19" t="n">
        <v>6525</v>
      </c>
      <c r="E61" s="18" t="n">
        <v>2.08108581</v>
      </c>
      <c r="F61" s="20" t="n">
        <v>0.9658881499999999</v>
      </c>
      <c r="G61" s="18" t="n">
        <v>56.33046181</v>
      </c>
      <c r="H61" s="20" t="n">
        <v>2.90116939</v>
      </c>
      <c r="I61" s="18" t="n">
        <v>40.48223265</v>
      </c>
      <c r="J61" s="20" t="n">
        <v>2.86396474</v>
      </c>
      <c r="K61" s="18" t="n">
        <v>0</v>
      </c>
      <c r="L61" s="20" t="n">
        <v>0</v>
      </c>
      <c r="M61" s="18" t="s">
        <v>404</v>
      </c>
      <c r="N61" s="20" t="s">
        <v>404</v>
      </c>
      <c r="O61" s="18" t="n">
        <v>0</v>
      </c>
      <c r="P61" s="20" t="n">
        <v>0</v>
      </c>
      <c r="Q61" s="18" t="n">
        <v>0</v>
      </c>
      <c r="R61" s="20" t="n">
        <v>0</v>
      </c>
      <c r="S61" s="18" t="n">
        <v>1.10621973</v>
      </c>
      <c r="T61" s="20" t="n">
        <v>0.74345222</v>
      </c>
    </row>
    <row r="62" spans="1:20">
      <c r="A62" s="15" t="s">
        <v>459</v>
      </c>
      <c r="B62" s="17" t="n">
        <v>4476</v>
      </c>
      <c r="C62" s="18">
        <f>(0.0/B62*100)</f>
        <v/>
      </c>
      <c r="D62" s="19" t="n">
        <v>4476</v>
      </c>
      <c r="E62" s="18" t="n">
        <v>1.50876163</v>
      </c>
      <c r="F62" s="20" t="n">
        <v>0.0311853</v>
      </c>
      <c r="G62" s="18" t="n">
        <v>89.18657009</v>
      </c>
      <c r="H62" s="20" t="n">
        <v>0.0456694</v>
      </c>
      <c r="I62" s="18" t="n">
        <v>9.30466828</v>
      </c>
      <c r="J62" s="20" t="n">
        <v>0.03504619</v>
      </c>
      <c r="K62" s="18" t="n">
        <v>0</v>
      </c>
      <c r="L62" s="20" t="n">
        <v>0</v>
      </c>
      <c r="M62" s="18" t="s">
        <v>404</v>
      </c>
      <c r="N62" s="20" t="s">
        <v>404</v>
      </c>
      <c r="O62" s="18" t="n">
        <v>0</v>
      </c>
      <c r="P62" s="20" t="n">
        <v>0</v>
      </c>
      <c r="Q62" s="18" t="n">
        <v>0</v>
      </c>
      <c r="R62" s="20" t="n">
        <v>0</v>
      </c>
      <c r="S62" s="18" t="n">
        <v>0</v>
      </c>
      <c r="T62" s="20" t="n">
        <v>0</v>
      </c>
    </row>
    <row r="63" spans="1:20">
      <c r="A63" s="15" t="s">
        <v>460</v>
      </c>
      <c r="B63" s="17" t="n">
        <v>5324</v>
      </c>
      <c r="C63" s="18">
        <f>(0.0/B63*100)</f>
        <v/>
      </c>
      <c r="D63" s="19" t="n">
        <v>5324</v>
      </c>
      <c r="E63" s="18" t="n">
        <v>55.5279348</v>
      </c>
      <c r="F63" s="20" t="n">
        <v>0.16118851</v>
      </c>
      <c r="G63" s="18" t="n">
        <v>30.79537731</v>
      </c>
      <c r="H63" s="20" t="n">
        <v>0.15970932</v>
      </c>
      <c r="I63" s="18" t="n">
        <v>4.62159928</v>
      </c>
      <c r="J63" s="20" t="n">
        <v>0.05582087</v>
      </c>
      <c r="K63" s="18" t="n">
        <v>0</v>
      </c>
      <c r="L63" s="20" t="n">
        <v>0</v>
      </c>
      <c r="M63" s="18" t="s">
        <v>404</v>
      </c>
      <c r="N63" s="20" t="s">
        <v>404</v>
      </c>
      <c r="O63" s="18" t="n">
        <v>0</v>
      </c>
      <c r="P63" s="20" t="n">
        <v>0</v>
      </c>
      <c r="Q63" s="18" t="n">
        <v>0.44172582</v>
      </c>
      <c r="R63" s="20" t="n">
        <v>0.01087589</v>
      </c>
      <c r="S63" s="18" t="n">
        <v>8.61336279</v>
      </c>
      <c r="T63" s="20" t="n">
        <v>0.08000393</v>
      </c>
    </row>
    <row r="64" spans="1:20">
      <c r="A64" s="15" t="s">
        <v>461</v>
      </c>
      <c r="B64" s="17" t="n">
        <v>3634</v>
      </c>
      <c r="C64" s="18">
        <f>(27.0/B64*100)</f>
        <v/>
      </c>
      <c r="D64" s="19" t="n">
        <v>3607</v>
      </c>
      <c r="E64" s="18" t="n">
        <v>47.39637101</v>
      </c>
      <c r="F64" s="20" t="n">
        <v>0.09416123999999999</v>
      </c>
      <c r="G64" s="18" t="n">
        <v>40.53087178</v>
      </c>
      <c r="H64" s="20" t="n">
        <v>0.10077211</v>
      </c>
      <c r="I64" s="18" t="n">
        <v>9.447398870000001</v>
      </c>
      <c r="J64" s="20" t="n">
        <v>0.05026992</v>
      </c>
      <c r="K64" s="18" t="n">
        <v>0</v>
      </c>
      <c r="L64" s="20" t="n">
        <v>0</v>
      </c>
      <c r="M64" s="18" t="s">
        <v>404</v>
      </c>
      <c r="N64" s="20" t="s">
        <v>404</v>
      </c>
      <c r="O64" s="18" t="n">
        <v>0</v>
      </c>
      <c r="P64" s="20" t="n">
        <v>0</v>
      </c>
      <c r="Q64" s="18" t="n">
        <v>2.62535835</v>
      </c>
      <c r="R64" s="20" t="n">
        <v>0.00407613</v>
      </c>
      <c r="S64" s="18" t="n">
        <v>0</v>
      </c>
      <c r="T64" s="20" t="n">
        <v>0</v>
      </c>
    </row>
    <row r="65" spans="1:20">
      <c r="A65" s="15" t="s">
        <v>462</v>
      </c>
      <c r="B65" s="17" t="n">
        <v>5325</v>
      </c>
      <c r="C65" s="18">
        <f>(0.0/B65*100)</f>
        <v/>
      </c>
      <c r="D65" s="19" t="n">
        <v>5325</v>
      </c>
      <c r="E65" s="18" t="n">
        <v>12.41894897</v>
      </c>
      <c r="F65" s="20" t="n">
        <v>2.09102221</v>
      </c>
      <c r="G65" s="18" t="n">
        <v>82.59574705999999</v>
      </c>
      <c r="H65" s="20" t="n">
        <v>2.45638381</v>
      </c>
      <c r="I65" s="18" t="n">
        <v>4.27270356</v>
      </c>
      <c r="J65" s="20" t="n">
        <v>1.50483275</v>
      </c>
      <c r="K65" s="18" t="n">
        <v>0</v>
      </c>
      <c r="L65" s="20" t="n">
        <v>0</v>
      </c>
      <c r="M65" s="18" t="s">
        <v>404</v>
      </c>
      <c r="N65" s="20" t="s">
        <v>404</v>
      </c>
      <c r="O65" s="18" t="n">
        <v>0</v>
      </c>
      <c r="P65" s="20" t="n">
        <v>0</v>
      </c>
      <c r="Q65" s="18" t="n">
        <v>0</v>
      </c>
      <c r="R65" s="20" t="n">
        <v>0</v>
      </c>
      <c r="S65" s="18" t="n">
        <v>0.71260041</v>
      </c>
      <c r="T65" s="20" t="n">
        <v>0.5147055699999999</v>
      </c>
    </row>
    <row r="66" spans="1:20">
      <c r="A66" s="15" t="s">
        <v>463</v>
      </c>
      <c r="B66" s="17" t="n">
        <v>5665</v>
      </c>
      <c r="C66" s="18">
        <f>(0.0/B66*100)</f>
        <v/>
      </c>
      <c r="D66" s="19" t="n">
        <v>5665</v>
      </c>
      <c r="E66" s="18" t="n">
        <v>50.94312303</v>
      </c>
      <c r="F66" s="20" t="n">
        <v>0.24243829</v>
      </c>
      <c r="G66" s="18" t="n">
        <v>49.05687697</v>
      </c>
      <c r="H66" s="20" t="n">
        <v>0.24243829</v>
      </c>
      <c r="I66" s="18" t="n">
        <v>0</v>
      </c>
      <c r="J66" s="20" t="n">
        <v>0</v>
      </c>
      <c r="K66" s="18" t="n">
        <v>0</v>
      </c>
      <c r="L66" s="20" t="n">
        <v>0</v>
      </c>
      <c r="M66" s="18" t="s">
        <v>404</v>
      </c>
      <c r="N66" s="20" t="s">
        <v>404</v>
      </c>
      <c r="O66" s="18" t="n">
        <v>0</v>
      </c>
      <c r="P66" s="20" t="n">
        <v>0</v>
      </c>
      <c r="Q66" s="18" t="n">
        <v>0</v>
      </c>
      <c r="R66" s="20" t="n">
        <v>0</v>
      </c>
      <c r="S66" s="18" t="n">
        <v>0</v>
      </c>
      <c r="T66" s="20" t="n">
        <v>0</v>
      </c>
    </row>
    <row r="67" spans="1:20">
      <c r="A67" s="15" t="s">
        <v>464</v>
      </c>
      <c r="B67" s="17" t="n">
        <v>6971</v>
      </c>
      <c r="C67" s="18">
        <f>(0.0/B67*100)</f>
        <v/>
      </c>
      <c r="D67" s="19" t="n">
        <v>6971</v>
      </c>
      <c r="E67" s="18" t="n">
        <v>35.79486064</v>
      </c>
      <c r="F67" s="20" t="n">
        <v>3.1016701</v>
      </c>
      <c r="G67" s="18" t="n">
        <v>61.18145001</v>
      </c>
      <c r="H67" s="20" t="n">
        <v>3.12802948</v>
      </c>
      <c r="I67" s="18" t="n">
        <v>2.09721472</v>
      </c>
      <c r="J67" s="20" t="n">
        <v>0.94231515</v>
      </c>
      <c r="K67" s="18" t="n">
        <v>0</v>
      </c>
      <c r="L67" s="20" t="n">
        <v>0</v>
      </c>
      <c r="M67" s="18" t="s">
        <v>404</v>
      </c>
      <c r="N67" s="20" t="s">
        <v>404</v>
      </c>
      <c r="O67" s="18" t="n">
        <v>0</v>
      </c>
      <c r="P67" s="20" t="n">
        <v>0</v>
      </c>
      <c r="Q67" s="18" t="n">
        <v>0</v>
      </c>
      <c r="R67" s="20" t="n">
        <v>0</v>
      </c>
      <c r="S67" s="18" t="n">
        <v>0.92647464</v>
      </c>
      <c r="T67" s="20" t="n">
        <v>0.59412919</v>
      </c>
    </row>
    <row r="68" spans="1:20">
      <c r="A68" s="15" t="s">
        <v>465</v>
      </c>
      <c r="B68" s="17" t="n">
        <v>12083</v>
      </c>
      <c r="C68" s="18">
        <f>(0.0/B68*100)</f>
        <v/>
      </c>
      <c r="D68" s="19" t="n">
        <v>12083</v>
      </c>
      <c r="E68" s="18" t="n">
        <v>29.55309538</v>
      </c>
      <c r="F68" s="20" t="n">
        <v>0.10284405</v>
      </c>
      <c r="G68" s="18" t="n">
        <v>67.33060342</v>
      </c>
      <c r="H68" s="20" t="n">
        <v>0.10838002</v>
      </c>
      <c r="I68" s="18" t="n">
        <v>0.47107572</v>
      </c>
      <c r="J68" s="20" t="n">
        <v>0.01747671</v>
      </c>
      <c r="K68" s="18" t="n">
        <v>0</v>
      </c>
      <c r="L68" s="20" t="n">
        <v>0</v>
      </c>
      <c r="M68" s="18" t="s">
        <v>404</v>
      </c>
      <c r="N68" s="20" t="s">
        <v>404</v>
      </c>
      <c r="O68" s="18" t="n">
        <v>0</v>
      </c>
      <c r="P68" s="20" t="n">
        <v>0</v>
      </c>
      <c r="Q68" s="18" t="n">
        <v>0</v>
      </c>
      <c r="R68" s="20" t="n">
        <v>0</v>
      </c>
      <c r="S68" s="18" t="n">
        <v>2.64522548</v>
      </c>
      <c r="T68" s="20" t="n">
        <v>0.02484647</v>
      </c>
    </row>
    <row r="69" spans="1:20">
      <c r="A69" s="15" t="s">
        <v>466</v>
      </c>
      <c r="B69" s="17" t="n">
        <v>4876</v>
      </c>
      <c r="C69" s="18">
        <f>(0.0/B69*100)</f>
        <v/>
      </c>
      <c r="D69" s="19" t="n">
        <v>4876</v>
      </c>
      <c r="E69" s="18" t="n">
        <v>19.22693932</v>
      </c>
      <c r="F69" s="20" t="n">
        <v>3.17710927</v>
      </c>
      <c r="G69" s="18" t="n">
        <v>74.85651333</v>
      </c>
      <c r="H69" s="20" t="n">
        <v>3.20775154</v>
      </c>
      <c r="I69" s="18" t="n">
        <v>5.91654735</v>
      </c>
      <c r="J69" s="20" t="n">
        <v>1.88870069</v>
      </c>
      <c r="K69" s="18" t="n">
        <v>0</v>
      </c>
      <c r="L69" s="20" t="n">
        <v>0</v>
      </c>
      <c r="M69" s="18" t="s">
        <v>404</v>
      </c>
      <c r="N69" s="20" t="s">
        <v>404</v>
      </c>
      <c r="O69" s="18" t="n">
        <v>0</v>
      </c>
      <c r="P69" s="20" t="n">
        <v>0</v>
      </c>
      <c r="Q69" s="18" t="n">
        <v>0</v>
      </c>
      <c r="R69" s="20" t="n">
        <v>0</v>
      </c>
      <c r="S69" s="18" t="n">
        <v>0</v>
      </c>
      <c r="T69" s="20" t="n">
        <v>0</v>
      </c>
    </row>
    <row r="70" spans="1:20">
      <c r="A70" s="15" t="s">
        <v>467</v>
      </c>
      <c r="B70" s="17" t="n">
        <v>6036</v>
      </c>
      <c r="C70" s="18">
        <f>(0.0/B70*100)</f>
        <v/>
      </c>
      <c r="D70" s="19" t="n">
        <v>6036</v>
      </c>
      <c r="E70" s="18" t="n">
        <v>22.31937955</v>
      </c>
      <c r="F70" s="20" t="n">
        <v>3.4545674</v>
      </c>
      <c r="G70" s="18" t="n">
        <v>77.15832324</v>
      </c>
      <c r="H70" s="20" t="n">
        <v>3.58649182</v>
      </c>
      <c r="I70" s="18" t="n">
        <v>0</v>
      </c>
      <c r="J70" s="20" t="n">
        <v>0</v>
      </c>
      <c r="K70" s="18" t="n">
        <v>0</v>
      </c>
      <c r="L70" s="20" t="n">
        <v>0</v>
      </c>
      <c r="M70" s="18" t="s">
        <v>404</v>
      </c>
      <c r="N70" s="20" t="s">
        <v>404</v>
      </c>
      <c r="O70" s="18" t="n">
        <v>0</v>
      </c>
      <c r="P70" s="20" t="n">
        <v>0</v>
      </c>
      <c r="Q70" s="18" t="n">
        <v>0</v>
      </c>
      <c r="R70" s="20" t="n">
        <v>0</v>
      </c>
      <c r="S70" s="18" t="n">
        <v>0.52229721</v>
      </c>
      <c r="T70" s="20" t="n">
        <v>0.36681523</v>
      </c>
    </row>
    <row r="71" spans="1:20">
      <c r="A71" s="15" t="s">
        <v>468</v>
      </c>
      <c r="B71" s="17" t="n">
        <v>6115</v>
      </c>
      <c r="C71" s="18">
        <f>(0.0/B71*100)</f>
        <v/>
      </c>
      <c r="D71" s="19" t="n">
        <v>6115</v>
      </c>
      <c r="E71" s="18" t="n">
        <v>26.42229604</v>
      </c>
      <c r="F71" s="20" t="n">
        <v>1.48259001</v>
      </c>
      <c r="G71" s="18" t="n">
        <v>73.57770395999999</v>
      </c>
      <c r="H71" s="20" t="n">
        <v>1.48259001</v>
      </c>
      <c r="I71" s="18" t="n">
        <v>0</v>
      </c>
      <c r="J71" s="20" t="n">
        <v>0</v>
      </c>
      <c r="K71" s="18" t="n">
        <v>0</v>
      </c>
      <c r="L71" s="20" t="n">
        <v>0</v>
      </c>
      <c r="M71" s="18" t="s">
        <v>404</v>
      </c>
      <c r="N71" s="20" t="s">
        <v>404</v>
      </c>
      <c r="O71" s="18" t="n">
        <v>0</v>
      </c>
      <c r="P71" s="20" t="n">
        <v>0</v>
      </c>
      <c r="Q71" s="18" t="n">
        <v>0</v>
      </c>
      <c r="R71" s="20" t="n">
        <v>0</v>
      </c>
      <c r="S71" s="18" t="n">
        <v>0</v>
      </c>
      <c r="T71" s="20" t="n">
        <v>0</v>
      </c>
    </row>
    <row r="72" spans="1:20">
      <c r="A72" s="15" t="s">
        <v>469</v>
      </c>
      <c r="B72" s="17" t="n">
        <v>7708</v>
      </c>
      <c r="C72" s="18">
        <f>(0.0/B72*100)</f>
        <v/>
      </c>
      <c r="D72" s="19" t="n">
        <v>7708</v>
      </c>
      <c r="E72" s="18" t="n">
        <v>32.49579117</v>
      </c>
      <c r="F72" s="20" t="n">
        <v>2.64981128</v>
      </c>
      <c r="G72" s="18" t="n">
        <v>55.62300676</v>
      </c>
      <c r="H72" s="20" t="n">
        <v>3.14676533</v>
      </c>
      <c r="I72" s="18" t="n">
        <v>9.57807594</v>
      </c>
      <c r="J72" s="20" t="n">
        <v>2.0641192</v>
      </c>
      <c r="K72" s="18" t="n">
        <v>0</v>
      </c>
      <c r="L72" s="20" t="n">
        <v>0</v>
      </c>
      <c r="M72" s="18" t="s">
        <v>404</v>
      </c>
      <c r="N72" s="20" t="s">
        <v>404</v>
      </c>
      <c r="O72" s="18" t="n">
        <v>0</v>
      </c>
      <c r="P72" s="20" t="n">
        <v>0</v>
      </c>
      <c r="Q72" s="18" t="n">
        <v>0</v>
      </c>
      <c r="R72" s="20" t="n">
        <v>0</v>
      </c>
      <c r="S72" s="18" t="n">
        <v>2.30312613</v>
      </c>
      <c r="T72" s="20" t="n">
        <v>1.04694408</v>
      </c>
    </row>
    <row r="73" spans="1:20">
      <c r="A73" s="15" t="s">
        <v>470</v>
      </c>
      <c r="B73" s="17" t="n">
        <v>8249</v>
      </c>
      <c r="C73" s="18">
        <f>(0.0/B73*100)</f>
        <v/>
      </c>
      <c r="D73" s="19" t="n">
        <v>8249</v>
      </c>
      <c r="E73" s="18" t="n">
        <v>13.9918657</v>
      </c>
      <c r="F73" s="20" t="n">
        <v>2.88675325</v>
      </c>
      <c r="G73" s="18" t="n">
        <v>82.84082791</v>
      </c>
      <c r="H73" s="20" t="n">
        <v>2.90832413</v>
      </c>
      <c r="I73" s="18" t="n">
        <v>0.8515322400000001</v>
      </c>
      <c r="J73" s="20" t="n">
        <v>0.71724838</v>
      </c>
      <c r="K73" s="18" t="n">
        <v>0</v>
      </c>
      <c r="L73" s="20" t="n">
        <v>0</v>
      </c>
      <c r="M73" s="18" t="s">
        <v>404</v>
      </c>
      <c r="N73" s="20" t="s">
        <v>404</v>
      </c>
      <c r="O73" s="18" t="n">
        <v>0</v>
      </c>
      <c r="P73" s="20" t="n">
        <v>0</v>
      </c>
      <c r="Q73" s="18" t="n">
        <v>0</v>
      </c>
      <c r="R73" s="20" t="n">
        <v>0</v>
      </c>
      <c r="S73" s="18" t="n">
        <v>2.31577415</v>
      </c>
      <c r="T73" s="20" t="n">
        <v>1.11523698</v>
      </c>
    </row>
    <row r="74" spans="1:20">
      <c r="A74" s="15" t="s">
        <v>471</v>
      </c>
      <c r="B74" s="17" t="n">
        <v>4692</v>
      </c>
      <c r="C74" s="18">
        <f>(484.0/B74*100)</f>
        <v/>
      </c>
      <c r="D74" s="19" t="n">
        <v>4208</v>
      </c>
      <c r="E74" s="18" t="n">
        <v>5.98223631</v>
      </c>
      <c r="F74" s="20" t="n">
        <v>0.11422466</v>
      </c>
      <c r="G74" s="18" t="n">
        <v>74.88941772</v>
      </c>
      <c r="H74" s="20" t="n">
        <v>0.2479407</v>
      </c>
      <c r="I74" s="18" t="n">
        <v>15.81670798</v>
      </c>
      <c r="J74" s="20" t="n">
        <v>0.2292587</v>
      </c>
      <c r="K74" s="18" t="n">
        <v>0</v>
      </c>
      <c r="L74" s="20" t="n">
        <v>0</v>
      </c>
      <c r="M74" s="18" t="s">
        <v>404</v>
      </c>
      <c r="N74" s="20" t="s">
        <v>404</v>
      </c>
      <c r="O74" s="18" t="n">
        <v>0</v>
      </c>
      <c r="P74" s="20" t="n">
        <v>0</v>
      </c>
      <c r="Q74" s="18" t="n">
        <v>1.98622662</v>
      </c>
      <c r="R74" s="20" t="n">
        <v>0.04257485</v>
      </c>
      <c r="S74" s="18" t="n">
        <v>1.32541137</v>
      </c>
      <c r="T74" s="20" t="n">
        <v>0.04789804</v>
      </c>
    </row>
    <row r="75" spans="1:20">
      <c r="A75" s="15" t="s">
        <v>472</v>
      </c>
      <c r="B75" s="17" t="n">
        <v>5375</v>
      </c>
      <c r="C75" s="18">
        <f>(483.0/B75*100)</f>
        <v/>
      </c>
      <c r="D75" s="19" t="n">
        <v>4892</v>
      </c>
      <c r="E75" s="18" t="n">
        <v>73.73923634000001</v>
      </c>
      <c r="F75" s="20" t="n">
        <v>3.75816974</v>
      </c>
      <c r="G75" s="18" t="n">
        <v>9.483721020000001</v>
      </c>
      <c r="H75" s="20" t="n">
        <v>2.3950018</v>
      </c>
      <c r="I75" s="18" t="n">
        <v>5.83666473</v>
      </c>
      <c r="J75" s="20" t="n">
        <v>2.05184756</v>
      </c>
      <c r="K75" s="18" t="n">
        <v>0</v>
      </c>
      <c r="L75" s="20" t="n">
        <v>0</v>
      </c>
      <c r="M75" s="18" t="s">
        <v>404</v>
      </c>
      <c r="N75" s="20" t="s">
        <v>404</v>
      </c>
      <c r="O75" s="18" t="n">
        <v>0</v>
      </c>
      <c r="P75" s="20" t="n">
        <v>0</v>
      </c>
      <c r="Q75" s="18" t="n">
        <v>0</v>
      </c>
      <c r="R75" s="20" t="n">
        <v>0</v>
      </c>
      <c r="S75" s="18" t="n">
        <v>10.9403779</v>
      </c>
      <c r="T75" s="20" t="n">
        <v>2.73986599</v>
      </c>
    </row>
    <row r="76" spans="1:20">
      <c r="A76" s="15" t="s">
        <v>473</v>
      </c>
      <c r="B76" s="17" t="n">
        <v>14167</v>
      </c>
      <c r="C76" s="18">
        <f>(1400.0/B76*100)</f>
        <v/>
      </c>
      <c r="D76" s="19" t="n">
        <v>12767</v>
      </c>
      <c r="E76" s="18" t="n">
        <v>39.72003552</v>
      </c>
      <c r="F76" s="20" t="n">
        <v>1.98905181</v>
      </c>
      <c r="G76" s="18" t="n">
        <v>49.66289997</v>
      </c>
      <c r="H76" s="20" t="n">
        <v>2.36780271</v>
      </c>
      <c r="I76" s="18" t="n">
        <v>2.40715513</v>
      </c>
      <c r="J76" s="20" t="n">
        <v>0.68938218</v>
      </c>
      <c r="K76" s="18" t="n">
        <v>0</v>
      </c>
      <c r="L76" s="20" t="n">
        <v>0</v>
      </c>
      <c r="M76" s="18" t="s">
        <v>404</v>
      </c>
      <c r="N76" s="20" t="s">
        <v>404</v>
      </c>
      <c r="O76" s="18" t="n">
        <v>0</v>
      </c>
      <c r="P76" s="20" t="n">
        <v>0</v>
      </c>
      <c r="Q76" s="18" t="n">
        <v>0</v>
      </c>
      <c r="R76" s="20" t="n">
        <v>0</v>
      </c>
      <c r="S76" s="18" t="n">
        <v>8.20990937</v>
      </c>
      <c r="T76" s="20" t="n">
        <v>1.83999509</v>
      </c>
    </row>
    <row r="77" spans="1:20">
      <c r="A77" s="15" t="s">
        <v>474</v>
      </c>
      <c r="B77" s="17" t="n">
        <v>6062</v>
      </c>
      <c r="C77" s="18">
        <f>(0.0/B77*100)</f>
        <v/>
      </c>
      <c r="D77" s="19" t="n">
        <v>6062</v>
      </c>
      <c r="E77" s="18" t="n">
        <v>20.26511744</v>
      </c>
      <c r="F77" s="20" t="n">
        <v>2.38190961</v>
      </c>
      <c r="G77" s="18" t="n">
        <v>49.81004246</v>
      </c>
      <c r="H77" s="20" t="n">
        <v>2.86837264</v>
      </c>
      <c r="I77" s="18" t="n">
        <v>29.9248401</v>
      </c>
      <c r="J77" s="20" t="n">
        <v>2.96206</v>
      </c>
      <c r="K77" s="18" t="n">
        <v>0</v>
      </c>
      <c r="L77" s="20" t="n">
        <v>0</v>
      </c>
      <c r="M77" s="18" t="s">
        <v>404</v>
      </c>
      <c r="N77" s="20" t="s">
        <v>404</v>
      </c>
      <c r="O77" s="18" t="n">
        <v>0</v>
      </c>
      <c r="P77" s="20" t="n">
        <v>0</v>
      </c>
      <c r="Q77" s="18" t="n">
        <v>0</v>
      </c>
      <c r="R77" s="20" t="n">
        <v>0</v>
      </c>
      <c r="S77" s="18" t="n">
        <v>0</v>
      </c>
      <c r="T77" s="20" t="n">
        <v>0</v>
      </c>
    </row>
    <row r="78" spans="1:20">
      <c r="A78" s="15" t="s">
        <v>475</v>
      </c>
      <c r="B78" s="17" t="n">
        <v>5826</v>
      </c>
      <c r="C78" s="18">
        <f>(0.0/B78*100)</f>
        <v/>
      </c>
      <c r="D78" s="19" t="n">
        <v>5826</v>
      </c>
      <c r="E78" s="18" t="n">
        <v>13.98204317</v>
      </c>
      <c r="F78" s="20" t="n">
        <v>2.66596611</v>
      </c>
      <c r="G78" s="18" t="n">
        <v>82.54841252</v>
      </c>
      <c r="H78" s="20" t="n">
        <v>2.70392878</v>
      </c>
      <c r="I78" s="18" t="n">
        <v>2.26971914</v>
      </c>
      <c r="J78" s="20" t="n">
        <v>1.08473365</v>
      </c>
      <c r="K78" s="18" t="n">
        <v>0</v>
      </c>
      <c r="L78" s="20" t="n">
        <v>0</v>
      </c>
      <c r="M78" s="18" t="s">
        <v>404</v>
      </c>
      <c r="N78" s="20" t="s">
        <v>404</v>
      </c>
      <c r="O78" s="18" t="n">
        <v>0</v>
      </c>
      <c r="P78" s="20" t="n">
        <v>0</v>
      </c>
      <c r="Q78" s="18" t="n">
        <v>0</v>
      </c>
      <c r="R78" s="20" t="n">
        <v>0</v>
      </c>
      <c r="S78" s="18" t="n">
        <v>1.19982517</v>
      </c>
      <c r="T78" s="20" t="n">
        <v>0.84342578</v>
      </c>
    </row>
    <row customHeight="1" ht="25" r="79" spans="1:20">
      <c r="A79" s="15" t="s">
        <v>476</v>
      </c>
      <c r="B79" s="17" t="n">
        <v>1657</v>
      </c>
      <c r="C79" s="18">
        <f>(21.0/B79*100)</f>
        <v/>
      </c>
      <c r="D79" s="19" t="n">
        <v>1636</v>
      </c>
      <c r="E79" s="18" t="n">
        <v>27.43297722</v>
      </c>
      <c r="F79" s="20" t="n">
        <v>6.86591664</v>
      </c>
      <c r="G79" s="18" t="n">
        <v>56.935365</v>
      </c>
      <c r="H79" s="20" t="n">
        <v>7.77063833</v>
      </c>
      <c r="I79" s="18" t="n">
        <v>13.27403259</v>
      </c>
      <c r="J79" s="20" t="n">
        <v>5.03932092</v>
      </c>
      <c r="K79" s="18" t="n">
        <v>0</v>
      </c>
      <c r="L79" s="20" t="n">
        <v>0</v>
      </c>
      <c r="M79" s="18" t="s">
        <v>404</v>
      </c>
      <c r="N79" s="20" t="s">
        <v>404</v>
      </c>
      <c r="O79" s="18" t="n">
        <v>0</v>
      </c>
      <c r="P79" s="20" t="n">
        <v>0</v>
      </c>
      <c r="Q79" s="18" t="n">
        <v>0</v>
      </c>
      <c r="R79" s="20" t="n">
        <v>0</v>
      </c>
      <c r="S79" s="18" t="n">
        <v>2.35762519</v>
      </c>
      <c r="T79" s="20" t="n">
        <v>1.46969101</v>
      </c>
    </row>
    <row r="80" spans="1:20">
      <c r="A80" s="15" t="s">
        <v>477</v>
      </c>
      <c r="B80" s="17" t="n">
        <v>7841</v>
      </c>
      <c r="C80" s="18">
        <f>(0.0/B80*100)</f>
        <v/>
      </c>
      <c r="D80" s="19" t="n">
        <v>7841</v>
      </c>
      <c r="E80" s="18" t="n">
        <v>12.00820561</v>
      </c>
      <c r="F80" s="20" t="n">
        <v>2.58974544</v>
      </c>
      <c r="G80" s="18" t="n">
        <v>87.99179439</v>
      </c>
      <c r="H80" s="20" t="n">
        <v>2.58974544</v>
      </c>
      <c r="I80" s="18" t="n">
        <v>0</v>
      </c>
      <c r="J80" s="20" t="n">
        <v>0</v>
      </c>
      <c r="K80" s="18" t="n">
        <v>0</v>
      </c>
      <c r="L80" s="20" t="n">
        <v>0</v>
      </c>
      <c r="M80" s="18" t="s">
        <v>404</v>
      </c>
      <c r="N80" s="20" t="s">
        <v>404</v>
      </c>
      <c r="O80" s="18" t="n">
        <v>0</v>
      </c>
      <c r="P80" s="20" t="n">
        <v>0</v>
      </c>
      <c r="Q80" s="18" t="n">
        <v>0</v>
      </c>
      <c r="R80" s="20" t="n">
        <v>0</v>
      </c>
      <c r="S80" s="18" t="n">
        <v>0</v>
      </c>
      <c r="T80" s="20" t="n">
        <v>0</v>
      </c>
    </row>
    <row r="81" spans="1:20">
      <c r="A81" s="21" t="s">
        <v>478</v>
      </c>
      <c r="B81" s="17" t="n">
        <v>8861</v>
      </c>
      <c r="C81" s="18">
        <f>(0.0/B81*100)</f>
        <v/>
      </c>
      <c r="D81" s="19" t="n">
        <v>8861</v>
      </c>
      <c r="E81" s="18" t="n">
        <v>29.84910956</v>
      </c>
      <c r="F81" s="20" t="n">
        <v>3.9489224</v>
      </c>
      <c r="G81" s="18" t="n">
        <v>69.44014907</v>
      </c>
      <c r="H81" s="20" t="n">
        <v>4.00076253</v>
      </c>
      <c r="I81" s="18" t="n">
        <v>0</v>
      </c>
      <c r="J81" s="20" t="n">
        <v>0</v>
      </c>
      <c r="K81" s="18" t="n">
        <v>0</v>
      </c>
      <c r="L81" s="20" t="n">
        <v>0</v>
      </c>
      <c r="M81" s="18" t="s">
        <v>404</v>
      </c>
      <c r="N81" s="20" t="s">
        <v>404</v>
      </c>
      <c r="O81" s="18" t="n">
        <v>0</v>
      </c>
      <c r="P81" s="20" t="n">
        <v>0</v>
      </c>
      <c r="Q81" s="18" t="n">
        <v>0</v>
      </c>
      <c r="R81" s="20" t="n">
        <v>0</v>
      </c>
      <c r="S81" s="18" t="n">
        <v>0.71074136</v>
      </c>
      <c r="T81" s="20" t="n">
        <v>0.64989529</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686</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12.65021642</v>
      </c>
      <c r="F7" s="20" t="n">
        <v>1.39857648</v>
      </c>
      <c r="G7" s="18" t="n">
        <v>61.03700882</v>
      </c>
      <c r="H7" s="20" t="n">
        <v>2.03501289</v>
      </c>
      <c r="I7" s="18" t="n">
        <v>21.30986479</v>
      </c>
      <c r="J7" s="20" t="n">
        <v>1.61167939</v>
      </c>
      <c r="K7" s="18" t="n">
        <v>0</v>
      </c>
      <c r="L7" s="20" t="n">
        <v>0</v>
      </c>
      <c r="M7" s="18" t="s">
        <v>404</v>
      </c>
      <c r="N7" s="20" t="s">
        <v>404</v>
      </c>
      <c r="O7" s="18" t="n">
        <v>0</v>
      </c>
      <c r="P7" s="20" t="n">
        <v>0</v>
      </c>
      <c r="Q7" s="18" t="n">
        <v>0</v>
      </c>
      <c r="R7" s="20" t="n">
        <v>0</v>
      </c>
      <c r="S7" s="18" t="n">
        <v>5.00290996</v>
      </c>
      <c r="T7" s="20" t="n">
        <v>0.90223846</v>
      </c>
    </row>
    <row r="8" spans="1:20">
      <c r="A8" s="15" t="s">
        <v>405</v>
      </c>
      <c r="B8" s="17" t="n">
        <v>7007</v>
      </c>
      <c r="C8" s="18">
        <f>(0.0/B8*100)</f>
        <v/>
      </c>
      <c r="D8" s="19" t="n">
        <v>7007</v>
      </c>
      <c r="E8" s="18" t="n">
        <v>19.71927045</v>
      </c>
      <c r="F8" s="20" t="n">
        <v>2.84614015</v>
      </c>
      <c r="G8" s="18" t="n">
        <v>38.85962652</v>
      </c>
      <c r="H8" s="20" t="n">
        <v>3.31503598</v>
      </c>
      <c r="I8" s="18" t="n">
        <v>36.0409581</v>
      </c>
      <c r="J8" s="20" t="n">
        <v>3.49502147</v>
      </c>
      <c r="K8" s="18" t="n">
        <v>0</v>
      </c>
      <c r="L8" s="20" t="n">
        <v>0</v>
      </c>
      <c r="M8" s="18" t="s">
        <v>404</v>
      </c>
      <c r="N8" s="20" t="s">
        <v>404</v>
      </c>
      <c r="O8" s="18" t="n">
        <v>0</v>
      </c>
      <c r="P8" s="20" t="n">
        <v>0</v>
      </c>
      <c r="Q8" s="18" t="n">
        <v>0</v>
      </c>
      <c r="R8" s="20" t="n">
        <v>0</v>
      </c>
      <c r="S8" s="18" t="n">
        <v>5.38014492</v>
      </c>
      <c r="T8" s="20" t="n">
        <v>1.50903769</v>
      </c>
    </row>
    <row r="9" spans="1:20">
      <c r="A9" s="15" t="s">
        <v>406</v>
      </c>
      <c r="B9" s="17" t="n">
        <v>9651</v>
      </c>
      <c r="C9" s="18">
        <f>(200.0/B9*100)</f>
        <v/>
      </c>
      <c r="D9" s="19" t="n">
        <v>9451</v>
      </c>
      <c r="E9" s="18" t="n">
        <v>1.52744684</v>
      </c>
      <c r="F9" s="20" t="n">
        <v>0.73169376</v>
      </c>
      <c r="G9" s="18" t="n">
        <v>41.49385382</v>
      </c>
      <c r="H9" s="20" t="n">
        <v>2.45599643</v>
      </c>
      <c r="I9" s="18" t="n">
        <v>47.74410705</v>
      </c>
      <c r="J9" s="20" t="n">
        <v>2.65265581</v>
      </c>
      <c r="K9" s="18" t="n">
        <v>0</v>
      </c>
      <c r="L9" s="20" t="n">
        <v>0</v>
      </c>
      <c r="M9" s="18" t="s">
        <v>404</v>
      </c>
      <c r="N9" s="20" t="s">
        <v>404</v>
      </c>
      <c r="O9" s="18" t="n">
        <v>0</v>
      </c>
      <c r="P9" s="20" t="n">
        <v>0</v>
      </c>
      <c r="Q9" s="18" t="n">
        <v>0</v>
      </c>
      <c r="R9" s="20" t="n">
        <v>0</v>
      </c>
      <c r="S9" s="18" t="n">
        <v>9.23459229</v>
      </c>
      <c r="T9" s="20" t="n">
        <v>2.06283277</v>
      </c>
    </row>
    <row r="10" spans="1:20">
      <c r="A10" s="15" t="s">
        <v>407</v>
      </c>
      <c r="B10" s="17" t="n">
        <v>20058</v>
      </c>
      <c r="C10" s="18">
        <f>(3112.0/B10*100)</f>
        <v/>
      </c>
      <c r="D10" s="19" t="n">
        <v>16946</v>
      </c>
      <c r="E10" s="18" t="n">
        <v>30.44323906</v>
      </c>
      <c r="F10" s="20" t="n">
        <v>2.42172199</v>
      </c>
      <c r="G10" s="18" t="n">
        <v>35.93590862</v>
      </c>
      <c r="H10" s="20" t="n">
        <v>2.60997292</v>
      </c>
      <c r="I10" s="18" t="n">
        <v>30.46519223</v>
      </c>
      <c r="J10" s="20" t="n">
        <v>2.25197192</v>
      </c>
      <c r="K10" s="18" t="n">
        <v>0</v>
      </c>
      <c r="L10" s="20" t="n">
        <v>0</v>
      </c>
      <c r="M10" s="18" t="s">
        <v>404</v>
      </c>
      <c r="N10" s="20" t="s">
        <v>404</v>
      </c>
      <c r="O10" s="18" t="n">
        <v>0</v>
      </c>
      <c r="P10" s="20" t="n">
        <v>0</v>
      </c>
      <c r="Q10" s="18" t="n">
        <v>0</v>
      </c>
      <c r="R10" s="20" t="n">
        <v>0</v>
      </c>
      <c r="S10" s="18" t="n">
        <v>3.15566009</v>
      </c>
      <c r="T10" s="20" t="n">
        <v>0.75957556</v>
      </c>
    </row>
    <row r="11" spans="1:20">
      <c r="A11" s="15" t="s">
        <v>408</v>
      </c>
      <c r="B11" s="17" t="n">
        <v>7053</v>
      </c>
      <c r="C11" s="18">
        <f>(212.0/B11*100)</f>
        <v/>
      </c>
      <c r="D11" s="19" t="n">
        <v>6841</v>
      </c>
      <c r="E11" s="18" t="n">
        <v>5.97176297</v>
      </c>
      <c r="F11" s="20" t="n">
        <v>1.8296006</v>
      </c>
      <c r="G11" s="18" t="n">
        <v>34.97760393</v>
      </c>
      <c r="H11" s="20" t="n">
        <v>4.29629942</v>
      </c>
      <c r="I11" s="18" t="n">
        <v>55.70530091</v>
      </c>
      <c r="J11" s="20" t="n">
        <v>4.61343313</v>
      </c>
      <c r="K11" s="18" t="n">
        <v>0</v>
      </c>
      <c r="L11" s="20" t="n">
        <v>0</v>
      </c>
      <c r="M11" s="18" t="s">
        <v>404</v>
      </c>
      <c r="N11" s="20" t="s">
        <v>404</v>
      </c>
      <c r="O11" s="18" t="n">
        <v>0</v>
      </c>
      <c r="P11" s="20" t="n">
        <v>0</v>
      </c>
      <c r="Q11" s="18" t="n">
        <v>0</v>
      </c>
      <c r="R11" s="20" t="n">
        <v>0</v>
      </c>
      <c r="S11" s="18" t="n">
        <v>3.34533218</v>
      </c>
      <c r="T11" s="20" t="n">
        <v>1.56171968</v>
      </c>
    </row>
    <row r="12" spans="1:20">
      <c r="A12" s="15" t="s">
        <v>409</v>
      </c>
      <c r="B12" s="17" t="n">
        <v>6894</v>
      </c>
      <c r="C12" s="18">
        <f>(106.0/B12*100)</f>
        <v/>
      </c>
      <c r="D12" s="19" t="n">
        <v>6788</v>
      </c>
      <c r="E12" s="18" t="n">
        <v>0.10359838</v>
      </c>
      <c r="F12" s="20" t="n">
        <v>0.10251658</v>
      </c>
      <c r="G12" s="18" t="n">
        <v>27.2983112</v>
      </c>
      <c r="H12" s="20" t="n">
        <v>2.78734011</v>
      </c>
      <c r="I12" s="18" t="n">
        <v>71.04247042</v>
      </c>
      <c r="J12" s="20" t="n">
        <v>2.92120197</v>
      </c>
      <c r="K12" s="18" t="n">
        <v>0</v>
      </c>
      <c r="L12" s="20" t="n">
        <v>0</v>
      </c>
      <c r="M12" s="18" t="s">
        <v>404</v>
      </c>
      <c r="N12" s="20" t="s">
        <v>404</v>
      </c>
      <c r="O12" s="18" t="n">
        <v>0</v>
      </c>
      <c r="P12" s="20" t="n">
        <v>0</v>
      </c>
      <c r="Q12" s="18" t="n">
        <v>0</v>
      </c>
      <c r="R12" s="20" t="n">
        <v>0</v>
      </c>
      <c r="S12" s="18" t="n">
        <v>1.55562</v>
      </c>
      <c r="T12" s="20" t="n">
        <v>0.73925884</v>
      </c>
    </row>
    <row r="13" spans="1:20">
      <c r="A13" s="15" t="s">
        <v>410</v>
      </c>
      <c r="B13" s="17" t="n">
        <v>7161</v>
      </c>
      <c r="C13" s="18">
        <f>(1175.0/B13*100)</f>
        <v/>
      </c>
      <c r="D13" s="19" t="n">
        <v>5986</v>
      </c>
      <c r="E13" s="18" t="n">
        <v>8.86985971</v>
      </c>
      <c r="F13" s="20" t="n">
        <v>1.8641017</v>
      </c>
      <c r="G13" s="18" t="n">
        <v>26.52440249</v>
      </c>
      <c r="H13" s="20" t="n">
        <v>3.11525116</v>
      </c>
      <c r="I13" s="18" t="n">
        <v>57.80811633</v>
      </c>
      <c r="J13" s="20" t="n">
        <v>3.4365532</v>
      </c>
      <c r="K13" s="18" t="n">
        <v>0</v>
      </c>
      <c r="L13" s="20" t="n">
        <v>0</v>
      </c>
      <c r="M13" s="18" t="s">
        <v>404</v>
      </c>
      <c r="N13" s="20" t="s">
        <v>404</v>
      </c>
      <c r="O13" s="18" t="n">
        <v>0</v>
      </c>
      <c r="P13" s="20" t="n">
        <v>0</v>
      </c>
      <c r="Q13" s="18" t="n">
        <v>0</v>
      </c>
      <c r="R13" s="20" t="n">
        <v>0</v>
      </c>
      <c r="S13" s="18" t="n">
        <v>6.79762147</v>
      </c>
      <c r="T13" s="20" t="n">
        <v>1.79054296</v>
      </c>
    </row>
    <row r="14" spans="1:20">
      <c r="A14" s="15" t="s">
        <v>411</v>
      </c>
      <c r="B14" s="17" t="n">
        <v>5587</v>
      </c>
      <c r="C14" s="18">
        <f>(0.0/B14*100)</f>
        <v/>
      </c>
      <c r="D14" s="19" t="n">
        <v>5587</v>
      </c>
      <c r="E14" s="18" t="n">
        <v>3.94841909</v>
      </c>
      <c r="F14" s="20" t="n">
        <v>0.9869783600000001</v>
      </c>
      <c r="G14" s="18" t="n">
        <v>47.13250794</v>
      </c>
      <c r="H14" s="20" t="n">
        <v>2.89782102</v>
      </c>
      <c r="I14" s="18" t="n">
        <v>48.86528788</v>
      </c>
      <c r="J14" s="20" t="n">
        <v>3.00277585</v>
      </c>
      <c r="K14" s="18" t="n">
        <v>0</v>
      </c>
      <c r="L14" s="20" t="n">
        <v>0</v>
      </c>
      <c r="M14" s="18" t="s">
        <v>404</v>
      </c>
      <c r="N14" s="20" t="s">
        <v>404</v>
      </c>
      <c r="O14" s="18" t="n">
        <v>0</v>
      </c>
      <c r="P14" s="20" t="n">
        <v>0</v>
      </c>
      <c r="Q14" s="18" t="n">
        <v>0</v>
      </c>
      <c r="R14" s="20" t="n">
        <v>0</v>
      </c>
      <c r="S14" s="18" t="n">
        <v>0.05378509</v>
      </c>
      <c r="T14" s="20" t="n">
        <v>0.03787628</v>
      </c>
    </row>
    <row r="15" spans="1:20">
      <c r="A15" s="15" t="s">
        <v>412</v>
      </c>
      <c r="B15" s="17" t="n">
        <v>5882</v>
      </c>
      <c r="C15" s="18">
        <f>(0.0/B15*100)</f>
        <v/>
      </c>
      <c r="D15" s="19" t="n">
        <v>5882</v>
      </c>
      <c r="E15" s="18" t="n">
        <v>0.53264766</v>
      </c>
      <c r="F15" s="20" t="n">
        <v>0.41219849</v>
      </c>
      <c r="G15" s="18" t="n">
        <v>8.925338610000001</v>
      </c>
      <c r="H15" s="20" t="n">
        <v>2.42985679</v>
      </c>
      <c r="I15" s="18" t="n">
        <v>85.9911467</v>
      </c>
      <c r="J15" s="20" t="n">
        <v>3.11509276</v>
      </c>
      <c r="K15" s="18" t="n">
        <v>0</v>
      </c>
      <c r="L15" s="20" t="n">
        <v>0</v>
      </c>
      <c r="M15" s="18" t="s">
        <v>404</v>
      </c>
      <c r="N15" s="20" t="s">
        <v>404</v>
      </c>
      <c r="O15" s="18" t="n">
        <v>0</v>
      </c>
      <c r="P15" s="20" t="n">
        <v>0</v>
      </c>
      <c r="Q15" s="18" t="n">
        <v>0</v>
      </c>
      <c r="R15" s="20" t="n">
        <v>0</v>
      </c>
      <c r="S15" s="18" t="n">
        <v>4.55086703</v>
      </c>
      <c r="T15" s="20" t="n">
        <v>1.72066927</v>
      </c>
    </row>
    <row r="16" spans="1:20">
      <c r="A16" s="15" t="s">
        <v>413</v>
      </c>
      <c r="B16" s="17" t="n">
        <v>6108</v>
      </c>
      <c r="C16" s="18">
        <f>(495.0/B16*100)</f>
        <v/>
      </c>
      <c r="D16" s="19" t="n">
        <v>5613</v>
      </c>
      <c r="E16" s="18" t="n">
        <v>4.21804427</v>
      </c>
      <c r="F16" s="20" t="n">
        <v>1.2906462</v>
      </c>
      <c r="G16" s="18" t="n">
        <v>10.91521721</v>
      </c>
      <c r="H16" s="20" t="n">
        <v>2.28007408</v>
      </c>
      <c r="I16" s="18" t="n">
        <v>76.68693259</v>
      </c>
      <c r="J16" s="20" t="n">
        <v>3.06644035</v>
      </c>
      <c r="K16" s="18" t="n">
        <v>0</v>
      </c>
      <c r="L16" s="20" t="n">
        <v>0</v>
      </c>
      <c r="M16" s="18" t="s">
        <v>404</v>
      </c>
      <c r="N16" s="20" t="s">
        <v>404</v>
      </c>
      <c r="O16" s="18" t="n">
        <v>0</v>
      </c>
      <c r="P16" s="20" t="n">
        <v>0</v>
      </c>
      <c r="Q16" s="18" t="n">
        <v>0</v>
      </c>
      <c r="R16" s="20" t="n">
        <v>0</v>
      </c>
      <c r="S16" s="18" t="n">
        <v>8.17980592</v>
      </c>
      <c r="T16" s="20" t="n">
        <v>1.83554284</v>
      </c>
    </row>
    <row r="17" spans="1:20">
      <c r="A17" s="15" t="s">
        <v>414</v>
      </c>
      <c r="B17" s="17" t="n">
        <v>6504</v>
      </c>
      <c r="C17" s="18">
        <f>(1325.0/B17*100)</f>
        <v/>
      </c>
      <c r="D17" s="19" t="n">
        <v>5179</v>
      </c>
      <c r="E17" s="18" t="n">
        <v>2.51214972</v>
      </c>
      <c r="F17" s="20" t="n">
        <v>1.07131033</v>
      </c>
      <c r="G17" s="18" t="n">
        <v>28.72351296</v>
      </c>
      <c r="H17" s="20" t="n">
        <v>2.91793559</v>
      </c>
      <c r="I17" s="18" t="n">
        <v>62.96218554</v>
      </c>
      <c r="J17" s="20" t="n">
        <v>3.07046696</v>
      </c>
      <c r="K17" s="18" t="n">
        <v>0</v>
      </c>
      <c r="L17" s="20" t="n">
        <v>0</v>
      </c>
      <c r="M17" s="18" t="s">
        <v>404</v>
      </c>
      <c r="N17" s="20" t="s">
        <v>404</v>
      </c>
      <c r="O17" s="18" t="n">
        <v>0</v>
      </c>
      <c r="P17" s="20" t="n">
        <v>0</v>
      </c>
      <c r="Q17" s="18" t="n">
        <v>0</v>
      </c>
      <c r="R17" s="20" t="n">
        <v>0</v>
      </c>
      <c r="S17" s="18" t="n">
        <v>5.80215178</v>
      </c>
      <c r="T17" s="20" t="n">
        <v>1.53454743</v>
      </c>
    </row>
    <row r="18" spans="1:20">
      <c r="A18" s="15" t="s">
        <v>415</v>
      </c>
      <c r="B18" s="17" t="n">
        <v>5532</v>
      </c>
      <c r="C18" s="18">
        <f>(0.0/B18*100)</f>
        <v/>
      </c>
      <c r="D18" s="19" t="n">
        <v>5532</v>
      </c>
      <c r="E18" s="18" t="n">
        <v>22.39868286</v>
      </c>
      <c r="F18" s="20" t="n">
        <v>2.71830895</v>
      </c>
      <c r="G18" s="18" t="n">
        <v>63.82009299</v>
      </c>
      <c r="H18" s="20" t="n">
        <v>2.88888046</v>
      </c>
      <c r="I18" s="18" t="n">
        <v>13.21516755</v>
      </c>
      <c r="J18" s="20" t="n">
        <v>2.19800309</v>
      </c>
      <c r="K18" s="18" t="n">
        <v>0</v>
      </c>
      <c r="L18" s="20" t="n">
        <v>0</v>
      </c>
      <c r="M18" s="18" t="s">
        <v>404</v>
      </c>
      <c r="N18" s="20" t="s">
        <v>404</v>
      </c>
      <c r="O18" s="18" t="n">
        <v>0</v>
      </c>
      <c r="P18" s="20" t="n">
        <v>0</v>
      </c>
      <c r="Q18" s="18" t="n">
        <v>0</v>
      </c>
      <c r="R18" s="20" t="n">
        <v>0</v>
      </c>
      <c r="S18" s="18" t="n">
        <v>0.5660566</v>
      </c>
      <c r="T18" s="20" t="n">
        <v>0.43301359</v>
      </c>
    </row>
    <row r="19" spans="1:20">
      <c r="A19" s="15" t="s">
        <v>416</v>
      </c>
      <c r="B19" s="17" t="n">
        <v>5658</v>
      </c>
      <c r="C19" s="18">
        <f>(327.0/B19*100)</f>
        <v/>
      </c>
      <c r="D19" s="19" t="n">
        <v>5331</v>
      </c>
      <c r="E19" s="18" t="n">
        <v>2.24150626</v>
      </c>
      <c r="F19" s="20" t="n">
        <v>0.99704057</v>
      </c>
      <c r="G19" s="18" t="n">
        <v>16.4077617</v>
      </c>
      <c r="H19" s="20" t="n">
        <v>2.70787789</v>
      </c>
      <c r="I19" s="18" t="n">
        <v>78.84067982000001</v>
      </c>
      <c r="J19" s="20" t="n">
        <v>2.95385567</v>
      </c>
      <c r="K19" s="18" t="n">
        <v>0</v>
      </c>
      <c r="L19" s="20" t="n">
        <v>0</v>
      </c>
      <c r="M19" s="18" t="s">
        <v>404</v>
      </c>
      <c r="N19" s="20" t="s">
        <v>404</v>
      </c>
      <c r="O19" s="18" t="n">
        <v>0</v>
      </c>
      <c r="P19" s="20" t="n">
        <v>0</v>
      </c>
      <c r="Q19" s="18" t="n">
        <v>0</v>
      </c>
      <c r="R19" s="20" t="n">
        <v>0</v>
      </c>
      <c r="S19" s="18" t="n">
        <v>2.51005222</v>
      </c>
      <c r="T19" s="20" t="n">
        <v>1.0617853</v>
      </c>
    </row>
    <row r="20" spans="1:20">
      <c r="A20" s="15" t="s">
        <v>417</v>
      </c>
      <c r="B20" s="17" t="n">
        <v>3371</v>
      </c>
      <c r="C20" s="18">
        <f>(24.0/B20*100)</f>
        <v/>
      </c>
      <c r="D20" s="19" t="n">
        <v>3347</v>
      </c>
      <c r="E20" s="18" t="n">
        <v>1.76354021</v>
      </c>
      <c r="F20" s="20" t="n">
        <v>0.07300374</v>
      </c>
      <c r="G20" s="18" t="n">
        <v>35.90850083</v>
      </c>
      <c r="H20" s="20" t="n">
        <v>0.22847235</v>
      </c>
      <c r="I20" s="18" t="n">
        <v>58.94858115</v>
      </c>
      <c r="J20" s="20" t="n">
        <v>0.25429907</v>
      </c>
      <c r="K20" s="18" t="n">
        <v>0</v>
      </c>
      <c r="L20" s="20" t="n">
        <v>0</v>
      </c>
      <c r="M20" s="18" t="s">
        <v>404</v>
      </c>
      <c r="N20" s="20" t="s">
        <v>404</v>
      </c>
      <c r="O20" s="18" t="n">
        <v>0</v>
      </c>
      <c r="P20" s="20" t="n">
        <v>0</v>
      </c>
      <c r="Q20" s="18" t="n">
        <v>0</v>
      </c>
      <c r="R20" s="20" t="n">
        <v>0</v>
      </c>
      <c r="S20" s="18" t="n">
        <v>3.37937782</v>
      </c>
      <c r="T20" s="20" t="n">
        <v>0.11025973</v>
      </c>
    </row>
    <row r="21" spans="1:20">
      <c r="A21" s="15" t="s">
        <v>418</v>
      </c>
      <c r="B21" s="17" t="n">
        <v>5741</v>
      </c>
      <c r="C21" s="18">
        <f>(0.0/B21*100)</f>
        <v/>
      </c>
      <c r="D21" s="19" t="n">
        <v>5741</v>
      </c>
      <c r="E21" s="18" t="n">
        <v>6.88036173</v>
      </c>
      <c r="F21" s="20" t="n">
        <v>2.10422064</v>
      </c>
      <c r="G21" s="18" t="n">
        <v>62.38933412</v>
      </c>
      <c r="H21" s="20" t="n">
        <v>4.355492</v>
      </c>
      <c r="I21" s="18" t="n">
        <v>22.33517351</v>
      </c>
      <c r="J21" s="20" t="n">
        <v>3.39539479</v>
      </c>
      <c r="K21" s="18" t="n">
        <v>0</v>
      </c>
      <c r="L21" s="20" t="n">
        <v>0</v>
      </c>
      <c r="M21" s="18" t="s">
        <v>404</v>
      </c>
      <c r="N21" s="20" t="s">
        <v>404</v>
      </c>
      <c r="O21" s="18" t="n">
        <v>0</v>
      </c>
      <c r="P21" s="20" t="n">
        <v>0</v>
      </c>
      <c r="Q21" s="18" t="n">
        <v>0</v>
      </c>
      <c r="R21" s="20" t="n">
        <v>0</v>
      </c>
      <c r="S21" s="18" t="n">
        <v>8.395130630000001</v>
      </c>
      <c r="T21" s="20" t="n">
        <v>2.35187637</v>
      </c>
    </row>
    <row r="22" spans="1:20">
      <c r="A22" s="15" t="s">
        <v>419</v>
      </c>
      <c r="B22" s="17" t="n">
        <v>6598</v>
      </c>
      <c r="C22" s="18">
        <f>(0.0/B22*100)</f>
        <v/>
      </c>
      <c r="D22" s="19" t="n">
        <v>6598</v>
      </c>
      <c r="E22" s="18" t="n">
        <v>9.90968543</v>
      </c>
      <c r="F22" s="20" t="n">
        <v>2.43595863</v>
      </c>
      <c r="G22" s="18" t="n">
        <v>49.06412439</v>
      </c>
      <c r="H22" s="20" t="n">
        <v>4.31991657</v>
      </c>
      <c r="I22" s="18" t="n">
        <v>38.78111616</v>
      </c>
      <c r="J22" s="20" t="n">
        <v>3.97920419</v>
      </c>
      <c r="K22" s="18" t="n">
        <v>0</v>
      </c>
      <c r="L22" s="20" t="n">
        <v>0</v>
      </c>
      <c r="M22" s="18" t="s">
        <v>404</v>
      </c>
      <c r="N22" s="20" t="s">
        <v>404</v>
      </c>
      <c r="O22" s="18" t="n">
        <v>0</v>
      </c>
      <c r="P22" s="20" t="n">
        <v>0</v>
      </c>
      <c r="Q22" s="18" t="n">
        <v>0</v>
      </c>
      <c r="R22" s="20" t="n">
        <v>0</v>
      </c>
      <c r="S22" s="18" t="n">
        <v>2.24507401</v>
      </c>
      <c r="T22" s="20" t="n">
        <v>1.17385788</v>
      </c>
    </row>
    <row r="23" spans="1:20">
      <c r="A23" s="15" t="s">
        <v>420</v>
      </c>
      <c r="B23" s="17" t="n">
        <v>11583</v>
      </c>
      <c r="C23" s="18">
        <f>(3194.0/B23*100)</f>
        <v/>
      </c>
      <c r="D23" s="19" t="n">
        <v>8389</v>
      </c>
      <c r="E23" s="18" t="n">
        <v>1.10285</v>
      </c>
      <c r="F23" s="20" t="n">
        <v>0.79031549</v>
      </c>
      <c r="G23" s="18" t="n">
        <v>10.5604062</v>
      </c>
      <c r="H23" s="20" t="n">
        <v>2.23615123</v>
      </c>
      <c r="I23" s="18" t="n">
        <v>81.24896416999999</v>
      </c>
      <c r="J23" s="20" t="n">
        <v>2.51160328</v>
      </c>
      <c r="K23" s="18" t="n">
        <v>0</v>
      </c>
      <c r="L23" s="20" t="n">
        <v>0</v>
      </c>
      <c r="M23" s="18" t="s">
        <v>404</v>
      </c>
      <c r="N23" s="20" t="s">
        <v>404</v>
      </c>
      <c r="O23" s="18" t="n">
        <v>0</v>
      </c>
      <c r="P23" s="20" t="n">
        <v>0</v>
      </c>
      <c r="Q23" s="18" t="n">
        <v>0</v>
      </c>
      <c r="R23" s="20" t="n">
        <v>0</v>
      </c>
      <c r="S23" s="18" t="n">
        <v>7.08777963</v>
      </c>
      <c r="T23" s="20" t="n">
        <v>1.90492739</v>
      </c>
    </row>
    <row r="24" spans="1:20">
      <c r="A24" s="15" t="s">
        <v>421</v>
      </c>
      <c r="B24" s="17" t="n">
        <v>6647</v>
      </c>
      <c r="C24" s="18">
        <f>(0.0/B24*100)</f>
        <v/>
      </c>
      <c r="D24" s="19" t="n">
        <v>6647</v>
      </c>
      <c r="E24" s="18" t="n">
        <v>4.88578262</v>
      </c>
      <c r="F24" s="20" t="n">
        <v>1.54254654</v>
      </c>
      <c r="G24" s="18" t="n">
        <v>10.51867202</v>
      </c>
      <c r="H24" s="20" t="n">
        <v>2.29469886</v>
      </c>
      <c r="I24" s="18" t="n">
        <v>84.59554537</v>
      </c>
      <c r="J24" s="20" t="n">
        <v>2.44581743</v>
      </c>
      <c r="K24" s="18" t="n">
        <v>0</v>
      </c>
      <c r="L24" s="20" t="n">
        <v>0</v>
      </c>
      <c r="M24" s="18" t="s">
        <v>404</v>
      </c>
      <c r="N24" s="20" t="s">
        <v>404</v>
      </c>
      <c r="O24" s="18" t="n">
        <v>0</v>
      </c>
      <c r="P24" s="20" t="n">
        <v>0</v>
      </c>
      <c r="Q24" s="18" t="n">
        <v>0</v>
      </c>
      <c r="R24" s="20" t="n">
        <v>0</v>
      </c>
      <c r="S24" s="18" t="n">
        <v>0</v>
      </c>
      <c r="T24" s="20" t="n">
        <v>0</v>
      </c>
    </row>
    <row r="25" spans="1:20">
      <c r="A25" s="15" t="s">
        <v>422</v>
      </c>
      <c r="B25" s="17" t="n">
        <v>5581</v>
      </c>
      <c r="C25" s="18">
        <f>(0.0/B25*100)</f>
        <v/>
      </c>
      <c r="D25" s="19" t="n">
        <v>5581</v>
      </c>
      <c r="E25" s="18" t="n">
        <v>16.23293299</v>
      </c>
      <c r="F25" s="20" t="n">
        <v>2.86981768</v>
      </c>
      <c r="G25" s="18" t="n">
        <v>56.87470278</v>
      </c>
      <c r="H25" s="20" t="n">
        <v>3.87028933</v>
      </c>
      <c r="I25" s="18" t="n">
        <v>26.89236423</v>
      </c>
      <c r="J25" s="20" t="n">
        <v>3.4582033</v>
      </c>
      <c r="K25" s="18" t="n">
        <v>0</v>
      </c>
      <c r="L25" s="20" t="n">
        <v>0</v>
      </c>
      <c r="M25" s="18" t="s">
        <v>404</v>
      </c>
      <c r="N25" s="20" t="s">
        <v>404</v>
      </c>
      <c r="O25" s="18" t="n">
        <v>0</v>
      </c>
      <c r="P25" s="20" t="n">
        <v>0</v>
      </c>
      <c r="Q25" s="18" t="n">
        <v>0</v>
      </c>
      <c r="R25" s="20" t="n">
        <v>0</v>
      </c>
      <c r="S25" s="18" t="n">
        <v>0</v>
      </c>
      <c r="T25" s="20" t="n">
        <v>0</v>
      </c>
    </row>
    <row r="26" spans="1:20">
      <c r="A26" s="15" t="s">
        <v>423</v>
      </c>
      <c r="B26" s="17" t="n">
        <v>4869</v>
      </c>
      <c r="C26" s="18">
        <f>(11.0/B26*100)</f>
        <v/>
      </c>
      <c r="D26" s="19" t="n">
        <v>4858</v>
      </c>
      <c r="E26" s="18" t="n">
        <v>6.58241621</v>
      </c>
      <c r="F26" s="20" t="n">
        <v>1.35180641</v>
      </c>
      <c r="G26" s="18" t="n">
        <v>32.05163979</v>
      </c>
      <c r="H26" s="20" t="n">
        <v>2.96356756</v>
      </c>
      <c r="I26" s="18" t="n">
        <v>59.40239554</v>
      </c>
      <c r="J26" s="20" t="n">
        <v>3.03183586</v>
      </c>
      <c r="K26" s="18" t="n">
        <v>0</v>
      </c>
      <c r="L26" s="20" t="n">
        <v>0</v>
      </c>
      <c r="M26" s="18" t="s">
        <v>404</v>
      </c>
      <c r="N26" s="20" t="s">
        <v>404</v>
      </c>
      <c r="O26" s="18" t="n">
        <v>0</v>
      </c>
      <c r="P26" s="20" t="n">
        <v>0</v>
      </c>
      <c r="Q26" s="18" t="n">
        <v>0</v>
      </c>
      <c r="R26" s="20" t="n">
        <v>0</v>
      </c>
      <c r="S26" s="18" t="n">
        <v>1.96354845</v>
      </c>
      <c r="T26" s="20" t="n">
        <v>0.91794208</v>
      </c>
    </row>
    <row r="27" spans="1:20">
      <c r="A27" s="15" t="s">
        <v>424</v>
      </c>
      <c r="B27" s="17" t="n">
        <v>5299</v>
      </c>
      <c r="C27" s="18">
        <f>(0.0/B27*100)</f>
        <v/>
      </c>
      <c r="D27" s="19" t="n">
        <v>5299</v>
      </c>
      <c r="E27" s="18" t="n">
        <v>6.20116349</v>
      </c>
      <c r="F27" s="20" t="n">
        <v>0.04944053</v>
      </c>
      <c r="G27" s="18" t="n">
        <v>36.00441912</v>
      </c>
      <c r="H27" s="20" t="n">
        <v>0.07948078</v>
      </c>
      <c r="I27" s="18" t="n">
        <v>54.85217778</v>
      </c>
      <c r="J27" s="20" t="n">
        <v>0.08740223</v>
      </c>
      <c r="K27" s="18" t="n">
        <v>0</v>
      </c>
      <c r="L27" s="20" t="n">
        <v>0</v>
      </c>
      <c r="M27" s="18" t="s">
        <v>404</v>
      </c>
      <c r="N27" s="20" t="s">
        <v>404</v>
      </c>
      <c r="O27" s="18" t="n">
        <v>0</v>
      </c>
      <c r="P27" s="20" t="n">
        <v>0</v>
      </c>
      <c r="Q27" s="18" t="n">
        <v>0</v>
      </c>
      <c r="R27" s="20" t="n">
        <v>0</v>
      </c>
      <c r="S27" s="18" t="n">
        <v>2.94223961</v>
      </c>
      <c r="T27" s="20" t="n">
        <v>0.00522984</v>
      </c>
    </row>
    <row r="28" spans="1:20">
      <c r="A28" s="15" t="s">
        <v>425</v>
      </c>
      <c r="B28" s="17" t="n">
        <v>7568</v>
      </c>
      <c r="C28" s="18">
        <f>(0.0/B28*100)</f>
        <v/>
      </c>
      <c r="D28" s="19" t="n">
        <v>7568</v>
      </c>
      <c r="E28" s="18" t="n">
        <v>20.19607736</v>
      </c>
      <c r="F28" s="20" t="n">
        <v>2.73074884</v>
      </c>
      <c r="G28" s="18" t="n">
        <v>35.80321595</v>
      </c>
      <c r="H28" s="20" t="n">
        <v>3.00045166</v>
      </c>
      <c r="I28" s="18" t="n">
        <v>40.79654354</v>
      </c>
      <c r="J28" s="20" t="n">
        <v>3.52857724</v>
      </c>
      <c r="K28" s="18" t="n">
        <v>0</v>
      </c>
      <c r="L28" s="20" t="n">
        <v>0</v>
      </c>
      <c r="M28" s="18" t="s">
        <v>404</v>
      </c>
      <c r="N28" s="20" t="s">
        <v>404</v>
      </c>
      <c r="O28" s="18" t="n">
        <v>0</v>
      </c>
      <c r="P28" s="20" t="n">
        <v>0</v>
      </c>
      <c r="Q28" s="18" t="n">
        <v>0</v>
      </c>
      <c r="R28" s="20" t="n">
        <v>0</v>
      </c>
      <c r="S28" s="18" t="n">
        <v>3.20416315</v>
      </c>
      <c r="T28" s="20" t="n">
        <v>1.28088377</v>
      </c>
    </row>
    <row r="29" spans="1:20">
      <c r="A29" s="15" t="s">
        <v>426</v>
      </c>
      <c r="B29" s="17" t="n">
        <v>5385</v>
      </c>
      <c r="C29" s="18">
        <f>(1123.0/B29*100)</f>
        <v/>
      </c>
      <c r="D29" s="19" t="n">
        <v>4262</v>
      </c>
      <c r="E29" s="18" t="n">
        <v>3.3342129</v>
      </c>
      <c r="F29" s="20" t="n">
        <v>1.65481465</v>
      </c>
      <c r="G29" s="18" t="n">
        <v>37.38082593</v>
      </c>
      <c r="H29" s="20" t="n">
        <v>4.43102921</v>
      </c>
      <c r="I29" s="18" t="n">
        <v>30.09043099</v>
      </c>
      <c r="J29" s="20" t="n">
        <v>3.82835043</v>
      </c>
      <c r="K29" s="18" t="n">
        <v>0</v>
      </c>
      <c r="L29" s="20" t="n">
        <v>0</v>
      </c>
      <c r="M29" s="18" t="s">
        <v>404</v>
      </c>
      <c r="N29" s="20" t="s">
        <v>404</v>
      </c>
      <c r="O29" s="18" t="n">
        <v>0</v>
      </c>
      <c r="P29" s="20" t="n">
        <v>0</v>
      </c>
      <c r="Q29" s="18" t="n">
        <v>0</v>
      </c>
      <c r="R29" s="20" t="n">
        <v>0</v>
      </c>
      <c r="S29" s="18" t="n">
        <v>29.19453019</v>
      </c>
      <c r="T29" s="20" t="n">
        <v>4.19844053</v>
      </c>
    </row>
    <row r="30" spans="1:20">
      <c r="A30" s="15" t="s">
        <v>427</v>
      </c>
      <c r="B30" s="17" t="n">
        <v>4520</v>
      </c>
      <c r="C30" s="18">
        <f>(1076.0/B30*100)</f>
        <v/>
      </c>
      <c r="D30" s="19" t="n">
        <v>3444</v>
      </c>
      <c r="E30" s="18" t="n">
        <v>4.29953189</v>
      </c>
      <c r="F30" s="20" t="n">
        <v>1.9834274</v>
      </c>
      <c r="G30" s="18" t="n">
        <v>72.76535057</v>
      </c>
      <c r="H30" s="20" t="n">
        <v>2.97803803</v>
      </c>
      <c r="I30" s="18" t="n">
        <v>21.48934962</v>
      </c>
      <c r="J30" s="20" t="n">
        <v>2.94748235</v>
      </c>
      <c r="K30" s="18" t="n">
        <v>0</v>
      </c>
      <c r="L30" s="20" t="n">
        <v>0</v>
      </c>
      <c r="M30" s="18" t="s">
        <v>404</v>
      </c>
      <c r="N30" s="20" t="s">
        <v>404</v>
      </c>
      <c r="O30" s="18" t="n">
        <v>0</v>
      </c>
      <c r="P30" s="20" t="n">
        <v>0</v>
      </c>
      <c r="Q30" s="18" t="n">
        <v>0</v>
      </c>
      <c r="R30" s="20" t="n">
        <v>0</v>
      </c>
      <c r="S30" s="18" t="n">
        <v>1.44576792</v>
      </c>
      <c r="T30" s="20" t="n">
        <v>1.02252278</v>
      </c>
    </row>
    <row r="31" spans="1:20">
      <c r="A31" s="15" t="s">
        <v>428</v>
      </c>
      <c r="B31" s="17" t="n">
        <v>5456</v>
      </c>
      <c r="C31" s="18">
        <f>(502.0/B31*100)</f>
        <v/>
      </c>
      <c r="D31" s="19" t="n">
        <v>4954</v>
      </c>
      <c r="E31" s="18" t="n">
        <v>31.17154022</v>
      </c>
      <c r="F31" s="20" t="n">
        <v>2.86793235</v>
      </c>
      <c r="G31" s="18" t="n">
        <v>37.60283834</v>
      </c>
      <c r="H31" s="20" t="n">
        <v>3.33913336</v>
      </c>
      <c r="I31" s="18" t="n">
        <v>19.63128054</v>
      </c>
      <c r="J31" s="20" t="n">
        <v>2.33403219</v>
      </c>
      <c r="K31" s="18" t="n">
        <v>0</v>
      </c>
      <c r="L31" s="20" t="n">
        <v>0</v>
      </c>
      <c r="M31" s="18" t="s">
        <v>404</v>
      </c>
      <c r="N31" s="20" t="s">
        <v>404</v>
      </c>
      <c r="O31" s="18" t="n">
        <v>0</v>
      </c>
      <c r="P31" s="20" t="n">
        <v>0</v>
      </c>
      <c r="Q31" s="18" t="n">
        <v>0</v>
      </c>
      <c r="R31" s="20" t="n">
        <v>0</v>
      </c>
      <c r="S31" s="18" t="n">
        <v>11.5943409</v>
      </c>
      <c r="T31" s="20" t="n">
        <v>2.2054055</v>
      </c>
    </row>
    <row r="32" spans="1:20">
      <c r="A32" s="15" t="s">
        <v>429</v>
      </c>
      <c r="B32" s="17" t="n">
        <v>4478</v>
      </c>
      <c r="C32" s="18">
        <f>(0.0/B32*100)</f>
        <v/>
      </c>
      <c r="D32" s="19" t="n">
        <v>4478</v>
      </c>
      <c r="E32" s="18" t="n">
        <v>1.27107167</v>
      </c>
      <c r="F32" s="20" t="n">
        <v>0.9408248</v>
      </c>
      <c r="G32" s="18" t="n">
        <v>44.47300083</v>
      </c>
      <c r="H32" s="20" t="n">
        <v>3.9214049</v>
      </c>
      <c r="I32" s="18" t="n">
        <v>50.37181875</v>
      </c>
      <c r="J32" s="20" t="n">
        <v>4.1529336</v>
      </c>
      <c r="K32" s="18" t="n">
        <v>0</v>
      </c>
      <c r="L32" s="20" t="n">
        <v>0</v>
      </c>
      <c r="M32" s="18" t="s">
        <v>404</v>
      </c>
      <c r="N32" s="20" t="s">
        <v>404</v>
      </c>
      <c r="O32" s="18" t="n">
        <v>0</v>
      </c>
      <c r="P32" s="20" t="n">
        <v>0</v>
      </c>
      <c r="Q32" s="18" t="n">
        <v>0</v>
      </c>
      <c r="R32" s="20" t="n">
        <v>0</v>
      </c>
      <c r="S32" s="18" t="n">
        <v>3.88410875</v>
      </c>
      <c r="T32" s="20" t="n">
        <v>1.57227241</v>
      </c>
    </row>
    <row r="33" spans="1:20">
      <c r="A33" s="15" t="s">
        <v>430</v>
      </c>
      <c r="B33" s="17" t="n">
        <v>7325</v>
      </c>
      <c r="C33" s="18">
        <f>(29.0/B33*100)</f>
        <v/>
      </c>
      <c r="D33" s="19" t="n">
        <v>7296</v>
      </c>
      <c r="E33" s="18" t="n">
        <v>1.97506416</v>
      </c>
      <c r="F33" s="20" t="n">
        <v>1.08012932</v>
      </c>
      <c r="G33" s="18" t="n">
        <v>33.75273024</v>
      </c>
      <c r="H33" s="20" t="n">
        <v>4.15653874</v>
      </c>
      <c r="I33" s="18" t="n">
        <v>63.51849177</v>
      </c>
      <c r="J33" s="20" t="n">
        <v>4.36283552</v>
      </c>
      <c r="K33" s="18" t="n">
        <v>0</v>
      </c>
      <c r="L33" s="20" t="n">
        <v>0</v>
      </c>
      <c r="M33" s="18" t="s">
        <v>404</v>
      </c>
      <c r="N33" s="20" t="s">
        <v>404</v>
      </c>
      <c r="O33" s="18" t="n">
        <v>0</v>
      </c>
      <c r="P33" s="20" t="n">
        <v>0</v>
      </c>
      <c r="Q33" s="18" t="n">
        <v>0</v>
      </c>
      <c r="R33" s="20" t="n">
        <v>0</v>
      </c>
      <c r="S33" s="18" t="n">
        <v>0.75371383</v>
      </c>
      <c r="T33" s="20" t="n">
        <v>0.53811783</v>
      </c>
    </row>
    <row r="34" spans="1:20">
      <c r="A34" s="15" t="s">
        <v>431</v>
      </c>
      <c r="B34" s="17" t="n">
        <v>6350</v>
      </c>
      <c r="C34" s="18">
        <f>(0.0/B34*100)</f>
        <v/>
      </c>
      <c r="D34" s="19" t="n">
        <v>6350</v>
      </c>
      <c r="E34" s="18" t="n">
        <v>3.95630804</v>
      </c>
      <c r="F34" s="20" t="n">
        <v>1.32833628</v>
      </c>
      <c r="G34" s="18" t="n">
        <v>57.30161112</v>
      </c>
      <c r="H34" s="20" t="n">
        <v>3.19677622</v>
      </c>
      <c r="I34" s="18" t="n">
        <v>36.65382353</v>
      </c>
      <c r="J34" s="20" t="n">
        <v>3.32744695</v>
      </c>
      <c r="K34" s="18" t="n">
        <v>0</v>
      </c>
      <c r="L34" s="20" t="n">
        <v>0</v>
      </c>
      <c r="M34" s="18" t="s">
        <v>404</v>
      </c>
      <c r="N34" s="20" t="s">
        <v>404</v>
      </c>
      <c r="O34" s="18" t="n">
        <v>0</v>
      </c>
      <c r="P34" s="20" t="n">
        <v>0</v>
      </c>
      <c r="Q34" s="18" t="n">
        <v>0</v>
      </c>
      <c r="R34" s="20" t="n">
        <v>0</v>
      </c>
      <c r="S34" s="18" t="n">
        <v>2.08825731</v>
      </c>
      <c r="T34" s="20" t="n">
        <v>0.85631577</v>
      </c>
    </row>
    <row r="35" spans="1:20">
      <c r="A35" s="15" t="s">
        <v>432</v>
      </c>
      <c r="B35" s="17" t="n">
        <v>6406</v>
      </c>
      <c r="C35" s="18">
        <f>(443.0/B35*100)</f>
        <v/>
      </c>
      <c r="D35" s="19" t="n">
        <v>5963</v>
      </c>
      <c r="E35" s="18" t="n">
        <v>3.91937086</v>
      </c>
      <c r="F35" s="20" t="n">
        <v>0.08781856</v>
      </c>
      <c r="G35" s="18" t="n">
        <v>27.18214752</v>
      </c>
      <c r="H35" s="20" t="n">
        <v>0.65228011</v>
      </c>
      <c r="I35" s="18" t="n">
        <v>65.97786925</v>
      </c>
      <c r="J35" s="20" t="n">
        <v>0.648216</v>
      </c>
      <c r="K35" s="18" t="n">
        <v>0</v>
      </c>
      <c r="L35" s="20" t="n">
        <v>0</v>
      </c>
      <c r="M35" s="18" t="s">
        <v>404</v>
      </c>
      <c r="N35" s="20" t="s">
        <v>404</v>
      </c>
      <c r="O35" s="18" t="n">
        <v>0</v>
      </c>
      <c r="P35" s="20" t="n">
        <v>0</v>
      </c>
      <c r="Q35" s="18" t="n">
        <v>0</v>
      </c>
      <c r="R35" s="20" t="n">
        <v>0</v>
      </c>
      <c r="S35" s="18" t="n">
        <v>2.92061236</v>
      </c>
      <c r="T35" s="20" t="n">
        <v>0.07149249000000001</v>
      </c>
    </row>
    <row r="36" spans="1:20">
      <c r="A36" s="15" t="s">
        <v>433</v>
      </c>
      <c r="B36" s="17" t="n">
        <v>6736</v>
      </c>
      <c r="C36" s="18">
        <f>(10.0/B36*100)</f>
        <v/>
      </c>
      <c r="D36" s="19" t="n">
        <v>6726</v>
      </c>
      <c r="E36" s="18" t="n">
        <v>1.87918885</v>
      </c>
      <c r="F36" s="20" t="n">
        <v>0.94056878</v>
      </c>
      <c r="G36" s="18" t="n">
        <v>25.05850202</v>
      </c>
      <c r="H36" s="20" t="n">
        <v>2.66330287</v>
      </c>
      <c r="I36" s="18" t="n">
        <v>72.04482948</v>
      </c>
      <c r="J36" s="20" t="n">
        <v>2.76114692</v>
      </c>
      <c r="K36" s="18" t="n">
        <v>0</v>
      </c>
      <c r="L36" s="20" t="n">
        <v>0</v>
      </c>
      <c r="M36" s="18" t="s">
        <v>404</v>
      </c>
      <c r="N36" s="20" t="s">
        <v>404</v>
      </c>
      <c r="O36" s="18" t="n">
        <v>0</v>
      </c>
      <c r="P36" s="20" t="n">
        <v>0</v>
      </c>
      <c r="Q36" s="18" t="n">
        <v>0</v>
      </c>
      <c r="R36" s="20" t="n">
        <v>0</v>
      </c>
      <c r="S36" s="18" t="n">
        <v>1.01747965</v>
      </c>
      <c r="T36" s="20" t="n">
        <v>0.62897591</v>
      </c>
    </row>
    <row r="37" spans="1:20">
      <c r="A37" s="15" t="s">
        <v>434</v>
      </c>
      <c r="B37" s="17" t="n">
        <v>5458</v>
      </c>
      <c r="C37" s="18">
        <f>(0.0/B37*100)</f>
        <v/>
      </c>
      <c r="D37" s="19" t="n">
        <v>5458</v>
      </c>
      <c r="E37" s="18" t="n">
        <v>5.07803691</v>
      </c>
      <c r="F37" s="20" t="n">
        <v>1.7866945</v>
      </c>
      <c r="G37" s="18" t="n">
        <v>26.44343256</v>
      </c>
      <c r="H37" s="20" t="n">
        <v>3.6304693</v>
      </c>
      <c r="I37" s="18" t="n">
        <v>68.44959181</v>
      </c>
      <c r="J37" s="20" t="n">
        <v>3.72832441</v>
      </c>
      <c r="K37" s="18" t="n">
        <v>0</v>
      </c>
      <c r="L37" s="20" t="n">
        <v>0</v>
      </c>
      <c r="M37" s="18" t="s">
        <v>404</v>
      </c>
      <c r="N37" s="20" t="s">
        <v>404</v>
      </c>
      <c r="O37" s="18" t="n">
        <v>0</v>
      </c>
      <c r="P37" s="20" t="n">
        <v>0</v>
      </c>
      <c r="Q37" s="18" t="n">
        <v>0</v>
      </c>
      <c r="R37" s="20" t="n">
        <v>0</v>
      </c>
      <c r="S37" s="18" t="n">
        <v>0.02893872</v>
      </c>
      <c r="T37" s="20" t="n">
        <v>0.02893631</v>
      </c>
    </row>
    <row r="38" spans="1:20">
      <c r="A38" s="15" t="s">
        <v>435</v>
      </c>
      <c r="B38" s="17" t="n">
        <v>5860</v>
      </c>
      <c r="C38" s="18">
        <f>(268.0/B38*100)</f>
        <v/>
      </c>
      <c r="D38" s="19" t="n">
        <v>5592</v>
      </c>
      <c r="E38" s="18" t="n">
        <v>3.55469695</v>
      </c>
      <c r="F38" s="20" t="n">
        <v>1.19836178</v>
      </c>
      <c r="G38" s="18" t="n">
        <v>22.79930455</v>
      </c>
      <c r="H38" s="20" t="n">
        <v>3.85707522</v>
      </c>
      <c r="I38" s="18" t="n">
        <v>72.89755847000001</v>
      </c>
      <c r="J38" s="20" t="n">
        <v>3.78449178</v>
      </c>
      <c r="K38" s="18" t="n">
        <v>0</v>
      </c>
      <c r="L38" s="20" t="n">
        <v>0</v>
      </c>
      <c r="M38" s="18" t="s">
        <v>404</v>
      </c>
      <c r="N38" s="20" t="s">
        <v>404</v>
      </c>
      <c r="O38" s="18" t="n">
        <v>0</v>
      </c>
      <c r="P38" s="20" t="n">
        <v>0</v>
      </c>
      <c r="Q38" s="18" t="n">
        <v>0</v>
      </c>
      <c r="R38" s="20" t="n">
        <v>0</v>
      </c>
      <c r="S38" s="18" t="n">
        <v>0.74844003</v>
      </c>
      <c r="T38" s="20" t="n">
        <v>0.48957395</v>
      </c>
    </row>
    <row r="39" spans="1:20">
      <c r="A39" s="15" t="s">
        <v>436</v>
      </c>
      <c r="B39" s="17" t="n">
        <v>5895</v>
      </c>
      <c r="C39" s="18">
        <f>(0.0/B39*100)</f>
        <v/>
      </c>
      <c r="D39" s="19" t="n">
        <v>5895</v>
      </c>
      <c r="E39" s="18" t="n">
        <v>8.621775400000001</v>
      </c>
      <c r="F39" s="20" t="n">
        <v>2.06284864</v>
      </c>
      <c r="G39" s="18" t="n">
        <v>40.1789422</v>
      </c>
      <c r="H39" s="20" t="n">
        <v>3.94007664</v>
      </c>
      <c r="I39" s="18" t="n">
        <v>51.1992824</v>
      </c>
      <c r="J39" s="20" t="n">
        <v>4.16989503</v>
      </c>
      <c r="K39" s="18" t="n">
        <v>0</v>
      </c>
      <c r="L39" s="20" t="n">
        <v>0</v>
      </c>
      <c r="M39" s="18" t="s">
        <v>404</v>
      </c>
      <c r="N39" s="20" t="s">
        <v>404</v>
      </c>
      <c r="O39" s="18" t="n">
        <v>0</v>
      </c>
      <c r="P39" s="20" t="n">
        <v>0</v>
      </c>
      <c r="Q39" s="18" t="n">
        <v>0</v>
      </c>
      <c r="R39" s="20" t="n">
        <v>0</v>
      </c>
      <c r="S39" s="18" t="n">
        <v>0</v>
      </c>
      <c r="T39" s="20" t="n">
        <v>0</v>
      </c>
    </row>
    <row r="40" spans="1:20">
      <c r="A40" s="15" t="s">
        <v>437</v>
      </c>
      <c r="B40" s="17" t="n">
        <v>14157</v>
      </c>
      <c r="C40" s="18">
        <f>(2978.0/B40*100)</f>
        <v/>
      </c>
      <c r="D40" s="19" t="n">
        <v>11179</v>
      </c>
      <c r="E40" s="18" t="n">
        <v>14.83535404</v>
      </c>
      <c r="F40" s="20" t="n">
        <v>2.63013372</v>
      </c>
      <c r="G40" s="18" t="n">
        <v>65.47230613000001</v>
      </c>
      <c r="H40" s="20" t="n">
        <v>3.54895476</v>
      </c>
      <c r="I40" s="18" t="n">
        <v>15.46595519</v>
      </c>
      <c r="J40" s="20" t="n">
        <v>2.54109155</v>
      </c>
      <c r="K40" s="18" t="n">
        <v>0</v>
      </c>
      <c r="L40" s="20" t="n">
        <v>0</v>
      </c>
      <c r="M40" s="18" t="s">
        <v>404</v>
      </c>
      <c r="N40" s="20" t="s">
        <v>404</v>
      </c>
      <c r="O40" s="18" t="n">
        <v>0</v>
      </c>
      <c r="P40" s="20" t="n">
        <v>0</v>
      </c>
      <c r="Q40" s="18" t="n">
        <v>0</v>
      </c>
      <c r="R40" s="20" t="n">
        <v>0</v>
      </c>
      <c r="S40" s="18" t="n">
        <v>4.22638463</v>
      </c>
      <c r="T40" s="20" t="n">
        <v>1.23998226</v>
      </c>
    </row>
    <row r="41" spans="1:20">
      <c r="A41" s="15" t="s">
        <v>438</v>
      </c>
      <c r="B41" s="17" t="n">
        <v>5712</v>
      </c>
      <c r="C41" s="18">
        <f>(99.0/B41*100)</f>
        <v/>
      </c>
      <c r="D41" s="19" t="n">
        <v>5613</v>
      </c>
      <c r="E41" s="18" t="n">
        <v>31.18591928</v>
      </c>
      <c r="F41" s="20" t="n">
        <v>3.66020045</v>
      </c>
      <c r="G41" s="18" t="n">
        <v>34.28432135</v>
      </c>
      <c r="H41" s="20" t="n">
        <v>3.77054483</v>
      </c>
      <c r="I41" s="18" t="n">
        <v>32.61397656</v>
      </c>
      <c r="J41" s="20" t="n">
        <v>3.47818232</v>
      </c>
      <c r="K41" s="18" t="n">
        <v>0</v>
      </c>
      <c r="L41" s="20" t="n">
        <v>0</v>
      </c>
      <c r="M41" s="18" t="s">
        <v>404</v>
      </c>
      <c r="N41" s="20" t="s">
        <v>404</v>
      </c>
      <c r="O41" s="18" t="n">
        <v>0</v>
      </c>
      <c r="P41" s="20" t="n">
        <v>0</v>
      </c>
      <c r="Q41" s="18" t="n">
        <v>0</v>
      </c>
      <c r="R41" s="20" t="n">
        <v>0</v>
      </c>
      <c r="S41" s="18" t="n">
        <v>1.91578282</v>
      </c>
      <c r="T41" s="20" t="n">
        <v>1.08859377</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16.47989478</v>
      </c>
      <c r="F44" s="20" t="n">
        <v>2.93507872</v>
      </c>
      <c r="G44" s="18" t="n">
        <v>54.89016439</v>
      </c>
      <c r="H44" s="20" t="n">
        <v>3.67767611</v>
      </c>
      <c r="I44" s="18" t="n">
        <v>27.25068378</v>
      </c>
      <c r="J44" s="20" t="n">
        <v>2.78404473</v>
      </c>
      <c r="K44" s="18" t="n">
        <v>0</v>
      </c>
      <c r="L44" s="20" t="n">
        <v>0</v>
      </c>
      <c r="M44" s="18" t="s">
        <v>404</v>
      </c>
      <c r="N44" s="20" t="s">
        <v>404</v>
      </c>
      <c r="O44" s="18" t="n">
        <v>0</v>
      </c>
      <c r="P44" s="20" t="n">
        <v>0</v>
      </c>
      <c r="Q44" s="18" t="n">
        <v>0</v>
      </c>
      <c r="R44" s="20" t="n">
        <v>0</v>
      </c>
      <c r="S44" s="18" t="n">
        <v>1.37925706</v>
      </c>
      <c r="T44" s="20" t="n">
        <v>0.83365438</v>
      </c>
    </row>
    <row r="45" spans="1:20">
      <c r="A45" s="15" t="s">
        <v>442</v>
      </c>
      <c r="B45" s="17" t="n">
        <v>5519</v>
      </c>
      <c r="C45" s="18">
        <f>(0.0/B45*100)</f>
        <v/>
      </c>
      <c r="D45" s="19" t="n">
        <v>5519</v>
      </c>
      <c r="E45" s="18" t="n">
        <v>33.88754318</v>
      </c>
      <c r="F45" s="20" t="n">
        <v>4.38494053</v>
      </c>
      <c r="G45" s="18" t="n">
        <v>11.33050928</v>
      </c>
      <c r="H45" s="20" t="n">
        <v>2.48925045</v>
      </c>
      <c r="I45" s="18" t="n">
        <v>52.42409634</v>
      </c>
      <c r="J45" s="20" t="n">
        <v>4.10811241</v>
      </c>
      <c r="K45" s="18" t="n">
        <v>0</v>
      </c>
      <c r="L45" s="20" t="n">
        <v>0</v>
      </c>
      <c r="M45" s="18" t="s">
        <v>404</v>
      </c>
      <c r="N45" s="20" t="s">
        <v>404</v>
      </c>
      <c r="O45" s="18" t="n">
        <v>0</v>
      </c>
      <c r="P45" s="20" t="n">
        <v>0</v>
      </c>
      <c r="Q45" s="18" t="n">
        <v>0</v>
      </c>
      <c r="R45" s="20" t="n">
        <v>0</v>
      </c>
      <c r="S45" s="18" t="n">
        <v>2.35785119</v>
      </c>
      <c r="T45" s="20" t="n">
        <v>1.21227091</v>
      </c>
    </row>
    <row r="46" spans="1:20">
      <c r="A46" s="15" t="s">
        <v>443</v>
      </c>
      <c r="B46" s="17" t="n">
        <v>23141</v>
      </c>
      <c r="C46" s="18">
        <f>(4196.0/B46*100)</f>
        <v/>
      </c>
      <c r="D46" s="19" t="n">
        <v>18945</v>
      </c>
      <c r="E46" s="18" t="n">
        <v>13.28430353</v>
      </c>
      <c r="F46" s="20" t="n">
        <v>2.13033385</v>
      </c>
      <c r="G46" s="18" t="n">
        <v>42.23225318</v>
      </c>
      <c r="H46" s="20" t="n">
        <v>2.45964312</v>
      </c>
      <c r="I46" s="18" t="n">
        <v>36.27848689</v>
      </c>
      <c r="J46" s="20" t="n">
        <v>2.59606501</v>
      </c>
      <c r="K46" s="18" t="n">
        <v>0</v>
      </c>
      <c r="L46" s="20" t="n">
        <v>0</v>
      </c>
      <c r="M46" s="18" t="s">
        <v>404</v>
      </c>
      <c r="N46" s="20" t="s">
        <v>404</v>
      </c>
      <c r="O46" s="18" t="n">
        <v>0</v>
      </c>
      <c r="P46" s="20" t="n">
        <v>0</v>
      </c>
      <c r="Q46" s="18" t="n">
        <v>0</v>
      </c>
      <c r="R46" s="20" t="n">
        <v>0</v>
      </c>
      <c r="S46" s="18" t="n">
        <v>8.20495639</v>
      </c>
      <c r="T46" s="20" t="n">
        <v>1.19679508</v>
      </c>
    </row>
    <row r="47" spans="1:20">
      <c r="A47" s="15" t="s">
        <v>444</v>
      </c>
      <c r="B47" s="17" t="n">
        <v>5928</v>
      </c>
      <c r="C47" s="18">
        <f>(0.0/B47*100)</f>
        <v/>
      </c>
      <c r="D47" s="19" t="n">
        <v>5928</v>
      </c>
      <c r="E47" s="18" t="n">
        <v>13.3564636</v>
      </c>
      <c r="F47" s="20" t="n">
        <v>2.38786922</v>
      </c>
      <c r="G47" s="18" t="n">
        <v>56.43407991</v>
      </c>
      <c r="H47" s="20" t="n">
        <v>3.35072023</v>
      </c>
      <c r="I47" s="18" t="n">
        <v>27.01785173</v>
      </c>
      <c r="J47" s="20" t="n">
        <v>3.37360179</v>
      </c>
      <c r="K47" s="18" t="n">
        <v>0</v>
      </c>
      <c r="L47" s="20" t="n">
        <v>0</v>
      </c>
      <c r="M47" s="18" t="s">
        <v>404</v>
      </c>
      <c r="N47" s="20" t="s">
        <v>404</v>
      </c>
      <c r="O47" s="18" t="n">
        <v>0</v>
      </c>
      <c r="P47" s="20" t="n">
        <v>0</v>
      </c>
      <c r="Q47" s="18" t="n">
        <v>0</v>
      </c>
      <c r="R47" s="20" t="n">
        <v>0</v>
      </c>
      <c r="S47" s="18" t="n">
        <v>3.19160477</v>
      </c>
      <c r="T47" s="20" t="n">
        <v>1.39736269</v>
      </c>
    </row>
    <row r="48" spans="1:20">
      <c r="A48" s="15" t="s">
        <v>445</v>
      </c>
      <c r="B48" s="17" t="n">
        <v>9841</v>
      </c>
      <c r="C48" s="18">
        <f>(40.0/B48*100)</f>
        <v/>
      </c>
      <c r="D48" s="19" t="n">
        <v>9801</v>
      </c>
      <c r="E48" s="18" t="n">
        <v>2.98527075</v>
      </c>
      <c r="F48" s="20" t="n">
        <v>1.27369832</v>
      </c>
      <c r="G48" s="18" t="n">
        <v>49.21428138</v>
      </c>
      <c r="H48" s="20" t="n">
        <v>4.92520331</v>
      </c>
      <c r="I48" s="18" t="n">
        <v>47.35706942</v>
      </c>
      <c r="J48" s="20" t="n">
        <v>4.78013142</v>
      </c>
      <c r="K48" s="18" t="n">
        <v>0</v>
      </c>
      <c r="L48" s="20" t="n">
        <v>0</v>
      </c>
      <c r="M48" s="18" t="s">
        <v>404</v>
      </c>
      <c r="N48" s="20" t="s">
        <v>404</v>
      </c>
      <c r="O48" s="18" t="n">
        <v>0</v>
      </c>
      <c r="P48" s="20" t="n">
        <v>0</v>
      </c>
      <c r="Q48" s="18" t="n">
        <v>0</v>
      </c>
      <c r="R48" s="20" t="n">
        <v>0</v>
      </c>
      <c r="S48" s="18" t="n">
        <v>0.44337845</v>
      </c>
      <c r="T48" s="20" t="n">
        <v>0.2624498</v>
      </c>
    </row>
    <row r="49" spans="1:20">
      <c r="A49" s="15" t="s">
        <v>446</v>
      </c>
      <c r="B49" s="17" t="n">
        <v>6349</v>
      </c>
      <c r="C49" s="18">
        <f>(52.0/B49*100)</f>
        <v/>
      </c>
      <c r="D49" s="19" t="n">
        <v>6297</v>
      </c>
      <c r="E49" s="18" t="n">
        <v>11.72292787</v>
      </c>
      <c r="F49" s="20" t="n">
        <v>2.58534879</v>
      </c>
      <c r="G49" s="18" t="n">
        <v>36.56117109</v>
      </c>
      <c r="H49" s="20" t="n">
        <v>3.25503978</v>
      </c>
      <c r="I49" s="18" t="n">
        <v>50.38188558</v>
      </c>
      <c r="J49" s="20" t="n">
        <v>3.28649744</v>
      </c>
      <c r="K49" s="18" t="n">
        <v>0</v>
      </c>
      <c r="L49" s="20" t="n">
        <v>0</v>
      </c>
      <c r="M49" s="18" t="s">
        <v>404</v>
      </c>
      <c r="N49" s="20" t="s">
        <v>404</v>
      </c>
      <c r="O49" s="18" t="n">
        <v>0</v>
      </c>
      <c r="P49" s="20" t="n">
        <v>0</v>
      </c>
      <c r="Q49" s="18" t="n">
        <v>0</v>
      </c>
      <c r="R49" s="20" t="n">
        <v>0</v>
      </c>
      <c r="S49" s="18" t="n">
        <v>1.33401545</v>
      </c>
      <c r="T49" s="20" t="n">
        <v>0.12434447</v>
      </c>
    </row>
    <row r="50" spans="1:20">
      <c r="A50" s="15" t="s">
        <v>447</v>
      </c>
      <c r="B50" s="17" t="n">
        <v>11795</v>
      </c>
      <c r="C50" s="18">
        <f>(1031.0/B50*100)</f>
        <v/>
      </c>
      <c r="D50" s="19" t="n">
        <v>10764</v>
      </c>
      <c r="E50" s="18" t="n">
        <v>9.135007829999999</v>
      </c>
      <c r="F50" s="20" t="n">
        <v>2.14569916</v>
      </c>
      <c r="G50" s="18" t="n">
        <v>40.20953491</v>
      </c>
      <c r="H50" s="20" t="n">
        <v>3.28386369</v>
      </c>
      <c r="I50" s="18" t="n">
        <v>44.38929568</v>
      </c>
      <c r="J50" s="20" t="n">
        <v>3.52254366</v>
      </c>
      <c r="K50" s="18" t="n">
        <v>0</v>
      </c>
      <c r="L50" s="20" t="n">
        <v>0</v>
      </c>
      <c r="M50" s="18" t="s">
        <v>404</v>
      </c>
      <c r="N50" s="20" t="s">
        <v>404</v>
      </c>
      <c r="O50" s="18" t="n">
        <v>0</v>
      </c>
      <c r="P50" s="20" t="n">
        <v>0</v>
      </c>
      <c r="Q50" s="18" t="n">
        <v>0</v>
      </c>
      <c r="R50" s="20" t="n">
        <v>0</v>
      </c>
      <c r="S50" s="18" t="n">
        <v>6.26616158</v>
      </c>
      <c r="T50" s="20" t="n">
        <v>1.57890352</v>
      </c>
    </row>
    <row r="51" spans="1:20">
      <c r="A51" s="15" t="s">
        <v>448</v>
      </c>
      <c r="B51" s="17" t="n">
        <v>6866</v>
      </c>
      <c r="C51" s="18">
        <f>(0.0/B51*100)</f>
        <v/>
      </c>
      <c r="D51" s="19" t="n">
        <v>6866</v>
      </c>
      <c r="E51" s="18" t="n">
        <v>10.67518924</v>
      </c>
      <c r="F51" s="20" t="n">
        <v>2.02438277</v>
      </c>
      <c r="G51" s="18" t="n">
        <v>37.36548962</v>
      </c>
      <c r="H51" s="20" t="n">
        <v>3.49227583</v>
      </c>
      <c r="I51" s="18" t="n">
        <v>50.4000402</v>
      </c>
      <c r="J51" s="20" t="n">
        <v>3.74983319</v>
      </c>
      <c r="K51" s="18" t="n">
        <v>0</v>
      </c>
      <c r="L51" s="20" t="n">
        <v>0</v>
      </c>
      <c r="M51" s="18" t="s">
        <v>404</v>
      </c>
      <c r="N51" s="20" t="s">
        <v>404</v>
      </c>
      <c r="O51" s="18" t="n">
        <v>0</v>
      </c>
      <c r="P51" s="20" t="n">
        <v>0</v>
      </c>
      <c r="Q51" s="18" t="n">
        <v>0</v>
      </c>
      <c r="R51" s="20" t="n">
        <v>0</v>
      </c>
      <c r="S51" s="18" t="n">
        <v>1.55928094</v>
      </c>
      <c r="T51" s="20" t="n">
        <v>0.91179265</v>
      </c>
    </row>
    <row r="52" spans="1:20">
      <c r="A52" s="15" t="s">
        <v>449</v>
      </c>
      <c r="B52" s="17" t="n">
        <v>5809</v>
      </c>
      <c r="C52" s="18">
        <f>(0.0/B52*100)</f>
        <v/>
      </c>
      <c r="D52" s="19" t="n">
        <v>5809</v>
      </c>
      <c r="E52" s="18" t="n">
        <v>6.2858007</v>
      </c>
      <c r="F52" s="20" t="n">
        <v>2.01551994</v>
      </c>
      <c r="G52" s="18" t="n">
        <v>49.65395562</v>
      </c>
      <c r="H52" s="20" t="n">
        <v>3.53345242</v>
      </c>
      <c r="I52" s="18" t="n">
        <v>43.27729774</v>
      </c>
      <c r="J52" s="20" t="n">
        <v>3.80375523</v>
      </c>
      <c r="K52" s="18" t="n">
        <v>0</v>
      </c>
      <c r="L52" s="20" t="n">
        <v>0</v>
      </c>
      <c r="M52" s="18" t="s">
        <v>404</v>
      </c>
      <c r="N52" s="20" t="s">
        <v>404</v>
      </c>
      <c r="O52" s="18" t="n">
        <v>0</v>
      </c>
      <c r="P52" s="20" t="n">
        <v>0</v>
      </c>
      <c r="Q52" s="18" t="n">
        <v>0</v>
      </c>
      <c r="R52" s="20" t="n">
        <v>0</v>
      </c>
      <c r="S52" s="18" t="n">
        <v>0.78294594</v>
      </c>
      <c r="T52" s="20" t="n">
        <v>0.08023548</v>
      </c>
    </row>
    <row r="53" spans="1:20">
      <c r="A53" s="15" t="s">
        <v>450</v>
      </c>
      <c r="B53" s="17" t="n">
        <v>5571</v>
      </c>
      <c r="C53" s="18">
        <f>(0.0/B53*100)</f>
        <v/>
      </c>
      <c r="D53" s="19" t="n">
        <v>5571</v>
      </c>
      <c r="E53" s="18" t="n">
        <v>7.69592832</v>
      </c>
      <c r="F53" s="20" t="n">
        <v>0.07904847</v>
      </c>
      <c r="G53" s="18" t="n">
        <v>50.12162611</v>
      </c>
      <c r="H53" s="20" t="n">
        <v>0.1375796</v>
      </c>
      <c r="I53" s="18" t="n">
        <v>40.99685531</v>
      </c>
      <c r="J53" s="20" t="n">
        <v>0.1363626</v>
      </c>
      <c r="K53" s="18" t="n">
        <v>0</v>
      </c>
      <c r="L53" s="20" t="n">
        <v>0</v>
      </c>
      <c r="M53" s="18" t="s">
        <v>404</v>
      </c>
      <c r="N53" s="20" t="s">
        <v>404</v>
      </c>
      <c r="O53" s="18" t="n">
        <v>0</v>
      </c>
      <c r="P53" s="20" t="n">
        <v>0</v>
      </c>
      <c r="Q53" s="18" t="n">
        <v>0</v>
      </c>
      <c r="R53" s="20" t="n">
        <v>0</v>
      </c>
      <c r="S53" s="18" t="n">
        <v>1.18559025</v>
      </c>
      <c r="T53" s="20" t="n">
        <v>0.02937528</v>
      </c>
    </row>
    <row r="54" spans="1:20">
      <c r="A54" s="15" t="s">
        <v>451</v>
      </c>
      <c r="B54" s="17" t="n">
        <v>4740</v>
      </c>
      <c r="C54" s="18">
        <f>(199.0/B54*100)</f>
        <v/>
      </c>
      <c r="D54" s="19" t="n">
        <v>4541</v>
      </c>
      <c r="E54" s="18" t="n">
        <v>38.09873589</v>
      </c>
      <c r="F54" s="20" t="n">
        <v>3.67529632</v>
      </c>
      <c r="G54" s="18" t="n">
        <v>33.59337432</v>
      </c>
      <c r="H54" s="20" t="n">
        <v>3.30177896</v>
      </c>
      <c r="I54" s="18" t="n">
        <v>25.98036803</v>
      </c>
      <c r="J54" s="20" t="n">
        <v>3.21172111</v>
      </c>
      <c r="K54" s="18" t="n">
        <v>0</v>
      </c>
      <c r="L54" s="20" t="n">
        <v>0</v>
      </c>
      <c r="M54" s="18" t="s">
        <v>404</v>
      </c>
      <c r="N54" s="20" t="s">
        <v>404</v>
      </c>
      <c r="O54" s="18" t="n">
        <v>0</v>
      </c>
      <c r="P54" s="20" t="n">
        <v>0</v>
      </c>
      <c r="Q54" s="18" t="n">
        <v>0</v>
      </c>
      <c r="R54" s="20" t="n">
        <v>0</v>
      </c>
      <c r="S54" s="18" t="n">
        <v>2.32752177</v>
      </c>
      <c r="T54" s="20" t="n">
        <v>1.09683615</v>
      </c>
    </row>
    <row r="55" spans="1:20">
      <c r="A55" s="15" t="s">
        <v>452</v>
      </c>
      <c r="B55" s="17" t="n">
        <v>5316</v>
      </c>
      <c r="C55" s="18">
        <f>(43.0/B55*100)</f>
        <v/>
      </c>
      <c r="D55" s="19" t="n">
        <v>5273</v>
      </c>
      <c r="E55" s="18" t="n">
        <v>15.09821867</v>
      </c>
      <c r="F55" s="20" t="n">
        <v>2.08170265</v>
      </c>
      <c r="G55" s="18" t="n">
        <v>32.95552694</v>
      </c>
      <c r="H55" s="20" t="n">
        <v>2.88137443</v>
      </c>
      <c r="I55" s="18" t="n">
        <v>49.05894561</v>
      </c>
      <c r="J55" s="20" t="n">
        <v>3.46461022</v>
      </c>
      <c r="K55" s="18" t="n">
        <v>0</v>
      </c>
      <c r="L55" s="20" t="n">
        <v>0</v>
      </c>
      <c r="M55" s="18" t="s">
        <v>404</v>
      </c>
      <c r="N55" s="20" t="s">
        <v>404</v>
      </c>
      <c r="O55" s="18" t="n">
        <v>0</v>
      </c>
      <c r="P55" s="20" t="n">
        <v>0</v>
      </c>
      <c r="Q55" s="18" t="n">
        <v>0</v>
      </c>
      <c r="R55" s="20" t="n">
        <v>0</v>
      </c>
      <c r="S55" s="18" t="n">
        <v>2.88730878</v>
      </c>
      <c r="T55" s="20" t="n">
        <v>1.10210401</v>
      </c>
    </row>
    <row r="56" spans="1:20">
      <c r="A56" s="15" t="s">
        <v>453</v>
      </c>
      <c r="B56" s="17" t="n">
        <v>5359</v>
      </c>
      <c r="C56" s="18">
        <f>(0.0/B56*100)</f>
        <v/>
      </c>
      <c r="D56" s="19" t="n">
        <v>5359</v>
      </c>
      <c r="E56" s="18" t="n">
        <v>4.22646854</v>
      </c>
      <c r="F56" s="20" t="n">
        <v>1.77674899</v>
      </c>
      <c r="G56" s="18" t="n">
        <v>40.86068406</v>
      </c>
      <c r="H56" s="20" t="n">
        <v>4.50034021</v>
      </c>
      <c r="I56" s="18" t="n">
        <v>49.54495209</v>
      </c>
      <c r="J56" s="20" t="n">
        <v>4.487927</v>
      </c>
      <c r="K56" s="18" t="n">
        <v>0</v>
      </c>
      <c r="L56" s="20" t="n">
        <v>0</v>
      </c>
      <c r="M56" s="18" t="s">
        <v>404</v>
      </c>
      <c r="N56" s="20" t="s">
        <v>404</v>
      </c>
      <c r="O56" s="18" t="n">
        <v>0</v>
      </c>
      <c r="P56" s="20" t="n">
        <v>0</v>
      </c>
      <c r="Q56" s="18" t="n">
        <v>0</v>
      </c>
      <c r="R56" s="20" t="n">
        <v>0</v>
      </c>
      <c r="S56" s="18" t="n">
        <v>5.36789531</v>
      </c>
      <c r="T56" s="20" t="n">
        <v>1.88631769</v>
      </c>
    </row>
    <row r="57" spans="1:20">
      <c r="A57" s="15" t="s">
        <v>454</v>
      </c>
      <c r="B57" s="17" t="n">
        <v>6513</v>
      </c>
      <c r="C57" s="18">
        <f>(0.0/B57*100)</f>
        <v/>
      </c>
      <c r="D57" s="19" t="n">
        <v>6513</v>
      </c>
      <c r="E57" s="18" t="n">
        <v>19.40750155</v>
      </c>
      <c r="F57" s="20" t="n">
        <v>3.09283803</v>
      </c>
      <c r="G57" s="18" t="n">
        <v>68.12093735000001</v>
      </c>
      <c r="H57" s="20" t="n">
        <v>3.56326005</v>
      </c>
      <c r="I57" s="18" t="n">
        <v>9.74392703</v>
      </c>
      <c r="J57" s="20" t="n">
        <v>2.27645722</v>
      </c>
      <c r="K57" s="18" t="n">
        <v>0</v>
      </c>
      <c r="L57" s="20" t="n">
        <v>0</v>
      </c>
      <c r="M57" s="18" t="s">
        <v>404</v>
      </c>
      <c r="N57" s="20" t="s">
        <v>404</v>
      </c>
      <c r="O57" s="18" t="n">
        <v>0</v>
      </c>
      <c r="P57" s="20" t="n">
        <v>0</v>
      </c>
      <c r="Q57" s="18" t="n">
        <v>1.718025</v>
      </c>
      <c r="R57" s="20" t="n">
        <v>1.00153227</v>
      </c>
      <c r="S57" s="18" t="n">
        <v>1.00960907</v>
      </c>
      <c r="T57" s="20" t="n">
        <v>0.64450234</v>
      </c>
    </row>
    <row r="58" spans="1:20">
      <c r="A58" s="15" t="s">
        <v>455</v>
      </c>
      <c r="B58" s="17" t="n">
        <v>7267</v>
      </c>
      <c r="C58" s="18">
        <f>(0.0/B58*100)</f>
        <v/>
      </c>
      <c r="D58" s="19" t="n">
        <v>7267</v>
      </c>
      <c r="E58" s="18" t="n">
        <v>37.91352467</v>
      </c>
      <c r="F58" s="20" t="n">
        <v>3.92418518</v>
      </c>
      <c r="G58" s="18" t="n">
        <v>40.28393415</v>
      </c>
      <c r="H58" s="20" t="n">
        <v>4.19023683</v>
      </c>
      <c r="I58" s="18" t="n">
        <v>19.37211819</v>
      </c>
      <c r="J58" s="20" t="n">
        <v>2.8445314</v>
      </c>
      <c r="K58" s="18" t="n">
        <v>0</v>
      </c>
      <c r="L58" s="20" t="n">
        <v>0</v>
      </c>
      <c r="M58" s="18" t="s">
        <v>404</v>
      </c>
      <c r="N58" s="20" t="s">
        <v>404</v>
      </c>
      <c r="O58" s="18" t="n">
        <v>0</v>
      </c>
      <c r="P58" s="20" t="n">
        <v>0</v>
      </c>
      <c r="Q58" s="18" t="n">
        <v>1.66772582</v>
      </c>
      <c r="R58" s="20" t="n">
        <v>0.95822135</v>
      </c>
      <c r="S58" s="18" t="n">
        <v>0.76269716</v>
      </c>
      <c r="T58" s="20" t="n">
        <v>0.54252553</v>
      </c>
    </row>
    <row r="59" spans="1:20">
      <c r="A59" s="15" t="s">
        <v>456</v>
      </c>
      <c r="B59" s="17" t="n">
        <v>4826</v>
      </c>
      <c r="C59" s="18">
        <f>(0.0/B59*100)</f>
        <v/>
      </c>
      <c r="D59" s="19" t="n">
        <v>4826</v>
      </c>
      <c r="E59" s="18" t="n">
        <v>24.06614902</v>
      </c>
      <c r="F59" s="20" t="n">
        <v>1.09158771</v>
      </c>
      <c r="G59" s="18" t="n">
        <v>47.56788414</v>
      </c>
      <c r="H59" s="20" t="n">
        <v>1.22705095</v>
      </c>
      <c r="I59" s="18" t="n">
        <v>26.18167976</v>
      </c>
      <c r="J59" s="20" t="n">
        <v>1.24365963</v>
      </c>
      <c r="K59" s="18" t="n">
        <v>0</v>
      </c>
      <c r="L59" s="20" t="n">
        <v>0</v>
      </c>
      <c r="M59" s="18" t="s">
        <v>404</v>
      </c>
      <c r="N59" s="20" t="s">
        <v>404</v>
      </c>
      <c r="O59" s="18" t="n">
        <v>0</v>
      </c>
      <c r="P59" s="20" t="n">
        <v>0</v>
      </c>
      <c r="Q59" s="18" t="n">
        <v>0.91175072</v>
      </c>
      <c r="R59" s="20" t="n">
        <v>0.12405283</v>
      </c>
      <c r="S59" s="18" t="n">
        <v>1.27253636</v>
      </c>
      <c r="T59" s="20" t="n">
        <v>0.32697916</v>
      </c>
    </row>
    <row r="60" spans="1:20">
      <c r="A60" s="15" t="s">
        <v>457</v>
      </c>
      <c r="B60" s="17" t="n">
        <v>4546</v>
      </c>
      <c r="C60" s="18">
        <f>(0.0/B60*100)</f>
        <v/>
      </c>
      <c r="D60" s="19" t="n">
        <v>4546</v>
      </c>
      <c r="E60" s="18" t="n">
        <v>16.40230549</v>
      </c>
      <c r="F60" s="20" t="n">
        <v>2.44561216</v>
      </c>
      <c r="G60" s="18" t="n">
        <v>49.80385936</v>
      </c>
      <c r="H60" s="20" t="n">
        <v>2.83121174</v>
      </c>
      <c r="I60" s="18" t="n">
        <v>25.76249334</v>
      </c>
      <c r="J60" s="20" t="n">
        <v>2.90290108</v>
      </c>
      <c r="K60" s="18" t="n">
        <v>0</v>
      </c>
      <c r="L60" s="20" t="n">
        <v>0</v>
      </c>
      <c r="M60" s="18" t="s">
        <v>404</v>
      </c>
      <c r="N60" s="20" t="s">
        <v>404</v>
      </c>
      <c r="O60" s="18" t="n">
        <v>0</v>
      </c>
      <c r="P60" s="20" t="n">
        <v>0</v>
      </c>
      <c r="Q60" s="18" t="n">
        <v>0</v>
      </c>
      <c r="R60" s="20" t="n">
        <v>0</v>
      </c>
      <c r="S60" s="18" t="n">
        <v>8.031341810000001</v>
      </c>
      <c r="T60" s="20" t="n">
        <v>1.85194542</v>
      </c>
    </row>
    <row r="61" spans="1:20">
      <c r="A61" s="15" t="s">
        <v>458</v>
      </c>
      <c r="B61" s="17" t="n">
        <v>6525</v>
      </c>
      <c r="C61" s="18">
        <f>(0.0/B61*100)</f>
        <v/>
      </c>
      <c r="D61" s="19" t="n">
        <v>6525</v>
      </c>
      <c r="E61" s="18" t="n">
        <v>1.64511721</v>
      </c>
      <c r="F61" s="20" t="n">
        <v>0.78401513</v>
      </c>
      <c r="G61" s="18" t="n">
        <v>20.53058102</v>
      </c>
      <c r="H61" s="20" t="n">
        <v>2.54962076</v>
      </c>
      <c r="I61" s="18" t="n">
        <v>76.71808204</v>
      </c>
      <c r="J61" s="20" t="n">
        <v>2.66311797</v>
      </c>
      <c r="K61" s="18" t="n">
        <v>0</v>
      </c>
      <c r="L61" s="20" t="n">
        <v>0</v>
      </c>
      <c r="M61" s="18" t="s">
        <v>404</v>
      </c>
      <c r="N61" s="20" t="s">
        <v>404</v>
      </c>
      <c r="O61" s="18" t="n">
        <v>0</v>
      </c>
      <c r="P61" s="20" t="n">
        <v>0</v>
      </c>
      <c r="Q61" s="18" t="n">
        <v>0</v>
      </c>
      <c r="R61" s="20" t="n">
        <v>0</v>
      </c>
      <c r="S61" s="18" t="n">
        <v>1.10621973</v>
      </c>
      <c r="T61" s="20" t="n">
        <v>0.74345222</v>
      </c>
    </row>
    <row r="62" spans="1:20">
      <c r="A62" s="15" t="s">
        <v>459</v>
      </c>
      <c r="B62" s="17" t="n">
        <v>4476</v>
      </c>
      <c r="C62" s="18">
        <f>(0.0/B62*100)</f>
        <v/>
      </c>
      <c r="D62" s="19" t="n">
        <v>4476</v>
      </c>
      <c r="E62" s="18" t="n">
        <v>2.62393353</v>
      </c>
      <c r="F62" s="20" t="n">
        <v>0.01215572</v>
      </c>
      <c r="G62" s="18" t="n">
        <v>50.90574813</v>
      </c>
      <c r="H62" s="20" t="n">
        <v>0.05934154</v>
      </c>
      <c r="I62" s="18" t="n">
        <v>46.47031834</v>
      </c>
      <c r="J62" s="20" t="n">
        <v>0.06347408</v>
      </c>
      <c r="K62" s="18" t="n">
        <v>0</v>
      </c>
      <c r="L62" s="20" t="n">
        <v>0</v>
      </c>
      <c r="M62" s="18" t="s">
        <v>404</v>
      </c>
      <c r="N62" s="20" t="s">
        <v>404</v>
      </c>
      <c r="O62" s="18" t="n">
        <v>0</v>
      </c>
      <c r="P62" s="20" t="n">
        <v>0</v>
      </c>
      <c r="Q62" s="18" t="n">
        <v>0</v>
      </c>
      <c r="R62" s="20" t="n">
        <v>0</v>
      </c>
      <c r="S62" s="18" t="n">
        <v>0</v>
      </c>
      <c r="T62" s="20" t="n">
        <v>0</v>
      </c>
    </row>
    <row r="63" spans="1:20">
      <c r="A63" s="15" t="s">
        <v>460</v>
      </c>
      <c r="B63" s="17" t="n">
        <v>5324</v>
      </c>
      <c r="C63" s="18">
        <f>(0.0/B63*100)</f>
        <v/>
      </c>
      <c r="D63" s="19" t="n">
        <v>5324</v>
      </c>
      <c r="E63" s="18" t="n">
        <v>25.26124089</v>
      </c>
      <c r="F63" s="20" t="n">
        <v>0.19048249</v>
      </c>
      <c r="G63" s="18" t="n">
        <v>42.10892691</v>
      </c>
      <c r="H63" s="20" t="n">
        <v>0.17634941</v>
      </c>
      <c r="I63" s="18" t="n">
        <v>24.7315125</v>
      </c>
      <c r="J63" s="20" t="n">
        <v>0.13957646</v>
      </c>
      <c r="K63" s="18" t="n">
        <v>0</v>
      </c>
      <c r="L63" s="20" t="n">
        <v>0</v>
      </c>
      <c r="M63" s="18" t="s">
        <v>404</v>
      </c>
      <c r="N63" s="20" t="s">
        <v>404</v>
      </c>
      <c r="O63" s="18" t="n">
        <v>0</v>
      </c>
      <c r="P63" s="20" t="n">
        <v>0</v>
      </c>
      <c r="Q63" s="18" t="n">
        <v>0</v>
      </c>
      <c r="R63" s="20" t="n">
        <v>0</v>
      </c>
      <c r="S63" s="18" t="n">
        <v>7.89831969</v>
      </c>
      <c r="T63" s="20" t="n">
        <v>0.07695454</v>
      </c>
    </row>
    <row r="64" spans="1:20">
      <c r="A64" s="15" t="s">
        <v>461</v>
      </c>
      <c r="B64" s="17" t="n">
        <v>3634</v>
      </c>
      <c r="C64" s="18">
        <f>(27.0/B64*100)</f>
        <v/>
      </c>
      <c r="D64" s="19" t="n">
        <v>3607</v>
      </c>
      <c r="E64" s="18" t="n">
        <v>8.616851410000001</v>
      </c>
      <c r="F64" s="20" t="n">
        <v>0.05613107</v>
      </c>
      <c r="G64" s="18" t="n">
        <v>54.83496513</v>
      </c>
      <c r="H64" s="20" t="n">
        <v>0.12238398</v>
      </c>
      <c r="I64" s="18" t="n">
        <v>32.81245849</v>
      </c>
      <c r="J64" s="20" t="n">
        <v>0.10433471</v>
      </c>
      <c r="K64" s="18" t="n">
        <v>0</v>
      </c>
      <c r="L64" s="20" t="n">
        <v>0</v>
      </c>
      <c r="M64" s="18" t="s">
        <v>404</v>
      </c>
      <c r="N64" s="20" t="s">
        <v>404</v>
      </c>
      <c r="O64" s="18" t="n">
        <v>0</v>
      </c>
      <c r="P64" s="20" t="n">
        <v>0</v>
      </c>
      <c r="Q64" s="18" t="n">
        <v>0</v>
      </c>
      <c r="R64" s="20" t="n">
        <v>0</v>
      </c>
      <c r="S64" s="18" t="n">
        <v>3.73572497</v>
      </c>
      <c r="T64" s="20" t="n">
        <v>0.03750138</v>
      </c>
    </row>
    <row r="65" spans="1:20">
      <c r="A65" s="15" t="s">
        <v>462</v>
      </c>
      <c r="B65" s="17" t="n">
        <v>5325</v>
      </c>
      <c r="C65" s="18">
        <f>(0.0/B65*100)</f>
        <v/>
      </c>
      <c r="D65" s="19" t="n">
        <v>5325</v>
      </c>
      <c r="E65" s="18" t="n">
        <v>19.22228459</v>
      </c>
      <c r="F65" s="20" t="n">
        <v>2.74217959</v>
      </c>
      <c r="G65" s="18" t="n">
        <v>45.23275875</v>
      </c>
      <c r="H65" s="20" t="n">
        <v>3.89486902</v>
      </c>
      <c r="I65" s="18" t="n">
        <v>35.11406154</v>
      </c>
      <c r="J65" s="20" t="n">
        <v>3.83074635</v>
      </c>
      <c r="K65" s="18" t="n">
        <v>0</v>
      </c>
      <c r="L65" s="20" t="n">
        <v>0</v>
      </c>
      <c r="M65" s="18" t="s">
        <v>404</v>
      </c>
      <c r="N65" s="20" t="s">
        <v>404</v>
      </c>
      <c r="O65" s="18" t="n">
        <v>0</v>
      </c>
      <c r="P65" s="20" t="n">
        <v>0</v>
      </c>
      <c r="Q65" s="18" t="n">
        <v>0</v>
      </c>
      <c r="R65" s="20" t="n">
        <v>0</v>
      </c>
      <c r="S65" s="18" t="n">
        <v>0.43089511</v>
      </c>
      <c r="T65" s="20" t="n">
        <v>0.43101763</v>
      </c>
    </row>
    <row r="66" spans="1:20">
      <c r="A66" s="15" t="s">
        <v>463</v>
      </c>
      <c r="B66" s="17" t="n">
        <v>5665</v>
      </c>
      <c r="C66" s="18">
        <f>(0.0/B66*100)</f>
        <v/>
      </c>
      <c r="D66" s="19" t="n">
        <v>5665</v>
      </c>
      <c r="E66" s="18" t="n">
        <v>32.13961732</v>
      </c>
      <c r="F66" s="20" t="n">
        <v>0.5086806</v>
      </c>
      <c r="G66" s="18" t="n">
        <v>45.43497665</v>
      </c>
      <c r="H66" s="20" t="n">
        <v>0.48589638</v>
      </c>
      <c r="I66" s="18" t="n">
        <v>22.42540603</v>
      </c>
      <c r="J66" s="20" t="n">
        <v>0.24543282</v>
      </c>
      <c r="K66" s="18" t="n">
        <v>0</v>
      </c>
      <c r="L66" s="20" t="n">
        <v>0</v>
      </c>
      <c r="M66" s="18" t="s">
        <v>404</v>
      </c>
      <c r="N66" s="20" t="s">
        <v>404</v>
      </c>
      <c r="O66" s="18" t="n">
        <v>0</v>
      </c>
      <c r="P66" s="20" t="n">
        <v>0</v>
      </c>
      <c r="Q66" s="18" t="n">
        <v>0</v>
      </c>
      <c r="R66" s="20" t="n">
        <v>0</v>
      </c>
      <c r="S66" s="18" t="n">
        <v>0</v>
      </c>
      <c r="T66" s="20" t="n">
        <v>0</v>
      </c>
    </row>
    <row r="67" spans="1:20">
      <c r="A67" s="15" t="s">
        <v>464</v>
      </c>
      <c r="B67" s="17" t="n">
        <v>6971</v>
      </c>
      <c r="C67" s="18">
        <f>(0.0/B67*100)</f>
        <v/>
      </c>
      <c r="D67" s="19" t="n">
        <v>6971</v>
      </c>
      <c r="E67" s="18" t="n">
        <v>11.62239677</v>
      </c>
      <c r="F67" s="20" t="n">
        <v>2.26116185</v>
      </c>
      <c r="G67" s="18" t="n">
        <v>31.04097402</v>
      </c>
      <c r="H67" s="20" t="n">
        <v>2.72956227</v>
      </c>
      <c r="I67" s="18" t="n">
        <v>55.87561104</v>
      </c>
      <c r="J67" s="20" t="n">
        <v>3.2179917</v>
      </c>
      <c r="K67" s="18" t="n">
        <v>0</v>
      </c>
      <c r="L67" s="20" t="n">
        <v>0</v>
      </c>
      <c r="M67" s="18" t="s">
        <v>404</v>
      </c>
      <c r="N67" s="20" t="s">
        <v>404</v>
      </c>
      <c r="O67" s="18" t="n">
        <v>0</v>
      </c>
      <c r="P67" s="20" t="n">
        <v>0</v>
      </c>
      <c r="Q67" s="18" t="n">
        <v>0</v>
      </c>
      <c r="R67" s="20" t="n">
        <v>0</v>
      </c>
      <c r="S67" s="18" t="n">
        <v>1.46101817</v>
      </c>
      <c r="T67" s="20" t="n">
        <v>0.72131672</v>
      </c>
    </row>
    <row r="68" spans="1:20">
      <c r="A68" s="15" t="s">
        <v>465</v>
      </c>
      <c r="B68" s="17" t="n">
        <v>12083</v>
      </c>
      <c r="C68" s="18">
        <f>(0.0/B68*100)</f>
        <v/>
      </c>
      <c r="D68" s="19" t="n">
        <v>12083</v>
      </c>
      <c r="E68" s="18" t="n">
        <v>38.47109356</v>
      </c>
      <c r="F68" s="20" t="n">
        <v>0.09415511</v>
      </c>
      <c r="G68" s="18" t="n">
        <v>53.39379425</v>
      </c>
      <c r="H68" s="20" t="n">
        <v>0.09738294</v>
      </c>
      <c r="I68" s="18" t="n">
        <v>7.12936415</v>
      </c>
      <c r="J68" s="20" t="n">
        <v>0.05019559</v>
      </c>
      <c r="K68" s="18" t="n">
        <v>0</v>
      </c>
      <c r="L68" s="20" t="n">
        <v>0</v>
      </c>
      <c r="M68" s="18" t="s">
        <v>404</v>
      </c>
      <c r="N68" s="20" t="s">
        <v>404</v>
      </c>
      <c r="O68" s="18" t="n">
        <v>0</v>
      </c>
      <c r="P68" s="20" t="n">
        <v>0</v>
      </c>
      <c r="Q68" s="18" t="n">
        <v>0</v>
      </c>
      <c r="R68" s="20" t="n">
        <v>0</v>
      </c>
      <c r="S68" s="18" t="n">
        <v>1.00574804</v>
      </c>
      <c r="T68" s="20" t="n">
        <v>0.02665933</v>
      </c>
    </row>
    <row r="69" spans="1:20">
      <c r="A69" s="15" t="s">
        <v>466</v>
      </c>
      <c r="B69" s="17" t="n">
        <v>4876</v>
      </c>
      <c r="C69" s="18">
        <f>(0.0/B69*100)</f>
        <v/>
      </c>
      <c r="D69" s="19" t="n">
        <v>4876</v>
      </c>
      <c r="E69" s="18" t="n">
        <v>16.15502937</v>
      </c>
      <c r="F69" s="20" t="n">
        <v>3.23181359</v>
      </c>
      <c r="G69" s="18" t="n">
        <v>49.68213806</v>
      </c>
      <c r="H69" s="20" t="n">
        <v>3.5709139</v>
      </c>
      <c r="I69" s="18" t="n">
        <v>34.16283257</v>
      </c>
      <c r="J69" s="20" t="n">
        <v>3.6026613</v>
      </c>
      <c r="K69" s="18" t="n">
        <v>0</v>
      </c>
      <c r="L69" s="20" t="n">
        <v>0</v>
      </c>
      <c r="M69" s="18" t="s">
        <v>404</v>
      </c>
      <c r="N69" s="20" t="s">
        <v>404</v>
      </c>
      <c r="O69" s="18" t="n">
        <v>0</v>
      </c>
      <c r="P69" s="20" t="n">
        <v>0</v>
      </c>
      <c r="Q69" s="18" t="n">
        <v>0</v>
      </c>
      <c r="R69" s="20" t="n">
        <v>0</v>
      </c>
      <c r="S69" s="18" t="n">
        <v>0</v>
      </c>
      <c r="T69" s="20" t="n">
        <v>0</v>
      </c>
    </row>
    <row r="70" spans="1:20">
      <c r="A70" s="15" t="s">
        <v>467</v>
      </c>
      <c r="B70" s="17" t="n">
        <v>6036</v>
      </c>
      <c r="C70" s="18">
        <f>(0.0/B70*100)</f>
        <v/>
      </c>
      <c r="D70" s="19" t="n">
        <v>6036</v>
      </c>
      <c r="E70" s="18" t="n">
        <v>15.30019104</v>
      </c>
      <c r="F70" s="20" t="n">
        <v>2.7090338</v>
      </c>
      <c r="G70" s="18" t="n">
        <v>59.68972664</v>
      </c>
      <c r="H70" s="20" t="n">
        <v>4.42863379</v>
      </c>
      <c r="I70" s="18" t="n">
        <v>24.0725081</v>
      </c>
      <c r="J70" s="20" t="n">
        <v>3.82841925</v>
      </c>
      <c r="K70" s="18" t="n">
        <v>0</v>
      </c>
      <c r="L70" s="20" t="n">
        <v>0</v>
      </c>
      <c r="M70" s="18" t="s">
        <v>404</v>
      </c>
      <c r="N70" s="20" t="s">
        <v>404</v>
      </c>
      <c r="O70" s="18" t="n">
        <v>0</v>
      </c>
      <c r="P70" s="20" t="n">
        <v>0</v>
      </c>
      <c r="Q70" s="18" t="n">
        <v>0</v>
      </c>
      <c r="R70" s="20" t="n">
        <v>0</v>
      </c>
      <c r="S70" s="18" t="n">
        <v>0.93757421</v>
      </c>
      <c r="T70" s="20" t="n">
        <v>0.5529857500000001</v>
      </c>
    </row>
    <row r="71" spans="1:20">
      <c r="A71" s="15" t="s">
        <v>468</v>
      </c>
      <c r="B71" s="17" t="n">
        <v>6115</v>
      </c>
      <c r="C71" s="18">
        <f>(0.0/B71*100)</f>
        <v/>
      </c>
      <c r="D71" s="19" t="n">
        <v>6115</v>
      </c>
      <c r="E71" s="18" t="n">
        <v>6.69371709</v>
      </c>
      <c r="F71" s="20" t="n">
        <v>1.58113676</v>
      </c>
      <c r="G71" s="18" t="n">
        <v>58.5528319</v>
      </c>
      <c r="H71" s="20" t="n">
        <v>1.21553491</v>
      </c>
      <c r="I71" s="18" t="n">
        <v>33.12602414</v>
      </c>
      <c r="J71" s="20" t="n">
        <v>0.78996497</v>
      </c>
      <c r="K71" s="18" t="n">
        <v>0</v>
      </c>
      <c r="L71" s="20" t="n">
        <v>0</v>
      </c>
      <c r="M71" s="18" t="s">
        <v>404</v>
      </c>
      <c r="N71" s="20" t="s">
        <v>404</v>
      </c>
      <c r="O71" s="18" t="n">
        <v>0</v>
      </c>
      <c r="P71" s="20" t="n">
        <v>0</v>
      </c>
      <c r="Q71" s="18" t="n">
        <v>0</v>
      </c>
      <c r="R71" s="20" t="n">
        <v>0</v>
      </c>
      <c r="S71" s="18" t="n">
        <v>1.62742687</v>
      </c>
      <c r="T71" s="20" t="n">
        <v>0.01953332</v>
      </c>
    </row>
    <row r="72" spans="1:20">
      <c r="A72" s="15" t="s">
        <v>469</v>
      </c>
      <c r="B72" s="17" t="n">
        <v>7708</v>
      </c>
      <c r="C72" s="18">
        <f>(0.0/B72*100)</f>
        <v/>
      </c>
      <c r="D72" s="19" t="n">
        <v>7708</v>
      </c>
      <c r="E72" s="18" t="n">
        <v>17.82065305</v>
      </c>
      <c r="F72" s="20" t="n">
        <v>2.5756461</v>
      </c>
      <c r="G72" s="18" t="n">
        <v>53.82986147</v>
      </c>
      <c r="H72" s="20" t="n">
        <v>3.32470806</v>
      </c>
      <c r="I72" s="18" t="n">
        <v>26.76603694</v>
      </c>
      <c r="J72" s="20" t="n">
        <v>2.80636342</v>
      </c>
      <c r="K72" s="18" t="n">
        <v>0</v>
      </c>
      <c r="L72" s="20" t="n">
        <v>0</v>
      </c>
      <c r="M72" s="18" t="s">
        <v>404</v>
      </c>
      <c r="N72" s="20" t="s">
        <v>404</v>
      </c>
      <c r="O72" s="18" t="n">
        <v>0</v>
      </c>
      <c r="P72" s="20" t="n">
        <v>0</v>
      </c>
      <c r="Q72" s="18" t="n">
        <v>0</v>
      </c>
      <c r="R72" s="20" t="n">
        <v>0</v>
      </c>
      <c r="S72" s="18" t="n">
        <v>1.58344853</v>
      </c>
      <c r="T72" s="20" t="n">
        <v>0.95154397</v>
      </c>
    </row>
    <row r="73" spans="1:20">
      <c r="A73" s="15" t="s">
        <v>470</v>
      </c>
      <c r="B73" s="17" t="n">
        <v>8249</v>
      </c>
      <c r="C73" s="18">
        <f>(0.0/B73*100)</f>
        <v/>
      </c>
      <c r="D73" s="19" t="n">
        <v>8249</v>
      </c>
      <c r="E73" s="18" t="n">
        <v>19.79685249</v>
      </c>
      <c r="F73" s="20" t="n">
        <v>2.85259575</v>
      </c>
      <c r="G73" s="18" t="n">
        <v>68.27447709</v>
      </c>
      <c r="H73" s="20" t="n">
        <v>3.49201058</v>
      </c>
      <c r="I73" s="18" t="n">
        <v>9.593856779999999</v>
      </c>
      <c r="J73" s="20" t="n">
        <v>2.29375998</v>
      </c>
      <c r="K73" s="18" t="n">
        <v>0</v>
      </c>
      <c r="L73" s="20" t="n">
        <v>0</v>
      </c>
      <c r="M73" s="18" t="s">
        <v>404</v>
      </c>
      <c r="N73" s="20" t="s">
        <v>404</v>
      </c>
      <c r="O73" s="18" t="n">
        <v>0</v>
      </c>
      <c r="P73" s="20" t="n">
        <v>0</v>
      </c>
      <c r="Q73" s="18" t="n">
        <v>0</v>
      </c>
      <c r="R73" s="20" t="n">
        <v>0</v>
      </c>
      <c r="S73" s="18" t="n">
        <v>2.33481364</v>
      </c>
      <c r="T73" s="20" t="n">
        <v>1.11545857</v>
      </c>
    </row>
    <row r="74" spans="1:20">
      <c r="A74" s="15" t="s">
        <v>471</v>
      </c>
      <c r="B74" s="17" t="n">
        <v>4692</v>
      </c>
      <c r="C74" s="18">
        <f>(484.0/B74*100)</f>
        <v/>
      </c>
      <c r="D74" s="19" t="n">
        <v>4208</v>
      </c>
      <c r="E74" s="18" t="n">
        <v>14.74232774</v>
      </c>
      <c r="F74" s="20" t="n">
        <v>0.19107008</v>
      </c>
      <c r="G74" s="18" t="n">
        <v>39.34294676</v>
      </c>
      <c r="H74" s="20" t="n">
        <v>0.32424389</v>
      </c>
      <c r="I74" s="18" t="n">
        <v>43.34237785</v>
      </c>
      <c r="J74" s="20" t="n">
        <v>0.31757705</v>
      </c>
      <c r="K74" s="18" t="n">
        <v>0</v>
      </c>
      <c r="L74" s="20" t="n">
        <v>0</v>
      </c>
      <c r="M74" s="18" t="s">
        <v>404</v>
      </c>
      <c r="N74" s="20" t="s">
        <v>404</v>
      </c>
      <c r="O74" s="18" t="n">
        <v>0</v>
      </c>
      <c r="P74" s="20" t="n">
        <v>0</v>
      </c>
      <c r="Q74" s="18" t="n">
        <v>0.73342164</v>
      </c>
      <c r="R74" s="20" t="n">
        <v>0.04277852</v>
      </c>
      <c r="S74" s="18" t="n">
        <v>1.83892602</v>
      </c>
      <c r="T74" s="20" t="n">
        <v>0.04446925</v>
      </c>
    </row>
    <row r="75" spans="1:20">
      <c r="A75" s="15" t="s">
        <v>472</v>
      </c>
      <c r="B75" s="17" t="n">
        <v>5375</v>
      </c>
      <c r="C75" s="18">
        <f>(483.0/B75*100)</f>
        <v/>
      </c>
      <c r="D75" s="19" t="n">
        <v>4892</v>
      </c>
      <c r="E75" s="18" t="n">
        <v>21.97668467</v>
      </c>
      <c r="F75" s="20" t="n">
        <v>3.37960448</v>
      </c>
      <c r="G75" s="18" t="n">
        <v>21.54705268</v>
      </c>
      <c r="H75" s="20" t="n">
        <v>3.63608374</v>
      </c>
      <c r="I75" s="18" t="n">
        <v>45.65561081</v>
      </c>
      <c r="J75" s="20" t="n">
        <v>4.28836286</v>
      </c>
      <c r="K75" s="18" t="n">
        <v>0</v>
      </c>
      <c r="L75" s="20" t="n">
        <v>0</v>
      </c>
      <c r="M75" s="18" t="s">
        <v>404</v>
      </c>
      <c r="N75" s="20" t="s">
        <v>404</v>
      </c>
      <c r="O75" s="18" t="n">
        <v>0</v>
      </c>
      <c r="P75" s="20" t="n">
        <v>0</v>
      </c>
      <c r="Q75" s="18" t="n">
        <v>0</v>
      </c>
      <c r="R75" s="20" t="n">
        <v>0</v>
      </c>
      <c r="S75" s="18" t="n">
        <v>10.82065184</v>
      </c>
      <c r="T75" s="20" t="n">
        <v>2.71871345</v>
      </c>
    </row>
    <row r="76" spans="1:20">
      <c r="A76" s="15" t="s">
        <v>473</v>
      </c>
      <c r="B76" s="17" t="n">
        <v>14167</v>
      </c>
      <c r="C76" s="18">
        <f>(1400.0/B76*100)</f>
        <v/>
      </c>
      <c r="D76" s="19" t="n">
        <v>12767</v>
      </c>
      <c r="E76" s="18" t="n">
        <v>33.47786556</v>
      </c>
      <c r="F76" s="20" t="n">
        <v>2.23141412</v>
      </c>
      <c r="G76" s="18" t="n">
        <v>43.25859648</v>
      </c>
      <c r="H76" s="20" t="n">
        <v>2.20578562</v>
      </c>
      <c r="I76" s="18" t="n">
        <v>14.3237419</v>
      </c>
      <c r="J76" s="20" t="n">
        <v>1.71022101</v>
      </c>
      <c r="K76" s="18" t="n">
        <v>0</v>
      </c>
      <c r="L76" s="20" t="n">
        <v>0</v>
      </c>
      <c r="M76" s="18" t="s">
        <v>404</v>
      </c>
      <c r="N76" s="20" t="s">
        <v>404</v>
      </c>
      <c r="O76" s="18" t="n">
        <v>0</v>
      </c>
      <c r="P76" s="20" t="n">
        <v>0</v>
      </c>
      <c r="Q76" s="18" t="n">
        <v>0</v>
      </c>
      <c r="R76" s="20" t="n">
        <v>0</v>
      </c>
      <c r="S76" s="18" t="n">
        <v>8.93979605</v>
      </c>
      <c r="T76" s="20" t="n">
        <v>1.61526509</v>
      </c>
    </row>
    <row r="77" spans="1:20">
      <c r="A77" s="15" t="s">
        <v>474</v>
      </c>
      <c r="B77" s="17" t="n">
        <v>6062</v>
      </c>
      <c r="C77" s="18">
        <f>(0.0/B77*100)</f>
        <v/>
      </c>
      <c r="D77" s="19" t="n">
        <v>6062</v>
      </c>
      <c r="E77" s="18" t="n">
        <v>6.00695163</v>
      </c>
      <c r="F77" s="20" t="n">
        <v>1.52988036</v>
      </c>
      <c r="G77" s="18" t="n">
        <v>16.09606962</v>
      </c>
      <c r="H77" s="20" t="n">
        <v>2.58641742</v>
      </c>
      <c r="I77" s="18" t="n">
        <v>77.89697873999999</v>
      </c>
      <c r="J77" s="20" t="n">
        <v>2.87295046</v>
      </c>
      <c r="K77" s="18" t="n">
        <v>0</v>
      </c>
      <c r="L77" s="20" t="n">
        <v>0</v>
      </c>
      <c r="M77" s="18" t="s">
        <v>404</v>
      </c>
      <c r="N77" s="20" t="s">
        <v>404</v>
      </c>
      <c r="O77" s="18" t="n">
        <v>0</v>
      </c>
      <c r="P77" s="20" t="n">
        <v>0</v>
      </c>
      <c r="Q77" s="18" t="n">
        <v>0</v>
      </c>
      <c r="R77" s="20" t="n">
        <v>0</v>
      </c>
      <c r="S77" s="18" t="n">
        <v>0</v>
      </c>
      <c r="T77" s="20" t="n">
        <v>0</v>
      </c>
    </row>
    <row r="78" spans="1:20">
      <c r="A78" s="15" t="s">
        <v>475</v>
      </c>
      <c r="B78" s="17" t="n">
        <v>5826</v>
      </c>
      <c r="C78" s="18">
        <f>(0.0/B78*100)</f>
        <v/>
      </c>
      <c r="D78" s="19" t="n">
        <v>5826</v>
      </c>
      <c r="E78" s="18" t="n">
        <v>7.6844002</v>
      </c>
      <c r="F78" s="20" t="n">
        <v>1.7829693</v>
      </c>
      <c r="G78" s="18" t="n">
        <v>41.70378487</v>
      </c>
      <c r="H78" s="20" t="n">
        <v>3.7875063</v>
      </c>
      <c r="I78" s="18" t="n">
        <v>49.41198976</v>
      </c>
      <c r="J78" s="20" t="n">
        <v>3.9184271</v>
      </c>
      <c r="K78" s="18" t="n">
        <v>0</v>
      </c>
      <c r="L78" s="20" t="n">
        <v>0</v>
      </c>
      <c r="M78" s="18" t="s">
        <v>404</v>
      </c>
      <c r="N78" s="20" t="s">
        <v>404</v>
      </c>
      <c r="O78" s="18" t="n">
        <v>0</v>
      </c>
      <c r="P78" s="20" t="n">
        <v>0</v>
      </c>
      <c r="Q78" s="18" t="n">
        <v>0</v>
      </c>
      <c r="R78" s="20" t="n">
        <v>0</v>
      </c>
      <c r="S78" s="18" t="n">
        <v>1.19982517</v>
      </c>
      <c r="T78" s="20" t="n">
        <v>0.84342578</v>
      </c>
    </row>
    <row customHeight="1" ht="25" r="79" spans="1:20">
      <c r="A79" s="15" t="s">
        <v>476</v>
      </c>
      <c r="B79" s="17" t="n">
        <v>1657</v>
      </c>
      <c r="C79" s="18">
        <f>(21.0/B79*100)</f>
        <v/>
      </c>
      <c r="D79" s="19" t="n">
        <v>1636</v>
      </c>
      <c r="E79" s="18" t="n">
        <v>12.41758175</v>
      </c>
      <c r="F79" s="20" t="n">
        <v>4.42130867</v>
      </c>
      <c r="G79" s="18" t="n">
        <v>42.02265286</v>
      </c>
      <c r="H79" s="20" t="n">
        <v>6.02790866</v>
      </c>
      <c r="I79" s="18" t="n">
        <v>44.09555269</v>
      </c>
      <c r="J79" s="20" t="n">
        <v>5.82919242</v>
      </c>
      <c r="K79" s="18" t="n">
        <v>0</v>
      </c>
      <c r="L79" s="20" t="n">
        <v>0</v>
      </c>
      <c r="M79" s="18" t="s">
        <v>404</v>
      </c>
      <c r="N79" s="20" t="s">
        <v>404</v>
      </c>
      <c r="O79" s="18" t="n">
        <v>0</v>
      </c>
      <c r="P79" s="20" t="n">
        <v>0</v>
      </c>
      <c r="Q79" s="18" t="n">
        <v>0</v>
      </c>
      <c r="R79" s="20" t="n">
        <v>0</v>
      </c>
      <c r="S79" s="18" t="n">
        <v>1.4642127</v>
      </c>
      <c r="T79" s="20" t="n">
        <v>1.11926836</v>
      </c>
    </row>
    <row r="80" spans="1:20">
      <c r="A80" s="15" t="s">
        <v>477</v>
      </c>
      <c r="B80" s="17" t="n">
        <v>7841</v>
      </c>
      <c r="C80" s="18">
        <f>(0.0/B80*100)</f>
        <v/>
      </c>
      <c r="D80" s="19" t="n">
        <v>7841</v>
      </c>
      <c r="E80" s="18" t="n">
        <v>17.07499048</v>
      </c>
      <c r="F80" s="20" t="n">
        <v>2.71120949</v>
      </c>
      <c r="G80" s="18" t="n">
        <v>65.32293476</v>
      </c>
      <c r="H80" s="20" t="n">
        <v>3.41720131</v>
      </c>
      <c r="I80" s="18" t="n">
        <v>17.60207476</v>
      </c>
      <c r="J80" s="20" t="n">
        <v>2.66407786</v>
      </c>
      <c r="K80" s="18" t="n">
        <v>0</v>
      </c>
      <c r="L80" s="20" t="n">
        <v>0</v>
      </c>
      <c r="M80" s="18" t="s">
        <v>404</v>
      </c>
      <c r="N80" s="20" t="s">
        <v>404</v>
      </c>
      <c r="O80" s="18" t="n">
        <v>0</v>
      </c>
      <c r="P80" s="20" t="n">
        <v>0</v>
      </c>
      <c r="Q80" s="18" t="n">
        <v>0</v>
      </c>
      <c r="R80" s="20" t="n">
        <v>0</v>
      </c>
      <c r="S80" s="18" t="n">
        <v>0</v>
      </c>
      <c r="T80" s="20" t="n">
        <v>0</v>
      </c>
    </row>
    <row r="81" spans="1:20">
      <c r="A81" s="21" t="s">
        <v>478</v>
      </c>
      <c r="B81" s="17" t="n">
        <v>8861</v>
      </c>
      <c r="C81" s="18">
        <f>(0.0/B81*100)</f>
        <v/>
      </c>
      <c r="D81" s="19" t="n">
        <v>8861</v>
      </c>
      <c r="E81" s="18" t="n">
        <v>31.92084843</v>
      </c>
      <c r="F81" s="20" t="n">
        <v>3.43928979</v>
      </c>
      <c r="G81" s="18" t="n">
        <v>60.86423813</v>
      </c>
      <c r="H81" s="20" t="n">
        <v>3.64914069</v>
      </c>
      <c r="I81" s="18" t="n">
        <v>6.55131469</v>
      </c>
      <c r="J81" s="20" t="n">
        <v>2.06052541</v>
      </c>
      <c r="K81" s="18" t="n">
        <v>0</v>
      </c>
      <c r="L81" s="20" t="n">
        <v>0</v>
      </c>
      <c r="M81" s="18" t="s">
        <v>404</v>
      </c>
      <c r="N81" s="20" t="s">
        <v>404</v>
      </c>
      <c r="O81" s="18" t="n">
        <v>0</v>
      </c>
      <c r="P81" s="20" t="n">
        <v>0</v>
      </c>
      <c r="Q81" s="18" t="n">
        <v>0</v>
      </c>
      <c r="R81" s="20" t="n">
        <v>0</v>
      </c>
      <c r="S81" s="18" t="n">
        <v>0.66359874</v>
      </c>
      <c r="T81" s="20" t="n">
        <v>0.63693137</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687</v>
      </c>
    </row>
    <row customHeight="1" ht="30" r="4" spans="1:20">
      <c r="A4" s="6" t="n"/>
      <c r="B4" s="7" t="s">
        <v>385</v>
      </c>
      <c r="C4" s="7" t="s">
        <v>386</v>
      </c>
      <c r="D4" s="8" t="s">
        <v>385</v>
      </c>
      <c r="E4" s="9" t="s">
        <v>677</v>
      </c>
      <c r="F4" s="10" t="n"/>
      <c r="G4" s="9" t="s">
        <v>678</v>
      </c>
      <c r="H4" s="10" t="n"/>
      <c r="I4" s="9" t="s">
        <v>505</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30.03275302</v>
      </c>
      <c r="F7" s="20" t="n">
        <v>2.0350856</v>
      </c>
      <c r="G7" s="18" t="n">
        <v>48.68327438</v>
      </c>
      <c r="H7" s="20" t="n">
        <v>2.06113978</v>
      </c>
      <c r="I7" s="18" t="n">
        <v>16.95822297</v>
      </c>
      <c r="J7" s="20" t="n">
        <v>1.63989492</v>
      </c>
      <c r="K7" s="18" t="n">
        <v>0</v>
      </c>
      <c r="L7" s="20" t="n">
        <v>0</v>
      </c>
      <c r="M7" s="18" t="s">
        <v>404</v>
      </c>
      <c r="N7" s="20" t="s">
        <v>404</v>
      </c>
      <c r="O7" s="18" t="n">
        <v>0</v>
      </c>
      <c r="P7" s="20" t="n">
        <v>0</v>
      </c>
      <c r="Q7" s="18" t="n">
        <v>0</v>
      </c>
      <c r="R7" s="20" t="n">
        <v>0</v>
      </c>
      <c r="S7" s="18" t="n">
        <v>4.32574963</v>
      </c>
      <c r="T7" s="20" t="n">
        <v>0.86249683</v>
      </c>
    </row>
    <row r="8" spans="1:20">
      <c r="A8" s="15" t="s">
        <v>405</v>
      </c>
      <c r="B8" s="17" t="n">
        <v>7007</v>
      </c>
      <c r="C8" s="18">
        <f>(0.0/B8*100)</f>
        <v/>
      </c>
      <c r="D8" s="19" t="n">
        <v>7007</v>
      </c>
      <c r="E8" s="18" t="n">
        <v>25.27250234</v>
      </c>
      <c r="F8" s="20" t="n">
        <v>3.09997257</v>
      </c>
      <c r="G8" s="18" t="n">
        <v>26.51577918</v>
      </c>
      <c r="H8" s="20" t="n">
        <v>3.10532299</v>
      </c>
      <c r="I8" s="18" t="n">
        <v>41.60913973</v>
      </c>
      <c r="J8" s="20" t="n">
        <v>3.29556316</v>
      </c>
      <c r="K8" s="18" t="n">
        <v>0</v>
      </c>
      <c r="L8" s="20" t="n">
        <v>0</v>
      </c>
      <c r="M8" s="18" t="s">
        <v>404</v>
      </c>
      <c r="N8" s="20" t="s">
        <v>404</v>
      </c>
      <c r="O8" s="18" t="n">
        <v>0</v>
      </c>
      <c r="P8" s="20" t="n">
        <v>0</v>
      </c>
      <c r="Q8" s="18" t="n">
        <v>0</v>
      </c>
      <c r="R8" s="20" t="n">
        <v>0</v>
      </c>
      <c r="S8" s="18" t="n">
        <v>6.60257875</v>
      </c>
      <c r="T8" s="20" t="n">
        <v>1.75085513</v>
      </c>
    </row>
    <row r="9" spans="1:20">
      <c r="A9" s="15" t="s">
        <v>406</v>
      </c>
      <c r="B9" s="17" t="n">
        <v>9651</v>
      </c>
      <c r="C9" s="18">
        <f>(200.0/B9*100)</f>
        <v/>
      </c>
      <c r="D9" s="19" t="n">
        <v>9451</v>
      </c>
      <c r="E9" s="18" t="n">
        <v>10.13452853</v>
      </c>
      <c r="F9" s="20" t="n">
        <v>2.10455966</v>
      </c>
      <c r="G9" s="18" t="n">
        <v>39.45503612</v>
      </c>
      <c r="H9" s="20" t="n">
        <v>3.26565193</v>
      </c>
      <c r="I9" s="18" t="n">
        <v>39.85525024</v>
      </c>
      <c r="J9" s="20" t="n">
        <v>3.09225511</v>
      </c>
      <c r="K9" s="18" t="n">
        <v>0</v>
      </c>
      <c r="L9" s="20" t="n">
        <v>0</v>
      </c>
      <c r="M9" s="18" t="s">
        <v>404</v>
      </c>
      <c r="N9" s="20" t="s">
        <v>404</v>
      </c>
      <c r="O9" s="18" t="n">
        <v>0</v>
      </c>
      <c r="P9" s="20" t="n">
        <v>0</v>
      </c>
      <c r="Q9" s="18" t="n">
        <v>0</v>
      </c>
      <c r="R9" s="20" t="n">
        <v>0</v>
      </c>
      <c r="S9" s="18" t="n">
        <v>10.55518512</v>
      </c>
      <c r="T9" s="20" t="n">
        <v>2.31329559</v>
      </c>
    </row>
    <row r="10" spans="1:20">
      <c r="A10" s="15" t="s">
        <v>407</v>
      </c>
      <c r="B10" s="17" t="n">
        <v>20058</v>
      </c>
      <c r="C10" s="18">
        <f>(3112.0/B10*100)</f>
        <v/>
      </c>
      <c r="D10" s="19" t="n">
        <v>16946</v>
      </c>
      <c r="E10" s="18" t="n">
        <v>40.7522275</v>
      </c>
      <c r="F10" s="20" t="n">
        <v>2.81602479</v>
      </c>
      <c r="G10" s="18" t="n">
        <v>29.46218698</v>
      </c>
      <c r="H10" s="20" t="n">
        <v>2.7227041</v>
      </c>
      <c r="I10" s="18" t="n">
        <v>27.32018466</v>
      </c>
      <c r="J10" s="20" t="n">
        <v>2.2403713</v>
      </c>
      <c r="K10" s="18" t="n">
        <v>0</v>
      </c>
      <c r="L10" s="20" t="n">
        <v>0</v>
      </c>
      <c r="M10" s="18" t="s">
        <v>404</v>
      </c>
      <c r="N10" s="20" t="s">
        <v>404</v>
      </c>
      <c r="O10" s="18" t="n">
        <v>0</v>
      </c>
      <c r="P10" s="20" t="n">
        <v>0</v>
      </c>
      <c r="Q10" s="18" t="n">
        <v>0</v>
      </c>
      <c r="R10" s="20" t="n">
        <v>0</v>
      </c>
      <c r="S10" s="18" t="n">
        <v>2.46540085</v>
      </c>
      <c r="T10" s="20" t="n">
        <v>0.59884235</v>
      </c>
    </row>
    <row r="11" spans="1:20">
      <c r="A11" s="15" t="s">
        <v>408</v>
      </c>
      <c r="B11" s="17" t="n">
        <v>7053</v>
      </c>
      <c r="C11" s="18">
        <f>(212.0/B11*100)</f>
        <v/>
      </c>
      <c r="D11" s="19" t="n">
        <v>6841</v>
      </c>
      <c r="E11" s="18" t="n">
        <v>8.590285829999999</v>
      </c>
      <c r="F11" s="20" t="n">
        <v>2.12151547</v>
      </c>
      <c r="G11" s="18" t="n">
        <v>47.37090444</v>
      </c>
      <c r="H11" s="20" t="n">
        <v>3.73690327</v>
      </c>
      <c r="I11" s="18" t="n">
        <v>41.40838697</v>
      </c>
      <c r="J11" s="20" t="n">
        <v>3.68143298</v>
      </c>
      <c r="K11" s="18" t="n">
        <v>0</v>
      </c>
      <c r="L11" s="20" t="n">
        <v>0</v>
      </c>
      <c r="M11" s="18" t="s">
        <v>404</v>
      </c>
      <c r="N11" s="20" t="s">
        <v>404</v>
      </c>
      <c r="O11" s="18" t="n">
        <v>0</v>
      </c>
      <c r="P11" s="20" t="n">
        <v>0</v>
      </c>
      <c r="Q11" s="18" t="n">
        <v>0</v>
      </c>
      <c r="R11" s="20" t="n">
        <v>0</v>
      </c>
      <c r="S11" s="18" t="n">
        <v>2.63042275</v>
      </c>
      <c r="T11" s="20" t="n">
        <v>1.4696641</v>
      </c>
    </row>
    <row r="12" spans="1:20">
      <c r="A12" s="15" t="s">
        <v>409</v>
      </c>
      <c r="B12" s="17" t="n">
        <v>6894</v>
      </c>
      <c r="C12" s="18">
        <f>(106.0/B12*100)</f>
        <v/>
      </c>
      <c r="D12" s="19" t="n">
        <v>6788</v>
      </c>
      <c r="E12" s="18" t="n">
        <v>32.384521</v>
      </c>
      <c r="F12" s="20" t="n">
        <v>3.10813737</v>
      </c>
      <c r="G12" s="18" t="n">
        <v>53.99295343</v>
      </c>
      <c r="H12" s="20" t="n">
        <v>3.14323497</v>
      </c>
      <c r="I12" s="18" t="n">
        <v>12.73911593</v>
      </c>
      <c r="J12" s="20" t="n">
        <v>2.25544612</v>
      </c>
      <c r="K12" s="18" t="n">
        <v>0</v>
      </c>
      <c r="L12" s="20" t="n">
        <v>0</v>
      </c>
      <c r="M12" s="18" t="s">
        <v>404</v>
      </c>
      <c r="N12" s="20" t="s">
        <v>404</v>
      </c>
      <c r="O12" s="18" t="n">
        <v>0</v>
      </c>
      <c r="P12" s="20" t="n">
        <v>0</v>
      </c>
      <c r="Q12" s="18" t="n">
        <v>0</v>
      </c>
      <c r="R12" s="20" t="n">
        <v>0</v>
      </c>
      <c r="S12" s="18" t="n">
        <v>0.8834096299999999</v>
      </c>
      <c r="T12" s="20" t="n">
        <v>0.6158055099999999</v>
      </c>
    </row>
    <row r="13" spans="1:20">
      <c r="A13" s="15" t="s">
        <v>410</v>
      </c>
      <c r="B13" s="17" t="n">
        <v>7161</v>
      </c>
      <c r="C13" s="18">
        <f>(1175.0/B13*100)</f>
        <v/>
      </c>
      <c r="D13" s="19" t="n">
        <v>5986</v>
      </c>
      <c r="E13" s="18" t="n">
        <v>9.57160013</v>
      </c>
      <c r="F13" s="20" t="n">
        <v>1.94973027</v>
      </c>
      <c r="G13" s="18" t="n">
        <v>47.9646802</v>
      </c>
      <c r="H13" s="20" t="n">
        <v>3.50688516</v>
      </c>
      <c r="I13" s="18" t="n">
        <v>36.29676418</v>
      </c>
      <c r="J13" s="20" t="n">
        <v>3.05620682</v>
      </c>
      <c r="K13" s="18" t="n">
        <v>0</v>
      </c>
      <c r="L13" s="20" t="n">
        <v>0</v>
      </c>
      <c r="M13" s="18" t="s">
        <v>404</v>
      </c>
      <c r="N13" s="20" t="s">
        <v>404</v>
      </c>
      <c r="O13" s="18" t="n">
        <v>0</v>
      </c>
      <c r="P13" s="20" t="n">
        <v>0</v>
      </c>
      <c r="Q13" s="18" t="n">
        <v>0</v>
      </c>
      <c r="R13" s="20" t="n">
        <v>0</v>
      </c>
      <c r="S13" s="18" t="n">
        <v>6.16695548</v>
      </c>
      <c r="T13" s="20" t="n">
        <v>1.64204367</v>
      </c>
    </row>
    <row r="14" spans="1:20">
      <c r="A14" s="15" t="s">
        <v>411</v>
      </c>
      <c r="B14" s="17" t="n">
        <v>5587</v>
      </c>
      <c r="C14" s="18">
        <f>(0.0/B14*100)</f>
        <v/>
      </c>
      <c r="D14" s="19" t="n">
        <v>5587</v>
      </c>
      <c r="E14" s="18" t="n">
        <v>12.61161031</v>
      </c>
      <c r="F14" s="20" t="n">
        <v>1.67055448</v>
      </c>
      <c r="G14" s="18" t="n">
        <v>73.58859162</v>
      </c>
      <c r="H14" s="20" t="n">
        <v>2.15679991</v>
      </c>
      <c r="I14" s="18" t="n">
        <v>13.74601299</v>
      </c>
      <c r="J14" s="20" t="n">
        <v>1.64281113</v>
      </c>
      <c r="K14" s="18" t="n">
        <v>0</v>
      </c>
      <c r="L14" s="20" t="n">
        <v>0</v>
      </c>
      <c r="M14" s="18" t="s">
        <v>404</v>
      </c>
      <c r="N14" s="20" t="s">
        <v>404</v>
      </c>
      <c r="O14" s="18" t="n">
        <v>0</v>
      </c>
      <c r="P14" s="20" t="n">
        <v>0</v>
      </c>
      <c r="Q14" s="18" t="n">
        <v>0</v>
      </c>
      <c r="R14" s="20" t="n">
        <v>0</v>
      </c>
      <c r="S14" s="18" t="n">
        <v>0.05378509</v>
      </c>
      <c r="T14" s="20" t="n">
        <v>0.03787628</v>
      </c>
    </row>
    <row r="15" spans="1:20">
      <c r="A15" s="15" t="s">
        <v>412</v>
      </c>
      <c r="B15" s="17" t="n">
        <v>5882</v>
      </c>
      <c r="C15" s="18">
        <f>(0.0/B15*100)</f>
        <v/>
      </c>
      <c r="D15" s="19" t="n">
        <v>5882</v>
      </c>
      <c r="E15" s="18" t="n">
        <v>24.48604594</v>
      </c>
      <c r="F15" s="20" t="n">
        <v>3.61152599</v>
      </c>
      <c r="G15" s="18" t="n">
        <v>35.20438941</v>
      </c>
      <c r="H15" s="20" t="n">
        <v>3.58836201</v>
      </c>
      <c r="I15" s="18" t="n">
        <v>36.59988247</v>
      </c>
      <c r="J15" s="20" t="n">
        <v>3.27807702</v>
      </c>
      <c r="K15" s="18" t="n">
        <v>0</v>
      </c>
      <c r="L15" s="20" t="n">
        <v>0</v>
      </c>
      <c r="M15" s="18" t="s">
        <v>404</v>
      </c>
      <c r="N15" s="20" t="s">
        <v>404</v>
      </c>
      <c r="O15" s="18" t="n">
        <v>0</v>
      </c>
      <c r="P15" s="20" t="n">
        <v>0</v>
      </c>
      <c r="Q15" s="18" t="n">
        <v>0</v>
      </c>
      <c r="R15" s="20" t="n">
        <v>0</v>
      </c>
      <c r="S15" s="18" t="n">
        <v>3.70968217</v>
      </c>
      <c r="T15" s="20" t="n">
        <v>1.52657504</v>
      </c>
    </row>
    <row r="16" spans="1:20">
      <c r="A16" s="15" t="s">
        <v>413</v>
      </c>
      <c r="B16" s="17" t="n">
        <v>6108</v>
      </c>
      <c r="C16" s="18">
        <f>(495.0/B16*100)</f>
        <v/>
      </c>
      <c r="D16" s="19" t="n">
        <v>5613</v>
      </c>
      <c r="E16" s="18" t="n">
        <v>27.59768297</v>
      </c>
      <c r="F16" s="20" t="n">
        <v>3.27979521</v>
      </c>
      <c r="G16" s="18" t="n">
        <v>23.89616722</v>
      </c>
      <c r="H16" s="20" t="n">
        <v>2.58681651</v>
      </c>
      <c r="I16" s="18" t="n">
        <v>41.66201522</v>
      </c>
      <c r="J16" s="20" t="n">
        <v>3.52613625</v>
      </c>
      <c r="K16" s="18" t="n">
        <v>0</v>
      </c>
      <c r="L16" s="20" t="n">
        <v>0</v>
      </c>
      <c r="M16" s="18" t="s">
        <v>404</v>
      </c>
      <c r="N16" s="20" t="s">
        <v>404</v>
      </c>
      <c r="O16" s="18" t="n">
        <v>0</v>
      </c>
      <c r="P16" s="20" t="n">
        <v>0</v>
      </c>
      <c r="Q16" s="18" t="n">
        <v>0</v>
      </c>
      <c r="R16" s="20" t="n">
        <v>0</v>
      </c>
      <c r="S16" s="18" t="n">
        <v>6.84413459</v>
      </c>
      <c r="T16" s="20" t="n">
        <v>1.62107979</v>
      </c>
    </row>
    <row r="17" spans="1:20">
      <c r="A17" s="15" t="s">
        <v>414</v>
      </c>
      <c r="B17" s="17" t="n">
        <v>6504</v>
      </c>
      <c r="C17" s="18">
        <f>(1325.0/B17*100)</f>
        <v/>
      </c>
      <c r="D17" s="19" t="n">
        <v>5179</v>
      </c>
      <c r="E17" s="18" t="n">
        <v>28.27711402</v>
      </c>
      <c r="F17" s="20" t="n">
        <v>2.98857156</v>
      </c>
      <c r="G17" s="18" t="n">
        <v>33.49242681</v>
      </c>
      <c r="H17" s="20" t="n">
        <v>3.32083342</v>
      </c>
      <c r="I17" s="18" t="n">
        <v>31.51241774</v>
      </c>
      <c r="J17" s="20" t="n">
        <v>3.38104871</v>
      </c>
      <c r="K17" s="18" t="n">
        <v>0</v>
      </c>
      <c r="L17" s="20" t="n">
        <v>0</v>
      </c>
      <c r="M17" s="18" t="s">
        <v>404</v>
      </c>
      <c r="N17" s="20" t="s">
        <v>404</v>
      </c>
      <c r="O17" s="18" t="n">
        <v>0</v>
      </c>
      <c r="P17" s="20" t="n">
        <v>0</v>
      </c>
      <c r="Q17" s="18" t="n">
        <v>0</v>
      </c>
      <c r="R17" s="20" t="n">
        <v>0</v>
      </c>
      <c r="S17" s="18" t="n">
        <v>6.71804143</v>
      </c>
      <c r="T17" s="20" t="n">
        <v>1.52162134</v>
      </c>
    </row>
    <row r="18" spans="1:20">
      <c r="A18" s="15" t="s">
        <v>415</v>
      </c>
      <c r="B18" s="17" t="n">
        <v>5532</v>
      </c>
      <c r="C18" s="18">
        <f>(0.0/B18*100)</f>
        <v/>
      </c>
      <c r="D18" s="19" t="n">
        <v>5532</v>
      </c>
      <c r="E18" s="18" t="n">
        <v>51.33340334</v>
      </c>
      <c r="F18" s="20" t="n">
        <v>3.34663423</v>
      </c>
      <c r="G18" s="18" t="n">
        <v>33.12407628</v>
      </c>
      <c r="H18" s="20" t="n">
        <v>3.54022289</v>
      </c>
      <c r="I18" s="18" t="n">
        <v>14.94742759</v>
      </c>
      <c r="J18" s="20" t="n">
        <v>2.50068106</v>
      </c>
      <c r="K18" s="18" t="n">
        <v>0</v>
      </c>
      <c r="L18" s="20" t="n">
        <v>0</v>
      </c>
      <c r="M18" s="18" t="s">
        <v>404</v>
      </c>
      <c r="N18" s="20" t="s">
        <v>404</v>
      </c>
      <c r="O18" s="18" t="n">
        <v>0</v>
      </c>
      <c r="P18" s="20" t="n">
        <v>0</v>
      </c>
      <c r="Q18" s="18" t="n">
        <v>0</v>
      </c>
      <c r="R18" s="20" t="n">
        <v>0</v>
      </c>
      <c r="S18" s="18" t="n">
        <v>0.59509279</v>
      </c>
      <c r="T18" s="20" t="n">
        <v>0.52002674</v>
      </c>
    </row>
    <row r="19" spans="1:20">
      <c r="A19" s="15" t="s">
        <v>416</v>
      </c>
      <c r="B19" s="17" t="n">
        <v>5658</v>
      </c>
      <c r="C19" s="18">
        <f>(327.0/B19*100)</f>
        <v/>
      </c>
      <c r="D19" s="19" t="n">
        <v>5331</v>
      </c>
      <c r="E19" s="18" t="n">
        <v>16.2812979</v>
      </c>
      <c r="F19" s="20" t="n">
        <v>2.76248511</v>
      </c>
      <c r="G19" s="18" t="n">
        <v>31.90129614</v>
      </c>
      <c r="H19" s="20" t="n">
        <v>3.35332814</v>
      </c>
      <c r="I19" s="18" t="n">
        <v>49.69044445</v>
      </c>
      <c r="J19" s="20" t="n">
        <v>3.64869003</v>
      </c>
      <c r="K19" s="18" t="n">
        <v>0</v>
      </c>
      <c r="L19" s="20" t="n">
        <v>0</v>
      </c>
      <c r="M19" s="18" t="s">
        <v>404</v>
      </c>
      <c r="N19" s="20" t="s">
        <v>404</v>
      </c>
      <c r="O19" s="18" t="n">
        <v>0</v>
      </c>
      <c r="P19" s="20" t="n">
        <v>0</v>
      </c>
      <c r="Q19" s="18" t="n">
        <v>0</v>
      </c>
      <c r="R19" s="20" t="n">
        <v>0</v>
      </c>
      <c r="S19" s="18" t="n">
        <v>2.12696151</v>
      </c>
      <c r="T19" s="20" t="n">
        <v>0.93226357</v>
      </c>
    </row>
    <row r="20" spans="1:20">
      <c r="A20" s="15" t="s">
        <v>417</v>
      </c>
      <c r="B20" s="17" t="n">
        <v>3371</v>
      </c>
      <c r="C20" s="18">
        <f>(24.0/B20*100)</f>
        <v/>
      </c>
      <c r="D20" s="19" t="n">
        <v>3347</v>
      </c>
      <c r="E20" s="18" t="n">
        <v>20.21829979</v>
      </c>
      <c r="F20" s="20" t="n">
        <v>0.18436195</v>
      </c>
      <c r="G20" s="18" t="n">
        <v>30.19807638</v>
      </c>
      <c r="H20" s="20" t="n">
        <v>0.26128548</v>
      </c>
      <c r="I20" s="18" t="n">
        <v>45.96009945</v>
      </c>
      <c r="J20" s="20" t="n">
        <v>0.25452026</v>
      </c>
      <c r="K20" s="18" t="n">
        <v>0</v>
      </c>
      <c r="L20" s="20" t="n">
        <v>0</v>
      </c>
      <c r="M20" s="18" t="s">
        <v>404</v>
      </c>
      <c r="N20" s="20" t="s">
        <v>404</v>
      </c>
      <c r="O20" s="18" t="n">
        <v>0</v>
      </c>
      <c r="P20" s="20" t="n">
        <v>0</v>
      </c>
      <c r="Q20" s="18" t="n">
        <v>0</v>
      </c>
      <c r="R20" s="20" t="n">
        <v>0</v>
      </c>
      <c r="S20" s="18" t="n">
        <v>3.62352438</v>
      </c>
      <c r="T20" s="20" t="n">
        <v>0.10031324</v>
      </c>
    </row>
    <row r="21" spans="1:20">
      <c r="A21" s="15" t="s">
        <v>418</v>
      </c>
      <c r="B21" s="17" t="n">
        <v>5741</v>
      </c>
      <c r="C21" s="18">
        <f>(0.0/B21*100)</f>
        <v/>
      </c>
      <c r="D21" s="19" t="n">
        <v>5741</v>
      </c>
      <c r="E21" s="18" t="n">
        <v>18.27127131</v>
      </c>
      <c r="F21" s="20" t="n">
        <v>2.86530539</v>
      </c>
      <c r="G21" s="18" t="n">
        <v>56.59549791</v>
      </c>
      <c r="H21" s="20" t="n">
        <v>3.32442764</v>
      </c>
      <c r="I21" s="18" t="n">
        <v>17.37333732</v>
      </c>
      <c r="J21" s="20" t="n">
        <v>3.04797056</v>
      </c>
      <c r="K21" s="18" t="n">
        <v>0</v>
      </c>
      <c r="L21" s="20" t="n">
        <v>0</v>
      </c>
      <c r="M21" s="18" t="s">
        <v>404</v>
      </c>
      <c r="N21" s="20" t="s">
        <v>404</v>
      </c>
      <c r="O21" s="18" t="n">
        <v>0</v>
      </c>
      <c r="P21" s="20" t="n">
        <v>0</v>
      </c>
      <c r="Q21" s="18" t="n">
        <v>0</v>
      </c>
      <c r="R21" s="20" t="n">
        <v>0</v>
      </c>
      <c r="S21" s="18" t="n">
        <v>7.75989347</v>
      </c>
      <c r="T21" s="20" t="n">
        <v>2.26140413</v>
      </c>
    </row>
    <row r="22" spans="1:20">
      <c r="A22" s="15" t="s">
        <v>419</v>
      </c>
      <c r="B22" s="17" t="n">
        <v>6598</v>
      </c>
      <c r="C22" s="18">
        <f>(0.0/B22*100)</f>
        <v/>
      </c>
      <c r="D22" s="19" t="n">
        <v>6598</v>
      </c>
      <c r="E22" s="18" t="n">
        <v>45.44015814</v>
      </c>
      <c r="F22" s="20" t="n">
        <v>4.20285209</v>
      </c>
      <c r="G22" s="18" t="n">
        <v>35.89558022</v>
      </c>
      <c r="H22" s="20" t="n">
        <v>4.14889635</v>
      </c>
      <c r="I22" s="18" t="n">
        <v>16.98520366</v>
      </c>
      <c r="J22" s="20" t="n">
        <v>3.19322772</v>
      </c>
      <c r="K22" s="18" t="n">
        <v>0</v>
      </c>
      <c r="L22" s="20" t="n">
        <v>0</v>
      </c>
      <c r="M22" s="18" t="s">
        <v>404</v>
      </c>
      <c r="N22" s="20" t="s">
        <v>404</v>
      </c>
      <c r="O22" s="18" t="n">
        <v>0</v>
      </c>
      <c r="P22" s="20" t="n">
        <v>0</v>
      </c>
      <c r="Q22" s="18" t="n">
        <v>0</v>
      </c>
      <c r="R22" s="20" t="n">
        <v>0</v>
      </c>
      <c r="S22" s="18" t="n">
        <v>1.67905798</v>
      </c>
      <c r="T22" s="20" t="n">
        <v>0.99818196</v>
      </c>
    </row>
    <row r="23" spans="1:20">
      <c r="A23" s="15" t="s">
        <v>420</v>
      </c>
      <c r="B23" s="17" t="n">
        <v>11583</v>
      </c>
      <c r="C23" s="18">
        <f>(3194.0/B23*100)</f>
        <v/>
      </c>
      <c r="D23" s="19" t="n">
        <v>8389</v>
      </c>
      <c r="E23" s="18" t="n">
        <v>1.32768761</v>
      </c>
      <c r="F23" s="20" t="n">
        <v>0.78475412</v>
      </c>
      <c r="G23" s="18" t="n">
        <v>39.91756873</v>
      </c>
      <c r="H23" s="20" t="n">
        <v>3.51850744</v>
      </c>
      <c r="I23" s="18" t="n">
        <v>52.38071729</v>
      </c>
      <c r="J23" s="20" t="n">
        <v>3.7762125</v>
      </c>
      <c r="K23" s="18" t="n">
        <v>0</v>
      </c>
      <c r="L23" s="20" t="n">
        <v>0</v>
      </c>
      <c r="M23" s="18" t="s">
        <v>404</v>
      </c>
      <c r="N23" s="20" t="s">
        <v>404</v>
      </c>
      <c r="O23" s="18" t="n">
        <v>0</v>
      </c>
      <c r="P23" s="20" t="n">
        <v>0</v>
      </c>
      <c r="Q23" s="18" t="n">
        <v>0</v>
      </c>
      <c r="R23" s="20" t="n">
        <v>0</v>
      </c>
      <c r="S23" s="18" t="n">
        <v>6.37402637</v>
      </c>
      <c r="T23" s="20" t="n">
        <v>1.83345585</v>
      </c>
    </row>
    <row r="24" spans="1:20">
      <c r="A24" s="15" t="s">
        <v>421</v>
      </c>
      <c r="B24" s="17" t="n">
        <v>6647</v>
      </c>
      <c r="C24" s="18">
        <f>(0.0/B24*100)</f>
        <v/>
      </c>
      <c r="D24" s="19" t="n">
        <v>6647</v>
      </c>
      <c r="E24" s="18" t="n">
        <v>8.462828999999999</v>
      </c>
      <c r="F24" s="20" t="n">
        <v>2.06857438</v>
      </c>
      <c r="G24" s="18" t="n">
        <v>36.59030805</v>
      </c>
      <c r="H24" s="20" t="n">
        <v>3.4670369</v>
      </c>
      <c r="I24" s="18" t="n">
        <v>54.94686295</v>
      </c>
      <c r="J24" s="20" t="n">
        <v>3.68354718</v>
      </c>
      <c r="K24" s="18" t="n">
        <v>0</v>
      </c>
      <c r="L24" s="20" t="n">
        <v>0</v>
      </c>
      <c r="M24" s="18" t="s">
        <v>404</v>
      </c>
      <c r="N24" s="20" t="s">
        <v>404</v>
      </c>
      <c r="O24" s="18" t="n">
        <v>0</v>
      </c>
      <c r="P24" s="20" t="n">
        <v>0</v>
      </c>
      <c r="Q24" s="18" t="n">
        <v>0</v>
      </c>
      <c r="R24" s="20" t="n">
        <v>0</v>
      </c>
      <c r="S24" s="18" t="n">
        <v>0</v>
      </c>
      <c r="T24" s="20" t="n">
        <v>0</v>
      </c>
    </row>
    <row r="25" spans="1:20">
      <c r="A25" s="15" t="s">
        <v>422</v>
      </c>
      <c r="B25" s="17" t="n">
        <v>5581</v>
      </c>
      <c r="C25" s="18">
        <f>(0.0/B25*100)</f>
        <v/>
      </c>
      <c r="D25" s="19" t="n">
        <v>5581</v>
      </c>
      <c r="E25" s="18" t="n">
        <v>32.19238323</v>
      </c>
      <c r="F25" s="20" t="n">
        <v>3.52675372</v>
      </c>
      <c r="G25" s="18" t="n">
        <v>51.97842301</v>
      </c>
      <c r="H25" s="20" t="n">
        <v>3.39366533</v>
      </c>
      <c r="I25" s="18" t="n">
        <v>15.82919376</v>
      </c>
      <c r="J25" s="20" t="n">
        <v>2.89962158</v>
      </c>
      <c r="K25" s="18" t="n">
        <v>0</v>
      </c>
      <c r="L25" s="20" t="n">
        <v>0</v>
      </c>
      <c r="M25" s="18" t="s">
        <v>404</v>
      </c>
      <c r="N25" s="20" t="s">
        <v>404</v>
      </c>
      <c r="O25" s="18" t="n">
        <v>0</v>
      </c>
      <c r="P25" s="20" t="n">
        <v>0</v>
      </c>
      <c r="Q25" s="18" t="n">
        <v>0</v>
      </c>
      <c r="R25" s="20" t="n">
        <v>0</v>
      </c>
      <c r="S25" s="18" t="n">
        <v>0</v>
      </c>
      <c r="T25" s="20" t="n">
        <v>0</v>
      </c>
    </row>
    <row r="26" spans="1:20">
      <c r="A26" s="15" t="s">
        <v>423</v>
      </c>
      <c r="B26" s="17" t="n">
        <v>4869</v>
      </c>
      <c r="C26" s="18">
        <f>(11.0/B26*100)</f>
        <v/>
      </c>
      <c r="D26" s="19" t="n">
        <v>4858</v>
      </c>
      <c r="E26" s="18" t="n">
        <v>34.99054936</v>
      </c>
      <c r="F26" s="20" t="n">
        <v>2.72445614</v>
      </c>
      <c r="G26" s="18" t="n">
        <v>39.87090734</v>
      </c>
      <c r="H26" s="20" t="n">
        <v>2.79334871</v>
      </c>
      <c r="I26" s="18" t="n">
        <v>22.8474502</v>
      </c>
      <c r="J26" s="20" t="n">
        <v>2.5804512</v>
      </c>
      <c r="K26" s="18" t="n">
        <v>0</v>
      </c>
      <c r="L26" s="20" t="n">
        <v>0</v>
      </c>
      <c r="M26" s="18" t="s">
        <v>404</v>
      </c>
      <c r="N26" s="20" t="s">
        <v>404</v>
      </c>
      <c r="O26" s="18" t="n">
        <v>0</v>
      </c>
      <c r="P26" s="20" t="n">
        <v>0</v>
      </c>
      <c r="Q26" s="18" t="n">
        <v>0</v>
      </c>
      <c r="R26" s="20" t="n">
        <v>0</v>
      </c>
      <c r="S26" s="18" t="n">
        <v>2.29109311</v>
      </c>
      <c r="T26" s="20" t="n">
        <v>0.99244606</v>
      </c>
    </row>
    <row r="27" spans="1:20">
      <c r="A27" s="15" t="s">
        <v>424</v>
      </c>
      <c r="B27" s="17" t="n">
        <v>5299</v>
      </c>
      <c r="C27" s="18">
        <f>(0.0/B27*100)</f>
        <v/>
      </c>
      <c r="D27" s="19" t="n">
        <v>5299</v>
      </c>
      <c r="E27" s="18" t="n">
        <v>33.32827714</v>
      </c>
      <c r="F27" s="20" t="n">
        <v>0.10059551</v>
      </c>
      <c r="G27" s="18" t="n">
        <v>23.46847664</v>
      </c>
      <c r="H27" s="20" t="n">
        <v>0.08388016</v>
      </c>
      <c r="I27" s="18" t="n">
        <v>40.10958208</v>
      </c>
      <c r="J27" s="20" t="n">
        <v>0.11282486</v>
      </c>
      <c r="K27" s="18" t="n">
        <v>0</v>
      </c>
      <c r="L27" s="20" t="n">
        <v>0</v>
      </c>
      <c r="M27" s="18" t="s">
        <v>404</v>
      </c>
      <c r="N27" s="20" t="s">
        <v>404</v>
      </c>
      <c r="O27" s="18" t="n">
        <v>0</v>
      </c>
      <c r="P27" s="20" t="n">
        <v>0</v>
      </c>
      <c r="Q27" s="18" t="n">
        <v>0</v>
      </c>
      <c r="R27" s="20" t="n">
        <v>0</v>
      </c>
      <c r="S27" s="18" t="n">
        <v>3.09366414</v>
      </c>
      <c r="T27" s="20" t="n">
        <v>0.008367629999999999</v>
      </c>
    </row>
    <row r="28" spans="1:20">
      <c r="A28" s="15" t="s">
        <v>425</v>
      </c>
      <c r="B28" s="17" t="n">
        <v>7568</v>
      </c>
      <c r="C28" s="18">
        <f>(0.0/B28*100)</f>
        <v/>
      </c>
      <c r="D28" s="19" t="n">
        <v>7568</v>
      </c>
      <c r="E28" s="18" t="n">
        <v>33.50159347</v>
      </c>
      <c r="F28" s="20" t="n">
        <v>3.06497798</v>
      </c>
      <c r="G28" s="18" t="n">
        <v>30.02672865</v>
      </c>
      <c r="H28" s="20" t="n">
        <v>3.12928302</v>
      </c>
      <c r="I28" s="18" t="n">
        <v>33.34346896</v>
      </c>
      <c r="J28" s="20" t="n">
        <v>3.22016493</v>
      </c>
      <c r="K28" s="18" t="n">
        <v>0</v>
      </c>
      <c r="L28" s="20" t="n">
        <v>0</v>
      </c>
      <c r="M28" s="18" t="s">
        <v>404</v>
      </c>
      <c r="N28" s="20" t="s">
        <v>404</v>
      </c>
      <c r="O28" s="18" t="n">
        <v>0</v>
      </c>
      <c r="P28" s="20" t="n">
        <v>0</v>
      </c>
      <c r="Q28" s="18" t="n">
        <v>0</v>
      </c>
      <c r="R28" s="20" t="n">
        <v>0</v>
      </c>
      <c r="S28" s="18" t="n">
        <v>3.12820893</v>
      </c>
      <c r="T28" s="20" t="n">
        <v>1.32719787</v>
      </c>
    </row>
    <row r="29" spans="1:20">
      <c r="A29" s="15" t="s">
        <v>426</v>
      </c>
      <c r="B29" s="17" t="n">
        <v>5385</v>
      </c>
      <c r="C29" s="18">
        <f>(1123.0/B29*100)</f>
        <v/>
      </c>
      <c r="D29" s="19" t="n">
        <v>4262</v>
      </c>
      <c r="E29" s="18" t="n">
        <v>0.87697941</v>
      </c>
      <c r="F29" s="20" t="n">
        <v>0.92054835</v>
      </c>
      <c r="G29" s="18" t="n">
        <v>24.78945167</v>
      </c>
      <c r="H29" s="20" t="n">
        <v>3.73112342</v>
      </c>
      <c r="I29" s="18" t="n">
        <v>43.80028757</v>
      </c>
      <c r="J29" s="20" t="n">
        <v>4.50698957</v>
      </c>
      <c r="K29" s="18" t="n">
        <v>0</v>
      </c>
      <c r="L29" s="20" t="n">
        <v>0</v>
      </c>
      <c r="M29" s="18" t="s">
        <v>404</v>
      </c>
      <c r="N29" s="20" t="s">
        <v>404</v>
      </c>
      <c r="O29" s="18" t="n">
        <v>0</v>
      </c>
      <c r="P29" s="20" t="n">
        <v>0</v>
      </c>
      <c r="Q29" s="18" t="n">
        <v>0</v>
      </c>
      <c r="R29" s="20" t="n">
        <v>0</v>
      </c>
      <c r="S29" s="18" t="n">
        <v>30.53328134</v>
      </c>
      <c r="T29" s="20" t="n">
        <v>4.26126943</v>
      </c>
    </row>
    <row r="30" spans="1:20">
      <c r="A30" s="15" t="s">
        <v>427</v>
      </c>
      <c r="B30" s="17" t="n">
        <v>4520</v>
      </c>
      <c r="C30" s="18">
        <f>(1076.0/B30*100)</f>
        <v/>
      </c>
      <c r="D30" s="19" t="n">
        <v>3444</v>
      </c>
      <c r="E30" s="18" t="n">
        <v>12.19083456</v>
      </c>
      <c r="F30" s="20" t="n">
        <v>2.93196896</v>
      </c>
      <c r="G30" s="18" t="n">
        <v>63.72049737</v>
      </c>
      <c r="H30" s="20" t="n">
        <v>3.71864836</v>
      </c>
      <c r="I30" s="18" t="n">
        <v>22.64290015</v>
      </c>
      <c r="J30" s="20" t="n">
        <v>3.65545394</v>
      </c>
      <c r="K30" s="18" t="n">
        <v>0</v>
      </c>
      <c r="L30" s="20" t="n">
        <v>0</v>
      </c>
      <c r="M30" s="18" t="s">
        <v>404</v>
      </c>
      <c r="N30" s="20" t="s">
        <v>404</v>
      </c>
      <c r="O30" s="18" t="n">
        <v>0</v>
      </c>
      <c r="P30" s="20" t="n">
        <v>0</v>
      </c>
      <c r="Q30" s="18" t="n">
        <v>0</v>
      </c>
      <c r="R30" s="20" t="n">
        <v>0</v>
      </c>
      <c r="S30" s="18" t="n">
        <v>1.44576792</v>
      </c>
      <c r="T30" s="20" t="n">
        <v>1.02252278</v>
      </c>
    </row>
    <row r="31" spans="1:20">
      <c r="A31" s="15" t="s">
        <v>428</v>
      </c>
      <c r="B31" s="17" t="n">
        <v>5456</v>
      </c>
      <c r="C31" s="18">
        <f>(502.0/B31*100)</f>
        <v/>
      </c>
      <c r="D31" s="19" t="n">
        <v>4954</v>
      </c>
      <c r="E31" s="18" t="n">
        <v>3.14264254</v>
      </c>
      <c r="F31" s="20" t="n">
        <v>1.03214602</v>
      </c>
      <c r="G31" s="18" t="n">
        <v>13.16561645</v>
      </c>
      <c r="H31" s="20" t="n">
        <v>2.23207283</v>
      </c>
      <c r="I31" s="18" t="n">
        <v>70.25239172000001</v>
      </c>
      <c r="J31" s="20" t="n">
        <v>3.26356527</v>
      </c>
      <c r="K31" s="18" t="n">
        <v>0</v>
      </c>
      <c r="L31" s="20" t="n">
        <v>0</v>
      </c>
      <c r="M31" s="18" t="s">
        <v>404</v>
      </c>
      <c r="N31" s="20" t="s">
        <v>404</v>
      </c>
      <c r="O31" s="18" t="n">
        <v>0</v>
      </c>
      <c r="P31" s="20" t="n">
        <v>0</v>
      </c>
      <c r="Q31" s="18" t="n">
        <v>0</v>
      </c>
      <c r="R31" s="20" t="n">
        <v>0</v>
      </c>
      <c r="S31" s="18" t="n">
        <v>13.43934929</v>
      </c>
      <c r="T31" s="20" t="n">
        <v>2.28355716</v>
      </c>
    </row>
    <row r="32" spans="1:20">
      <c r="A32" s="15" t="s">
        <v>429</v>
      </c>
      <c r="B32" s="17" t="n">
        <v>4478</v>
      </c>
      <c r="C32" s="18">
        <f>(0.0/B32*100)</f>
        <v/>
      </c>
      <c r="D32" s="19" t="n">
        <v>4478</v>
      </c>
      <c r="E32" s="18" t="n">
        <v>9.18484868</v>
      </c>
      <c r="F32" s="20" t="n">
        <v>2.10508242</v>
      </c>
      <c r="G32" s="18" t="n">
        <v>46.36088086</v>
      </c>
      <c r="H32" s="20" t="n">
        <v>3.66965481</v>
      </c>
      <c r="I32" s="18" t="n">
        <v>41.87867777</v>
      </c>
      <c r="J32" s="20" t="n">
        <v>3.84649693</v>
      </c>
      <c r="K32" s="18" t="n">
        <v>0</v>
      </c>
      <c r="L32" s="20" t="n">
        <v>0</v>
      </c>
      <c r="M32" s="18" t="s">
        <v>404</v>
      </c>
      <c r="N32" s="20" t="s">
        <v>404</v>
      </c>
      <c r="O32" s="18" t="n">
        <v>0</v>
      </c>
      <c r="P32" s="20" t="n">
        <v>0</v>
      </c>
      <c r="Q32" s="18" t="n">
        <v>0</v>
      </c>
      <c r="R32" s="20" t="n">
        <v>0</v>
      </c>
      <c r="S32" s="18" t="n">
        <v>2.5755927</v>
      </c>
      <c r="T32" s="20" t="n">
        <v>1.2911468</v>
      </c>
    </row>
    <row r="33" spans="1:20">
      <c r="A33" s="15" t="s">
        <v>430</v>
      </c>
      <c r="B33" s="17" t="n">
        <v>7325</v>
      </c>
      <c r="C33" s="18">
        <f>(29.0/B33*100)</f>
        <v/>
      </c>
      <c r="D33" s="19" t="n">
        <v>7296</v>
      </c>
      <c r="E33" s="18" t="n">
        <v>10.10493497</v>
      </c>
      <c r="F33" s="20" t="n">
        <v>2.39721073</v>
      </c>
      <c r="G33" s="18" t="n">
        <v>40.73751908</v>
      </c>
      <c r="H33" s="20" t="n">
        <v>3.3199725</v>
      </c>
      <c r="I33" s="18" t="n">
        <v>48.97457694</v>
      </c>
      <c r="J33" s="20" t="n">
        <v>3.29772071</v>
      </c>
      <c r="K33" s="18" t="n">
        <v>0</v>
      </c>
      <c r="L33" s="20" t="n">
        <v>0</v>
      </c>
      <c r="M33" s="18" t="s">
        <v>404</v>
      </c>
      <c r="N33" s="20" t="s">
        <v>404</v>
      </c>
      <c r="O33" s="18" t="n">
        <v>0</v>
      </c>
      <c r="P33" s="20" t="n">
        <v>0</v>
      </c>
      <c r="Q33" s="18" t="n">
        <v>0</v>
      </c>
      <c r="R33" s="20" t="n">
        <v>0</v>
      </c>
      <c r="S33" s="18" t="n">
        <v>0.18296902</v>
      </c>
      <c r="T33" s="20" t="n">
        <v>0.18167179</v>
      </c>
    </row>
    <row r="34" spans="1:20">
      <c r="A34" s="15" t="s">
        <v>431</v>
      </c>
      <c r="B34" s="17" t="n">
        <v>6350</v>
      </c>
      <c r="C34" s="18">
        <f>(0.0/B34*100)</f>
        <v/>
      </c>
      <c r="D34" s="19" t="n">
        <v>6350</v>
      </c>
      <c r="E34" s="18" t="n">
        <v>29.92689281</v>
      </c>
      <c r="F34" s="20" t="n">
        <v>2.70766565</v>
      </c>
      <c r="G34" s="18" t="n">
        <v>52.23711642</v>
      </c>
      <c r="H34" s="20" t="n">
        <v>3.3354983</v>
      </c>
      <c r="I34" s="18" t="n">
        <v>16.44978958</v>
      </c>
      <c r="J34" s="20" t="n">
        <v>2.49427573</v>
      </c>
      <c r="K34" s="18" t="n">
        <v>0</v>
      </c>
      <c r="L34" s="20" t="n">
        <v>0</v>
      </c>
      <c r="M34" s="18" t="s">
        <v>404</v>
      </c>
      <c r="N34" s="20" t="s">
        <v>404</v>
      </c>
      <c r="O34" s="18" t="n">
        <v>0</v>
      </c>
      <c r="P34" s="20" t="n">
        <v>0</v>
      </c>
      <c r="Q34" s="18" t="n">
        <v>0</v>
      </c>
      <c r="R34" s="20" t="n">
        <v>0</v>
      </c>
      <c r="S34" s="18" t="n">
        <v>1.38620119</v>
      </c>
      <c r="T34" s="20" t="n">
        <v>0.67073333</v>
      </c>
    </row>
    <row r="35" spans="1:20">
      <c r="A35" s="15" t="s">
        <v>432</v>
      </c>
      <c r="B35" s="17" t="n">
        <v>6406</v>
      </c>
      <c r="C35" s="18">
        <f>(443.0/B35*100)</f>
        <v/>
      </c>
      <c r="D35" s="19" t="n">
        <v>5963</v>
      </c>
      <c r="E35" s="18" t="n">
        <v>23.1410759</v>
      </c>
      <c r="F35" s="20" t="n">
        <v>0.41685579</v>
      </c>
      <c r="G35" s="18" t="n">
        <v>40.08797626</v>
      </c>
      <c r="H35" s="20" t="n">
        <v>0.46644756</v>
      </c>
      <c r="I35" s="18" t="n">
        <v>34.17484185</v>
      </c>
      <c r="J35" s="20" t="n">
        <v>0.61141298</v>
      </c>
      <c r="K35" s="18" t="n">
        <v>0</v>
      </c>
      <c r="L35" s="20" t="n">
        <v>0</v>
      </c>
      <c r="M35" s="18" t="s">
        <v>404</v>
      </c>
      <c r="N35" s="20" t="s">
        <v>404</v>
      </c>
      <c r="O35" s="18" t="n">
        <v>0</v>
      </c>
      <c r="P35" s="20" t="n">
        <v>0</v>
      </c>
      <c r="Q35" s="18" t="n">
        <v>0</v>
      </c>
      <c r="R35" s="20" t="n">
        <v>0</v>
      </c>
      <c r="S35" s="18" t="n">
        <v>2.596106</v>
      </c>
      <c r="T35" s="20" t="n">
        <v>0.08495777</v>
      </c>
    </row>
    <row r="36" spans="1:20">
      <c r="A36" s="15" t="s">
        <v>433</v>
      </c>
      <c r="B36" s="17" t="n">
        <v>6736</v>
      </c>
      <c r="C36" s="18">
        <f>(10.0/B36*100)</f>
        <v/>
      </c>
      <c r="D36" s="19" t="n">
        <v>6726</v>
      </c>
      <c r="E36" s="18" t="n">
        <v>4.9125904</v>
      </c>
      <c r="F36" s="20" t="n">
        <v>1.58818132</v>
      </c>
      <c r="G36" s="18" t="n">
        <v>33.8534248</v>
      </c>
      <c r="H36" s="20" t="n">
        <v>2.93931625</v>
      </c>
      <c r="I36" s="18" t="n">
        <v>60.30249823</v>
      </c>
      <c r="J36" s="20" t="n">
        <v>3.21149879</v>
      </c>
      <c r="K36" s="18" t="n">
        <v>0</v>
      </c>
      <c r="L36" s="20" t="n">
        <v>0</v>
      </c>
      <c r="M36" s="18" t="s">
        <v>404</v>
      </c>
      <c r="N36" s="20" t="s">
        <v>404</v>
      </c>
      <c r="O36" s="18" t="n">
        <v>0</v>
      </c>
      <c r="P36" s="20" t="n">
        <v>0</v>
      </c>
      <c r="Q36" s="18" t="n">
        <v>0</v>
      </c>
      <c r="R36" s="20" t="n">
        <v>0</v>
      </c>
      <c r="S36" s="18" t="n">
        <v>0.93148657</v>
      </c>
      <c r="T36" s="20" t="n">
        <v>0.45515584</v>
      </c>
    </row>
    <row r="37" spans="1:20">
      <c r="A37" s="15" t="s">
        <v>434</v>
      </c>
      <c r="B37" s="17" t="n">
        <v>5458</v>
      </c>
      <c r="C37" s="18">
        <f>(0.0/B37*100)</f>
        <v/>
      </c>
      <c r="D37" s="19" t="n">
        <v>5458</v>
      </c>
      <c r="E37" s="18" t="n">
        <v>13.77588982</v>
      </c>
      <c r="F37" s="20" t="n">
        <v>2.64956276</v>
      </c>
      <c r="G37" s="18" t="n">
        <v>21.30459973</v>
      </c>
      <c r="H37" s="20" t="n">
        <v>2.85184118</v>
      </c>
      <c r="I37" s="18" t="n">
        <v>64.91951044</v>
      </c>
      <c r="J37" s="20" t="n">
        <v>3.44066602</v>
      </c>
      <c r="K37" s="18" t="n">
        <v>0</v>
      </c>
      <c r="L37" s="20" t="n">
        <v>0</v>
      </c>
      <c r="M37" s="18" t="s">
        <v>404</v>
      </c>
      <c r="N37" s="20" t="s">
        <v>404</v>
      </c>
      <c r="O37" s="18" t="n">
        <v>0</v>
      </c>
      <c r="P37" s="20" t="n">
        <v>0</v>
      </c>
      <c r="Q37" s="18" t="n">
        <v>0</v>
      </c>
      <c r="R37" s="20" t="n">
        <v>0</v>
      </c>
      <c r="S37" s="18" t="n">
        <v>0</v>
      </c>
      <c r="T37" s="20" t="n">
        <v>0</v>
      </c>
    </row>
    <row r="38" spans="1:20">
      <c r="A38" s="15" t="s">
        <v>435</v>
      </c>
      <c r="B38" s="17" t="n">
        <v>5860</v>
      </c>
      <c r="C38" s="18">
        <f>(268.0/B38*100)</f>
        <v/>
      </c>
      <c r="D38" s="19" t="n">
        <v>5592</v>
      </c>
      <c r="E38" s="18" t="n">
        <v>14.48024501</v>
      </c>
      <c r="F38" s="20" t="n">
        <v>2.56491624</v>
      </c>
      <c r="G38" s="18" t="n">
        <v>29.0817973</v>
      </c>
      <c r="H38" s="20" t="n">
        <v>3.91107367</v>
      </c>
      <c r="I38" s="18" t="n">
        <v>54.47429766</v>
      </c>
      <c r="J38" s="20" t="n">
        <v>4.22133989</v>
      </c>
      <c r="K38" s="18" t="n">
        <v>0</v>
      </c>
      <c r="L38" s="20" t="n">
        <v>0</v>
      </c>
      <c r="M38" s="18" t="s">
        <v>404</v>
      </c>
      <c r="N38" s="20" t="s">
        <v>404</v>
      </c>
      <c r="O38" s="18" t="n">
        <v>0</v>
      </c>
      <c r="P38" s="20" t="n">
        <v>0</v>
      </c>
      <c r="Q38" s="18" t="n">
        <v>0</v>
      </c>
      <c r="R38" s="20" t="n">
        <v>0</v>
      </c>
      <c r="S38" s="18" t="n">
        <v>1.96366003</v>
      </c>
      <c r="T38" s="20" t="n">
        <v>1.06640006</v>
      </c>
    </row>
    <row r="39" spans="1:20">
      <c r="A39" s="15" t="s">
        <v>436</v>
      </c>
      <c r="B39" s="17" t="n">
        <v>5895</v>
      </c>
      <c r="C39" s="18">
        <f>(0.0/B39*100)</f>
        <v/>
      </c>
      <c r="D39" s="19" t="n">
        <v>5895</v>
      </c>
      <c r="E39" s="18" t="n">
        <v>55.36353351</v>
      </c>
      <c r="F39" s="20" t="n">
        <v>4.5716</v>
      </c>
      <c r="G39" s="18" t="n">
        <v>19.7548432</v>
      </c>
      <c r="H39" s="20" t="n">
        <v>3.88126718</v>
      </c>
      <c r="I39" s="18" t="n">
        <v>24.88162328</v>
      </c>
      <c r="J39" s="20" t="n">
        <v>3.78958293</v>
      </c>
      <c r="K39" s="18" t="n">
        <v>0</v>
      </c>
      <c r="L39" s="20" t="n">
        <v>0</v>
      </c>
      <c r="M39" s="18" t="s">
        <v>404</v>
      </c>
      <c r="N39" s="20" t="s">
        <v>404</v>
      </c>
      <c r="O39" s="18" t="n">
        <v>0</v>
      </c>
      <c r="P39" s="20" t="n">
        <v>0</v>
      </c>
      <c r="Q39" s="18" t="n">
        <v>0</v>
      </c>
      <c r="R39" s="20" t="n">
        <v>0</v>
      </c>
      <c r="S39" s="18" t="n">
        <v>0</v>
      </c>
      <c r="T39" s="20" t="n">
        <v>0</v>
      </c>
    </row>
    <row r="40" spans="1:20">
      <c r="A40" s="15" t="s">
        <v>437</v>
      </c>
      <c r="B40" s="17" t="n">
        <v>14157</v>
      </c>
      <c r="C40" s="18">
        <f>(2978.0/B40*100)</f>
        <v/>
      </c>
      <c r="D40" s="19" t="n">
        <v>11179</v>
      </c>
      <c r="E40" s="18" t="n">
        <v>12.74222119</v>
      </c>
      <c r="F40" s="20" t="n">
        <v>1.67151252</v>
      </c>
      <c r="G40" s="18" t="n">
        <v>67.57757540999999</v>
      </c>
      <c r="H40" s="20" t="n">
        <v>3.15057507</v>
      </c>
      <c r="I40" s="18" t="n">
        <v>15.7075174</v>
      </c>
      <c r="J40" s="20" t="n">
        <v>2.72210185</v>
      </c>
      <c r="K40" s="18" t="n">
        <v>0</v>
      </c>
      <c r="L40" s="20" t="n">
        <v>0</v>
      </c>
      <c r="M40" s="18" t="s">
        <v>404</v>
      </c>
      <c r="N40" s="20" t="s">
        <v>404</v>
      </c>
      <c r="O40" s="18" t="n">
        <v>0</v>
      </c>
      <c r="P40" s="20" t="n">
        <v>0</v>
      </c>
      <c r="Q40" s="18" t="n">
        <v>0</v>
      </c>
      <c r="R40" s="20" t="n">
        <v>0</v>
      </c>
      <c r="S40" s="18" t="n">
        <v>3.972686</v>
      </c>
      <c r="T40" s="20" t="n">
        <v>1.21683444</v>
      </c>
    </row>
    <row r="41" spans="1:20">
      <c r="A41" s="15" t="s">
        <v>438</v>
      </c>
      <c r="B41" s="17" t="n">
        <v>5712</v>
      </c>
      <c r="C41" s="18">
        <f>(99.0/B41*100)</f>
        <v/>
      </c>
      <c r="D41" s="19" t="n">
        <v>5613</v>
      </c>
      <c r="E41" s="18" t="n">
        <v>48.48780342</v>
      </c>
      <c r="F41" s="20" t="n">
        <v>4.21479992</v>
      </c>
      <c r="G41" s="18" t="n">
        <v>35.76298148</v>
      </c>
      <c r="H41" s="20" t="n">
        <v>4.04428366</v>
      </c>
      <c r="I41" s="18" t="n">
        <v>13.83343228</v>
      </c>
      <c r="J41" s="20" t="n">
        <v>2.6332004</v>
      </c>
      <c r="K41" s="18" t="n">
        <v>0</v>
      </c>
      <c r="L41" s="20" t="n">
        <v>0</v>
      </c>
      <c r="M41" s="18" t="s">
        <v>404</v>
      </c>
      <c r="N41" s="20" t="s">
        <v>404</v>
      </c>
      <c r="O41" s="18" t="n">
        <v>0</v>
      </c>
      <c r="P41" s="20" t="n">
        <v>0</v>
      </c>
      <c r="Q41" s="18" t="n">
        <v>0</v>
      </c>
      <c r="R41" s="20" t="n">
        <v>0</v>
      </c>
      <c r="S41" s="18" t="n">
        <v>1.91578282</v>
      </c>
      <c r="T41" s="20" t="n">
        <v>1.08859377</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61.14640409</v>
      </c>
      <c r="F44" s="20" t="n">
        <v>4.36946731</v>
      </c>
      <c r="G44" s="18" t="n">
        <v>30.75692878</v>
      </c>
      <c r="H44" s="20" t="n">
        <v>3.96161435</v>
      </c>
      <c r="I44" s="18" t="n">
        <v>4.50076239</v>
      </c>
      <c r="J44" s="20" t="n">
        <v>1.54599494</v>
      </c>
      <c r="K44" s="18" t="n">
        <v>0</v>
      </c>
      <c r="L44" s="20" t="n">
        <v>0</v>
      </c>
      <c r="M44" s="18" t="s">
        <v>404</v>
      </c>
      <c r="N44" s="20" t="s">
        <v>404</v>
      </c>
      <c r="O44" s="18" t="n">
        <v>0</v>
      </c>
      <c r="P44" s="20" t="n">
        <v>0</v>
      </c>
      <c r="Q44" s="18" t="n">
        <v>1.28979008</v>
      </c>
      <c r="R44" s="20" t="n">
        <v>0.75900383</v>
      </c>
      <c r="S44" s="18" t="n">
        <v>2.30611466</v>
      </c>
      <c r="T44" s="20" t="n">
        <v>1.17265068</v>
      </c>
    </row>
    <row r="45" spans="1:20">
      <c r="A45" s="15" t="s">
        <v>442</v>
      </c>
      <c r="B45" s="17" t="n">
        <v>5519</v>
      </c>
      <c r="C45" s="18">
        <f>(0.0/B45*100)</f>
        <v/>
      </c>
      <c r="D45" s="19" t="n">
        <v>5519</v>
      </c>
      <c r="E45" s="18" t="n">
        <v>71.67611312</v>
      </c>
      <c r="F45" s="20" t="n">
        <v>3.86046574</v>
      </c>
      <c r="G45" s="18" t="n">
        <v>6.3946182</v>
      </c>
      <c r="H45" s="20" t="n">
        <v>1.90384348</v>
      </c>
      <c r="I45" s="18" t="n">
        <v>19.06063362</v>
      </c>
      <c r="J45" s="20" t="n">
        <v>3.29598543</v>
      </c>
      <c r="K45" s="18" t="n">
        <v>0</v>
      </c>
      <c r="L45" s="20" t="n">
        <v>0</v>
      </c>
      <c r="M45" s="18" t="s">
        <v>404</v>
      </c>
      <c r="N45" s="20" t="s">
        <v>404</v>
      </c>
      <c r="O45" s="18" t="n">
        <v>0</v>
      </c>
      <c r="P45" s="20" t="n">
        <v>0</v>
      </c>
      <c r="Q45" s="18" t="n">
        <v>0</v>
      </c>
      <c r="R45" s="20" t="n">
        <v>0</v>
      </c>
      <c r="S45" s="18" t="n">
        <v>2.86863507</v>
      </c>
      <c r="T45" s="20" t="n">
        <v>1.36450998</v>
      </c>
    </row>
    <row r="46" spans="1:20">
      <c r="A46" s="15" t="s">
        <v>443</v>
      </c>
      <c r="B46" s="17" t="n">
        <v>23141</v>
      </c>
      <c r="C46" s="18">
        <f>(4196.0/B46*100)</f>
        <v/>
      </c>
      <c r="D46" s="19" t="n">
        <v>18945</v>
      </c>
      <c r="E46" s="18" t="n">
        <v>31.3724471</v>
      </c>
      <c r="F46" s="20" t="n">
        <v>2.22369818</v>
      </c>
      <c r="G46" s="18" t="n">
        <v>20.11036655</v>
      </c>
      <c r="H46" s="20" t="n">
        <v>2.05975265</v>
      </c>
      <c r="I46" s="18" t="n">
        <v>41.34034948</v>
      </c>
      <c r="J46" s="20" t="n">
        <v>2.41749066</v>
      </c>
      <c r="K46" s="18" t="n">
        <v>0</v>
      </c>
      <c r="L46" s="20" t="n">
        <v>0</v>
      </c>
      <c r="M46" s="18" t="s">
        <v>404</v>
      </c>
      <c r="N46" s="20" t="s">
        <v>404</v>
      </c>
      <c r="O46" s="18" t="n">
        <v>0</v>
      </c>
      <c r="P46" s="20" t="n">
        <v>0</v>
      </c>
      <c r="Q46" s="18" t="n">
        <v>0</v>
      </c>
      <c r="R46" s="20" t="n">
        <v>0</v>
      </c>
      <c r="S46" s="18" t="n">
        <v>7.17683686</v>
      </c>
      <c r="T46" s="20" t="n">
        <v>1.12817796</v>
      </c>
    </row>
    <row r="47" spans="1:20">
      <c r="A47" s="15" t="s">
        <v>444</v>
      </c>
      <c r="B47" s="17" t="n">
        <v>5928</v>
      </c>
      <c r="C47" s="18">
        <f>(0.0/B47*100)</f>
        <v/>
      </c>
      <c r="D47" s="19" t="n">
        <v>5928</v>
      </c>
      <c r="E47" s="18" t="n">
        <v>49.31530341</v>
      </c>
      <c r="F47" s="20" t="n">
        <v>3.69027971</v>
      </c>
      <c r="G47" s="18" t="n">
        <v>19.91270876</v>
      </c>
      <c r="H47" s="20" t="n">
        <v>2.86738814</v>
      </c>
      <c r="I47" s="18" t="n">
        <v>28.09985921</v>
      </c>
      <c r="J47" s="20" t="n">
        <v>3.55945192</v>
      </c>
      <c r="K47" s="18" t="n">
        <v>0</v>
      </c>
      <c r="L47" s="20" t="n">
        <v>0</v>
      </c>
      <c r="M47" s="18" t="s">
        <v>404</v>
      </c>
      <c r="N47" s="20" t="s">
        <v>404</v>
      </c>
      <c r="O47" s="18" t="n">
        <v>0</v>
      </c>
      <c r="P47" s="20" t="n">
        <v>0</v>
      </c>
      <c r="Q47" s="18" t="n">
        <v>0</v>
      </c>
      <c r="R47" s="20" t="n">
        <v>0</v>
      </c>
      <c r="S47" s="18" t="n">
        <v>2.67212861</v>
      </c>
      <c r="T47" s="20" t="n">
        <v>1.31373547</v>
      </c>
    </row>
    <row r="48" spans="1:20">
      <c r="A48" s="15" t="s">
        <v>445</v>
      </c>
      <c r="B48" s="17" t="n">
        <v>9841</v>
      </c>
      <c r="C48" s="18">
        <f>(40.0/B48*100)</f>
        <v/>
      </c>
      <c r="D48" s="19" t="n">
        <v>9801</v>
      </c>
      <c r="E48" s="18" t="n">
        <v>53.09422767</v>
      </c>
      <c r="F48" s="20" t="n">
        <v>4.10098374</v>
      </c>
      <c r="G48" s="18" t="n">
        <v>40.97995502</v>
      </c>
      <c r="H48" s="20" t="n">
        <v>4.19890877</v>
      </c>
      <c r="I48" s="18" t="n">
        <v>5.71038837</v>
      </c>
      <c r="J48" s="20" t="n">
        <v>2.38982775</v>
      </c>
      <c r="K48" s="18" t="n">
        <v>0</v>
      </c>
      <c r="L48" s="20" t="n">
        <v>0</v>
      </c>
      <c r="M48" s="18" t="s">
        <v>404</v>
      </c>
      <c r="N48" s="20" t="s">
        <v>404</v>
      </c>
      <c r="O48" s="18" t="n">
        <v>0</v>
      </c>
      <c r="P48" s="20" t="n">
        <v>0</v>
      </c>
      <c r="Q48" s="18" t="n">
        <v>0</v>
      </c>
      <c r="R48" s="20" t="n">
        <v>0</v>
      </c>
      <c r="S48" s="18" t="n">
        <v>0.21542894</v>
      </c>
      <c r="T48" s="20" t="n">
        <v>0.2104557</v>
      </c>
    </row>
    <row r="49" spans="1:20">
      <c r="A49" s="15" t="s">
        <v>446</v>
      </c>
      <c r="B49" s="17" t="n">
        <v>6349</v>
      </c>
      <c r="C49" s="18">
        <f>(52.0/B49*100)</f>
        <v/>
      </c>
      <c r="D49" s="19" t="n">
        <v>6297</v>
      </c>
      <c r="E49" s="18" t="n">
        <v>27.60792478</v>
      </c>
      <c r="F49" s="20" t="n">
        <v>3.3650889</v>
      </c>
      <c r="G49" s="18" t="n">
        <v>31.70737494</v>
      </c>
      <c r="H49" s="20" t="n">
        <v>3.52707463</v>
      </c>
      <c r="I49" s="18" t="n">
        <v>38.92879769</v>
      </c>
      <c r="J49" s="20" t="n">
        <v>3.78093952</v>
      </c>
      <c r="K49" s="18" t="n">
        <v>0</v>
      </c>
      <c r="L49" s="20" t="n">
        <v>0</v>
      </c>
      <c r="M49" s="18" t="s">
        <v>404</v>
      </c>
      <c r="N49" s="20" t="s">
        <v>404</v>
      </c>
      <c r="O49" s="18" t="n">
        <v>0</v>
      </c>
      <c r="P49" s="20" t="n">
        <v>0</v>
      </c>
      <c r="Q49" s="18" t="n">
        <v>0</v>
      </c>
      <c r="R49" s="20" t="n">
        <v>0</v>
      </c>
      <c r="S49" s="18" t="n">
        <v>1.75590259</v>
      </c>
      <c r="T49" s="20" t="n">
        <v>0.46754859</v>
      </c>
    </row>
    <row r="50" spans="1:20">
      <c r="A50" s="15" t="s">
        <v>447</v>
      </c>
      <c r="B50" s="17" t="n">
        <v>11795</v>
      </c>
      <c r="C50" s="18">
        <f>(1031.0/B50*100)</f>
        <v/>
      </c>
      <c r="D50" s="19" t="n">
        <v>10764</v>
      </c>
      <c r="E50" s="18" t="n">
        <v>16.06829453</v>
      </c>
      <c r="F50" s="20" t="n">
        <v>2.58764473</v>
      </c>
      <c r="G50" s="18" t="n">
        <v>39.5088766</v>
      </c>
      <c r="H50" s="20" t="n">
        <v>2.95187548</v>
      </c>
      <c r="I50" s="18" t="n">
        <v>38.15666729</v>
      </c>
      <c r="J50" s="20" t="n">
        <v>3.27057331</v>
      </c>
      <c r="K50" s="18" t="n">
        <v>0</v>
      </c>
      <c r="L50" s="20" t="n">
        <v>0</v>
      </c>
      <c r="M50" s="18" t="s">
        <v>404</v>
      </c>
      <c r="N50" s="20" t="s">
        <v>404</v>
      </c>
      <c r="O50" s="18" t="n">
        <v>0</v>
      </c>
      <c r="P50" s="20" t="n">
        <v>0</v>
      </c>
      <c r="Q50" s="18" t="n">
        <v>0</v>
      </c>
      <c r="R50" s="20" t="n">
        <v>0</v>
      </c>
      <c r="S50" s="18" t="n">
        <v>6.26616158</v>
      </c>
      <c r="T50" s="20" t="n">
        <v>1.57890352</v>
      </c>
    </row>
    <row r="51" spans="1:20">
      <c r="A51" s="15" t="s">
        <v>448</v>
      </c>
      <c r="B51" s="17" t="n">
        <v>6866</v>
      </c>
      <c r="C51" s="18">
        <f>(0.0/B51*100)</f>
        <v/>
      </c>
      <c r="D51" s="19" t="n">
        <v>6866</v>
      </c>
      <c r="E51" s="18" t="n">
        <v>36.81269687</v>
      </c>
      <c r="F51" s="20" t="n">
        <v>3.72588206</v>
      </c>
      <c r="G51" s="18" t="n">
        <v>25.3734543</v>
      </c>
      <c r="H51" s="20" t="n">
        <v>3.56100149</v>
      </c>
      <c r="I51" s="18" t="n">
        <v>36.83106489</v>
      </c>
      <c r="J51" s="20" t="n">
        <v>3.8132268</v>
      </c>
      <c r="K51" s="18" t="n">
        <v>0</v>
      </c>
      <c r="L51" s="20" t="n">
        <v>0</v>
      </c>
      <c r="M51" s="18" t="s">
        <v>404</v>
      </c>
      <c r="N51" s="20" t="s">
        <v>404</v>
      </c>
      <c r="O51" s="18" t="n">
        <v>0</v>
      </c>
      <c r="P51" s="20" t="n">
        <v>0</v>
      </c>
      <c r="Q51" s="18" t="n">
        <v>0</v>
      </c>
      <c r="R51" s="20" t="n">
        <v>0</v>
      </c>
      <c r="S51" s="18" t="n">
        <v>0.98278393</v>
      </c>
      <c r="T51" s="20" t="n">
        <v>0.70395916</v>
      </c>
    </row>
    <row r="52" spans="1:20">
      <c r="A52" s="15" t="s">
        <v>449</v>
      </c>
      <c r="B52" s="17" t="n">
        <v>5809</v>
      </c>
      <c r="C52" s="18">
        <f>(0.0/B52*100)</f>
        <v/>
      </c>
      <c r="D52" s="19" t="n">
        <v>5809</v>
      </c>
      <c r="E52" s="18" t="n">
        <v>33.50973726</v>
      </c>
      <c r="F52" s="20" t="n">
        <v>3.65029988</v>
      </c>
      <c r="G52" s="18" t="n">
        <v>34.92394427</v>
      </c>
      <c r="H52" s="20" t="n">
        <v>3.51051979</v>
      </c>
      <c r="I52" s="18" t="n">
        <v>30.78337253</v>
      </c>
      <c r="J52" s="20" t="n">
        <v>3.50360853</v>
      </c>
      <c r="K52" s="18" t="n">
        <v>0</v>
      </c>
      <c r="L52" s="20" t="n">
        <v>0</v>
      </c>
      <c r="M52" s="18" t="s">
        <v>404</v>
      </c>
      <c r="N52" s="20" t="s">
        <v>404</v>
      </c>
      <c r="O52" s="18" t="n">
        <v>0</v>
      </c>
      <c r="P52" s="20" t="n">
        <v>0</v>
      </c>
      <c r="Q52" s="18" t="n">
        <v>0</v>
      </c>
      <c r="R52" s="20" t="n">
        <v>0</v>
      </c>
      <c r="S52" s="18" t="n">
        <v>0.78294594</v>
      </c>
      <c r="T52" s="20" t="n">
        <v>0.08023548</v>
      </c>
    </row>
    <row r="53" spans="1:20">
      <c r="A53" s="15" t="s">
        <v>450</v>
      </c>
      <c r="B53" s="17" t="n">
        <v>5571</v>
      </c>
      <c r="C53" s="18">
        <f>(0.0/B53*100)</f>
        <v/>
      </c>
      <c r="D53" s="19" t="n">
        <v>5571</v>
      </c>
      <c r="E53" s="18" t="n">
        <v>66.01586265</v>
      </c>
      <c r="F53" s="20" t="n">
        <v>0.14676142</v>
      </c>
      <c r="G53" s="18" t="n">
        <v>27.60565077</v>
      </c>
      <c r="H53" s="20" t="n">
        <v>0.11888315</v>
      </c>
      <c r="I53" s="18" t="n">
        <v>5.19289634</v>
      </c>
      <c r="J53" s="20" t="n">
        <v>0.08998815</v>
      </c>
      <c r="K53" s="18" t="n">
        <v>0</v>
      </c>
      <c r="L53" s="20" t="n">
        <v>0</v>
      </c>
      <c r="M53" s="18" t="s">
        <v>404</v>
      </c>
      <c r="N53" s="20" t="s">
        <v>404</v>
      </c>
      <c r="O53" s="18" t="n">
        <v>0</v>
      </c>
      <c r="P53" s="20" t="n">
        <v>0</v>
      </c>
      <c r="Q53" s="18" t="n">
        <v>0</v>
      </c>
      <c r="R53" s="20" t="n">
        <v>0</v>
      </c>
      <c r="S53" s="18" t="n">
        <v>1.18559025</v>
      </c>
      <c r="T53" s="20" t="n">
        <v>0.02937528</v>
      </c>
    </row>
    <row r="54" spans="1:20">
      <c r="A54" s="15" t="s">
        <v>451</v>
      </c>
      <c r="B54" s="17" t="n">
        <v>4740</v>
      </c>
      <c r="C54" s="18">
        <f>(199.0/B54*100)</f>
        <v/>
      </c>
      <c r="D54" s="19" t="n">
        <v>4541</v>
      </c>
      <c r="E54" s="18" t="n">
        <v>51.90560952</v>
      </c>
      <c r="F54" s="20" t="n">
        <v>3.86671941</v>
      </c>
      <c r="G54" s="18" t="n">
        <v>29.73736103</v>
      </c>
      <c r="H54" s="20" t="n">
        <v>3.31116984</v>
      </c>
      <c r="I54" s="18" t="n">
        <v>15.72796059</v>
      </c>
      <c r="J54" s="20" t="n">
        <v>3.1060584</v>
      </c>
      <c r="K54" s="18" t="n">
        <v>0</v>
      </c>
      <c r="L54" s="20" t="n">
        <v>0</v>
      </c>
      <c r="M54" s="18" t="s">
        <v>404</v>
      </c>
      <c r="N54" s="20" t="s">
        <v>404</v>
      </c>
      <c r="O54" s="18" t="n">
        <v>0</v>
      </c>
      <c r="P54" s="20" t="n">
        <v>0</v>
      </c>
      <c r="Q54" s="18" t="n">
        <v>0</v>
      </c>
      <c r="R54" s="20" t="n">
        <v>0</v>
      </c>
      <c r="S54" s="18" t="n">
        <v>2.62906886</v>
      </c>
      <c r="T54" s="20" t="n">
        <v>1.10129995</v>
      </c>
    </row>
    <row r="55" spans="1:20">
      <c r="A55" s="15" t="s">
        <v>452</v>
      </c>
      <c r="B55" s="17" t="n">
        <v>5316</v>
      </c>
      <c r="C55" s="18">
        <f>(43.0/B55*100)</f>
        <v/>
      </c>
      <c r="D55" s="19" t="n">
        <v>5273</v>
      </c>
      <c r="E55" s="18" t="n">
        <v>21.66189853</v>
      </c>
      <c r="F55" s="20" t="n">
        <v>2.61733265</v>
      </c>
      <c r="G55" s="18" t="n">
        <v>52.18082498</v>
      </c>
      <c r="H55" s="20" t="n">
        <v>3.62119453</v>
      </c>
      <c r="I55" s="18" t="n">
        <v>23.80303467</v>
      </c>
      <c r="J55" s="20" t="n">
        <v>3.08479751</v>
      </c>
      <c r="K55" s="18" t="n">
        <v>0</v>
      </c>
      <c r="L55" s="20" t="n">
        <v>0</v>
      </c>
      <c r="M55" s="18" t="s">
        <v>404</v>
      </c>
      <c r="N55" s="20" t="s">
        <v>404</v>
      </c>
      <c r="O55" s="18" t="n">
        <v>0</v>
      </c>
      <c r="P55" s="20" t="n">
        <v>0</v>
      </c>
      <c r="Q55" s="18" t="n">
        <v>0</v>
      </c>
      <c r="R55" s="20" t="n">
        <v>0</v>
      </c>
      <c r="S55" s="18" t="n">
        <v>2.35424182</v>
      </c>
      <c r="T55" s="20" t="n">
        <v>0.95295427</v>
      </c>
    </row>
    <row r="56" spans="1:20">
      <c r="A56" s="15" t="s">
        <v>453</v>
      </c>
      <c r="B56" s="17" t="n">
        <v>5359</v>
      </c>
      <c r="C56" s="18">
        <f>(0.0/B56*100)</f>
        <v/>
      </c>
      <c r="D56" s="19" t="n">
        <v>5359</v>
      </c>
      <c r="E56" s="18" t="n">
        <v>5.16806624</v>
      </c>
      <c r="F56" s="20" t="n">
        <v>2.1305469</v>
      </c>
      <c r="G56" s="18" t="n">
        <v>59.10721802</v>
      </c>
      <c r="H56" s="20" t="n">
        <v>4.48659896</v>
      </c>
      <c r="I56" s="18" t="n">
        <v>31.26833695</v>
      </c>
      <c r="J56" s="20" t="n">
        <v>4.23666534</v>
      </c>
      <c r="K56" s="18" t="n">
        <v>0</v>
      </c>
      <c r="L56" s="20" t="n">
        <v>0</v>
      </c>
      <c r="M56" s="18" t="s">
        <v>404</v>
      </c>
      <c r="N56" s="20" t="s">
        <v>404</v>
      </c>
      <c r="O56" s="18" t="n">
        <v>0</v>
      </c>
      <c r="P56" s="20" t="n">
        <v>0</v>
      </c>
      <c r="Q56" s="18" t="n">
        <v>0</v>
      </c>
      <c r="R56" s="20" t="n">
        <v>0</v>
      </c>
      <c r="S56" s="18" t="n">
        <v>4.45637879</v>
      </c>
      <c r="T56" s="20" t="n">
        <v>1.66814099</v>
      </c>
    </row>
    <row r="57" spans="1:20">
      <c r="A57" s="15" t="s">
        <v>454</v>
      </c>
      <c r="B57" s="17" t="n">
        <v>6513</v>
      </c>
      <c r="C57" s="18">
        <f>(0.0/B57*100)</f>
        <v/>
      </c>
      <c r="D57" s="19" t="n">
        <v>6513</v>
      </c>
      <c r="E57" s="18" t="n">
        <v>40.76786278</v>
      </c>
      <c r="F57" s="20" t="n">
        <v>3.53825472</v>
      </c>
      <c r="G57" s="18" t="n">
        <v>43.69285688</v>
      </c>
      <c r="H57" s="20" t="n">
        <v>3.78902125</v>
      </c>
      <c r="I57" s="18" t="n">
        <v>11.92405121</v>
      </c>
      <c r="J57" s="20" t="n">
        <v>2.78358235</v>
      </c>
      <c r="K57" s="18" t="n">
        <v>0</v>
      </c>
      <c r="L57" s="20" t="n">
        <v>0</v>
      </c>
      <c r="M57" s="18" t="s">
        <v>404</v>
      </c>
      <c r="N57" s="20" t="s">
        <v>404</v>
      </c>
      <c r="O57" s="18" t="n">
        <v>0</v>
      </c>
      <c r="P57" s="20" t="n">
        <v>0</v>
      </c>
      <c r="Q57" s="18" t="n">
        <v>2.64915079</v>
      </c>
      <c r="R57" s="20" t="n">
        <v>0.79809964</v>
      </c>
      <c r="S57" s="18" t="n">
        <v>0.96607834</v>
      </c>
      <c r="T57" s="20" t="n">
        <v>0.63843162</v>
      </c>
    </row>
    <row r="58" spans="1:20">
      <c r="A58" s="15" t="s">
        <v>455</v>
      </c>
      <c r="B58" s="17" t="n">
        <v>7267</v>
      </c>
      <c r="C58" s="18">
        <f>(0.0/B58*100)</f>
        <v/>
      </c>
      <c r="D58" s="19" t="n">
        <v>7267</v>
      </c>
      <c r="E58" s="18" t="n">
        <v>51.13824031</v>
      </c>
      <c r="F58" s="20" t="n">
        <v>3.50545076</v>
      </c>
      <c r="G58" s="18" t="n">
        <v>26.57546047</v>
      </c>
      <c r="H58" s="20" t="n">
        <v>3.37016468</v>
      </c>
      <c r="I58" s="18" t="n">
        <v>20.40047595</v>
      </c>
      <c r="J58" s="20" t="n">
        <v>2.31616863</v>
      </c>
      <c r="K58" s="18" t="n">
        <v>0</v>
      </c>
      <c r="L58" s="20" t="n">
        <v>0</v>
      </c>
      <c r="M58" s="18" t="s">
        <v>404</v>
      </c>
      <c r="N58" s="20" t="s">
        <v>404</v>
      </c>
      <c r="O58" s="18" t="n">
        <v>0</v>
      </c>
      <c r="P58" s="20" t="n">
        <v>0</v>
      </c>
      <c r="Q58" s="18" t="n">
        <v>1.12312611</v>
      </c>
      <c r="R58" s="20" t="n">
        <v>0.79012447</v>
      </c>
      <c r="S58" s="18" t="n">
        <v>0.76269716</v>
      </c>
      <c r="T58" s="20" t="n">
        <v>0.54252553</v>
      </c>
    </row>
    <row r="59" spans="1:20">
      <c r="A59" s="15" t="s">
        <v>456</v>
      </c>
      <c r="B59" s="17" t="n">
        <v>4826</v>
      </c>
      <c r="C59" s="18">
        <f>(0.0/B59*100)</f>
        <v/>
      </c>
      <c r="D59" s="19" t="n">
        <v>4826</v>
      </c>
      <c r="E59" s="18" t="n">
        <v>64.73513761</v>
      </c>
      <c r="F59" s="20" t="n">
        <v>1.45186187</v>
      </c>
      <c r="G59" s="18" t="n">
        <v>18.25557153</v>
      </c>
      <c r="H59" s="20" t="n">
        <v>1.26822086</v>
      </c>
      <c r="I59" s="18" t="n">
        <v>11.59978766</v>
      </c>
      <c r="J59" s="20" t="n">
        <v>0.73017938</v>
      </c>
      <c r="K59" s="18" t="n">
        <v>0</v>
      </c>
      <c r="L59" s="20" t="n">
        <v>0</v>
      </c>
      <c r="M59" s="18" t="s">
        <v>404</v>
      </c>
      <c r="N59" s="20" t="s">
        <v>404</v>
      </c>
      <c r="O59" s="18" t="n">
        <v>0.1607594</v>
      </c>
      <c r="P59" s="20" t="n">
        <v>0.16082586</v>
      </c>
      <c r="Q59" s="18" t="n">
        <v>3.83225231</v>
      </c>
      <c r="R59" s="20" t="n">
        <v>0.12792296</v>
      </c>
      <c r="S59" s="18" t="n">
        <v>1.41649148</v>
      </c>
      <c r="T59" s="20" t="n">
        <v>0.23536229</v>
      </c>
    </row>
    <row r="60" spans="1:20">
      <c r="A60" s="15" t="s">
        <v>457</v>
      </c>
      <c r="B60" s="17" t="n">
        <v>4546</v>
      </c>
      <c r="C60" s="18">
        <f>(0.0/B60*100)</f>
        <v/>
      </c>
      <c r="D60" s="19" t="n">
        <v>4546</v>
      </c>
      <c r="E60" s="18" t="n">
        <v>28.59816054</v>
      </c>
      <c r="F60" s="20" t="n">
        <v>3.2571063</v>
      </c>
      <c r="G60" s="18" t="n">
        <v>49.91073494</v>
      </c>
      <c r="H60" s="20" t="n">
        <v>3.26661632</v>
      </c>
      <c r="I60" s="18" t="n">
        <v>12.9109254</v>
      </c>
      <c r="J60" s="20" t="n">
        <v>2.49488122</v>
      </c>
      <c r="K60" s="18" t="n">
        <v>0</v>
      </c>
      <c r="L60" s="20" t="n">
        <v>0</v>
      </c>
      <c r="M60" s="18" t="s">
        <v>404</v>
      </c>
      <c r="N60" s="20" t="s">
        <v>404</v>
      </c>
      <c r="O60" s="18" t="n">
        <v>0</v>
      </c>
      <c r="P60" s="20" t="n">
        <v>0</v>
      </c>
      <c r="Q60" s="18" t="n">
        <v>0.21310965</v>
      </c>
      <c r="R60" s="20" t="n">
        <v>0.21475288</v>
      </c>
      <c r="S60" s="18" t="n">
        <v>8.367069470000001</v>
      </c>
      <c r="T60" s="20" t="n">
        <v>1.89107837</v>
      </c>
    </row>
    <row r="61" spans="1:20">
      <c r="A61" s="15" t="s">
        <v>458</v>
      </c>
      <c r="B61" s="17" t="n">
        <v>6525</v>
      </c>
      <c r="C61" s="18">
        <f>(0.0/B61*100)</f>
        <v/>
      </c>
      <c r="D61" s="19" t="n">
        <v>6525</v>
      </c>
      <c r="E61" s="18" t="n">
        <v>6.76466319</v>
      </c>
      <c r="F61" s="20" t="n">
        <v>1.43619261</v>
      </c>
      <c r="G61" s="18" t="n">
        <v>26.1018825</v>
      </c>
      <c r="H61" s="20" t="n">
        <v>2.58096807</v>
      </c>
      <c r="I61" s="18" t="n">
        <v>66.43061116</v>
      </c>
      <c r="J61" s="20" t="n">
        <v>2.60574271</v>
      </c>
      <c r="K61" s="18" t="n">
        <v>0</v>
      </c>
      <c r="L61" s="20" t="n">
        <v>0</v>
      </c>
      <c r="M61" s="18" t="s">
        <v>404</v>
      </c>
      <c r="N61" s="20" t="s">
        <v>404</v>
      </c>
      <c r="O61" s="18" t="n">
        <v>0</v>
      </c>
      <c r="P61" s="20" t="n">
        <v>0</v>
      </c>
      <c r="Q61" s="18" t="n">
        <v>0</v>
      </c>
      <c r="R61" s="20" t="n">
        <v>0</v>
      </c>
      <c r="S61" s="18" t="n">
        <v>0.70284315</v>
      </c>
      <c r="T61" s="20" t="n">
        <v>0.5713378</v>
      </c>
    </row>
    <row r="62" spans="1:20">
      <c r="A62" s="15" t="s">
        <v>459</v>
      </c>
      <c r="B62" s="17" t="n">
        <v>4476</v>
      </c>
      <c r="C62" s="18">
        <f>(0.0/B62*100)</f>
        <v/>
      </c>
      <c r="D62" s="19" t="n">
        <v>4476</v>
      </c>
      <c r="E62" s="18" t="n">
        <v>0.87196978</v>
      </c>
      <c r="F62" s="20" t="n">
        <v>0.0127154</v>
      </c>
      <c r="G62" s="18" t="n">
        <v>73.87052446</v>
      </c>
      <c r="H62" s="20" t="n">
        <v>0.0713131</v>
      </c>
      <c r="I62" s="18" t="n">
        <v>25.25750576</v>
      </c>
      <c r="J62" s="20" t="n">
        <v>0.06865359</v>
      </c>
      <c r="K62" s="18" t="n">
        <v>0</v>
      </c>
      <c r="L62" s="20" t="n">
        <v>0</v>
      </c>
      <c r="M62" s="18" t="s">
        <v>404</v>
      </c>
      <c r="N62" s="20" t="s">
        <v>404</v>
      </c>
      <c r="O62" s="18" t="n">
        <v>0</v>
      </c>
      <c r="P62" s="20" t="n">
        <v>0</v>
      </c>
      <c r="Q62" s="18" t="n">
        <v>0</v>
      </c>
      <c r="R62" s="20" t="n">
        <v>0</v>
      </c>
      <c r="S62" s="18" t="n">
        <v>0</v>
      </c>
      <c r="T62" s="20" t="n">
        <v>0</v>
      </c>
    </row>
    <row r="63" spans="1:20">
      <c r="A63" s="15" t="s">
        <v>460</v>
      </c>
      <c r="B63" s="17" t="n">
        <v>5324</v>
      </c>
      <c r="C63" s="18">
        <f>(0.0/B63*100)</f>
        <v/>
      </c>
      <c r="D63" s="19" t="n">
        <v>5324</v>
      </c>
      <c r="E63" s="18" t="n">
        <v>45.3013981</v>
      </c>
      <c r="F63" s="20" t="n">
        <v>0.17165721</v>
      </c>
      <c r="G63" s="18" t="n">
        <v>16.99362498</v>
      </c>
      <c r="H63" s="20" t="n">
        <v>0.13296578</v>
      </c>
      <c r="I63" s="18" t="n">
        <v>26.7089623</v>
      </c>
      <c r="J63" s="20" t="n">
        <v>0.16639559</v>
      </c>
      <c r="K63" s="18" t="n">
        <v>0</v>
      </c>
      <c r="L63" s="20" t="n">
        <v>0</v>
      </c>
      <c r="M63" s="18" t="s">
        <v>404</v>
      </c>
      <c r="N63" s="20" t="s">
        <v>404</v>
      </c>
      <c r="O63" s="18" t="n">
        <v>0</v>
      </c>
      <c r="P63" s="20" t="n">
        <v>0</v>
      </c>
      <c r="Q63" s="18" t="n">
        <v>0.44172582</v>
      </c>
      <c r="R63" s="20" t="n">
        <v>0.01087589</v>
      </c>
      <c r="S63" s="18" t="n">
        <v>10.55428881</v>
      </c>
      <c r="T63" s="20" t="n">
        <v>0.07836584000000001</v>
      </c>
    </row>
    <row r="64" spans="1:20">
      <c r="A64" s="15" t="s">
        <v>461</v>
      </c>
      <c r="B64" s="17" t="n">
        <v>3634</v>
      </c>
      <c r="C64" s="18">
        <f>(27.0/B64*100)</f>
        <v/>
      </c>
      <c r="D64" s="19" t="n">
        <v>3607</v>
      </c>
      <c r="E64" s="18" t="n">
        <v>29.40944274</v>
      </c>
      <c r="F64" s="20" t="n">
        <v>0.11858959</v>
      </c>
      <c r="G64" s="18" t="n">
        <v>26.85583058</v>
      </c>
      <c r="H64" s="20" t="n">
        <v>0.10307982</v>
      </c>
      <c r="I64" s="18" t="n">
        <v>37.37364336</v>
      </c>
      <c r="J64" s="20" t="n">
        <v>0.1135014</v>
      </c>
      <c r="K64" s="18" t="n">
        <v>0</v>
      </c>
      <c r="L64" s="20" t="n">
        <v>0</v>
      </c>
      <c r="M64" s="18" t="s">
        <v>404</v>
      </c>
      <c r="N64" s="20" t="s">
        <v>404</v>
      </c>
      <c r="O64" s="18" t="n">
        <v>0</v>
      </c>
      <c r="P64" s="20" t="n">
        <v>0</v>
      </c>
      <c r="Q64" s="18" t="n">
        <v>2.62535835</v>
      </c>
      <c r="R64" s="20" t="n">
        <v>0.00407613</v>
      </c>
      <c r="S64" s="18" t="n">
        <v>3.73572497</v>
      </c>
      <c r="T64" s="20" t="n">
        <v>0.03750138</v>
      </c>
    </row>
    <row r="65" spans="1:20">
      <c r="A65" s="15" t="s">
        <v>462</v>
      </c>
      <c r="B65" s="17" t="n">
        <v>5325</v>
      </c>
      <c r="C65" s="18">
        <f>(0.0/B65*100)</f>
        <v/>
      </c>
      <c r="D65" s="19" t="n">
        <v>5325</v>
      </c>
      <c r="E65" s="18" t="n">
        <v>68.22181145</v>
      </c>
      <c r="F65" s="20" t="n">
        <v>3.18670294</v>
      </c>
      <c r="G65" s="18" t="n">
        <v>22.92744459</v>
      </c>
      <c r="H65" s="20" t="n">
        <v>2.82231721</v>
      </c>
      <c r="I65" s="18" t="n">
        <v>6.67607345</v>
      </c>
      <c r="J65" s="20" t="n">
        <v>1.83339884</v>
      </c>
      <c r="K65" s="18" t="n">
        <v>0</v>
      </c>
      <c r="L65" s="20" t="n">
        <v>0</v>
      </c>
      <c r="M65" s="18" t="s">
        <v>404</v>
      </c>
      <c r="N65" s="20" t="s">
        <v>404</v>
      </c>
      <c r="O65" s="18" t="n">
        <v>0.3835566</v>
      </c>
      <c r="P65" s="20" t="n">
        <v>0.39548502</v>
      </c>
      <c r="Q65" s="18" t="n">
        <v>0.66061941</v>
      </c>
      <c r="R65" s="20" t="n">
        <v>0.66070351</v>
      </c>
      <c r="S65" s="18" t="n">
        <v>1.1304945</v>
      </c>
      <c r="T65" s="20" t="n">
        <v>0.8148048</v>
      </c>
    </row>
    <row r="66" spans="1:20">
      <c r="A66" s="15" t="s">
        <v>463</v>
      </c>
      <c r="B66" s="17" t="n">
        <v>5665</v>
      </c>
      <c r="C66" s="18">
        <f>(0.0/B66*100)</f>
        <v/>
      </c>
      <c r="D66" s="19" t="n">
        <v>5665</v>
      </c>
      <c r="E66" s="18" t="n">
        <v>48.56967022</v>
      </c>
      <c r="F66" s="20" t="n">
        <v>0.46049337</v>
      </c>
      <c r="G66" s="18" t="n">
        <v>35.80758992</v>
      </c>
      <c r="H66" s="20" t="n">
        <v>0.48808554</v>
      </c>
      <c r="I66" s="18" t="n">
        <v>15.62273986</v>
      </c>
      <c r="J66" s="20" t="n">
        <v>0.12347775</v>
      </c>
      <c r="K66" s="18" t="n">
        <v>0</v>
      </c>
      <c r="L66" s="20" t="n">
        <v>0</v>
      </c>
      <c r="M66" s="18" t="s">
        <v>404</v>
      </c>
      <c r="N66" s="20" t="s">
        <v>404</v>
      </c>
      <c r="O66" s="18" t="n">
        <v>0</v>
      </c>
      <c r="P66" s="20" t="n">
        <v>0</v>
      </c>
      <c r="Q66" s="18" t="n">
        <v>0</v>
      </c>
      <c r="R66" s="20" t="n">
        <v>0</v>
      </c>
      <c r="S66" s="18" t="n">
        <v>0</v>
      </c>
      <c r="T66" s="20" t="n">
        <v>0</v>
      </c>
    </row>
    <row r="67" spans="1:20">
      <c r="A67" s="15" t="s">
        <v>464</v>
      </c>
      <c r="B67" s="17" t="n">
        <v>6971</v>
      </c>
      <c r="C67" s="18">
        <f>(0.0/B67*100)</f>
        <v/>
      </c>
      <c r="D67" s="19" t="n">
        <v>6971</v>
      </c>
      <c r="E67" s="18" t="n">
        <v>23.11402095</v>
      </c>
      <c r="F67" s="20" t="n">
        <v>2.55257045</v>
      </c>
      <c r="G67" s="18" t="n">
        <v>29.59785066</v>
      </c>
      <c r="H67" s="20" t="n">
        <v>2.80529517</v>
      </c>
      <c r="I67" s="18" t="n">
        <v>45.60047203</v>
      </c>
      <c r="J67" s="20" t="n">
        <v>3.25235855</v>
      </c>
      <c r="K67" s="18" t="n">
        <v>0</v>
      </c>
      <c r="L67" s="20" t="n">
        <v>0</v>
      </c>
      <c r="M67" s="18" t="s">
        <v>404</v>
      </c>
      <c r="N67" s="20" t="s">
        <v>404</v>
      </c>
      <c r="O67" s="18" t="n">
        <v>0</v>
      </c>
      <c r="P67" s="20" t="n">
        <v>0</v>
      </c>
      <c r="Q67" s="18" t="n">
        <v>0</v>
      </c>
      <c r="R67" s="20" t="n">
        <v>0</v>
      </c>
      <c r="S67" s="18" t="n">
        <v>1.68765636</v>
      </c>
      <c r="T67" s="20" t="n">
        <v>0.72415669</v>
      </c>
    </row>
    <row r="68" spans="1:20">
      <c r="A68" s="15" t="s">
        <v>465</v>
      </c>
      <c r="B68" s="17" t="n">
        <v>12083</v>
      </c>
      <c r="C68" s="18">
        <f>(0.0/B68*100)</f>
        <v/>
      </c>
      <c r="D68" s="19" t="n">
        <v>12083</v>
      </c>
      <c r="E68" s="18" t="n">
        <v>57.05375867</v>
      </c>
      <c r="F68" s="20" t="n">
        <v>0.09056632000000001</v>
      </c>
      <c r="G68" s="18" t="n">
        <v>39.06125602</v>
      </c>
      <c r="H68" s="20" t="n">
        <v>0.09854760999999999</v>
      </c>
      <c r="I68" s="18" t="n">
        <v>3.15417977</v>
      </c>
      <c r="J68" s="20" t="n">
        <v>0.03515919</v>
      </c>
      <c r="K68" s="18" t="n">
        <v>0</v>
      </c>
      <c r="L68" s="20" t="n">
        <v>0</v>
      </c>
      <c r="M68" s="18" t="s">
        <v>404</v>
      </c>
      <c r="N68" s="20" t="s">
        <v>404</v>
      </c>
      <c r="O68" s="18" t="n">
        <v>0</v>
      </c>
      <c r="P68" s="20" t="n">
        <v>0</v>
      </c>
      <c r="Q68" s="18" t="n">
        <v>0</v>
      </c>
      <c r="R68" s="20" t="n">
        <v>0</v>
      </c>
      <c r="S68" s="18" t="n">
        <v>0.73080554</v>
      </c>
      <c r="T68" s="20" t="n">
        <v>0.02197892</v>
      </c>
    </row>
    <row r="69" spans="1:20">
      <c r="A69" s="15" t="s">
        <v>466</v>
      </c>
      <c r="B69" s="17" t="n">
        <v>4876</v>
      </c>
      <c r="C69" s="18">
        <f>(0.0/B69*100)</f>
        <v/>
      </c>
      <c r="D69" s="19" t="n">
        <v>4876</v>
      </c>
      <c r="E69" s="18" t="n">
        <v>38.55087739</v>
      </c>
      <c r="F69" s="20" t="n">
        <v>3.76533558</v>
      </c>
      <c r="G69" s="18" t="n">
        <v>45.89957725</v>
      </c>
      <c r="H69" s="20" t="n">
        <v>4.32096898</v>
      </c>
      <c r="I69" s="18" t="n">
        <v>14.96015982</v>
      </c>
      <c r="J69" s="20" t="n">
        <v>3.07577424</v>
      </c>
      <c r="K69" s="18" t="n">
        <v>0</v>
      </c>
      <c r="L69" s="20" t="n">
        <v>0</v>
      </c>
      <c r="M69" s="18" t="s">
        <v>404</v>
      </c>
      <c r="N69" s="20" t="s">
        <v>404</v>
      </c>
      <c r="O69" s="18" t="n">
        <v>0</v>
      </c>
      <c r="P69" s="20" t="n">
        <v>0</v>
      </c>
      <c r="Q69" s="18" t="n">
        <v>0</v>
      </c>
      <c r="R69" s="20" t="n">
        <v>0</v>
      </c>
      <c r="S69" s="18" t="n">
        <v>0.58938554</v>
      </c>
      <c r="T69" s="20" t="n">
        <v>0.58913321</v>
      </c>
    </row>
    <row r="70" spans="1:20">
      <c r="A70" s="15" t="s">
        <v>467</v>
      </c>
      <c r="B70" s="17" t="n">
        <v>6036</v>
      </c>
      <c r="C70" s="18">
        <f>(0.0/B70*100)</f>
        <v/>
      </c>
      <c r="D70" s="19" t="n">
        <v>6036</v>
      </c>
      <c r="E70" s="18" t="n">
        <v>58.23134247</v>
      </c>
      <c r="F70" s="20" t="n">
        <v>4.121013</v>
      </c>
      <c r="G70" s="18" t="n">
        <v>35.00668466</v>
      </c>
      <c r="H70" s="20" t="n">
        <v>4.41713793</v>
      </c>
      <c r="I70" s="18" t="n">
        <v>6.23967566</v>
      </c>
      <c r="J70" s="20" t="n">
        <v>2.29525913</v>
      </c>
      <c r="K70" s="18" t="n">
        <v>0</v>
      </c>
      <c r="L70" s="20" t="n">
        <v>0</v>
      </c>
      <c r="M70" s="18" t="s">
        <v>404</v>
      </c>
      <c r="N70" s="20" t="s">
        <v>404</v>
      </c>
      <c r="O70" s="18" t="n">
        <v>0</v>
      </c>
      <c r="P70" s="20" t="n">
        <v>0</v>
      </c>
      <c r="Q70" s="18" t="n">
        <v>0</v>
      </c>
      <c r="R70" s="20" t="n">
        <v>0</v>
      </c>
      <c r="S70" s="18" t="n">
        <v>0.52229721</v>
      </c>
      <c r="T70" s="20" t="n">
        <v>0.36681523</v>
      </c>
    </row>
    <row r="71" spans="1:20">
      <c r="A71" s="15" t="s">
        <v>468</v>
      </c>
      <c r="B71" s="17" t="n">
        <v>6115</v>
      </c>
      <c r="C71" s="18">
        <f>(0.0/B71*100)</f>
        <v/>
      </c>
      <c r="D71" s="19" t="n">
        <v>6115</v>
      </c>
      <c r="E71" s="18" t="n">
        <v>46.10976176</v>
      </c>
      <c r="F71" s="20" t="n">
        <v>1.40900609</v>
      </c>
      <c r="G71" s="18" t="n">
        <v>49.84549679</v>
      </c>
      <c r="H71" s="20" t="n">
        <v>1.3906683</v>
      </c>
      <c r="I71" s="18" t="n">
        <v>3.09229397</v>
      </c>
      <c r="J71" s="20" t="n">
        <v>0.05306874</v>
      </c>
      <c r="K71" s="18" t="n">
        <v>0</v>
      </c>
      <c r="L71" s="20" t="n">
        <v>0</v>
      </c>
      <c r="M71" s="18" t="s">
        <v>404</v>
      </c>
      <c r="N71" s="20" t="s">
        <v>404</v>
      </c>
      <c r="O71" s="18" t="n">
        <v>0</v>
      </c>
      <c r="P71" s="20" t="n">
        <v>0</v>
      </c>
      <c r="Q71" s="18" t="n">
        <v>0</v>
      </c>
      <c r="R71" s="20" t="n">
        <v>0</v>
      </c>
      <c r="S71" s="18" t="n">
        <v>0.95244748</v>
      </c>
      <c r="T71" s="20" t="n">
        <v>0.02576455</v>
      </c>
    </row>
    <row r="72" spans="1:20">
      <c r="A72" s="15" t="s">
        <v>469</v>
      </c>
      <c r="B72" s="17" t="n">
        <v>7708</v>
      </c>
      <c r="C72" s="18">
        <f>(0.0/B72*100)</f>
        <v/>
      </c>
      <c r="D72" s="19" t="n">
        <v>7708</v>
      </c>
      <c r="E72" s="18" t="n">
        <v>13.85973403</v>
      </c>
      <c r="F72" s="20" t="n">
        <v>2.1724121</v>
      </c>
      <c r="G72" s="18" t="n">
        <v>55.60851343</v>
      </c>
      <c r="H72" s="20" t="n">
        <v>3.19925975</v>
      </c>
      <c r="I72" s="18" t="n">
        <v>28.30754199</v>
      </c>
      <c r="J72" s="20" t="n">
        <v>2.930291</v>
      </c>
      <c r="K72" s="18" t="n">
        <v>0</v>
      </c>
      <c r="L72" s="20" t="n">
        <v>0</v>
      </c>
      <c r="M72" s="18" t="s">
        <v>404</v>
      </c>
      <c r="N72" s="20" t="s">
        <v>404</v>
      </c>
      <c r="O72" s="18" t="n">
        <v>0</v>
      </c>
      <c r="P72" s="20" t="n">
        <v>0</v>
      </c>
      <c r="Q72" s="18" t="n">
        <v>0</v>
      </c>
      <c r="R72" s="20" t="n">
        <v>0</v>
      </c>
      <c r="S72" s="18" t="n">
        <v>2.22421055</v>
      </c>
      <c r="T72" s="20" t="n">
        <v>1.06039591</v>
      </c>
    </row>
    <row r="73" spans="1:20">
      <c r="A73" s="15" t="s">
        <v>470</v>
      </c>
      <c r="B73" s="17" t="n">
        <v>8249</v>
      </c>
      <c r="C73" s="18">
        <f>(0.0/B73*100)</f>
        <v/>
      </c>
      <c r="D73" s="19" t="n">
        <v>8249</v>
      </c>
      <c r="E73" s="18" t="n">
        <v>42.36284557</v>
      </c>
      <c r="F73" s="20" t="n">
        <v>4.39084373</v>
      </c>
      <c r="G73" s="18" t="n">
        <v>49.57546381</v>
      </c>
      <c r="H73" s="20" t="n">
        <v>4.16315721</v>
      </c>
      <c r="I73" s="18" t="n">
        <v>5.67070842</v>
      </c>
      <c r="J73" s="20" t="n">
        <v>1.62526386</v>
      </c>
      <c r="K73" s="18" t="n">
        <v>0</v>
      </c>
      <c r="L73" s="20" t="n">
        <v>0</v>
      </c>
      <c r="M73" s="18" t="s">
        <v>404</v>
      </c>
      <c r="N73" s="20" t="s">
        <v>404</v>
      </c>
      <c r="O73" s="18" t="n">
        <v>0</v>
      </c>
      <c r="P73" s="20" t="n">
        <v>0</v>
      </c>
      <c r="Q73" s="18" t="n">
        <v>0</v>
      </c>
      <c r="R73" s="20" t="n">
        <v>0</v>
      </c>
      <c r="S73" s="18" t="n">
        <v>2.3909822</v>
      </c>
      <c r="T73" s="20" t="n">
        <v>1.11789983</v>
      </c>
    </row>
    <row r="74" spans="1:20">
      <c r="A74" s="15" t="s">
        <v>471</v>
      </c>
      <c r="B74" s="17" t="n">
        <v>4692</v>
      </c>
      <c r="C74" s="18">
        <f>(484.0/B74*100)</f>
        <v/>
      </c>
      <c r="D74" s="19" t="n">
        <v>4208</v>
      </c>
      <c r="E74" s="18" t="n">
        <v>39.7854625</v>
      </c>
      <c r="F74" s="20" t="n">
        <v>0.29969777</v>
      </c>
      <c r="G74" s="18" t="n">
        <v>35.32314113</v>
      </c>
      <c r="H74" s="20" t="n">
        <v>0.27497477</v>
      </c>
      <c r="I74" s="18" t="n">
        <v>23.2930782</v>
      </c>
      <c r="J74" s="20" t="n">
        <v>0.24029873</v>
      </c>
      <c r="K74" s="18" t="n">
        <v>0</v>
      </c>
      <c r="L74" s="20" t="n">
        <v>0</v>
      </c>
      <c r="M74" s="18" t="s">
        <v>404</v>
      </c>
      <c r="N74" s="20" t="s">
        <v>404</v>
      </c>
      <c r="O74" s="18" t="n">
        <v>0</v>
      </c>
      <c r="P74" s="20" t="n">
        <v>0</v>
      </c>
      <c r="Q74" s="18" t="n">
        <v>1.27863132</v>
      </c>
      <c r="R74" s="20" t="n">
        <v>0.05498735</v>
      </c>
      <c r="S74" s="18" t="n">
        <v>0.31968686</v>
      </c>
      <c r="T74" s="20" t="n">
        <v>0.04809512</v>
      </c>
    </row>
    <row r="75" spans="1:20">
      <c r="A75" s="15" t="s">
        <v>472</v>
      </c>
      <c r="B75" s="17" t="n">
        <v>5375</v>
      </c>
      <c r="C75" s="18">
        <f>(483.0/B75*100)</f>
        <v/>
      </c>
      <c r="D75" s="19" t="n">
        <v>4892</v>
      </c>
      <c r="E75" s="18" t="n">
        <v>69.59385602</v>
      </c>
      <c r="F75" s="20" t="n">
        <v>3.92343846</v>
      </c>
      <c r="G75" s="18" t="n">
        <v>5.22141049</v>
      </c>
      <c r="H75" s="20" t="n">
        <v>1.81747231</v>
      </c>
      <c r="I75" s="18" t="n">
        <v>15.84179643</v>
      </c>
      <c r="J75" s="20" t="n">
        <v>2.95850412</v>
      </c>
      <c r="K75" s="18" t="n">
        <v>0</v>
      </c>
      <c r="L75" s="20" t="n">
        <v>0</v>
      </c>
      <c r="M75" s="18" t="s">
        <v>404</v>
      </c>
      <c r="N75" s="20" t="s">
        <v>404</v>
      </c>
      <c r="O75" s="18" t="n">
        <v>0</v>
      </c>
      <c r="P75" s="20" t="n">
        <v>0</v>
      </c>
      <c r="Q75" s="18" t="n">
        <v>0</v>
      </c>
      <c r="R75" s="20" t="n">
        <v>0</v>
      </c>
      <c r="S75" s="18" t="n">
        <v>9.342937060000001</v>
      </c>
      <c r="T75" s="20" t="n">
        <v>2.5113117</v>
      </c>
    </row>
    <row r="76" spans="1:20">
      <c r="A76" s="15" t="s">
        <v>473</v>
      </c>
      <c r="B76" s="17" t="n">
        <v>14167</v>
      </c>
      <c r="C76" s="18">
        <f>(1400.0/B76*100)</f>
        <v/>
      </c>
      <c r="D76" s="19" t="n">
        <v>12767</v>
      </c>
      <c r="E76" s="18" t="n">
        <v>47.30930196</v>
      </c>
      <c r="F76" s="20" t="n">
        <v>2.28743362</v>
      </c>
      <c r="G76" s="18" t="n">
        <v>39.62625707</v>
      </c>
      <c r="H76" s="20" t="n">
        <v>2.10530131</v>
      </c>
      <c r="I76" s="18" t="n">
        <v>4.3513239</v>
      </c>
      <c r="J76" s="20" t="n">
        <v>1.38416755</v>
      </c>
      <c r="K76" s="18" t="n">
        <v>0</v>
      </c>
      <c r="L76" s="20" t="n">
        <v>0</v>
      </c>
      <c r="M76" s="18" t="s">
        <v>404</v>
      </c>
      <c r="N76" s="20" t="s">
        <v>404</v>
      </c>
      <c r="O76" s="18" t="n">
        <v>0</v>
      </c>
      <c r="P76" s="20" t="n">
        <v>0</v>
      </c>
      <c r="Q76" s="18" t="n">
        <v>0</v>
      </c>
      <c r="R76" s="20" t="n">
        <v>0</v>
      </c>
      <c r="S76" s="18" t="n">
        <v>8.713117069999999</v>
      </c>
      <c r="T76" s="20" t="n">
        <v>1.61390883</v>
      </c>
    </row>
    <row r="77" spans="1:20">
      <c r="A77" s="15" t="s">
        <v>474</v>
      </c>
      <c r="B77" s="17" t="n">
        <v>6062</v>
      </c>
      <c r="C77" s="18">
        <f>(0.0/B77*100)</f>
        <v/>
      </c>
      <c r="D77" s="19" t="n">
        <v>6062</v>
      </c>
      <c r="E77" s="18" t="n">
        <v>19.56648252</v>
      </c>
      <c r="F77" s="20" t="n">
        <v>2.44306913</v>
      </c>
      <c r="G77" s="18" t="n">
        <v>13.69153186</v>
      </c>
      <c r="H77" s="20" t="n">
        <v>2.00533674</v>
      </c>
      <c r="I77" s="18" t="n">
        <v>66.74198561999999</v>
      </c>
      <c r="J77" s="20" t="n">
        <v>3.10616119</v>
      </c>
      <c r="K77" s="18" t="n">
        <v>0</v>
      </c>
      <c r="L77" s="20" t="n">
        <v>0</v>
      </c>
      <c r="M77" s="18" t="s">
        <v>404</v>
      </c>
      <c r="N77" s="20" t="s">
        <v>404</v>
      </c>
      <c r="O77" s="18" t="n">
        <v>0</v>
      </c>
      <c r="P77" s="20" t="n">
        <v>0</v>
      </c>
      <c r="Q77" s="18" t="n">
        <v>0</v>
      </c>
      <c r="R77" s="20" t="n">
        <v>0</v>
      </c>
      <c r="S77" s="18" t="n">
        <v>0</v>
      </c>
      <c r="T77" s="20" t="n">
        <v>0</v>
      </c>
    </row>
    <row r="78" spans="1:20">
      <c r="A78" s="15" t="s">
        <v>475</v>
      </c>
      <c r="B78" s="17" t="n">
        <v>5826</v>
      </c>
      <c r="C78" s="18">
        <f>(0.0/B78*100)</f>
        <v/>
      </c>
      <c r="D78" s="19" t="n">
        <v>5826</v>
      </c>
      <c r="E78" s="18" t="n">
        <v>39.75018418</v>
      </c>
      <c r="F78" s="20" t="n">
        <v>3.81083478</v>
      </c>
      <c r="G78" s="18" t="n">
        <v>39.87766924</v>
      </c>
      <c r="H78" s="20" t="n">
        <v>4.03477575</v>
      </c>
      <c r="I78" s="18" t="n">
        <v>19.17232141</v>
      </c>
      <c r="J78" s="20" t="n">
        <v>2.97843101</v>
      </c>
      <c r="K78" s="18" t="n">
        <v>0</v>
      </c>
      <c r="L78" s="20" t="n">
        <v>0</v>
      </c>
      <c r="M78" s="18" t="s">
        <v>404</v>
      </c>
      <c r="N78" s="20" t="s">
        <v>404</v>
      </c>
      <c r="O78" s="18" t="n">
        <v>0</v>
      </c>
      <c r="P78" s="20" t="n">
        <v>0</v>
      </c>
      <c r="Q78" s="18" t="n">
        <v>0</v>
      </c>
      <c r="R78" s="20" t="n">
        <v>0</v>
      </c>
      <c r="S78" s="18" t="n">
        <v>1.19982517</v>
      </c>
      <c r="T78" s="20" t="n">
        <v>0.84342578</v>
      </c>
    </row>
    <row customHeight="1" ht="25" r="79" spans="1:20">
      <c r="A79" s="15" t="s">
        <v>476</v>
      </c>
      <c r="B79" s="17" t="n">
        <v>1657</v>
      </c>
      <c r="C79" s="18">
        <f>(21.0/B79*100)</f>
        <v/>
      </c>
      <c r="D79" s="19" t="n">
        <v>1636</v>
      </c>
      <c r="E79" s="18" t="n">
        <v>23.30702993</v>
      </c>
      <c r="F79" s="20" t="n">
        <v>6.66122339</v>
      </c>
      <c r="G79" s="18" t="n">
        <v>36.41535366</v>
      </c>
      <c r="H79" s="20" t="n">
        <v>7.6828671</v>
      </c>
      <c r="I79" s="18" t="n">
        <v>38.81340371</v>
      </c>
      <c r="J79" s="20" t="n">
        <v>7.18675759</v>
      </c>
      <c r="K79" s="18" t="n">
        <v>0</v>
      </c>
      <c r="L79" s="20" t="n">
        <v>0</v>
      </c>
      <c r="M79" s="18" t="s">
        <v>404</v>
      </c>
      <c r="N79" s="20" t="s">
        <v>404</v>
      </c>
      <c r="O79" s="18" t="n">
        <v>0</v>
      </c>
      <c r="P79" s="20" t="n">
        <v>0</v>
      </c>
      <c r="Q79" s="18" t="n">
        <v>0</v>
      </c>
      <c r="R79" s="20" t="n">
        <v>0</v>
      </c>
      <c r="S79" s="18" t="n">
        <v>1.4642127</v>
      </c>
      <c r="T79" s="20" t="n">
        <v>1.11926836</v>
      </c>
    </row>
    <row r="80" spans="1:20">
      <c r="A80" s="15" t="s">
        <v>477</v>
      </c>
      <c r="B80" s="17" t="n">
        <v>7841</v>
      </c>
      <c r="C80" s="18">
        <f>(0.0/B80*100)</f>
        <v/>
      </c>
      <c r="D80" s="19" t="n">
        <v>7841</v>
      </c>
      <c r="E80" s="18" t="n">
        <v>66.98647826</v>
      </c>
      <c r="F80" s="20" t="n">
        <v>3.258728</v>
      </c>
      <c r="G80" s="18" t="n">
        <v>28.59873537</v>
      </c>
      <c r="H80" s="20" t="n">
        <v>3.57557128</v>
      </c>
      <c r="I80" s="18" t="n">
        <v>4.41478637</v>
      </c>
      <c r="J80" s="20" t="n">
        <v>1.64923531</v>
      </c>
      <c r="K80" s="18" t="n">
        <v>0</v>
      </c>
      <c r="L80" s="20" t="n">
        <v>0</v>
      </c>
      <c r="M80" s="18" t="s">
        <v>404</v>
      </c>
      <c r="N80" s="20" t="s">
        <v>404</v>
      </c>
      <c r="O80" s="18" t="n">
        <v>0</v>
      </c>
      <c r="P80" s="20" t="n">
        <v>0</v>
      </c>
      <c r="Q80" s="18" t="n">
        <v>0</v>
      </c>
      <c r="R80" s="20" t="n">
        <v>0</v>
      </c>
      <c r="S80" s="18" t="n">
        <v>0</v>
      </c>
      <c r="T80" s="20" t="n">
        <v>0</v>
      </c>
    </row>
    <row r="81" spans="1:20">
      <c r="A81" s="21" t="s">
        <v>478</v>
      </c>
      <c r="B81" s="17" t="n">
        <v>8861</v>
      </c>
      <c r="C81" s="18">
        <f>(0.0/B81*100)</f>
        <v/>
      </c>
      <c r="D81" s="19" t="n">
        <v>8861</v>
      </c>
      <c r="E81" s="18" t="n">
        <v>66.84569209</v>
      </c>
      <c r="F81" s="20" t="n">
        <v>4.05658518</v>
      </c>
      <c r="G81" s="18" t="n">
        <v>30.07136277</v>
      </c>
      <c r="H81" s="20" t="n">
        <v>3.94750052</v>
      </c>
      <c r="I81" s="18" t="n">
        <v>3.06296572</v>
      </c>
      <c r="J81" s="20" t="n">
        <v>1.32064499</v>
      </c>
      <c r="K81" s="18" t="n">
        <v>0</v>
      </c>
      <c r="L81" s="20" t="n">
        <v>0</v>
      </c>
      <c r="M81" s="18" t="s">
        <v>404</v>
      </c>
      <c r="N81" s="20" t="s">
        <v>404</v>
      </c>
      <c r="O81" s="18" t="n">
        <v>0</v>
      </c>
      <c r="P81" s="20" t="n">
        <v>0</v>
      </c>
      <c r="Q81" s="18" t="n">
        <v>0</v>
      </c>
      <c r="R81" s="20" t="n">
        <v>0</v>
      </c>
      <c r="S81" s="18" t="n">
        <v>0.01997943</v>
      </c>
      <c r="T81" s="20" t="n">
        <v>0.00074735</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688</v>
      </c>
    </row>
    <row customHeight="1" ht="30" r="4" spans="1:20">
      <c r="A4" s="6" t="n"/>
      <c r="B4" s="7" t="s">
        <v>385</v>
      </c>
      <c r="C4" s="7" t="s">
        <v>386</v>
      </c>
      <c r="D4" s="8" t="s">
        <v>385</v>
      </c>
      <c r="E4" s="9" t="s">
        <v>504</v>
      </c>
      <c r="F4" s="10" t="n"/>
      <c r="G4" s="9" t="s">
        <v>689</v>
      </c>
      <c r="H4" s="10" t="n"/>
      <c r="I4" s="9" t="s">
        <v>690</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36.37885877</v>
      </c>
      <c r="F7" s="20" t="n">
        <v>1.97187346</v>
      </c>
      <c r="G7" s="18" t="n">
        <v>44.05385211</v>
      </c>
      <c r="H7" s="20" t="n">
        <v>2.17902434</v>
      </c>
      <c r="I7" s="18" t="n">
        <v>12.16192473</v>
      </c>
      <c r="J7" s="20" t="n">
        <v>1.33033575</v>
      </c>
      <c r="K7" s="18" t="n">
        <v>5.82194794</v>
      </c>
      <c r="L7" s="20" t="n">
        <v>0.8727117599999999</v>
      </c>
      <c r="M7" s="18" t="s">
        <v>404</v>
      </c>
      <c r="N7" s="20" t="s">
        <v>404</v>
      </c>
      <c r="O7" s="18" t="n">
        <v>0</v>
      </c>
      <c r="P7" s="20" t="n">
        <v>0</v>
      </c>
      <c r="Q7" s="18" t="n">
        <v>0</v>
      </c>
      <c r="R7" s="20" t="n">
        <v>0</v>
      </c>
      <c r="S7" s="18" t="n">
        <v>1.58341644</v>
      </c>
      <c r="T7" s="20" t="n">
        <v>0.49759764</v>
      </c>
    </row>
    <row r="8" spans="1:20">
      <c r="A8" s="15" t="s">
        <v>405</v>
      </c>
      <c r="B8" s="17" t="n">
        <v>7007</v>
      </c>
      <c r="C8" s="18">
        <f>(0.0/B8*100)</f>
        <v/>
      </c>
      <c r="D8" s="19" t="n">
        <v>7007</v>
      </c>
      <c r="E8" s="18" t="n">
        <v>32.10944194</v>
      </c>
      <c r="F8" s="20" t="n">
        <v>3.6135557</v>
      </c>
      <c r="G8" s="18" t="n">
        <v>32.83763878</v>
      </c>
      <c r="H8" s="20" t="n">
        <v>3.13939696</v>
      </c>
      <c r="I8" s="18" t="n">
        <v>16.84876209</v>
      </c>
      <c r="J8" s="20" t="n">
        <v>2.70437646</v>
      </c>
      <c r="K8" s="18" t="n">
        <v>13.69775382</v>
      </c>
      <c r="L8" s="20" t="n">
        <v>2.51564148</v>
      </c>
      <c r="M8" s="18" t="s">
        <v>404</v>
      </c>
      <c r="N8" s="20" t="s">
        <v>404</v>
      </c>
      <c r="O8" s="18" t="n">
        <v>0</v>
      </c>
      <c r="P8" s="20" t="n">
        <v>0</v>
      </c>
      <c r="Q8" s="18" t="n">
        <v>0</v>
      </c>
      <c r="R8" s="20" t="n">
        <v>0</v>
      </c>
      <c r="S8" s="18" t="n">
        <v>4.50640337</v>
      </c>
      <c r="T8" s="20" t="n">
        <v>1.66826401</v>
      </c>
    </row>
    <row r="9" spans="1:20">
      <c r="A9" s="15" t="s">
        <v>406</v>
      </c>
      <c r="B9" s="17" t="n">
        <v>9651</v>
      </c>
      <c r="C9" s="18">
        <f>(200.0/B9*100)</f>
        <v/>
      </c>
      <c r="D9" s="19" t="n">
        <v>9451</v>
      </c>
      <c r="E9" s="18" t="n">
        <v>42.26817883</v>
      </c>
      <c r="F9" s="20" t="n">
        <v>2.71450747</v>
      </c>
      <c r="G9" s="18" t="n">
        <v>22.82270257</v>
      </c>
      <c r="H9" s="20" t="n">
        <v>2.42475207</v>
      </c>
      <c r="I9" s="18" t="n">
        <v>10.03630903</v>
      </c>
      <c r="J9" s="20" t="n">
        <v>2.01215284</v>
      </c>
      <c r="K9" s="18" t="n">
        <v>4.44395698</v>
      </c>
      <c r="L9" s="20" t="n">
        <v>1.11764921</v>
      </c>
      <c r="M9" s="18" t="s">
        <v>404</v>
      </c>
      <c r="N9" s="20" t="s">
        <v>404</v>
      </c>
      <c r="O9" s="18" t="n">
        <v>0</v>
      </c>
      <c r="P9" s="20" t="n">
        <v>0</v>
      </c>
      <c r="Q9" s="18" t="n">
        <v>0</v>
      </c>
      <c r="R9" s="20" t="n">
        <v>0</v>
      </c>
      <c r="S9" s="18" t="n">
        <v>20.42885258</v>
      </c>
      <c r="T9" s="20" t="n">
        <v>2.33659768</v>
      </c>
    </row>
    <row r="10" spans="1:20">
      <c r="A10" s="15" t="s">
        <v>407</v>
      </c>
      <c r="B10" s="17" t="n">
        <v>20058</v>
      </c>
      <c r="C10" s="18">
        <f>(3112.0/B10*100)</f>
        <v/>
      </c>
      <c r="D10" s="19" t="n">
        <v>16946</v>
      </c>
      <c r="E10" s="18" t="n">
        <v>20.68141751</v>
      </c>
      <c r="F10" s="20" t="n">
        <v>1.99646565</v>
      </c>
      <c r="G10" s="18" t="n">
        <v>39.61229391</v>
      </c>
      <c r="H10" s="20" t="n">
        <v>3.09347859</v>
      </c>
      <c r="I10" s="18" t="n">
        <v>21.6522732</v>
      </c>
      <c r="J10" s="20" t="n">
        <v>2.42916388</v>
      </c>
      <c r="K10" s="18" t="n">
        <v>15.87430719</v>
      </c>
      <c r="L10" s="20" t="n">
        <v>1.82149421</v>
      </c>
      <c r="M10" s="18" t="s">
        <v>404</v>
      </c>
      <c r="N10" s="20" t="s">
        <v>404</v>
      </c>
      <c r="O10" s="18" t="n">
        <v>0</v>
      </c>
      <c r="P10" s="20" t="n">
        <v>0</v>
      </c>
      <c r="Q10" s="18" t="n">
        <v>0</v>
      </c>
      <c r="R10" s="20" t="n">
        <v>0</v>
      </c>
      <c r="S10" s="18" t="n">
        <v>2.17970819</v>
      </c>
      <c r="T10" s="20" t="n">
        <v>0.88915065</v>
      </c>
    </row>
    <row r="11" spans="1:20">
      <c r="A11" s="15" t="s">
        <v>408</v>
      </c>
      <c r="B11" s="17" t="n">
        <v>7053</v>
      </c>
      <c r="C11" s="18">
        <f>(212.0/B11*100)</f>
        <v/>
      </c>
      <c r="D11" s="19" t="n">
        <v>6841</v>
      </c>
      <c r="E11" s="18" t="n">
        <v>56.43812926</v>
      </c>
      <c r="F11" s="20" t="n">
        <v>4.21666342</v>
      </c>
      <c r="G11" s="18" t="n">
        <v>10.81226783</v>
      </c>
      <c r="H11" s="20" t="n">
        <v>2.30982085</v>
      </c>
      <c r="I11" s="18" t="n">
        <v>24.81260985</v>
      </c>
      <c r="J11" s="20" t="n">
        <v>3.75125735</v>
      </c>
      <c r="K11" s="18" t="n">
        <v>7.93699306</v>
      </c>
      <c r="L11" s="20" t="n">
        <v>2.18453796</v>
      </c>
      <c r="M11" s="18" t="s">
        <v>404</v>
      </c>
      <c r="N11" s="20" t="s">
        <v>404</v>
      </c>
      <c r="O11" s="18" t="n">
        <v>0</v>
      </c>
      <c r="P11" s="20" t="n">
        <v>0</v>
      </c>
      <c r="Q11" s="18" t="n">
        <v>0</v>
      </c>
      <c r="R11" s="20" t="n">
        <v>0</v>
      </c>
      <c r="S11" s="18" t="n">
        <v>0</v>
      </c>
      <c r="T11" s="20" t="n">
        <v>0</v>
      </c>
    </row>
    <row r="12" spans="1:20">
      <c r="A12" s="15" t="s">
        <v>409</v>
      </c>
      <c r="B12" s="17" t="n">
        <v>6894</v>
      </c>
      <c r="C12" s="18">
        <f>(106.0/B12*100)</f>
        <v/>
      </c>
      <c r="D12" s="19" t="n">
        <v>6788</v>
      </c>
      <c r="E12" s="18" t="n">
        <v>40.93703791</v>
      </c>
      <c r="F12" s="20" t="n">
        <v>3.20738635</v>
      </c>
      <c r="G12" s="18" t="n">
        <v>49.57529504</v>
      </c>
      <c r="H12" s="20" t="n">
        <v>2.90731835</v>
      </c>
      <c r="I12" s="18" t="n">
        <v>5.81180964</v>
      </c>
      <c r="J12" s="20" t="n">
        <v>1.40718547</v>
      </c>
      <c r="K12" s="18" t="n">
        <v>3.67585742</v>
      </c>
      <c r="L12" s="20" t="n">
        <v>0.99786907</v>
      </c>
      <c r="M12" s="18" t="s">
        <v>404</v>
      </c>
      <c r="N12" s="20" t="s">
        <v>404</v>
      </c>
      <c r="O12" s="18" t="n">
        <v>0</v>
      </c>
      <c r="P12" s="20" t="n">
        <v>0</v>
      </c>
      <c r="Q12" s="18" t="n">
        <v>0</v>
      </c>
      <c r="R12" s="20" t="n">
        <v>0</v>
      </c>
      <c r="S12" s="18" t="n">
        <v>0</v>
      </c>
      <c r="T12" s="20" t="n">
        <v>0</v>
      </c>
    </row>
    <row r="13" spans="1:20">
      <c r="A13" s="15" t="s">
        <v>410</v>
      </c>
      <c r="B13" s="17" t="n">
        <v>7161</v>
      </c>
      <c r="C13" s="18">
        <f>(1175.0/B13*100)</f>
        <v/>
      </c>
      <c r="D13" s="19" t="n">
        <v>5986</v>
      </c>
      <c r="E13" s="18" t="n">
        <v>38.46681801</v>
      </c>
      <c r="F13" s="20" t="n">
        <v>3.6012931</v>
      </c>
      <c r="G13" s="18" t="n">
        <v>28.73426803</v>
      </c>
      <c r="H13" s="20" t="n">
        <v>3.57000711</v>
      </c>
      <c r="I13" s="18" t="n">
        <v>11.26676244</v>
      </c>
      <c r="J13" s="20" t="n">
        <v>2.28460886</v>
      </c>
      <c r="K13" s="18" t="n">
        <v>20.41743125</v>
      </c>
      <c r="L13" s="20" t="n">
        <v>3.01560547</v>
      </c>
      <c r="M13" s="18" t="s">
        <v>404</v>
      </c>
      <c r="N13" s="20" t="s">
        <v>404</v>
      </c>
      <c r="O13" s="18" t="n">
        <v>0</v>
      </c>
      <c r="P13" s="20" t="n">
        <v>0</v>
      </c>
      <c r="Q13" s="18" t="n">
        <v>0</v>
      </c>
      <c r="R13" s="20" t="n">
        <v>0</v>
      </c>
      <c r="S13" s="18" t="n">
        <v>1.11472027</v>
      </c>
      <c r="T13" s="20" t="n">
        <v>0.6379256</v>
      </c>
    </row>
    <row r="14" spans="1:20">
      <c r="A14" s="15" t="s">
        <v>411</v>
      </c>
      <c r="B14" s="17" t="n">
        <v>5587</v>
      </c>
      <c r="C14" s="18">
        <f>(0.0/B14*100)</f>
        <v/>
      </c>
      <c r="D14" s="19" t="n">
        <v>5587</v>
      </c>
      <c r="E14" s="18" t="n">
        <v>62.14243983</v>
      </c>
      <c r="F14" s="20" t="n">
        <v>3.0093336</v>
      </c>
      <c r="G14" s="18" t="n">
        <v>32.73179883</v>
      </c>
      <c r="H14" s="20" t="n">
        <v>2.9112308</v>
      </c>
      <c r="I14" s="18" t="n">
        <v>4.03990361</v>
      </c>
      <c r="J14" s="20" t="n">
        <v>1.09078937</v>
      </c>
      <c r="K14" s="18" t="n">
        <v>0.24918639</v>
      </c>
      <c r="L14" s="20" t="n">
        <v>0.24672258</v>
      </c>
      <c r="M14" s="18" t="s">
        <v>404</v>
      </c>
      <c r="N14" s="20" t="s">
        <v>404</v>
      </c>
      <c r="O14" s="18" t="n">
        <v>0</v>
      </c>
      <c r="P14" s="20" t="n">
        <v>0</v>
      </c>
      <c r="Q14" s="18" t="n">
        <v>0</v>
      </c>
      <c r="R14" s="20" t="n">
        <v>0</v>
      </c>
      <c r="S14" s="18" t="n">
        <v>0.83667134</v>
      </c>
      <c r="T14" s="20" t="n">
        <v>0.46294124</v>
      </c>
    </row>
    <row r="15" spans="1:20">
      <c r="A15" s="15" t="s">
        <v>412</v>
      </c>
      <c r="B15" s="17" t="n">
        <v>5882</v>
      </c>
      <c r="C15" s="18">
        <f>(0.0/B15*100)</f>
        <v/>
      </c>
      <c r="D15" s="19" t="n">
        <v>5882</v>
      </c>
      <c r="E15" s="18" t="n">
        <v>17.86441517</v>
      </c>
      <c r="F15" s="20" t="n">
        <v>2.78643065</v>
      </c>
      <c r="G15" s="18" t="n">
        <v>66.71246374</v>
      </c>
      <c r="H15" s="20" t="n">
        <v>3.6574848</v>
      </c>
      <c r="I15" s="18" t="n">
        <v>8.0610655</v>
      </c>
      <c r="J15" s="20" t="n">
        <v>2.19886568</v>
      </c>
      <c r="K15" s="18" t="n">
        <v>7.36205559</v>
      </c>
      <c r="L15" s="20" t="n">
        <v>2.16605818</v>
      </c>
      <c r="M15" s="18" t="s">
        <v>404</v>
      </c>
      <c r="N15" s="20" t="s">
        <v>404</v>
      </c>
      <c r="O15" s="18" t="n">
        <v>0</v>
      </c>
      <c r="P15" s="20" t="n">
        <v>0</v>
      </c>
      <c r="Q15" s="18" t="n">
        <v>0</v>
      </c>
      <c r="R15" s="20" t="n">
        <v>0</v>
      </c>
      <c r="S15" s="18" t="n">
        <v>0</v>
      </c>
      <c r="T15" s="20" t="n">
        <v>0</v>
      </c>
    </row>
    <row r="16" spans="1:20">
      <c r="A16" s="15" t="s">
        <v>413</v>
      </c>
      <c r="B16" s="17" t="n">
        <v>6108</v>
      </c>
      <c r="C16" s="18">
        <f>(495.0/B16*100)</f>
        <v/>
      </c>
      <c r="D16" s="19" t="n">
        <v>5613</v>
      </c>
      <c r="E16" s="18" t="n">
        <v>14.67434629</v>
      </c>
      <c r="F16" s="20" t="n">
        <v>2.18022474</v>
      </c>
      <c r="G16" s="18" t="n">
        <v>29.75606129</v>
      </c>
      <c r="H16" s="20" t="n">
        <v>3.19365228</v>
      </c>
      <c r="I16" s="18" t="n">
        <v>26.86872675</v>
      </c>
      <c r="J16" s="20" t="n">
        <v>3.01236296</v>
      </c>
      <c r="K16" s="18" t="n">
        <v>26.62938147</v>
      </c>
      <c r="L16" s="20" t="n">
        <v>3.18671031</v>
      </c>
      <c r="M16" s="18" t="s">
        <v>404</v>
      </c>
      <c r="N16" s="20" t="s">
        <v>404</v>
      </c>
      <c r="O16" s="18" t="n">
        <v>0</v>
      </c>
      <c r="P16" s="20" t="n">
        <v>0</v>
      </c>
      <c r="Q16" s="18" t="n">
        <v>0</v>
      </c>
      <c r="R16" s="20" t="n">
        <v>0</v>
      </c>
      <c r="S16" s="18" t="n">
        <v>2.0714842</v>
      </c>
      <c r="T16" s="20" t="n">
        <v>0.95286017</v>
      </c>
    </row>
    <row r="17" spans="1:20">
      <c r="A17" s="15" t="s">
        <v>414</v>
      </c>
      <c r="B17" s="17" t="n">
        <v>6504</v>
      </c>
      <c r="C17" s="18">
        <f>(1325.0/B17*100)</f>
        <v/>
      </c>
      <c r="D17" s="19" t="n">
        <v>5179</v>
      </c>
      <c r="E17" s="18" t="n">
        <v>30.91503383</v>
      </c>
      <c r="F17" s="20" t="n">
        <v>2.73093339</v>
      </c>
      <c r="G17" s="18" t="n">
        <v>22.12742373</v>
      </c>
      <c r="H17" s="20" t="n">
        <v>3.2002165</v>
      </c>
      <c r="I17" s="18" t="n">
        <v>28.91201056</v>
      </c>
      <c r="J17" s="20" t="n">
        <v>3.43233585</v>
      </c>
      <c r="K17" s="18" t="n">
        <v>17.09230479</v>
      </c>
      <c r="L17" s="20" t="n">
        <v>2.70018635</v>
      </c>
      <c r="M17" s="18" t="s">
        <v>404</v>
      </c>
      <c r="N17" s="20" t="s">
        <v>404</v>
      </c>
      <c r="O17" s="18" t="n">
        <v>0</v>
      </c>
      <c r="P17" s="20" t="n">
        <v>0</v>
      </c>
      <c r="Q17" s="18" t="n">
        <v>0</v>
      </c>
      <c r="R17" s="20" t="n">
        <v>0</v>
      </c>
      <c r="S17" s="18" t="n">
        <v>0.9532270900000001</v>
      </c>
      <c r="T17" s="20" t="n">
        <v>0.67650247</v>
      </c>
    </row>
    <row r="18" spans="1:20">
      <c r="A18" s="15" t="s">
        <v>415</v>
      </c>
      <c r="B18" s="17" t="n">
        <v>5532</v>
      </c>
      <c r="C18" s="18">
        <f>(0.0/B18*100)</f>
        <v/>
      </c>
      <c r="D18" s="19" t="n">
        <v>5532</v>
      </c>
      <c r="E18" s="18" t="n">
        <v>19.98063227</v>
      </c>
      <c r="F18" s="20" t="n">
        <v>3.25315455</v>
      </c>
      <c r="G18" s="18" t="n">
        <v>35.04376178</v>
      </c>
      <c r="H18" s="20" t="n">
        <v>4.051119</v>
      </c>
      <c r="I18" s="18" t="n">
        <v>21.96679282</v>
      </c>
      <c r="J18" s="20" t="n">
        <v>3.18662303</v>
      </c>
      <c r="K18" s="18" t="n">
        <v>19.28162842</v>
      </c>
      <c r="L18" s="20" t="n">
        <v>3.05075149</v>
      </c>
      <c r="M18" s="18" t="s">
        <v>404</v>
      </c>
      <c r="N18" s="20" t="s">
        <v>404</v>
      </c>
      <c r="O18" s="18" t="n">
        <v>0</v>
      </c>
      <c r="P18" s="20" t="n">
        <v>0</v>
      </c>
      <c r="Q18" s="18" t="n">
        <v>0</v>
      </c>
      <c r="R18" s="20" t="n">
        <v>0</v>
      </c>
      <c r="S18" s="18" t="n">
        <v>3.72718471</v>
      </c>
      <c r="T18" s="20" t="n">
        <v>1.40936177</v>
      </c>
    </row>
    <row r="19" spans="1:20">
      <c r="A19" s="15" t="s">
        <v>416</v>
      </c>
      <c r="B19" s="17" t="n">
        <v>5658</v>
      </c>
      <c r="C19" s="18">
        <f>(327.0/B19*100)</f>
        <v/>
      </c>
      <c r="D19" s="19" t="n">
        <v>5331</v>
      </c>
      <c r="E19" s="18" t="n">
        <v>43.2139993</v>
      </c>
      <c r="F19" s="20" t="n">
        <v>3.37271181</v>
      </c>
      <c r="G19" s="18" t="n">
        <v>29.00606286</v>
      </c>
      <c r="H19" s="20" t="n">
        <v>2.97063449</v>
      </c>
      <c r="I19" s="18" t="n">
        <v>15.28195507</v>
      </c>
      <c r="J19" s="20" t="n">
        <v>2.7340177</v>
      </c>
      <c r="K19" s="18" t="n">
        <v>11.03673358</v>
      </c>
      <c r="L19" s="20" t="n">
        <v>1.60491208</v>
      </c>
      <c r="M19" s="18" t="s">
        <v>404</v>
      </c>
      <c r="N19" s="20" t="s">
        <v>404</v>
      </c>
      <c r="O19" s="18" t="n">
        <v>0</v>
      </c>
      <c r="P19" s="20" t="n">
        <v>0</v>
      </c>
      <c r="Q19" s="18" t="n">
        <v>0</v>
      </c>
      <c r="R19" s="20" t="n">
        <v>0</v>
      </c>
      <c r="S19" s="18" t="n">
        <v>1.46124919</v>
      </c>
      <c r="T19" s="20" t="n">
        <v>1.02372219</v>
      </c>
    </row>
    <row r="20" spans="1:20">
      <c r="A20" s="15" t="s">
        <v>417</v>
      </c>
      <c r="B20" s="17" t="n">
        <v>3371</v>
      </c>
      <c r="C20" s="18">
        <f>(24.0/B20*100)</f>
        <v/>
      </c>
      <c r="D20" s="19" t="n">
        <v>3347</v>
      </c>
      <c r="E20" s="18" t="n">
        <v>63.41888712</v>
      </c>
      <c r="F20" s="20" t="n">
        <v>0.29822732</v>
      </c>
      <c r="G20" s="18" t="n">
        <v>26.3185561</v>
      </c>
      <c r="H20" s="20" t="n">
        <v>0.28131579</v>
      </c>
      <c r="I20" s="18" t="n">
        <v>7.61905853</v>
      </c>
      <c r="J20" s="20" t="n">
        <v>0.148867</v>
      </c>
      <c r="K20" s="18" t="n">
        <v>2.64349825</v>
      </c>
      <c r="L20" s="20" t="n">
        <v>0.10199417</v>
      </c>
      <c r="M20" s="18" t="s">
        <v>404</v>
      </c>
      <c r="N20" s="20" t="s">
        <v>404</v>
      </c>
      <c r="O20" s="18" t="n">
        <v>0</v>
      </c>
      <c r="P20" s="20" t="n">
        <v>0</v>
      </c>
      <c r="Q20" s="18" t="n">
        <v>0</v>
      </c>
      <c r="R20" s="20" t="n">
        <v>0</v>
      </c>
      <c r="S20" s="18" t="n">
        <v>0</v>
      </c>
      <c r="T20" s="20" t="n">
        <v>0</v>
      </c>
    </row>
    <row r="21" spans="1:20">
      <c r="A21" s="15" t="s">
        <v>418</v>
      </c>
      <c r="B21" s="17" t="n">
        <v>5741</v>
      </c>
      <c r="C21" s="18">
        <f>(0.0/B21*100)</f>
        <v/>
      </c>
      <c r="D21" s="19" t="n">
        <v>5741</v>
      </c>
      <c r="E21" s="18" t="n">
        <v>30.58943081</v>
      </c>
      <c r="F21" s="20" t="n">
        <v>3.57426473</v>
      </c>
      <c r="G21" s="18" t="n">
        <v>37.6453143</v>
      </c>
      <c r="H21" s="20" t="n">
        <v>3.78144293</v>
      </c>
      <c r="I21" s="18" t="n">
        <v>22.86515104</v>
      </c>
      <c r="J21" s="20" t="n">
        <v>3.15910368</v>
      </c>
      <c r="K21" s="18" t="n">
        <v>7.15745184</v>
      </c>
      <c r="L21" s="20" t="n">
        <v>2.18433928</v>
      </c>
      <c r="M21" s="18" t="s">
        <v>404</v>
      </c>
      <c r="N21" s="20" t="s">
        <v>404</v>
      </c>
      <c r="O21" s="18" t="n">
        <v>0</v>
      </c>
      <c r="P21" s="20" t="n">
        <v>0</v>
      </c>
      <c r="Q21" s="18" t="n">
        <v>0</v>
      </c>
      <c r="R21" s="20" t="n">
        <v>0</v>
      </c>
      <c r="S21" s="18" t="n">
        <v>1.74265201</v>
      </c>
      <c r="T21" s="20" t="n">
        <v>0.58530671</v>
      </c>
    </row>
    <row r="22" spans="1:20">
      <c r="A22" s="15" t="s">
        <v>419</v>
      </c>
      <c r="B22" s="17" t="n">
        <v>6598</v>
      </c>
      <c r="C22" s="18">
        <f>(0.0/B22*100)</f>
        <v/>
      </c>
      <c r="D22" s="19" t="n">
        <v>6598</v>
      </c>
      <c r="E22" s="18" t="n">
        <v>77.74917168</v>
      </c>
      <c r="F22" s="20" t="n">
        <v>3.39634714</v>
      </c>
      <c r="G22" s="18" t="n">
        <v>8.91917422</v>
      </c>
      <c r="H22" s="20" t="n">
        <v>2.27631661</v>
      </c>
      <c r="I22" s="18" t="n">
        <v>4.99196547</v>
      </c>
      <c r="J22" s="20" t="n">
        <v>1.71211496</v>
      </c>
      <c r="K22" s="18" t="n">
        <v>7.28299211</v>
      </c>
      <c r="L22" s="20" t="n">
        <v>2.06240451</v>
      </c>
      <c r="M22" s="18" t="s">
        <v>404</v>
      </c>
      <c r="N22" s="20" t="s">
        <v>404</v>
      </c>
      <c r="O22" s="18" t="n">
        <v>0</v>
      </c>
      <c r="P22" s="20" t="n">
        <v>0</v>
      </c>
      <c r="Q22" s="18" t="n">
        <v>0</v>
      </c>
      <c r="R22" s="20" t="n">
        <v>0</v>
      </c>
      <c r="S22" s="18" t="n">
        <v>1.05669651</v>
      </c>
      <c r="T22" s="20" t="n">
        <v>0.74631353</v>
      </c>
    </row>
    <row r="23" spans="1:20">
      <c r="A23" s="15" t="s">
        <v>420</v>
      </c>
      <c r="B23" s="17" t="n">
        <v>11583</v>
      </c>
      <c r="C23" s="18">
        <f>(3194.0/B23*100)</f>
        <v/>
      </c>
      <c r="D23" s="19" t="n">
        <v>8389</v>
      </c>
      <c r="E23" s="18" t="n">
        <v>24.18452364</v>
      </c>
      <c r="F23" s="20" t="n">
        <v>2.75299986</v>
      </c>
      <c r="G23" s="18" t="n">
        <v>17.47319702</v>
      </c>
      <c r="H23" s="20" t="n">
        <v>2.82061779</v>
      </c>
      <c r="I23" s="18" t="n">
        <v>47.08811222</v>
      </c>
      <c r="J23" s="20" t="n">
        <v>3.89710106</v>
      </c>
      <c r="K23" s="18" t="n">
        <v>11.06960414</v>
      </c>
      <c r="L23" s="20" t="n">
        <v>2.21195139</v>
      </c>
      <c r="M23" s="18" t="s">
        <v>404</v>
      </c>
      <c r="N23" s="20" t="s">
        <v>404</v>
      </c>
      <c r="O23" s="18" t="n">
        <v>0</v>
      </c>
      <c r="P23" s="20" t="n">
        <v>0</v>
      </c>
      <c r="Q23" s="18" t="n">
        <v>0</v>
      </c>
      <c r="R23" s="20" t="n">
        <v>0</v>
      </c>
      <c r="S23" s="18" t="n">
        <v>0.18456298</v>
      </c>
      <c r="T23" s="20" t="n">
        <v>0.18909559</v>
      </c>
    </row>
    <row r="24" spans="1:20">
      <c r="A24" s="15" t="s">
        <v>421</v>
      </c>
      <c r="B24" s="17" t="n">
        <v>6647</v>
      </c>
      <c r="C24" s="18">
        <f>(0.0/B24*100)</f>
        <v/>
      </c>
      <c r="D24" s="19" t="n">
        <v>6647</v>
      </c>
      <c r="E24" s="18" t="n">
        <v>68.12559357000001</v>
      </c>
      <c r="F24" s="20" t="n">
        <v>3.56036112</v>
      </c>
      <c r="G24" s="18" t="n">
        <v>12.98962736</v>
      </c>
      <c r="H24" s="20" t="n">
        <v>2.47744614</v>
      </c>
      <c r="I24" s="18" t="n">
        <v>17.09652869</v>
      </c>
      <c r="J24" s="20" t="n">
        <v>2.63821899</v>
      </c>
      <c r="K24" s="18" t="n">
        <v>1.78825038</v>
      </c>
      <c r="L24" s="20" t="n">
        <v>0.97764874</v>
      </c>
      <c r="M24" s="18" t="s">
        <v>404</v>
      </c>
      <c r="N24" s="20" t="s">
        <v>404</v>
      </c>
      <c r="O24" s="18" t="n">
        <v>0</v>
      </c>
      <c r="P24" s="20" t="n">
        <v>0</v>
      </c>
      <c r="Q24" s="18" t="n">
        <v>0</v>
      </c>
      <c r="R24" s="20" t="n">
        <v>0</v>
      </c>
      <c r="S24" s="18" t="n">
        <v>0</v>
      </c>
      <c r="T24" s="20" t="n">
        <v>0</v>
      </c>
    </row>
    <row r="25" spans="1:20">
      <c r="A25" s="15" t="s">
        <v>422</v>
      </c>
      <c r="B25" s="17" t="n">
        <v>5581</v>
      </c>
      <c r="C25" s="18">
        <f>(0.0/B25*100)</f>
        <v/>
      </c>
      <c r="D25" s="19" t="n">
        <v>5581</v>
      </c>
      <c r="E25" s="18" t="n">
        <v>82.90298409</v>
      </c>
      <c r="F25" s="20" t="n">
        <v>3.09201599</v>
      </c>
      <c r="G25" s="18" t="n">
        <v>7.69479009</v>
      </c>
      <c r="H25" s="20" t="n">
        <v>2.19667914</v>
      </c>
      <c r="I25" s="18" t="n">
        <v>7.68461869</v>
      </c>
      <c r="J25" s="20" t="n">
        <v>2.12743031</v>
      </c>
      <c r="K25" s="18" t="n">
        <v>1.05582096</v>
      </c>
      <c r="L25" s="20" t="n">
        <v>0.74040636</v>
      </c>
      <c r="M25" s="18" t="s">
        <v>404</v>
      </c>
      <c r="N25" s="20" t="s">
        <v>404</v>
      </c>
      <c r="O25" s="18" t="n">
        <v>0</v>
      </c>
      <c r="P25" s="20" t="n">
        <v>0</v>
      </c>
      <c r="Q25" s="18" t="n">
        <v>0</v>
      </c>
      <c r="R25" s="20" t="n">
        <v>0</v>
      </c>
      <c r="S25" s="18" t="n">
        <v>0.66178617</v>
      </c>
      <c r="T25" s="20" t="n">
        <v>0.66190471</v>
      </c>
    </row>
    <row r="26" spans="1:20">
      <c r="A26" s="15" t="s">
        <v>423</v>
      </c>
      <c r="B26" s="17" t="n">
        <v>4869</v>
      </c>
      <c r="C26" s="18">
        <f>(11.0/B26*100)</f>
        <v/>
      </c>
      <c r="D26" s="19" t="n">
        <v>4858</v>
      </c>
      <c r="E26" s="18" t="n">
        <v>53.82315304</v>
      </c>
      <c r="F26" s="20" t="n">
        <v>2.94773931</v>
      </c>
      <c r="G26" s="18" t="n">
        <v>41.17607017</v>
      </c>
      <c r="H26" s="20" t="n">
        <v>2.66902636</v>
      </c>
      <c r="I26" s="18" t="n">
        <v>2.22123579</v>
      </c>
      <c r="J26" s="20" t="n">
        <v>0.97371617</v>
      </c>
      <c r="K26" s="18" t="n">
        <v>1.96354845</v>
      </c>
      <c r="L26" s="20" t="n">
        <v>0.91794208</v>
      </c>
      <c r="M26" s="18" t="s">
        <v>404</v>
      </c>
      <c r="N26" s="20" t="s">
        <v>404</v>
      </c>
      <c r="O26" s="18" t="n">
        <v>0</v>
      </c>
      <c r="P26" s="20" t="n">
        <v>0</v>
      </c>
      <c r="Q26" s="18" t="n">
        <v>0</v>
      </c>
      <c r="R26" s="20" t="n">
        <v>0</v>
      </c>
      <c r="S26" s="18" t="n">
        <v>0.81599255</v>
      </c>
      <c r="T26" s="20" t="n">
        <v>0.60264217</v>
      </c>
    </row>
    <row r="27" spans="1:20">
      <c r="A27" s="15" t="s">
        <v>424</v>
      </c>
      <c r="B27" s="17" t="n">
        <v>5299</v>
      </c>
      <c r="C27" s="18">
        <f>(0.0/B27*100)</f>
        <v/>
      </c>
      <c r="D27" s="19" t="n">
        <v>5299</v>
      </c>
      <c r="E27" s="18" t="n">
        <v>12.20526093</v>
      </c>
      <c r="F27" s="20" t="n">
        <v>0.06511177999999999</v>
      </c>
      <c r="G27" s="18" t="n">
        <v>31.04900822</v>
      </c>
      <c r="H27" s="20" t="n">
        <v>0.09156615</v>
      </c>
      <c r="I27" s="18" t="n">
        <v>22.07325962</v>
      </c>
      <c r="J27" s="20" t="n">
        <v>0.08555741</v>
      </c>
      <c r="K27" s="18" t="n">
        <v>27.43600766</v>
      </c>
      <c r="L27" s="20" t="n">
        <v>0.08440293</v>
      </c>
      <c r="M27" s="18" t="s">
        <v>404</v>
      </c>
      <c r="N27" s="20" t="s">
        <v>404</v>
      </c>
      <c r="O27" s="18" t="n">
        <v>0</v>
      </c>
      <c r="P27" s="20" t="n">
        <v>0</v>
      </c>
      <c r="Q27" s="18" t="n">
        <v>0</v>
      </c>
      <c r="R27" s="20" t="n">
        <v>0</v>
      </c>
      <c r="S27" s="18" t="n">
        <v>7.23646357</v>
      </c>
      <c r="T27" s="20" t="n">
        <v>0.0497789</v>
      </c>
    </row>
    <row r="28" spans="1:20">
      <c r="A28" s="15" t="s">
        <v>425</v>
      </c>
      <c r="B28" s="17" t="n">
        <v>7568</v>
      </c>
      <c r="C28" s="18">
        <f>(0.0/B28*100)</f>
        <v/>
      </c>
      <c r="D28" s="19" t="n">
        <v>7568</v>
      </c>
      <c r="E28" s="18" t="n">
        <v>53.76292941</v>
      </c>
      <c r="F28" s="20" t="n">
        <v>3.88672683</v>
      </c>
      <c r="G28" s="18" t="n">
        <v>13.98486279</v>
      </c>
      <c r="H28" s="20" t="n">
        <v>2.11888377</v>
      </c>
      <c r="I28" s="18" t="n">
        <v>13.79647692</v>
      </c>
      <c r="J28" s="20" t="n">
        <v>2.16381825</v>
      </c>
      <c r="K28" s="18" t="n">
        <v>15.70990155</v>
      </c>
      <c r="L28" s="20" t="n">
        <v>2.95668523</v>
      </c>
      <c r="M28" s="18" t="s">
        <v>404</v>
      </c>
      <c r="N28" s="20" t="s">
        <v>404</v>
      </c>
      <c r="O28" s="18" t="n">
        <v>0</v>
      </c>
      <c r="P28" s="20" t="n">
        <v>0</v>
      </c>
      <c r="Q28" s="18" t="n">
        <v>0</v>
      </c>
      <c r="R28" s="20" t="n">
        <v>0</v>
      </c>
      <c r="S28" s="18" t="n">
        <v>2.74582935</v>
      </c>
      <c r="T28" s="20" t="n">
        <v>1.1833493</v>
      </c>
    </row>
    <row r="29" spans="1:20">
      <c r="A29" s="15" t="s">
        <v>426</v>
      </c>
      <c r="B29" s="17" t="n">
        <v>5385</v>
      </c>
      <c r="C29" s="18">
        <f>(1123.0/B29*100)</f>
        <v/>
      </c>
      <c r="D29" s="19" t="n">
        <v>4262</v>
      </c>
      <c r="E29" s="18" t="n">
        <v>46.31226072</v>
      </c>
      <c r="F29" s="20" t="n">
        <v>4.1273954</v>
      </c>
      <c r="G29" s="18" t="n">
        <v>13.85100353</v>
      </c>
      <c r="H29" s="20" t="n">
        <v>2.53434375</v>
      </c>
      <c r="I29" s="18" t="n">
        <v>3.56428571</v>
      </c>
      <c r="J29" s="20" t="n">
        <v>1.40268189</v>
      </c>
      <c r="K29" s="18" t="n">
        <v>35.56284834</v>
      </c>
      <c r="L29" s="20" t="n">
        <v>3.91797028</v>
      </c>
      <c r="M29" s="18" t="s">
        <v>404</v>
      </c>
      <c r="N29" s="20" t="s">
        <v>404</v>
      </c>
      <c r="O29" s="18" t="n">
        <v>0</v>
      </c>
      <c r="P29" s="20" t="n">
        <v>0</v>
      </c>
      <c r="Q29" s="18" t="n">
        <v>0</v>
      </c>
      <c r="R29" s="20" t="n">
        <v>0</v>
      </c>
      <c r="S29" s="18" t="n">
        <v>0.70960169</v>
      </c>
      <c r="T29" s="20" t="n">
        <v>0.7187557999999999</v>
      </c>
    </row>
    <row r="30" spans="1:20">
      <c r="A30" s="15" t="s">
        <v>427</v>
      </c>
      <c r="B30" s="17" t="n">
        <v>4520</v>
      </c>
      <c r="C30" s="18">
        <f>(1076.0/B30*100)</f>
        <v/>
      </c>
      <c r="D30" s="19" t="n">
        <v>3444</v>
      </c>
      <c r="E30" s="18" t="n">
        <v>41.2679318</v>
      </c>
      <c r="F30" s="20" t="n">
        <v>4.03075694</v>
      </c>
      <c r="G30" s="18" t="n">
        <v>46.53811436</v>
      </c>
      <c r="H30" s="20" t="n">
        <v>4.07216162</v>
      </c>
      <c r="I30" s="18" t="n">
        <v>10.17399002</v>
      </c>
      <c r="J30" s="20" t="n">
        <v>2.5567461</v>
      </c>
      <c r="K30" s="18" t="n">
        <v>1.45459941</v>
      </c>
      <c r="L30" s="20" t="n">
        <v>1.0785809</v>
      </c>
      <c r="M30" s="18" t="s">
        <v>404</v>
      </c>
      <c r="N30" s="20" t="s">
        <v>404</v>
      </c>
      <c r="O30" s="18" t="n">
        <v>0</v>
      </c>
      <c r="P30" s="20" t="n">
        <v>0</v>
      </c>
      <c r="Q30" s="18" t="n">
        <v>0</v>
      </c>
      <c r="R30" s="20" t="n">
        <v>0</v>
      </c>
      <c r="S30" s="18" t="n">
        <v>0.56536441</v>
      </c>
      <c r="T30" s="20" t="n">
        <v>0.62431444</v>
      </c>
    </row>
    <row r="31" spans="1:20">
      <c r="A31" s="15" t="s">
        <v>428</v>
      </c>
      <c r="B31" s="17" t="n">
        <v>5456</v>
      </c>
      <c r="C31" s="18">
        <f>(502.0/B31*100)</f>
        <v/>
      </c>
      <c r="D31" s="19" t="n">
        <v>4954</v>
      </c>
      <c r="E31" s="18" t="n">
        <v>38.6934572</v>
      </c>
      <c r="F31" s="20" t="n">
        <v>3.1205596</v>
      </c>
      <c r="G31" s="18" t="n">
        <v>27.54685359</v>
      </c>
      <c r="H31" s="20" t="n">
        <v>2.98539158</v>
      </c>
      <c r="I31" s="18" t="n">
        <v>18.12430052</v>
      </c>
      <c r="J31" s="20" t="n">
        <v>2.47414801</v>
      </c>
      <c r="K31" s="18" t="n">
        <v>13.59025475</v>
      </c>
      <c r="L31" s="20" t="n">
        <v>2.39186125</v>
      </c>
      <c r="M31" s="18" t="s">
        <v>404</v>
      </c>
      <c r="N31" s="20" t="s">
        <v>404</v>
      </c>
      <c r="O31" s="18" t="n">
        <v>0</v>
      </c>
      <c r="P31" s="20" t="n">
        <v>0</v>
      </c>
      <c r="Q31" s="18" t="n">
        <v>0</v>
      </c>
      <c r="R31" s="20" t="n">
        <v>0</v>
      </c>
      <c r="S31" s="18" t="n">
        <v>2.04513393</v>
      </c>
      <c r="T31" s="20" t="n">
        <v>1.01526948</v>
      </c>
    </row>
    <row r="32" spans="1:20">
      <c r="A32" s="15" t="s">
        <v>429</v>
      </c>
      <c r="B32" s="17" t="n">
        <v>4478</v>
      </c>
      <c r="C32" s="18">
        <f>(0.0/B32*100)</f>
        <v/>
      </c>
      <c r="D32" s="19" t="n">
        <v>4478</v>
      </c>
      <c r="E32" s="18" t="n">
        <v>36.39307752</v>
      </c>
      <c r="F32" s="20" t="n">
        <v>4.11857608</v>
      </c>
      <c r="G32" s="18" t="n">
        <v>42.14371988</v>
      </c>
      <c r="H32" s="20" t="n">
        <v>4.44936368</v>
      </c>
      <c r="I32" s="18" t="n">
        <v>17.6653323</v>
      </c>
      <c r="J32" s="20" t="n">
        <v>3.36815172</v>
      </c>
      <c r="K32" s="18" t="n">
        <v>1.84880918</v>
      </c>
      <c r="L32" s="20" t="n">
        <v>1.09093301</v>
      </c>
      <c r="M32" s="18" t="s">
        <v>404</v>
      </c>
      <c r="N32" s="20" t="s">
        <v>404</v>
      </c>
      <c r="O32" s="18" t="n">
        <v>0</v>
      </c>
      <c r="P32" s="20" t="n">
        <v>0</v>
      </c>
      <c r="Q32" s="18" t="n">
        <v>0</v>
      </c>
      <c r="R32" s="20" t="n">
        <v>0</v>
      </c>
      <c r="S32" s="18" t="n">
        <v>1.94906112</v>
      </c>
      <c r="T32" s="20" t="n">
        <v>1.13085968</v>
      </c>
    </row>
    <row r="33" spans="1:20">
      <c r="A33" s="15" t="s">
        <v>430</v>
      </c>
      <c r="B33" s="17" t="n">
        <v>7325</v>
      </c>
      <c r="C33" s="18">
        <f>(29.0/B33*100)</f>
        <v/>
      </c>
      <c r="D33" s="19" t="n">
        <v>7296</v>
      </c>
      <c r="E33" s="18" t="n">
        <v>63.40519633</v>
      </c>
      <c r="F33" s="20" t="n">
        <v>3.72770883</v>
      </c>
      <c r="G33" s="18" t="n">
        <v>21.16281093</v>
      </c>
      <c r="H33" s="20" t="n">
        <v>3.07154084</v>
      </c>
      <c r="I33" s="18" t="n">
        <v>13.33220103</v>
      </c>
      <c r="J33" s="20" t="n">
        <v>2.53183316</v>
      </c>
      <c r="K33" s="18" t="n">
        <v>0.47276569</v>
      </c>
      <c r="L33" s="20" t="n">
        <v>0.18250833</v>
      </c>
      <c r="M33" s="18" t="s">
        <v>404</v>
      </c>
      <c r="N33" s="20" t="s">
        <v>404</v>
      </c>
      <c r="O33" s="18" t="n">
        <v>0</v>
      </c>
      <c r="P33" s="20" t="n">
        <v>0</v>
      </c>
      <c r="Q33" s="18" t="n">
        <v>0</v>
      </c>
      <c r="R33" s="20" t="n">
        <v>0</v>
      </c>
      <c r="S33" s="18" t="n">
        <v>1.62702603</v>
      </c>
      <c r="T33" s="20" t="n">
        <v>0.99462591</v>
      </c>
    </row>
    <row r="34" spans="1:20">
      <c r="A34" s="15" t="s">
        <v>431</v>
      </c>
      <c r="B34" s="17" t="n">
        <v>6350</v>
      </c>
      <c r="C34" s="18">
        <f>(0.0/B34*100)</f>
        <v/>
      </c>
      <c r="D34" s="19" t="n">
        <v>6350</v>
      </c>
      <c r="E34" s="18" t="n">
        <v>43.80886809</v>
      </c>
      <c r="F34" s="20" t="n">
        <v>3.58396124</v>
      </c>
      <c r="G34" s="18" t="n">
        <v>44.80997937</v>
      </c>
      <c r="H34" s="20" t="n">
        <v>3.40244967</v>
      </c>
      <c r="I34" s="18" t="n">
        <v>6.9052715</v>
      </c>
      <c r="J34" s="20" t="n">
        <v>1.60129554</v>
      </c>
      <c r="K34" s="18" t="n">
        <v>3.79048489</v>
      </c>
      <c r="L34" s="20" t="n">
        <v>1.15587316</v>
      </c>
      <c r="M34" s="18" t="s">
        <v>404</v>
      </c>
      <c r="N34" s="20" t="s">
        <v>404</v>
      </c>
      <c r="O34" s="18" t="n">
        <v>0</v>
      </c>
      <c r="P34" s="20" t="n">
        <v>0</v>
      </c>
      <c r="Q34" s="18" t="n">
        <v>0</v>
      </c>
      <c r="R34" s="20" t="n">
        <v>0</v>
      </c>
      <c r="S34" s="18" t="n">
        <v>0.68539614</v>
      </c>
      <c r="T34" s="20" t="n">
        <v>0.44435598</v>
      </c>
    </row>
    <row r="35" spans="1:20">
      <c r="A35" s="15" t="s">
        <v>432</v>
      </c>
      <c r="B35" s="17" t="n">
        <v>6406</v>
      </c>
      <c r="C35" s="18">
        <f>(443.0/B35*100)</f>
        <v/>
      </c>
      <c r="D35" s="19" t="n">
        <v>5963</v>
      </c>
      <c r="E35" s="18" t="n">
        <v>31.17792593</v>
      </c>
      <c r="F35" s="20" t="n">
        <v>0.62856696</v>
      </c>
      <c r="G35" s="18" t="n">
        <v>55.00218978</v>
      </c>
      <c r="H35" s="20" t="n">
        <v>0.71517001</v>
      </c>
      <c r="I35" s="18" t="n">
        <v>10.51379783</v>
      </c>
      <c r="J35" s="20" t="n">
        <v>0.5097177000000001</v>
      </c>
      <c r="K35" s="18" t="n">
        <v>2.78463473</v>
      </c>
      <c r="L35" s="20" t="n">
        <v>0.08275862</v>
      </c>
      <c r="M35" s="18" t="s">
        <v>404</v>
      </c>
      <c r="N35" s="20" t="s">
        <v>404</v>
      </c>
      <c r="O35" s="18" t="n">
        <v>0</v>
      </c>
      <c r="P35" s="20" t="n">
        <v>0</v>
      </c>
      <c r="Q35" s="18" t="n">
        <v>0</v>
      </c>
      <c r="R35" s="20" t="n">
        <v>0</v>
      </c>
      <c r="S35" s="18" t="n">
        <v>0.52145172</v>
      </c>
      <c r="T35" s="20" t="n">
        <v>0.02597066</v>
      </c>
    </row>
    <row r="36" spans="1:20">
      <c r="A36" s="15" t="s">
        <v>433</v>
      </c>
      <c r="B36" s="17" t="n">
        <v>6736</v>
      </c>
      <c r="C36" s="18">
        <f>(10.0/B36*100)</f>
        <v/>
      </c>
      <c r="D36" s="19" t="n">
        <v>6726</v>
      </c>
      <c r="E36" s="18" t="n">
        <v>35.41576469</v>
      </c>
      <c r="F36" s="20" t="n">
        <v>3.76012773</v>
      </c>
      <c r="G36" s="18" t="n">
        <v>25.17955811</v>
      </c>
      <c r="H36" s="20" t="n">
        <v>2.9976401</v>
      </c>
      <c r="I36" s="18" t="n">
        <v>25.2731546</v>
      </c>
      <c r="J36" s="20" t="n">
        <v>3.35185509</v>
      </c>
      <c r="K36" s="18" t="n">
        <v>12.45528596</v>
      </c>
      <c r="L36" s="20" t="n">
        <v>2.51889014</v>
      </c>
      <c r="M36" s="18" t="s">
        <v>404</v>
      </c>
      <c r="N36" s="20" t="s">
        <v>404</v>
      </c>
      <c r="O36" s="18" t="n">
        <v>0</v>
      </c>
      <c r="P36" s="20" t="n">
        <v>0</v>
      </c>
      <c r="Q36" s="18" t="n">
        <v>0</v>
      </c>
      <c r="R36" s="20" t="n">
        <v>0</v>
      </c>
      <c r="S36" s="18" t="n">
        <v>1.67623664</v>
      </c>
      <c r="T36" s="20" t="n">
        <v>0.85323963</v>
      </c>
    </row>
    <row r="37" spans="1:20">
      <c r="A37" s="15" t="s">
        <v>434</v>
      </c>
      <c r="B37" s="17" t="n">
        <v>5458</v>
      </c>
      <c r="C37" s="18">
        <f>(0.0/B37*100)</f>
        <v/>
      </c>
      <c r="D37" s="19" t="n">
        <v>5458</v>
      </c>
      <c r="E37" s="18" t="n">
        <v>75.05825298000001</v>
      </c>
      <c r="F37" s="20" t="n">
        <v>3.30879563</v>
      </c>
      <c r="G37" s="18" t="n">
        <v>19.08525677</v>
      </c>
      <c r="H37" s="20" t="n">
        <v>2.96950606</v>
      </c>
      <c r="I37" s="18" t="n">
        <v>3.49260498</v>
      </c>
      <c r="J37" s="20" t="n">
        <v>1.47833398</v>
      </c>
      <c r="K37" s="18" t="n">
        <v>1.84115006</v>
      </c>
      <c r="L37" s="20" t="n">
        <v>0.88547309</v>
      </c>
      <c r="M37" s="18" t="s">
        <v>404</v>
      </c>
      <c r="N37" s="20" t="s">
        <v>404</v>
      </c>
      <c r="O37" s="18" t="n">
        <v>0</v>
      </c>
      <c r="P37" s="20" t="n">
        <v>0</v>
      </c>
      <c r="Q37" s="18" t="n">
        <v>0</v>
      </c>
      <c r="R37" s="20" t="n">
        <v>0</v>
      </c>
      <c r="S37" s="18" t="n">
        <v>0.52273521</v>
      </c>
      <c r="T37" s="20" t="n">
        <v>0.74351588</v>
      </c>
    </row>
    <row r="38" spans="1:20">
      <c r="A38" s="15" t="s">
        <v>435</v>
      </c>
      <c r="B38" s="17" t="n">
        <v>5860</v>
      </c>
      <c r="C38" s="18">
        <f>(268.0/B38*100)</f>
        <v/>
      </c>
      <c r="D38" s="19" t="n">
        <v>5592</v>
      </c>
      <c r="E38" s="18" t="n">
        <v>24.36614553</v>
      </c>
      <c r="F38" s="20" t="n">
        <v>3.33900388</v>
      </c>
      <c r="G38" s="18" t="n">
        <v>42.91334249</v>
      </c>
      <c r="H38" s="20" t="n">
        <v>4.34867469</v>
      </c>
      <c r="I38" s="18" t="n">
        <v>15.58810019</v>
      </c>
      <c r="J38" s="20" t="n">
        <v>2.86556499</v>
      </c>
      <c r="K38" s="18" t="n">
        <v>15.91275219</v>
      </c>
      <c r="L38" s="20" t="n">
        <v>2.90347573</v>
      </c>
      <c r="M38" s="18" t="s">
        <v>404</v>
      </c>
      <c r="N38" s="20" t="s">
        <v>404</v>
      </c>
      <c r="O38" s="18" t="n">
        <v>0</v>
      </c>
      <c r="P38" s="20" t="n">
        <v>0</v>
      </c>
      <c r="Q38" s="18" t="n">
        <v>0</v>
      </c>
      <c r="R38" s="20" t="n">
        <v>0</v>
      </c>
      <c r="S38" s="18" t="n">
        <v>1.2196596</v>
      </c>
      <c r="T38" s="20" t="n">
        <v>0.78976512</v>
      </c>
    </row>
    <row r="39" spans="1:20">
      <c r="A39" s="15" t="s">
        <v>436</v>
      </c>
      <c r="B39" s="17" t="n">
        <v>5895</v>
      </c>
      <c r="C39" s="18">
        <f>(0.0/B39*100)</f>
        <v/>
      </c>
      <c r="D39" s="19" t="n">
        <v>5895</v>
      </c>
      <c r="E39" s="18" t="n">
        <v>50.38969276</v>
      </c>
      <c r="F39" s="20" t="n">
        <v>4.17158323</v>
      </c>
      <c r="G39" s="18" t="n">
        <v>25.19056505</v>
      </c>
      <c r="H39" s="20" t="n">
        <v>3.60637228</v>
      </c>
      <c r="I39" s="18" t="n">
        <v>17.93524094</v>
      </c>
      <c r="J39" s="20" t="n">
        <v>3.17145499</v>
      </c>
      <c r="K39" s="18" t="n">
        <v>6.48450125</v>
      </c>
      <c r="L39" s="20" t="n">
        <v>2.18867954</v>
      </c>
      <c r="M39" s="18" t="s">
        <v>404</v>
      </c>
      <c r="N39" s="20" t="s">
        <v>404</v>
      </c>
      <c r="O39" s="18" t="n">
        <v>0</v>
      </c>
      <c r="P39" s="20" t="n">
        <v>0</v>
      </c>
      <c r="Q39" s="18" t="n">
        <v>0</v>
      </c>
      <c r="R39" s="20" t="n">
        <v>0</v>
      </c>
      <c r="S39" s="18" t="n">
        <v>0</v>
      </c>
      <c r="T39" s="20" t="n">
        <v>0</v>
      </c>
    </row>
    <row r="40" spans="1:20">
      <c r="A40" s="15" t="s">
        <v>437</v>
      </c>
      <c r="B40" s="17" t="n">
        <v>14157</v>
      </c>
      <c r="C40" s="18">
        <f>(2978.0/B40*100)</f>
        <v/>
      </c>
      <c r="D40" s="19" t="n">
        <v>11179</v>
      </c>
      <c r="E40" s="18" t="n">
        <v>54.76764334</v>
      </c>
      <c r="F40" s="20" t="n">
        <v>3.61281999</v>
      </c>
      <c r="G40" s="18" t="n">
        <v>29.67125142</v>
      </c>
      <c r="H40" s="20" t="n">
        <v>3.2193653</v>
      </c>
      <c r="I40" s="18" t="n">
        <v>10.96623394</v>
      </c>
      <c r="J40" s="20" t="n">
        <v>2.33768066</v>
      </c>
      <c r="K40" s="18" t="n">
        <v>3.40752055</v>
      </c>
      <c r="L40" s="20" t="n">
        <v>0.95302659</v>
      </c>
      <c r="M40" s="18" t="s">
        <v>404</v>
      </c>
      <c r="N40" s="20" t="s">
        <v>404</v>
      </c>
      <c r="O40" s="18" t="n">
        <v>0</v>
      </c>
      <c r="P40" s="20" t="n">
        <v>0</v>
      </c>
      <c r="Q40" s="18" t="n">
        <v>0</v>
      </c>
      <c r="R40" s="20" t="n">
        <v>0</v>
      </c>
      <c r="S40" s="18" t="n">
        <v>1.18735074</v>
      </c>
      <c r="T40" s="20" t="n">
        <v>0.99110739</v>
      </c>
    </row>
    <row r="41" spans="1:20">
      <c r="A41" s="15" t="s">
        <v>438</v>
      </c>
      <c r="B41" s="17" t="n">
        <v>5712</v>
      </c>
      <c r="C41" s="18">
        <f>(99.0/B41*100)</f>
        <v/>
      </c>
      <c r="D41" s="19" t="n">
        <v>5613</v>
      </c>
      <c r="E41" s="18" t="n">
        <v>43.52081771</v>
      </c>
      <c r="F41" s="20" t="n">
        <v>3.6422403</v>
      </c>
      <c r="G41" s="18" t="n">
        <v>41.49672743</v>
      </c>
      <c r="H41" s="20" t="n">
        <v>3.67406629</v>
      </c>
      <c r="I41" s="18" t="n">
        <v>9.667444890000001</v>
      </c>
      <c r="J41" s="20" t="n">
        <v>2.09383879</v>
      </c>
      <c r="K41" s="18" t="n">
        <v>4.12612338</v>
      </c>
      <c r="L41" s="20" t="n">
        <v>1.61950697</v>
      </c>
      <c r="M41" s="18" t="s">
        <v>404</v>
      </c>
      <c r="N41" s="20" t="s">
        <v>404</v>
      </c>
      <c r="O41" s="18" t="n">
        <v>0</v>
      </c>
      <c r="P41" s="20" t="n">
        <v>0</v>
      </c>
      <c r="Q41" s="18" t="n">
        <v>0</v>
      </c>
      <c r="R41" s="20" t="n">
        <v>0</v>
      </c>
      <c r="S41" s="18" t="n">
        <v>1.18888659</v>
      </c>
      <c r="T41" s="20" t="n">
        <v>0.85145929</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37.39882257</v>
      </c>
      <c r="F44" s="20" t="n">
        <v>3.71093672</v>
      </c>
      <c r="G44" s="18" t="n">
        <v>44.8113712</v>
      </c>
      <c r="H44" s="20" t="n">
        <v>4.0029219</v>
      </c>
      <c r="I44" s="18" t="n">
        <v>14.78907064</v>
      </c>
      <c r="J44" s="20" t="n">
        <v>2.4094136</v>
      </c>
      <c r="K44" s="18" t="n">
        <v>0</v>
      </c>
      <c r="L44" s="20" t="n">
        <v>0</v>
      </c>
      <c r="M44" s="18" t="s">
        <v>404</v>
      </c>
      <c r="N44" s="20" t="s">
        <v>404</v>
      </c>
      <c r="O44" s="18" t="n">
        <v>0</v>
      </c>
      <c r="P44" s="20" t="n">
        <v>0</v>
      </c>
      <c r="Q44" s="18" t="n">
        <v>0.03755678</v>
      </c>
      <c r="R44" s="20" t="n">
        <v>0.03917566</v>
      </c>
      <c r="S44" s="18" t="n">
        <v>2.96317881</v>
      </c>
      <c r="T44" s="20" t="n">
        <v>1.29465629</v>
      </c>
    </row>
    <row r="45" spans="1:20">
      <c r="A45" s="15" t="s">
        <v>442</v>
      </c>
      <c r="B45" s="17" t="n">
        <v>5519</v>
      </c>
      <c r="C45" s="18">
        <f>(0.0/B45*100)</f>
        <v/>
      </c>
      <c r="D45" s="19" t="n">
        <v>5519</v>
      </c>
      <c r="E45" s="18" t="n">
        <v>49.91987928</v>
      </c>
      <c r="F45" s="20" t="n">
        <v>3.81914018</v>
      </c>
      <c r="G45" s="18" t="n">
        <v>25.04972582</v>
      </c>
      <c r="H45" s="20" t="n">
        <v>3.55122336</v>
      </c>
      <c r="I45" s="18" t="n">
        <v>17.928551</v>
      </c>
      <c r="J45" s="20" t="n">
        <v>3.10741634</v>
      </c>
      <c r="K45" s="18" t="n">
        <v>1.36515251</v>
      </c>
      <c r="L45" s="20" t="n">
        <v>0.88901238</v>
      </c>
      <c r="M45" s="18" t="s">
        <v>404</v>
      </c>
      <c r="N45" s="20" t="s">
        <v>404</v>
      </c>
      <c r="O45" s="18" t="n">
        <v>0</v>
      </c>
      <c r="P45" s="20" t="n">
        <v>0</v>
      </c>
      <c r="Q45" s="18" t="n">
        <v>0</v>
      </c>
      <c r="R45" s="20" t="n">
        <v>0</v>
      </c>
      <c r="S45" s="18" t="n">
        <v>5.73669139</v>
      </c>
      <c r="T45" s="20" t="n">
        <v>1.85527026</v>
      </c>
    </row>
    <row r="46" spans="1:20">
      <c r="A46" s="15" t="s">
        <v>443</v>
      </c>
      <c r="B46" s="17" t="n">
        <v>23141</v>
      </c>
      <c r="C46" s="18">
        <f>(4196.0/B46*100)</f>
        <v/>
      </c>
      <c r="D46" s="19" t="n">
        <v>18945</v>
      </c>
      <c r="E46" s="18" t="n">
        <v>45.63463803</v>
      </c>
      <c r="F46" s="20" t="n">
        <v>2.31198211</v>
      </c>
      <c r="G46" s="18" t="n">
        <v>14.40416017</v>
      </c>
      <c r="H46" s="20" t="n">
        <v>2.04293959</v>
      </c>
      <c r="I46" s="18" t="n">
        <v>28.37120926</v>
      </c>
      <c r="J46" s="20" t="n">
        <v>2.3716634</v>
      </c>
      <c r="K46" s="18" t="n">
        <v>10.95506736</v>
      </c>
      <c r="L46" s="20" t="n">
        <v>1.29413579</v>
      </c>
      <c r="M46" s="18" t="s">
        <v>404</v>
      </c>
      <c r="N46" s="20" t="s">
        <v>404</v>
      </c>
      <c r="O46" s="18" t="n">
        <v>0</v>
      </c>
      <c r="P46" s="20" t="n">
        <v>0</v>
      </c>
      <c r="Q46" s="18" t="n">
        <v>0</v>
      </c>
      <c r="R46" s="20" t="n">
        <v>0</v>
      </c>
      <c r="S46" s="18" t="n">
        <v>0.63492518</v>
      </c>
      <c r="T46" s="20" t="n">
        <v>0.26281186</v>
      </c>
    </row>
    <row r="47" spans="1:20">
      <c r="A47" s="15" t="s">
        <v>444</v>
      </c>
      <c r="B47" s="17" t="n">
        <v>5928</v>
      </c>
      <c r="C47" s="18">
        <f>(0.0/B47*100)</f>
        <v/>
      </c>
      <c r="D47" s="19" t="n">
        <v>5928</v>
      </c>
      <c r="E47" s="18" t="n">
        <v>28.74051069</v>
      </c>
      <c r="F47" s="20" t="n">
        <v>3.68210463</v>
      </c>
      <c r="G47" s="18" t="n">
        <v>52.7383787</v>
      </c>
      <c r="H47" s="20" t="n">
        <v>3.9199915</v>
      </c>
      <c r="I47" s="18" t="n">
        <v>12.48510338</v>
      </c>
      <c r="J47" s="20" t="n">
        <v>2.61171854</v>
      </c>
      <c r="K47" s="18" t="n">
        <v>6.03600723</v>
      </c>
      <c r="L47" s="20" t="n">
        <v>1.92525273</v>
      </c>
      <c r="M47" s="18" t="s">
        <v>404</v>
      </c>
      <c r="N47" s="20" t="s">
        <v>404</v>
      </c>
      <c r="O47" s="18" t="n">
        <v>0</v>
      </c>
      <c r="P47" s="20" t="n">
        <v>0</v>
      </c>
      <c r="Q47" s="18" t="n">
        <v>0</v>
      </c>
      <c r="R47" s="20" t="n">
        <v>0</v>
      </c>
      <c r="S47" s="18" t="n">
        <v>0</v>
      </c>
      <c r="T47" s="20" t="n">
        <v>0</v>
      </c>
    </row>
    <row r="48" spans="1:20">
      <c r="A48" s="15" t="s">
        <v>445</v>
      </c>
      <c r="B48" s="17" t="n">
        <v>9841</v>
      </c>
      <c r="C48" s="18">
        <f>(40.0/B48*100)</f>
        <v/>
      </c>
      <c r="D48" s="19" t="n">
        <v>9801</v>
      </c>
      <c r="E48" s="18" t="n">
        <v>84.78309423</v>
      </c>
      <c r="F48" s="20" t="n">
        <v>2.92322465</v>
      </c>
      <c r="G48" s="18" t="n">
        <v>8.121234680000001</v>
      </c>
      <c r="H48" s="20" t="n">
        <v>2.28052606</v>
      </c>
      <c r="I48" s="18" t="n">
        <v>4.7592056</v>
      </c>
      <c r="J48" s="20" t="n">
        <v>1.63450454</v>
      </c>
      <c r="K48" s="18" t="n">
        <v>2.33646549</v>
      </c>
      <c r="L48" s="20" t="n">
        <v>1.12184301</v>
      </c>
      <c r="M48" s="18" t="s">
        <v>404</v>
      </c>
      <c r="N48" s="20" t="s">
        <v>404</v>
      </c>
      <c r="O48" s="18" t="n">
        <v>0</v>
      </c>
      <c r="P48" s="20" t="n">
        <v>0</v>
      </c>
      <c r="Q48" s="18" t="n">
        <v>0</v>
      </c>
      <c r="R48" s="20" t="n">
        <v>0</v>
      </c>
      <c r="S48" s="18" t="n">
        <v>0</v>
      </c>
      <c r="T48" s="20" t="n">
        <v>0</v>
      </c>
    </row>
    <row r="49" spans="1:20">
      <c r="A49" s="15" t="s">
        <v>446</v>
      </c>
      <c r="B49" s="17" t="n">
        <v>6349</v>
      </c>
      <c r="C49" s="18">
        <f>(52.0/B49*100)</f>
        <v/>
      </c>
      <c r="D49" s="19" t="n">
        <v>6297</v>
      </c>
      <c r="E49" s="18" t="n">
        <v>49.74403116</v>
      </c>
      <c r="F49" s="20" t="n">
        <v>3.3419761</v>
      </c>
      <c r="G49" s="18" t="n">
        <v>10.49027838</v>
      </c>
      <c r="H49" s="20" t="n">
        <v>2.16299058</v>
      </c>
      <c r="I49" s="18" t="n">
        <v>25.47730762</v>
      </c>
      <c r="J49" s="20" t="n">
        <v>3.27533031</v>
      </c>
      <c r="K49" s="18" t="n">
        <v>7.54867406</v>
      </c>
      <c r="L49" s="20" t="n">
        <v>2.12423462</v>
      </c>
      <c r="M49" s="18" t="s">
        <v>404</v>
      </c>
      <c r="N49" s="20" t="s">
        <v>404</v>
      </c>
      <c r="O49" s="18" t="n">
        <v>0</v>
      </c>
      <c r="P49" s="20" t="n">
        <v>0</v>
      </c>
      <c r="Q49" s="18" t="n">
        <v>0</v>
      </c>
      <c r="R49" s="20" t="n">
        <v>0</v>
      </c>
      <c r="S49" s="18" t="n">
        <v>6.73970878</v>
      </c>
      <c r="T49" s="20" t="n">
        <v>1.69134505</v>
      </c>
    </row>
    <row r="50" spans="1:20">
      <c r="A50" s="15" t="s">
        <v>447</v>
      </c>
      <c r="B50" s="17" t="n">
        <v>11795</v>
      </c>
      <c r="C50" s="18">
        <f>(1031.0/B50*100)</f>
        <v/>
      </c>
      <c r="D50" s="19" t="n">
        <v>10764</v>
      </c>
      <c r="E50" s="18" t="n">
        <v>48.48038539</v>
      </c>
      <c r="F50" s="20" t="n">
        <v>3.42787553</v>
      </c>
      <c r="G50" s="18" t="n">
        <v>14.84120732</v>
      </c>
      <c r="H50" s="20" t="n">
        <v>2.88759127</v>
      </c>
      <c r="I50" s="18" t="n">
        <v>28.75025843</v>
      </c>
      <c r="J50" s="20" t="n">
        <v>3.3066017</v>
      </c>
      <c r="K50" s="18" t="n">
        <v>6.80905366</v>
      </c>
      <c r="L50" s="20" t="n">
        <v>1.65182023</v>
      </c>
      <c r="M50" s="18" t="s">
        <v>404</v>
      </c>
      <c r="N50" s="20" t="s">
        <v>404</v>
      </c>
      <c r="O50" s="18" t="n">
        <v>0</v>
      </c>
      <c r="P50" s="20" t="n">
        <v>0</v>
      </c>
      <c r="Q50" s="18" t="n">
        <v>0</v>
      </c>
      <c r="R50" s="20" t="n">
        <v>0</v>
      </c>
      <c r="S50" s="18" t="n">
        <v>1.1190952</v>
      </c>
      <c r="T50" s="20" t="n">
        <v>0.7922164</v>
      </c>
    </row>
    <row r="51" spans="1:20">
      <c r="A51" s="15" t="s">
        <v>448</v>
      </c>
      <c r="B51" s="17" t="n">
        <v>6866</v>
      </c>
      <c r="C51" s="18">
        <f>(0.0/B51*100)</f>
        <v/>
      </c>
      <c r="D51" s="19" t="n">
        <v>6866</v>
      </c>
      <c r="E51" s="18" t="n">
        <v>35.37304101</v>
      </c>
      <c r="F51" s="20" t="n">
        <v>3.21700554</v>
      </c>
      <c r="G51" s="18" t="n">
        <v>20.79813044</v>
      </c>
      <c r="H51" s="20" t="n">
        <v>2.9308176</v>
      </c>
      <c r="I51" s="18" t="n">
        <v>32.67097221</v>
      </c>
      <c r="J51" s="20" t="n">
        <v>3.10545649</v>
      </c>
      <c r="K51" s="18" t="n">
        <v>10.66273002</v>
      </c>
      <c r="L51" s="20" t="n">
        <v>1.98751621</v>
      </c>
      <c r="M51" s="18" t="s">
        <v>404</v>
      </c>
      <c r="N51" s="20" t="s">
        <v>404</v>
      </c>
      <c r="O51" s="18" t="n">
        <v>0</v>
      </c>
      <c r="P51" s="20" t="n">
        <v>0</v>
      </c>
      <c r="Q51" s="18" t="n">
        <v>0</v>
      </c>
      <c r="R51" s="20" t="n">
        <v>0</v>
      </c>
      <c r="S51" s="18" t="n">
        <v>0.49512631</v>
      </c>
      <c r="T51" s="20" t="n">
        <v>0.48226503</v>
      </c>
    </row>
    <row r="52" spans="1:20">
      <c r="A52" s="15" t="s">
        <v>449</v>
      </c>
      <c r="B52" s="17" t="n">
        <v>5809</v>
      </c>
      <c r="C52" s="18">
        <f>(0.0/B52*100)</f>
        <v/>
      </c>
      <c r="D52" s="19" t="n">
        <v>5809</v>
      </c>
      <c r="E52" s="18" t="n">
        <v>41.37976782</v>
      </c>
      <c r="F52" s="20" t="n">
        <v>3.88480267</v>
      </c>
      <c r="G52" s="18" t="n">
        <v>44.76948813</v>
      </c>
      <c r="H52" s="20" t="n">
        <v>4.20461752</v>
      </c>
      <c r="I52" s="18" t="n">
        <v>11.5978008</v>
      </c>
      <c r="J52" s="20" t="n">
        <v>2.59890617</v>
      </c>
      <c r="K52" s="18" t="n">
        <v>2.25294325</v>
      </c>
      <c r="L52" s="20" t="n">
        <v>1.04877722</v>
      </c>
      <c r="M52" s="18" t="s">
        <v>404</v>
      </c>
      <c r="N52" s="20" t="s">
        <v>404</v>
      </c>
      <c r="O52" s="18" t="n">
        <v>0</v>
      </c>
      <c r="P52" s="20" t="n">
        <v>0</v>
      </c>
      <c r="Q52" s="18" t="n">
        <v>0</v>
      </c>
      <c r="R52" s="20" t="n">
        <v>0</v>
      </c>
      <c r="S52" s="18" t="n">
        <v>0</v>
      </c>
      <c r="T52" s="20" t="n">
        <v>0</v>
      </c>
    </row>
    <row r="53" spans="1:20">
      <c r="A53" s="15" t="s">
        <v>450</v>
      </c>
      <c r="B53" s="17" t="n">
        <v>5571</v>
      </c>
      <c r="C53" s="18">
        <f>(0.0/B53*100)</f>
        <v/>
      </c>
      <c r="D53" s="19" t="n">
        <v>5571</v>
      </c>
      <c r="E53" s="18" t="n">
        <v>30.65578866</v>
      </c>
      <c r="F53" s="20" t="n">
        <v>0.15604404</v>
      </c>
      <c r="G53" s="18" t="n">
        <v>20.0211291</v>
      </c>
      <c r="H53" s="20" t="n">
        <v>0.13991505</v>
      </c>
      <c r="I53" s="18" t="n">
        <v>40.73700043</v>
      </c>
      <c r="J53" s="20" t="n">
        <v>0.16263301</v>
      </c>
      <c r="K53" s="18" t="n">
        <v>6.41202018</v>
      </c>
      <c r="L53" s="20" t="n">
        <v>0.0540035</v>
      </c>
      <c r="M53" s="18" t="s">
        <v>404</v>
      </c>
      <c r="N53" s="20" t="s">
        <v>404</v>
      </c>
      <c r="O53" s="18" t="n">
        <v>0</v>
      </c>
      <c r="P53" s="20" t="n">
        <v>0</v>
      </c>
      <c r="Q53" s="18" t="n">
        <v>0</v>
      </c>
      <c r="R53" s="20" t="n">
        <v>0</v>
      </c>
      <c r="S53" s="18" t="n">
        <v>2.17406163</v>
      </c>
      <c r="T53" s="20" t="n">
        <v>0.00507652</v>
      </c>
    </row>
    <row r="54" spans="1:20">
      <c r="A54" s="15" t="s">
        <v>451</v>
      </c>
      <c r="B54" s="17" t="n">
        <v>4740</v>
      </c>
      <c r="C54" s="18">
        <f>(199.0/B54*100)</f>
        <v/>
      </c>
      <c r="D54" s="19" t="n">
        <v>4541</v>
      </c>
      <c r="E54" s="18" t="n">
        <v>70.15875054999999</v>
      </c>
      <c r="F54" s="20" t="n">
        <v>3.77542686</v>
      </c>
      <c r="G54" s="18" t="n">
        <v>17.05564687</v>
      </c>
      <c r="H54" s="20" t="n">
        <v>2.90793077</v>
      </c>
      <c r="I54" s="18" t="n">
        <v>5.36527942</v>
      </c>
      <c r="J54" s="20" t="n">
        <v>1.86113854</v>
      </c>
      <c r="K54" s="18" t="n">
        <v>4.62550834</v>
      </c>
      <c r="L54" s="20" t="n">
        <v>1.6152268</v>
      </c>
      <c r="M54" s="18" t="s">
        <v>404</v>
      </c>
      <c r="N54" s="20" t="s">
        <v>404</v>
      </c>
      <c r="O54" s="18" t="n">
        <v>0</v>
      </c>
      <c r="P54" s="20" t="n">
        <v>0</v>
      </c>
      <c r="Q54" s="18" t="n">
        <v>0</v>
      </c>
      <c r="R54" s="20" t="n">
        <v>0</v>
      </c>
      <c r="S54" s="18" t="n">
        <v>2.79481482</v>
      </c>
      <c r="T54" s="20" t="n">
        <v>1.44529545</v>
      </c>
    </row>
    <row r="55" spans="1:20">
      <c r="A55" s="15" t="s">
        <v>452</v>
      </c>
      <c r="B55" s="17" t="n">
        <v>5316</v>
      </c>
      <c r="C55" s="18">
        <f>(43.0/B55*100)</f>
        <v/>
      </c>
      <c r="D55" s="19" t="n">
        <v>5273</v>
      </c>
      <c r="E55" s="18" t="n">
        <v>43.09261396</v>
      </c>
      <c r="F55" s="20" t="n">
        <v>3.10740083</v>
      </c>
      <c r="G55" s="18" t="n">
        <v>22.42530902</v>
      </c>
      <c r="H55" s="20" t="n">
        <v>3.14382143</v>
      </c>
      <c r="I55" s="18" t="n">
        <v>13.99781165</v>
      </c>
      <c r="J55" s="20" t="n">
        <v>1.93497525</v>
      </c>
      <c r="K55" s="18" t="n">
        <v>1.90311921</v>
      </c>
      <c r="L55" s="20" t="n">
        <v>0.8101539800000001</v>
      </c>
      <c r="M55" s="18" t="s">
        <v>404</v>
      </c>
      <c r="N55" s="20" t="s">
        <v>404</v>
      </c>
      <c r="O55" s="18" t="n">
        <v>0</v>
      </c>
      <c r="P55" s="20" t="n">
        <v>0</v>
      </c>
      <c r="Q55" s="18" t="n">
        <v>0.2434397</v>
      </c>
      <c r="R55" s="20" t="n">
        <v>0.24068131</v>
      </c>
      <c r="S55" s="18" t="n">
        <v>18.33770646</v>
      </c>
      <c r="T55" s="20" t="n">
        <v>2.3410839</v>
      </c>
    </row>
    <row r="56" spans="1:20">
      <c r="A56" s="15" t="s">
        <v>453</v>
      </c>
      <c r="B56" s="17" t="n">
        <v>5359</v>
      </c>
      <c r="C56" s="18">
        <f>(0.0/B56*100)</f>
        <v/>
      </c>
      <c r="D56" s="19" t="n">
        <v>5359</v>
      </c>
      <c r="E56" s="18" t="n">
        <v>58.07333435</v>
      </c>
      <c r="F56" s="20" t="n">
        <v>4.30638859</v>
      </c>
      <c r="G56" s="18" t="n">
        <v>26.08789582</v>
      </c>
      <c r="H56" s="20" t="n">
        <v>3.44989369</v>
      </c>
      <c r="I56" s="18" t="n">
        <v>9.14342884</v>
      </c>
      <c r="J56" s="20" t="n">
        <v>2.77630346</v>
      </c>
      <c r="K56" s="18" t="n">
        <v>4.9453877</v>
      </c>
      <c r="L56" s="20" t="n">
        <v>1.73810163</v>
      </c>
      <c r="M56" s="18" t="s">
        <v>404</v>
      </c>
      <c r="N56" s="20" t="s">
        <v>404</v>
      </c>
      <c r="O56" s="18" t="n">
        <v>0</v>
      </c>
      <c r="P56" s="20" t="n">
        <v>0</v>
      </c>
      <c r="Q56" s="18" t="n">
        <v>0</v>
      </c>
      <c r="R56" s="20" t="n">
        <v>0</v>
      </c>
      <c r="S56" s="18" t="n">
        <v>1.74995328</v>
      </c>
      <c r="T56" s="20" t="n">
        <v>1.2341377</v>
      </c>
    </row>
    <row r="57" spans="1:20">
      <c r="A57" s="15" t="s">
        <v>454</v>
      </c>
      <c r="B57" s="17" t="n">
        <v>6513</v>
      </c>
      <c r="C57" s="18">
        <f>(0.0/B57*100)</f>
        <v/>
      </c>
      <c r="D57" s="19" t="n">
        <v>6513</v>
      </c>
      <c r="E57" s="18" t="n">
        <v>92.92205091</v>
      </c>
      <c r="F57" s="20" t="n">
        <v>1.97550409</v>
      </c>
      <c r="G57" s="18" t="n">
        <v>1.394112</v>
      </c>
      <c r="H57" s="20" t="n">
        <v>0.78732819</v>
      </c>
      <c r="I57" s="18" t="n">
        <v>3.11236073</v>
      </c>
      <c r="J57" s="20" t="n">
        <v>1.46556424</v>
      </c>
      <c r="K57" s="18" t="n">
        <v>2.1280902</v>
      </c>
      <c r="L57" s="20" t="n">
        <v>0.98445645</v>
      </c>
      <c r="M57" s="18" t="s">
        <v>404</v>
      </c>
      <c r="N57" s="20" t="s">
        <v>404</v>
      </c>
      <c r="O57" s="18" t="n">
        <v>0</v>
      </c>
      <c r="P57" s="20" t="n">
        <v>0</v>
      </c>
      <c r="Q57" s="18" t="n">
        <v>0</v>
      </c>
      <c r="R57" s="20" t="n">
        <v>0</v>
      </c>
      <c r="S57" s="18" t="n">
        <v>0.44338616</v>
      </c>
      <c r="T57" s="20" t="n">
        <v>0.45922161</v>
      </c>
    </row>
    <row r="58" spans="1:20">
      <c r="A58" s="15" t="s">
        <v>455</v>
      </c>
      <c r="B58" s="17" t="n">
        <v>7267</v>
      </c>
      <c r="C58" s="18">
        <f>(0.0/B58*100)</f>
        <v/>
      </c>
      <c r="D58" s="19" t="n">
        <v>7267</v>
      </c>
      <c r="E58" s="18" t="n">
        <v>45.84172433</v>
      </c>
      <c r="F58" s="20" t="n">
        <v>3.11846773</v>
      </c>
      <c r="G58" s="18" t="n">
        <v>28.48924911</v>
      </c>
      <c r="H58" s="20" t="n">
        <v>2.93290442</v>
      </c>
      <c r="I58" s="18" t="n">
        <v>19.65330127</v>
      </c>
      <c r="J58" s="20" t="n">
        <v>2.74633971</v>
      </c>
      <c r="K58" s="18" t="n">
        <v>2.01948825</v>
      </c>
      <c r="L58" s="20" t="n">
        <v>0.93070005</v>
      </c>
      <c r="M58" s="18" t="s">
        <v>404</v>
      </c>
      <c r="N58" s="20" t="s">
        <v>404</v>
      </c>
      <c r="O58" s="18" t="n">
        <v>0</v>
      </c>
      <c r="P58" s="20" t="n">
        <v>0</v>
      </c>
      <c r="Q58" s="18" t="n">
        <v>0</v>
      </c>
      <c r="R58" s="20" t="n">
        <v>0</v>
      </c>
      <c r="S58" s="18" t="n">
        <v>3.99623705</v>
      </c>
      <c r="T58" s="20" t="n">
        <v>1.25402592</v>
      </c>
    </row>
    <row r="59" spans="1:20">
      <c r="A59" s="15" t="s">
        <v>456</v>
      </c>
      <c r="B59" s="17" t="n">
        <v>4826</v>
      </c>
      <c r="C59" s="18">
        <f>(0.0/B59*100)</f>
        <v/>
      </c>
      <c r="D59" s="19" t="n">
        <v>4826</v>
      </c>
      <c r="E59" s="18" t="n">
        <v>36.173309</v>
      </c>
      <c r="F59" s="20" t="n">
        <v>1.22427524</v>
      </c>
      <c r="G59" s="18" t="n">
        <v>28.17608391</v>
      </c>
      <c r="H59" s="20" t="n">
        <v>1.24510383</v>
      </c>
      <c r="I59" s="18" t="n">
        <v>21.61887368</v>
      </c>
      <c r="J59" s="20" t="n">
        <v>1.07212661</v>
      </c>
      <c r="K59" s="18" t="n">
        <v>8.131231189999999</v>
      </c>
      <c r="L59" s="20" t="n">
        <v>0.48220779</v>
      </c>
      <c r="M59" s="18" t="s">
        <v>404</v>
      </c>
      <c r="N59" s="20" t="s">
        <v>404</v>
      </c>
      <c r="O59" s="18" t="n">
        <v>0</v>
      </c>
      <c r="P59" s="20" t="n">
        <v>0</v>
      </c>
      <c r="Q59" s="18" t="n">
        <v>0.37630046</v>
      </c>
      <c r="R59" s="20" t="n">
        <v>0.01370864</v>
      </c>
      <c r="S59" s="18" t="n">
        <v>5.52420175</v>
      </c>
      <c r="T59" s="20" t="n">
        <v>0.483708</v>
      </c>
    </row>
    <row r="60" spans="1:20">
      <c r="A60" s="15" t="s">
        <v>457</v>
      </c>
      <c r="B60" s="17" t="n">
        <v>4546</v>
      </c>
      <c r="C60" s="18">
        <f>(0.0/B60*100)</f>
        <v/>
      </c>
      <c r="D60" s="19" t="n">
        <v>4546</v>
      </c>
      <c r="E60" s="18" t="n">
        <v>44.93666192</v>
      </c>
      <c r="F60" s="20" t="n">
        <v>3.35033169</v>
      </c>
      <c r="G60" s="18" t="n">
        <v>25.74825958</v>
      </c>
      <c r="H60" s="20" t="n">
        <v>3.25364847</v>
      </c>
      <c r="I60" s="18" t="n">
        <v>11.07582874</v>
      </c>
      <c r="J60" s="20" t="n">
        <v>2.23793712</v>
      </c>
      <c r="K60" s="18" t="n">
        <v>6.02206436</v>
      </c>
      <c r="L60" s="20" t="n">
        <v>1.57329152</v>
      </c>
      <c r="M60" s="18" t="s">
        <v>404</v>
      </c>
      <c r="N60" s="20" t="s">
        <v>404</v>
      </c>
      <c r="O60" s="18" t="n">
        <v>0</v>
      </c>
      <c r="P60" s="20" t="n">
        <v>0</v>
      </c>
      <c r="Q60" s="18" t="n">
        <v>0</v>
      </c>
      <c r="R60" s="20" t="n">
        <v>0</v>
      </c>
      <c r="S60" s="18" t="n">
        <v>12.21718539</v>
      </c>
      <c r="T60" s="20" t="n">
        <v>1.85780238</v>
      </c>
    </row>
    <row r="61" spans="1:20">
      <c r="A61" s="15" t="s">
        <v>458</v>
      </c>
      <c r="B61" s="17" t="n">
        <v>6525</v>
      </c>
      <c r="C61" s="18">
        <f>(0.0/B61*100)</f>
        <v/>
      </c>
      <c r="D61" s="19" t="n">
        <v>6525</v>
      </c>
      <c r="E61" s="18" t="n">
        <v>48.83502522</v>
      </c>
      <c r="F61" s="20" t="n">
        <v>3.29052578</v>
      </c>
      <c r="G61" s="18" t="n">
        <v>35.67221605</v>
      </c>
      <c r="H61" s="20" t="n">
        <v>2.8468317</v>
      </c>
      <c r="I61" s="18" t="n">
        <v>14.48775762</v>
      </c>
      <c r="J61" s="20" t="n">
        <v>2.26863154</v>
      </c>
      <c r="K61" s="18" t="n">
        <v>0.69610573</v>
      </c>
      <c r="L61" s="20" t="n">
        <v>0.5816251</v>
      </c>
      <c r="M61" s="18" t="s">
        <v>404</v>
      </c>
      <c r="N61" s="20" t="s">
        <v>404</v>
      </c>
      <c r="O61" s="18" t="n">
        <v>0</v>
      </c>
      <c r="P61" s="20" t="n">
        <v>0</v>
      </c>
      <c r="Q61" s="18" t="n">
        <v>0</v>
      </c>
      <c r="R61" s="20" t="n">
        <v>0</v>
      </c>
      <c r="S61" s="18" t="n">
        <v>0.30889537</v>
      </c>
      <c r="T61" s="20" t="n">
        <v>0.18341093</v>
      </c>
    </row>
    <row r="62" spans="1:20">
      <c r="A62" s="15" t="s">
        <v>459</v>
      </c>
      <c r="B62" s="17" t="n">
        <v>4476</v>
      </c>
      <c r="C62" s="18">
        <f>(0.0/B62*100)</f>
        <v/>
      </c>
      <c r="D62" s="19" t="n">
        <v>4476</v>
      </c>
      <c r="E62" s="18" t="n">
        <v>73.26383068</v>
      </c>
      <c r="F62" s="20" t="n">
        <v>0.0451505</v>
      </c>
      <c r="G62" s="18" t="n">
        <v>14.84991163</v>
      </c>
      <c r="H62" s="20" t="n">
        <v>0.03751475</v>
      </c>
      <c r="I62" s="18" t="n">
        <v>6.89872786</v>
      </c>
      <c r="J62" s="20" t="n">
        <v>0.00798544</v>
      </c>
      <c r="K62" s="18" t="n">
        <v>2.39627634</v>
      </c>
      <c r="L62" s="20" t="n">
        <v>0.0027116</v>
      </c>
      <c r="M62" s="18" t="s">
        <v>404</v>
      </c>
      <c r="N62" s="20" t="s">
        <v>404</v>
      </c>
      <c r="O62" s="18" t="n">
        <v>0</v>
      </c>
      <c r="P62" s="20" t="n">
        <v>0</v>
      </c>
      <c r="Q62" s="18" t="n">
        <v>0</v>
      </c>
      <c r="R62" s="20" t="n">
        <v>0</v>
      </c>
      <c r="S62" s="18" t="n">
        <v>2.59125348</v>
      </c>
      <c r="T62" s="20" t="n">
        <v>0.01778128</v>
      </c>
    </row>
    <row r="63" spans="1:20">
      <c r="A63" s="15" t="s">
        <v>460</v>
      </c>
      <c r="B63" s="17" t="n">
        <v>5324</v>
      </c>
      <c r="C63" s="18">
        <f>(0.0/B63*100)</f>
        <v/>
      </c>
      <c r="D63" s="19" t="n">
        <v>5324</v>
      </c>
      <c r="E63" s="18" t="n">
        <v>49.13798983</v>
      </c>
      <c r="F63" s="20" t="n">
        <v>0.18057639</v>
      </c>
      <c r="G63" s="18" t="n">
        <v>31.7011219</v>
      </c>
      <c r="H63" s="20" t="n">
        <v>0.19297161</v>
      </c>
      <c r="I63" s="18" t="n">
        <v>1.49236291</v>
      </c>
      <c r="J63" s="20" t="n">
        <v>0.03411574</v>
      </c>
      <c r="K63" s="18" t="n">
        <v>0.87659984</v>
      </c>
      <c r="L63" s="20" t="n">
        <v>0.01941298</v>
      </c>
      <c r="M63" s="18" t="s">
        <v>404</v>
      </c>
      <c r="N63" s="20" t="s">
        <v>404</v>
      </c>
      <c r="O63" s="18" t="n">
        <v>0</v>
      </c>
      <c r="P63" s="20" t="n">
        <v>0</v>
      </c>
      <c r="Q63" s="18" t="n">
        <v>0</v>
      </c>
      <c r="R63" s="20" t="n">
        <v>0</v>
      </c>
      <c r="S63" s="18" t="n">
        <v>16.79192552</v>
      </c>
      <c r="T63" s="20" t="n">
        <v>0.0908504</v>
      </c>
    </row>
    <row r="64" spans="1:20">
      <c r="A64" s="15" t="s">
        <v>461</v>
      </c>
      <c r="B64" s="17" t="n">
        <v>3634</v>
      </c>
      <c r="C64" s="18">
        <f>(27.0/B64*100)</f>
        <v/>
      </c>
      <c r="D64" s="19" t="n">
        <v>3607</v>
      </c>
      <c r="E64" s="18" t="n">
        <v>9.93068515</v>
      </c>
      <c r="F64" s="20" t="n">
        <v>0.07507102</v>
      </c>
      <c r="G64" s="18" t="n">
        <v>35.58435321</v>
      </c>
      <c r="H64" s="20" t="n">
        <v>0.1082362</v>
      </c>
      <c r="I64" s="18" t="n">
        <v>42.11870413</v>
      </c>
      <c r="J64" s="20" t="n">
        <v>0.11690755</v>
      </c>
      <c r="K64" s="18" t="n">
        <v>1.06452844</v>
      </c>
      <c r="L64" s="20" t="n">
        <v>0.006352</v>
      </c>
      <c r="M64" s="18" t="s">
        <v>404</v>
      </c>
      <c r="N64" s="20" t="s">
        <v>404</v>
      </c>
      <c r="O64" s="18" t="n">
        <v>0.22463895</v>
      </c>
      <c r="P64" s="20" t="n">
        <v>0.01024975</v>
      </c>
      <c r="Q64" s="18" t="n">
        <v>0</v>
      </c>
      <c r="R64" s="20" t="n">
        <v>0</v>
      </c>
      <c r="S64" s="18" t="n">
        <v>11.07709012</v>
      </c>
      <c r="T64" s="20" t="n">
        <v>0.04720709</v>
      </c>
    </row>
    <row r="65" spans="1:20">
      <c r="A65" s="15" t="s">
        <v>462</v>
      </c>
      <c r="B65" s="17" t="n">
        <v>5325</v>
      </c>
      <c r="C65" s="18">
        <f>(0.0/B65*100)</f>
        <v/>
      </c>
      <c r="D65" s="19" t="n">
        <v>5325</v>
      </c>
      <c r="E65" s="18" t="n">
        <v>54.67307494</v>
      </c>
      <c r="F65" s="20" t="n">
        <v>3.71047095</v>
      </c>
      <c r="G65" s="18" t="n">
        <v>36.4611273</v>
      </c>
      <c r="H65" s="20" t="n">
        <v>3.58636356</v>
      </c>
      <c r="I65" s="18" t="n">
        <v>6.74859485</v>
      </c>
      <c r="J65" s="20" t="n">
        <v>1.51553995</v>
      </c>
      <c r="K65" s="18" t="n">
        <v>0.4846961</v>
      </c>
      <c r="L65" s="20" t="n">
        <v>0.34042393</v>
      </c>
      <c r="M65" s="18" t="s">
        <v>404</v>
      </c>
      <c r="N65" s="20" t="s">
        <v>404</v>
      </c>
      <c r="O65" s="18" t="n">
        <v>0</v>
      </c>
      <c r="P65" s="20" t="n">
        <v>0</v>
      </c>
      <c r="Q65" s="18" t="n">
        <v>0</v>
      </c>
      <c r="R65" s="20" t="n">
        <v>0</v>
      </c>
      <c r="S65" s="18" t="n">
        <v>1.6325068</v>
      </c>
      <c r="T65" s="20" t="n">
        <v>0.90103451</v>
      </c>
    </row>
    <row r="66" spans="1:20">
      <c r="A66" s="15" t="s">
        <v>463</v>
      </c>
      <c r="B66" s="17" t="n">
        <v>5665</v>
      </c>
      <c r="C66" s="18">
        <f>(0.0/B66*100)</f>
        <v/>
      </c>
      <c r="D66" s="19" t="n">
        <v>5665</v>
      </c>
      <c r="E66" s="18" t="n">
        <v>59.15041294</v>
      </c>
      <c r="F66" s="20" t="n">
        <v>0.33509155</v>
      </c>
      <c r="G66" s="18" t="n">
        <v>25.17108727</v>
      </c>
      <c r="H66" s="20" t="n">
        <v>0.30667576</v>
      </c>
      <c r="I66" s="18" t="n">
        <v>3.63645967</v>
      </c>
      <c r="J66" s="20" t="n">
        <v>0.12552324</v>
      </c>
      <c r="K66" s="18" t="n">
        <v>9.68305118</v>
      </c>
      <c r="L66" s="20" t="n">
        <v>0.07867257</v>
      </c>
      <c r="M66" s="18" t="s">
        <v>404</v>
      </c>
      <c r="N66" s="20" t="s">
        <v>404</v>
      </c>
      <c r="O66" s="18" t="n">
        <v>0</v>
      </c>
      <c r="P66" s="20" t="n">
        <v>0</v>
      </c>
      <c r="Q66" s="18" t="n">
        <v>0</v>
      </c>
      <c r="R66" s="20" t="n">
        <v>0</v>
      </c>
      <c r="S66" s="18" t="n">
        <v>2.35898894</v>
      </c>
      <c r="T66" s="20" t="n">
        <v>0.01587274</v>
      </c>
    </row>
    <row r="67" spans="1:20">
      <c r="A67" s="15" t="s">
        <v>464</v>
      </c>
      <c r="B67" s="17" t="n">
        <v>6971</v>
      </c>
      <c r="C67" s="18">
        <f>(0.0/B67*100)</f>
        <v/>
      </c>
      <c r="D67" s="19" t="n">
        <v>6971</v>
      </c>
      <c r="E67" s="18" t="n">
        <v>61.94149146</v>
      </c>
      <c r="F67" s="20" t="n">
        <v>2.9653199</v>
      </c>
      <c r="G67" s="18" t="n">
        <v>5.78151639</v>
      </c>
      <c r="H67" s="20" t="n">
        <v>1.47880261</v>
      </c>
      <c r="I67" s="18" t="n">
        <v>23.73963385</v>
      </c>
      <c r="J67" s="20" t="n">
        <v>2.5781654</v>
      </c>
      <c r="K67" s="18" t="n">
        <v>8.079606220000001</v>
      </c>
      <c r="L67" s="20" t="n">
        <v>1.4675468</v>
      </c>
      <c r="M67" s="18" t="s">
        <v>404</v>
      </c>
      <c r="N67" s="20" t="s">
        <v>404</v>
      </c>
      <c r="O67" s="18" t="n">
        <v>0</v>
      </c>
      <c r="P67" s="20" t="n">
        <v>0</v>
      </c>
      <c r="Q67" s="18" t="n">
        <v>0</v>
      </c>
      <c r="R67" s="20" t="n">
        <v>0</v>
      </c>
      <c r="S67" s="18" t="n">
        <v>0.45775209</v>
      </c>
      <c r="T67" s="20" t="n">
        <v>0.28587644</v>
      </c>
    </row>
    <row r="68" spans="1:20">
      <c r="A68" s="15" t="s">
        <v>465</v>
      </c>
      <c r="B68" s="17" t="n">
        <v>12083</v>
      </c>
      <c r="C68" s="18">
        <f>(0.0/B68*100)</f>
        <v/>
      </c>
      <c r="D68" s="19" t="n">
        <v>12083</v>
      </c>
      <c r="E68" s="18" t="n">
        <v>66.29681891</v>
      </c>
      <c r="F68" s="20" t="n">
        <v>0.1013938</v>
      </c>
      <c r="G68" s="18" t="n">
        <v>29.23904556</v>
      </c>
      <c r="H68" s="20" t="n">
        <v>0.09889409</v>
      </c>
      <c r="I68" s="18" t="n">
        <v>2.74439206</v>
      </c>
      <c r="J68" s="20" t="n">
        <v>0.02437021</v>
      </c>
      <c r="K68" s="18" t="n">
        <v>1.47942025</v>
      </c>
      <c r="L68" s="20" t="n">
        <v>0.02879253</v>
      </c>
      <c r="M68" s="18" t="s">
        <v>404</v>
      </c>
      <c r="N68" s="20" t="s">
        <v>404</v>
      </c>
      <c r="O68" s="18" t="n">
        <v>0</v>
      </c>
      <c r="P68" s="20" t="n">
        <v>0</v>
      </c>
      <c r="Q68" s="18" t="n">
        <v>0</v>
      </c>
      <c r="R68" s="20" t="n">
        <v>0</v>
      </c>
      <c r="S68" s="18" t="n">
        <v>0.24032321</v>
      </c>
      <c r="T68" s="20" t="n">
        <v>0.02018516</v>
      </c>
    </row>
    <row r="69" spans="1:20">
      <c r="A69" s="15" t="s">
        <v>466</v>
      </c>
      <c r="B69" s="17" t="n">
        <v>4876</v>
      </c>
      <c r="C69" s="18">
        <f>(0.0/B69*100)</f>
        <v/>
      </c>
      <c r="D69" s="19" t="n">
        <v>4876</v>
      </c>
      <c r="E69" s="18" t="n">
        <v>37.61509832</v>
      </c>
      <c r="F69" s="20" t="n">
        <v>3.88457214</v>
      </c>
      <c r="G69" s="18" t="n">
        <v>55.28700206</v>
      </c>
      <c r="H69" s="20" t="n">
        <v>3.74030623</v>
      </c>
      <c r="I69" s="18" t="n">
        <v>6.11710015</v>
      </c>
      <c r="J69" s="20" t="n">
        <v>1.94740127</v>
      </c>
      <c r="K69" s="18" t="n">
        <v>0</v>
      </c>
      <c r="L69" s="20" t="n">
        <v>0</v>
      </c>
      <c r="M69" s="18" t="s">
        <v>404</v>
      </c>
      <c r="N69" s="20" t="s">
        <v>404</v>
      </c>
      <c r="O69" s="18" t="n">
        <v>0</v>
      </c>
      <c r="P69" s="20" t="n">
        <v>0</v>
      </c>
      <c r="Q69" s="18" t="n">
        <v>0</v>
      </c>
      <c r="R69" s="20" t="n">
        <v>0</v>
      </c>
      <c r="S69" s="18" t="n">
        <v>0.98079946</v>
      </c>
      <c r="T69" s="20" t="n">
        <v>0.70844452</v>
      </c>
    </row>
    <row r="70" spans="1:20">
      <c r="A70" s="15" t="s">
        <v>467</v>
      </c>
      <c r="B70" s="17" t="n">
        <v>6036</v>
      </c>
      <c r="C70" s="18">
        <f>(0.0/B70*100)</f>
        <v/>
      </c>
      <c r="D70" s="19" t="n">
        <v>6036</v>
      </c>
      <c r="E70" s="18" t="n">
        <v>64.48644776</v>
      </c>
      <c r="F70" s="20" t="n">
        <v>3.34601604</v>
      </c>
      <c r="G70" s="18" t="n">
        <v>32.10208352</v>
      </c>
      <c r="H70" s="20" t="n">
        <v>2.99385744</v>
      </c>
      <c r="I70" s="18" t="n">
        <v>2.53530436</v>
      </c>
      <c r="J70" s="20" t="n">
        <v>1.21717115</v>
      </c>
      <c r="K70" s="18" t="n">
        <v>0.87616437</v>
      </c>
      <c r="L70" s="20" t="n">
        <v>0.50868684</v>
      </c>
      <c r="M70" s="18" t="s">
        <v>404</v>
      </c>
      <c r="N70" s="20" t="s">
        <v>404</v>
      </c>
      <c r="O70" s="18" t="n">
        <v>0</v>
      </c>
      <c r="P70" s="20" t="n">
        <v>0</v>
      </c>
      <c r="Q70" s="18" t="n">
        <v>0</v>
      </c>
      <c r="R70" s="20" t="n">
        <v>0</v>
      </c>
      <c r="S70" s="18" t="n">
        <v>0</v>
      </c>
      <c r="T70" s="20" t="n">
        <v>0</v>
      </c>
    </row>
    <row r="71" spans="1:20">
      <c r="A71" s="15" t="s">
        <v>468</v>
      </c>
      <c r="B71" s="17" t="n">
        <v>6115</v>
      </c>
      <c r="C71" s="18">
        <f>(0.0/B71*100)</f>
        <v/>
      </c>
      <c r="D71" s="19" t="n">
        <v>6115</v>
      </c>
      <c r="E71" s="18" t="n">
        <v>82.66634994</v>
      </c>
      <c r="F71" s="20" t="n">
        <v>0.70364822</v>
      </c>
      <c r="G71" s="18" t="n">
        <v>14.13210045</v>
      </c>
      <c r="H71" s="20" t="n">
        <v>0.6840220299999999</v>
      </c>
      <c r="I71" s="18" t="n">
        <v>1.99827579</v>
      </c>
      <c r="J71" s="20" t="n">
        <v>0.03579247</v>
      </c>
      <c r="K71" s="18" t="n">
        <v>0.6736043900000001</v>
      </c>
      <c r="L71" s="20" t="n">
        <v>0.00628085</v>
      </c>
      <c r="M71" s="18" t="s">
        <v>404</v>
      </c>
      <c r="N71" s="20" t="s">
        <v>404</v>
      </c>
      <c r="O71" s="18" t="n">
        <v>0</v>
      </c>
      <c r="P71" s="20" t="n">
        <v>0</v>
      </c>
      <c r="Q71" s="18" t="n">
        <v>0</v>
      </c>
      <c r="R71" s="20" t="n">
        <v>0</v>
      </c>
      <c r="S71" s="18" t="n">
        <v>0.52966943</v>
      </c>
      <c r="T71" s="20" t="n">
        <v>0.01985854</v>
      </c>
    </row>
    <row r="72" spans="1:20">
      <c r="A72" s="15" t="s">
        <v>469</v>
      </c>
      <c r="B72" s="17" t="n">
        <v>7708</v>
      </c>
      <c r="C72" s="18">
        <f>(0.0/B72*100)</f>
        <v/>
      </c>
      <c r="D72" s="19" t="n">
        <v>7708</v>
      </c>
      <c r="E72" s="18" t="n">
        <v>54.1770236</v>
      </c>
      <c r="F72" s="20" t="n">
        <v>3.58109724</v>
      </c>
      <c r="G72" s="18" t="n">
        <v>27.93006441</v>
      </c>
      <c r="H72" s="20" t="n">
        <v>3.35770619</v>
      </c>
      <c r="I72" s="18" t="n">
        <v>9.38574565</v>
      </c>
      <c r="J72" s="20" t="n">
        <v>1.75552014</v>
      </c>
      <c r="K72" s="18" t="n">
        <v>7.24601834</v>
      </c>
      <c r="L72" s="20" t="n">
        <v>1.46062111</v>
      </c>
      <c r="M72" s="18" t="s">
        <v>404</v>
      </c>
      <c r="N72" s="20" t="s">
        <v>404</v>
      </c>
      <c r="O72" s="18" t="n">
        <v>0</v>
      </c>
      <c r="P72" s="20" t="n">
        <v>0</v>
      </c>
      <c r="Q72" s="18" t="n">
        <v>0</v>
      </c>
      <c r="R72" s="20" t="n">
        <v>0</v>
      </c>
      <c r="S72" s="18" t="n">
        <v>1.26114801</v>
      </c>
      <c r="T72" s="20" t="n">
        <v>0.89576048</v>
      </c>
    </row>
    <row r="73" spans="1:20">
      <c r="A73" s="15" t="s">
        <v>470</v>
      </c>
      <c r="B73" s="17" t="n">
        <v>8249</v>
      </c>
      <c r="C73" s="18">
        <f>(0.0/B73*100)</f>
        <v/>
      </c>
      <c r="D73" s="19" t="n">
        <v>8249</v>
      </c>
      <c r="E73" s="18" t="n">
        <v>84.85133893</v>
      </c>
      <c r="F73" s="20" t="n">
        <v>2.50468219</v>
      </c>
      <c r="G73" s="18" t="n">
        <v>9.708833090000001</v>
      </c>
      <c r="H73" s="20" t="n">
        <v>2.48694822</v>
      </c>
      <c r="I73" s="18" t="n">
        <v>3.12405383</v>
      </c>
      <c r="J73" s="20" t="n">
        <v>1.37490513</v>
      </c>
      <c r="K73" s="18" t="n">
        <v>2.31577415</v>
      </c>
      <c r="L73" s="20" t="n">
        <v>1.11523698</v>
      </c>
      <c r="M73" s="18" t="s">
        <v>404</v>
      </c>
      <c r="N73" s="20" t="s">
        <v>404</v>
      </c>
      <c r="O73" s="18" t="n">
        <v>0</v>
      </c>
      <c r="P73" s="20" t="n">
        <v>0</v>
      </c>
      <c r="Q73" s="18" t="n">
        <v>0</v>
      </c>
      <c r="R73" s="20" t="n">
        <v>0</v>
      </c>
      <c r="S73" s="18" t="n">
        <v>0</v>
      </c>
      <c r="T73" s="20" t="n">
        <v>0</v>
      </c>
    </row>
    <row r="74" spans="1:20">
      <c r="A74" s="15" t="s">
        <v>471</v>
      </c>
      <c r="B74" s="17" t="n">
        <v>4692</v>
      </c>
      <c r="C74" s="18">
        <f>(484.0/B74*100)</f>
        <v/>
      </c>
      <c r="D74" s="19" t="n">
        <v>4208</v>
      </c>
      <c r="E74" s="18" t="n">
        <v>45.92761002</v>
      </c>
      <c r="F74" s="20" t="n">
        <v>0.29258956</v>
      </c>
      <c r="G74" s="18" t="n">
        <v>9.897298190000001</v>
      </c>
      <c r="H74" s="20" t="n">
        <v>0.09881668</v>
      </c>
      <c r="I74" s="18" t="n">
        <v>19.41433963</v>
      </c>
      <c r="J74" s="20" t="n">
        <v>0.18285855</v>
      </c>
      <c r="K74" s="18" t="n">
        <v>16.87029205</v>
      </c>
      <c r="L74" s="20" t="n">
        <v>0.27544467</v>
      </c>
      <c r="M74" s="18" t="s">
        <v>404</v>
      </c>
      <c r="N74" s="20" t="s">
        <v>404</v>
      </c>
      <c r="O74" s="18" t="n">
        <v>0</v>
      </c>
      <c r="P74" s="20" t="n">
        <v>0</v>
      </c>
      <c r="Q74" s="18" t="n">
        <v>0</v>
      </c>
      <c r="R74" s="20" t="n">
        <v>0</v>
      </c>
      <c r="S74" s="18" t="n">
        <v>7.89046012</v>
      </c>
      <c r="T74" s="20" t="n">
        <v>0.10422337</v>
      </c>
    </row>
    <row r="75" spans="1:20">
      <c r="A75" s="15" t="s">
        <v>472</v>
      </c>
      <c r="B75" s="17" t="n">
        <v>5375</v>
      </c>
      <c r="C75" s="18">
        <f>(483.0/B75*100)</f>
        <v/>
      </c>
      <c r="D75" s="19" t="n">
        <v>4892</v>
      </c>
      <c r="E75" s="18" t="n">
        <v>31.79463353</v>
      </c>
      <c r="F75" s="20" t="n">
        <v>3.96957407</v>
      </c>
      <c r="G75" s="18" t="n">
        <v>30.20972179</v>
      </c>
      <c r="H75" s="20" t="n">
        <v>3.7049698</v>
      </c>
      <c r="I75" s="18" t="n">
        <v>13.04541217</v>
      </c>
      <c r="J75" s="20" t="n">
        <v>3.04214305</v>
      </c>
      <c r="K75" s="18" t="n">
        <v>21.33360874</v>
      </c>
      <c r="L75" s="20" t="n">
        <v>3.59136278</v>
      </c>
      <c r="M75" s="18" t="s">
        <v>404</v>
      </c>
      <c r="N75" s="20" t="s">
        <v>404</v>
      </c>
      <c r="O75" s="18" t="n">
        <v>0</v>
      </c>
      <c r="P75" s="20" t="n">
        <v>0</v>
      </c>
      <c r="Q75" s="18" t="n">
        <v>0</v>
      </c>
      <c r="R75" s="20" t="n">
        <v>0</v>
      </c>
      <c r="S75" s="18" t="n">
        <v>3.61662377</v>
      </c>
      <c r="T75" s="20" t="n">
        <v>1.64007769</v>
      </c>
    </row>
    <row r="76" spans="1:20">
      <c r="A76" s="15" t="s">
        <v>473</v>
      </c>
      <c r="B76" s="17" t="n">
        <v>14167</v>
      </c>
      <c r="C76" s="18">
        <f>(1400.0/B76*100)</f>
        <v/>
      </c>
      <c r="D76" s="19" t="n">
        <v>12767</v>
      </c>
      <c r="E76" s="18" t="n">
        <v>58.17453139</v>
      </c>
      <c r="F76" s="20" t="n">
        <v>2.57415973</v>
      </c>
      <c r="G76" s="18" t="n">
        <v>27.48830646</v>
      </c>
      <c r="H76" s="20" t="n">
        <v>2.14320473</v>
      </c>
      <c r="I76" s="18" t="n">
        <v>5.4956094</v>
      </c>
      <c r="J76" s="20" t="n">
        <v>0.84833764</v>
      </c>
      <c r="K76" s="18" t="n">
        <v>7.80043097</v>
      </c>
      <c r="L76" s="20" t="n">
        <v>1.76867471</v>
      </c>
      <c r="M76" s="18" t="s">
        <v>404</v>
      </c>
      <c r="N76" s="20" t="s">
        <v>404</v>
      </c>
      <c r="O76" s="18" t="n">
        <v>0</v>
      </c>
      <c r="P76" s="20" t="n">
        <v>0</v>
      </c>
      <c r="Q76" s="18" t="n">
        <v>0</v>
      </c>
      <c r="R76" s="20" t="n">
        <v>0</v>
      </c>
      <c r="S76" s="18" t="n">
        <v>1.04112178</v>
      </c>
      <c r="T76" s="20" t="n">
        <v>0.4886608</v>
      </c>
    </row>
    <row r="77" spans="1:20">
      <c r="A77" s="15" t="s">
        <v>474</v>
      </c>
      <c r="B77" s="17" t="n">
        <v>6062</v>
      </c>
      <c r="C77" s="18">
        <f>(12.0/B77*100)</f>
        <v/>
      </c>
      <c r="D77" s="19" t="n">
        <v>6050</v>
      </c>
      <c r="E77" s="18" t="n">
        <v>28.51782783</v>
      </c>
      <c r="F77" s="20" t="n">
        <v>2.55444466</v>
      </c>
      <c r="G77" s="18" t="n">
        <v>14.4381079</v>
      </c>
      <c r="H77" s="20" t="n">
        <v>2.00014068</v>
      </c>
      <c r="I77" s="18" t="n">
        <v>47.11925244</v>
      </c>
      <c r="J77" s="20" t="n">
        <v>2.97562803</v>
      </c>
      <c r="K77" s="18" t="n">
        <v>9.924811829999999</v>
      </c>
      <c r="L77" s="20" t="n">
        <v>2.12026922</v>
      </c>
      <c r="M77" s="18" t="s">
        <v>404</v>
      </c>
      <c r="N77" s="20" t="s">
        <v>404</v>
      </c>
      <c r="O77" s="18" t="n">
        <v>0</v>
      </c>
      <c r="P77" s="20" t="n">
        <v>0</v>
      </c>
      <c r="Q77" s="18" t="n">
        <v>0</v>
      </c>
      <c r="R77" s="20" t="n">
        <v>0</v>
      </c>
      <c r="S77" s="18" t="n">
        <v>0</v>
      </c>
      <c r="T77" s="20" t="n">
        <v>0</v>
      </c>
    </row>
    <row r="78" spans="1:20">
      <c r="A78" s="15" t="s">
        <v>475</v>
      </c>
      <c r="B78" s="17" t="n">
        <v>5826</v>
      </c>
      <c r="C78" s="18">
        <f>(0.0/B78*100)</f>
        <v/>
      </c>
      <c r="D78" s="19" t="n">
        <v>5826</v>
      </c>
      <c r="E78" s="18" t="n">
        <v>87.47673398000001</v>
      </c>
      <c r="F78" s="20" t="n">
        <v>3.16287054</v>
      </c>
      <c r="G78" s="18" t="n">
        <v>2.96922361</v>
      </c>
      <c r="H78" s="20" t="n">
        <v>1.35092991</v>
      </c>
      <c r="I78" s="18" t="n">
        <v>3.91090835</v>
      </c>
      <c r="J78" s="20" t="n">
        <v>1.86925972</v>
      </c>
      <c r="K78" s="18" t="n">
        <v>0</v>
      </c>
      <c r="L78" s="20" t="n">
        <v>0</v>
      </c>
      <c r="M78" s="18" t="s">
        <v>404</v>
      </c>
      <c r="N78" s="20" t="s">
        <v>404</v>
      </c>
      <c r="O78" s="18" t="n">
        <v>0</v>
      </c>
      <c r="P78" s="20" t="n">
        <v>0</v>
      </c>
      <c r="Q78" s="18" t="n">
        <v>0</v>
      </c>
      <c r="R78" s="20" t="n">
        <v>0</v>
      </c>
      <c r="S78" s="18" t="n">
        <v>5.64313406</v>
      </c>
      <c r="T78" s="20" t="n">
        <v>2.32320529</v>
      </c>
    </row>
    <row customHeight="1" ht="25" r="79" spans="1:20">
      <c r="A79" s="15" t="s">
        <v>476</v>
      </c>
      <c r="B79" s="17" t="n">
        <v>1657</v>
      </c>
      <c r="C79" s="18">
        <f>(21.0/B79*100)</f>
        <v/>
      </c>
      <c r="D79" s="19" t="n">
        <v>1636</v>
      </c>
      <c r="E79" s="18" t="n">
        <v>35.36420345</v>
      </c>
      <c r="F79" s="20" t="n">
        <v>7.48321894</v>
      </c>
      <c r="G79" s="18" t="n">
        <v>27.27655481</v>
      </c>
      <c r="H79" s="20" t="n">
        <v>6.50647955</v>
      </c>
      <c r="I79" s="18" t="n">
        <v>20.35027334</v>
      </c>
      <c r="J79" s="20" t="n">
        <v>5.80510527</v>
      </c>
      <c r="K79" s="18" t="n">
        <v>10.01034437</v>
      </c>
      <c r="L79" s="20" t="n">
        <v>3.93866855</v>
      </c>
      <c r="M79" s="18" t="s">
        <v>404</v>
      </c>
      <c r="N79" s="20" t="s">
        <v>404</v>
      </c>
      <c r="O79" s="18" t="n">
        <v>0</v>
      </c>
      <c r="P79" s="20" t="n">
        <v>0</v>
      </c>
      <c r="Q79" s="18" t="n">
        <v>0</v>
      </c>
      <c r="R79" s="20" t="n">
        <v>0</v>
      </c>
      <c r="S79" s="18" t="n">
        <v>6.99862402</v>
      </c>
      <c r="T79" s="20" t="n">
        <v>3.24134143</v>
      </c>
    </row>
    <row r="80" spans="1:20">
      <c r="A80" s="15" t="s">
        <v>477</v>
      </c>
      <c r="B80" s="17" t="n">
        <v>7841</v>
      </c>
      <c r="C80" s="18">
        <f>(0.0/B80*100)</f>
        <v/>
      </c>
      <c r="D80" s="19" t="n">
        <v>7841</v>
      </c>
      <c r="E80" s="18" t="n">
        <v>71.51334593</v>
      </c>
      <c r="F80" s="20" t="n">
        <v>3.10753532</v>
      </c>
      <c r="G80" s="18" t="n">
        <v>25.38643827</v>
      </c>
      <c r="H80" s="20" t="n">
        <v>2.9810806</v>
      </c>
      <c r="I80" s="18" t="n">
        <v>3.1002158</v>
      </c>
      <c r="J80" s="20" t="n">
        <v>1.11622548</v>
      </c>
      <c r="K80" s="18" t="n">
        <v>0</v>
      </c>
      <c r="L80" s="20" t="n">
        <v>0</v>
      </c>
      <c r="M80" s="18" t="s">
        <v>404</v>
      </c>
      <c r="N80" s="20" t="s">
        <v>404</v>
      </c>
      <c r="O80" s="18" t="n">
        <v>0</v>
      </c>
      <c r="P80" s="20" t="n">
        <v>0</v>
      </c>
      <c r="Q80" s="18" t="n">
        <v>0</v>
      </c>
      <c r="R80" s="20" t="n">
        <v>0</v>
      </c>
      <c r="S80" s="18" t="n">
        <v>0</v>
      </c>
      <c r="T80" s="20" t="n">
        <v>0</v>
      </c>
    </row>
    <row r="81" spans="1:20">
      <c r="A81" s="21" t="s">
        <v>478</v>
      </c>
      <c r="B81" s="17" t="n">
        <v>8861</v>
      </c>
      <c r="C81" s="18">
        <f>(0.0/B81*100)</f>
        <v/>
      </c>
      <c r="D81" s="19" t="n">
        <v>8861</v>
      </c>
      <c r="E81" s="18" t="n">
        <v>76.61963858</v>
      </c>
      <c r="F81" s="20" t="n">
        <v>3.31991619</v>
      </c>
      <c r="G81" s="18" t="n">
        <v>14.90468512</v>
      </c>
      <c r="H81" s="20" t="n">
        <v>2.73104947</v>
      </c>
      <c r="I81" s="18" t="n">
        <v>8.431756869999999</v>
      </c>
      <c r="J81" s="20" t="n">
        <v>2.28945012</v>
      </c>
      <c r="K81" s="18" t="n">
        <v>0.01997943</v>
      </c>
      <c r="L81" s="20" t="n">
        <v>0.00074735</v>
      </c>
      <c r="M81" s="18" t="s">
        <v>404</v>
      </c>
      <c r="N81" s="20" t="s">
        <v>404</v>
      </c>
      <c r="O81" s="18" t="n">
        <v>0</v>
      </c>
      <c r="P81" s="20" t="n">
        <v>0</v>
      </c>
      <c r="Q81" s="18" t="n">
        <v>0</v>
      </c>
      <c r="R81" s="20" t="n">
        <v>0</v>
      </c>
      <c r="S81" s="18" t="n">
        <v>0.02394001</v>
      </c>
      <c r="T81" s="20" t="n">
        <v>0.00045054</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691</v>
      </c>
    </row>
    <row customHeight="1" ht="30" r="4" spans="1:20">
      <c r="A4" s="6" t="n"/>
      <c r="B4" s="7" t="s">
        <v>385</v>
      </c>
      <c r="C4" s="7" t="s">
        <v>386</v>
      </c>
      <c r="D4" s="8" t="s">
        <v>385</v>
      </c>
      <c r="E4" s="9" t="s">
        <v>504</v>
      </c>
      <c r="F4" s="10" t="n"/>
      <c r="G4" s="9" t="s">
        <v>689</v>
      </c>
      <c r="H4" s="10" t="n"/>
      <c r="I4" s="9" t="s">
        <v>690</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67.08620202</v>
      </c>
      <c r="F7" s="20" t="n">
        <v>1.97814153</v>
      </c>
      <c r="G7" s="18" t="n">
        <v>22.31531152</v>
      </c>
      <c r="H7" s="20" t="n">
        <v>1.98905666</v>
      </c>
      <c r="I7" s="18" t="n">
        <v>3.46506254</v>
      </c>
      <c r="J7" s="20" t="n">
        <v>0.7822068</v>
      </c>
      <c r="K7" s="18" t="n">
        <v>5.82194794</v>
      </c>
      <c r="L7" s="20" t="n">
        <v>0.8727117599999999</v>
      </c>
      <c r="M7" s="18" t="s">
        <v>404</v>
      </c>
      <c r="N7" s="20" t="s">
        <v>404</v>
      </c>
      <c r="O7" s="18" t="n">
        <v>0</v>
      </c>
      <c r="P7" s="20" t="n">
        <v>0</v>
      </c>
      <c r="Q7" s="18" t="n">
        <v>0</v>
      </c>
      <c r="R7" s="20" t="n">
        <v>0</v>
      </c>
      <c r="S7" s="18" t="n">
        <v>1.31147598</v>
      </c>
      <c r="T7" s="20" t="n">
        <v>0.44869369</v>
      </c>
    </row>
    <row r="8" spans="1:20">
      <c r="A8" s="15" t="s">
        <v>405</v>
      </c>
      <c r="B8" s="17" t="n">
        <v>7007</v>
      </c>
      <c r="C8" s="18">
        <f>(0.0/B8*100)</f>
        <v/>
      </c>
      <c r="D8" s="19" t="n">
        <v>7007</v>
      </c>
      <c r="E8" s="18" t="n">
        <v>48.12780602</v>
      </c>
      <c r="F8" s="20" t="n">
        <v>3.62828392</v>
      </c>
      <c r="G8" s="18" t="n">
        <v>28.35976945</v>
      </c>
      <c r="H8" s="20" t="n">
        <v>2.85163892</v>
      </c>
      <c r="I8" s="18" t="n">
        <v>7.21367055</v>
      </c>
      <c r="J8" s="20" t="n">
        <v>1.93743602</v>
      </c>
      <c r="K8" s="18" t="n">
        <v>13.69775382</v>
      </c>
      <c r="L8" s="20" t="n">
        <v>2.51564148</v>
      </c>
      <c r="M8" s="18" t="s">
        <v>404</v>
      </c>
      <c r="N8" s="20" t="s">
        <v>404</v>
      </c>
      <c r="O8" s="18" t="n">
        <v>0</v>
      </c>
      <c r="P8" s="20" t="n">
        <v>0</v>
      </c>
      <c r="Q8" s="18" t="n">
        <v>0</v>
      </c>
      <c r="R8" s="20" t="n">
        <v>0</v>
      </c>
      <c r="S8" s="18" t="n">
        <v>2.60100016</v>
      </c>
      <c r="T8" s="20" t="n">
        <v>1.23553962</v>
      </c>
    </row>
    <row r="9" spans="1:20">
      <c r="A9" s="15" t="s">
        <v>406</v>
      </c>
      <c r="B9" s="17" t="n">
        <v>9651</v>
      </c>
      <c r="C9" s="18">
        <f>(200.0/B9*100)</f>
        <v/>
      </c>
      <c r="D9" s="19" t="n">
        <v>9451</v>
      </c>
      <c r="E9" s="18" t="n">
        <v>42.28713167</v>
      </c>
      <c r="F9" s="20" t="n">
        <v>3.24736583</v>
      </c>
      <c r="G9" s="18" t="n">
        <v>23.02180558</v>
      </c>
      <c r="H9" s="20" t="n">
        <v>2.56561198</v>
      </c>
      <c r="I9" s="18" t="n">
        <v>10.29671243</v>
      </c>
      <c r="J9" s="20" t="n">
        <v>1.82895693</v>
      </c>
      <c r="K9" s="18" t="n">
        <v>4.44395698</v>
      </c>
      <c r="L9" s="20" t="n">
        <v>1.11764921</v>
      </c>
      <c r="M9" s="18" t="s">
        <v>404</v>
      </c>
      <c r="N9" s="20" t="s">
        <v>404</v>
      </c>
      <c r="O9" s="18" t="n">
        <v>0</v>
      </c>
      <c r="P9" s="20" t="n">
        <v>0</v>
      </c>
      <c r="Q9" s="18" t="n">
        <v>0</v>
      </c>
      <c r="R9" s="20" t="n">
        <v>0</v>
      </c>
      <c r="S9" s="18" t="n">
        <v>19.95039334</v>
      </c>
      <c r="T9" s="20" t="n">
        <v>2.30517681</v>
      </c>
    </row>
    <row r="10" spans="1:20">
      <c r="A10" s="15" t="s">
        <v>407</v>
      </c>
      <c r="B10" s="17" t="n">
        <v>20058</v>
      </c>
      <c r="C10" s="18">
        <f>(3112.0/B10*100)</f>
        <v/>
      </c>
      <c r="D10" s="19" t="n">
        <v>16946</v>
      </c>
      <c r="E10" s="18" t="n">
        <v>39.04228704</v>
      </c>
      <c r="F10" s="20" t="n">
        <v>2.65261643</v>
      </c>
      <c r="G10" s="18" t="n">
        <v>32.6653516</v>
      </c>
      <c r="H10" s="20" t="n">
        <v>2.96706524</v>
      </c>
      <c r="I10" s="18" t="n">
        <v>10.473247</v>
      </c>
      <c r="J10" s="20" t="n">
        <v>1.65689658</v>
      </c>
      <c r="K10" s="18" t="n">
        <v>15.87430719</v>
      </c>
      <c r="L10" s="20" t="n">
        <v>1.82149421</v>
      </c>
      <c r="M10" s="18" t="s">
        <v>404</v>
      </c>
      <c r="N10" s="20" t="s">
        <v>404</v>
      </c>
      <c r="O10" s="18" t="n">
        <v>0</v>
      </c>
      <c r="P10" s="20" t="n">
        <v>0</v>
      </c>
      <c r="Q10" s="18" t="n">
        <v>0</v>
      </c>
      <c r="R10" s="20" t="n">
        <v>0</v>
      </c>
      <c r="S10" s="18" t="n">
        <v>1.94480716</v>
      </c>
      <c r="T10" s="20" t="n">
        <v>0.8202433</v>
      </c>
    </row>
    <row r="11" spans="1:20">
      <c r="A11" s="15" t="s">
        <v>408</v>
      </c>
      <c r="B11" s="17" t="n">
        <v>7053</v>
      </c>
      <c r="C11" s="18">
        <f>(212.0/B11*100)</f>
        <v/>
      </c>
      <c r="D11" s="19" t="n">
        <v>6841</v>
      </c>
      <c r="E11" s="18" t="n">
        <v>69.81525066</v>
      </c>
      <c r="F11" s="20" t="n">
        <v>3.53965437</v>
      </c>
      <c r="G11" s="18" t="n">
        <v>9.664640970000001</v>
      </c>
      <c r="H11" s="20" t="n">
        <v>2.11079423</v>
      </c>
      <c r="I11" s="18" t="n">
        <v>12.58311531</v>
      </c>
      <c r="J11" s="20" t="n">
        <v>2.42801482</v>
      </c>
      <c r="K11" s="18" t="n">
        <v>7.93699306</v>
      </c>
      <c r="L11" s="20" t="n">
        <v>2.18453796</v>
      </c>
      <c r="M11" s="18" t="s">
        <v>404</v>
      </c>
      <c r="N11" s="20" t="s">
        <v>404</v>
      </c>
      <c r="O11" s="18" t="n">
        <v>0</v>
      </c>
      <c r="P11" s="20" t="n">
        <v>0</v>
      </c>
      <c r="Q11" s="18" t="n">
        <v>0</v>
      </c>
      <c r="R11" s="20" t="n">
        <v>0</v>
      </c>
      <c r="S11" s="18" t="n">
        <v>0</v>
      </c>
      <c r="T11" s="20" t="n">
        <v>0</v>
      </c>
    </row>
    <row r="12" spans="1:20">
      <c r="A12" s="15" t="s">
        <v>409</v>
      </c>
      <c r="B12" s="17" t="n">
        <v>6894</v>
      </c>
      <c r="C12" s="18">
        <f>(106.0/B12*100)</f>
        <v/>
      </c>
      <c r="D12" s="19" t="n">
        <v>6788</v>
      </c>
      <c r="E12" s="18" t="n">
        <v>43.50467716</v>
      </c>
      <c r="F12" s="20" t="n">
        <v>3.22713852</v>
      </c>
      <c r="G12" s="18" t="n">
        <v>48.63530232</v>
      </c>
      <c r="H12" s="20" t="n">
        <v>3.20999698</v>
      </c>
      <c r="I12" s="18" t="n">
        <v>3.91358247</v>
      </c>
      <c r="J12" s="20" t="n">
        <v>1.10563664</v>
      </c>
      <c r="K12" s="18" t="n">
        <v>3.67585742</v>
      </c>
      <c r="L12" s="20" t="n">
        <v>0.99786907</v>
      </c>
      <c r="M12" s="18" t="s">
        <v>404</v>
      </c>
      <c r="N12" s="20" t="s">
        <v>404</v>
      </c>
      <c r="O12" s="18" t="n">
        <v>0</v>
      </c>
      <c r="P12" s="20" t="n">
        <v>0</v>
      </c>
      <c r="Q12" s="18" t="n">
        <v>0</v>
      </c>
      <c r="R12" s="20" t="n">
        <v>0</v>
      </c>
      <c r="S12" s="18" t="n">
        <v>0.27058064</v>
      </c>
      <c r="T12" s="20" t="n">
        <v>0.2765031</v>
      </c>
    </row>
    <row r="13" spans="1:20">
      <c r="A13" s="15" t="s">
        <v>410</v>
      </c>
      <c r="B13" s="17" t="n">
        <v>7161</v>
      </c>
      <c r="C13" s="18">
        <f>(1175.0/B13*100)</f>
        <v/>
      </c>
      <c r="D13" s="19" t="n">
        <v>5986</v>
      </c>
      <c r="E13" s="18" t="n">
        <v>16.16868417</v>
      </c>
      <c r="F13" s="20" t="n">
        <v>2.44593009</v>
      </c>
      <c r="G13" s="18" t="n">
        <v>39.61850895</v>
      </c>
      <c r="H13" s="20" t="n">
        <v>3.35119795</v>
      </c>
      <c r="I13" s="18" t="n">
        <v>21.90558892</v>
      </c>
      <c r="J13" s="20" t="n">
        <v>2.7045759</v>
      </c>
      <c r="K13" s="18" t="n">
        <v>20.41743125</v>
      </c>
      <c r="L13" s="20" t="n">
        <v>3.01560547</v>
      </c>
      <c r="M13" s="18" t="s">
        <v>404</v>
      </c>
      <c r="N13" s="20" t="s">
        <v>404</v>
      </c>
      <c r="O13" s="18" t="n">
        <v>0</v>
      </c>
      <c r="P13" s="20" t="n">
        <v>0</v>
      </c>
      <c r="Q13" s="18" t="n">
        <v>0</v>
      </c>
      <c r="R13" s="20" t="n">
        <v>0</v>
      </c>
      <c r="S13" s="18" t="n">
        <v>1.88978671</v>
      </c>
      <c r="T13" s="20" t="n">
        <v>0.88047716</v>
      </c>
    </row>
    <row r="14" spans="1:20">
      <c r="A14" s="15" t="s">
        <v>411</v>
      </c>
      <c r="B14" s="17" t="n">
        <v>5587</v>
      </c>
      <c r="C14" s="18">
        <f>(0.0/B14*100)</f>
        <v/>
      </c>
      <c r="D14" s="19" t="n">
        <v>5587</v>
      </c>
      <c r="E14" s="18" t="n">
        <v>70.59520094</v>
      </c>
      <c r="F14" s="20" t="n">
        <v>2.43172391</v>
      </c>
      <c r="G14" s="18" t="n">
        <v>25.08992224</v>
      </c>
      <c r="H14" s="20" t="n">
        <v>2.40024111</v>
      </c>
      <c r="I14" s="18" t="n">
        <v>3.46838108</v>
      </c>
      <c r="J14" s="20" t="n">
        <v>0.90915633</v>
      </c>
      <c r="K14" s="18" t="n">
        <v>0.24918639</v>
      </c>
      <c r="L14" s="20" t="n">
        <v>0.24672258</v>
      </c>
      <c r="M14" s="18" t="s">
        <v>404</v>
      </c>
      <c r="N14" s="20" t="s">
        <v>404</v>
      </c>
      <c r="O14" s="18" t="n">
        <v>0</v>
      </c>
      <c r="P14" s="20" t="n">
        <v>0</v>
      </c>
      <c r="Q14" s="18" t="n">
        <v>0</v>
      </c>
      <c r="R14" s="20" t="n">
        <v>0</v>
      </c>
      <c r="S14" s="18" t="n">
        <v>0.59730934</v>
      </c>
      <c r="T14" s="20" t="n">
        <v>0.39659582</v>
      </c>
    </row>
    <row r="15" spans="1:20">
      <c r="A15" s="15" t="s">
        <v>412</v>
      </c>
      <c r="B15" s="17" t="n">
        <v>5882</v>
      </c>
      <c r="C15" s="18">
        <f>(0.0/B15*100)</f>
        <v/>
      </c>
      <c r="D15" s="19" t="n">
        <v>5882</v>
      </c>
      <c r="E15" s="18" t="n">
        <v>27.15366507</v>
      </c>
      <c r="F15" s="20" t="n">
        <v>3.26271741</v>
      </c>
      <c r="G15" s="18" t="n">
        <v>57.48001675</v>
      </c>
      <c r="H15" s="20" t="n">
        <v>3.94600034</v>
      </c>
      <c r="I15" s="18" t="n">
        <v>8.00426259</v>
      </c>
      <c r="J15" s="20" t="n">
        <v>2.01690436</v>
      </c>
      <c r="K15" s="18" t="n">
        <v>7.36205559</v>
      </c>
      <c r="L15" s="20" t="n">
        <v>2.16605818</v>
      </c>
      <c r="M15" s="18" t="s">
        <v>404</v>
      </c>
      <c r="N15" s="20" t="s">
        <v>404</v>
      </c>
      <c r="O15" s="18" t="n">
        <v>0</v>
      </c>
      <c r="P15" s="20" t="n">
        <v>0</v>
      </c>
      <c r="Q15" s="18" t="n">
        <v>0</v>
      </c>
      <c r="R15" s="20" t="n">
        <v>0</v>
      </c>
      <c r="S15" s="18" t="n">
        <v>0</v>
      </c>
      <c r="T15" s="20" t="n">
        <v>0</v>
      </c>
    </row>
    <row r="16" spans="1:20">
      <c r="A16" s="15" t="s">
        <v>413</v>
      </c>
      <c r="B16" s="17" t="n">
        <v>6108</v>
      </c>
      <c r="C16" s="18">
        <f>(495.0/B16*100)</f>
        <v/>
      </c>
      <c r="D16" s="19" t="n">
        <v>5613</v>
      </c>
      <c r="E16" s="18" t="n">
        <v>16.85496447</v>
      </c>
      <c r="F16" s="20" t="n">
        <v>2.33705012</v>
      </c>
      <c r="G16" s="18" t="n">
        <v>30.24318435</v>
      </c>
      <c r="H16" s="20" t="n">
        <v>3.10932766</v>
      </c>
      <c r="I16" s="18" t="n">
        <v>23.67226171</v>
      </c>
      <c r="J16" s="20" t="n">
        <v>2.89919906</v>
      </c>
      <c r="K16" s="18" t="n">
        <v>26.62938147</v>
      </c>
      <c r="L16" s="20" t="n">
        <v>3.18671031</v>
      </c>
      <c r="M16" s="18" t="s">
        <v>404</v>
      </c>
      <c r="N16" s="20" t="s">
        <v>404</v>
      </c>
      <c r="O16" s="18" t="n">
        <v>0</v>
      </c>
      <c r="P16" s="20" t="n">
        <v>0</v>
      </c>
      <c r="Q16" s="18" t="n">
        <v>0</v>
      </c>
      <c r="R16" s="20" t="n">
        <v>0</v>
      </c>
      <c r="S16" s="18" t="n">
        <v>2.60020801</v>
      </c>
      <c r="T16" s="20" t="n">
        <v>1.03947804</v>
      </c>
    </row>
    <row r="17" spans="1:20">
      <c r="A17" s="15" t="s">
        <v>414</v>
      </c>
      <c r="B17" s="17" t="n">
        <v>6504</v>
      </c>
      <c r="C17" s="18">
        <f>(1325.0/B17*100)</f>
        <v/>
      </c>
      <c r="D17" s="19" t="n">
        <v>5179</v>
      </c>
      <c r="E17" s="18" t="n">
        <v>46.22787279</v>
      </c>
      <c r="F17" s="20" t="n">
        <v>3.35623168</v>
      </c>
      <c r="G17" s="18" t="n">
        <v>24.46523619</v>
      </c>
      <c r="H17" s="20" t="n">
        <v>2.94526403</v>
      </c>
      <c r="I17" s="18" t="n">
        <v>10.64999722</v>
      </c>
      <c r="J17" s="20" t="n">
        <v>2.0909541</v>
      </c>
      <c r="K17" s="18" t="n">
        <v>17.09230479</v>
      </c>
      <c r="L17" s="20" t="n">
        <v>2.70018635</v>
      </c>
      <c r="M17" s="18" t="s">
        <v>404</v>
      </c>
      <c r="N17" s="20" t="s">
        <v>404</v>
      </c>
      <c r="O17" s="18" t="n">
        <v>0</v>
      </c>
      <c r="P17" s="20" t="n">
        <v>0</v>
      </c>
      <c r="Q17" s="18" t="n">
        <v>0</v>
      </c>
      <c r="R17" s="20" t="n">
        <v>0</v>
      </c>
      <c r="S17" s="18" t="n">
        <v>1.56458902</v>
      </c>
      <c r="T17" s="20" t="n">
        <v>0.91049411</v>
      </c>
    </row>
    <row r="18" spans="1:20">
      <c r="A18" s="15" t="s">
        <v>415</v>
      </c>
      <c r="B18" s="17" t="n">
        <v>5532</v>
      </c>
      <c r="C18" s="18">
        <f>(0.0/B18*100)</f>
        <v/>
      </c>
      <c r="D18" s="19" t="n">
        <v>5532</v>
      </c>
      <c r="E18" s="18" t="n">
        <v>28.31197823</v>
      </c>
      <c r="F18" s="20" t="n">
        <v>3.38746477</v>
      </c>
      <c r="G18" s="18" t="n">
        <v>35.64809563</v>
      </c>
      <c r="H18" s="20" t="n">
        <v>3.29762246</v>
      </c>
      <c r="I18" s="18" t="n">
        <v>14.146579</v>
      </c>
      <c r="J18" s="20" t="n">
        <v>2.65226216</v>
      </c>
      <c r="K18" s="18" t="n">
        <v>19.28162842</v>
      </c>
      <c r="L18" s="20" t="n">
        <v>3.05075149</v>
      </c>
      <c r="M18" s="18" t="s">
        <v>404</v>
      </c>
      <c r="N18" s="20" t="s">
        <v>404</v>
      </c>
      <c r="O18" s="18" t="n">
        <v>0</v>
      </c>
      <c r="P18" s="20" t="n">
        <v>0</v>
      </c>
      <c r="Q18" s="18" t="n">
        <v>0</v>
      </c>
      <c r="R18" s="20" t="n">
        <v>0</v>
      </c>
      <c r="S18" s="18" t="n">
        <v>2.61171872</v>
      </c>
      <c r="T18" s="20" t="n">
        <v>1.18545678</v>
      </c>
    </row>
    <row r="19" spans="1:20">
      <c r="A19" s="15" t="s">
        <v>416</v>
      </c>
      <c r="B19" s="17" t="n">
        <v>5658</v>
      </c>
      <c r="C19" s="18">
        <f>(327.0/B19*100)</f>
        <v/>
      </c>
      <c r="D19" s="19" t="n">
        <v>5331</v>
      </c>
      <c r="E19" s="18" t="n">
        <v>31.42963791</v>
      </c>
      <c r="F19" s="20" t="n">
        <v>3.27079291</v>
      </c>
      <c r="G19" s="18" t="n">
        <v>37.89023959</v>
      </c>
      <c r="H19" s="20" t="n">
        <v>3.3769507</v>
      </c>
      <c r="I19" s="18" t="n">
        <v>17.82575164</v>
      </c>
      <c r="J19" s="20" t="n">
        <v>2.71343892</v>
      </c>
      <c r="K19" s="18" t="n">
        <v>11.03673358</v>
      </c>
      <c r="L19" s="20" t="n">
        <v>1.60491208</v>
      </c>
      <c r="M19" s="18" t="s">
        <v>404</v>
      </c>
      <c r="N19" s="20" t="s">
        <v>404</v>
      </c>
      <c r="O19" s="18" t="n">
        <v>0</v>
      </c>
      <c r="P19" s="20" t="n">
        <v>0</v>
      </c>
      <c r="Q19" s="18" t="n">
        <v>0</v>
      </c>
      <c r="R19" s="20" t="n">
        <v>0</v>
      </c>
      <c r="S19" s="18" t="n">
        <v>1.81763727</v>
      </c>
      <c r="T19" s="20" t="n">
        <v>1.08898497</v>
      </c>
    </row>
    <row r="20" spans="1:20">
      <c r="A20" s="15" t="s">
        <v>417</v>
      </c>
      <c r="B20" s="17" t="n">
        <v>3371</v>
      </c>
      <c r="C20" s="18">
        <f>(24.0/B20*100)</f>
        <v/>
      </c>
      <c r="D20" s="19" t="n">
        <v>3347</v>
      </c>
      <c r="E20" s="18" t="n">
        <v>68.95676386</v>
      </c>
      <c r="F20" s="20" t="n">
        <v>0.2218047</v>
      </c>
      <c r="G20" s="18" t="n">
        <v>19.60195158</v>
      </c>
      <c r="H20" s="20" t="n">
        <v>0.19886077</v>
      </c>
      <c r="I20" s="18" t="n">
        <v>8.65929429</v>
      </c>
      <c r="J20" s="20" t="n">
        <v>0.16375388</v>
      </c>
      <c r="K20" s="18" t="n">
        <v>2.64349825</v>
      </c>
      <c r="L20" s="20" t="n">
        <v>0.10199417</v>
      </c>
      <c r="M20" s="18" t="s">
        <v>404</v>
      </c>
      <c r="N20" s="20" t="s">
        <v>404</v>
      </c>
      <c r="O20" s="18" t="n">
        <v>0</v>
      </c>
      <c r="P20" s="20" t="n">
        <v>0</v>
      </c>
      <c r="Q20" s="18" t="n">
        <v>0</v>
      </c>
      <c r="R20" s="20" t="n">
        <v>0</v>
      </c>
      <c r="S20" s="18" t="n">
        <v>0.13849202</v>
      </c>
      <c r="T20" s="20" t="n">
        <v>0.00585288</v>
      </c>
    </row>
    <row r="21" spans="1:20">
      <c r="A21" s="15" t="s">
        <v>418</v>
      </c>
      <c r="B21" s="17" t="n">
        <v>5741</v>
      </c>
      <c r="C21" s="18">
        <f>(0.0/B21*100)</f>
        <v/>
      </c>
      <c r="D21" s="19" t="n">
        <v>5741</v>
      </c>
      <c r="E21" s="18" t="n">
        <v>54.94289403</v>
      </c>
      <c r="F21" s="20" t="n">
        <v>4.06562179</v>
      </c>
      <c r="G21" s="18" t="n">
        <v>27.62998507</v>
      </c>
      <c r="H21" s="20" t="n">
        <v>3.7185588</v>
      </c>
      <c r="I21" s="18" t="n">
        <v>7.52568857</v>
      </c>
      <c r="J21" s="20" t="n">
        <v>2.13401067</v>
      </c>
      <c r="K21" s="18" t="n">
        <v>7.15745184</v>
      </c>
      <c r="L21" s="20" t="n">
        <v>2.18433928</v>
      </c>
      <c r="M21" s="18" t="s">
        <v>404</v>
      </c>
      <c r="N21" s="20" t="s">
        <v>404</v>
      </c>
      <c r="O21" s="18" t="n">
        <v>0</v>
      </c>
      <c r="P21" s="20" t="n">
        <v>0</v>
      </c>
      <c r="Q21" s="18" t="n">
        <v>0</v>
      </c>
      <c r="R21" s="20" t="n">
        <v>0</v>
      </c>
      <c r="S21" s="18" t="n">
        <v>2.74398049</v>
      </c>
      <c r="T21" s="20" t="n">
        <v>0.92101154</v>
      </c>
    </row>
    <row r="22" spans="1:20">
      <c r="A22" s="15" t="s">
        <v>419</v>
      </c>
      <c r="B22" s="17" t="n">
        <v>6598</v>
      </c>
      <c r="C22" s="18">
        <f>(0.0/B22*100)</f>
        <v/>
      </c>
      <c r="D22" s="19" t="n">
        <v>6598</v>
      </c>
      <c r="E22" s="18" t="n">
        <v>72.42639343</v>
      </c>
      <c r="F22" s="20" t="n">
        <v>3.3827225</v>
      </c>
      <c r="G22" s="18" t="n">
        <v>14.99722779</v>
      </c>
      <c r="H22" s="20" t="n">
        <v>2.98533862</v>
      </c>
      <c r="I22" s="18" t="n">
        <v>2.69664316</v>
      </c>
      <c r="J22" s="20" t="n">
        <v>1.3350681</v>
      </c>
      <c r="K22" s="18" t="n">
        <v>7.28299211</v>
      </c>
      <c r="L22" s="20" t="n">
        <v>2.06240451</v>
      </c>
      <c r="M22" s="18" t="s">
        <v>404</v>
      </c>
      <c r="N22" s="20" t="s">
        <v>404</v>
      </c>
      <c r="O22" s="18" t="n">
        <v>0</v>
      </c>
      <c r="P22" s="20" t="n">
        <v>0</v>
      </c>
      <c r="Q22" s="18" t="n">
        <v>0</v>
      </c>
      <c r="R22" s="20" t="n">
        <v>0</v>
      </c>
      <c r="S22" s="18" t="n">
        <v>2.59674351</v>
      </c>
      <c r="T22" s="20" t="n">
        <v>1.40118509</v>
      </c>
    </row>
    <row r="23" spans="1:20">
      <c r="A23" s="15" t="s">
        <v>420</v>
      </c>
      <c r="B23" s="17" t="n">
        <v>11583</v>
      </c>
      <c r="C23" s="18">
        <f>(3194.0/B23*100)</f>
        <v/>
      </c>
      <c r="D23" s="19" t="n">
        <v>8389</v>
      </c>
      <c r="E23" s="18" t="n">
        <v>46.89280307</v>
      </c>
      <c r="F23" s="20" t="n">
        <v>3.54451949</v>
      </c>
      <c r="G23" s="18" t="n">
        <v>19.2961194</v>
      </c>
      <c r="H23" s="20" t="n">
        <v>2.9908993</v>
      </c>
      <c r="I23" s="18" t="n">
        <v>22.66010377</v>
      </c>
      <c r="J23" s="20" t="n">
        <v>3.47207422</v>
      </c>
      <c r="K23" s="18" t="n">
        <v>11.06960414</v>
      </c>
      <c r="L23" s="20" t="n">
        <v>2.21195139</v>
      </c>
      <c r="M23" s="18" t="s">
        <v>404</v>
      </c>
      <c r="N23" s="20" t="s">
        <v>404</v>
      </c>
      <c r="O23" s="18" t="n">
        <v>0</v>
      </c>
      <c r="P23" s="20" t="n">
        <v>0</v>
      </c>
      <c r="Q23" s="18" t="n">
        <v>0</v>
      </c>
      <c r="R23" s="20" t="n">
        <v>0</v>
      </c>
      <c r="S23" s="18" t="n">
        <v>0.08136962</v>
      </c>
      <c r="T23" s="20" t="n">
        <v>0.0036452</v>
      </c>
    </row>
    <row r="24" spans="1:20">
      <c r="A24" s="15" t="s">
        <v>421</v>
      </c>
      <c r="B24" s="17" t="n">
        <v>6647</v>
      </c>
      <c r="C24" s="18">
        <f>(0.0/B24*100)</f>
        <v/>
      </c>
      <c r="D24" s="19" t="n">
        <v>6647</v>
      </c>
      <c r="E24" s="18" t="n">
        <v>61.60569013</v>
      </c>
      <c r="F24" s="20" t="n">
        <v>3.67671671</v>
      </c>
      <c r="G24" s="18" t="n">
        <v>22.76037719</v>
      </c>
      <c r="H24" s="20" t="n">
        <v>3.01823844</v>
      </c>
      <c r="I24" s="18" t="n">
        <v>13.84568231</v>
      </c>
      <c r="J24" s="20" t="n">
        <v>2.65809863</v>
      </c>
      <c r="K24" s="18" t="n">
        <v>1.78825038</v>
      </c>
      <c r="L24" s="20" t="n">
        <v>0.97764874</v>
      </c>
      <c r="M24" s="18" t="s">
        <v>404</v>
      </c>
      <c r="N24" s="20" t="s">
        <v>404</v>
      </c>
      <c r="O24" s="18" t="n">
        <v>0</v>
      </c>
      <c r="P24" s="20" t="n">
        <v>0</v>
      </c>
      <c r="Q24" s="18" t="n">
        <v>0</v>
      </c>
      <c r="R24" s="20" t="n">
        <v>0</v>
      </c>
      <c r="S24" s="18" t="n">
        <v>0</v>
      </c>
      <c r="T24" s="20" t="n">
        <v>0</v>
      </c>
    </row>
    <row r="25" spans="1:20">
      <c r="A25" s="15" t="s">
        <v>422</v>
      </c>
      <c r="B25" s="17" t="n">
        <v>5581</v>
      </c>
      <c r="C25" s="18">
        <f>(0.0/B25*100)</f>
        <v/>
      </c>
      <c r="D25" s="19" t="n">
        <v>5581</v>
      </c>
      <c r="E25" s="18" t="n">
        <v>86.17233643</v>
      </c>
      <c r="F25" s="20" t="n">
        <v>2.89484199</v>
      </c>
      <c r="G25" s="18" t="n">
        <v>8.959293410000001</v>
      </c>
      <c r="H25" s="20" t="n">
        <v>2.34008723</v>
      </c>
      <c r="I25" s="18" t="n">
        <v>3.15076304</v>
      </c>
      <c r="J25" s="20" t="n">
        <v>1.37889383</v>
      </c>
      <c r="K25" s="18" t="n">
        <v>1.05582096</v>
      </c>
      <c r="L25" s="20" t="n">
        <v>0.74040636</v>
      </c>
      <c r="M25" s="18" t="s">
        <v>404</v>
      </c>
      <c r="N25" s="20" t="s">
        <v>404</v>
      </c>
      <c r="O25" s="18" t="n">
        <v>0</v>
      </c>
      <c r="P25" s="20" t="n">
        <v>0</v>
      </c>
      <c r="Q25" s="18" t="n">
        <v>0</v>
      </c>
      <c r="R25" s="20" t="n">
        <v>0</v>
      </c>
      <c r="S25" s="18" t="n">
        <v>0.66178617</v>
      </c>
      <c r="T25" s="20" t="n">
        <v>0.66190471</v>
      </c>
    </row>
    <row r="26" spans="1:20">
      <c r="A26" s="15" t="s">
        <v>423</v>
      </c>
      <c r="B26" s="17" t="n">
        <v>4869</v>
      </c>
      <c r="C26" s="18">
        <f>(11.0/B26*100)</f>
        <v/>
      </c>
      <c r="D26" s="19" t="n">
        <v>4858</v>
      </c>
      <c r="E26" s="18" t="n">
        <v>53.14925874</v>
      </c>
      <c r="F26" s="20" t="n">
        <v>2.72811844</v>
      </c>
      <c r="G26" s="18" t="n">
        <v>40.7073952</v>
      </c>
      <c r="H26" s="20" t="n">
        <v>2.80423771</v>
      </c>
      <c r="I26" s="18" t="n">
        <v>2.87953752</v>
      </c>
      <c r="J26" s="20" t="n">
        <v>0.94274183</v>
      </c>
      <c r="K26" s="18" t="n">
        <v>1.96354845</v>
      </c>
      <c r="L26" s="20" t="n">
        <v>0.91794208</v>
      </c>
      <c r="M26" s="18" t="s">
        <v>404</v>
      </c>
      <c r="N26" s="20" t="s">
        <v>404</v>
      </c>
      <c r="O26" s="18" t="n">
        <v>0</v>
      </c>
      <c r="P26" s="20" t="n">
        <v>0</v>
      </c>
      <c r="Q26" s="18" t="n">
        <v>0</v>
      </c>
      <c r="R26" s="20" t="n">
        <v>0</v>
      </c>
      <c r="S26" s="18" t="n">
        <v>1.30026009</v>
      </c>
      <c r="T26" s="20" t="n">
        <v>0.76425151</v>
      </c>
    </row>
    <row r="27" spans="1:20">
      <c r="A27" s="15" t="s">
        <v>424</v>
      </c>
      <c r="B27" s="17" t="n">
        <v>5299</v>
      </c>
      <c r="C27" s="18">
        <f>(0.0/B27*100)</f>
        <v/>
      </c>
      <c r="D27" s="19" t="n">
        <v>5299</v>
      </c>
      <c r="E27" s="18" t="n">
        <v>25.72289591</v>
      </c>
      <c r="F27" s="20" t="n">
        <v>0.07443026</v>
      </c>
      <c r="G27" s="18" t="n">
        <v>23.01302181</v>
      </c>
      <c r="H27" s="20" t="n">
        <v>0.08055470000000001</v>
      </c>
      <c r="I27" s="18" t="n">
        <v>16.59161105</v>
      </c>
      <c r="J27" s="20" t="n">
        <v>0.07387509</v>
      </c>
      <c r="K27" s="18" t="n">
        <v>27.43600766</v>
      </c>
      <c r="L27" s="20" t="n">
        <v>0.08440293</v>
      </c>
      <c r="M27" s="18" t="s">
        <v>404</v>
      </c>
      <c r="N27" s="20" t="s">
        <v>404</v>
      </c>
      <c r="O27" s="18" t="n">
        <v>0</v>
      </c>
      <c r="P27" s="20" t="n">
        <v>0</v>
      </c>
      <c r="Q27" s="18" t="n">
        <v>0</v>
      </c>
      <c r="R27" s="20" t="n">
        <v>0</v>
      </c>
      <c r="S27" s="18" t="n">
        <v>7.23646357</v>
      </c>
      <c r="T27" s="20" t="n">
        <v>0.0497789</v>
      </c>
    </row>
    <row r="28" spans="1:20">
      <c r="A28" s="15" t="s">
        <v>425</v>
      </c>
      <c r="B28" s="17" t="n">
        <v>7568</v>
      </c>
      <c r="C28" s="18">
        <f>(0.0/B28*100)</f>
        <v/>
      </c>
      <c r="D28" s="19" t="n">
        <v>7568</v>
      </c>
      <c r="E28" s="18" t="n">
        <v>51.36294907</v>
      </c>
      <c r="F28" s="20" t="n">
        <v>3.92181813</v>
      </c>
      <c r="G28" s="18" t="n">
        <v>17.17905967</v>
      </c>
      <c r="H28" s="20" t="n">
        <v>2.56158776</v>
      </c>
      <c r="I28" s="18" t="n">
        <v>11.91472956</v>
      </c>
      <c r="J28" s="20" t="n">
        <v>2.04635961</v>
      </c>
      <c r="K28" s="18" t="n">
        <v>15.70990155</v>
      </c>
      <c r="L28" s="20" t="n">
        <v>2.95668523</v>
      </c>
      <c r="M28" s="18" t="s">
        <v>404</v>
      </c>
      <c r="N28" s="20" t="s">
        <v>404</v>
      </c>
      <c r="O28" s="18" t="n">
        <v>0</v>
      </c>
      <c r="P28" s="20" t="n">
        <v>0</v>
      </c>
      <c r="Q28" s="18" t="n">
        <v>0</v>
      </c>
      <c r="R28" s="20" t="n">
        <v>0</v>
      </c>
      <c r="S28" s="18" t="n">
        <v>3.83336016</v>
      </c>
      <c r="T28" s="20" t="n">
        <v>1.53060856</v>
      </c>
    </row>
    <row r="29" spans="1:20">
      <c r="A29" s="15" t="s">
        <v>426</v>
      </c>
      <c r="B29" s="17" t="n">
        <v>5385</v>
      </c>
      <c r="C29" s="18">
        <f>(1123.0/B29*100)</f>
        <v/>
      </c>
      <c r="D29" s="19" t="n">
        <v>4262</v>
      </c>
      <c r="E29" s="18" t="n">
        <v>38.37275326</v>
      </c>
      <c r="F29" s="20" t="n">
        <v>4.02447944</v>
      </c>
      <c r="G29" s="18" t="n">
        <v>16.17094289</v>
      </c>
      <c r="H29" s="20" t="n">
        <v>2.91759127</v>
      </c>
      <c r="I29" s="18" t="n">
        <v>9.18385382</v>
      </c>
      <c r="J29" s="20" t="n">
        <v>2.4323577</v>
      </c>
      <c r="K29" s="18" t="n">
        <v>35.56284834</v>
      </c>
      <c r="L29" s="20" t="n">
        <v>3.91797028</v>
      </c>
      <c r="M29" s="18" t="s">
        <v>404</v>
      </c>
      <c r="N29" s="20" t="s">
        <v>404</v>
      </c>
      <c r="O29" s="18" t="n">
        <v>0</v>
      </c>
      <c r="P29" s="20" t="n">
        <v>0</v>
      </c>
      <c r="Q29" s="18" t="n">
        <v>0</v>
      </c>
      <c r="R29" s="20" t="n">
        <v>0</v>
      </c>
      <c r="S29" s="18" t="n">
        <v>0.70960169</v>
      </c>
      <c r="T29" s="20" t="n">
        <v>0.7187557999999999</v>
      </c>
    </row>
    <row r="30" spans="1:20">
      <c r="A30" s="15" t="s">
        <v>427</v>
      </c>
      <c r="B30" s="17" t="n">
        <v>4520</v>
      </c>
      <c r="C30" s="18">
        <f>(1076.0/B30*100)</f>
        <v/>
      </c>
      <c r="D30" s="19" t="n">
        <v>3444</v>
      </c>
      <c r="E30" s="18" t="n">
        <v>69.12300483</v>
      </c>
      <c r="F30" s="20" t="n">
        <v>4.14986994</v>
      </c>
      <c r="G30" s="18" t="n">
        <v>25.02175884</v>
      </c>
      <c r="H30" s="20" t="n">
        <v>3.8806668</v>
      </c>
      <c r="I30" s="18" t="n">
        <v>3.83527251</v>
      </c>
      <c r="J30" s="20" t="n">
        <v>2.16217083</v>
      </c>
      <c r="K30" s="18" t="n">
        <v>1.45459941</v>
      </c>
      <c r="L30" s="20" t="n">
        <v>1.0785809</v>
      </c>
      <c r="M30" s="18" t="s">
        <v>404</v>
      </c>
      <c r="N30" s="20" t="s">
        <v>404</v>
      </c>
      <c r="O30" s="18" t="n">
        <v>0</v>
      </c>
      <c r="P30" s="20" t="n">
        <v>0</v>
      </c>
      <c r="Q30" s="18" t="n">
        <v>0</v>
      </c>
      <c r="R30" s="20" t="n">
        <v>0</v>
      </c>
      <c r="S30" s="18" t="n">
        <v>0.56536441</v>
      </c>
      <c r="T30" s="20" t="n">
        <v>0.62431444</v>
      </c>
    </row>
    <row r="31" spans="1:20">
      <c r="A31" s="15" t="s">
        <v>428</v>
      </c>
      <c r="B31" s="17" t="n">
        <v>5456</v>
      </c>
      <c r="C31" s="18">
        <f>(502.0/B31*100)</f>
        <v/>
      </c>
      <c r="D31" s="19" t="n">
        <v>4954</v>
      </c>
      <c r="E31" s="18" t="n">
        <v>51.35659566</v>
      </c>
      <c r="F31" s="20" t="n">
        <v>3.05591685</v>
      </c>
      <c r="G31" s="18" t="n">
        <v>15.89460602</v>
      </c>
      <c r="H31" s="20" t="n">
        <v>2.90592238</v>
      </c>
      <c r="I31" s="18" t="n">
        <v>17.3091462</v>
      </c>
      <c r="J31" s="20" t="n">
        <v>2.46623098</v>
      </c>
      <c r="K31" s="18" t="n">
        <v>13.59025475</v>
      </c>
      <c r="L31" s="20" t="n">
        <v>2.39186125</v>
      </c>
      <c r="M31" s="18" t="s">
        <v>404</v>
      </c>
      <c r="N31" s="20" t="s">
        <v>404</v>
      </c>
      <c r="O31" s="18" t="n">
        <v>0</v>
      </c>
      <c r="P31" s="20" t="n">
        <v>0</v>
      </c>
      <c r="Q31" s="18" t="n">
        <v>0</v>
      </c>
      <c r="R31" s="20" t="n">
        <v>0</v>
      </c>
      <c r="S31" s="18" t="n">
        <v>1.84939736</v>
      </c>
      <c r="T31" s="20" t="n">
        <v>0.93789344</v>
      </c>
    </row>
    <row r="32" spans="1:20">
      <c r="A32" s="15" t="s">
        <v>429</v>
      </c>
      <c r="B32" s="17" t="n">
        <v>4478</v>
      </c>
      <c r="C32" s="18">
        <f>(0.0/B32*100)</f>
        <v/>
      </c>
      <c r="D32" s="19" t="n">
        <v>4478</v>
      </c>
      <c r="E32" s="18" t="n">
        <v>35.59709738</v>
      </c>
      <c r="F32" s="20" t="n">
        <v>3.59458745</v>
      </c>
      <c r="G32" s="18" t="n">
        <v>47.76443225</v>
      </c>
      <c r="H32" s="20" t="n">
        <v>4.18116138</v>
      </c>
      <c r="I32" s="18" t="n">
        <v>12.81038493</v>
      </c>
      <c r="J32" s="20" t="n">
        <v>2.71916767</v>
      </c>
      <c r="K32" s="18" t="n">
        <v>1.84880918</v>
      </c>
      <c r="L32" s="20" t="n">
        <v>1.09093301</v>
      </c>
      <c r="M32" s="18" t="s">
        <v>404</v>
      </c>
      <c r="N32" s="20" t="s">
        <v>404</v>
      </c>
      <c r="O32" s="18" t="n">
        <v>0</v>
      </c>
      <c r="P32" s="20" t="n">
        <v>0</v>
      </c>
      <c r="Q32" s="18" t="n">
        <v>0</v>
      </c>
      <c r="R32" s="20" t="n">
        <v>0</v>
      </c>
      <c r="S32" s="18" t="n">
        <v>1.97927626</v>
      </c>
      <c r="T32" s="20" t="n">
        <v>1.16075881</v>
      </c>
    </row>
    <row r="33" spans="1:20">
      <c r="A33" s="15" t="s">
        <v>430</v>
      </c>
      <c r="B33" s="17" t="n">
        <v>7325</v>
      </c>
      <c r="C33" s="18">
        <f>(29.0/B33*100)</f>
        <v/>
      </c>
      <c r="D33" s="19" t="n">
        <v>7296</v>
      </c>
      <c r="E33" s="18" t="n">
        <v>38.97726971</v>
      </c>
      <c r="F33" s="20" t="n">
        <v>3.35420122</v>
      </c>
      <c r="G33" s="18" t="n">
        <v>25.26927084</v>
      </c>
      <c r="H33" s="20" t="n">
        <v>3.50475413</v>
      </c>
      <c r="I33" s="18" t="n">
        <v>34.89458104</v>
      </c>
      <c r="J33" s="20" t="n">
        <v>3.63194245</v>
      </c>
      <c r="K33" s="18" t="n">
        <v>0.47276569</v>
      </c>
      <c r="L33" s="20" t="n">
        <v>0.18250833</v>
      </c>
      <c r="M33" s="18" t="s">
        <v>404</v>
      </c>
      <c r="N33" s="20" t="s">
        <v>404</v>
      </c>
      <c r="O33" s="18" t="n">
        <v>0</v>
      </c>
      <c r="P33" s="20" t="n">
        <v>0</v>
      </c>
      <c r="Q33" s="18" t="n">
        <v>0</v>
      </c>
      <c r="R33" s="20" t="n">
        <v>0</v>
      </c>
      <c r="S33" s="18" t="n">
        <v>0.38611273</v>
      </c>
      <c r="T33" s="20" t="n">
        <v>0.23664228</v>
      </c>
    </row>
    <row r="34" spans="1:20">
      <c r="A34" s="15" t="s">
        <v>431</v>
      </c>
      <c r="B34" s="17" t="n">
        <v>6350</v>
      </c>
      <c r="C34" s="18">
        <f>(0.0/B34*100)</f>
        <v/>
      </c>
      <c r="D34" s="19" t="n">
        <v>6350</v>
      </c>
      <c r="E34" s="18" t="n">
        <v>56.11460495</v>
      </c>
      <c r="F34" s="20" t="n">
        <v>3.06333741</v>
      </c>
      <c r="G34" s="18" t="n">
        <v>33.80286769</v>
      </c>
      <c r="H34" s="20" t="n">
        <v>3.16337892</v>
      </c>
      <c r="I34" s="18" t="n">
        <v>5.58192119</v>
      </c>
      <c r="J34" s="20" t="n">
        <v>1.54436978</v>
      </c>
      <c r="K34" s="18" t="n">
        <v>3.79048489</v>
      </c>
      <c r="L34" s="20" t="n">
        <v>1.15587316</v>
      </c>
      <c r="M34" s="18" t="s">
        <v>404</v>
      </c>
      <c r="N34" s="20" t="s">
        <v>404</v>
      </c>
      <c r="O34" s="18" t="n">
        <v>0</v>
      </c>
      <c r="P34" s="20" t="n">
        <v>0</v>
      </c>
      <c r="Q34" s="18" t="n">
        <v>0</v>
      </c>
      <c r="R34" s="20" t="n">
        <v>0</v>
      </c>
      <c r="S34" s="18" t="n">
        <v>0.71012128</v>
      </c>
      <c r="T34" s="20" t="n">
        <v>0.5715759500000001</v>
      </c>
    </row>
    <row r="35" spans="1:20">
      <c r="A35" s="15" t="s">
        <v>432</v>
      </c>
      <c r="B35" s="17" t="n">
        <v>6406</v>
      </c>
      <c r="C35" s="18">
        <f>(443.0/B35*100)</f>
        <v/>
      </c>
      <c r="D35" s="19" t="n">
        <v>5963</v>
      </c>
      <c r="E35" s="18" t="n">
        <v>33.12231745</v>
      </c>
      <c r="F35" s="20" t="n">
        <v>0.56055438</v>
      </c>
      <c r="G35" s="18" t="n">
        <v>58.29333882</v>
      </c>
      <c r="H35" s="20" t="n">
        <v>0.5602426700000001</v>
      </c>
      <c r="I35" s="18" t="n">
        <v>5.56218224</v>
      </c>
      <c r="J35" s="20" t="n">
        <v>0.21182156</v>
      </c>
      <c r="K35" s="18" t="n">
        <v>2.78463473</v>
      </c>
      <c r="L35" s="20" t="n">
        <v>0.08275862</v>
      </c>
      <c r="M35" s="18" t="s">
        <v>404</v>
      </c>
      <c r="N35" s="20" t="s">
        <v>404</v>
      </c>
      <c r="O35" s="18" t="n">
        <v>0</v>
      </c>
      <c r="P35" s="20" t="n">
        <v>0</v>
      </c>
      <c r="Q35" s="18" t="n">
        <v>0</v>
      </c>
      <c r="R35" s="20" t="n">
        <v>0</v>
      </c>
      <c r="S35" s="18" t="n">
        <v>0.23752676</v>
      </c>
      <c r="T35" s="20" t="n">
        <v>0.02288819</v>
      </c>
    </row>
    <row r="36" spans="1:20">
      <c r="A36" s="15" t="s">
        <v>433</v>
      </c>
      <c r="B36" s="17" t="n">
        <v>6736</v>
      </c>
      <c r="C36" s="18">
        <f>(10.0/B36*100)</f>
        <v/>
      </c>
      <c r="D36" s="19" t="n">
        <v>6726</v>
      </c>
      <c r="E36" s="18" t="n">
        <v>42.18803007</v>
      </c>
      <c r="F36" s="20" t="n">
        <v>3.56319543</v>
      </c>
      <c r="G36" s="18" t="n">
        <v>24.45051779</v>
      </c>
      <c r="H36" s="20" t="n">
        <v>2.82231535</v>
      </c>
      <c r="I36" s="18" t="n">
        <v>18.01431752</v>
      </c>
      <c r="J36" s="20" t="n">
        <v>2.94714416</v>
      </c>
      <c r="K36" s="18" t="n">
        <v>12.45528596</v>
      </c>
      <c r="L36" s="20" t="n">
        <v>2.51889014</v>
      </c>
      <c r="M36" s="18" t="s">
        <v>404</v>
      </c>
      <c r="N36" s="20" t="s">
        <v>404</v>
      </c>
      <c r="O36" s="18" t="n">
        <v>0</v>
      </c>
      <c r="P36" s="20" t="n">
        <v>0</v>
      </c>
      <c r="Q36" s="18" t="n">
        <v>0</v>
      </c>
      <c r="R36" s="20" t="n">
        <v>0</v>
      </c>
      <c r="S36" s="18" t="n">
        <v>2.89184866</v>
      </c>
      <c r="T36" s="20" t="n">
        <v>1.20633298</v>
      </c>
    </row>
    <row r="37" spans="1:20">
      <c r="A37" s="15" t="s">
        <v>434</v>
      </c>
      <c r="B37" s="17" t="n">
        <v>5458</v>
      </c>
      <c r="C37" s="18">
        <f>(0.0/B37*100)</f>
        <v/>
      </c>
      <c r="D37" s="19" t="n">
        <v>5458</v>
      </c>
      <c r="E37" s="18" t="n">
        <v>46.71069922</v>
      </c>
      <c r="F37" s="20" t="n">
        <v>3.75705948</v>
      </c>
      <c r="G37" s="18" t="n">
        <v>40.1020815</v>
      </c>
      <c r="H37" s="20" t="n">
        <v>3.98561415</v>
      </c>
      <c r="I37" s="18" t="n">
        <v>9.16256497</v>
      </c>
      <c r="J37" s="20" t="n">
        <v>1.90707616</v>
      </c>
      <c r="K37" s="18" t="n">
        <v>1.84115006</v>
      </c>
      <c r="L37" s="20" t="n">
        <v>0.88547309</v>
      </c>
      <c r="M37" s="18" t="s">
        <v>404</v>
      </c>
      <c r="N37" s="20" t="s">
        <v>404</v>
      </c>
      <c r="O37" s="18" t="n">
        <v>0</v>
      </c>
      <c r="P37" s="20" t="n">
        <v>0</v>
      </c>
      <c r="Q37" s="18" t="n">
        <v>0</v>
      </c>
      <c r="R37" s="20" t="n">
        <v>0</v>
      </c>
      <c r="S37" s="18" t="n">
        <v>2.18350425</v>
      </c>
      <c r="T37" s="20" t="n">
        <v>1.21476344</v>
      </c>
    </row>
    <row r="38" spans="1:20">
      <c r="A38" s="15" t="s">
        <v>435</v>
      </c>
      <c r="B38" s="17" t="n">
        <v>5860</v>
      </c>
      <c r="C38" s="18">
        <f>(268.0/B38*100)</f>
        <v/>
      </c>
      <c r="D38" s="19" t="n">
        <v>5592</v>
      </c>
      <c r="E38" s="18" t="n">
        <v>25.71938177</v>
      </c>
      <c r="F38" s="20" t="n">
        <v>2.77195014</v>
      </c>
      <c r="G38" s="18" t="n">
        <v>41.00281688</v>
      </c>
      <c r="H38" s="20" t="n">
        <v>3.81459099</v>
      </c>
      <c r="I38" s="18" t="n">
        <v>16.14538955</v>
      </c>
      <c r="J38" s="20" t="n">
        <v>2.69521874</v>
      </c>
      <c r="K38" s="18" t="n">
        <v>15.91275219</v>
      </c>
      <c r="L38" s="20" t="n">
        <v>2.90347573</v>
      </c>
      <c r="M38" s="18" t="s">
        <v>404</v>
      </c>
      <c r="N38" s="20" t="s">
        <v>404</v>
      </c>
      <c r="O38" s="18" t="n">
        <v>0</v>
      </c>
      <c r="P38" s="20" t="n">
        <v>0</v>
      </c>
      <c r="Q38" s="18" t="n">
        <v>0</v>
      </c>
      <c r="R38" s="20" t="n">
        <v>0</v>
      </c>
      <c r="S38" s="18" t="n">
        <v>1.2196596</v>
      </c>
      <c r="T38" s="20" t="n">
        <v>0.78976512</v>
      </c>
    </row>
    <row r="39" spans="1:20">
      <c r="A39" s="15" t="s">
        <v>436</v>
      </c>
      <c r="B39" s="17" t="n">
        <v>5895</v>
      </c>
      <c r="C39" s="18">
        <f>(0.0/B39*100)</f>
        <v/>
      </c>
      <c r="D39" s="19" t="n">
        <v>5895</v>
      </c>
      <c r="E39" s="18" t="n">
        <v>47.83145711</v>
      </c>
      <c r="F39" s="20" t="n">
        <v>4.1943635</v>
      </c>
      <c r="G39" s="18" t="n">
        <v>23.83379748</v>
      </c>
      <c r="H39" s="20" t="n">
        <v>3.35323179</v>
      </c>
      <c r="I39" s="18" t="n">
        <v>21.20916049</v>
      </c>
      <c r="J39" s="20" t="n">
        <v>3.63638146</v>
      </c>
      <c r="K39" s="18" t="n">
        <v>6.48450125</v>
      </c>
      <c r="L39" s="20" t="n">
        <v>2.18867954</v>
      </c>
      <c r="M39" s="18" t="s">
        <v>404</v>
      </c>
      <c r="N39" s="20" t="s">
        <v>404</v>
      </c>
      <c r="O39" s="18" t="n">
        <v>0</v>
      </c>
      <c r="P39" s="20" t="n">
        <v>0</v>
      </c>
      <c r="Q39" s="18" t="n">
        <v>0</v>
      </c>
      <c r="R39" s="20" t="n">
        <v>0</v>
      </c>
      <c r="S39" s="18" t="n">
        <v>0.64108367</v>
      </c>
      <c r="T39" s="20" t="n">
        <v>0.63801127</v>
      </c>
    </row>
    <row r="40" spans="1:20">
      <c r="A40" s="15" t="s">
        <v>437</v>
      </c>
      <c r="B40" s="17" t="n">
        <v>14157</v>
      </c>
      <c r="C40" s="18">
        <f>(2978.0/B40*100)</f>
        <v/>
      </c>
      <c r="D40" s="19" t="n">
        <v>11179</v>
      </c>
      <c r="E40" s="18" t="n">
        <v>72.24595932</v>
      </c>
      <c r="F40" s="20" t="n">
        <v>3.48905022</v>
      </c>
      <c r="G40" s="18" t="n">
        <v>18.59059602</v>
      </c>
      <c r="H40" s="20" t="n">
        <v>2.83809792</v>
      </c>
      <c r="I40" s="18" t="n">
        <v>3.94147134</v>
      </c>
      <c r="J40" s="20" t="n">
        <v>1.92306188</v>
      </c>
      <c r="K40" s="18" t="n">
        <v>3.40752055</v>
      </c>
      <c r="L40" s="20" t="n">
        <v>0.95302659</v>
      </c>
      <c r="M40" s="18" t="s">
        <v>404</v>
      </c>
      <c r="N40" s="20" t="s">
        <v>404</v>
      </c>
      <c r="O40" s="18" t="n">
        <v>0</v>
      </c>
      <c r="P40" s="20" t="n">
        <v>0</v>
      </c>
      <c r="Q40" s="18" t="n">
        <v>0</v>
      </c>
      <c r="R40" s="20" t="n">
        <v>0</v>
      </c>
      <c r="S40" s="18" t="n">
        <v>1.81445277</v>
      </c>
      <c r="T40" s="20" t="n">
        <v>1.12487483</v>
      </c>
    </row>
    <row r="41" spans="1:20">
      <c r="A41" s="15" t="s">
        <v>438</v>
      </c>
      <c r="B41" s="17" t="n">
        <v>5712</v>
      </c>
      <c r="C41" s="18">
        <f>(99.0/B41*100)</f>
        <v/>
      </c>
      <c r="D41" s="19" t="n">
        <v>5613</v>
      </c>
      <c r="E41" s="18" t="n">
        <v>65.94015236</v>
      </c>
      <c r="F41" s="20" t="n">
        <v>3.95287864</v>
      </c>
      <c r="G41" s="18" t="n">
        <v>24.86771434</v>
      </c>
      <c r="H41" s="20" t="n">
        <v>3.39607326</v>
      </c>
      <c r="I41" s="18" t="n">
        <v>3.87712333</v>
      </c>
      <c r="J41" s="20" t="n">
        <v>1.49838846</v>
      </c>
      <c r="K41" s="18" t="n">
        <v>4.12612338</v>
      </c>
      <c r="L41" s="20" t="n">
        <v>1.61950697</v>
      </c>
      <c r="M41" s="18" t="s">
        <v>404</v>
      </c>
      <c r="N41" s="20" t="s">
        <v>404</v>
      </c>
      <c r="O41" s="18" t="n">
        <v>0</v>
      </c>
      <c r="P41" s="20" t="n">
        <v>0</v>
      </c>
      <c r="Q41" s="18" t="n">
        <v>0</v>
      </c>
      <c r="R41" s="20" t="n">
        <v>0</v>
      </c>
      <c r="S41" s="18" t="n">
        <v>1.18888659</v>
      </c>
      <c r="T41" s="20" t="n">
        <v>0.85145929</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41.04054957</v>
      </c>
      <c r="F44" s="20" t="n">
        <v>3.83812686</v>
      </c>
      <c r="G44" s="18" t="n">
        <v>41.9110055</v>
      </c>
      <c r="H44" s="20" t="n">
        <v>3.6106063</v>
      </c>
      <c r="I44" s="18" t="n">
        <v>11.37235198</v>
      </c>
      <c r="J44" s="20" t="n">
        <v>2.30164664</v>
      </c>
      <c r="K44" s="18" t="n">
        <v>0</v>
      </c>
      <c r="L44" s="20" t="n">
        <v>0</v>
      </c>
      <c r="M44" s="18" t="s">
        <v>404</v>
      </c>
      <c r="N44" s="20" t="s">
        <v>404</v>
      </c>
      <c r="O44" s="18" t="n">
        <v>0</v>
      </c>
      <c r="P44" s="20" t="n">
        <v>0</v>
      </c>
      <c r="Q44" s="18" t="n">
        <v>0.48857753</v>
      </c>
      <c r="R44" s="20" t="n">
        <v>0.46689262</v>
      </c>
      <c r="S44" s="18" t="n">
        <v>5.18751542</v>
      </c>
      <c r="T44" s="20" t="n">
        <v>1.86913347</v>
      </c>
    </row>
    <row r="45" spans="1:20">
      <c r="A45" s="15" t="s">
        <v>442</v>
      </c>
      <c r="B45" s="17" t="n">
        <v>5519</v>
      </c>
      <c r="C45" s="18">
        <f>(0.0/B45*100)</f>
        <v/>
      </c>
      <c r="D45" s="19" t="n">
        <v>5519</v>
      </c>
      <c r="E45" s="18" t="n">
        <v>68.11417182</v>
      </c>
      <c r="F45" s="20" t="n">
        <v>3.60184664</v>
      </c>
      <c r="G45" s="18" t="n">
        <v>15.09776826</v>
      </c>
      <c r="H45" s="20" t="n">
        <v>3.08108449</v>
      </c>
      <c r="I45" s="18" t="n">
        <v>13.02256106</v>
      </c>
      <c r="J45" s="20" t="n">
        <v>2.77478052</v>
      </c>
      <c r="K45" s="18" t="n">
        <v>1.36515251</v>
      </c>
      <c r="L45" s="20" t="n">
        <v>0.88901238</v>
      </c>
      <c r="M45" s="18" t="s">
        <v>404</v>
      </c>
      <c r="N45" s="20" t="s">
        <v>404</v>
      </c>
      <c r="O45" s="18" t="n">
        <v>0</v>
      </c>
      <c r="P45" s="20" t="n">
        <v>0</v>
      </c>
      <c r="Q45" s="18" t="n">
        <v>0</v>
      </c>
      <c r="R45" s="20" t="n">
        <v>0</v>
      </c>
      <c r="S45" s="18" t="n">
        <v>2.40034635</v>
      </c>
      <c r="T45" s="20" t="n">
        <v>1.48748606</v>
      </c>
    </row>
    <row r="46" spans="1:20">
      <c r="A46" s="15" t="s">
        <v>443</v>
      </c>
      <c r="B46" s="17" t="n">
        <v>23141</v>
      </c>
      <c r="C46" s="18">
        <f>(4196.0/B46*100)</f>
        <v/>
      </c>
      <c r="D46" s="19" t="n">
        <v>18945</v>
      </c>
      <c r="E46" s="18" t="n">
        <v>50.07535336</v>
      </c>
      <c r="F46" s="20" t="n">
        <v>2.39925215</v>
      </c>
      <c r="G46" s="18" t="n">
        <v>13.01113201</v>
      </c>
      <c r="H46" s="20" t="n">
        <v>1.90498953</v>
      </c>
      <c r="I46" s="18" t="n">
        <v>25.66520697</v>
      </c>
      <c r="J46" s="20" t="n">
        <v>2.37344502</v>
      </c>
      <c r="K46" s="18" t="n">
        <v>10.95506736</v>
      </c>
      <c r="L46" s="20" t="n">
        <v>1.29413579</v>
      </c>
      <c r="M46" s="18" t="s">
        <v>404</v>
      </c>
      <c r="N46" s="20" t="s">
        <v>404</v>
      </c>
      <c r="O46" s="18" t="n">
        <v>0</v>
      </c>
      <c r="P46" s="20" t="n">
        <v>0</v>
      </c>
      <c r="Q46" s="18" t="n">
        <v>0</v>
      </c>
      <c r="R46" s="20" t="n">
        <v>0</v>
      </c>
      <c r="S46" s="18" t="n">
        <v>0.2932403</v>
      </c>
      <c r="T46" s="20" t="n">
        <v>0.14949157</v>
      </c>
    </row>
    <row r="47" spans="1:20">
      <c r="A47" s="15" t="s">
        <v>444</v>
      </c>
      <c r="B47" s="17" t="n">
        <v>5928</v>
      </c>
      <c r="C47" s="18">
        <f>(0.0/B47*100)</f>
        <v/>
      </c>
      <c r="D47" s="19" t="n">
        <v>5928</v>
      </c>
      <c r="E47" s="18" t="n">
        <v>33.75243997</v>
      </c>
      <c r="F47" s="20" t="n">
        <v>3.5878707</v>
      </c>
      <c r="G47" s="18" t="n">
        <v>44.38361288</v>
      </c>
      <c r="H47" s="20" t="n">
        <v>3.61316162</v>
      </c>
      <c r="I47" s="18" t="n">
        <v>14.79150796</v>
      </c>
      <c r="J47" s="20" t="n">
        <v>2.58522143</v>
      </c>
      <c r="K47" s="18" t="n">
        <v>6.03600723</v>
      </c>
      <c r="L47" s="20" t="n">
        <v>1.92525273</v>
      </c>
      <c r="M47" s="18" t="s">
        <v>404</v>
      </c>
      <c r="N47" s="20" t="s">
        <v>404</v>
      </c>
      <c r="O47" s="18" t="n">
        <v>0</v>
      </c>
      <c r="P47" s="20" t="n">
        <v>0</v>
      </c>
      <c r="Q47" s="18" t="n">
        <v>0</v>
      </c>
      <c r="R47" s="20" t="n">
        <v>0</v>
      </c>
      <c r="S47" s="18" t="n">
        <v>1.03643196</v>
      </c>
      <c r="T47" s="20" t="n">
        <v>0.73958121</v>
      </c>
    </row>
    <row r="48" spans="1:20">
      <c r="A48" s="15" t="s">
        <v>445</v>
      </c>
      <c r="B48" s="17" t="n">
        <v>9841</v>
      </c>
      <c r="C48" s="18">
        <f>(40.0/B48*100)</f>
        <v/>
      </c>
      <c r="D48" s="19" t="n">
        <v>9801</v>
      </c>
      <c r="E48" s="18" t="n">
        <v>76.09915241</v>
      </c>
      <c r="F48" s="20" t="n">
        <v>3.20248518</v>
      </c>
      <c r="G48" s="18" t="n">
        <v>15.58163586</v>
      </c>
      <c r="H48" s="20" t="n">
        <v>2.61764892</v>
      </c>
      <c r="I48" s="18" t="n">
        <v>5.76384067</v>
      </c>
      <c r="J48" s="20" t="n">
        <v>1.79227308</v>
      </c>
      <c r="K48" s="18" t="n">
        <v>2.33646549</v>
      </c>
      <c r="L48" s="20" t="n">
        <v>1.12184301</v>
      </c>
      <c r="M48" s="18" t="s">
        <v>404</v>
      </c>
      <c r="N48" s="20" t="s">
        <v>404</v>
      </c>
      <c r="O48" s="18" t="n">
        <v>0</v>
      </c>
      <c r="P48" s="20" t="n">
        <v>0</v>
      </c>
      <c r="Q48" s="18" t="n">
        <v>0</v>
      </c>
      <c r="R48" s="20" t="n">
        <v>0</v>
      </c>
      <c r="S48" s="18" t="n">
        <v>0.21890557</v>
      </c>
      <c r="T48" s="20" t="n">
        <v>0.15674319</v>
      </c>
    </row>
    <row r="49" spans="1:20">
      <c r="A49" s="15" t="s">
        <v>446</v>
      </c>
      <c r="B49" s="17" t="n">
        <v>6349</v>
      </c>
      <c r="C49" s="18">
        <f>(52.0/B49*100)</f>
        <v/>
      </c>
      <c r="D49" s="19" t="n">
        <v>6297</v>
      </c>
      <c r="E49" s="18" t="n">
        <v>70.03502829999999</v>
      </c>
      <c r="F49" s="20" t="n">
        <v>3.49275554</v>
      </c>
      <c r="G49" s="18" t="n">
        <v>10.4348149</v>
      </c>
      <c r="H49" s="20" t="n">
        <v>2.15343793</v>
      </c>
      <c r="I49" s="18" t="n">
        <v>8.624649590000001</v>
      </c>
      <c r="J49" s="20" t="n">
        <v>2.08823729</v>
      </c>
      <c r="K49" s="18" t="n">
        <v>7.54867406</v>
      </c>
      <c r="L49" s="20" t="n">
        <v>2.12423462</v>
      </c>
      <c r="M49" s="18" t="s">
        <v>404</v>
      </c>
      <c r="N49" s="20" t="s">
        <v>404</v>
      </c>
      <c r="O49" s="18" t="n">
        <v>0</v>
      </c>
      <c r="P49" s="20" t="n">
        <v>0</v>
      </c>
      <c r="Q49" s="18" t="n">
        <v>0</v>
      </c>
      <c r="R49" s="20" t="n">
        <v>0</v>
      </c>
      <c r="S49" s="18" t="n">
        <v>3.35683315</v>
      </c>
      <c r="T49" s="20" t="n">
        <v>1.11930168</v>
      </c>
    </row>
    <row r="50" spans="1:20">
      <c r="A50" s="15" t="s">
        <v>447</v>
      </c>
      <c r="B50" s="17" t="n">
        <v>11795</v>
      </c>
      <c r="C50" s="18">
        <f>(1031.0/B50*100)</f>
        <v/>
      </c>
      <c r="D50" s="19" t="n">
        <v>10764</v>
      </c>
      <c r="E50" s="18" t="n">
        <v>69.06634043</v>
      </c>
      <c r="F50" s="20" t="n">
        <v>2.97677459</v>
      </c>
      <c r="G50" s="18" t="n">
        <v>15.73389248</v>
      </c>
      <c r="H50" s="20" t="n">
        <v>2.56349085</v>
      </c>
      <c r="I50" s="18" t="n">
        <v>7.68990384</v>
      </c>
      <c r="J50" s="20" t="n">
        <v>1.70225058</v>
      </c>
      <c r="K50" s="18" t="n">
        <v>6.80905366</v>
      </c>
      <c r="L50" s="20" t="n">
        <v>1.65182023</v>
      </c>
      <c r="M50" s="18" t="s">
        <v>404</v>
      </c>
      <c r="N50" s="20" t="s">
        <v>404</v>
      </c>
      <c r="O50" s="18" t="n">
        <v>0</v>
      </c>
      <c r="P50" s="20" t="n">
        <v>0</v>
      </c>
      <c r="Q50" s="18" t="n">
        <v>0</v>
      </c>
      <c r="R50" s="20" t="n">
        <v>0</v>
      </c>
      <c r="S50" s="18" t="n">
        <v>0.70080959</v>
      </c>
      <c r="T50" s="20" t="n">
        <v>0.50863165</v>
      </c>
    </row>
    <row r="51" spans="1:20">
      <c r="A51" s="15" t="s">
        <v>448</v>
      </c>
      <c r="B51" s="17" t="n">
        <v>6866</v>
      </c>
      <c r="C51" s="18">
        <f>(0.0/B51*100)</f>
        <v/>
      </c>
      <c r="D51" s="19" t="n">
        <v>6866</v>
      </c>
      <c r="E51" s="18" t="n">
        <v>54.94753254</v>
      </c>
      <c r="F51" s="20" t="n">
        <v>3.73702307</v>
      </c>
      <c r="G51" s="18" t="n">
        <v>15.05276765</v>
      </c>
      <c r="H51" s="20" t="n">
        <v>2.72242407</v>
      </c>
      <c r="I51" s="18" t="n">
        <v>18.46828713</v>
      </c>
      <c r="J51" s="20" t="n">
        <v>2.81237834</v>
      </c>
      <c r="K51" s="18" t="n">
        <v>10.66273002</v>
      </c>
      <c r="L51" s="20" t="n">
        <v>1.98751621</v>
      </c>
      <c r="M51" s="18" t="s">
        <v>404</v>
      </c>
      <c r="N51" s="20" t="s">
        <v>404</v>
      </c>
      <c r="O51" s="18" t="n">
        <v>0</v>
      </c>
      <c r="P51" s="20" t="n">
        <v>0</v>
      </c>
      <c r="Q51" s="18" t="n">
        <v>0</v>
      </c>
      <c r="R51" s="20" t="n">
        <v>0</v>
      </c>
      <c r="S51" s="18" t="n">
        <v>0.8686826600000001</v>
      </c>
      <c r="T51" s="20" t="n">
        <v>0.99389312</v>
      </c>
    </row>
    <row r="52" spans="1:20">
      <c r="A52" s="15" t="s">
        <v>449</v>
      </c>
      <c r="B52" s="17" t="n">
        <v>5809</v>
      </c>
      <c r="C52" s="18">
        <f>(0.0/B52*100)</f>
        <v/>
      </c>
      <c r="D52" s="19" t="n">
        <v>5809</v>
      </c>
      <c r="E52" s="18" t="n">
        <v>49.57531312</v>
      </c>
      <c r="F52" s="20" t="n">
        <v>4.12331122</v>
      </c>
      <c r="G52" s="18" t="n">
        <v>38.9815404</v>
      </c>
      <c r="H52" s="20" t="n">
        <v>4.04344904</v>
      </c>
      <c r="I52" s="18" t="n">
        <v>9.190203240000001</v>
      </c>
      <c r="J52" s="20" t="n">
        <v>2.41062962</v>
      </c>
      <c r="K52" s="18" t="n">
        <v>2.25294325</v>
      </c>
      <c r="L52" s="20" t="n">
        <v>1.04877722</v>
      </c>
      <c r="M52" s="18" t="s">
        <v>404</v>
      </c>
      <c r="N52" s="20" t="s">
        <v>404</v>
      </c>
      <c r="O52" s="18" t="n">
        <v>0</v>
      </c>
      <c r="P52" s="20" t="n">
        <v>0</v>
      </c>
      <c r="Q52" s="18" t="n">
        <v>0</v>
      </c>
      <c r="R52" s="20" t="n">
        <v>0</v>
      </c>
      <c r="S52" s="18" t="n">
        <v>0</v>
      </c>
      <c r="T52" s="20" t="n">
        <v>0</v>
      </c>
    </row>
    <row r="53" spans="1:20">
      <c r="A53" s="15" t="s">
        <v>450</v>
      </c>
      <c r="B53" s="17" t="n">
        <v>5571</v>
      </c>
      <c r="C53" s="18">
        <f>(0.0/B53*100)</f>
        <v/>
      </c>
      <c r="D53" s="19" t="n">
        <v>5571</v>
      </c>
      <c r="E53" s="18" t="n">
        <v>50.6446416</v>
      </c>
      <c r="F53" s="20" t="n">
        <v>0.12504206</v>
      </c>
      <c r="G53" s="18" t="n">
        <v>18.71793475</v>
      </c>
      <c r="H53" s="20" t="n">
        <v>0.12357208</v>
      </c>
      <c r="I53" s="18" t="n">
        <v>21.98763136</v>
      </c>
      <c r="J53" s="20" t="n">
        <v>0.11242191</v>
      </c>
      <c r="K53" s="18" t="n">
        <v>6.41202018</v>
      </c>
      <c r="L53" s="20" t="n">
        <v>0.0540035</v>
      </c>
      <c r="M53" s="18" t="s">
        <v>404</v>
      </c>
      <c r="N53" s="20" t="s">
        <v>404</v>
      </c>
      <c r="O53" s="18" t="n">
        <v>0</v>
      </c>
      <c r="P53" s="20" t="n">
        <v>0</v>
      </c>
      <c r="Q53" s="18" t="n">
        <v>0</v>
      </c>
      <c r="R53" s="20" t="n">
        <v>0</v>
      </c>
      <c r="S53" s="18" t="n">
        <v>2.23777211</v>
      </c>
      <c r="T53" s="20" t="n">
        <v>0.01733562</v>
      </c>
    </row>
    <row r="54" spans="1:20">
      <c r="A54" s="15" t="s">
        <v>451</v>
      </c>
      <c r="B54" s="17" t="n">
        <v>4740</v>
      </c>
      <c r="C54" s="18">
        <f>(199.0/B54*100)</f>
        <v/>
      </c>
      <c r="D54" s="19" t="n">
        <v>4541</v>
      </c>
      <c r="E54" s="18" t="n">
        <v>73.70668271</v>
      </c>
      <c r="F54" s="20" t="n">
        <v>3.36168814</v>
      </c>
      <c r="G54" s="18" t="n">
        <v>12.03385277</v>
      </c>
      <c r="H54" s="20" t="n">
        <v>2.45616947</v>
      </c>
      <c r="I54" s="18" t="n">
        <v>8.81631458</v>
      </c>
      <c r="J54" s="20" t="n">
        <v>2.09144241</v>
      </c>
      <c r="K54" s="18" t="n">
        <v>4.62550834</v>
      </c>
      <c r="L54" s="20" t="n">
        <v>1.6152268</v>
      </c>
      <c r="M54" s="18" t="s">
        <v>404</v>
      </c>
      <c r="N54" s="20" t="s">
        <v>404</v>
      </c>
      <c r="O54" s="18" t="n">
        <v>0</v>
      </c>
      <c r="P54" s="20" t="n">
        <v>0</v>
      </c>
      <c r="Q54" s="18" t="n">
        <v>0</v>
      </c>
      <c r="R54" s="20" t="n">
        <v>0</v>
      </c>
      <c r="S54" s="18" t="n">
        <v>0.8176416</v>
      </c>
      <c r="T54" s="20" t="n">
        <v>0.58863016</v>
      </c>
    </row>
    <row r="55" spans="1:20">
      <c r="A55" s="15" t="s">
        <v>452</v>
      </c>
      <c r="B55" s="17" t="n">
        <v>5316</v>
      </c>
      <c r="C55" s="18">
        <f>(43.0/B55*100)</f>
        <v/>
      </c>
      <c r="D55" s="19" t="n">
        <v>5273</v>
      </c>
      <c r="E55" s="18" t="n">
        <v>63.12171501</v>
      </c>
      <c r="F55" s="20" t="n">
        <v>3.29953407</v>
      </c>
      <c r="G55" s="18" t="n">
        <v>11.48069334</v>
      </c>
      <c r="H55" s="20" t="n">
        <v>2.29241478</v>
      </c>
      <c r="I55" s="18" t="n">
        <v>6.14082793</v>
      </c>
      <c r="J55" s="20" t="n">
        <v>1.76237005</v>
      </c>
      <c r="K55" s="18" t="n">
        <v>1.90311921</v>
      </c>
      <c r="L55" s="20" t="n">
        <v>0.8101539800000001</v>
      </c>
      <c r="M55" s="18" t="s">
        <v>404</v>
      </c>
      <c r="N55" s="20" t="s">
        <v>404</v>
      </c>
      <c r="O55" s="18" t="n">
        <v>0</v>
      </c>
      <c r="P55" s="20" t="n">
        <v>0</v>
      </c>
      <c r="Q55" s="18" t="n">
        <v>0</v>
      </c>
      <c r="R55" s="20" t="n">
        <v>0</v>
      </c>
      <c r="S55" s="18" t="n">
        <v>17.35364452</v>
      </c>
      <c r="T55" s="20" t="n">
        <v>2.37923377</v>
      </c>
    </row>
    <row r="56" spans="1:20">
      <c r="A56" s="15" t="s">
        <v>453</v>
      </c>
      <c r="B56" s="17" t="n">
        <v>5359</v>
      </c>
      <c r="C56" s="18">
        <f>(0.0/B56*100)</f>
        <v/>
      </c>
      <c r="D56" s="19" t="n">
        <v>5359</v>
      </c>
      <c r="E56" s="18" t="n">
        <v>78.43807948</v>
      </c>
      <c r="F56" s="20" t="n">
        <v>3.14378347</v>
      </c>
      <c r="G56" s="18" t="n">
        <v>10.78557413</v>
      </c>
      <c r="H56" s="20" t="n">
        <v>2.31536269</v>
      </c>
      <c r="I56" s="18" t="n">
        <v>4.0810054</v>
      </c>
      <c r="J56" s="20" t="n">
        <v>1.86609687</v>
      </c>
      <c r="K56" s="18" t="n">
        <v>4.9453877</v>
      </c>
      <c r="L56" s="20" t="n">
        <v>1.73810163</v>
      </c>
      <c r="M56" s="18" t="s">
        <v>404</v>
      </c>
      <c r="N56" s="20" t="s">
        <v>404</v>
      </c>
      <c r="O56" s="18" t="n">
        <v>0</v>
      </c>
      <c r="P56" s="20" t="n">
        <v>0</v>
      </c>
      <c r="Q56" s="18" t="n">
        <v>0</v>
      </c>
      <c r="R56" s="20" t="n">
        <v>0</v>
      </c>
      <c r="S56" s="18" t="n">
        <v>1.74995328</v>
      </c>
      <c r="T56" s="20" t="n">
        <v>1.2341377</v>
      </c>
    </row>
    <row r="57" spans="1:20">
      <c r="A57" s="15" t="s">
        <v>454</v>
      </c>
      <c r="B57" s="17" t="n">
        <v>6513</v>
      </c>
      <c r="C57" s="18">
        <f>(0.0/B57*100)</f>
        <v/>
      </c>
      <c r="D57" s="19" t="n">
        <v>6513</v>
      </c>
      <c r="E57" s="18" t="n">
        <v>92.55600192</v>
      </c>
      <c r="F57" s="20" t="n">
        <v>1.66210127</v>
      </c>
      <c r="G57" s="18" t="n">
        <v>1.93884939</v>
      </c>
      <c r="H57" s="20" t="n">
        <v>0.7788259199999999</v>
      </c>
      <c r="I57" s="18" t="n">
        <v>2.93367234</v>
      </c>
      <c r="J57" s="20" t="n">
        <v>1.38608106</v>
      </c>
      <c r="K57" s="18" t="n">
        <v>2.1280902</v>
      </c>
      <c r="L57" s="20" t="n">
        <v>0.98445645</v>
      </c>
      <c r="M57" s="18" t="s">
        <v>404</v>
      </c>
      <c r="N57" s="20" t="s">
        <v>404</v>
      </c>
      <c r="O57" s="18" t="n">
        <v>0</v>
      </c>
      <c r="P57" s="20" t="n">
        <v>0</v>
      </c>
      <c r="Q57" s="18" t="n">
        <v>0</v>
      </c>
      <c r="R57" s="20" t="n">
        <v>0</v>
      </c>
      <c r="S57" s="18" t="n">
        <v>0.44338616</v>
      </c>
      <c r="T57" s="20" t="n">
        <v>0.45922161</v>
      </c>
    </row>
    <row r="58" spans="1:20">
      <c r="A58" s="15" t="s">
        <v>455</v>
      </c>
      <c r="B58" s="17" t="n">
        <v>7267</v>
      </c>
      <c r="C58" s="18">
        <f>(0.0/B58*100)</f>
        <v/>
      </c>
      <c r="D58" s="19" t="n">
        <v>7267</v>
      </c>
      <c r="E58" s="18" t="n">
        <v>63.93267828</v>
      </c>
      <c r="F58" s="20" t="n">
        <v>3.38352898</v>
      </c>
      <c r="G58" s="18" t="n">
        <v>23.70580996</v>
      </c>
      <c r="H58" s="20" t="n">
        <v>2.50120925</v>
      </c>
      <c r="I58" s="18" t="n">
        <v>5.36573497</v>
      </c>
      <c r="J58" s="20" t="n">
        <v>1.68959261</v>
      </c>
      <c r="K58" s="18" t="n">
        <v>2.01948825</v>
      </c>
      <c r="L58" s="20" t="n">
        <v>0.93070005</v>
      </c>
      <c r="M58" s="18" t="s">
        <v>404</v>
      </c>
      <c r="N58" s="20" t="s">
        <v>404</v>
      </c>
      <c r="O58" s="18" t="n">
        <v>0</v>
      </c>
      <c r="P58" s="20" t="n">
        <v>0</v>
      </c>
      <c r="Q58" s="18" t="n">
        <v>0</v>
      </c>
      <c r="R58" s="20" t="n">
        <v>0</v>
      </c>
      <c r="S58" s="18" t="n">
        <v>4.97628853</v>
      </c>
      <c r="T58" s="20" t="n">
        <v>1.69738999</v>
      </c>
    </row>
    <row r="59" spans="1:20">
      <c r="A59" s="15" t="s">
        <v>456</v>
      </c>
      <c r="B59" s="17" t="n">
        <v>4826</v>
      </c>
      <c r="C59" s="18">
        <f>(0.0/B59*100)</f>
        <v/>
      </c>
      <c r="D59" s="19" t="n">
        <v>4826</v>
      </c>
      <c r="E59" s="18" t="n">
        <v>58.35195711</v>
      </c>
      <c r="F59" s="20" t="n">
        <v>1.42936196</v>
      </c>
      <c r="G59" s="18" t="n">
        <v>15.22507049</v>
      </c>
      <c r="H59" s="20" t="n">
        <v>1.0594034</v>
      </c>
      <c r="I59" s="18" t="n">
        <v>15.4225484</v>
      </c>
      <c r="J59" s="20" t="n">
        <v>1.15400475</v>
      </c>
      <c r="K59" s="18" t="n">
        <v>8.131231189999999</v>
      </c>
      <c r="L59" s="20" t="n">
        <v>0.48220779</v>
      </c>
      <c r="M59" s="18" t="s">
        <v>404</v>
      </c>
      <c r="N59" s="20" t="s">
        <v>404</v>
      </c>
      <c r="O59" s="18" t="n">
        <v>0</v>
      </c>
      <c r="P59" s="20" t="n">
        <v>0</v>
      </c>
      <c r="Q59" s="18" t="n">
        <v>0</v>
      </c>
      <c r="R59" s="20" t="n">
        <v>0</v>
      </c>
      <c r="S59" s="18" t="n">
        <v>2.86919281</v>
      </c>
      <c r="T59" s="20" t="n">
        <v>0.4267825</v>
      </c>
    </row>
    <row r="60" spans="1:20">
      <c r="A60" s="15" t="s">
        <v>457</v>
      </c>
      <c r="B60" s="17" t="n">
        <v>4546</v>
      </c>
      <c r="C60" s="18">
        <f>(0.0/B60*100)</f>
        <v/>
      </c>
      <c r="D60" s="19" t="n">
        <v>4546</v>
      </c>
      <c r="E60" s="18" t="n">
        <v>52.00299307</v>
      </c>
      <c r="F60" s="20" t="n">
        <v>3.20490198</v>
      </c>
      <c r="G60" s="18" t="n">
        <v>19.19438533</v>
      </c>
      <c r="H60" s="20" t="n">
        <v>2.56105456</v>
      </c>
      <c r="I60" s="18" t="n">
        <v>9.81415623</v>
      </c>
      <c r="J60" s="20" t="n">
        <v>2.09587001</v>
      </c>
      <c r="K60" s="18" t="n">
        <v>6.02206436</v>
      </c>
      <c r="L60" s="20" t="n">
        <v>1.57329152</v>
      </c>
      <c r="M60" s="18" t="s">
        <v>404</v>
      </c>
      <c r="N60" s="20" t="s">
        <v>404</v>
      </c>
      <c r="O60" s="18" t="n">
        <v>0</v>
      </c>
      <c r="P60" s="20" t="n">
        <v>0</v>
      </c>
      <c r="Q60" s="18" t="n">
        <v>0</v>
      </c>
      <c r="R60" s="20" t="n">
        <v>0</v>
      </c>
      <c r="S60" s="18" t="n">
        <v>12.966401</v>
      </c>
      <c r="T60" s="20" t="n">
        <v>1.87938898</v>
      </c>
    </row>
    <row r="61" spans="1:20">
      <c r="A61" s="15" t="s">
        <v>458</v>
      </c>
      <c r="B61" s="17" t="n">
        <v>6525</v>
      </c>
      <c r="C61" s="18">
        <f>(0.0/B61*100)</f>
        <v/>
      </c>
      <c r="D61" s="19" t="n">
        <v>6525</v>
      </c>
      <c r="E61" s="18" t="n">
        <v>58.95572955</v>
      </c>
      <c r="F61" s="20" t="n">
        <v>3.02620553</v>
      </c>
      <c r="G61" s="18" t="n">
        <v>28.81964393</v>
      </c>
      <c r="H61" s="20" t="n">
        <v>2.92589274</v>
      </c>
      <c r="I61" s="18" t="n">
        <v>11.15139347</v>
      </c>
      <c r="J61" s="20" t="n">
        <v>2.05334545</v>
      </c>
      <c r="K61" s="18" t="n">
        <v>0.69610573</v>
      </c>
      <c r="L61" s="20" t="n">
        <v>0.5816251</v>
      </c>
      <c r="M61" s="18" t="s">
        <v>404</v>
      </c>
      <c r="N61" s="20" t="s">
        <v>404</v>
      </c>
      <c r="O61" s="18" t="n">
        <v>0</v>
      </c>
      <c r="P61" s="20" t="n">
        <v>0</v>
      </c>
      <c r="Q61" s="18" t="n">
        <v>0</v>
      </c>
      <c r="R61" s="20" t="n">
        <v>0</v>
      </c>
      <c r="S61" s="18" t="n">
        <v>0.37712732</v>
      </c>
      <c r="T61" s="20" t="n">
        <v>0.26045448</v>
      </c>
    </row>
    <row r="62" spans="1:20">
      <c r="A62" s="15" t="s">
        <v>459</v>
      </c>
      <c r="B62" s="17" t="n">
        <v>4476</v>
      </c>
      <c r="C62" s="18">
        <f>(0.0/B62*100)</f>
        <v/>
      </c>
      <c r="D62" s="19" t="n">
        <v>4476</v>
      </c>
      <c r="E62" s="18" t="n">
        <v>83.69839063000001</v>
      </c>
      <c r="F62" s="20" t="n">
        <v>0.0338201</v>
      </c>
      <c r="G62" s="18" t="n">
        <v>5.87974034</v>
      </c>
      <c r="H62" s="20" t="n">
        <v>0.00665326</v>
      </c>
      <c r="I62" s="18" t="n">
        <v>5.43433921</v>
      </c>
      <c r="J62" s="20" t="n">
        <v>0.02308567</v>
      </c>
      <c r="K62" s="18" t="n">
        <v>2.39627634</v>
      </c>
      <c r="L62" s="20" t="n">
        <v>0.0027116</v>
      </c>
      <c r="M62" s="18" t="s">
        <v>404</v>
      </c>
      <c r="N62" s="20" t="s">
        <v>404</v>
      </c>
      <c r="O62" s="18" t="n">
        <v>0</v>
      </c>
      <c r="P62" s="20" t="n">
        <v>0</v>
      </c>
      <c r="Q62" s="18" t="n">
        <v>0</v>
      </c>
      <c r="R62" s="20" t="n">
        <v>0</v>
      </c>
      <c r="S62" s="18" t="n">
        <v>2.59125348</v>
      </c>
      <c r="T62" s="20" t="n">
        <v>0.01778128</v>
      </c>
    </row>
    <row r="63" spans="1:20">
      <c r="A63" s="15" t="s">
        <v>460</v>
      </c>
      <c r="B63" s="17" t="n">
        <v>5324</v>
      </c>
      <c r="C63" s="18">
        <f>(0.0/B63*100)</f>
        <v/>
      </c>
      <c r="D63" s="19" t="n">
        <v>5324</v>
      </c>
      <c r="E63" s="18" t="n">
        <v>56.49772364</v>
      </c>
      <c r="F63" s="20" t="n">
        <v>0.1758897</v>
      </c>
      <c r="G63" s="18" t="n">
        <v>24.98777841</v>
      </c>
      <c r="H63" s="20" t="n">
        <v>0.14729314</v>
      </c>
      <c r="I63" s="18" t="n">
        <v>1.74552513</v>
      </c>
      <c r="J63" s="20" t="n">
        <v>0.04859284</v>
      </c>
      <c r="K63" s="18" t="n">
        <v>0.87659984</v>
      </c>
      <c r="L63" s="20" t="n">
        <v>0.01941298</v>
      </c>
      <c r="M63" s="18" t="s">
        <v>404</v>
      </c>
      <c r="N63" s="20" t="s">
        <v>404</v>
      </c>
      <c r="O63" s="18" t="n">
        <v>0</v>
      </c>
      <c r="P63" s="20" t="n">
        <v>0</v>
      </c>
      <c r="Q63" s="18" t="n">
        <v>1.13585831</v>
      </c>
      <c r="R63" s="20" t="n">
        <v>0.04780728</v>
      </c>
      <c r="S63" s="18" t="n">
        <v>14.75651467</v>
      </c>
      <c r="T63" s="20" t="n">
        <v>0.1028642</v>
      </c>
    </row>
    <row r="64" spans="1:20">
      <c r="A64" s="15" t="s">
        <v>461</v>
      </c>
      <c r="B64" s="17" t="n">
        <v>3634</v>
      </c>
      <c r="C64" s="18">
        <f>(27.0/B64*100)</f>
        <v/>
      </c>
      <c r="D64" s="19" t="n">
        <v>3607</v>
      </c>
      <c r="E64" s="18" t="n">
        <v>42.33944654</v>
      </c>
      <c r="F64" s="20" t="n">
        <v>0.13122394</v>
      </c>
      <c r="G64" s="18" t="n">
        <v>16.91516299</v>
      </c>
      <c r="H64" s="20" t="n">
        <v>0.08809702</v>
      </c>
      <c r="I64" s="18" t="n">
        <v>28.37913295</v>
      </c>
      <c r="J64" s="20" t="n">
        <v>0.11918302</v>
      </c>
      <c r="K64" s="18" t="n">
        <v>1.06452844</v>
      </c>
      <c r="L64" s="20" t="n">
        <v>0.006352</v>
      </c>
      <c r="M64" s="18" t="s">
        <v>404</v>
      </c>
      <c r="N64" s="20" t="s">
        <v>404</v>
      </c>
      <c r="O64" s="18" t="n">
        <v>0.22463895</v>
      </c>
      <c r="P64" s="20" t="n">
        <v>0.01024975</v>
      </c>
      <c r="Q64" s="18" t="n">
        <v>0</v>
      </c>
      <c r="R64" s="20" t="n">
        <v>0</v>
      </c>
      <c r="S64" s="18" t="n">
        <v>11.07709012</v>
      </c>
      <c r="T64" s="20" t="n">
        <v>0.04720709</v>
      </c>
    </row>
    <row r="65" spans="1:20">
      <c r="A65" s="15" t="s">
        <v>462</v>
      </c>
      <c r="B65" s="17" t="n">
        <v>5325</v>
      </c>
      <c r="C65" s="18">
        <f>(0.0/B65*100)</f>
        <v/>
      </c>
      <c r="D65" s="19" t="n">
        <v>5325</v>
      </c>
      <c r="E65" s="18" t="n">
        <v>64.92597836</v>
      </c>
      <c r="F65" s="20" t="n">
        <v>3.39521073</v>
      </c>
      <c r="G65" s="18" t="n">
        <v>27.94015143</v>
      </c>
      <c r="H65" s="20" t="n">
        <v>3.28412689</v>
      </c>
      <c r="I65" s="18" t="n">
        <v>5.76954139</v>
      </c>
      <c r="J65" s="20" t="n">
        <v>1.84619373</v>
      </c>
      <c r="K65" s="18" t="n">
        <v>0.4846961</v>
      </c>
      <c r="L65" s="20" t="n">
        <v>0.34042393</v>
      </c>
      <c r="M65" s="18" t="s">
        <v>404</v>
      </c>
      <c r="N65" s="20" t="s">
        <v>404</v>
      </c>
      <c r="O65" s="18" t="n">
        <v>0</v>
      </c>
      <c r="P65" s="20" t="n">
        <v>0</v>
      </c>
      <c r="Q65" s="18" t="n">
        <v>0</v>
      </c>
      <c r="R65" s="20" t="n">
        <v>0</v>
      </c>
      <c r="S65" s="18" t="n">
        <v>0.87963272</v>
      </c>
      <c r="T65" s="20" t="n">
        <v>0.4906895</v>
      </c>
    </row>
    <row r="66" spans="1:20">
      <c r="A66" s="15" t="s">
        <v>463</v>
      </c>
      <c r="B66" s="17" t="n">
        <v>5665</v>
      </c>
      <c r="C66" s="18">
        <f>(0.0/B66*100)</f>
        <v/>
      </c>
      <c r="D66" s="19" t="n">
        <v>5665</v>
      </c>
      <c r="E66" s="18" t="n">
        <v>53.093518</v>
      </c>
      <c r="F66" s="20" t="n">
        <v>0.31121487</v>
      </c>
      <c r="G66" s="18" t="n">
        <v>34.78907072</v>
      </c>
      <c r="H66" s="20" t="n">
        <v>0.26343261</v>
      </c>
      <c r="I66" s="18" t="n">
        <v>2.43436009</v>
      </c>
      <c r="J66" s="20" t="n">
        <v>0.12219915</v>
      </c>
      <c r="K66" s="18" t="n">
        <v>9.68305118</v>
      </c>
      <c r="L66" s="20" t="n">
        <v>0.07867257</v>
      </c>
      <c r="M66" s="18" t="s">
        <v>404</v>
      </c>
      <c r="N66" s="20" t="s">
        <v>404</v>
      </c>
      <c r="O66" s="18" t="n">
        <v>0</v>
      </c>
      <c r="P66" s="20" t="n">
        <v>0</v>
      </c>
      <c r="Q66" s="18" t="n">
        <v>0</v>
      </c>
      <c r="R66" s="20" t="n">
        <v>0</v>
      </c>
      <c r="S66" s="18" t="n">
        <v>0</v>
      </c>
      <c r="T66" s="20" t="n">
        <v>0</v>
      </c>
    </row>
    <row r="67" spans="1:20">
      <c r="A67" s="15" t="s">
        <v>464</v>
      </c>
      <c r="B67" s="17" t="n">
        <v>6971</v>
      </c>
      <c r="C67" s="18">
        <f>(0.0/B67*100)</f>
        <v/>
      </c>
      <c r="D67" s="19" t="n">
        <v>6971</v>
      </c>
      <c r="E67" s="18" t="n">
        <v>71.25676233999999</v>
      </c>
      <c r="F67" s="20" t="n">
        <v>2.74571929</v>
      </c>
      <c r="G67" s="18" t="n">
        <v>4.73042706</v>
      </c>
      <c r="H67" s="20" t="n">
        <v>1.53469843</v>
      </c>
      <c r="I67" s="18" t="n">
        <v>15.5424404</v>
      </c>
      <c r="J67" s="20" t="n">
        <v>2.13358353</v>
      </c>
      <c r="K67" s="18" t="n">
        <v>8.079606220000001</v>
      </c>
      <c r="L67" s="20" t="n">
        <v>1.4675468</v>
      </c>
      <c r="M67" s="18" t="s">
        <v>404</v>
      </c>
      <c r="N67" s="20" t="s">
        <v>404</v>
      </c>
      <c r="O67" s="18" t="n">
        <v>0</v>
      </c>
      <c r="P67" s="20" t="n">
        <v>0</v>
      </c>
      <c r="Q67" s="18" t="n">
        <v>0</v>
      </c>
      <c r="R67" s="20" t="n">
        <v>0</v>
      </c>
      <c r="S67" s="18" t="n">
        <v>0.39076398</v>
      </c>
      <c r="T67" s="20" t="n">
        <v>0.2778854</v>
      </c>
    </row>
    <row r="68" spans="1:20">
      <c r="A68" s="15" t="s">
        <v>465</v>
      </c>
      <c r="B68" s="17" t="n">
        <v>12083</v>
      </c>
      <c r="C68" s="18">
        <f>(0.0/B68*100)</f>
        <v/>
      </c>
      <c r="D68" s="19" t="n">
        <v>12083</v>
      </c>
      <c r="E68" s="18" t="n">
        <v>60.27654795</v>
      </c>
      <c r="F68" s="20" t="n">
        <v>0.10028818</v>
      </c>
      <c r="G68" s="18" t="n">
        <v>32.53798986</v>
      </c>
      <c r="H68" s="20" t="n">
        <v>0.09689747999999999</v>
      </c>
      <c r="I68" s="18" t="n">
        <v>5.70604194</v>
      </c>
      <c r="J68" s="20" t="n">
        <v>0.042038</v>
      </c>
      <c r="K68" s="18" t="n">
        <v>1.47942025</v>
      </c>
      <c r="L68" s="20" t="n">
        <v>0.02879253</v>
      </c>
      <c r="M68" s="18" t="s">
        <v>404</v>
      </c>
      <c r="N68" s="20" t="s">
        <v>404</v>
      </c>
      <c r="O68" s="18" t="n">
        <v>0</v>
      </c>
      <c r="P68" s="20" t="n">
        <v>0</v>
      </c>
      <c r="Q68" s="18" t="n">
        <v>0</v>
      </c>
      <c r="R68" s="20" t="n">
        <v>0</v>
      </c>
      <c r="S68" s="18" t="n">
        <v>0</v>
      </c>
      <c r="T68" s="20" t="n">
        <v>0</v>
      </c>
    </row>
    <row r="69" spans="1:20">
      <c r="A69" s="15" t="s">
        <v>466</v>
      </c>
      <c r="B69" s="17" t="n">
        <v>4876</v>
      </c>
      <c r="C69" s="18">
        <f>(0.0/B69*100)</f>
        <v/>
      </c>
      <c r="D69" s="19" t="n">
        <v>4876</v>
      </c>
      <c r="E69" s="18" t="n">
        <v>41.58063038</v>
      </c>
      <c r="F69" s="20" t="n">
        <v>3.6630732</v>
      </c>
      <c r="G69" s="18" t="n">
        <v>52.69534277</v>
      </c>
      <c r="H69" s="20" t="n">
        <v>3.4771471</v>
      </c>
      <c r="I69" s="18" t="n">
        <v>4.74322739</v>
      </c>
      <c r="J69" s="20" t="n">
        <v>1.76924772</v>
      </c>
      <c r="K69" s="18" t="n">
        <v>0</v>
      </c>
      <c r="L69" s="20" t="n">
        <v>0</v>
      </c>
      <c r="M69" s="18" t="s">
        <v>404</v>
      </c>
      <c r="N69" s="20" t="s">
        <v>404</v>
      </c>
      <c r="O69" s="18" t="n">
        <v>0</v>
      </c>
      <c r="P69" s="20" t="n">
        <v>0</v>
      </c>
      <c r="Q69" s="18" t="n">
        <v>0</v>
      </c>
      <c r="R69" s="20" t="n">
        <v>0</v>
      </c>
      <c r="S69" s="18" t="n">
        <v>0.98079946</v>
      </c>
      <c r="T69" s="20" t="n">
        <v>0.70844452</v>
      </c>
    </row>
    <row r="70" spans="1:20">
      <c r="A70" s="15" t="s">
        <v>467</v>
      </c>
      <c r="B70" s="17" t="n">
        <v>6036</v>
      </c>
      <c r="C70" s="18">
        <f>(0.0/B70*100)</f>
        <v/>
      </c>
      <c r="D70" s="19" t="n">
        <v>6036</v>
      </c>
      <c r="E70" s="18" t="n">
        <v>62.48261168</v>
      </c>
      <c r="F70" s="20" t="n">
        <v>3.61191777</v>
      </c>
      <c r="G70" s="18" t="n">
        <v>34.58751309</v>
      </c>
      <c r="H70" s="20" t="n">
        <v>3.52040794</v>
      </c>
      <c r="I70" s="18" t="n">
        <v>1.83157675</v>
      </c>
      <c r="J70" s="20" t="n">
        <v>1.15837025</v>
      </c>
      <c r="K70" s="18" t="n">
        <v>0.87616437</v>
      </c>
      <c r="L70" s="20" t="n">
        <v>0.50868684</v>
      </c>
      <c r="M70" s="18" t="s">
        <v>404</v>
      </c>
      <c r="N70" s="20" t="s">
        <v>404</v>
      </c>
      <c r="O70" s="18" t="n">
        <v>0</v>
      </c>
      <c r="P70" s="20" t="n">
        <v>0</v>
      </c>
      <c r="Q70" s="18" t="n">
        <v>0</v>
      </c>
      <c r="R70" s="20" t="n">
        <v>0</v>
      </c>
      <c r="S70" s="18" t="n">
        <v>0.22213411</v>
      </c>
      <c r="T70" s="20" t="n">
        <v>0.22139558</v>
      </c>
    </row>
    <row r="71" spans="1:20">
      <c r="A71" s="15" t="s">
        <v>468</v>
      </c>
      <c r="B71" s="17" t="n">
        <v>6115</v>
      </c>
      <c r="C71" s="18">
        <f>(0.0/B71*100)</f>
        <v/>
      </c>
      <c r="D71" s="19" t="n">
        <v>6115</v>
      </c>
      <c r="E71" s="18" t="n">
        <v>87.58677652999999</v>
      </c>
      <c r="F71" s="20" t="n">
        <v>0.81369554</v>
      </c>
      <c r="G71" s="18" t="n">
        <v>8.98423989</v>
      </c>
      <c r="H71" s="20" t="n">
        <v>0.81781833</v>
      </c>
      <c r="I71" s="18" t="n">
        <v>2.22570976</v>
      </c>
      <c r="J71" s="20" t="n">
        <v>0.03875126</v>
      </c>
      <c r="K71" s="18" t="n">
        <v>0.6736043900000001</v>
      </c>
      <c r="L71" s="20" t="n">
        <v>0.00628085</v>
      </c>
      <c r="M71" s="18" t="s">
        <v>404</v>
      </c>
      <c r="N71" s="20" t="s">
        <v>404</v>
      </c>
      <c r="O71" s="18" t="n">
        <v>0</v>
      </c>
      <c r="P71" s="20" t="n">
        <v>0</v>
      </c>
      <c r="Q71" s="18" t="n">
        <v>0</v>
      </c>
      <c r="R71" s="20" t="n">
        <v>0</v>
      </c>
      <c r="S71" s="18" t="n">
        <v>0.52966943</v>
      </c>
      <c r="T71" s="20" t="n">
        <v>0.01985854</v>
      </c>
    </row>
    <row r="72" spans="1:20">
      <c r="A72" s="15" t="s">
        <v>469</v>
      </c>
      <c r="B72" s="17" t="n">
        <v>7708</v>
      </c>
      <c r="C72" s="18">
        <f>(0.0/B72*100)</f>
        <v/>
      </c>
      <c r="D72" s="19" t="n">
        <v>7708</v>
      </c>
      <c r="E72" s="18" t="n">
        <v>68.22176764</v>
      </c>
      <c r="F72" s="20" t="n">
        <v>3.40709471</v>
      </c>
      <c r="G72" s="18" t="n">
        <v>20.42546036</v>
      </c>
      <c r="H72" s="20" t="n">
        <v>2.97309095</v>
      </c>
      <c r="I72" s="18" t="n">
        <v>2.8151135</v>
      </c>
      <c r="J72" s="20" t="n">
        <v>0.98794454</v>
      </c>
      <c r="K72" s="18" t="n">
        <v>7.24601834</v>
      </c>
      <c r="L72" s="20" t="n">
        <v>1.46062111</v>
      </c>
      <c r="M72" s="18" t="s">
        <v>404</v>
      </c>
      <c r="N72" s="20" t="s">
        <v>404</v>
      </c>
      <c r="O72" s="18" t="n">
        <v>0</v>
      </c>
      <c r="P72" s="20" t="n">
        <v>0</v>
      </c>
      <c r="Q72" s="18" t="n">
        <v>0</v>
      </c>
      <c r="R72" s="20" t="n">
        <v>0</v>
      </c>
      <c r="S72" s="18" t="n">
        <v>1.29164017</v>
      </c>
      <c r="T72" s="20" t="n">
        <v>0.80420174</v>
      </c>
    </row>
    <row r="73" spans="1:20">
      <c r="A73" s="15" t="s">
        <v>470</v>
      </c>
      <c r="B73" s="17" t="n">
        <v>8249</v>
      </c>
      <c r="C73" s="18">
        <f>(0.0/B73*100)</f>
        <v/>
      </c>
      <c r="D73" s="19" t="n">
        <v>8249</v>
      </c>
      <c r="E73" s="18" t="n">
        <v>87.42313709</v>
      </c>
      <c r="F73" s="20" t="n">
        <v>2.5563613</v>
      </c>
      <c r="G73" s="18" t="n">
        <v>9.51805588</v>
      </c>
      <c r="H73" s="20" t="n">
        <v>2.43334775</v>
      </c>
      <c r="I73" s="18" t="n">
        <v>0.7430328899999999</v>
      </c>
      <c r="J73" s="20" t="n">
        <v>0.74448265</v>
      </c>
      <c r="K73" s="18" t="n">
        <v>2.31577415</v>
      </c>
      <c r="L73" s="20" t="n">
        <v>1.11523698</v>
      </c>
      <c r="M73" s="18" t="s">
        <v>404</v>
      </c>
      <c r="N73" s="20" t="s">
        <v>404</v>
      </c>
      <c r="O73" s="18" t="n">
        <v>0</v>
      </c>
      <c r="P73" s="20" t="n">
        <v>0</v>
      </c>
      <c r="Q73" s="18" t="n">
        <v>0</v>
      </c>
      <c r="R73" s="20" t="n">
        <v>0</v>
      </c>
      <c r="S73" s="18" t="n">
        <v>0</v>
      </c>
      <c r="T73" s="20" t="n">
        <v>0</v>
      </c>
    </row>
    <row r="74" spans="1:20">
      <c r="A74" s="15" t="s">
        <v>471</v>
      </c>
      <c r="B74" s="17" t="n">
        <v>4692</v>
      </c>
      <c r="C74" s="18">
        <f>(484.0/B74*100)</f>
        <v/>
      </c>
      <c r="D74" s="19" t="n">
        <v>4208</v>
      </c>
      <c r="E74" s="18" t="n">
        <v>66.70775707999999</v>
      </c>
      <c r="F74" s="20" t="n">
        <v>0.27377854</v>
      </c>
      <c r="G74" s="18" t="n">
        <v>8.383562789999999</v>
      </c>
      <c r="H74" s="20" t="n">
        <v>0.11931022</v>
      </c>
      <c r="I74" s="18" t="n">
        <v>5.24496334</v>
      </c>
      <c r="J74" s="20" t="n">
        <v>0.09333115</v>
      </c>
      <c r="K74" s="18" t="n">
        <v>16.87029205</v>
      </c>
      <c r="L74" s="20" t="n">
        <v>0.27544467</v>
      </c>
      <c r="M74" s="18" t="s">
        <v>404</v>
      </c>
      <c r="N74" s="20" t="s">
        <v>404</v>
      </c>
      <c r="O74" s="18" t="n">
        <v>0</v>
      </c>
      <c r="P74" s="20" t="n">
        <v>0</v>
      </c>
      <c r="Q74" s="18" t="n">
        <v>0</v>
      </c>
      <c r="R74" s="20" t="n">
        <v>0</v>
      </c>
      <c r="S74" s="18" t="n">
        <v>2.79342475</v>
      </c>
      <c r="T74" s="20" t="n">
        <v>0.06799737</v>
      </c>
    </row>
    <row r="75" spans="1:20">
      <c r="A75" s="15" t="s">
        <v>472</v>
      </c>
      <c r="B75" s="17" t="n">
        <v>5375</v>
      </c>
      <c r="C75" s="18">
        <f>(483.0/B75*100)</f>
        <v/>
      </c>
      <c r="D75" s="19" t="n">
        <v>4892</v>
      </c>
      <c r="E75" s="18" t="n">
        <v>42.39867354</v>
      </c>
      <c r="F75" s="20" t="n">
        <v>4.00648607</v>
      </c>
      <c r="G75" s="18" t="n">
        <v>20.88784818</v>
      </c>
      <c r="H75" s="20" t="n">
        <v>3.52636763</v>
      </c>
      <c r="I75" s="18" t="n">
        <v>13.88020554</v>
      </c>
      <c r="J75" s="20" t="n">
        <v>3.1818649</v>
      </c>
      <c r="K75" s="18" t="n">
        <v>21.33360874</v>
      </c>
      <c r="L75" s="20" t="n">
        <v>3.59136278</v>
      </c>
      <c r="M75" s="18" t="s">
        <v>404</v>
      </c>
      <c r="N75" s="20" t="s">
        <v>404</v>
      </c>
      <c r="O75" s="18" t="n">
        <v>0</v>
      </c>
      <c r="P75" s="20" t="n">
        <v>0</v>
      </c>
      <c r="Q75" s="18" t="n">
        <v>0</v>
      </c>
      <c r="R75" s="20" t="n">
        <v>0</v>
      </c>
      <c r="S75" s="18" t="n">
        <v>1.499664</v>
      </c>
      <c r="T75" s="20" t="n">
        <v>1.04213208</v>
      </c>
    </row>
    <row r="76" spans="1:20">
      <c r="A76" s="15" t="s">
        <v>473</v>
      </c>
      <c r="B76" s="17" t="n">
        <v>14167</v>
      </c>
      <c r="C76" s="18">
        <f>(1400.0/B76*100)</f>
        <v/>
      </c>
      <c r="D76" s="19" t="n">
        <v>12767</v>
      </c>
      <c r="E76" s="18" t="n">
        <v>70.72855662000001</v>
      </c>
      <c r="F76" s="20" t="n">
        <v>2.26877892</v>
      </c>
      <c r="G76" s="18" t="n">
        <v>15.97866854</v>
      </c>
      <c r="H76" s="20" t="n">
        <v>1.76533084</v>
      </c>
      <c r="I76" s="18" t="n">
        <v>3.97771327</v>
      </c>
      <c r="J76" s="20" t="n">
        <v>0.73152532</v>
      </c>
      <c r="K76" s="18" t="n">
        <v>7.80043097</v>
      </c>
      <c r="L76" s="20" t="n">
        <v>1.76867471</v>
      </c>
      <c r="M76" s="18" t="s">
        <v>404</v>
      </c>
      <c r="N76" s="20" t="s">
        <v>404</v>
      </c>
      <c r="O76" s="18" t="n">
        <v>0</v>
      </c>
      <c r="P76" s="20" t="n">
        <v>0</v>
      </c>
      <c r="Q76" s="18" t="n">
        <v>0</v>
      </c>
      <c r="R76" s="20" t="n">
        <v>0</v>
      </c>
      <c r="S76" s="18" t="n">
        <v>1.51463059</v>
      </c>
      <c r="T76" s="20" t="n">
        <v>0.57484662</v>
      </c>
    </row>
    <row r="77" spans="1:20">
      <c r="A77" s="15" t="s">
        <v>474</v>
      </c>
      <c r="B77" s="17" t="n">
        <v>6062</v>
      </c>
      <c r="C77" s="18">
        <f>(12.0/B77*100)</f>
        <v/>
      </c>
      <c r="D77" s="19" t="n">
        <v>6050</v>
      </c>
      <c r="E77" s="18" t="n">
        <v>32.75081741</v>
      </c>
      <c r="F77" s="20" t="n">
        <v>2.77564257</v>
      </c>
      <c r="G77" s="18" t="n">
        <v>9.36422651</v>
      </c>
      <c r="H77" s="20" t="n">
        <v>1.56115291</v>
      </c>
      <c r="I77" s="18" t="n">
        <v>47.96014425</v>
      </c>
      <c r="J77" s="20" t="n">
        <v>3.26452745</v>
      </c>
      <c r="K77" s="18" t="n">
        <v>9.924811829999999</v>
      </c>
      <c r="L77" s="20" t="n">
        <v>2.12026922</v>
      </c>
      <c r="M77" s="18" t="s">
        <v>404</v>
      </c>
      <c r="N77" s="20" t="s">
        <v>404</v>
      </c>
      <c r="O77" s="18" t="n">
        <v>0</v>
      </c>
      <c r="P77" s="20" t="n">
        <v>0</v>
      </c>
      <c r="Q77" s="18" t="n">
        <v>0</v>
      </c>
      <c r="R77" s="20" t="n">
        <v>0</v>
      </c>
      <c r="S77" s="18" t="n">
        <v>0</v>
      </c>
      <c r="T77" s="20" t="n">
        <v>0</v>
      </c>
    </row>
    <row r="78" spans="1:20">
      <c r="A78" s="15" t="s">
        <v>475</v>
      </c>
      <c r="B78" s="17" t="n">
        <v>5826</v>
      </c>
      <c r="C78" s="18">
        <f>(0.0/B78*100)</f>
        <v/>
      </c>
      <c r="D78" s="19" t="n">
        <v>5826</v>
      </c>
      <c r="E78" s="18" t="n">
        <v>85.34495861000001</v>
      </c>
      <c r="F78" s="20" t="n">
        <v>2.99755319</v>
      </c>
      <c r="G78" s="18" t="n">
        <v>5.61785079</v>
      </c>
      <c r="H78" s="20" t="n">
        <v>1.58449268</v>
      </c>
      <c r="I78" s="18" t="n">
        <v>4.02223203</v>
      </c>
      <c r="J78" s="20" t="n">
        <v>2.00862747</v>
      </c>
      <c r="K78" s="18" t="n">
        <v>0</v>
      </c>
      <c r="L78" s="20" t="n">
        <v>0</v>
      </c>
      <c r="M78" s="18" t="s">
        <v>404</v>
      </c>
      <c r="N78" s="20" t="s">
        <v>404</v>
      </c>
      <c r="O78" s="18" t="n">
        <v>0</v>
      </c>
      <c r="P78" s="20" t="n">
        <v>0</v>
      </c>
      <c r="Q78" s="18" t="n">
        <v>0</v>
      </c>
      <c r="R78" s="20" t="n">
        <v>0</v>
      </c>
      <c r="S78" s="18" t="n">
        <v>5.01495857</v>
      </c>
      <c r="T78" s="20" t="n">
        <v>2.24194079</v>
      </c>
    </row>
    <row customHeight="1" ht="25" r="79" spans="1:20">
      <c r="A79" s="15" t="s">
        <v>476</v>
      </c>
      <c r="B79" s="17" t="n">
        <v>1657</v>
      </c>
      <c r="C79" s="18">
        <f>(21.0/B79*100)</f>
        <v/>
      </c>
      <c r="D79" s="19" t="n">
        <v>1636</v>
      </c>
      <c r="E79" s="18" t="n">
        <v>66.08543254</v>
      </c>
      <c r="F79" s="20" t="n">
        <v>6.50324912</v>
      </c>
      <c r="G79" s="18" t="n">
        <v>14.1183258</v>
      </c>
      <c r="H79" s="20" t="n">
        <v>5.63909789</v>
      </c>
      <c r="I79" s="18" t="n">
        <v>4.74701456</v>
      </c>
      <c r="J79" s="20" t="n">
        <v>2.98157698</v>
      </c>
      <c r="K79" s="18" t="n">
        <v>10.01034437</v>
      </c>
      <c r="L79" s="20" t="n">
        <v>3.93866855</v>
      </c>
      <c r="M79" s="18" t="s">
        <v>404</v>
      </c>
      <c r="N79" s="20" t="s">
        <v>404</v>
      </c>
      <c r="O79" s="18" t="n">
        <v>0</v>
      </c>
      <c r="P79" s="20" t="n">
        <v>0</v>
      </c>
      <c r="Q79" s="18" t="n">
        <v>0</v>
      </c>
      <c r="R79" s="20" t="n">
        <v>0</v>
      </c>
      <c r="S79" s="18" t="n">
        <v>5.03888273</v>
      </c>
      <c r="T79" s="20" t="n">
        <v>2.83097068</v>
      </c>
    </row>
    <row r="80" spans="1:20">
      <c r="A80" s="15" t="s">
        <v>477</v>
      </c>
      <c r="B80" s="17" t="n">
        <v>7841</v>
      </c>
      <c r="C80" s="18">
        <f>(0.0/B80*100)</f>
        <v/>
      </c>
      <c r="D80" s="19" t="n">
        <v>7841</v>
      </c>
      <c r="E80" s="18" t="n">
        <v>72.4499071</v>
      </c>
      <c r="F80" s="20" t="n">
        <v>3.25760051</v>
      </c>
      <c r="G80" s="18" t="n">
        <v>23.73538258</v>
      </c>
      <c r="H80" s="20" t="n">
        <v>3.09633528</v>
      </c>
      <c r="I80" s="18" t="n">
        <v>3.81471032</v>
      </c>
      <c r="J80" s="20" t="n">
        <v>1.58215942</v>
      </c>
      <c r="K80" s="18" t="n">
        <v>0</v>
      </c>
      <c r="L80" s="20" t="n">
        <v>0</v>
      </c>
      <c r="M80" s="18" t="s">
        <v>404</v>
      </c>
      <c r="N80" s="20" t="s">
        <v>404</v>
      </c>
      <c r="O80" s="18" t="n">
        <v>0</v>
      </c>
      <c r="P80" s="20" t="n">
        <v>0</v>
      </c>
      <c r="Q80" s="18" t="n">
        <v>0</v>
      </c>
      <c r="R80" s="20" t="n">
        <v>0</v>
      </c>
      <c r="S80" s="18" t="n">
        <v>0</v>
      </c>
      <c r="T80" s="20" t="n">
        <v>0</v>
      </c>
    </row>
    <row r="81" spans="1:20">
      <c r="A81" s="21" t="s">
        <v>478</v>
      </c>
      <c r="B81" s="17" t="n">
        <v>8861</v>
      </c>
      <c r="C81" s="18">
        <f>(0.0/B81*100)</f>
        <v/>
      </c>
      <c r="D81" s="19" t="n">
        <v>8861</v>
      </c>
      <c r="E81" s="18" t="n">
        <v>88.93648822999999</v>
      </c>
      <c r="F81" s="20" t="n">
        <v>2.41752792</v>
      </c>
      <c r="G81" s="18" t="n">
        <v>4.96437164</v>
      </c>
      <c r="H81" s="20" t="n">
        <v>1.73435839</v>
      </c>
      <c r="I81" s="18" t="n">
        <v>6.0791607</v>
      </c>
      <c r="J81" s="20" t="n">
        <v>1.88270487</v>
      </c>
      <c r="K81" s="18" t="n">
        <v>0.01997943</v>
      </c>
      <c r="L81" s="20" t="n">
        <v>0.00074735</v>
      </c>
      <c r="M81" s="18" t="s">
        <v>404</v>
      </c>
      <c r="N81" s="20" t="s">
        <v>404</v>
      </c>
      <c r="O81" s="18" t="n">
        <v>0</v>
      </c>
      <c r="P81" s="20" t="n">
        <v>0</v>
      </c>
      <c r="Q81" s="18" t="n">
        <v>0</v>
      </c>
      <c r="R81" s="20" t="n">
        <v>0</v>
      </c>
      <c r="S81" s="18" t="n">
        <v>0</v>
      </c>
      <c r="T81" s="20" t="n">
        <v>0</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692</v>
      </c>
    </row>
    <row customHeight="1" ht="30" r="4" spans="1:20">
      <c r="A4" s="6" t="n"/>
      <c r="B4" s="7" t="s">
        <v>385</v>
      </c>
      <c r="C4" s="7" t="s">
        <v>386</v>
      </c>
      <c r="D4" s="8" t="s">
        <v>385</v>
      </c>
      <c r="E4" s="9" t="s">
        <v>504</v>
      </c>
      <c r="F4" s="10" t="n"/>
      <c r="G4" s="9" t="s">
        <v>689</v>
      </c>
      <c r="H4" s="10" t="n"/>
      <c r="I4" s="9" t="s">
        <v>690</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77.19174034</v>
      </c>
      <c r="F7" s="20" t="n">
        <v>1.69400458</v>
      </c>
      <c r="G7" s="18" t="n">
        <v>13.12247245</v>
      </c>
      <c r="H7" s="20" t="n">
        <v>1.4560639</v>
      </c>
      <c r="I7" s="18" t="n">
        <v>2.31452515</v>
      </c>
      <c r="J7" s="20" t="n">
        <v>0.5553675</v>
      </c>
      <c r="K7" s="18" t="n">
        <v>5.82194794</v>
      </c>
      <c r="L7" s="20" t="n">
        <v>0.8727117599999999</v>
      </c>
      <c r="M7" s="18" t="s">
        <v>404</v>
      </c>
      <c r="N7" s="20" t="s">
        <v>404</v>
      </c>
      <c r="O7" s="18" t="n">
        <v>0</v>
      </c>
      <c r="P7" s="20" t="n">
        <v>0</v>
      </c>
      <c r="Q7" s="18" t="n">
        <v>0</v>
      </c>
      <c r="R7" s="20" t="n">
        <v>0</v>
      </c>
      <c r="S7" s="18" t="n">
        <v>1.54931413</v>
      </c>
      <c r="T7" s="20" t="n">
        <v>0.45467837</v>
      </c>
    </row>
    <row r="8" spans="1:20">
      <c r="A8" s="15" t="s">
        <v>405</v>
      </c>
      <c r="B8" s="17" t="n">
        <v>7007</v>
      </c>
      <c r="C8" s="18">
        <f>(0.0/B8*100)</f>
        <v/>
      </c>
      <c r="D8" s="19" t="n">
        <v>7007</v>
      </c>
      <c r="E8" s="18" t="n">
        <v>59.99872432</v>
      </c>
      <c r="F8" s="20" t="n">
        <v>3.83057354</v>
      </c>
      <c r="G8" s="18" t="n">
        <v>21.01537125</v>
      </c>
      <c r="H8" s="20" t="n">
        <v>2.84406832</v>
      </c>
      <c r="I8" s="18" t="n">
        <v>3.30116848</v>
      </c>
      <c r="J8" s="20" t="n">
        <v>1.21268754</v>
      </c>
      <c r="K8" s="18" t="n">
        <v>13.69775382</v>
      </c>
      <c r="L8" s="20" t="n">
        <v>2.51564148</v>
      </c>
      <c r="M8" s="18" t="s">
        <v>404</v>
      </c>
      <c r="N8" s="20" t="s">
        <v>404</v>
      </c>
      <c r="O8" s="18" t="n">
        <v>0</v>
      </c>
      <c r="P8" s="20" t="n">
        <v>0</v>
      </c>
      <c r="Q8" s="18" t="n">
        <v>0</v>
      </c>
      <c r="R8" s="20" t="n">
        <v>0</v>
      </c>
      <c r="S8" s="18" t="n">
        <v>1.98698214</v>
      </c>
      <c r="T8" s="20" t="n">
        <v>0.96411054</v>
      </c>
    </row>
    <row r="9" spans="1:20">
      <c r="A9" s="15" t="s">
        <v>406</v>
      </c>
      <c r="B9" s="17" t="n">
        <v>9651</v>
      </c>
      <c r="C9" s="18">
        <f>(200.0/B9*100)</f>
        <v/>
      </c>
      <c r="D9" s="19" t="n">
        <v>9451</v>
      </c>
      <c r="E9" s="18" t="n">
        <v>43.62808586</v>
      </c>
      <c r="F9" s="20" t="n">
        <v>2.91080818</v>
      </c>
      <c r="G9" s="18" t="n">
        <v>22.64408491</v>
      </c>
      <c r="H9" s="20" t="n">
        <v>2.37877479</v>
      </c>
      <c r="I9" s="18" t="n">
        <v>8.855019670000001</v>
      </c>
      <c r="J9" s="20" t="n">
        <v>1.76570568</v>
      </c>
      <c r="K9" s="18" t="n">
        <v>4.44395698</v>
      </c>
      <c r="L9" s="20" t="n">
        <v>1.11764921</v>
      </c>
      <c r="M9" s="18" t="s">
        <v>404</v>
      </c>
      <c r="N9" s="20" t="s">
        <v>404</v>
      </c>
      <c r="O9" s="18" t="n">
        <v>0</v>
      </c>
      <c r="P9" s="20" t="n">
        <v>0</v>
      </c>
      <c r="Q9" s="18" t="n">
        <v>0</v>
      </c>
      <c r="R9" s="20" t="n">
        <v>0</v>
      </c>
      <c r="S9" s="18" t="n">
        <v>20.42885258</v>
      </c>
      <c r="T9" s="20" t="n">
        <v>2.33659768</v>
      </c>
    </row>
    <row r="10" spans="1:20">
      <c r="A10" s="15" t="s">
        <v>407</v>
      </c>
      <c r="B10" s="17" t="n">
        <v>20058</v>
      </c>
      <c r="C10" s="18">
        <f>(3112.0/B10*100)</f>
        <v/>
      </c>
      <c r="D10" s="19" t="n">
        <v>16946</v>
      </c>
      <c r="E10" s="18" t="n">
        <v>49.16654157</v>
      </c>
      <c r="F10" s="20" t="n">
        <v>2.7009695</v>
      </c>
      <c r="G10" s="18" t="n">
        <v>25.95198873</v>
      </c>
      <c r="H10" s="20" t="n">
        <v>2.55441516</v>
      </c>
      <c r="I10" s="18" t="n">
        <v>6.45586988</v>
      </c>
      <c r="J10" s="20" t="n">
        <v>1.50283732</v>
      </c>
      <c r="K10" s="18" t="n">
        <v>15.87430719</v>
      </c>
      <c r="L10" s="20" t="n">
        <v>1.82149421</v>
      </c>
      <c r="M10" s="18" t="s">
        <v>404</v>
      </c>
      <c r="N10" s="20" t="s">
        <v>404</v>
      </c>
      <c r="O10" s="18" t="n">
        <v>0</v>
      </c>
      <c r="P10" s="20" t="n">
        <v>0</v>
      </c>
      <c r="Q10" s="18" t="n">
        <v>0</v>
      </c>
      <c r="R10" s="20" t="n">
        <v>0</v>
      </c>
      <c r="S10" s="18" t="n">
        <v>2.55129263</v>
      </c>
      <c r="T10" s="20" t="n">
        <v>1.0589532</v>
      </c>
    </row>
    <row r="11" spans="1:20">
      <c r="A11" s="15" t="s">
        <v>408</v>
      </c>
      <c r="B11" s="17" t="n">
        <v>7053</v>
      </c>
      <c r="C11" s="18">
        <f>(212.0/B11*100)</f>
        <v/>
      </c>
      <c r="D11" s="19" t="n">
        <v>6841</v>
      </c>
      <c r="E11" s="18" t="n">
        <v>81.5911673</v>
      </c>
      <c r="F11" s="20" t="n">
        <v>3.1394719</v>
      </c>
      <c r="G11" s="18" t="n">
        <v>4.14924834</v>
      </c>
      <c r="H11" s="20" t="n">
        <v>1.24021932</v>
      </c>
      <c r="I11" s="18" t="n">
        <v>6.3225913</v>
      </c>
      <c r="J11" s="20" t="n">
        <v>1.97249242</v>
      </c>
      <c r="K11" s="18" t="n">
        <v>7.93699306</v>
      </c>
      <c r="L11" s="20" t="n">
        <v>2.18453796</v>
      </c>
      <c r="M11" s="18" t="s">
        <v>404</v>
      </c>
      <c r="N11" s="20" t="s">
        <v>404</v>
      </c>
      <c r="O11" s="18" t="n">
        <v>0</v>
      </c>
      <c r="P11" s="20" t="n">
        <v>0</v>
      </c>
      <c r="Q11" s="18" t="n">
        <v>0</v>
      </c>
      <c r="R11" s="20" t="n">
        <v>0</v>
      </c>
      <c r="S11" s="18" t="n">
        <v>0</v>
      </c>
      <c r="T11" s="20" t="n">
        <v>0</v>
      </c>
    </row>
    <row r="12" spans="1:20">
      <c r="A12" s="15" t="s">
        <v>409</v>
      </c>
      <c r="B12" s="17" t="n">
        <v>6894</v>
      </c>
      <c r="C12" s="18">
        <f>(106.0/B12*100)</f>
        <v/>
      </c>
      <c r="D12" s="19" t="n">
        <v>6788</v>
      </c>
      <c r="E12" s="18" t="n">
        <v>52.16538113</v>
      </c>
      <c r="F12" s="20" t="n">
        <v>2.94784258</v>
      </c>
      <c r="G12" s="18" t="n">
        <v>42.51678089</v>
      </c>
      <c r="H12" s="20" t="n">
        <v>3.10550802</v>
      </c>
      <c r="I12" s="18" t="n">
        <v>1.33037064</v>
      </c>
      <c r="J12" s="20" t="n">
        <v>0.5204378200000001</v>
      </c>
      <c r="K12" s="18" t="n">
        <v>3.67585742</v>
      </c>
      <c r="L12" s="20" t="n">
        <v>0.99786907</v>
      </c>
      <c r="M12" s="18" t="s">
        <v>404</v>
      </c>
      <c r="N12" s="20" t="s">
        <v>404</v>
      </c>
      <c r="O12" s="18" t="n">
        <v>0</v>
      </c>
      <c r="P12" s="20" t="n">
        <v>0</v>
      </c>
      <c r="Q12" s="18" t="n">
        <v>0</v>
      </c>
      <c r="R12" s="20" t="n">
        <v>0</v>
      </c>
      <c r="S12" s="18" t="n">
        <v>0.31160992</v>
      </c>
      <c r="T12" s="20" t="n">
        <v>0.31126168</v>
      </c>
    </row>
    <row r="13" spans="1:20">
      <c r="A13" s="15" t="s">
        <v>410</v>
      </c>
      <c r="B13" s="17" t="n">
        <v>7161</v>
      </c>
      <c r="C13" s="18">
        <f>(1175.0/B13*100)</f>
        <v/>
      </c>
      <c r="D13" s="19" t="n">
        <v>5986</v>
      </c>
      <c r="E13" s="18" t="n">
        <v>38.29490857</v>
      </c>
      <c r="F13" s="20" t="n">
        <v>3.26213726</v>
      </c>
      <c r="G13" s="18" t="n">
        <v>29.80575611</v>
      </c>
      <c r="H13" s="20" t="n">
        <v>3.21279025</v>
      </c>
      <c r="I13" s="18" t="n">
        <v>10.16191363</v>
      </c>
      <c r="J13" s="20" t="n">
        <v>2.21393533</v>
      </c>
      <c r="K13" s="18" t="n">
        <v>20.41743125</v>
      </c>
      <c r="L13" s="20" t="n">
        <v>3.01560547</v>
      </c>
      <c r="M13" s="18" t="s">
        <v>404</v>
      </c>
      <c r="N13" s="20" t="s">
        <v>404</v>
      </c>
      <c r="O13" s="18" t="n">
        <v>0</v>
      </c>
      <c r="P13" s="20" t="n">
        <v>0</v>
      </c>
      <c r="Q13" s="18" t="n">
        <v>0</v>
      </c>
      <c r="R13" s="20" t="n">
        <v>0</v>
      </c>
      <c r="S13" s="18" t="n">
        <v>1.31999044</v>
      </c>
      <c r="T13" s="20" t="n">
        <v>0.80613523</v>
      </c>
    </row>
    <row r="14" spans="1:20">
      <c r="A14" s="15" t="s">
        <v>411</v>
      </c>
      <c r="B14" s="17" t="n">
        <v>5587</v>
      </c>
      <c r="C14" s="18">
        <f>(0.0/B14*100)</f>
        <v/>
      </c>
      <c r="D14" s="19" t="n">
        <v>5587</v>
      </c>
      <c r="E14" s="18" t="n">
        <v>72.88638137</v>
      </c>
      <c r="F14" s="20" t="n">
        <v>1.95156473</v>
      </c>
      <c r="G14" s="18" t="n">
        <v>22.06771616</v>
      </c>
      <c r="H14" s="20" t="n">
        <v>1.98593973</v>
      </c>
      <c r="I14" s="18" t="n">
        <v>4.19940674</v>
      </c>
      <c r="J14" s="20" t="n">
        <v>1.25283667</v>
      </c>
      <c r="K14" s="18" t="n">
        <v>0.24918639</v>
      </c>
      <c r="L14" s="20" t="n">
        <v>0.24672258</v>
      </c>
      <c r="M14" s="18" t="s">
        <v>404</v>
      </c>
      <c r="N14" s="20" t="s">
        <v>404</v>
      </c>
      <c r="O14" s="18" t="n">
        <v>0</v>
      </c>
      <c r="P14" s="20" t="n">
        <v>0</v>
      </c>
      <c r="Q14" s="18" t="n">
        <v>0</v>
      </c>
      <c r="R14" s="20" t="n">
        <v>0</v>
      </c>
      <c r="S14" s="18" t="n">
        <v>0.59730934</v>
      </c>
      <c r="T14" s="20" t="n">
        <v>0.39659582</v>
      </c>
    </row>
    <row r="15" spans="1:20">
      <c r="A15" s="15" t="s">
        <v>412</v>
      </c>
      <c r="B15" s="17" t="n">
        <v>5882</v>
      </c>
      <c r="C15" s="18">
        <f>(0.0/B15*100)</f>
        <v/>
      </c>
      <c r="D15" s="19" t="n">
        <v>5882</v>
      </c>
      <c r="E15" s="18" t="n">
        <v>37.22097062</v>
      </c>
      <c r="F15" s="20" t="n">
        <v>3.96674366</v>
      </c>
      <c r="G15" s="18" t="n">
        <v>47.09235522</v>
      </c>
      <c r="H15" s="20" t="n">
        <v>3.98717871</v>
      </c>
      <c r="I15" s="18" t="n">
        <v>8.324618559999999</v>
      </c>
      <c r="J15" s="20" t="n">
        <v>2.04127319</v>
      </c>
      <c r="K15" s="18" t="n">
        <v>7.36205559</v>
      </c>
      <c r="L15" s="20" t="n">
        <v>2.16605818</v>
      </c>
      <c r="M15" s="18" t="s">
        <v>404</v>
      </c>
      <c r="N15" s="20" t="s">
        <v>404</v>
      </c>
      <c r="O15" s="18" t="n">
        <v>0</v>
      </c>
      <c r="P15" s="20" t="n">
        <v>0</v>
      </c>
      <c r="Q15" s="18" t="n">
        <v>0</v>
      </c>
      <c r="R15" s="20" t="n">
        <v>0</v>
      </c>
      <c r="S15" s="18" t="n">
        <v>0</v>
      </c>
      <c r="T15" s="20" t="n">
        <v>0</v>
      </c>
    </row>
    <row r="16" spans="1:20">
      <c r="A16" s="15" t="s">
        <v>413</v>
      </c>
      <c r="B16" s="17" t="n">
        <v>6108</v>
      </c>
      <c r="C16" s="18">
        <f>(495.0/B16*100)</f>
        <v/>
      </c>
      <c r="D16" s="19" t="n">
        <v>5613</v>
      </c>
      <c r="E16" s="18" t="n">
        <v>26.19002397</v>
      </c>
      <c r="F16" s="20" t="n">
        <v>2.92054471</v>
      </c>
      <c r="G16" s="18" t="n">
        <v>25.55450024</v>
      </c>
      <c r="H16" s="20" t="n">
        <v>3.01129543</v>
      </c>
      <c r="I16" s="18" t="n">
        <v>18.47220098</v>
      </c>
      <c r="J16" s="20" t="n">
        <v>2.65917864</v>
      </c>
      <c r="K16" s="18" t="n">
        <v>26.62938147</v>
      </c>
      <c r="L16" s="20" t="n">
        <v>3.18671031</v>
      </c>
      <c r="M16" s="18" t="s">
        <v>404</v>
      </c>
      <c r="N16" s="20" t="s">
        <v>404</v>
      </c>
      <c r="O16" s="18" t="n">
        <v>0</v>
      </c>
      <c r="P16" s="20" t="n">
        <v>0</v>
      </c>
      <c r="Q16" s="18" t="n">
        <v>0</v>
      </c>
      <c r="R16" s="20" t="n">
        <v>0</v>
      </c>
      <c r="S16" s="18" t="n">
        <v>3.15389333</v>
      </c>
      <c r="T16" s="20" t="n">
        <v>1.1356875</v>
      </c>
    </row>
    <row r="17" spans="1:20">
      <c r="A17" s="15" t="s">
        <v>414</v>
      </c>
      <c r="B17" s="17" t="n">
        <v>6504</v>
      </c>
      <c r="C17" s="18">
        <f>(1325.0/B17*100)</f>
        <v/>
      </c>
      <c r="D17" s="19" t="n">
        <v>5179</v>
      </c>
      <c r="E17" s="18" t="n">
        <v>62.16099306</v>
      </c>
      <c r="F17" s="20" t="n">
        <v>3.62164732</v>
      </c>
      <c r="G17" s="18" t="n">
        <v>11.51177004</v>
      </c>
      <c r="H17" s="20" t="n">
        <v>2.23040084</v>
      </c>
      <c r="I17" s="18" t="n">
        <v>7.54307581</v>
      </c>
      <c r="J17" s="20" t="n">
        <v>1.73482245</v>
      </c>
      <c r="K17" s="18" t="n">
        <v>17.09230479</v>
      </c>
      <c r="L17" s="20" t="n">
        <v>2.70018635</v>
      </c>
      <c r="M17" s="18" t="s">
        <v>404</v>
      </c>
      <c r="N17" s="20" t="s">
        <v>404</v>
      </c>
      <c r="O17" s="18" t="n">
        <v>0</v>
      </c>
      <c r="P17" s="20" t="n">
        <v>0</v>
      </c>
      <c r="Q17" s="18" t="n">
        <v>0</v>
      </c>
      <c r="R17" s="20" t="n">
        <v>0</v>
      </c>
      <c r="S17" s="18" t="n">
        <v>1.69185631</v>
      </c>
      <c r="T17" s="20" t="n">
        <v>0.97009902</v>
      </c>
    </row>
    <row r="18" spans="1:20">
      <c r="A18" s="15" t="s">
        <v>415</v>
      </c>
      <c r="B18" s="17" t="n">
        <v>5532</v>
      </c>
      <c r="C18" s="18">
        <f>(0.0/B18*100)</f>
        <v/>
      </c>
      <c r="D18" s="19" t="n">
        <v>5532</v>
      </c>
      <c r="E18" s="18" t="n">
        <v>33.22207816</v>
      </c>
      <c r="F18" s="20" t="n">
        <v>3.65463097</v>
      </c>
      <c r="G18" s="18" t="n">
        <v>34.5834185</v>
      </c>
      <c r="H18" s="20" t="n">
        <v>3.8108997</v>
      </c>
      <c r="I18" s="18" t="n">
        <v>9.37184265</v>
      </c>
      <c r="J18" s="20" t="n">
        <v>2.08064927</v>
      </c>
      <c r="K18" s="18" t="n">
        <v>19.28162842</v>
      </c>
      <c r="L18" s="20" t="n">
        <v>3.05075149</v>
      </c>
      <c r="M18" s="18" t="s">
        <v>404</v>
      </c>
      <c r="N18" s="20" t="s">
        <v>404</v>
      </c>
      <c r="O18" s="18" t="n">
        <v>0</v>
      </c>
      <c r="P18" s="20" t="n">
        <v>0</v>
      </c>
      <c r="Q18" s="18" t="n">
        <v>0</v>
      </c>
      <c r="R18" s="20" t="n">
        <v>0</v>
      </c>
      <c r="S18" s="18" t="n">
        <v>3.54103228</v>
      </c>
      <c r="T18" s="20" t="n">
        <v>1.44924753</v>
      </c>
    </row>
    <row r="19" spans="1:20">
      <c r="A19" s="15" t="s">
        <v>416</v>
      </c>
      <c r="B19" s="17" t="n">
        <v>5658</v>
      </c>
      <c r="C19" s="18">
        <f>(327.0/B19*100)</f>
        <v/>
      </c>
      <c r="D19" s="19" t="n">
        <v>5331</v>
      </c>
      <c r="E19" s="18" t="n">
        <v>50.95681438</v>
      </c>
      <c r="F19" s="20" t="n">
        <v>3.08001213</v>
      </c>
      <c r="G19" s="18" t="n">
        <v>25.23753418</v>
      </c>
      <c r="H19" s="20" t="n">
        <v>3.05948806</v>
      </c>
      <c r="I19" s="18" t="n">
        <v>10.80178212</v>
      </c>
      <c r="J19" s="20" t="n">
        <v>2.1528784</v>
      </c>
      <c r="K19" s="18" t="n">
        <v>11.03673358</v>
      </c>
      <c r="L19" s="20" t="n">
        <v>1.60491208</v>
      </c>
      <c r="M19" s="18" t="s">
        <v>404</v>
      </c>
      <c r="N19" s="20" t="s">
        <v>404</v>
      </c>
      <c r="O19" s="18" t="n">
        <v>0</v>
      </c>
      <c r="P19" s="20" t="n">
        <v>0</v>
      </c>
      <c r="Q19" s="18" t="n">
        <v>0</v>
      </c>
      <c r="R19" s="20" t="n">
        <v>0</v>
      </c>
      <c r="S19" s="18" t="n">
        <v>1.96713573</v>
      </c>
      <c r="T19" s="20" t="n">
        <v>1.12784727</v>
      </c>
    </row>
    <row r="20" spans="1:20">
      <c r="A20" s="15" t="s">
        <v>417</v>
      </c>
      <c r="B20" s="17" t="n">
        <v>3371</v>
      </c>
      <c r="C20" s="18">
        <f>(24.0/B20*100)</f>
        <v/>
      </c>
      <c r="D20" s="19" t="n">
        <v>3347</v>
      </c>
      <c r="E20" s="18" t="n">
        <v>75.23859294</v>
      </c>
      <c r="F20" s="20" t="n">
        <v>0.25052985</v>
      </c>
      <c r="G20" s="18" t="n">
        <v>16.30709155</v>
      </c>
      <c r="H20" s="20" t="n">
        <v>0.21906734</v>
      </c>
      <c r="I20" s="18" t="n">
        <v>5.61093124</v>
      </c>
      <c r="J20" s="20" t="n">
        <v>0.13812761</v>
      </c>
      <c r="K20" s="18" t="n">
        <v>2.64349825</v>
      </c>
      <c r="L20" s="20" t="n">
        <v>0.10199417</v>
      </c>
      <c r="M20" s="18" t="s">
        <v>404</v>
      </c>
      <c r="N20" s="20" t="s">
        <v>404</v>
      </c>
      <c r="O20" s="18" t="n">
        <v>0</v>
      </c>
      <c r="P20" s="20" t="n">
        <v>0</v>
      </c>
      <c r="Q20" s="18" t="n">
        <v>0</v>
      </c>
      <c r="R20" s="20" t="n">
        <v>0</v>
      </c>
      <c r="S20" s="18" t="n">
        <v>0.19988602</v>
      </c>
      <c r="T20" s="20" t="n">
        <v>0.007911400000000001</v>
      </c>
    </row>
    <row r="21" spans="1:20">
      <c r="A21" s="15" t="s">
        <v>418</v>
      </c>
      <c r="B21" s="17" t="n">
        <v>5741</v>
      </c>
      <c r="C21" s="18">
        <f>(0.0/B21*100)</f>
        <v/>
      </c>
      <c r="D21" s="19" t="n">
        <v>5741</v>
      </c>
      <c r="E21" s="18" t="n">
        <v>65.43295689</v>
      </c>
      <c r="F21" s="20" t="n">
        <v>3.63526419</v>
      </c>
      <c r="G21" s="18" t="n">
        <v>19.05607</v>
      </c>
      <c r="H21" s="20" t="n">
        <v>2.90177396</v>
      </c>
      <c r="I21" s="18" t="n">
        <v>5.94365862</v>
      </c>
      <c r="J21" s="20" t="n">
        <v>1.94529495</v>
      </c>
      <c r="K21" s="18" t="n">
        <v>7.15745184</v>
      </c>
      <c r="L21" s="20" t="n">
        <v>2.18433928</v>
      </c>
      <c r="M21" s="18" t="s">
        <v>404</v>
      </c>
      <c r="N21" s="20" t="s">
        <v>404</v>
      </c>
      <c r="O21" s="18" t="n">
        <v>0</v>
      </c>
      <c r="P21" s="20" t="n">
        <v>0</v>
      </c>
      <c r="Q21" s="18" t="n">
        <v>0</v>
      </c>
      <c r="R21" s="20" t="n">
        <v>0</v>
      </c>
      <c r="S21" s="18" t="n">
        <v>2.40986266</v>
      </c>
      <c r="T21" s="20" t="n">
        <v>1.33299491</v>
      </c>
    </row>
    <row r="22" spans="1:20">
      <c r="A22" s="15" t="s">
        <v>419</v>
      </c>
      <c r="B22" s="17" t="n">
        <v>6598</v>
      </c>
      <c r="C22" s="18">
        <f>(0.0/B22*100)</f>
        <v/>
      </c>
      <c r="D22" s="19" t="n">
        <v>6598</v>
      </c>
      <c r="E22" s="18" t="n">
        <v>73.36406771</v>
      </c>
      <c r="F22" s="20" t="n">
        <v>3.31967871</v>
      </c>
      <c r="G22" s="18" t="n">
        <v>12.66947112</v>
      </c>
      <c r="H22" s="20" t="n">
        <v>2.24890095</v>
      </c>
      <c r="I22" s="18" t="n">
        <v>5.0718148</v>
      </c>
      <c r="J22" s="20" t="n">
        <v>1.85534973</v>
      </c>
      <c r="K22" s="18" t="n">
        <v>7.28299211</v>
      </c>
      <c r="L22" s="20" t="n">
        <v>2.06240451</v>
      </c>
      <c r="M22" s="18" t="s">
        <v>404</v>
      </c>
      <c r="N22" s="20" t="s">
        <v>404</v>
      </c>
      <c r="O22" s="18" t="n">
        <v>0</v>
      </c>
      <c r="P22" s="20" t="n">
        <v>0</v>
      </c>
      <c r="Q22" s="18" t="n">
        <v>0</v>
      </c>
      <c r="R22" s="20" t="n">
        <v>0</v>
      </c>
      <c r="S22" s="18" t="n">
        <v>1.61165426</v>
      </c>
      <c r="T22" s="20" t="n">
        <v>0.92914038</v>
      </c>
    </row>
    <row r="23" spans="1:20">
      <c r="A23" s="15" t="s">
        <v>420</v>
      </c>
      <c r="B23" s="17" t="n">
        <v>11583</v>
      </c>
      <c r="C23" s="18">
        <f>(3194.0/B23*100)</f>
        <v/>
      </c>
      <c r="D23" s="19" t="n">
        <v>8389</v>
      </c>
      <c r="E23" s="18" t="n">
        <v>52.86137799</v>
      </c>
      <c r="F23" s="20" t="n">
        <v>3.49080941</v>
      </c>
      <c r="G23" s="18" t="n">
        <v>13.36228484</v>
      </c>
      <c r="H23" s="20" t="n">
        <v>2.54177655</v>
      </c>
      <c r="I23" s="18" t="n">
        <v>21.32034159</v>
      </c>
      <c r="J23" s="20" t="n">
        <v>3.2074055</v>
      </c>
      <c r="K23" s="18" t="n">
        <v>11.06960414</v>
      </c>
      <c r="L23" s="20" t="n">
        <v>2.21195139</v>
      </c>
      <c r="M23" s="18" t="s">
        <v>404</v>
      </c>
      <c r="N23" s="20" t="s">
        <v>404</v>
      </c>
      <c r="O23" s="18" t="n">
        <v>0</v>
      </c>
      <c r="P23" s="20" t="n">
        <v>0</v>
      </c>
      <c r="Q23" s="18" t="n">
        <v>0</v>
      </c>
      <c r="R23" s="20" t="n">
        <v>0</v>
      </c>
      <c r="S23" s="18" t="n">
        <v>1.38639143</v>
      </c>
      <c r="T23" s="20" t="n">
        <v>0.7988058300000001</v>
      </c>
    </row>
    <row r="24" spans="1:20">
      <c r="A24" s="15" t="s">
        <v>421</v>
      </c>
      <c r="B24" s="17" t="n">
        <v>6647</v>
      </c>
      <c r="C24" s="18">
        <f>(0.0/B24*100)</f>
        <v/>
      </c>
      <c r="D24" s="19" t="n">
        <v>6647</v>
      </c>
      <c r="E24" s="18" t="n">
        <v>73.32332079</v>
      </c>
      <c r="F24" s="20" t="n">
        <v>3.27006896</v>
      </c>
      <c r="G24" s="18" t="n">
        <v>12.63224156</v>
      </c>
      <c r="H24" s="20" t="n">
        <v>2.57894425</v>
      </c>
      <c r="I24" s="18" t="n">
        <v>12.25618727</v>
      </c>
      <c r="J24" s="20" t="n">
        <v>2.45077772</v>
      </c>
      <c r="K24" s="18" t="n">
        <v>1.78825038</v>
      </c>
      <c r="L24" s="20" t="n">
        <v>0.97764874</v>
      </c>
      <c r="M24" s="18" t="s">
        <v>404</v>
      </c>
      <c r="N24" s="20" t="s">
        <v>404</v>
      </c>
      <c r="O24" s="18" t="n">
        <v>0</v>
      </c>
      <c r="P24" s="20" t="n">
        <v>0</v>
      </c>
      <c r="Q24" s="18" t="n">
        <v>0</v>
      </c>
      <c r="R24" s="20" t="n">
        <v>0</v>
      </c>
      <c r="S24" s="18" t="n">
        <v>0</v>
      </c>
      <c r="T24" s="20" t="n">
        <v>0</v>
      </c>
    </row>
    <row r="25" spans="1:20">
      <c r="A25" s="15" t="s">
        <v>422</v>
      </c>
      <c r="B25" s="17" t="n">
        <v>5581</v>
      </c>
      <c r="C25" s="18">
        <f>(0.0/B25*100)</f>
        <v/>
      </c>
      <c r="D25" s="19" t="n">
        <v>5581</v>
      </c>
      <c r="E25" s="18" t="n">
        <v>82.82236236</v>
      </c>
      <c r="F25" s="20" t="n">
        <v>3.14737274</v>
      </c>
      <c r="G25" s="18" t="n">
        <v>8.210683339999999</v>
      </c>
      <c r="H25" s="20" t="n">
        <v>2.28188068</v>
      </c>
      <c r="I25" s="18" t="n">
        <v>6.59555669</v>
      </c>
      <c r="J25" s="20" t="n">
        <v>1.97617759</v>
      </c>
      <c r="K25" s="18" t="n">
        <v>1.05582096</v>
      </c>
      <c r="L25" s="20" t="n">
        <v>0.74040636</v>
      </c>
      <c r="M25" s="18" t="s">
        <v>404</v>
      </c>
      <c r="N25" s="20" t="s">
        <v>404</v>
      </c>
      <c r="O25" s="18" t="n">
        <v>0</v>
      </c>
      <c r="P25" s="20" t="n">
        <v>0</v>
      </c>
      <c r="Q25" s="18" t="n">
        <v>0</v>
      </c>
      <c r="R25" s="20" t="n">
        <v>0</v>
      </c>
      <c r="S25" s="18" t="n">
        <v>1.31557664</v>
      </c>
      <c r="T25" s="20" t="n">
        <v>0.93047331</v>
      </c>
    </row>
    <row r="26" spans="1:20">
      <c r="A26" s="15" t="s">
        <v>423</v>
      </c>
      <c r="B26" s="17" t="n">
        <v>4869</v>
      </c>
      <c r="C26" s="18">
        <f>(11.0/B26*100)</f>
        <v/>
      </c>
      <c r="D26" s="19" t="n">
        <v>4858</v>
      </c>
      <c r="E26" s="18" t="n">
        <v>79.14670687</v>
      </c>
      <c r="F26" s="20" t="n">
        <v>2.4471453</v>
      </c>
      <c r="G26" s="18" t="n">
        <v>16.99634616</v>
      </c>
      <c r="H26" s="20" t="n">
        <v>2.29398563</v>
      </c>
      <c r="I26" s="18" t="n">
        <v>1.07740597</v>
      </c>
      <c r="J26" s="20" t="n">
        <v>0.70768443</v>
      </c>
      <c r="K26" s="18" t="n">
        <v>1.96354845</v>
      </c>
      <c r="L26" s="20" t="n">
        <v>0.91794208</v>
      </c>
      <c r="M26" s="18" t="s">
        <v>404</v>
      </c>
      <c r="N26" s="20" t="s">
        <v>404</v>
      </c>
      <c r="O26" s="18" t="n">
        <v>0</v>
      </c>
      <c r="P26" s="20" t="n">
        <v>0</v>
      </c>
      <c r="Q26" s="18" t="n">
        <v>0</v>
      </c>
      <c r="R26" s="20" t="n">
        <v>0</v>
      </c>
      <c r="S26" s="18" t="n">
        <v>0.81599255</v>
      </c>
      <c r="T26" s="20" t="n">
        <v>0.60264217</v>
      </c>
    </row>
    <row r="27" spans="1:20">
      <c r="A27" s="15" t="s">
        <v>424</v>
      </c>
      <c r="B27" s="17" t="n">
        <v>5299</v>
      </c>
      <c r="C27" s="18">
        <f>(0.0/B27*100)</f>
        <v/>
      </c>
      <c r="D27" s="19" t="n">
        <v>5299</v>
      </c>
      <c r="E27" s="18" t="n">
        <v>32.72531564</v>
      </c>
      <c r="F27" s="20" t="n">
        <v>0.08905159999999999</v>
      </c>
      <c r="G27" s="18" t="n">
        <v>24.21375238</v>
      </c>
      <c r="H27" s="20" t="n">
        <v>0.08901998999999999</v>
      </c>
      <c r="I27" s="18" t="n">
        <v>8.38846075</v>
      </c>
      <c r="J27" s="20" t="n">
        <v>0.06256349999999999</v>
      </c>
      <c r="K27" s="18" t="n">
        <v>27.43600766</v>
      </c>
      <c r="L27" s="20" t="n">
        <v>0.08440293</v>
      </c>
      <c r="M27" s="18" t="s">
        <v>404</v>
      </c>
      <c r="N27" s="20" t="s">
        <v>404</v>
      </c>
      <c r="O27" s="18" t="n">
        <v>0</v>
      </c>
      <c r="P27" s="20" t="n">
        <v>0</v>
      </c>
      <c r="Q27" s="18" t="n">
        <v>0</v>
      </c>
      <c r="R27" s="20" t="n">
        <v>0</v>
      </c>
      <c r="S27" s="18" t="n">
        <v>7.23646357</v>
      </c>
      <c r="T27" s="20" t="n">
        <v>0.0497789</v>
      </c>
    </row>
    <row r="28" spans="1:20">
      <c r="A28" s="15" t="s">
        <v>425</v>
      </c>
      <c r="B28" s="17" t="n">
        <v>7568</v>
      </c>
      <c r="C28" s="18">
        <f>(0.0/B28*100)</f>
        <v/>
      </c>
      <c r="D28" s="19" t="n">
        <v>7568</v>
      </c>
      <c r="E28" s="18" t="n">
        <v>63.31445458</v>
      </c>
      <c r="F28" s="20" t="n">
        <v>3.8584991</v>
      </c>
      <c r="G28" s="18" t="n">
        <v>13.7142853</v>
      </c>
      <c r="H28" s="20" t="n">
        <v>2.56273637</v>
      </c>
      <c r="I28" s="18" t="n">
        <v>5.28112252</v>
      </c>
      <c r="J28" s="20" t="n">
        <v>1.42475115</v>
      </c>
      <c r="K28" s="18" t="n">
        <v>15.70990155</v>
      </c>
      <c r="L28" s="20" t="n">
        <v>2.95668523</v>
      </c>
      <c r="M28" s="18" t="s">
        <v>404</v>
      </c>
      <c r="N28" s="20" t="s">
        <v>404</v>
      </c>
      <c r="O28" s="18" t="n">
        <v>0</v>
      </c>
      <c r="P28" s="20" t="n">
        <v>0</v>
      </c>
      <c r="Q28" s="18" t="n">
        <v>0</v>
      </c>
      <c r="R28" s="20" t="n">
        <v>0</v>
      </c>
      <c r="S28" s="18" t="n">
        <v>1.98023605</v>
      </c>
      <c r="T28" s="20" t="n">
        <v>1.05242397</v>
      </c>
    </row>
    <row r="29" spans="1:20">
      <c r="A29" s="15" t="s">
        <v>426</v>
      </c>
      <c r="B29" s="17" t="n">
        <v>5385</v>
      </c>
      <c r="C29" s="18">
        <f>(1123.0/B29*100)</f>
        <v/>
      </c>
      <c r="D29" s="19" t="n">
        <v>4262</v>
      </c>
      <c r="E29" s="18" t="n">
        <v>52.6783205</v>
      </c>
      <c r="F29" s="20" t="n">
        <v>4.07275385</v>
      </c>
      <c r="G29" s="18" t="n">
        <v>8.977472130000001</v>
      </c>
      <c r="H29" s="20" t="n">
        <v>2.5128891</v>
      </c>
      <c r="I29" s="18" t="n">
        <v>2.07175734</v>
      </c>
      <c r="J29" s="20" t="n">
        <v>1.17769138</v>
      </c>
      <c r="K29" s="18" t="n">
        <v>35.56284834</v>
      </c>
      <c r="L29" s="20" t="n">
        <v>3.91797028</v>
      </c>
      <c r="M29" s="18" t="s">
        <v>404</v>
      </c>
      <c r="N29" s="20" t="s">
        <v>404</v>
      </c>
      <c r="O29" s="18" t="n">
        <v>0</v>
      </c>
      <c r="P29" s="20" t="n">
        <v>0</v>
      </c>
      <c r="Q29" s="18" t="n">
        <v>0</v>
      </c>
      <c r="R29" s="20" t="n">
        <v>0</v>
      </c>
      <c r="S29" s="18" t="n">
        <v>0.70960169</v>
      </c>
      <c r="T29" s="20" t="n">
        <v>0.7187557999999999</v>
      </c>
    </row>
    <row r="30" spans="1:20">
      <c r="A30" s="15" t="s">
        <v>427</v>
      </c>
      <c r="B30" s="17" t="n">
        <v>4520</v>
      </c>
      <c r="C30" s="18">
        <f>(1076.0/B30*100)</f>
        <v/>
      </c>
      <c r="D30" s="19" t="n">
        <v>3444</v>
      </c>
      <c r="E30" s="18" t="n">
        <v>75.22594621</v>
      </c>
      <c r="F30" s="20" t="n">
        <v>3.82212281</v>
      </c>
      <c r="G30" s="18" t="n">
        <v>18.25112252</v>
      </c>
      <c r="H30" s="20" t="n">
        <v>3.24043916</v>
      </c>
      <c r="I30" s="18" t="n">
        <v>3.83527251</v>
      </c>
      <c r="J30" s="20" t="n">
        <v>2.16217083</v>
      </c>
      <c r="K30" s="18" t="n">
        <v>1.45459941</v>
      </c>
      <c r="L30" s="20" t="n">
        <v>1.0785809</v>
      </c>
      <c r="M30" s="18" t="s">
        <v>404</v>
      </c>
      <c r="N30" s="20" t="s">
        <v>404</v>
      </c>
      <c r="O30" s="18" t="n">
        <v>0</v>
      </c>
      <c r="P30" s="20" t="n">
        <v>0</v>
      </c>
      <c r="Q30" s="18" t="n">
        <v>0</v>
      </c>
      <c r="R30" s="20" t="n">
        <v>0</v>
      </c>
      <c r="S30" s="18" t="n">
        <v>1.23305935</v>
      </c>
      <c r="T30" s="20" t="n">
        <v>0.92566035</v>
      </c>
    </row>
    <row r="31" spans="1:20">
      <c r="A31" s="15" t="s">
        <v>428</v>
      </c>
      <c r="B31" s="17" t="n">
        <v>5456</v>
      </c>
      <c r="C31" s="18">
        <f>(502.0/B31*100)</f>
        <v/>
      </c>
      <c r="D31" s="19" t="n">
        <v>4954</v>
      </c>
      <c r="E31" s="18" t="n">
        <v>69.1430891</v>
      </c>
      <c r="F31" s="20" t="n">
        <v>3.28396423</v>
      </c>
      <c r="G31" s="18" t="n">
        <v>9.18762937</v>
      </c>
      <c r="H31" s="20" t="n">
        <v>2.12447637</v>
      </c>
      <c r="I31" s="18" t="n">
        <v>5.67738934</v>
      </c>
      <c r="J31" s="20" t="n">
        <v>1.68149048</v>
      </c>
      <c r="K31" s="18" t="n">
        <v>13.59025475</v>
      </c>
      <c r="L31" s="20" t="n">
        <v>2.39186125</v>
      </c>
      <c r="M31" s="18" t="s">
        <v>404</v>
      </c>
      <c r="N31" s="20" t="s">
        <v>404</v>
      </c>
      <c r="O31" s="18" t="n">
        <v>0</v>
      </c>
      <c r="P31" s="20" t="n">
        <v>0</v>
      </c>
      <c r="Q31" s="18" t="n">
        <v>0</v>
      </c>
      <c r="R31" s="20" t="n">
        <v>0</v>
      </c>
      <c r="S31" s="18" t="n">
        <v>2.40163742</v>
      </c>
      <c r="T31" s="20" t="n">
        <v>1.05792739</v>
      </c>
    </row>
    <row r="32" spans="1:20">
      <c r="A32" s="15" t="s">
        <v>429</v>
      </c>
      <c r="B32" s="17" t="n">
        <v>4478</v>
      </c>
      <c r="C32" s="18">
        <f>(0.0/B32*100)</f>
        <v/>
      </c>
      <c r="D32" s="19" t="n">
        <v>4478</v>
      </c>
      <c r="E32" s="18" t="n">
        <v>64.16903266</v>
      </c>
      <c r="F32" s="20" t="n">
        <v>3.75651509</v>
      </c>
      <c r="G32" s="18" t="n">
        <v>23.14278107</v>
      </c>
      <c r="H32" s="20" t="n">
        <v>3.39218801</v>
      </c>
      <c r="I32" s="18" t="n">
        <v>9.52994552</v>
      </c>
      <c r="J32" s="20" t="n">
        <v>2.48413052</v>
      </c>
      <c r="K32" s="18" t="n">
        <v>1.84880918</v>
      </c>
      <c r="L32" s="20" t="n">
        <v>1.09093301</v>
      </c>
      <c r="M32" s="18" t="s">
        <v>404</v>
      </c>
      <c r="N32" s="20" t="s">
        <v>404</v>
      </c>
      <c r="O32" s="18" t="n">
        <v>0</v>
      </c>
      <c r="P32" s="20" t="n">
        <v>0</v>
      </c>
      <c r="Q32" s="18" t="n">
        <v>0</v>
      </c>
      <c r="R32" s="20" t="n">
        <v>0</v>
      </c>
      <c r="S32" s="18" t="n">
        <v>1.30943157</v>
      </c>
      <c r="T32" s="20" t="n">
        <v>0.9190888</v>
      </c>
    </row>
    <row r="33" spans="1:20">
      <c r="A33" s="15" t="s">
        <v>430</v>
      </c>
      <c r="B33" s="17" t="n">
        <v>7325</v>
      </c>
      <c r="C33" s="18">
        <f>(29.0/B33*100)</f>
        <v/>
      </c>
      <c r="D33" s="19" t="n">
        <v>7296</v>
      </c>
      <c r="E33" s="18" t="n">
        <v>77.41932427</v>
      </c>
      <c r="F33" s="20" t="n">
        <v>2.99743419</v>
      </c>
      <c r="G33" s="18" t="n">
        <v>15.37824187</v>
      </c>
      <c r="H33" s="20" t="n">
        <v>2.65562704</v>
      </c>
      <c r="I33" s="18" t="n">
        <v>6.45024229</v>
      </c>
      <c r="J33" s="20" t="n">
        <v>1.67993664</v>
      </c>
      <c r="K33" s="18" t="n">
        <v>0.47276569</v>
      </c>
      <c r="L33" s="20" t="n">
        <v>0.18250833</v>
      </c>
      <c r="M33" s="18" t="s">
        <v>404</v>
      </c>
      <c r="N33" s="20" t="s">
        <v>404</v>
      </c>
      <c r="O33" s="18" t="n">
        <v>0</v>
      </c>
      <c r="P33" s="20" t="n">
        <v>0</v>
      </c>
      <c r="Q33" s="18" t="n">
        <v>0</v>
      </c>
      <c r="R33" s="20" t="n">
        <v>0</v>
      </c>
      <c r="S33" s="18" t="n">
        <v>0.27942589</v>
      </c>
      <c r="T33" s="20" t="n">
        <v>0.20637544</v>
      </c>
    </row>
    <row r="34" spans="1:20">
      <c r="A34" s="15" t="s">
        <v>431</v>
      </c>
      <c r="B34" s="17" t="n">
        <v>6350</v>
      </c>
      <c r="C34" s="18">
        <f>(0.0/B34*100)</f>
        <v/>
      </c>
      <c r="D34" s="19" t="n">
        <v>6350</v>
      </c>
      <c r="E34" s="18" t="n">
        <v>63.9286401</v>
      </c>
      <c r="F34" s="20" t="n">
        <v>2.91462908</v>
      </c>
      <c r="G34" s="18" t="n">
        <v>28.37107713</v>
      </c>
      <c r="H34" s="20" t="n">
        <v>2.7485708</v>
      </c>
      <c r="I34" s="18" t="n">
        <v>3.90979787</v>
      </c>
      <c r="J34" s="20" t="n">
        <v>1.32958068</v>
      </c>
      <c r="K34" s="18" t="n">
        <v>3.79048489</v>
      </c>
      <c r="L34" s="20" t="n">
        <v>1.15587316</v>
      </c>
      <c r="M34" s="18" t="s">
        <v>404</v>
      </c>
      <c r="N34" s="20" t="s">
        <v>404</v>
      </c>
      <c r="O34" s="18" t="n">
        <v>0</v>
      </c>
      <c r="P34" s="20" t="n">
        <v>0</v>
      </c>
      <c r="Q34" s="18" t="n">
        <v>0</v>
      </c>
      <c r="R34" s="20" t="n">
        <v>0</v>
      </c>
      <c r="S34" s="18" t="n">
        <v>0</v>
      </c>
      <c r="T34" s="20" t="n">
        <v>0</v>
      </c>
    </row>
    <row r="35" spans="1:20">
      <c r="A35" s="15" t="s">
        <v>432</v>
      </c>
      <c r="B35" s="17" t="n">
        <v>6406</v>
      </c>
      <c r="C35" s="18">
        <f>(443.0/B35*100)</f>
        <v/>
      </c>
      <c r="D35" s="19" t="n">
        <v>5963</v>
      </c>
      <c r="E35" s="18" t="n">
        <v>55.26687253</v>
      </c>
      <c r="F35" s="20" t="n">
        <v>0.45376667</v>
      </c>
      <c r="G35" s="18" t="n">
        <v>34.59106775</v>
      </c>
      <c r="H35" s="20" t="n">
        <v>0.56297745</v>
      </c>
      <c r="I35" s="18" t="n">
        <v>6.94308836</v>
      </c>
      <c r="J35" s="20" t="n">
        <v>0.47072602</v>
      </c>
      <c r="K35" s="18" t="n">
        <v>2.78463473</v>
      </c>
      <c r="L35" s="20" t="n">
        <v>0.08275862</v>
      </c>
      <c r="M35" s="18" t="s">
        <v>404</v>
      </c>
      <c r="N35" s="20" t="s">
        <v>404</v>
      </c>
      <c r="O35" s="18" t="n">
        <v>0</v>
      </c>
      <c r="P35" s="20" t="n">
        <v>0</v>
      </c>
      <c r="Q35" s="18" t="n">
        <v>0</v>
      </c>
      <c r="R35" s="20" t="n">
        <v>0</v>
      </c>
      <c r="S35" s="18" t="n">
        <v>0.41433663</v>
      </c>
      <c r="T35" s="20" t="n">
        <v>0.02356505</v>
      </c>
    </row>
    <row r="36" spans="1:20">
      <c r="A36" s="15" t="s">
        <v>433</v>
      </c>
      <c r="B36" s="17" t="n">
        <v>6736</v>
      </c>
      <c r="C36" s="18">
        <f>(10.0/B36*100)</f>
        <v/>
      </c>
      <c r="D36" s="19" t="n">
        <v>6726</v>
      </c>
      <c r="E36" s="18" t="n">
        <v>66.36397896</v>
      </c>
      <c r="F36" s="20" t="n">
        <v>3.60725121</v>
      </c>
      <c r="G36" s="18" t="n">
        <v>13.83139715</v>
      </c>
      <c r="H36" s="20" t="n">
        <v>2.24604673</v>
      </c>
      <c r="I36" s="18" t="n">
        <v>4.98307435</v>
      </c>
      <c r="J36" s="20" t="n">
        <v>1.58754605</v>
      </c>
      <c r="K36" s="18" t="n">
        <v>12.45528596</v>
      </c>
      <c r="L36" s="20" t="n">
        <v>2.51889014</v>
      </c>
      <c r="M36" s="18" t="s">
        <v>404</v>
      </c>
      <c r="N36" s="20" t="s">
        <v>404</v>
      </c>
      <c r="O36" s="18" t="n">
        <v>0</v>
      </c>
      <c r="P36" s="20" t="n">
        <v>0</v>
      </c>
      <c r="Q36" s="18" t="n">
        <v>0</v>
      </c>
      <c r="R36" s="20" t="n">
        <v>0</v>
      </c>
      <c r="S36" s="18" t="n">
        <v>2.36626359</v>
      </c>
      <c r="T36" s="20" t="n">
        <v>1.08714035</v>
      </c>
    </row>
    <row r="37" spans="1:20">
      <c r="A37" s="15" t="s">
        <v>434</v>
      </c>
      <c r="B37" s="17" t="n">
        <v>5458</v>
      </c>
      <c r="C37" s="18">
        <f>(0.0/B37*100)</f>
        <v/>
      </c>
      <c r="D37" s="19" t="n">
        <v>5458</v>
      </c>
      <c r="E37" s="18" t="n">
        <v>70.98547687999999</v>
      </c>
      <c r="F37" s="20" t="n">
        <v>3.11960616</v>
      </c>
      <c r="G37" s="18" t="n">
        <v>20.54485956</v>
      </c>
      <c r="H37" s="20" t="n">
        <v>2.92189128</v>
      </c>
      <c r="I37" s="18" t="n">
        <v>5.58305833</v>
      </c>
      <c r="J37" s="20" t="n">
        <v>1.82310467</v>
      </c>
      <c r="K37" s="18" t="n">
        <v>1.84115006</v>
      </c>
      <c r="L37" s="20" t="n">
        <v>0.88547309</v>
      </c>
      <c r="M37" s="18" t="s">
        <v>404</v>
      </c>
      <c r="N37" s="20" t="s">
        <v>404</v>
      </c>
      <c r="O37" s="18" t="n">
        <v>0</v>
      </c>
      <c r="P37" s="20" t="n">
        <v>0</v>
      </c>
      <c r="Q37" s="18" t="n">
        <v>0</v>
      </c>
      <c r="R37" s="20" t="n">
        <v>0</v>
      </c>
      <c r="S37" s="18" t="n">
        <v>1.04545517</v>
      </c>
      <c r="T37" s="20" t="n">
        <v>0.90280602</v>
      </c>
    </row>
    <row r="38" spans="1:20">
      <c r="A38" s="15" t="s">
        <v>435</v>
      </c>
      <c r="B38" s="17" t="n">
        <v>5860</v>
      </c>
      <c r="C38" s="18">
        <f>(268.0/B38*100)</f>
        <v/>
      </c>
      <c r="D38" s="19" t="n">
        <v>5592</v>
      </c>
      <c r="E38" s="18" t="n">
        <v>41.68343273</v>
      </c>
      <c r="F38" s="20" t="n">
        <v>3.23479229</v>
      </c>
      <c r="G38" s="18" t="n">
        <v>30.66479489</v>
      </c>
      <c r="H38" s="20" t="n">
        <v>3.47926657</v>
      </c>
      <c r="I38" s="18" t="n">
        <v>10.51936058</v>
      </c>
      <c r="J38" s="20" t="n">
        <v>2.35516706</v>
      </c>
      <c r="K38" s="18" t="n">
        <v>15.91275219</v>
      </c>
      <c r="L38" s="20" t="n">
        <v>2.90347573</v>
      </c>
      <c r="M38" s="18" t="s">
        <v>404</v>
      </c>
      <c r="N38" s="20" t="s">
        <v>404</v>
      </c>
      <c r="O38" s="18" t="n">
        <v>0</v>
      </c>
      <c r="P38" s="20" t="n">
        <v>0</v>
      </c>
      <c r="Q38" s="18" t="n">
        <v>0</v>
      </c>
      <c r="R38" s="20" t="n">
        <v>0</v>
      </c>
      <c r="S38" s="18" t="n">
        <v>1.2196596</v>
      </c>
      <c r="T38" s="20" t="n">
        <v>0.78976512</v>
      </c>
    </row>
    <row r="39" spans="1:20">
      <c r="A39" s="15" t="s">
        <v>436</v>
      </c>
      <c r="B39" s="17" t="n">
        <v>5895</v>
      </c>
      <c r="C39" s="18">
        <f>(0.0/B39*100)</f>
        <v/>
      </c>
      <c r="D39" s="19" t="n">
        <v>5895</v>
      </c>
      <c r="E39" s="18" t="n">
        <v>63.7587014</v>
      </c>
      <c r="F39" s="20" t="n">
        <v>3.66313748</v>
      </c>
      <c r="G39" s="18" t="n">
        <v>14.31129274</v>
      </c>
      <c r="H39" s="20" t="n">
        <v>2.80210175</v>
      </c>
      <c r="I39" s="18" t="n">
        <v>15.14249594</v>
      </c>
      <c r="J39" s="20" t="n">
        <v>3.04098014</v>
      </c>
      <c r="K39" s="18" t="n">
        <v>6.48450125</v>
      </c>
      <c r="L39" s="20" t="n">
        <v>2.18867954</v>
      </c>
      <c r="M39" s="18" t="s">
        <v>404</v>
      </c>
      <c r="N39" s="20" t="s">
        <v>404</v>
      </c>
      <c r="O39" s="18" t="n">
        <v>0</v>
      </c>
      <c r="P39" s="20" t="n">
        <v>0</v>
      </c>
      <c r="Q39" s="18" t="n">
        <v>0</v>
      </c>
      <c r="R39" s="20" t="n">
        <v>0</v>
      </c>
      <c r="S39" s="18" t="n">
        <v>0.30300866</v>
      </c>
      <c r="T39" s="20" t="n">
        <v>0.22103569</v>
      </c>
    </row>
    <row r="40" spans="1:20">
      <c r="A40" s="15" t="s">
        <v>437</v>
      </c>
      <c r="B40" s="17" t="n">
        <v>14157</v>
      </c>
      <c r="C40" s="18">
        <f>(2978.0/B40*100)</f>
        <v/>
      </c>
      <c r="D40" s="19" t="n">
        <v>11179</v>
      </c>
      <c r="E40" s="18" t="n">
        <v>81.80770354000001</v>
      </c>
      <c r="F40" s="20" t="n">
        <v>2.97118152</v>
      </c>
      <c r="G40" s="18" t="n">
        <v>13.39541551</v>
      </c>
      <c r="H40" s="20" t="n">
        <v>2.71146016</v>
      </c>
      <c r="I40" s="18" t="n">
        <v>0.16469527</v>
      </c>
      <c r="J40" s="20" t="n">
        <v>0.12068334</v>
      </c>
      <c r="K40" s="18" t="n">
        <v>3.40752055</v>
      </c>
      <c r="L40" s="20" t="n">
        <v>0.95302659</v>
      </c>
      <c r="M40" s="18" t="s">
        <v>404</v>
      </c>
      <c r="N40" s="20" t="s">
        <v>404</v>
      </c>
      <c r="O40" s="18" t="n">
        <v>0</v>
      </c>
      <c r="P40" s="20" t="n">
        <v>0</v>
      </c>
      <c r="Q40" s="18" t="n">
        <v>0</v>
      </c>
      <c r="R40" s="20" t="n">
        <v>0</v>
      </c>
      <c r="S40" s="18" t="n">
        <v>1.22466513</v>
      </c>
      <c r="T40" s="20" t="n">
        <v>0.9939716</v>
      </c>
    </row>
    <row r="41" spans="1:20">
      <c r="A41" s="15" t="s">
        <v>438</v>
      </c>
      <c r="B41" s="17" t="n">
        <v>5712</v>
      </c>
      <c r="C41" s="18">
        <f>(99.0/B41*100)</f>
        <v/>
      </c>
      <c r="D41" s="19" t="n">
        <v>5613</v>
      </c>
      <c r="E41" s="18" t="n">
        <v>69.49919233</v>
      </c>
      <c r="F41" s="20" t="n">
        <v>3.66259576</v>
      </c>
      <c r="G41" s="18" t="n">
        <v>23.00070628</v>
      </c>
      <c r="H41" s="20" t="n">
        <v>3.03937641</v>
      </c>
      <c r="I41" s="18" t="n">
        <v>2.18509142</v>
      </c>
      <c r="J41" s="20" t="n">
        <v>1.0812714</v>
      </c>
      <c r="K41" s="18" t="n">
        <v>4.12612338</v>
      </c>
      <c r="L41" s="20" t="n">
        <v>1.61950697</v>
      </c>
      <c r="M41" s="18" t="s">
        <v>404</v>
      </c>
      <c r="N41" s="20" t="s">
        <v>404</v>
      </c>
      <c r="O41" s="18" t="n">
        <v>0</v>
      </c>
      <c r="P41" s="20" t="n">
        <v>0</v>
      </c>
      <c r="Q41" s="18" t="n">
        <v>0</v>
      </c>
      <c r="R41" s="20" t="n">
        <v>0</v>
      </c>
      <c r="S41" s="18" t="n">
        <v>1.18888659</v>
      </c>
      <c r="T41" s="20" t="n">
        <v>0.85145929</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48.73663349</v>
      </c>
      <c r="F44" s="20" t="n">
        <v>4.23726978</v>
      </c>
      <c r="G44" s="18" t="n">
        <v>38.33779058</v>
      </c>
      <c r="H44" s="20" t="n">
        <v>3.76604922</v>
      </c>
      <c r="I44" s="18" t="n">
        <v>6.98282691</v>
      </c>
      <c r="J44" s="20" t="n">
        <v>1.41562995</v>
      </c>
      <c r="K44" s="18" t="n">
        <v>0</v>
      </c>
      <c r="L44" s="20" t="n">
        <v>0</v>
      </c>
      <c r="M44" s="18" t="s">
        <v>404</v>
      </c>
      <c r="N44" s="20" t="s">
        <v>404</v>
      </c>
      <c r="O44" s="18" t="n">
        <v>0</v>
      </c>
      <c r="P44" s="20" t="n">
        <v>0</v>
      </c>
      <c r="Q44" s="18" t="n">
        <v>0</v>
      </c>
      <c r="R44" s="20" t="n">
        <v>0</v>
      </c>
      <c r="S44" s="18" t="n">
        <v>5.94274902</v>
      </c>
      <c r="T44" s="20" t="n">
        <v>1.5325243</v>
      </c>
    </row>
    <row r="45" spans="1:20">
      <c r="A45" s="15" t="s">
        <v>442</v>
      </c>
      <c r="B45" s="17" t="n">
        <v>5519</v>
      </c>
      <c r="C45" s="18">
        <f>(0.0/B45*100)</f>
        <v/>
      </c>
      <c r="D45" s="19" t="n">
        <v>5519</v>
      </c>
      <c r="E45" s="18" t="n">
        <v>48.23788127</v>
      </c>
      <c r="F45" s="20" t="n">
        <v>4.47976051</v>
      </c>
      <c r="G45" s="18" t="n">
        <v>16.75171776</v>
      </c>
      <c r="H45" s="20" t="n">
        <v>3.19438031</v>
      </c>
      <c r="I45" s="18" t="n">
        <v>27.02780019</v>
      </c>
      <c r="J45" s="20" t="n">
        <v>3.86954659</v>
      </c>
      <c r="K45" s="18" t="n">
        <v>1.36515251</v>
      </c>
      <c r="L45" s="20" t="n">
        <v>0.88901238</v>
      </c>
      <c r="M45" s="18" t="s">
        <v>404</v>
      </c>
      <c r="N45" s="20" t="s">
        <v>404</v>
      </c>
      <c r="O45" s="18" t="n">
        <v>0</v>
      </c>
      <c r="P45" s="20" t="n">
        <v>0</v>
      </c>
      <c r="Q45" s="18" t="n">
        <v>0</v>
      </c>
      <c r="R45" s="20" t="n">
        <v>0</v>
      </c>
      <c r="S45" s="18" t="n">
        <v>6.61744827</v>
      </c>
      <c r="T45" s="20" t="n">
        <v>2.11623525</v>
      </c>
    </row>
    <row r="46" spans="1:20">
      <c r="A46" s="15" t="s">
        <v>443</v>
      </c>
      <c r="B46" s="17" t="n">
        <v>23141</v>
      </c>
      <c r="C46" s="18">
        <f>(4196.0/B46*100)</f>
        <v/>
      </c>
      <c r="D46" s="19" t="n">
        <v>18945</v>
      </c>
      <c r="E46" s="18" t="n">
        <v>74.44761204</v>
      </c>
      <c r="F46" s="20" t="n">
        <v>1.98427261</v>
      </c>
      <c r="G46" s="18" t="n">
        <v>7.83643891</v>
      </c>
      <c r="H46" s="20" t="n">
        <v>1.50520265</v>
      </c>
      <c r="I46" s="18" t="n">
        <v>5.73508448</v>
      </c>
      <c r="J46" s="20" t="n">
        <v>1.17997948</v>
      </c>
      <c r="K46" s="18" t="n">
        <v>10.95506736</v>
      </c>
      <c r="L46" s="20" t="n">
        <v>1.29413579</v>
      </c>
      <c r="M46" s="18" t="s">
        <v>404</v>
      </c>
      <c r="N46" s="20" t="s">
        <v>404</v>
      </c>
      <c r="O46" s="18" t="n">
        <v>0</v>
      </c>
      <c r="P46" s="20" t="n">
        <v>0</v>
      </c>
      <c r="Q46" s="18" t="n">
        <v>0</v>
      </c>
      <c r="R46" s="20" t="n">
        <v>0</v>
      </c>
      <c r="S46" s="18" t="n">
        <v>1.02579721</v>
      </c>
      <c r="T46" s="20" t="n">
        <v>0.56923088</v>
      </c>
    </row>
    <row r="47" spans="1:20">
      <c r="A47" s="15" t="s">
        <v>444</v>
      </c>
      <c r="B47" s="17" t="n">
        <v>5928</v>
      </c>
      <c r="C47" s="18">
        <f>(0.0/B47*100)</f>
        <v/>
      </c>
      <c r="D47" s="19" t="n">
        <v>5928</v>
      </c>
      <c r="E47" s="18" t="n">
        <v>47.48927259</v>
      </c>
      <c r="F47" s="20" t="n">
        <v>3.35022649</v>
      </c>
      <c r="G47" s="18" t="n">
        <v>40.71228637</v>
      </c>
      <c r="H47" s="20" t="n">
        <v>3.53949422</v>
      </c>
      <c r="I47" s="18" t="n">
        <v>5.06366482</v>
      </c>
      <c r="J47" s="20" t="n">
        <v>1.5017872</v>
      </c>
      <c r="K47" s="18" t="n">
        <v>6.03600723</v>
      </c>
      <c r="L47" s="20" t="n">
        <v>1.92525273</v>
      </c>
      <c r="M47" s="18" t="s">
        <v>404</v>
      </c>
      <c r="N47" s="20" t="s">
        <v>404</v>
      </c>
      <c r="O47" s="18" t="n">
        <v>0</v>
      </c>
      <c r="P47" s="20" t="n">
        <v>0</v>
      </c>
      <c r="Q47" s="18" t="n">
        <v>0</v>
      </c>
      <c r="R47" s="20" t="n">
        <v>0</v>
      </c>
      <c r="S47" s="18" t="n">
        <v>0.69876899</v>
      </c>
      <c r="T47" s="20" t="n">
        <v>0.69954185</v>
      </c>
    </row>
    <row r="48" spans="1:20">
      <c r="A48" s="15" t="s">
        <v>445</v>
      </c>
      <c r="B48" s="17" t="n">
        <v>9841</v>
      </c>
      <c r="C48" s="18">
        <f>(40.0/B48*100)</f>
        <v/>
      </c>
      <c r="D48" s="19" t="n">
        <v>9801</v>
      </c>
      <c r="E48" s="18" t="n">
        <v>86.88489027999999</v>
      </c>
      <c r="F48" s="20" t="n">
        <v>2.54733741</v>
      </c>
      <c r="G48" s="18" t="n">
        <v>7.36642364</v>
      </c>
      <c r="H48" s="20" t="n">
        <v>1.90997976</v>
      </c>
      <c r="I48" s="18" t="n">
        <v>2.42074138</v>
      </c>
      <c r="J48" s="20" t="n">
        <v>1.23727797</v>
      </c>
      <c r="K48" s="18" t="n">
        <v>2.33646549</v>
      </c>
      <c r="L48" s="20" t="n">
        <v>1.12184301</v>
      </c>
      <c r="M48" s="18" t="s">
        <v>404</v>
      </c>
      <c r="N48" s="20" t="s">
        <v>404</v>
      </c>
      <c r="O48" s="18" t="n">
        <v>0</v>
      </c>
      <c r="P48" s="20" t="n">
        <v>0</v>
      </c>
      <c r="Q48" s="18" t="n">
        <v>0</v>
      </c>
      <c r="R48" s="20" t="n">
        <v>0</v>
      </c>
      <c r="S48" s="18" t="n">
        <v>0.9914792100000001</v>
      </c>
      <c r="T48" s="20" t="n">
        <v>0.71099055</v>
      </c>
    </row>
    <row r="49" spans="1:20">
      <c r="A49" s="15" t="s">
        <v>446</v>
      </c>
      <c r="B49" s="17" t="n">
        <v>6349</v>
      </c>
      <c r="C49" s="18">
        <f>(52.0/B49*100)</f>
        <v/>
      </c>
      <c r="D49" s="19" t="n">
        <v>6297</v>
      </c>
      <c r="E49" s="18" t="n">
        <v>75.58302399999999</v>
      </c>
      <c r="F49" s="20" t="n">
        <v>3.2300239</v>
      </c>
      <c r="G49" s="18" t="n">
        <v>7.42787781</v>
      </c>
      <c r="H49" s="20" t="n">
        <v>1.86536359</v>
      </c>
      <c r="I49" s="18" t="n">
        <v>5.23644657</v>
      </c>
      <c r="J49" s="20" t="n">
        <v>1.68526627</v>
      </c>
      <c r="K49" s="18" t="n">
        <v>7.54867406</v>
      </c>
      <c r="L49" s="20" t="n">
        <v>2.12423462</v>
      </c>
      <c r="M49" s="18" t="s">
        <v>404</v>
      </c>
      <c r="N49" s="20" t="s">
        <v>404</v>
      </c>
      <c r="O49" s="18" t="n">
        <v>0</v>
      </c>
      <c r="P49" s="20" t="n">
        <v>0</v>
      </c>
      <c r="Q49" s="18" t="n">
        <v>0</v>
      </c>
      <c r="R49" s="20" t="n">
        <v>0</v>
      </c>
      <c r="S49" s="18" t="n">
        <v>4.20397756</v>
      </c>
      <c r="T49" s="20" t="n">
        <v>1.2730037</v>
      </c>
    </row>
    <row r="50" spans="1:20">
      <c r="A50" s="15" t="s">
        <v>447</v>
      </c>
      <c r="B50" s="17" t="n">
        <v>11795</v>
      </c>
      <c r="C50" s="18">
        <f>(1031.0/B50*100)</f>
        <v/>
      </c>
      <c r="D50" s="19" t="n">
        <v>10764</v>
      </c>
      <c r="E50" s="18" t="n">
        <v>77.62031379</v>
      </c>
      <c r="F50" s="20" t="n">
        <v>2.88662432</v>
      </c>
      <c r="G50" s="18" t="n">
        <v>7.92565255</v>
      </c>
      <c r="H50" s="20" t="n">
        <v>2.03638436</v>
      </c>
      <c r="I50" s="18" t="n">
        <v>6.94417042</v>
      </c>
      <c r="J50" s="20" t="n">
        <v>1.77208568</v>
      </c>
      <c r="K50" s="18" t="n">
        <v>6.80905366</v>
      </c>
      <c r="L50" s="20" t="n">
        <v>1.65182023</v>
      </c>
      <c r="M50" s="18" t="s">
        <v>404</v>
      </c>
      <c r="N50" s="20" t="s">
        <v>404</v>
      </c>
      <c r="O50" s="18" t="n">
        <v>0</v>
      </c>
      <c r="P50" s="20" t="n">
        <v>0</v>
      </c>
      <c r="Q50" s="18" t="n">
        <v>0</v>
      </c>
      <c r="R50" s="20" t="n">
        <v>0</v>
      </c>
      <c r="S50" s="18" t="n">
        <v>0.70080959</v>
      </c>
      <c r="T50" s="20" t="n">
        <v>0.50863165</v>
      </c>
    </row>
    <row r="51" spans="1:20">
      <c r="A51" s="15" t="s">
        <v>448</v>
      </c>
      <c r="B51" s="17" t="n">
        <v>6866</v>
      </c>
      <c r="C51" s="18">
        <f>(0.0/B51*100)</f>
        <v/>
      </c>
      <c r="D51" s="19" t="n">
        <v>6866</v>
      </c>
      <c r="E51" s="18" t="n">
        <v>68.61912982</v>
      </c>
      <c r="F51" s="20" t="n">
        <v>3.13991272</v>
      </c>
      <c r="G51" s="18" t="n">
        <v>13.21987504</v>
      </c>
      <c r="H51" s="20" t="n">
        <v>2.80844642</v>
      </c>
      <c r="I51" s="18" t="n">
        <v>7.49826512</v>
      </c>
      <c r="J51" s="20" t="n">
        <v>1.93761682</v>
      </c>
      <c r="K51" s="18" t="n">
        <v>10.66273002</v>
      </c>
      <c r="L51" s="20" t="n">
        <v>1.98751621</v>
      </c>
      <c r="M51" s="18" t="s">
        <v>404</v>
      </c>
      <c r="N51" s="20" t="s">
        <v>404</v>
      </c>
      <c r="O51" s="18" t="n">
        <v>0</v>
      </c>
      <c r="P51" s="20" t="n">
        <v>0</v>
      </c>
      <c r="Q51" s="18" t="n">
        <v>0</v>
      </c>
      <c r="R51" s="20" t="n">
        <v>0</v>
      </c>
      <c r="S51" s="18" t="n">
        <v>0</v>
      </c>
      <c r="T51" s="20" t="n">
        <v>0</v>
      </c>
    </row>
    <row r="52" spans="1:20">
      <c r="A52" s="15" t="s">
        <v>449</v>
      </c>
      <c r="B52" s="17" t="n">
        <v>5809</v>
      </c>
      <c r="C52" s="18">
        <f>(0.0/B52*100)</f>
        <v/>
      </c>
      <c r="D52" s="19" t="n">
        <v>5809</v>
      </c>
      <c r="E52" s="18" t="n">
        <v>72.88577665</v>
      </c>
      <c r="F52" s="20" t="n">
        <v>3.58364509</v>
      </c>
      <c r="G52" s="18" t="n">
        <v>17.56702531</v>
      </c>
      <c r="H52" s="20" t="n">
        <v>3.06497531</v>
      </c>
      <c r="I52" s="18" t="n">
        <v>7.29425479</v>
      </c>
      <c r="J52" s="20" t="n">
        <v>2.11966178</v>
      </c>
      <c r="K52" s="18" t="n">
        <v>2.25294325</v>
      </c>
      <c r="L52" s="20" t="n">
        <v>1.04877722</v>
      </c>
      <c r="M52" s="18" t="s">
        <v>404</v>
      </c>
      <c r="N52" s="20" t="s">
        <v>404</v>
      </c>
      <c r="O52" s="18" t="n">
        <v>0</v>
      </c>
      <c r="P52" s="20" t="n">
        <v>0</v>
      </c>
      <c r="Q52" s="18" t="n">
        <v>0</v>
      </c>
      <c r="R52" s="20" t="n">
        <v>0</v>
      </c>
      <c r="S52" s="18" t="n">
        <v>0</v>
      </c>
      <c r="T52" s="20" t="n">
        <v>0</v>
      </c>
    </row>
    <row r="53" spans="1:20">
      <c r="A53" s="15" t="s">
        <v>450</v>
      </c>
      <c r="B53" s="17" t="n">
        <v>5571</v>
      </c>
      <c r="C53" s="18">
        <f>(0.0/B53*100)</f>
        <v/>
      </c>
      <c r="D53" s="19" t="n">
        <v>5571</v>
      </c>
      <c r="E53" s="18" t="n">
        <v>65.56672598999999</v>
      </c>
      <c r="F53" s="20" t="n">
        <v>0.14917357</v>
      </c>
      <c r="G53" s="18" t="n">
        <v>11.77263035</v>
      </c>
      <c r="H53" s="20" t="n">
        <v>0.09924916</v>
      </c>
      <c r="I53" s="18" t="n">
        <v>14.01085138</v>
      </c>
      <c r="J53" s="20" t="n">
        <v>0.11288457</v>
      </c>
      <c r="K53" s="18" t="n">
        <v>6.41202018</v>
      </c>
      <c r="L53" s="20" t="n">
        <v>0.0540035</v>
      </c>
      <c r="M53" s="18" t="s">
        <v>404</v>
      </c>
      <c r="N53" s="20" t="s">
        <v>404</v>
      </c>
      <c r="O53" s="18" t="n">
        <v>0</v>
      </c>
      <c r="P53" s="20" t="n">
        <v>0</v>
      </c>
      <c r="Q53" s="18" t="n">
        <v>0</v>
      </c>
      <c r="R53" s="20" t="n">
        <v>0</v>
      </c>
      <c r="S53" s="18" t="n">
        <v>2.23777211</v>
      </c>
      <c r="T53" s="20" t="n">
        <v>0.01733562</v>
      </c>
    </row>
    <row r="54" spans="1:20">
      <c r="A54" s="15" t="s">
        <v>451</v>
      </c>
      <c r="B54" s="17" t="n">
        <v>4740</v>
      </c>
      <c r="C54" s="18">
        <f>(199.0/B54*100)</f>
        <v/>
      </c>
      <c r="D54" s="19" t="n">
        <v>4541</v>
      </c>
      <c r="E54" s="18" t="n">
        <v>79.76466532000001</v>
      </c>
      <c r="F54" s="20" t="n">
        <v>3.09498798</v>
      </c>
      <c r="G54" s="18" t="n">
        <v>10.74150441</v>
      </c>
      <c r="H54" s="20" t="n">
        <v>2.05731885</v>
      </c>
      <c r="I54" s="18" t="n">
        <v>4.86832193</v>
      </c>
      <c r="J54" s="20" t="n">
        <v>1.78563656</v>
      </c>
      <c r="K54" s="18" t="n">
        <v>4.62550834</v>
      </c>
      <c r="L54" s="20" t="n">
        <v>1.6152268</v>
      </c>
      <c r="M54" s="18" t="s">
        <v>404</v>
      </c>
      <c r="N54" s="20" t="s">
        <v>404</v>
      </c>
      <c r="O54" s="18" t="n">
        <v>0</v>
      </c>
      <c r="P54" s="20" t="n">
        <v>0</v>
      </c>
      <c r="Q54" s="18" t="n">
        <v>0</v>
      </c>
      <c r="R54" s="20" t="n">
        <v>0</v>
      </c>
      <c r="S54" s="18" t="n">
        <v>0</v>
      </c>
      <c r="T54" s="20" t="n">
        <v>0</v>
      </c>
    </row>
    <row r="55" spans="1:20">
      <c r="A55" s="15" t="s">
        <v>452</v>
      </c>
      <c r="B55" s="17" t="n">
        <v>5316</v>
      </c>
      <c r="C55" s="18">
        <f>(43.0/B55*100)</f>
        <v/>
      </c>
      <c r="D55" s="19" t="n">
        <v>5273</v>
      </c>
      <c r="E55" s="18" t="n">
        <v>67.818296</v>
      </c>
      <c r="F55" s="20" t="n">
        <v>3.08246901</v>
      </c>
      <c r="G55" s="18" t="n">
        <v>10.46273299</v>
      </c>
      <c r="H55" s="20" t="n">
        <v>2.18712364</v>
      </c>
      <c r="I55" s="18" t="n">
        <v>2.63378536</v>
      </c>
      <c r="J55" s="20" t="n">
        <v>1.19228503</v>
      </c>
      <c r="K55" s="18" t="n">
        <v>1.90311921</v>
      </c>
      <c r="L55" s="20" t="n">
        <v>0.8101539800000001</v>
      </c>
      <c r="M55" s="18" t="s">
        <v>404</v>
      </c>
      <c r="N55" s="20" t="s">
        <v>404</v>
      </c>
      <c r="O55" s="18" t="n">
        <v>0</v>
      </c>
      <c r="P55" s="20" t="n">
        <v>0</v>
      </c>
      <c r="Q55" s="18" t="n">
        <v>0</v>
      </c>
      <c r="R55" s="20" t="n">
        <v>0</v>
      </c>
      <c r="S55" s="18" t="n">
        <v>17.18206643</v>
      </c>
      <c r="T55" s="20" t="n">
        <v>2.4132223</v>
      </c>
    </row>
    <row r="56" spans="1:20">
      <c r="A56" s="15" t="s">
        <v>453</v>
      </c>
      <c r="B56" s="17" t="n">
        <v>5359</v>
      </c>
      <c r="C56" s="18">
        <f>(0.0/B56*100)</f>
        <v/>
      </c>
      <c r="D56" s="19" t="n">
        <v>5359</v>
      </c>
      <c r="E56" s="18" t="n">
        <v>87.88638963</v>
      </c>
      <c r="F56" s="20" t="n">
        <v>2.89759048</v>
      </c>
      <c r="G56" s="18" t="n">
        <v>4.91499843</v>
      </c>
      <c r="H56" s="20" t="n">
        <v>1.90875869</v>
      </c>
      <c r="I56" s="18" t="n">
        <v>0.50327096</v>
      </c>
      <c r="J56" s="20" t="n">
        <v>0.51594065</v>
      </c>
      <c r="K56" s="18" t="n">
        <v>4.9453877</v>
      </c>
      <c r="L56" s="20" t="n">
        <v>1.73810163</v>
      </c>
      <c r="M56" s="18" t="s">
        <v>404</v>
      </c>
      <c r="N56" s="20" t="s">
        <v>404</v>
      </c>
      <c r="O56" s="18" t="n">
        <v>0</v>
      </c>
      <c r="P56" s="20" t="n">
        <v>0</v>
      </c>
      <c r="Q56" s="18" t="n">
        <v>0</v>
      </c>
      <c r="R56" s="20" t="n">
        <v>0</v>
      </c>
      <c r="S56" s="18" t="n">
        <v>1.74995328</v>
      </c>
      <c r="T56" s="20" t="n">
        <v>1.2341377</v>
      </c>
    </row>
    <row r="57" spans="1:20">
      <c r="A57" s="15" t="s">
        <v>454</v>
      </c>
      <c r="B57" s="17" t="n">
        <v>6513</v>
      </c>
      <c r="C57" s="18">
        <f>(0.0/B57*100)</f>
        <v/>
      </c>
      <c r="D57" s="19" t="n">
        <v>6513</v>
      </c>
      <c r="E57" s="18" t="n">
        <v>94.48113247000001</v>
      </c>
      <c r="F57" s="20" t="n">
        <v>1.49038581</v>
      </c>
      <c r="G57" s="18" t="n">
        <v>1.20793294</v>
      </c>
      <c r="H57" s="20" t="n">
        <v>0.77049828</v>
      </c>
      <c r="I57" s="18" t="n">
        <v>1.45239367</v>
      </c>
      <c r="J57" s="20" t="n">
        <v>0.58212504</v>
      </c>
      <c r="K57" s="18" t="n">
        <v>2.1280902</v>
      </c>
      <c r="L57" s="20" t="n">
        <v>0.98445645</v>
      </c>
      <c r="M57" s="18" t="s">
        <v>404</v>
      </c>
      <c r="N57" s="20" t="s">
        <v>404</v>
      </c>
      <c r="O57" s="18" t="n">
        <v>0</v>
      </c>
      <c r="P57" s="20" t="n">
        <v>0</v>
      </c>
      <c r="Q57" s="18" t="n">
        <v>0</v>
      </c>
      <c r="R57" s="20" t="n">
        <v>0</v>
      </c>
      <c r="S57" s="18" t="n">
        <v>0.73045072</v>
      </c>
      <c r="T57" s="20" t="n">
        <v>0.54987154</v>
      </c>
    </row>
    <row r="58" spans="1:20">
      <c r="A58" s="15" t="s">
        <v>455</v>
      </c>
      <c r="B58" s="17" t="n">
        <v>7267</v>
      </c>
      <c r="C58" s="18">
        <f>(0.0/B58*100)</f>
        <v/>
      </c>
      <c r="D58" s="19" t="n">
        <v>7267</v>
      </c>
      <c r="E58" s="18" t="n">
        <v>59.45987335</v>
      </c>
      <c r="F58" s="20" t="n">
        <v>3.6576591</v>
      </c>
      <c r="G58" s="18" t="n">
        <v>28.31258739</v>
      </c>
      <c r="H58" s="20" t="n">
        <v>3.12723053</v>
      </c>
      <c r="I58" s="18" t="n">
        <v>5.27761757</v>
      </c>
      <c r="J58" s="20" t="n">
        <v>1.59173157</v>
      </c>
      <c r="K58" s="18" t="n">
        <v>2.01948825</v>
      </c>
      <c r="L58" s="20" t="n">
        <v>0.93070005</v>
      </c>
      <c r="M58" s="18" t="s">
        <v>404</v>
      </c>
      <c r="N58" s="20" t="s">
        <v>404</v>
      </c>
      <c r="O58" s="18" t="n">
        <v>0</v>
      </c>
      <c r="P58" s="20" t="n">
        <v>0</v>
      </c>
      <c r="Q58" s="18" t="n">
        <v>0</v>
      </c>
      <c r="R58" s="20" t="n">
        <v>0</v>
      </c>
      <c r="S58" s="18" t="n">
        <v>4.93043344</v>
      </c>
      <c r="T58" s="20" t="n">
        <v>1.48914063</v>
      </c>
    </row>
    <row r="59" spans="1:20">
      <c r="A59" s="15" t="s">
        <v>456</v>
      </c>
      <c r="B59" s="17" t="n">
        <v>4826</v>
      </c>
      <c r="C59" s="18">
        <f>(0.0/B59*100)</f>
        <v/>
      </c>
      <c r="D59" s="19" t="n">
        <v>4826</v>
      </c>
      <c r="E59" s="18" t="n">
        <v>63.26914756</v>
      </c>
      <c r="F59" s="20" t="n">
        <v>1.32348029</v>
      </c>
      <c r="G59" s="18" t="n">
        <v>17.22636362</v>
      </c>
      <c r="H59" s="20" t="n">
        <v>1.24122648</v>
      </c>
      <c r="I59" s="18" t="n">
        <v>6.86466691</v>
      </c>
      <c r="J59" s="20" t="n">
        <v>0.61839131</v>
      </c>
      <c r="K59" s="18" t="n">
        <v>8.131231189999999</v>
      </c>
      <c r="L59" s="20" t="n">
        <v>0.48220779</v>
      </c>
      <c r="M59" s="18" t="s">
        <v>404</v>
      </c>
      <c r="N59" s="20" t="s">
        <v>404</v>
      </c>
      <c r="O59" s="18" t="n">
        <v>0</v>
      </c>
      <c r="P59" s="20" t="n">
        <v>0</v>
      </c>
      <c r="Q59" s="18" t="n">
        <v>0</v>
      </c>
      <c r="R59" s="20" t="n">
        <v>0</v>
      </c>
      <c r="S59" s="18" t="n">
        <v>4.50859072</v>
      </c>
      <c r="T59" s="20" t="n">
        <v>0.32099109</v>
      </c>
    </row>
    <row r="60" spans="1:20">
      <c r="A60" s="15" t="s">
        <v>457</v>
      </c>
      <c r="B60" s="17" t="n">
        <v>4546</v>
      </c>
      <c r="C60" s="18">
        <f>(0.0/B60*100)</f>
        <v/>
      </c>
      <c r="D60" s="19" t="n">
        <v>4546</v>
      </c>
      <c r="E60" s="18" t="n">
        <v>48.33809443</v>
      </c>
      <c r="F60" s="20" t="n">
        <v>3.5169248</v>
      </c>
      <c r="G60" s="18" t="n">
        <v>24.83535134</v>
      </c>
      <c r="H60" s="20" t="n">
        <v>3.12801114</v>
      </c>
      <c r="I60" s="18" t="n">
        <v>7.90368863</v>
      </c>
      <c r="J60" s="20" t="n">
        <v>1.93235107</v>
      </c>
      <c r="K60" s="18" t="n">
        <v>6.02206436</v>
      </c>
      <c r="L60" s="20" t="n">
        <v>1.57329152</v>
      </c>
      <c r="M60" s="18" t="s">
        <v>404</v>
      </c>
      <c r="N60" s="20" t="s">
        <v>404</v>
      </c>
      <c r="O60" s="18" t="n">
        <v>0</v>
      </c>
      <c r="P60" s="20" t="n">
        <v>0</v>
      </c>
      <c r="Q60" s="18" t="n">
        <v>0</v>
      </c>
      <c r="R60" s="20" t="n">
        <v>0</v>
      </c>
      <c r="S60" s="18" t="n">
        <v>12.90080123</v>
      </c>
      <c r="T60" s="20" t="n">
        <v>1.91911875</v>
      </c>
    </row>
    <row r="61" spans="1:20">
      <c r="A61" s="15" t="s">
        <v>458</v>
      </c>
      <c r="B61" s="17" t="n">
        <v>6525</v>
      </c>
      <c r="C61" s="18">
        <f>(0.0/B61*100)</f>
        <v/>
      </c>
      <c r="D61" s="19" t="n">
        <v>6525</v>
      </c>
      <c r="E61" s="18" t="n">
        <v>89.10031621</v>
      </c>
      <c r="F61" s="20" t="n">
        <v>1.89345946</v>
      </c>
      <c r="G61" s="18" t="n">
        <v>6.96364998</v>
      </c>
      <c r="H61" s="20" t="n">
        <v>1.3809837</v>
      </c>
      <c r="I61" s="18" t="n">
        <v>3.23992808</v>
      </c>
      <c r="J61" s="20" t="n">
        <v>1.15831074</v>
      </c>
      <c r="K61" s="18" t="n">
        <v>0.69610573</v>
      </c>
      <c r="L61" s="20" t="n">
        <v>0.5816251</v>
      </c>
      <c r="M61" s="18" t="s">
        <v>404</v>
      </c>
      <c r="N61" s="20" t="s">
        <v>404</v>
      </c>
      <c r="O61" s="18" t="n">
        <v>0</v>
      </c>
      <c r="P61" s="20" t="n">
        <v>0</v>
      </c>
      <c r="Q61" s="18" t="n">
        <v>0</v>
      </c>
      <c r="R61" s="20" t="n">
        <v>0</v>
      </c>
      <c r="S61" s="18" t="n">
        <v>0</v>
      </c>
      <c r="T61" s="20" t="n">
        <v>0</v>
      </c>
    </row>
    <row r="62" spans="1:20">
      <c r="A62" s="15" t="s">
        <v>459</v>
      </c>
      <c r="B62" s="17" t="n">
        <v>4476</v>
      </c>
      <c r="C62" s="18">
        <f>(0.0/B62*100)</f>
        <v/>
      </c>
      <c r="D62" s="19" t="n">
        <v>4476</v>
      </c>
      <c r="E62" s="18" t="n">
        <v>88.13593202</v>
      </c>
      <c r="F62" s="20" t="n">
        <v>0.03135046</v>
      </c>
      <c r="G62" s="18" t="n">
        <v>1.44219895</v>
      </c>
      <c r="H62" s="20" t="n">
        <v>0.00163179</v>
      </c>
      <c r="I62" s="18" t="n">
        <v>5.43433921</v>
      </c>
      <c r="J62" s="20" t="n">
        <v>0.02308567</v>
      </c>
      <c r="K62" s="18" t="n">
        <v>2.39627634</v>
      </c>
      <c r="L62" s="20" t="n">
        <v>0.0027116</v>
      </c>
      <c r="M62" s="18" t="s">
        <v>404</v>
      </c>
      <c r="N62" s="20" t="s">
        <v>404</v>
      </c>
      <c r="O62" s="18" t="n">
        <v>0</v>
      </c>
      <c r="P62" s="20" t="n">
        <v>0</v>
      </c>
      <c r="Q62" s="18" t="n">
        <v>0</v>
      </c>
      <c r="R62" s="20" t="n">
        <v>0</v>
      </c>
      <c r="S62" s="18" t="n">
        <v>2.59125348</v>
      </c>
      <c r="T62" s="20" t="n">
        <v>0.01778128</v>
      </c>
    </row>
    <row r="63" spans="1:20">
      <c r="A63" s="15" t="s">
        <v>460</v>
      </c>
      <c r="B63" s="17" t="n">
        <v>5324</v>
      </c>
      <c r="C63" s="18">
        <f>(0.0/B63*100)</f>
        <v/>
      </c>
      <c r="D63" s="19" t="n">
        <v>5324</v>
      </c>
      <c r="E63" s="18" t="n">
        <v>75.29532834</v>
      </c>
      <c r="F63" s="20" t="n">
        <v>0.18243395</v>
      </c>
      <c r="G63" s="18" t="n">
        <v>10.0356483</v>
      </c>
      <c r="H63" s="20" t="n">
        <v>0.18629166</v>
      </c>
      <c r="I63" s="18" t="n">
        <v>0</v>
      </c>
      <c r="J63" s="20" t="n">
        <v>0</v>
      </c>
      <c r="K63" s="18" t="n">
        <v>0.87659984</v>
      </c>
      <c r="L63" s="20" t="n">
        <v>0.01941298</v>
      </c>
      <c r="M63" s="18" t="s">
        <v>404</v>
      </c>
      <c r="N63" s="20" t="s">
        <v>404</v>
      </c>
      <c r="O63" s="18" t="n">
        <v>0</v>
      </c>
      <c r="P63" s="20" t="n">
        <v>0</v>
      </c>
      <c r="Q63" s="18" t="n">
        <v>1.13585831</v>
      </c>
      <c r="R63" s="20" t="n">
        <v>0.04780728</v>
      </c>
      <c r="S63" s="18" t="n">
        <v>12.65656521</v>
      </c>
      <c r="T63" s="20" t="n">
        <v>0.08636342</v>
      </c>
    </row>
    <row r="64" spans="1:20">
      <c r="A64" s="15" t="s">
        <v>461</v>
      </c>
      <c r="B64" s="17" t="n">
        <v>3634</v>
      </c>
      <c r="C64" s="18">
        <f>(27.0/B64*100)</f>
        <v/>
      </c>
      <c r="D64" s="19" t="n">
        <v>3607</v>
      </c>
      <c r="E64" s="18" t="n">
        <v>62.83225292</v>
      </c>
      <c r="F64" s="20" t="n">
        <v>0.12023692</v>
      </c>
      <c r="G64" s="18" t="n">
        <v>9.334132970000001</v>
      </c>
      <c r="H64" s="20" t="n">
        <v>0.08756455</v>
      </c>
      <c r="I64" s="18" t="n">
        <v>13.86692654</v>
      </c>
      <c r="J64" s="20" t="n">
        <v>0.07766073</v>
      </c>
      <c r="K64" s="18" t="n">
        <v>1.06452844</v>
      </c>
      <c r="L64" s="20" t="n">
        <v>0.006352</v>
      </c>
      <c r="M64" s="18" t="s">
        <v>404</v>
      </c>
      <c r="N64" s="20" t="s">
        <v>404</v>
      </c>
      <c r="O64" s="18" t="n">
        <v>0.22463895</v>
      </c>
      <c r="P64" s="20" t="n">
        <v>0.01024975</v>
      </c>
      <c r="Q64" s="18" t="n">
        <v>1.60043006</v>
      </c>
      <c r="R64" s="20" t="n">
        <v>0.02219274</v>
      </c>
      <c r="S64" s="18" t="n">
        <v>11.07709012</v>
      </c>
      <c r="T64" s="20" t="n">
        <v>0.04720709</v>
      </c>
    </row>
    <row r="65" spans="1:20">
      <c r="A65" s="15" t="s">
        <v>462</v>
      </c>
      <c r="B65" s="17" t="n">
        <v>5325</v>
      </c>
      <c r="C65" s="18">
        <f>(0.0/B65*100)</f>
        <v/>
      </c>
      <c r="D65" s="19" t="n">
        <v>5325</v>
      </c>
      <c r="E65" s="18" t="n">
        <v>85.45200269</v>
      </c>
      <c r="F65" s="20" t="n">
        <v>2.52869148</v>
      </c>
      <c r="G65" s="18" t="n">
        <v>12.06584674</v>
      </c>
      <c r="H65" s="20" t="n">
        <v>2.34668062</v>
      </c>
      <c r="I65" s="18" t="n">
        <v>1.67201253</v>
      </c>
      <c r="J65" s="20" t="n">
        <v>0.85205331</v>
      </c>
      <c r="K65" s="18" t="n">
        <v>0.4846961</v>
      </c>
      <c r="L65" s="20" t="n">
        <v>0.34042393</v>
      </c>
      <c r="M65" s="18" t="s">
        <v>404</v>
      </c>
      <c r="N65" s="20" t="s">
        <v>404</v>
      </c>
      <c r="O65" s="18" t="n">
        <v>0</v>
      </c>
      <c r="P65" s="20" t="n">
        <v>0</v>
      </c>
      <c r="Q65" s="18" t="n">
        <v>0</v>
      </c>
      <c r="R65" s="20" t="n">
        <v>0</v>
      </c>
      <c r="S65" s="18" t="n">
        <v>0.32544194</v>
      </c>
      <c r="T65" s="20" t="n">
        <v>0.32553596</v>
      </c>
    </row>
    <row r="66" spans="1:20">
      <c r="A66" s="15" t="s">
        <v>463</v>
      </c>
      <c r="B66" s="17" t="n">
        <v>5665</v>
      </c>
      <c r="C66" s="18">
        <f>(0.0/B66*100)</f>
        <v/>
      </c>
      <c r="D66" s="19" t="n">
        <v>5665</v>
      </c>
      <c r="E66" s="18" t="n">
        <v>77.07352541</v>
      </c>
      <c r="F66" s="20" t="n">
        <v>0.13064761</v>
      </c>
      <c r="G66" s="18" t="n">
        <v>13.24342341</v>
      </c>
      <c r="H66" s="20" t="n">
        <v>0.08226845000000001</v>
      </c>
      <c r="I66" s="18" t="n">
        <v>0</v>
      </c>
      <c r="J66" s="20" t="n">
        <v>0</v>
      </c>
      <c r="K66" s="18" t="n">
        <v>9.68305118</v>
      </c>
      <c r="L66" s="20" t="n">
        <v>0.07867257</v>
      </c>
      <c r="M66" s="18" t="s">
        <v>404</v>
      </c>
      <c r="N66" s="20" t="s">
        <v>404</v>
      </c>
      <c r="O66" s="18" t="n">
        <v>0</v>
      </c>
      <c r="P66" s="20" t="n">
        <v>0</v>
      </c>
      <c r="Q66" s="18" t="n">
        <v>0</v>
      </c>
      <c r="R66" s="20" t="n">
        <v>0</v>
      </c>
      <c r="S66" s="18" t="n">
        <v>0</v>
      </c>
      <c r="T66" s="20" t="n">
        <v>0</v>
      </c>
    </row>
    <row r="67" spans="1:20">
      <c r="A67" s="15" t="s">
        <v>464</v>
      </c>
      <c r="B67" s="17" t="n">
        <v>6971</v>
      </c>
      <c r="C67" s="18">
        <f>(0.0/B67*100)</f>
        <v/>
      </c>
      <c r="D67" s="19" t="n">
        <v>6971</v>
      </c>
      <c r="E67" s="18" t="n">
        <v>82.29393639</v>
      </c>
      <c r="F67" s="20" t="n">
        <v>2.10531146</v>
      </c>
      <c r="G67" s="18" t="n">
        <v>3.03604396</v>
      </c>
      <c r="H67" s="20" t="n">
        <v>1.12176782</v>
      </c>
      <c r="I67" s="18" t="n">
        <v>5.8807137</v>
      </c>
      <c r="J67" s="20" t="n">
        <v>1.46894254</v>
      </c>
      <c r="K67" s="18" t="n">
        <v>8.079606220000001</v>
      </c>
      <c r="L67" s="20" t="n">
        <v>1.4675468</v>
      </c>
      <c r="M67" s="18" t="s">
        <v>404</v>
      </c>
      <c r="N67" s="20" t="s">
        <v>404</v>
      </c>
      <c r="O67" s="18" t="n">
        <v>0</v>
      </c>
      <c r="P67" s="20" t="n">
        <v>0</v>
      </c>
      <c r="Q67" s="18" t="n">
        <v>0</v>
      </c>
      <c r="R67" s="20" t="n">
        <v>0</v>
      </c>
      <c r="S67" s="18" t="n">
        <v>0.70969973</v>
      </c>
      <c r="T67" s="20" t="n">
        <v>0.46728562</v>
      </c>
    </row>
    <row r="68" spans="1:20">
      <c r="A68" s="15" t="s">
        <v>465</v>
      </c>
      <c r="B68" s="17" t="n">
        <v>12083</v>
      </c>
      <c r="C68" s="18">
        <f>(0.0/B68*100)</f>
        <v/>
      </c>
      <c r="D68" s="19" t="n">
        <v>12083</v>
      </c>
      <c r="E68" s="18" t="n">
        <v>71.91961836999999</v>
      </c>
      <c r="F68" s="20" t="n">
        <v>0.09608131</v>
      </c>
      <c r="G68" s="18" t="n">
        <v>25.94821003</v>
      </c>
      <c r="H68" s="20" t="n">
        <v>0.09766584</v>
      </c>
      <c r="I68" s="18" t="n">
        <v>0.09351271</v>
      </c>
      <c r="J68" s="20" t="n">
        <v>0.00885971</v>
      </c>
      <c r="K68" s="18" t="n">
        <v>1.47942025</v>
      </c>
      <c r="L68" s="20" t="n">
        <v>0.02879253</v>
      </c>
      <c r="M68" s="18" t="s">
        <v>404</v>
      </c>
      <c r="N68" s="20" t="s">
        <v>404</v>
      </c>
      <c r="O68" s="18" t="n">
        <v>0</v>
      </c>
      <c r="P68" s="20" t="n">
        <v>0</v>
      </c>
      <c r="Q68" s="18" t="n">
        <v>0</v>
      </c>
      <c r="R68" s="20" t="n">
        <v>0</v>
      </c>
      <c r="S68" s="18" t="n">
        <v>0.55923863</v>
      </c>
      <c r="T68" s="20" t="n">
        <v>0.01599522</v>
      </c>
    </row>
    <row r="69" spans="1:20">
      <c r="A69" s="15" t="s">
        <v>466</v>
      </c>
      <c r="B69" s="17" t="n">
        <v>4876</v>
      </c>
      <c r="C69" s="18">
        <f>(0.0/B69*100)</f>
        <v/>
      </c>
      <c r="D69" s="19" t="n">
        <v>4876</v>
      </c>
      <c r="E69" s="18" t="n">
        <v>66.5845193</v>
      </c>
      <c r="F69" s="20" t="n">
        <v>3.91046832</v>
      </c>
      <c r="G69" s="18" t="n">
        <v>29.08725852</v>
      </c>
      <c r="H69" s="20" t="n">
        <v>3.68873328</v>
      </c>
      <c r="I69" s="18" t="n">
        <v>3.34742272</v>
      </c>
      <c r="J69" s="20" t="n">
        <v>1.49558069</v>
      </c>
      <c r="K69" s="18" t="n">
        <v>0</v>
      </c>
      <c r="L69" s="20" t="n">
        <v>0</v>
      </c>
      <c r="M69" s="18" t="s">
        <v>404</v>
      </c>
      <c r="N69" s="20" t="s">
        <v>404</v>
      </c>
      <c r="O69" s="18" t="n">
        <v>0</v>
      </c>
      <c r="P69" s="20" t="n">
        <v>0</v>
      </c>
      <c r="Q69" s="18" t="n">
        <v>0</v>
      </c>
      <c r="R69" s="20" t="n">
        <v>0</v>
      </c>
      <c r="S69" s="18" t="n">
        <v>0.98079946</v>
      </c>
      <c r="T69" s="20" t="n">
        <v>0.70844452</v>
      </c>
    </row>
    <row r="70" spans="1:20">
      <c r="A70" s="15" t="s">
        <v>467</v>
      </c>
      <c r="B70" s="17" t="n">
        <v>6036</v>
      </c>
      <c r="C70" s="18">
        <f>(0.0/B70*100)</f>
        <v/>
      </c>
      <c r="D70" s="19" t="n">
        <v>6036</v>
      </c>
      <c r="E70" s="18" t="n">
        <v>79.70595016999999</v>
      </c>
      <c r="F70" s="20" t="n">
        <v>3.05060925</v>
      </c>
      <c r="G70" s="18" t="n">
        <v>18.69169118</v>
      </c>
      <c r="H70" s="20" t="n">
        <v>3.0248452</v>
      </c>
      <c r="I70" s="18" t="n">
        <v>0.59902299</v>
      </c>
      <c r="J70" s="20" t="n">
        <v>0.59505598</v>
      </c>
      <c r="K70" s="18" t="n">
        <v>0.87616437</v>
      </c>
      <c r="L70" s="20" t="n">
        <v>0.50868684</v>
      </c>
      <c r="M70" s="18" t="s">
        <v>404</v>
      </c>
      <c r="N70" s="20" t="s">
        <v>404</v>
      </c>
      <c r="O70" s="18" t="n">
        <v>0</v>
      </c>
      <c r="P70" s="20" t="n">
        <v>0</v>
      </c>
      <c r="Q70" s="18" t="n">
        <v>0</v>
      </c>
      <c r="R70" s="20" t="n">
        <v>0</v>
      </c>
      <c r="S70" s="18" t="n">
        <v>0.12717129</v>
      </c>
      <c r="T70" s="20" t="n">
        <v>0.18065549</v>
      </c>
    </row>
    <row r="71" spans="1:20">
      <c r="A71" s="15" t="s">
        <v>468</v>
      </c>
      <c r="B71" s="17" t="n">
        <v>6115</v>
      </c>
      <c r="C71" s="18">
        <f>(0.0/B71*100)</f>
        <v/>
      </c>
      <c r="D71" s="19" t="n">
        <v>6115</v>
      </c>
      <c r="E71" s="18" t="n">
        <v>91.77124627000001</v>
      </c>
      <c r="F71" s="20" t="n">
        <v>0.24094171</v>
      </c>
      <c r="G71" s="18" t="n">
        <v>5.83341408</v>
      </c>
      <c r="H71" s="20" t="n">
        <v>0.47639492</v>
      </c>
      <c r="I71" s="18" t="n">
        <v>0</v>
      </c>
      <c r="J71" s="20" t="n">
        <v>0</v>
      </c>
      <c r="K71" s="18" t="n">
        <v>0.6736043900000001</v>
      </c>
      <c r="L71" s="20" t="n">
        <v>0.00628085</v>
      </c>
      <c r="M71" s="18" t="s">
        <v>404</v>
      </c>
      <c r="N71" s="20" t="s">
        <v>404</v>
      </c>
      <c r="O71" s="18" t="n">
        <v>0</v>
      </c>
      <c r="P71" s="20" t="n">
        <v>0</v>
      </c>
      <c r="Q71" s="18" t="n">
        <v>0</v>
      </c>
      <c r="R71" s="20" t="n">
        <v>0</v>
      </c>
      <c r="S71" s="18" t="n">
        <v>1.72173526</v>
      </c>
      <c r="T71" s="20" t="n">
        <v>0.69660952</v>
      </c>
    </row>
    <row r="72" spans="1:20">
      <c r="A72" s="15" t="s">
        <v>469</v>
      </c>
      <c r="B72" s="17" t="n">
        <v>7708</v>
      </c>
      <c r="C72" s="18">
        <f>(0.0/B72*100)</f>
        <v/>
      </c>
      <c r="D72" s="19" t="n">
        <v>7708</v>
      </c>
      <c r="E72" s="18" t="n">
        <v>71.4466072</v>
      </c>
      <c r="F72" s="20" t="n">
        <v>3.24263831</v>
      </c>
      <c r="G72" s="18" t="n">
        <v>17.37395696</v>
      </c>
      <c r="H72" s="20" t="n">
        <v>2.92651827</v>
      </c>
      <c r="I72" s="18" t="n">
        <v>1.50518026</v>
      </c>
      <c r="J72" s="20" t="n">
        <v>0.48998511</v>
      </c>
      <c r="K72" s="18" t="n">
        <v>7.24601834</v>
      </c>
      <c r="L72" s="20" t="n">
        <v>1.46062111</v>
      </c>
      <c r="M72" s="18" t="s">
        <v>404</v>
      </c>
      <c r="N72" s="20" t="s">
        <v>404</v>
      </c>
      <c r="O72" s="18" t="n">
        <v>0</v>
      </c>
      <c r="P72" s="20" t="n">
        <v>0</v>
      </c>
      <c r="Q72" s="18" t="n">
        <v>0</v>
      </c>
      <c r="R72" s="20" t="n">
        <v>0</v>
      </c>
      <c r="S72" s="18" t="n">
        <v>2.42823724</v>
      </c>
      <c r="T72" s="20" t="n">
        <v>1.03565461</v>
      </c>
    </row>
    <row r="73" spans="1:20">
      <c r="A73" s="15" t="s">
        <v>470</v>
      </c>
      <c r="B73" s="17" t="n">
        <v>8249</v>
      </c>
      <c r="C73" s="18">
        <f>(0.0/B73*100)</f>
        <v/>
      </c>
      <c r="D73" s="19" t="n">
        <v>8249</v>
      </c>
      <c r="E73" s="18" t="n">
        <v>89.75705812</v>
      </c>
      <c r="F73" s="20" t="n">
        <v>2.26599028</v>
      </c>
      <c r="G73" s="18" t="n">
        <v>6.49608722</v>
      </c>
      <c r="H73" s="20" t="n">
        <v>2.01375481</v>
      </c>
      <c r="I73" s="18" t="n">
        <v>1.43108051</v>
      </c>
      <c r="J73" s="20" t="n">
        <v>1.01322574</v>
      </c>
      <c r="K73" s="18" t="n">
        <v>2.31577415</v>
      </c>
      <c r="L73" s="20" t="n">
        <v>1.11523698</v>
      </c>
      <c r="M73" s="18" t="s">
        <v>404</v>
      </c>
      <c r="N73" s="20" t="s">
        <v>404</v>
      </c>
      <c r="O73" s="18" t="n">
        <v>0</v>
      </c>
      <c r="P73" s="20" t="n">
        <v>0</v>
      </c>
      <c r="Q73" s="18" t="n">
        <v>0</v>
      </c>
      <c r="R73" s="20" t="n">
        <v>0</v>
      </c>
      <c r="S73" s="18" t="n">
        <v>0</v>
      </c>
      <c r="T73" s="20" t="n">
        <v>0</v>
      </c>
    </row>
    <row r="74" spans="1:20">
      <c r="A74" s="15" t="s">
        <v>471</v>
      </c>
      <c r="B74" s="17" t="n">
        <v>4692</v>
      </c>
      <c r="C74" s="18">
        <f>(484.0/B74*100)</f>
        <v/>
      </c>
      <c r="D74" s="19" t="n">
        <v>4208</v>
      </c>
      <c r="E74" s="18" t="n">
        <v>68.64944303999999</v>
      </c>
      <c r="F74" s="20" t="n">
        <v>0.2725333</v>
      </c>
      <c r="G74" s="18" t="n">
        <v>3.28117882</v>
      </c>
      <c r="H74" s="20" t="n">
        <v>0.06383132</v>
      </c>
      <c r="I74" s="18" t="n">
        <v>4.16293882</v>
      </c>
      <c r="J74" s="20" t="n">
        <v>0.09655692</v>
      </c>
      <c r="K74" s="18" t="n">
        <v>16.87029205</v>
      </c>
      <c r="L74" s="20" t="n">
        <v>0.27544467</v>
      </c>
      <c r="M74" s="18" t="s">
        <v>404</v>
      </c>
      <c r="N74" s="20" t="s">
        <v>404</v>
      </c>
      <c r="O74" s="18" t="n">
        <v>0</v>
      </c>
      <c r="P74" s="20" t="n">
        <v>0</v>
      </c>
      <c r="Q74" s="18" t="n">
        <v>0</v>
      </c>
      <c r="R74" s="20" t="n">
        <v>0</v>
      </c>
      <c r="S74" s="18" t="n">
        <v>7.03614727</v>
      </c>
      <c r="T74" s="20" t="n">
        <v>0.11053921</v>
      </c>
    </row>
    <row r="75" spans="1:20">
      <c r="A75" s="15" t="s">
        <v>472</v>
      </c>
      <c r="B75" s="17" t="n">
        <v>5375</v>
      </c>
      <c r="C75" s="18">
        <f>(483.0/B75*100)</f>
        <v/>
      </c>
      <c r="D75" s="19" t="n">
        <v>4892</v>
      </c>
      <c r="E75" s="18" t="n">
        <v>32.47327863</v>
      </c>
      <c r="F75" s="20" t="n">
        <v>3.90086278</v>
      </c>
      <c r="G75" s="18" t="n">
        <v>18.01595902</v>
      </c>
      <c r="H75" s="20" t="n">
        <v>3.43304241</v>
      </c>
      <c r="I75" s="18" t="n">
        <v>24.50309987</v>
      </c>
      <c r="J75" s="20" t="n">
        <v>3.92072558</v>
      </c>
      <c r="K75" s="18" t="n">
        <v>21.33360874</v>
      </c>
      <c r="L75" s="20" t="n">
        <v>3.59136278</v>
      </c>
      <c r="M75" s="18" t="s">
        <v>404</v>
      </c>
      <c r="N75" s="20" t="s">
        <v>404</v>
      </c>
      <c r="O75" s="18" t="n">
        <v>0</v>
      </c>
      <c r="P75" s="20" t="n">
        <v>0</v>
      </c>
      <c r="Q75" s="18" t="n">
        <v>0</v>
      </c>
      <c r="R75" s="20" t="n">
        <v>0</v>
      </c>
      <c r="S75" s="18" t="n">
        <v>3.67405374</v>
      </c>
      <c r="T75" s="20" t="n">
        <v>1.65909773</v>
      </c>
    </row>
    <row r="76" spans="1:20">
      <c r="A76" s="15" t="s">
        <v>473</v>
      </c>
      <c r="B76" s="17" t="n">
        <v>14167</v>
      </c>
      <c r="C76" s="18">
        <f>(1400.0/B76*100)</f>
        <v/>
      </c>
      <c r="D76" s="19" t="n">
        <v>12767</v>
      </c>
      <c r="E76" s="18" t="n">
        <v>80.84344163999999</v>
      </c>
      <c r="F76" s="20" t="n">
        <v>2.18342305</v>
      </c>
      <c r="G76" s="18" t="n">
        <v>8.92596075</v>
      </c>
      <c r="H76" s="20" t="n">
        <v>1.55620437</v>
      </c>
      <c r="I76" s="18" t="n">
        <v>0.31984178</v>
      </c>
      <c r="J76" s="20" t="n">
        <v>0.00640428</v>
      </c>
      <c r="K76" s="18" t="n">
        <v>7.80043097</v>
      </c>
      <c r="L76" s="20" t="n">
        <v>1.76867471</v>
      </c>
      <c r="M76" s="18" t="s">
        <v>404</v>
      </c>
      <c r="N76" s="20" t="s">
        <v>404</v>
      </c>
      <c r="O76" s="18" t="n">
        <v>0</v>
      </c>
      <c r="P76" s="20" t="n">
        <v>0</v>
      </c>
      <c r="Q76" s="18" t="n">
        <v>0</v>
      </c>
      <c r="R76" s="20" t="n">
        <v>0</v>
      </c>
      <c r="S76" s="18" t="n">
        <v>2.11032486</v>
      </c>
      <c r="T76" s="20" t="n">
        <v>0.80939342</v>
      </c>
    </row>
    <row r="77" spans="1:20">
      <c r="A77" s="15" t="s">
        <v>474</v>
      </c>
      <c r="B77" s="17" t="n">
        <v>6062</v>
      </c>
      <c r="C77" s="18">
        <f>(12.0/B77*100)</f>
        <v/>
      </c>
      <c r="D77" s="19" t="n">
        <v>6050</v>
      </c>
      <c r="E77" s="18" t="n">
        <v>63.22897479</v>
      </c>
      <c r="F77" s="20" t="n">
        <v>2.82114118</v>
      </c>
      <c r="G77" s="18" t="n">
        <v>8.685863830000001</v>
      </c>
      <c r="H77" s="20" t="n">
        <v>1.68986107</v>
      </c>
      <c r="I77" s="18" t="n">
        <v>18.16034955</v>
      </c>
      <c r="J77" s="20" t="n">
        <v>2.14057314</v>
      </c>
      <c r="K77" s="18" t="n">
        <v>9.924811829999999</v>
      </c>
      <c r="L77" s="20" t="n">
        <v>2.12026922</v>
      </c>
      <c r="M77" s="18" t="s">
        <v>404</v>
      </c>
      <c r="N77" s="20" t="s">
        <v>404</v>
      </c>
      <c r="O77" s="18" t="n">
        <v>0</v>
      </c>
      <c r="P77" s="20" t="n">
        <v>0</v>
      </c>
      <c r="Q77" s="18" t="n">
        <v>0</v>
      </c>
      <c r="R77" s="20" t="n">
        <v>0</v>
      </c>
      <c r="S77" s="18" t="n">
        <v>0</v>
      </c>
      <c r="T77" s="20" t="n">
        <v>0</v>
      </c>
    </row>
    <row r="78" spans="1:20">
      <c r="A78" s="15" t="s">
        <v>475</v>
      </c>
      <c r="B78" s="17" t="n">
        <v>5826</v>
      </c>
      <c r="C78" s="18">
        <f>(0.0/B78*100)</f>
        <v/>
      </c>
      <c r="D78" s="19" t="n">
        <v>5826</v>
      </c>
      <c r="E78" s="18" t="n">
        <v>94.92226719</v>
      </c>
      <c r="F78" s="20" t="n">
        <v>1.90517236</v>
      </c>
      <c r="G78" s="18" t="n">
        <v>1.85581474</v>
      </c>
      <c r="H78" s="20" t="n">
        <v>0.95633758</v>
      </c>
      <c r="I78" s="18" t="n">
        <v>0</v>
      </c>
      <c r="J78" s="20" t="n">
        <v>0</v>
      </c>
      <c r="K78" s="18" t="n">
        <v>0</v>
      </c>
      <c r="L78" s="20" t="n">
        <v>0</v>
      </c>
      <c r="M78" s="18" t="s">
        <v>404</v>
      </c>
      <c r="N78" s="20" t="s">
        <v>404</v>
      </c>
      <c r="O78" s="18" t="n">
        <v>0</v>
      </c>
      <c r="P78" s="20" t="n">
        <v>0</v>
      </c>
      <c r="Q78" s="18" t="n">
        <v>0</v>
      </c>
      <c r="R78" s="20" t="n">
        <v>0</v>
      </c>
      <c r="S78" s="18" t="n">
        <v>3.22191807</v>
      </c>
      <c r="T78" s="20" t="n">
        <v>1.40822369</v>
      </c>
    </row>
    <row customHeight="1" ht="25" r="79" spans="1:20">
      <c r="A79" s="15" t="s">
        <v>476</v>
      </c>
      <c r="B79" s="17" t="n">
        <v>1657</v>
      </c>
      <c r="C79" s="18">
        <f>(21.0/B79*100)</f>
        <v/>
      </c>
      <c r="D79" s="19" t="n">
        <v>1636</v>
      </c>
      <c r="E79" s="18" t="n">
        <v>64.14687207</v>
      </c>
      <c r="F79" s="20" t="n">
        <v>6.84666057</v>
      </c>
      <c r="G79" s="18" t="n">
        <v>12.79595493</v>
      </c>
      <c r="H79" s="20" t="n">
        <v>5.3618043</v>
      </c>
      <c r="I79" s="18" t="n">
        <v>7.08298788</v>
      </c>
      <c r="J79" s="20" t="n">
        <v>4.19480003</v>
      </c>
      <c r="K79" s="18" t="n">
        <v>10.01034437</v>
      </c>
      <c r="L79" s="20" t="n">
        <v>3.93866855</v>
      </c>
      <c r="M79" s="18" t="s">
        <v>404</v>
      </c>
      <c r="N79" s="20" t="s">
        <v>404</v>
      </c>
      <c r="O79" s="18" t="n">
        <v>0</v>
      </c>
      <c r="P79" s="20" t="n">
        <v>0</v>
      </c>
      <c r="Q79" s="18" t="n">
        <v>0</v>
      </c>
      <c r="R79" s="20" t="n">
        <v>0</v>
      </c>
      <c r="S79" s="18" t="n">
        <v>5.96384075</v>
      </c>
      <c r="T79" s="20" t="n">
        <v>3.0193592</v>
      </c>
    </row>
    <row r="80" spans="1:20">
      <c r="A80" s="15" t="s">
        <v>477</v>
      </c>
      <c r="B80" s="17" t="n">
        <v>7841</v>
      </c>
      <c r="C80" s="18">
        <f>(0.0/B80*100)</f>
        <v/>
      </c>
      <c r="D80" s="19" t="n">
        <v>7841</v>
      </c>
      <c r="E80" s="18" t="n">
        <v>76.88961629000001</v>
      </c>
      <c r="F80" s="20" t="n">
        <v>3.06569444</v>
      </c>
      <c r="G80" s="18" t="n">
        <v>22.10724689</v>
      </c>
      <c r="H80" s="20" t="n">
        <v>2.95694932</v>
      </c>
      <c r="I80" s="18" t="n">
        <v>1.00313682</v>
      </c>
      <c r="J80" s="20" t="n">
        <v>0.78226582</v>
      </c>
      <c r="K80" s="18" t="n">
        <v>0</v>
      </c>
      <c r="L80" s="20" t="n">
        <v>0</v>
      </c>
      <c r="M80" s="18" t="s">
        <v>404</v>
      </c>
      <c r="N80" s="20" t="s">
        <v>404</v>
      </c>
      <c r="O80" s="18" t="n">
        <v>0</v>
      </c>
      <c r="P80" s="20" t="n">
        <v>0</v>
      </c>
      <c r="Q80" s="18" t="n">
        <v>0</v>
      </c>
      <c r="R80" s="20" t="n">
        <v>0</v>
      </c>
      <c r="S80" s="18" t="n">
        <v>0</v>
      </c>
      <c r="T80" s="20" t="n">
        <v>0</v>
      </c>
    </row>
    <row r="81" spans="1:20">
      <c r="A81" s="21" t="s">
        <v>478</v>
      </c>
      <c r="B81" s="17" t="n">
        <v>8861</v>
      </c>
      <c r="C81" s="18">
        <f>(0.0/B81*100)</f>
        <v/>
      </c>
      <c r="D81" s="19" t="n">
        <v>8861</v>
      </c>
      <c r="E81" s="18" t="n">
        <v>94.11007754000001</v>
      </c>
      <c r="F81" s="20" t="n">
        <v>1.95614074</v>
      </c>
      <c r="G81" s="18" t="n">
        <v>3.23854652</v>
      </c>
      <c r="H81" s="20" t="n">
        <v>1.45008755</v>
      </c>
      <c r="I81" s="18" t="n">
        <v>2.0188735</v>
      </c>
      <c r="J81" s="20" t="n">
        <v>1.16202667</v>
      </c>
      <c r="K81" s="18" t="n">
        <v>0.01997943</v>
      </c>
      <c r="L81" s="20" t="n">
        <v>0.00074735</v>
      </c>
      <c r="M81" s="18" t="s">
        <v>404</v>
      </c>
      <c r="N81" s="20" t="s">
        <v>404</v>
      </c>
      <c r="O81" s="18" t="n">
        <v>0</v>
      </c>
      <c r="P81" s="20" t="n">
        <v>0</v>
      </c>
      <c r="Q81" s="18" t="n">
        <v>0</v>
      </c>
      <c r="R81" s="20" t="n">
        <v>0</v>
      </c>
      <c r="S81" s="18" t="n">
        <v>0.61252301</v>
      </c>
      <c r="T81" s="20" t="n">
        <v>0.60917082</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693</v>
      </c>
    </row>
    <row customHeight="1" ht="30" r="4" spans="1:20">
      <c r="A4" s="6" t="n"/>
      <c r="B4" s="7" t="s">
        <v>385</v>
      </c>
      <c r="C4" s="7" t="s">
        <v>386</v>
      </c>
      <c r="D4" s="8" t="s">
        <v>385</v>
      </c>
      <c r="E4" s="9" t="s">
        <v>504</v>
      </c>
      <c r="F4" s="10" t="n"/>
      <c r="G4" s="9" t="s">
        <v>689</v>
      </c>
      <c r="H4" s="10" t="n"/>
      <c r="I4" s="9" t="s">
        <v>690</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47.43889889</v>
      </c>
      <c r="F7" s="20" t="n">
        <v>2.27566648</v>
      </c>
      <c r="G7" s="18" t="n">
        <v>31.16584825</v>
      </c>
      <c r="H7" s="20" t="n">
        <v>2.08032581</v>
      </c>
      <c r="I7" s="18" t="n">
        <v>14.20715201</v>
      </c>
      <c r="J7" s="20" t="n">
        <v>1.37553705</v>
      </c>
      <c r="K7" s="18" t="n">
        <v>5.82194794</v>
      </c>
      <c r="L7" s="20" t="n">
        <v>0.8727117599999999</v>
      </c>
      <c r="M7" s="18" t="s">
        <v>404</v>
      </c>
      <c r="N7" s="20" t="s">
        <v>404</v>
      </c>
      <c r="O7" s="18" t="n">
        <v>0</v>
      </c>
      <c r="P7" s="20" t="n">
        <v>0</v>
      </c>
      <c r="Q7" s="18" t="n">
        <v>0</v>
      </c>
      <c r="R7" s="20" t="n">
        <v>0</v>
      </c>
      <c r="S7" s="18" t="n">
        <v>1.36615292</v>
      </c>
      <c r="T7" s="20" t="n">
        <v>0.4737676</v>
      </c>
    </row>
    <row r="8" spans="1:20">
      <c r="A8" s="15" t="s">
        <v>405</v>
      </c>
      <c r="B8" s="17" t="n">
        <v>7007</v>
      </c>
      <c r="C8" s="18">
        <f>(0.0/B8*100)</f>
        <v/>
      </c>
      <c r="D8" s="19" t="n">
        <v>7007</v>
      </c>
      <c r="E8" s="18" t="n">
        <v>21.50023758</v>
      </c>
      <c r="F8" s="20" t="n">
        <v>3.15589852</v>
      </c>
      <c r="G8" s="18" t="n">
        <v>33.95150331</v>
      </c>
      <c r="H8" s="20" t="n">
        <v>3.0137924</v>
      </c>
      <c r="I8" s="18" t="n">
        <v>28.24950513</v>
      </c>
      <c r="J8" s="20" t="n">
        <v>2.51366847</v>
      </c>
      <c r="K8" s="18" t="n">
        <v>13.69775382</v>
      </c>
      <c r="L8" s="20" t="n">
        <v>2.51564148</v>
      </c>
      <c r="M8" s="18" t="s">
        <v>404</v>
      </c>
      <c r="N8" s="20" t="s">
        <v>404</v>
      </c>
      <c r="O8" s="18" t="n">
        <v>0</v>
      </c>
      <c r="P8" s="20" t="n">
        <v>0</v>
      </c>
      <c r="Q8" s="18" t="n">
        <v>0</v>
      </c>
      <c r="R8" s="20" t="n">
        <v>0</v>
      </c>
      <c r="S8" s="18" t="n">
        <v>2.60100016</v>
      </c>
      <c r="T8" s="20" t="n">
        <v>1.23553962</v>
      </c>
    </row>
    <row r="9" spans="1:20">
      <c r="A9" s="15" t="s">
        <v>406</v>
      </c>
      <c r="B9" s="17" t="n">
        <v>9651</v>
      </c>
      <c r="C9" s="18">
        <f>(200.0/B9*100)</f>
        <v/>
      </c>
      <c r="D9" s="19" t="n">
        <v>9451</v>
      </c>
      <c r="E9" s="18" t="n">
        <v>29.55172203</v>
      </c>
      <c r="F9" s="20" t="n">
        <v>2.55057666</v>
      </c>
      <c r="G9" s="18" t="n">
        <v>26.52527671</v>
      </c>
      <c r="H9" s="20" t="n">
        <v>2.68845437</v>
      </c>
      <c r="I9" s="18" t="n">
        <v>18.65233683</v>
      </c>
      <c r="J9" s="20" t="n">
        <v>2.40795621</v>
      </c>
      <c r="K9" s="18" t="n">
        <v>4.44395698</v>
      </c>
      <c r="L9" s="20" t="n">
        <v>1.11764921</v>
      </c>
      <c r="M9" s="18" t="s">
        <v>404</v>
      </c>
      <c r="N9" s="20" t="s">
        <v>404</v>
      </c>
      <c r="O9" s="18" t="n">
        <v>0</v>
      </c>
      <c r="P9" s="20" t="n">
        <v>0</v>
      </c>
      <c r="Q9" s="18" t="n">
        <v>0</v>
      </c>
      <c r="R9" s="20" t="n">
        <v>0</v>
      </c>
      <c r="S9" s="18" t="n">
        <v>20.82670746</v>
      </c>
      <c r="T9" s="20" t="n">
        <v>2.39058378</v>
      </c>
    </row>
    <row r="10" spans="1:20">
      <c r="A10" s="15" t="s">
        <v>407</v>
      </c>
      <c r="B10" s="17" t="n">
        <v>20058</v>
      </c>
      <c r="C10" s="18">
        <f>(3112.0/B10*100)</f>
        <v/>
      </c>
      <c r="D10" s="19" t="n">
        <v>16946</v>
      </c>
      <c r="E10" s="18" t="n">
        <v>37.32799598</v>
      </c>
      <c r="F10" s="20" t="n">
        <v>2.91038509</v>
      </c>
      <c r="G10" s="18" t="n">
        <v>28.03219464</v>
      </c>
      <c r="H10" s="20" t="n">
        <v>2.73044343</v>
      </c>
      <c r="I10" s="18" t="n">
        <v>17.09727863</v>
      </c>
      <c r="J10" s="20" t="n">
        <v>1.77390928</v>
      </c>
      <c r="K10" s="18" t="n">
        <v>15.87430719</v>
      </c>
      <c r="L10" s="20" t="n">
        <v>1.82149421</v>
      </c>
      <c r="M10" s="18" t="s">
        <v>404</v>
      </c>
      <c r="N10" s="20" t="s">
        <v>404</v>
      </c>
      <c r="O10" s="18" t="n">
        <v>0</v>
      </c>
      <c r="P10" s="20" t="n">
        <v>0</v>
      </c>
      <c r="Q10" s="18" t="n">
        <v>0</v>
      </c>
      <c r="R10" s="20" t="n">
        <v>0</v>
      </c>
      <c r="S10" s="18" t="n">
        <v>1.66822356</v>
      </c>
      <c r="T10" s="20" t="n">
        <v>0.75180307</v>
      </c>
    </row>
    <row r="11" spans="1:20">
      <c r="A11" s="15" t="s">
        <v>408</v>
      </c>
      <c r="B11" s="17" t="n">
        <v>7053</v>
      </c>
      <c r="C11" s="18">
        <f>(212.0/B11*100)</f>
        <v/>
      </c>
      <c r="D11" s="19" t="n">
        <v>6841</v>
      </c>
      <c r="E11" s="18" t="n">
        <v>59.74540125</v>
      </c>
      <c r="F11" s="20" t="n">
        <v>4.31281259</v>
      </c>
      <c r="G11" s="18" t="n">
        <v>5.99236619</v>
      </c>
      <c r="H11" s="20" t="n">
        <v>1.7491043</v>
      </c>
      <c r="I11" s="18" t="n">
        <v>26.3252395</v>
      </c>
      <c r="J11" s="20" t="n">
        <v>3.39708065</v>
      </c>
      <c r="K11" s="18" t="n">
        <v>7.93699306</v>
      </c>
      <c r="L11" s="20" t="n">
        <v>2.18453796</v>
      </c>
      <c r="M11" s="18" t="s">
        <v>404</v>
      </c>
      <c r="N11" s="20" t="s">
        <v>404</v>
      </c>
      <c r="O11" s="18" t="n">
        <v>0</v>
      </c>
      <c r="P11" s="20" t="n">
        <v>0</v>
      </c>
      <c r="Q11" s="18" t="n">
        <v>0</v>
      </c>
      <c r="R11" s="20" t="n">
        <v>0</v>
      </c>
      <c r="S11" s="18" t="n">
        <v>0</v>
      </c>
      <c r="T11" s="20" t="n">
        <v>0</v>
      </c>
    </row>
    <row r="12" spans="1:20">
      <c r="A12" s="15" t="s">
        <v>409</v>
      </c>
      <c r="B12" s="17" t="n">
        <v>6894</v>
      </c>
      <c r="C12" s="18">
        <f>(106.0/B12*100)</f>
        <v/>
      </c>
      <c r="D12" s="19" t="n">
        <v>6788</v>
      </c>
      <c r="E12" s="18" t="n">
        <v>26.34483393</v>
      </c>
      <c r="F12" s="20" t="n">
        <v>2.5689407</v>
      </c>
      <c r="G12" s="18" t="n">
        <v>46.90963751</v>
      </c>
      <c r="H12" s="20" t="n">
        <v>3.1820448</v>
      </c>
      <c r="I12" s="18" t="n">
        <v>22.55821713</v>
      </c>
      <c r="J12" s="20" t="n">
        <v>2.57032897</v>
      </c>
      <c r="K12" s="18" t="n">
        <v>3.67585742</v>
      </c>
      <c r="L12" s="20" t="n">
        <v>0.99786907</v>
      </c>
      <c r="M12" s="18" t="s">
        <v>404</v>
      </c>
      <c r="N12" s="20" t="s">
        <v>404</v>
      </c>
      <c r="O12" s="18" t="n">
        <v>0</v>
      </c>
      <c r="P12" s="20" t="n">
        <v>0</v>
      </c>
      <c r="Q12" s="18" t="n">
        <v>0</v>
      </c>
      <c r="R12" s="20" t="n">
        <v>0</v>
      </c>
      <c r="S12" s="18" t="n">
        <v>0.51145401</v>
      </c>
      <c r="T12" s="20" t="n">
        <v>0.45378692</v>
      </c>
    </row>
    <row r="13" spans="1:20">
      <c r="A13" s="15" t="s">
        <v>410</v>
      </c>
      <c r="B13" s="17" t="n">
        <v>7161</v>
      </c>
      <c r="C13" s="18">
        <f>(1175.0/B13*100)</f>
        <v/>
      </c>
      <c r="D13" s="19" t="n">
        <v>5986</v>
      </c>
      <c r="E13" s="18" t="n">
        <v>20.89859545</v>
      </c>
      <c r="F13" s="20" t="n">
        <v>2.93989058</v>
      </c>
      <c r="G13" s="18" t="n">
        <v>31.73790024</v>
      </c>
      <c r="H13" s="20" t="n">
        <v>2.99670813</v>
      </c>
      <c r="I13" s="18" t="n">
        <v>25.5505556</v>
      </c>
      <c r="J13" s="20" t="n">
        <v>2.78987856</v>
      </c>
      <c r="K13" s="18" t="n">
        <v>20.41743125</v>
      </c>
      <c r="L13" s="20" t="n">
        <v>3.01560547</v>
      </c>
      <c r="M13" s="18" t="s">
        <v>404</v>
      </c>
      <c r="N13" s="20" t="s">
        <v>404</v>
      </c>
      <c r="O13" s="18" t="n">
        <v>0</v>
      </c>
      <c r="P13" s="20" t="n">
        <v>0</v>
      </c>
      <c r="Q13" s="18" t="n">
        <v>0</v>
      </c>
      <c r="R13" s="20" t="n">
        <v>0</v>
      </c>
      <c r="S13" s="18" t="n">
        <v>1.39551745</v>
      </c>
      <c r="T13" s="20" t="n">
        <v>0.64378469</v>
      </c>
    </row>
    <row r="14" spans="1:20">
      <c r="A14" s="15" t="s">
        <v>411</v>
      </c>
      <c r="B14" s="17" t="n">
        <v>5587</v>
      </c>
      <c r="C14" s="18">
        <f>(0.0/B14*100)</f>
        <v/>
      </c>
      <c r="D14" s="19" t="n">
        <v>5587</v>
      </c>
      <c r="E14" s="18" t="n">
        <v>67.99325345</v>
      </c>
      <c r="F14" s="20" t="n">
        <v>2.60584564</v>
      </c>
      <c r="G14" s="18" t="n">
        <v>21.7814831</v>
      </c>
      <c r="H14" s="20" t="n">
        <v>2.05470635</v>
      </c>
      <c r="I14" s="18" t="n">
        <v>9.37876773</v>
      </c>
      <c r="J14" s="20" t="n">
        <v>1.91598412</v>
      </c>
      <c r="K14" s="18" t="n">
        <v>0.24918639</v>
      </c>
      <c r="L14" s="20" t="n">
        <v>0.24672258</v>
      </c>
      <c r="M14" s="18" t="s">
        <v>404</v>
      </c>
      <c r="N14" s="20" t="s">
        <v>404</v>
      </c>
      <c r="O14" s="18" t="n">
        <v>0</v>
      </c>
      <c r="P14" s="20" t="n">
        <v>0</v>
      </c>
      <c r="Q14" s="18" t="n">
        <v>0</v>
      </c>
      <c r="R14" s="20" t="n">
        <v>0</v>
      </c>
      <c r="S14" s="18" t="n">
        <v>0.59730934</v>
      </c>
      <c r="T14" s="20" t="n">
        <v>0.39659582</v>
      </c>
    </row>
    <row r="15" spans="1:20">
      <c r="A15" s="15" t="s">
        <v>412</v>
      </c>
      <c r="B15" s="17" t="n">
        <v>5882</v>
      </c>
      <c r="C15" s="18">
        <f>(0.0/B15*100)</f>
        <v/>
      </c>
      <c r="D15" s="19" t="n">
        <v>5882</v>
      </c>
      <c r="E15" s="18" t="n">
        <v>44.43725882</v>
      </c>
      <c r="F15" s="20" t="n">
        <v>3.71487104</v>
      </c>
      <c r="G15" s="18" t="n">
        <v>34.03788632</v>
      </c>
      <c r="H15" s="20" t="n">
        <v>3.45614555</v>
      </c>
      <c r="I15" s="18" t="n">
        <v>14.16279927</v>
      </c>
      <c r="J15" s="20" t="n">
        <v>2.5949993</v>
      </c>
      <c r="K15" s="18" t="n">
        <v>7.36205559</v>
      </c>
      <c r="L15" s="20" t="n">
        <v>2.16605818</v>
      </c>
      <c r="M15" s="18" t="s">
        <v>404</v>
      </c>
      <c r="N15" s="20" t="s">
        <v>404</v>
      </c>
      <c r="O15" s="18" t="n">
        <v>0</v>
      </c>
      <c r="P15" s="20" t="n">
        <v>0</v>
      </c>
      <c r="Q15" s="18" t="n">
        <v>0</v>
      </c>
      <c r="R15" s="20" t="n">
        <v>0</v>
      </c>
      <c r="S15" s="18" t="n">
        <v>0</v>
      </c>
      <c r="T15" s="20" t="n">
        <v>0</v>
      </c>
    </row>
    <row r="16" spans="1:20">
      <c r="A16" s="15" t="s">
        <v>413</v>
      </c>
      <c r="B16" s="17" t="n">
        <v>6108</v>
      </c>
      <c r="C16" s="18">
        <f>(495.0/B16*100)</f>
        <v/>
      </c>
      <c r="D16" s="19" t="n">
        <v>5613</v>
      </c>
      <c r="E16" s="18" t="n">
        <v>36.98947844</v>
      </c>
      <c r="F16" s="20" t="n">
        <v>3.11214006</v>
      </c>
      <c r="G16" s="18" t="n">
        <v>18.72142221</v>
      </c>
      <c r="H16" s="20" t="n">
        <v>2.86205406</v>
      </c>
      <c r="I16" s="18" t="n">
        <v>15.53764627</v>
      </c>
      <c r="J16" s="20" t="n">
        <v>2.37898587</v>
      </c>
      <c r="K16" s="18" t="n">
        <v>26.62938147</v>
      </c>
      <c r="L16" s="20" t="n">
        <v>3.18671031</v>
      </c>
      <c r="M16" s="18" t="s">
        <v>404</v>
      </c>
      <c r="N16" s="20" t="s">
        <v>404</v>
      </c>
      <c r="O16" s="18" t="n">
        <v>0</v>
      </c>
      <c r="P16" s="20" t="n">
        <v>0</v>
      </c>
      <c r="Q16" s="18" t="n">
        <v>0</v>
      </c>
      <c r="R16" s="20" t="n">
        <v>0</v>
      </c>
      <c r="S16" s="18" t="n">
        <v>2.12207161</v>
      </c>
      <c r="T16" s="20" t="n">
        <v>0.92926879</v>
      </c>
    </row>
    <row r="17" spans="1:20">
      <c r="A17" s="15" t="s">
        <v>414</v>
      </c>
      <c r="B17" s="17" t="n">
        <v>6504</v>
      </c>
      <c r="C17" s="18">
        <f>(1325.0/B17*100)</f>
        <v/>
      </c>
      <c r="D17" s="19" t="n">
        <v>5179</v>
      </c>
      <c r="E17" s="18" t="n">
        <v>47.21312814</v>
      </c>
      <c r="F17" s="20" t="n">
        <v>4.14436775</v>
      </c>
      <c r="G17" s="18" t="n">
        <v>21.6577861</v>
      </c>
      <c r="H17" s="20" t="n">
        <v>3.02887263</v>
      </c>
      <c r="I17" s="18" t="n">
        <v>12.9369336</v>
      </c>
      <c r="J17" s="20" t="n">
        <v>2.53601824</v>
      </c>
      <c r="K17" s="18" t="n">
        <v>17.09230479</v>
      </c>
      <c r="L17" s="20" t="n">
        <v>2.70018635</v>
      </c>
      <c r="M17" s="18" t="s">
        <v>404</v>
      </c>
      <c r="N17" s="20" t="s">
        <v>404</v>
      </c>
      <c r="O17" s="18" t="n">
        <v>0</v>
      </c>
      <c r="P17" s="20" t="n">
        <v>0</v>
      </c>
      <c r="Q17" s="18" t="n">
        <v>0</v>
      </c>
      <c r="R17" s="20" t="n">
        <v>0</v>
      </c>
      <c r="S17" s="18" t="n">
        <v>1.09984737</v>
      </c>
      <c r="T17" s="20" t="n">
        <v>0.77660605</v>
      </c>
    </row>
    <row r="18" spans="1:20">
      <c r="A18" s="15" t="s">
        <v>415</v>
      </c>
      <c r="B18" s="17" t="n">
        <v>5532</v>
      </c>
      <c r="C18" s="18">
        <f>(0.0/B18*100)</f>
        <v/>
      </c>
      <c r="D18" s="19" t="n">
        <v>5532</v>
      </c>
      <c r="E18" s="18" t="n">
        <v>39.91989764</v>
      </c>
      <c r="F18" s="20" t="n">
        <v>4.26579689</v>
      </c>
      <c r="G18" s="18" t="n">
        <v>22.59042989</v>
      </c>
      <c r="H18" s="20" t="n">
        <v>3.40749299</v>
      </c>
      <c r="I18" s="18" t="n">
        <v>16.57176783</v>
      </c>
      <c r="J18" s="20" t="n">
        <v>2.99499314</v>
      </c>
      <c r="K18" s="18" t="n">
        <v>19.28162842</v>
      </c>
      <c r="L18" s="20" t="n">
        <v>3.05075149</v>
      </c>
      <c r="M18" s="18" t="s">
        <v>404</v>
      </c>
      <c r="N18" s="20" t="s">
        <v>404</v>
      </c>
      <c r="O18" s="18" t="n">
        <v>0</v>
      </c>
      <c r="P18" s="20" t="n">
        <v>0</v>
      </c>
      <c r="Q18" s="18" t="n">
        <v>0</v>
      </c>
      <c r="R18" s="20" t="n">
        <v>0</v>
      </c>
      <c r="S18" s="18" t="n">
        <v>1.63627622</v>
      </c>
      <c r="T18" s="20" t="n">
        <v>0.98728737</v>
      </c>
    </row>
    <row r="19" spans="1:20">
      <c r="A19" s="15" t="s">
        <v>416</v>
      </c>
      <c r="B19" s="17" t="n">
        <v>5658</v>
      </c>
      <c r="C19" s="18">
        <f>(327.0/B19*100)</f>
        <v/>
      </c>
      <c r="D19" s="19" t="n">
        <v>5331</v>
      </c>
      <c r="E19" s="18" t="n">
        <v>31.0577461</v>
      </c>
      <c r="F19" s="20" t="n">
        <v>3.02443401</v>
      </c>
      <c r="G19" s="18" t="n">
        <v>39.3707725</v>
      </c>
      <c r="H19" s="20" t="n">
        <v>3.36234871</v>
      </c>
      <c r="I19" s="18" t="n">
        <v>17.07349863</v>
      </c>
      <c r="J19" s="20" t="n">
        <v>2.68432728</v>
      </c>
      <c r="K19" s="18" t="n">
        <v>11.03673358</v>
      </c>
      <c r="L19" s="20" t="n">
        <v>1.60491208</v>
      </c>
      <c r="M19" s="18" t="s">
        <v>404</v>
      </c>
      <c r="N19" s="20" t="s">
        <v>404</v>
      </c>
      <c r="O19" s="18" t="n">
        <v>0</v>
      </c>
      <c r="P19" s="20" t="n">
        <v>0</v>
      </c>
      <c r="Q19" s="18" t="n">
        <v>0</v>
      </c>
      <c r="R19" s="20" t="n">
        <v>0</v>
      </c>
      <c r="S19" s="18" t="n">
        <v>1.46124919</v>
      </c>
      <c r="T19" s="20" t="n">
        <v>1.02372219</v>
      </c>
    </row>
    <row r="20" spans="1:20">
      <c r="A20" s="15" t="s">
        <v>417</v>
      </c>
      <c r="B20" s="17" t="n">
        <v>3371</v>
      </c>
      <c r="C20" s="18">
        <f>(24.0/B20*100)</f>
        <v/>
      </c>
      <c r="D20" s="19" t="n">
        <v>3347</v>
      </c>
      <c r="E20" s="18" t="n">
        <v>50.85041768</v>
      </c>
      <c r="F20" s="20" t="n">
        <v>0.25203366</v>
      </c>
      <c r="G20" s="18" t="n">
        <v>27.56485144</v>
      </c>
      <c r="H20" s="20" t="n">
        <v>0.22396621</v>
      </c>
      <c r="I20" s="18" t="n">
        <v>18.54831108</v>
      </c>
      <c r="J20" s="20" t="n">
        <v>0.20517895</v>
      </c>
      <c r="K20" s="18" t="n">
        <v>2.64349825</v>
      </c>
      <c r="L20" s="20" t="n">
        <v>0.10199417</v>
      </c>
      <c r="M20" s="18" t="s">
        <v>404</v>
      </c>
      <c r="N20" s="20" t="s">
        <v>404</v>
      </c>
      <c r="O20" s="18" t="n">
        <v>0</v>
      </c>
      <c r="P20" s="20" t="n">
        <v>0</v>
      </c>
      <c r="Q20" s="18" t="n">
        <v>0</v>
      </c>
      <c r="R20" s="20" t="n">
        <v>0</v>
      </c>
      <c r="S20" s="18" t="n">
        <v>0.39292156</v>
      </c>
      <c r="T20" s="20" t="n">
        <v>0.02863777</v>
      </c>
    </row>
    <row r="21" spans="1:20">
      <c r="A21" s="15" t="s">
        <v>418</v>
      </c>
      <c r="B21" s="17" t="n">
        <v>5741</v>
      </c>
      <c r="C21" s="18">
        <f>(0.0/B21*100)</f>
        <v/>
      </c>
      <c r="D21" s="19" t="n">
        <v>5741</v>
      </c>
      <c r="E21" s="18" t="n">
        <v>33.80493562</v>
      </c>
      <c r="F21" s="20" t="n">
        <v>3.13875684</v>
      </c>
      <c r="G21" s="18" t="n">
        <v>36.31385658</v>
      </c>
      <c r="H21" s="20" t="n">
        <v>3.56205715</v>
      </c>
      <c r="I21" s="18" t="n">
        <v>20.49113189</v>
      </c>
      <c r="J21" s="20" t="n">
        <v>2.86204567</v>
      </c>
      <c r="K21" s="18" t="n">
        <v>7.15745184</v>
      </c>
      <c r="L21" s="20" t="n">
        <v>2.18433928</v>
      </c>
      <c r="M21" s="18" t="s">
        <v>404</v>
      </c>
      <c r="N21" s="20" t="s">
        <v>404</v>
      </c>
      <c r="O21" s="18" t="n">
        <v>0</v>
      </c>
      <c r="P21" s="20" t="n">
        <v>0</v>
      </c>
      <c r="Q21" s="18" t="n">
        <v>0</v>
      </c>
      <c r="R21" s="20" t="n">
        <v>0</v>
      </c>
      <c r="S21" s="18" t="n">
        <v>2.23262408</v>
      </c>
      <c r="T21" s="20" t="n">
        <v>0.7257005</v>
      </c>
    </row>
    <row r="22" spans="1:20">
      <c r="A22" s="15" t="s">
        <v>419</v>
      </c>
      <c r="B22" s="17" t="n">
        <v>6598</v>
      </c>
      <c r="C22" s="18">
        <f>(0.0/B22*100)</f>
        <v/>
      </c>
      <c r="D22" s="19" t="n">
        <v>6598</v>
      </c>
      <c r="E22" s="18" t="n">
        <v>28.04156716</v>
      </c>
      <c r="F22" s="20" t="n">
        <v>3.2321653</v>
      </c>
      <c r="G22" s="18" t="n">
        <v>23.36950291</v>
      </c>
      <c r="H22" s="20" t="n">
        <v>3.41395116</v>
      </c>
      <c r="I22" s="18" t="n">
        <v>40.2492413</v>
      </c>
      <c r="J22" s="20" t="n">
        <v>4.08515935</v>
      </c>
      <c r="K22" s="18" t="n">
        <v>7.28299211</v>
      </c>
      <c r="L22" s="20" t="n">
        <v>2.06240451</v>
      </c>
      <c r="M22" s="18" t="s">
        <v>404</v>
      </c>
      <c r="N22" s="20" t="s">
        <v>404</v>
      </c>
      <c r="O22" s="18" t="n">
        <v>0</v>
      </c>
      <c r="P22" s="20" t="n">
        <v>0</v>
      </c>
      <c r="Q22" s="18" t="n">
        <v>0</v>
      </c>
      <c r="R22" s="20" t="n">
        <v>0</v>
      </c>
      <c r="S22" s="18" t="n">
        <v>1.05669651</v>
      </c>
      <c r="T22" s="20" t="n">
        <v>0.74631353</v>
      </c>
    </row>
    <row r="23" spans="1:20">
      <c r="A23" s="15" t="s">
        <v>420</v>
      </c>
      <c r="B23" s="17" t="n">
        <v>11583</v>
      </c>
      <c r="C23" s="18">
        <f>(3194.0/B23*100)</f>
        <v/>
      </c>
      <c r="D23" s="19" t="n">
        <v>8389</v>
      </c>
      <c r="E23" s="18" t="n">
        <v>24.34064158</v>
      </c>
      <c r="F23" s="20" t="n">
        <v>2.91036936</v>
      </c>
      <c r="G23" s="18" t="n">
        <v>14.43668155</v>
      </c>
      <c r="H23" s="20" t="n">
        <v>2.25745022</v>
      </c>
      <c r="I23" s="18" t="n">
        <v>49.96850975</v>
      </c>
      <c r="J23" s="20" t="n">
        <v>3.63371087</v>
      </c>
      <c r="K23" s="18" t="n">
        <v>11.06960414</v>
      </c>
      <c r="L23" s="20" t="n">
        <v>2.21195139</v>
      </c>
      <c r="M23" s="18" t="s">
        <v>404</v>
      </c>
      <c r="N23" s="20" t="s">
        <v>404</v>
      </c>
      <c r="O23" s="18" t="n">
        <v>0</v>
      </c>
      <c r="P23" s="20" t="n">
        <v>0</v>
      </c>
      <c r="Q23" s="18" t="n">
        <v>0</v>
      </c>
      <c r="R23" s="20" t="n">
        <v>0</v>
      </c>
      <c r="S23" s="18" t="n">
        <v>0.18456298</v>
      </c>
      <c r="T23" s="20" t="n">
        <v>0.18909559</v>
      </c>
    </row>
    <row r="24" spans="1:20">
      <c r="A24" s="15" t="s">
        <v>421</v>
      </c>
      <c r="B24" s="17" t="n">
        <v>6647</v>
      </c>
      <c r="C24" s="18">
        <f>(0.0/B24*100)</f>
        <v/>
      </c>
      <c r="D24" s="19" t="n">
        <v>6647</v>
      </c>
      <c r="E24" s="18" t="n">
        <v>41.30993875</v>
      </c>
      <c r="F24" s="20" t="n">
        <v>3.52416751</v>
      </c>
      <c r="G24" s="18" t="n">
        <v>30.21340866</v>
      </c>
      <c r="H24" s="20" t="n">
        <v>2.79472112</v>
      </c>
      <c r="I24" s="18" t="n">
        <v>26.68840221</v>
      </c>
      <c r="J24" s="20" t="n">
        <v>3.28393829</v>
      </c>
      <c r="K24" s="18" t="n">
        <v>1.78825038</v>
      </c>
      <c r="L24" s="20" t="n">
        <v>0.97764874</v>
      </c>
      <c r="M24" s="18" t="s">
        <v>404</v>
      </c>
      <c r="N24" s="20" t="s">
        <v>404</v>
      </c>
      <c r="O24" s="18" t="n">
        <v>0</v>
      </c>
      <c r="P24" s="20" t="n">
        <v>0</v>
      </c>
      <c r="Q24" s="18" t="n">
        <v>0</v>
      </c>
      <c r="R24" s="20" t="n">
        <v>0</v>
      </c>
      <c r="S24" s="18" t="n">
        <v>0</v>
      </c>
      <c r="T24" s="20" t="n">
        <v>0</v>
      </c>
    </row>
    <row r="25" spans="1:20">
      <c r="A25" s="15" t="s">
        <v>422</v>
      </c>
      <c r="B25" s="17" t="n">
        <v>5581</v>
      </c>
      <c r="C25" s="18">
        <f>(0.0/B25*100)</f>
        <v/>
      </c>
      <c r="D25" s="19" t="n">
        <v>5581</v>
      </c>
      <c r="E25" s="18" t="n">
        <v>80.3403368</v>
      </c>
      <c r="F25" s="20" t="n">
        <v>3.27993765</v>
      </c>
      <c r="G25" s="18" t="n">
        <v>10.9898455</v>
      </c>
      <c r="H25" s="20" t="n">
        <v>2.59095002</v>
      </c>
      <c r="I25" s="18" t="n">
        <v>6.3729619</v>
      </c>
      <c r="J25" s="20" t="n">
        <v>1.96428322</v>
      </c>
      <c r="K25" s="18" t="n">
        <v>1.05582096</v>
      </c>
      <c r="L25" s="20" t="n">
        <v>0.74040636</v>
      </c>
      <c r="M25" s="18" t="s">
        <v>404</v>
      </c>
      <c r="N25" s="20" t="s">
        <v>404</v>
      </c>
      <c r="O25" s="18" t="n">
        <v>0</v>
      </c>
      <c r="P25" s="20" t="n">
        <v>0</v>
      </c>
      <c r="Q25" s="18" t="n">
        <v>0</v>
      </c>
      <c r="R25" s="20" t="n">
        <v>0</v>
      </c>
      <c r="S25" s="18" t="n">
        <v>1.24103485</v>
      </c>
      <c r="T25" s="20" t="n">
        <v>0.87980028</v>
      </c>
    </row>
    <row r="26" spans="1:20">
      <c r="A26" s="15" t="s">
        <v>423</v>
      </c>
      <c r="B26" s="17" t="n">
        <v>4869</v>
      </c>
      <c r="C26" s="18">
        <f>(11.0/B26*100)</f>
        <v/>
      </c>
      <c r="D26" s="19" t="n">
        <v>4858</v>
      </c>
      <c r="E26" s="18" t="n">
        <v>67.31120439999999</v>
      </c>
      <c r="F26" s="20" t="n">
        <v>2.3420343</v>
      </c>
      <c r="G26" s="18" t="n">
        <v>24.54440194</v>
      </c>
      <c r="H26" s="20" t="n">
        <v>1.93381321</v>
      </c>
      <c r="I26" s="18" t="n">
        <v>5.36485265</v>
      </c>
      <c r="J26" s="20" t="n">
        <v>1.14001861</v>
      </c>
      <c r="K26" s="18" t="n">
        <v>1.96354845</v>
      </c>
      <c r="L26" s="20" t="n">
        <v>0.91794208</v>
      </c>
      <c r="M26" s="18" t="s">
        <v>404</v>
      </c>
      <c r="N26" s="20" t="s">
        <v>404</v>
      </c>
      <c r="O26" s="18" t="n">
        <v>0</v>
      </c>
      <c r="P26" s="20" t="n">
        <v>0</v>
      </c>
      <c r="Q26" s="18" t="n">
        <v>0</v>
      </c>
      <c r="R26" s="20" t="n">
        <v>0</v>
      </c>
      <c r="S26" s="18" t="n">
        <v>0.81599255</v>
      </c>
      <c r="T26" s="20" t="n">
        <v>0.60264217</v>
      </c>
    </row>
    <row r="27" spans="1:20">
      <c r="A27" s="15" t="s">
        <v>424</v>
      </c>
      <c r="B27" s="17" t="n">
        <v>5299</v>
      </c>
      <c r="C27" s="18">
        <f>(0.0/B27*100)</f>
        <v/>
      </c>
      <c r="D27" s="19" t="n">
        <v>5299</v>
      </c>
      <c r="E27" s="18" t="n">
        <v>20.27708416</v>
      </c>
      <c r="F27" s="20" t="n">
        <v>0.07806207</v>
      </c>
      <c r="G27" s="18" t="n">
        <v>18.63893161</v>
      </c>
      <c r="H27" s="20" t="n">
        <v>0.08299877999999999</v>
      </c>
      <c r="I27" s="18" t="n">
        <v>26.411513</v>
      </c>
      <c r="J27" s="20" t="n">
        <v>0.08604336</v>
      </c>
      <c r="K27" s="18" t="n">
        <v>27.43600766</v>
      </c>
      <c r="L27" s="20" t="n">
        <v>0.08440293</v>
      </c>
      <c r="M27" s="18" t="s">
        <v>404</v>
      </c>
      <c r="N27" s="20" t="s">
        <v>404</v>
      </c>
      <c r="O27" s="18" t="n">
        <v>0</v>
      </c>
      <c r="P27" s="20" t="n">
        <v>0</v>
      </c>
      <c r="Q27" s="18" t="n">
        <v>0</v>
      </c>
      <c r="R27" s="20" t="n">
        <v>0</v>
      </c>
      <c r="S27" s="18" t="n">
        <v>7.23646357</v>
      </c>
      <c r="T27" s="20" t="n">
        <v>0.0497789</v>
      </c>
    </row>
    <row r="28" spans="1:20">
      <c r="A28" s="15" t="s">
        <v>425</v>
      </c>
      <c r="B28" s="17" t="n">
        <v>7568</v>
      </c>
      <c r="C28" s="18">
        <f>(0.0/B28*100)</f>
        <v/>
      </c>
      <c r="D28" s="19" t="n">
        <v>7568</v>
      </c>
      <c r="E28" s="18" t="n">
        <v>58.93241042</v>
      </c>
      <c r="F28" s="20" t="n">
        <v>3.69727195</v>
      </c>
      <c r="G28" s="18" t="n">
        <v>7.81378719</v>
      </c>
      <c r="H28" s="20" t="n">
        <v>1.839349</v>
      </c>
      <c r="I28" s="18" t="n">
        <v>15.5636648</v>
      </c>
      <c r="J28" s="20" t="n">
        <v>2.13578366</v>
      </c>
      <c r="K28" s="18" t="n">
        <v>15.70990155</v>
      </c>
      <c r="L28" s="20" t="n">
        <v>2.95668523</v>
      </c>
      <c r="M28" s="18" t="s">
        <v>404</v>
      </c>
      <c r="N28" s="20" t="s">
        <v>404</v>
      </c>
      <c r="O28" s="18" t="n">
        <v>0</v>
      </c>
      <c r="P28" s="20" t="n">
        <v>0</v>
      </c>
      <c r="Q28" s="18" t="n">
        <v>0</v>
      </c>
      <c r="R28" s="20" t="n">
        <v>0</v>
      </c>
      <c r="S28" s="18" t="n">
        <v>1.98023605</v>
      </c>
      <c r="T28" s="20" t="n">
        <v>1.05242397</v>
      </c>
    </row>
    <row r="29" spans="1:20">
      <c r="A29" s="15" t="s">
        <v>426</v>
      </c>
      <c r="B29" s="17" t="n">
        <v>5385</v>
      </c>
      <c r="C29" s="18">
        <f>(1123.0/B29*100)</f>
        <v/>
      </c>
      <c r="D29" s="19" t="n">
        <v>4262</v>
      </c>
      <c r="E29" s="18" t="n">
        <v>34.9772755</v>
      </c>
      <c r="F29" s="20" t="n">
        <v>4.08842695</v>
      </c>
      <c r="G29" s="18" t="n">
        <v>21.77014362</v>
      </c>
      <c r="H29" s="20" t="n">
        <v>3.62859236</v>
      </c>
      <c r="I29" s="18" t="n">
        <v>6.98013085</v>
      </c>
      <c r="J29" s="20" t="n">
        <v>2.37724248</v>
      </c>
      <c r="K29" s="18" t="n">
        <v>35.56284834</v>
      </c>
      <c r="L29" s="20" t="n">
        <v>3.91797028</v>
      </c>
      <c r="M29" s="18" t="s">
        <v>404</v>
      </c>
      <c r="N29" s="20" t="s">
        <v>404</v>
      </c>
      <c r="O29" s="18" t="n">
        <v>0</v>
      </c>
      <c r="P29" s="20" t="n">
        <v>0</v>
      </c>
      <c r="Q29" s="18" t="n">
        <v>0</v>
      </c>
      <c r="R29" s="20" t="n">
        <v>0</v>
      </c>
      <c r="S29" s="18" t="n">
        <v>0.70960169</v>
      </c>
      <c r="T29" s="20" t="n">
        <v>0.7187557999999999</v>
      </c>
    </row>
    <row r="30" spans="1:20">
      <c r="A30" s="15" t="s">
        <v>427</v>
      </c>
      <c r="B30" s="17" t="n">
        <v>4520</v>
      </c>
      <c r="C30" s="18">
        <f>(1076.0/B30*100)</f>
        <v/>
      </c>
      <c r="D30" s="19" t="n">
        <v>3444</v>
      </c>
      <c r="E30" s="18" t="n">
        <v>58.48099439</v>
      </c>
      <c r="F30" s="20" t="n">
        <v>4.17660426</v>
      </c>
      <c r="G30" s="18" t="n">
        <v>27.3313178</v>
      </c>
      <c r="H30" s="20" t="n">
        <v>3.63095967</v>
      </c>
      <c r="I30" s="18" t="n">
        <v>11.60977416</v>
      </c>
      <c r="J30" s="20" t="n">
        <v>3.19424574</v>
      </c>
      <c r="K30" s="18" t="n">
        <v>1.45459941</v>
      </c>
      <c r="L30" s="20" t="n">
        <v>1.0785809</v>
      </c>
      <c r="M30" s="18" t="s">
        <v>404</v>
      </c>
      <c r="N30" s="20" t="s">
        <v>404</v>
      </c>
      <c r="O30" s="18" t="n">
        <v>0</v>
      </c>
      <c r="P30" s="20" t="n">
        <v>0</v>
      </c>
      <c r="Q30" s="18" t="n">
        <v>0</v>
      </c>
      <c r="R30" s="20" t="n">
        <v>0</v>
      </c>
      <c r="S30" s="18" t="n">
        <v>1.12331425</v>
      </c>
      <c r="T30" s="20" t="n">
        <v>0.84952944</v>
      </c>
    </row>
    <row r="31" spans="1:20">
      <c r="A31" s="15" t="s">
        <v>428</v>
      </c>
      <c r="B31" s="17" t="n">
        <v>5456</v>
      </c>
      <c r="C31" s="18">
        <f>(502.0/B31*100)</f>
        <v/>
      </c>
      <c r="D31" s="19" t="n">
        <v>4954</v>
      </c>
      <c r="E31" s="18" t="n">
        <v>29.05879757</v>
      </c>
      <c r="F31" s="20" t="n">
        <v>3.39138409</v>
      </c>
      <c r="G31" s="18" t="n">
        <v>21.77188401</v>
      </c>
      <c r="H31" s="20" t="n">
        <v>3.23080635</v>
      </c>
      <c r="I31" s="18" t="n">
        <v>33.05539211</v>
      </c>
      <c r="J31" s="20" t="n">
        <v>3.50443587</v>
      </c>
      <c r="K31" s="18" t="n">
        <v>13.59025475</v>
      </c>
      <c r="L31" s="20" t="n">
        <v>2.39186125</v>
      </c>
      <c r="M31" s="18" t="s">
        <v>404</v>
      </c>
      <c r="N31" s="20" t="s">
        <v>404</v>
      </c>
      <c r="O31" s="18" t="n">
        <v>0</v>
      </c>
      <c r="P31" s="20" t="n">
        <v>0</v>
      </c>
      <c r="Q31" s="18" t="n">
        <v>0</v>
      </c>
      <c r="R31" s="20" t="n">
        <v>0</v>
      </c>
      <c r="S31" s="18" t="n">
        <v>2.52367156</v>
      </c>
      <c r="T31" s="20" t="n">
        <v>1.12537663</v>
      </c>
    </row>
    <row r="32" spans="1:20">
      <c r="A32" s="15" t="s">
        <v>429</v>
      </c>
      <c r="B32" s="17" t="n">
        <v>4478</v>
      </c>
      <c r="C32" s="18">
        <f>(0.0/B32*100)</f>
        <v/>
      </c>
      <c r="D32" s="19" t="n">
        <v>4478</v>
      </c>
      <c r="E32" s="18" t="n">
        <v>60.59023405</v>
      </c>
      <c r="F32" s="20" t="n">
        <v>3.91360418</v>
      </c>
      <c r="G32" s="18" t="n">
        <v>25.17941629</v>
      </c>
      <c r="H32" s="20" t="n">
        <v>3.61523243</v>
      </c>
      <c r="I32" s="18" t="n">
        <v>11.7313578</v>
      </c>
      <c r="J32" s="20" t="n">
        <v>2.53085192</v>
      </c>
      <c r="K32" s="18" t="n">
        <v>1.84880918</v>
      </c>
      <c r="L32" s="20" t="n">
        <v>1.09093301</v>
      </c>
      <c r="M32" s="18" t="s">
        <v>404</v>
      </c>
      <c r="N32" s="20" t="s">
        <v>404</v>
      </c>
      <c r="O32" s="18" t="n">
        <v>0</v>
      </c>
      <c r="P32" s="20" t="n">
        <v>0</v>
      </c>
      <c r="Q32" s="18" t="n">
        <v>0</v>
      </c>
      <c r="R32" s="20" t="n">
        <v>0</v>
      </c>
      <c r="S32" s="18" t="n">
        <v>0.65018268</v>
      </c>
      <c r="T32" s="20" t="n">
        <v>0.64984632</v>
      </c>
    </row>
    <row r="33" spans="1:20">
      <c r="A33" s="15" t="s">
        <v>430</v>
      </c>
      <c r="B33" s="17" t="n">
        <v>7325</v>
      </c>
      <c r="C33" s="18">
        <f>(29.0/B33*100)</f>
        <v/>
      </c>
      <c r="D33" s="19" t="n">
        <v>7296</v>
      </c>
      <c r="E33" s="18" t="n">
        <v>67.49290224000001</v>
      </c>
      <c r="F33" s="20" t="n">
        <v>3.36905022</v>
      </c>
      <c r="G33" s="18" t="n">
        <v>15.8799223</v>
      </c>
      <c r="H33" s="20" t="n">
        <v>2.76822466</v>
      </c>
      <c r="I33" s="18" t="n">
        <v>15.02812567</v>
      </c>
      <c r="J33" s="20" t="n">
        <v>2.8133814</v>
      </c>
      <c r="K33" s="18" t="n">
        <v>0.47276569</v>
      </c>
      <c r="L33" s="20" t="n">
        <v>0.18250833</v>
      </c>
      <c r="M33" s="18" t="s">
        <v>404</v>
      </c>
      <c r="N33" s="20" t="s">
        <v>404</v>
      </c>
      <c r="O33" s="18" t="n">
        <v>0</v>
      </c>
      <c r="P33" s="20" t="n">
        <v>0</v>
      </c>
      <c r="Q33" s="18" t="n">
        <v>0</v>
      </c>
      <c r="R33" s="20" t="n">
        <v>0</v>
      </c>
      <c r="S33" s="18" t="n">
        <v>1.1262841</v>
      </c>
      <c r="T33" s="20" t="n">
        <v>0.7927356800000001</v>
      </c>
    </row>
    <row r="34" spans="1:20">
      <c r="A34" s="15" t="s">
        <v>431</v>
      </c>
      <c r="B34" s="17" t="n">
        <v>6350</v>
      </c>
      <c r="C34" s="18">
        <f>(0.0/B34*100)</f>
        <v/>
      </c>
      <c r="D34" s="19" t="n">
        <v>6350</v>
      </c>
      <c r="E34" s="18" t="n">
        <v>57.76041341</v>
      </c>
      <c r="F34" s="20" t="n">
        <v>3.27248189</v>
      </c>
      <c r="G34" s="18" t="n">
        <v>22.54225395</v>
      </c>
      <c r="H34" s="20" t="n">
        <v>2.37063952</v>
      </c>
      <c r="I34" s="18" t="n">
        <v>15.90684774</v>
      </c>
      <c r="J34" s="20" t="n">
        <v>2.59631375</v>
      </c>
      <c r="K34" s="18" t="n">
        <v>3.79048489</v>
      </c>
      <c r="L34" s="20" t="n">
        <v>1.15587316</v>
      </c>
      <c r="M34" s="18" t="s">
        <v>404</v>
      </c>
      <c r="N34" s="20" t="s">
        <v>404</v>
      </c>
      <c r="O34" s="18" t="n">
        <v>0</v>
      </c>
      <c r="P34" s="20" t="n">
        <v>0</v>
      </c>
      <c r="Q34" s="18" t="n">
        <v>0</v>
      </c>
      <c r="R34" s="20" t="n">
        <v>0</v>
      </c>
      <c r="S34" s="18" t="n">
        <v>0</v>
      </c>
      <c r="T34" s="20" t="n">
        <v>0</v>
      </c>
    </row>
    <row r="35" spans="1:20">
      <c r="A35" s="15" t="s">
        <v>432</v>
      </c>
      <c r="B35" s="17" t="n">
        <v>6406</v>
      </c>
      <c r="C35" s="18">
        <f>(443.0/B35*100)</f>
        <v/>
      </c>
      <c r="D35" s="19" t="n">
        <v>5963</v>
      </c>
      <c r="E35" s="18" t="n">
        <v>36.18632314</v>
      </c>
      <c r="F35" s="20" t="n">
        <v>0.52425227</v>
      </c>
      <c r="G35" s="18" t="n">
        <v>53.96391722</v>
      </c>
      <c r="H35" s="20" t="n">
        <v>0.55194844</v>
      </c>
      <c r="I35" s="18" t="n">
        <v>6.57484984</v>
      </c>
      <c r="J35" s="20" t="n">
        <v>0.2144617</v>
      </c>
      <c r="K35" s="18" t="n">
        <v>2.78463473</v>
      </c>
      <c r="L35" s="20" t="n">
        <v>0.08275862</v>
      </c>
      <c r="M35" s="18" t="s">
        <v>404</v>
      </c>
      <c r="N35" s="20" t="s">
        <v>404</v>
      </c>
      <c r="O35" s="18" t="n">
        <v>0</v>
      </c>
      <c r="P35" s="20" t="n">
        <v>0</v>
      </c>
      <c r="Q35" s="18" t="n">
        <v>0</v>
      </c>
      <c r="R35" s="20" t="n">
        <v>0</v>
      </c>
      <c r="S35" s="18" t="n">
        <v>0.49027506</v>
      </c>
      <c r="T35" s="20" t="n">
        <v>0.02642575</v>
      </c>
    </row>
    <row r="36" spans="1:20">
      <c r="A36" s="15" t="s">
        <v>433</v>
      </c>
      <c r="B36" s="17" t="n">
        <v>6736</v>
      </c>
      <c r="C36" s="18">
        <f>(10.0/B36*100)</f>
        <v/>
      </c>
      <c r="D36" s="19" t="n">
        <v>6726</v>
      </c>
      <c r="E36" s="18" t="n">
        <v>45.3738561</v>
      </c>
      <c r="F36" s="20" t="n">
        <v>3.45330572</v>
      </c>
      <c r="G36" s="18" t="n">
        <v>16.12873944</v>
      </c>
      <c r="H36" s="20" t="n">
        <v>2.63747186</v>
      </c>
      <c r="I36" s="18" t="n">
        <v>23.68964496</v>
      </c>
      <c r="J36" s="20" t="n">
        <v>3.29666527</v>
      </c>
      <c r="K36" s="18" t="n">
        <v>12.45528596</v>
      </c>
      <c r="L36" s="20" t="n">
        <v>2.51889014</v>
      </c>
      <c r="M36" s="18" t="s">
        <v>404</v>
      </c>
      <c r="N36" s="20" t="s">
        <v>404</v>
      </c>
      <c r="O36" s="18" t="n">
        <v>0</v>
      </c>
      <c r="P36" s="20" t="n">
        <v>0</v>
      </c>
      <c r="Q36" s="18" t="n">
        <v>0</v>
      </c>
      <c r="R36" s="20" t="n">
        <v>0</v>
      </c>
      <c r="S36" s="18" t="n">
        <v>2.35247353</v>
      </c>
      <c r="T36" s="20" t="n">
        <v>1.08088883</v>
      </c>
    </row>
    <row r="37" spans="1:20">
      <c r="A37" s="15" t="s">
        <v>434</v>
      </c>
      <c r="B37" s="17" t="n">
        <v>5458</v>
      </c>
      <c r="C37" s="18">
        <f>(0.0/B37*100)</f>
        <v/>
      </c>
      <c r="D37" s="19" t="n">
        <v>5458</v>
      </c>
      <c r="E37" s="18" t="n">
        <v>26.66753216</v>
      </c>
      <c r="F37" s="20" t="n">
        <v>3.22193572</v>
      </c>
      <c r="G37" s="18" t="n">
        <v>42.06139373</v>
      </c>
      <c r="H37" s="20" t="n">
        <v>3.87924418</v>
      </c>
      <c r="I37" s="18" t="n">
        <v>27.79726216</v>
      </c>
      <c r="J37" s="20" t="n">
        <v>3.26055673</v>
      </c>
      <c r="K37" s="18" t="n">
        <v>1.84115006</v>
      </c>
      <c r="L37" s="20" t="n">
        <v>0.88547309</v>
      </c>
      <c r="M37" s="18" t="s">
        <v>404</v>
      </c>
      <c r="N37" s="20" t="s">
        <v>404</v>
      </c>
      <c r="O37" s="18" t="n">
        <v>0</v>
      </c>
      <c r="P37" s="20" t="n">
        <v>0</v>
      </c>
      <c r="Q37" s="18" t="n">
        <v>0</v>
      </c>
      <c r="R37" s="20" t="n">
        <v>0</v>
      </c>
      <c r="S37" s="18" t="n">
        <v>1.63266189</v>
      </c>
      <c r="T37" s="20" t="n">
        <v>1.08423127</v>
      </c>
    </row>
    <row r="38" spans="1:20">
      <c r="A38" s="15" t="s">
        <v>435</v>
      </c>
      <c r="B38" s="17" t="n">
        <v>5860</v>
      </c>
      <c r="C38" s="18">
        <f>(268.0/B38*100)</f>
        <v/>
      </c>
      <c r="D38" s="19" t="n">
        <v>5592</v>
      </c>
      <c r="E38" s="18" t="n">
        <v>15.71971952</v>
      </c>
      <c r="F38" s="20" t="n">
        <v>3.05779867</v>
      </c>
      <c r="G38" s="18" t="n">
        <v>32.09693752</v>
      </c>
      <c r="H38" s="20" t="n">
        <v>3.71304765</v>
      </c>
      <c r="I38" s="18" t="n">
        <v>34.99361588</v>
      </c>
      <c r="J38" s="20" t="n">
        <v>3.33962159</v>
      </c>
      <c r="K38" s="18" t="n">
        <v>15.91275219</v>
      </c>
      <c r="L38" s="20" t="n">
        <v>2.90347573</v>
      </c>
      <c r="M38" s="18" t="s">
        <v>404</v>
      </c>
      <c r="N38" s="20" t="s">
        <v>404</v>
      </c>
      <c r="O38" s="18" t="n">
        <v>0</v>
      </c>
      <c r="P38" s="20" t="n">
        <v>0</v>
      </c>
      <c r="Q38" s="18" t="n">
        <v>0</v>
      </c>
      <c r="R38" s="20" t="n">
        <v>0</v>
      </c>
      <c r="S38" s="18" t="n">
        <v>1.27697489</v>
      </c>
      <c r="T38" s="20" t="n">
        <v>0.7897377</v>
      </c>
    </row>
    <row r="39" spans="1:20">
      <c r="A39" s="15" t="s">
        <v>436</v>
      </c>
      <c r="B39" s="17" t="n">
        <v>5895</v>
      </c>
      <c r="C39" s="18">
        <f>(0.0/B39*100)</f>
        <v/>
      </c>
      <c r="D39" s="19" t="n">
        <v>5895</v>
      </c>
      <c r="E39" s="18" t="n">
        <v>61.08231862</v>
      </c>
      <c r="F39" s="20" t="n">
        <v>3.78520892</v>
      </c>
      <c r="G39" s="18" t="n">
        <v>13.14903458</v>
      </c>
      <c r="H39" s="20" t="n">
        <v>2.64325821</v>
      </c>
      <c r="I39" s="18" t="n">
        <v>18.98113688</v>
      </c>
      <c r="J39" s="20" t="n">
        <v>3.03475934</v>
      </c>
      <c r="K39" s="18" t="n">
        <v>6.48450125</v>
      </c>
      <c r="L39" s="20" t="n">
        <v>2.18867954</v>
      </c>
      <c r="M39" s="18" t="s">
        <v>404</v>
      </c>
      <c r="N39" s="20" t="s">
        <v>404</v>
      </c>
      <c r="O39" s="18" t="n">
        <v>0</v>
      </c>
      <c r="P39" s="20" t="n">
        <v>0</v>
      </c>
      <c r="Q39" s="18" t="n">
        <v>0</v>
      </c>
      <c r="R39" s="20" t="n">
        <v>0</v>
      </c>
      <c r="S39" s="18" t="n">
        <v>0.30300866</v>
      </c>
      <c r="T39" s="20" t="n">
        <v>0.22103569</v>
      </c>
    </row>
    <row r="40" spans="1:20">
      <c r="A40" s="15" t="s">
        <v>437</v>
      </c>
      <c r="B40" s="17" t="n">
        <v>14157</v>
      </c>
      <c r="C40" s="18">
        <f>(2978.0/B40*100)</f>
        <v/>
      </c>
      <c r="D40" s="19" t="n">
        <v>11179</v>
      </c>
      <c r="E40" s="18" t="n">
        <v>65.30887279</v>
      </c>
      <c r="F40" s="20" t="n">
        <v>3.11804909</v>
      </c>
      <c r="G40" s="18" t="n">
        <v>24.37192959</v>
      </c>
      <c r="H40" s="20" t="n">
        <v>2.86022719</v>
      </c>
      <c r="I40" s="18" t="n">
        <v>5.71553724</v>
      </c>
      <c r="J40" s="20" t="n">
        <v>1.82005648</v>
      </c>
      <c r="K40" s="18" t="n">
        <v>3.40752055</v>
      </c>
      <c r="L40" s="20" t="n">
        <v>0.95302659</v>
      </c>
      <c r="M40" s="18" t="s">
        <v>404</v>
      </c>
      <c r="N40" s="20" t="s">
        <v>404</v>
      </c>
      <c r="O40" s="18" t="n">
        <v>0</v>
      </c>
      <c r="P40" s="20" t="n">
        <v>0</v>
      </c>
      <c r="Q40" s="18" t="n">
        <v>0</v>
      </c>
      <c r="R40" s="20" t="n">
        <v>0</v>
      </c>
      <c r="S40" s="18" t="n">
        <v>1.19613983</v>
      </c>
      <c r="T40" s="20" t="n">
        <v>0.9923333600000001</v>
      </c>
    </row>
    <row r="41" spans="1:20">
      <c r="A41" s="15" t="s">
        <v>438</v>
      </c>
      <c r="B41" s="17" t="n">
        <v>5712</v>
      </c>
      <c r="C41" s="18">
        <f>(99.0/B41*100)</f>
        <v/>
      </c>
      <c r="D41" s="19" t="n">
        <v>5613</v>
      </c>
      <c r="E41" s="18" t="n">
        <v>54.70267343</v>
      </c>
      <c r="F41" s="20" t="n">
        <v>4.24832964</v>
      </c>
      <c r="G41" s="18" t="n">
        <v>24.48938459</v>
      </c>
      <c r="H41" s="20" t="n">
        <v>3.63392094</v>
      </c>
      <c r="I41" s="18" t="n">
        <v>13.95001571</v>
      </c>
      <c r="J41" s="20" t="n">
        <v>2.84801642</v>
      </c>
      <c r="K41" s="18" t="n">
        <v>4.12612338</v>
      </c>
      <c r="L41" s="20" t="n">
        <v>1.61950697</v>
      </c>
      <c r="M41" s="18" t="s">
        <v>404</v>
      </c>
      <c r="N41" s="20" t="s">
        <v>404</v>
      </c>
      <c r="O41" s="18" t="n">
        <v>0</v>
      </c>
      <c r="P41" s="20" t="n">
        <v>0</v>
      </c>
      <c r="Q41" s="18" t="n">
        <v>0</v>
      </c>
      <c r="R41" s="20" t="n">
        <v>0</v>
      </c>
      <c r="S41" s="18" t="n">
        <v>2.73180288</v>
      </c>
      <c r="T41" s="20" t="n">
        <v>1.33196396</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54.71104453</v>
      </c>
      <c r="F44" s="20" t="n">
        <v>3.87051879</v>
      </c>
      <c r="G44" s="18" t="n">
        <v>25.4594886</v>
      </c>
      <c r="H44" s="20" t="n">
        <v>2.93934157</v>
      </c>
      <c r="I44" s="18" t="n">
        <v>15.03108244</v>
      </c>
      <c r="J44" s="20" t="n">
        <v>2.45160465</v>
      </c>
      <c r="K44" s="18" t="n">
        <v>0</v>
      </c>
      <c r="L44" s="20" t="n">
        <v>0</v>
      </c>
      <c r="M44" s="18" t="s">
        <v>404</v>
      </c>
      <c r="N44" s="20" t="s">
        <v>404</v>
      </c>
      <c r="O44" s="18" t="n">
        <v>0</v>
      </c>
      <c r="P44" s="20" t="n">
        <v>0</v>
      </c>
      <c r="Q44" s="18" t="n">
        <v>0</v>
      </c>
      <c r="R44" s="20" t="n">
        <v>0</v>
      </c>
      <c r="S44" s="18" t="n">
        <v>4.79838442</v>
      </c>
      <c r="T44" s="20" t="n">
        <v>1.80142406</v>
      </c>
    </row>
    <row r="45" spans="1:20">
      <c r="A45" s="15" t="s">
        <v>442</v>
      </c>
      <c r="B45" s="17" t="n">
        <v>5519</v>
      </c>
      <c r="C45" s="18">
        <f>(0.0/B45*100)</f>
        <v/>
      </c>
      <c r="D45" s="19" t="n">
        <v>5519</v>
      </c>
      <c r="E45" s="18" t="n">
        <v>48.67452586</v>
      </c>
      <c r="F45" s="20" t="n">
        <v>4.06967192</v>
      </c>
      <c r="G45" s="18" t="n">
        <v>8.03246249</v>
      </c>
      <c r="H45" s="20" t="n">
        <v>2.43629625</v>
      </c>
      <c r="I45" s="18" t="n">
        <v>38.5775932</v>
      </c>
      <c r="J45" s="20" t="n">
        <v>3.80461963</v>
      </c>
      <c r="K45" s="18" t="n">
        <v>1.36515251</v>
      </c>
      <c r="L45" s="20" t="n">
        <v>0.88901238</v>
      </c>
      <c r="M45" s="18" t="s">
        <v>404</v>
      </c>
      <c r="N45" s="20" t="s">
        <v>404</v>
      </c>
      <c r="O45" s="18" t="n">
        <v>0</v>
      </c>
      <c r="P45" s="20" t="n">
        <v>0</v>
      </c>
      <c r="Q45" s="18" t="n">
        <v>0</v>
      </c>
      <c r="R45" s="20" t="n">
        <v>0</v>
      </c>
      <c r="S45" s="18" t="n">
        <v>3.35026594</v>
      </c>
      <c r="T45" s="20" t="n">
        <v>1.40427223</v>
      </c>
    </row>
    <row r="46" spans="1:20">
      <c r="A46" s="15" t="s">
        <v>443</v>
      </c>
      <c r="B46" s="17" t="n">
        <v>23141</v>
      </c>
      <c r="C46" s="18">
        <f>(4196.0/B46*100)</f>
        <v/>
      </c>
      <c r="D46" s="19" t="n">
        <v>18945</v>
      </c>
      <c r="E46" s="18" t="n">
        <v>75.29401802</v>
      </c>
      <c r="F46" s="20" t="n">
        <v>1.97546506</v>
      </c>
      <c r="G46" s="18" t="n">
        <v>6.16069327</v>
      </c>
      <c r="H46" s="20" t="n">
        <v>1.47370823</v>
      </c>
      <c r="I46" s="18" t="n">
        <v>7.39197114</v>
      </c>
      <c r="J46" s="20" t="n">
        <v>1.37083286</v>
      </c>
      <c r="K46" s="18" t="n">
        <v>10.95506736</v>
      </c>
      <c r="L46" s="20" t="n">
        <v>1.29413579</v>
      </c>
      <c r="M46" s="18" t="s">
        <v>404</v>
      </c>
      <c r="N46" s="20" t="s">
        <v>404</v>
      </c>
      <c r="O46" s="18" t="n">
        <v>0</v>
      </c>
      <c r="P46" s="20" t="n">
        <v>0</v>
      </c>
      <c r="Q46" s="18" t="n">
        <v>0</v>
      </c>
      <c r="R46" s="20" t="n">
        <v>0</v>
      </c>
      <c r="S46" s="18" t="n">
        <v>0.19825021</v>
      </c>
      <c r="T46" s="20" t="n">
        <v>0.12213644</v>
      </c>
    </row>
    <row r="47" spans="1:20">
      <c r="A47" s="15" t="s">
        <v>444</v>
      </c>
      <c r="B47" s="17" t="n">
        <v>5928</v>
      </c>
      <c r="C47" s="18">
        <f>(0.0/B47*100)</f>
        <v/>
      </c>
      <c r="D47" s="19" t="n">
        <v>5928</v>
      </c>
      <c r="E47" s="18" t="n">
        <v>32.21377064</v>
      </c>
      <c r="F47" s="20" t="n">
        <v>3.7998623</v>
      </c>
      <c r="G47" s="18" t="n">
        <v>24.4286737</v>
      </c>
      <c r="H47" s="20" t="n">
        <v>3.33094333</v>
      </c>
      <c r="I47" s="18" t="n">
        <v>35.3679081</v>
      </c>
      <c r="J47" s="20" t="n">
        <v>4.02540281</v>
      </c>
      <c r="K47" s="18" t="n">
        <v>6.03600723</v>
      </c>
      <c r="L47" s="20" t="n">
        <v>1.92525273</v>
      </c>
      <c r="M47" s="18" t="s">
        <v>404</v>
      </c>
      <c r="N47" s="20" t="s">
        <v>404</v>
      </c>
      <c r="O47" s="18" t="n">
        <v>0</v>
      </c>
      <c r="P47" s="20" t="n">
        <v>0</v>
      </c>
      <c r="Q47" s="18" t="n">
        <v>0</v>
      </c>
      <c r="R47" s="20" t="n">
        <v>0</v>
      </c>
      <c r="S47" s="18" t="n">
        <v>1.95364033</v>
      </c>
      <c r="T47" s="20" t="n">
        <v>1.05959075</v>
      </c>
    </row>
    <row r="48" spans="1:20">
      <c r="A48" s="15" t="s">
        <v>445</v>
      </c>
      <c r="B48" s="17" t="n">
        <v>9841</v>
      </c>
      <c r="C48" s="18">
        <f>(40.0/B48*100)</f>
        <v/>
      </c>
      <c r="D48" s="19" t="n">
        <v>9801</v>
      </c>
      <c r="E48" s="18" t="n">
        <v>62.74950545</v>
      </c>
      <c r="F48" s="20" t="n">
        <v>4.36630775</v>
      </c>
      <c r="G48" s="18" t="n">
        <v>14.76817545</v>
      </c>
      <c r="H48" s="20" t="n">
        <v>2.97154836</v>
      </c>
      <c r="I48" s="18" t="n">
        <v>20.14585361</v>
      </c>
      <c r="J48" s="20" t="n">
        <v>3.37602971</v>
      </c>
      <c r="K48" s="18" t="n">
        <v>2.33646549</v>
      </c>
      <c r="L48" s="20" t="n">
        <v>1.12184301</v>
      </c>
      <c r="M48" s="18" t="s">
        <v>404</v>
      </c>
      <c r="N48" s="20" t="s">
        <v>404</v>
      </c>
      <c r="O48" s="18" t="n">
        <v>0</v>
      </c>
      <c r="P48" s="20" t="n">
        <v>0</v>
      </c>
      <c r="Q48" s="18" t="n">
        <v>0</v>
      </c>
      <c r="R48" s="20" t="n">
        <v>0</v>
      </c>
      <c r="S48" s="18" t="n">
        <v>0</v>
      </c>
      <c r="T48" s="20" t="n">
        <v>0</v>
      </c>
    </row>
    <row r="49" spans="1:20">
      <c r="A49" s="15" t="s">
        <v>446</v>
      </c>
      <c r="B49" s="17" t="n">
        <v>6349</v>
      </c>
      <c r="C49" s="18">
        <f>(52.0/B49*100)</f>
        <v/>
      </c>
      <c r="D49" s="19" t="n">
        <v>6297</v>
      </c>
      <c r="E49" s="18" t="n">
        <v>65.7494037</v>
      </c>
      <c r="F49" s="20" t="n">
        <v>3.7721005</v>
      </c>
      <c r="G49" s="18" t="n">
        <v>6.42301462</v>
      </c>
      <c r="H49" s="20" t="n">
        <v>1.79969829</v>
      </c>
      <c r="I49" s="18" t="n">
        <v>16.62422285</v>
      </c>
      <c r="J49" s="20" t="n">
        <v>2.91350794</v>
      </c>
      <c r="K49" s="18" t="n">
        <v>7.54867406</v>
      </c>
      <c r="L49" s="20" t="n">
        <v>2.12423462</v>
      </c>
      <c r="M49" s="18" t="s">
        <v>404</v>
      </c>
      <c r="N49" s="20" t="s">
        <v>404</v>
      </c>
      <c r="O49" s="18" t="n">
        <v>0</v>
      </c>
      <c r="P49" s="20" t="n">
        <v>0</v>
      </c>
      <c r="Q49" s="18" t="n">
        <v>0</v>
      </c>
      <c r="R49" s="20" t="n">
        <v>0</v>
      </c>
      <c r="S49" s="18" t="n">
        <v>3.65468477</v>
      </c>
      <c r="T49" s="20" t="n">
        <v>1.21371939</v>
      </c>
    </row>
    <row r="50" spans="1:20">
      <c r="A50" s="15" t="s">
        <v>447</v>
      </c>
      <c r="B50" s="17" t="n">
        <v>11795</v>
      </c>
      <c r="C50" s="18">
        <f>(1031.0/B50*100)</f>
        <v/>
      </c>
      <c r="D50" s="19" t="n">
        <v>10764</v>
      </c>
      <c r="E50" s="18" t="n">
        <v>66.12925303</v>
      </c>
      <c r="F50" s="20" t="n">
        <v>3.18399025</v>
      </c>
      <c r="G50" s="18" t="n">
        <v>8.5490554</v>
      </c>
      <c r="H50" s="20" t="n">
        <v>1.51581919</v>
      </c>
      <c r="I50" s="18" t="n">
        <v>17.81182832</v>
      </c>
      <c r="J50" s="20" t="n">
        <v>2.60754079</v>
      </c>
      <c r="K50" s="18" t="n">
        <v>6.80905366</v>
      </c>
      <c r="L50" s="20" t="n">
        <v>1.65182023</v>
      </c>
      <c r="M50" s="18" t="s">
        <v>404</v>
      </c>
      <c r="N50" s="20" t="s">
        <v>404</v>
      </c>
      <c r="O50" s="18" t="n">
        <v>0</v>
      </c>
      <c r="P50" s="20" t="n">
        <v>0</v>
      </c>
      <c r="Q50" s="18" t="n">
        <v>0</v>
      </c>
      <c r="R50" s="20" t="n">
        <v>0</v>
      </c>
      <c r="S50" s="18" t="n">
        <v>0.70080959</v>
      </c>
      <c r="T50" s="20" t="n">
        <v>0.50863165</v>
      </c>
    </row>
    <row r="51" spans="1:20">
      <c r="A51" s="15" t="s">
        <v>448</v>
      </c>
      <c r="B51" s="17" t="n">
        <v>6866</v>
      </c>
      <c r="C51" s="18">
        <f>(0.0/B51*100)</f>
        <v/>
      </c>
      <c r="D51" s="19" t="n">
        <v>6866</v>
      </c>
      <c r="E51" s="18" t="n">
        <v>56.57818614</v>
      </c>
      <c r="F51" s="20" t="n">
        <v>3.28919898</v>
      </c>
      <c r="G51" s="18" t="n">
        <v>11.22899033</v>
      </c>
      <c r="H51" s="20" t="n">
        <v>2.27919595</v>
      </c>
      <c r="I51" s="18" t="n">
        <v>21.5300935</v>
      </c>
      <c r="J51" s="20" t="n">
        <v>3.0764032</v>
      </c>
      <c r="K51" s="18" t="n">
        <v>10.66273002</v>
      </c>
      <c r="L51" s="20" t="n">
        <v>1.98751621</v>
      </c>
      <c r="M51" s="18" t="s">
        <v>404</v>
      </c>
      <c r="N51" s="20" t="s">
        <v>404</v>
      </c>
      <c r="O51" s="18" t="n">
        <v>0</v>
      </c>
      <c r="P51" s="20" t="n">
        <v>0</v>
      </c>
      <c r="Q51" s="18" t="n">
        <v>0</v>
      </c>
      <c r="R51" s="20" t="n">
        <v>0</v>
      </c>
      <c r="S51" s="18" t="n">
        <v>0</v>
      </c>
      <c r="T51" s="20" t="n">
        <v>0</v>
      </c>
    </row>
    <row r="52" spans="1:20">
      <c r="A52" s="15" t="s">
        <v>449</v>
      </c>
      <c r="B52" s="17" t="n">
        <v>5809</v>
      </c>
      <c r="C52" s="18">
        <f>(0.0/B52*100)</f>
        <v/>
      </c>
      <c r="D52" s="19" t="n">
        <v>5809</v>
      </c>
      <c r="E52" s="18" t="n">
        <v>53.82527524</v>
      </c>
      <c r="F52" s="20" t="n">
        <v>4.50163902</v>
      </c>
      <c r="G52" s="18" t="n">
        <v>26.53791419</v>
      </c>
      <c r="H52" s="20" t="n">
        <v>3.5009391</v>
      </c>
      <c r="I52" s="18" t="n">
        <v>17.38386732</v>
      </c>
      <c r="J52" s="20" t="n">
        <v>3.34150713</v>
      </c>
      <c r="K52" s="18" t="n">
        <v>2.25294325</v>
      </c>
      <c r="L52" s="20" t="n">
        <v>1.04877722</v>
      </c>
      <c r="M52" s="18" t="s">
        <v>404</v>
      </c>
      <c r="N52" s="20" t="s">
        <v>404</v>
      </c>
      <c r="O52" s="18" t="n">
        <v>0</v>
      </c>
      <c r="P52" s="20" t="n">
        <v>0</v>
      </c>
      <c r="Q52" s="18" t="n">
        <v>0</v>
      </c>
      <c r="R52" s="20" t="n">
        <v>0</v>
      </c>
      <c r="S52" s="18" t="n">
        <v>0</v>
      </c>
      <c r="T52" s="20" t="n">
        <v>0</v>
      </c>
    </row>
    <row r="53" spans="1:20">
      <c r="A53" s="15" t="s">
        <v>450</v>
      </c>
      <c r="B53" s="17" t="n">
        <v>5571</v>
      </c>
      <c r="C53" s="18">
        <f>(0.0/B53*100)</f>
        <v/>
      </c>
      <c r="D53" s="19" t="n">
        <v>5571</v>
      </c>
      <c r="E53" s="18" t="n">
        <v>34.79167877</v>
      </c>
      <c r="F53" s="20" t="n">
        <v>0.13342246</v>
      </c>
      <c r="G53" s="18" t="n">
        <v>12.66626734</v>
      </c>
      <c r="H53" s="20" t="n">
        <v>0.08698819000000001</v>
      </c>
      <c r="I53" s="18" t="n">
        <v>43.81881383</v>
      </c>
      <c r="J53" s="20" t="n">
        <v>0.13953409</v>
      </c>
      <c r="K53" s="18" t="n">
        <v>6.41202018</v>
      </c>
      <c r="L53" s="20" t="n">
        <v>0.0540035</v>
      </c>
      <c r="M53" s="18" t="s">
        <v>404</v>
      </c>
      <c r="N53" s="20" t="s">
        <v>404</v>
      </c>
      <c r="O53" s="18" t="n">
        <v>0</v>
      </c>
      <c r="P53" s="20" t="n">
        <v>0</v>
      </c>
      <c r="Q53" s="18" t="n">
        <v>0</v>
      </c>
      <c r="R53" s="20" t="n">
        <v>0</v>
      </c>
      <c r="S53" s="18" t="n">
        <v>2.31121988</v>
      </c>
      <c r="T53" s="20" t="n">
        <v>0.01934523</v>
      </c>
    </row>
    <row r="54" spans="1:20">
      <c r="A54" s="15" t="s">
        <v>451</v>
      </c>
      <c r="B54" s="17" t="n">
        <v>4740</v>
      </c>
      <c r="C54" s="18">
        <f>(199.0/B54*100)</f>
        <v/>
      </c>
      <c r="D54" s="19" t="n">
        <v>4541</v>
      </c>
      <c r="E54" s="18" t="n">
        <v>83.49359238</v>
      </c>
      <c r="F54" s="20" t="n">
        <v>2.66276924</v>
      </c>
      <c r="G54" s="18" t="n">
        <v>5.51487399</v>
      </c>
      <c r="H54" s="20" t="n">
        <v>1.6574196</v>
      </c>
      <c r="I54" s="18" t="n">
        <v>5.43880715</v>
      </c>
      <c r="J54" s="20" t="n">
        <v>1.78407012</v>
      </c>
      <c r="K54" s="18" t="n">
        <v>4.62550834</v>
      </c>
      <c r="L54" s="20" t="n">
        <v>1.6152268</v>
      </c>
      <c r="M54" s="18" t="s">
        <v>404</v>
      </c>
      <c r="N54" s="20" t="s">
        <v>404</v>
      </c>
      <c r="O54" s="18" t="n">
        <v>0</v>
      </c>
      <c r="P54" s="20" t="n">
        <v>0</v>
      </c>
      <c r="Q54" s="18" t="n">
        <v>0</v>
      </c>
      <c r="R54" s="20" t="n">
        <v>0</v>
      </c>
      <c r="S54" s="18" t="n">
        <v>0.92721813</v>
      </c>
      <c r="T54" s="20" t="n">
        <v>0.66432112</v>
      </c>
    </row>
    <row r="55" spans="1:20">
      <c r="A55" s="15" t="s">
        <v>452</v>
      </c>
      <c r="B55" s="17" t="n">
        <v>5316</v>
      </c>
      <c r="C55" s="18">
        <f>(43.0/B55*100)</f>
        <v/>
      </c>
      <c r="D55" s="19" t="n">
        <v>5273</v>
      </c>
      <c r="E55" s="18" t="n">
        <v>66.54037891999999</v>
      </c>
      <c r="F55" s="20" t="n">
        <v>2.96782823</v>
      </c>
      <c r="G55" s="18" t="n">
        <v>6.7969756</v>
      </c>
      <c r="H55" s="20" t="n">
        <v>1.71967596</v>
      </c>
      <c r="I55" s="18" t="n">
        <v>8.183490920000001</v>
      </c>
      <c r="J55" s="20" t="n">
        <v>2.02611891</v>
      </c>
      <c r="K55" s="18" t="n">
        <v>1.90311921</v>
      </c>
      <c r="L55" s="20" t="n">
        <v>0.8101539800000001</v>
      </c>
      <c r="M55" s="18" t="s">
        <v>404</v>
      </c>
      <c r="N55" s="20" t="s">
        <v>404</v>
      </c>
      <c r="O55" s="18" t="n">
        <v>0</v>
      </c>
      <c r="P55" s="20" t="n">
        <v>0</v>
      </c>
      <c r="Q55" s="18" t="n">
        <v>0</v>
      </c>
      <c r="R55" s="20" t="n">
        <v>0</v>
      </c>
      <c r="S55" s="18" t="n">
        <v>16.57603534</v>
      </c>
      <c r="T55" s="20" t="n">
        <v>2.29783585</v>
      </c>
    </row>
    <row r="56" spans="1:20">
      <c r="A56" s="15" t="s">
        <v>453</v>
      </c>
      <c r="B56" s="17" t="n">
        <v>5359</v>
      </c>
      <c r="C56" s="18">
        <f>(0.0/B56*100)</f>
        <v/>
      </c>
      <c r="D56" s="19" t="n">
        <v>5359</v>
      </c>
      <c r="E56" s="18" t="n">
        <v>40.80402548</v>
      </c>
      <c r="F56" s="20" t="n">
        <v>4.23471371</v>
      </c>
      <c r="G56" s="18" t="n">
        <v>34.63859092</v>
      </c>
      <c r="H56" s="20" t="n">
        <v>3.99398141</v>
      </c>
      <c r="I56" s="18" t="n">
        <v>17.00774689</v>
      </c>
      <c r="J56" s="20" t="n">
        <v>3.57285562</v>
      </c>
      <c r="K56" s="18" t="n">
        <v>4.9453877</v>
      </c>
      <c r="L56" s="20" t="n">
        <v>1.73810163</v>
      </c>
      <c r="M56" s="18" t="s">
        <v>404</v>
      </c>
      <c r="N56" s="20" t="s">
        <v>404</v>
      </c>
      <c r="O56" s="18" t="n">
        <v>0</v>
      </c>
      <c r="P56" s="20" t="n">
        <v>0</v>
      </c>
      <c r="Q56" s="18" t="n">
        <v>0</v>
      </c>
      <c r="R56" s="20" t="n">
        <v>0</v>
      </c>
      <c r="S56" s="18" t="n">
        <v>2.60424901</v>
      </c>
      <c r="T56" s="20" t="n">
        <v>1.50143072</v>
      </c>
    </row>
    <row r="57" spans="1:20">
      <c r="A57" s="15" t="s">
        <v>454</v>
      </c>
      <c r="B57" s="17" t="n">
        <v>6513</v>
      </c>
      <c r="C57" s="18">
        <f>(0.0/B57*100)</f>
        <v/>
      </c>
      <c r="D57" s="19" t="n">
        <v>6513</v>
      </c>
      <c r="E57" s="18" t="n">
        <v>80.29748822000001</v>
      </c>
      <c r="F57" s="20" t="n">
        <v>2.4300596</v>
      </c>
      <c r="G57" s="18" t="n">
        <v>4.74837026</v>
      </c>
      <c r="H57" s="20" t="n">
        <v>1.49501903</v>
      </c>
      <c r="I57" s="18" t="n">
        <v>12.38266517</v>
      </c>
      <c r="J57" s="20" t="n">
        <v>2.12917513</v>
      </c>
      <c r="K57" s="18" t="n">
        <v>2.1280902</v>
      </c>
      <c r="L57" s="20" t="n">
        <v>0.98445645</v>
      </c>
      <c r="M57" s="18" t="s">
        <v>404</v>
      </c>
      <c r="N57" s="20" t="s">
        <v>404</v>
      </c>
      <c r="O57" s="18" t="n">
        <v>0</v>
      </c>
      <c r="P57" s="20" t="n">
        <v>0</v>
      </c>
      <c r="Q57" s="18" t="n">
        <v>0</v>
      </c>
      <c r="R57" s="20" t="n">
        <v>0</v>
      </c>
      <c r="S57" s="18" t="n">
        <v>0.44338616</v>
      </c>
      <c r="T57" s="20" t="n">
        <v>0.45922161</v>
      </c>
    </row>
    <row r="58" spans="1:20">
      <c r="A58" s="15" t="s">
        <v>455</v>
      </c>
      <c r="B58" s="17" t="n">
        <v>7267</v>
      </c>
      <c r="C58" s="18">
        <f>(0.0/B58*100)</f>
        <v/>
      </c>
      <c r="D58" s="19" t="n">
        <v>7267</v>
      </c>
      <c r="E58" s="18" t="n">
        <v>67.19430298</v>
      </c>
      <c r="F58" s="20" t="n">
        <v>3.46217201</v>
      </c>
      <c r="G58" s="18" t="n">
        <v>12.66715484</v>
      </c>
      <c r="H58" s="20" t="n">
        <v>2.47210093</v>
      </c>
      <c r="I58" s="18" t="n">
        <v>15.02277382</v>
      </c>
      <c r="J58" s="20" t="n">
        <v>2.44012934</v>
      </c>
      <c r="K58" s="18" t="n">
        <v>2.01948825</v>
      </c>
      <c r="L58" s="20" t="n">
        <v>0.93070005</v>
      </c>
      <c r="M58" s="18" t="s">
        <v>404</v>
      </c>
      <c r="N58" s="20" t="s">
        <v>404</v>
      </c>
      <c r="O58" s="18" t="n">
        <v>0</v>
      </c>
      <c r="P58" s="20" t="n">
        <v>0</v>
      </c>
      <c r="Q58" s="18" t="n">
        <v>0</v>
      </c>
      <c r="R58" s="20" t="n">
        <v>0</v>
      </c>
      <c r="S58" s="18" t="n">
        <v>3.0962801</v>
      </c>
      <c r="T58" s="20" t="n">
        <v>1.20350539</v>
      </c>
    </row>
    <row r="59" spans="1:20">
      <c r="A59" s="15" t="s">
        <v>456</v>
      </c>
      <c r="B59" s="17" t="n">
        <v>4826</v>
      </c>
      <c r="C59" s="18">
        <f>(0.0/B59*100)</f>
        <v/>
      </c>
      <c r="D59" s="19" t="n">
        <v>4826</v>
      </c>
      <c r="E59" s="18" t="n">
        <v>64.83019794000001</v>
      </c>
      <c r="F59" s="20" t="n">
        <v>1.14030068</v>
      </c>
      <c r="G59" s="18" t="n">
        <v>10.00814094</v>
      </c>
      <c r="H59" s="20" t="n">
        <v>0.8699323</v>
      </c>
      <c r="I59" s="18" t="n">
        <v>14.56208663</v>
      </c>
      <c r="J59" s="20" t="n">
        <v>0.89686549</v>
      </c>
      <c r="K59" s="18" t="n">
        <v>8.131231189999999</v>
      </c>
      <c r="L59" s="20" t="n">
        <v>0.48220779</v>
      </c>
      <c r="M59" s="18" t="s">
        <v>404</v>
      </c>
      <c r="N59" s="20" t="s">
        <v>404</v>
      </c>
      <c r="O59" s="18" t="n">
        <v>0</v>
      </c>
      <c r="P59" s="20" t="n">
        <v>0</v>
      </c>
      <c r="Q59" s="18" t="n">
        <v>0</v>
      </c>
      <c r="R59" s="20" t="n">
        <v>0</v>
      </c>
      <c r="S59" s="18" t="n">
        <v>2.4683433</v>
      </c>
      <c r="T59" s="20" t="n">
        <v>0.33973451</v>
      </c>
    </row>
    <row r="60" spans="1:20">
      <c r="A60" s="15" t="s">
        <v>457</v>
      </c>
      <c r="B60" s="17" t="n">
        <v>4546</v>
      </c>
      <c r="C60" s="18">
        <f>(0.0/B60*100)</f>
        <v/>
      </c>
      <c r="D60" s="19" t="n">
        <v>4546</v>
      </c>
      <c r="E60" s="18" t="n">
        <v>43.88516587</v>
      </c>
      <c r="F60" s="20" t="n">
        <v>3.21072951</v>
      </c>
      <c r="G60" s="18" t="n">
        <v>18.2111567</v>
      </c>
      <c r="H60" s="20" t="n">
        <v>2.65632861</v>
      </c>
      <c r="I60" s="18" t="n">
        <v>19.02874923</v>
      </c>
      <c r="J60" s="20" t="n">
        <v>2.78255979</v>
      </c>
      <c r="K60" s="18" t="n">
        <v>6.02206436</v>
      </c>
      <c r="L60" s="20" t="n">
        <v>1.57329152</v>
      </c>
      <c r="M60" s="18" t="s">
        <v>404</v>
      </c>
      <c r="N60" s="20" t="s">
        <v>404</v>
      </c>
      <c r="O60" s="18" t="n">
        <v>0</v>
      </c>
      <c r="P60" s="20" t="n">
        <v>0</v>
      </c>
      <c r="Q60" s="18" t="n">
        <v>0</v>
      </c>
      <c r="R60" s="20" t="n">
        <v>0</v>
      </c>
      <c r="S60" s="18" t="n">
        <v>12.85286384</v>
      </c>
      <c r="T60" s="20" t="n">
        <v>1.90505708</v>
      </c>
    </row>
    <row r="61" spans="1:20">
      <c r="A61" s="15" t="s">
        <v>458</v>
      </c>
      <c r="B61" s="17" t="n">
        <v>6525</v>
      </c>
      <c r="C61" s="18">
        <f>(0.0/B61*100)</f>
        <v/>
      </c>
      <c r="D61" s="19" t="n">
        <v>6525</v>
      </c>
      <c r="E61" s="18" t="n">
        <v>79.99106997</v>
      </c>
      <c r="F61" s="20" t="n">
        <v>2.41950714</v>
      </c>
      <c r="G61" s="18" t="n">
        <v>8.234883200000001</v>
      </c>
      <c r="H61" s="20" t="n">
        <v>1.37973541</v>
      </c>
      <c r="I61" s="18" t="n">
        <v>10.94064543</v>
      </c>
      <c r="J61" s="20" t="n">
        <v>1.94697005</v>
      </c>
      <c r="K61" s="18" t="n">
        <v>0.69610573</v>
      </c>
      <c r="L61" s="20" t="n">
        <v>0.5816251</v>
      </c>
      <c r="M61" s="18" t="s">
        <v>404</v>
      </c>
      <c r="N61" s="20" t="s">
        <v>404</v>
      </c>
      <c r="O61" s="18" t="n">
        <v>0</v>
      </c>
      <c r="P61" s="20" t="n">
        <v>0</v>
      </c>
      <c r="Q61" s="18" t="n">
        <v>0</v>
      </c>
      <c r="R61" s="20" t="n">
        <v>0</v>
      </c>
      <c r="S61" s="18" t="n">
        <v>0.13729566</v>
      </c>
      <c r="T61" s="20" t="n">
        <v>0.13732493</v>
      </c>
    </row>
    <row r="62" spans="1:20">
      <c r="A62" s="15" t="s">
        <v>459</v>
      </c>
      <c r="B62" s="17" t="n">
        <v>4476</v>
      </c>
      <c r="C62" s="18">
        <f>(0.0/B62*100)</f>
        <v/>
      </c>
      <c r="D62" s="19" t="n">
        <v>4476</v>
      </c>
      <c r="E62" s="18" t="n">
        <v>48.85472471</v>
      </c>
      <c r="F62" s="20" t="n">
        <v>0.06545343000000001</v>
      </c>
      <c r="G62" s="18" t="n">
        <v>14.59786017</v>
      </c>
      <c r="H62" s="20" t="n">
        <v>0.03827404</v>
      </c>
      <c r="I62" s="18" t="n">
        <v>31.5598853</v>
      </c>
      <c r="J62" s="20" t="n">
        <v>0.06635939</v>
      </c>
      <c r="K62" s="18" t="n">
        <v>2.39627634</v>
      </c>
      <c r="L62" s="20" t="n">
        <v>0.0027116</v>
      </c>
      <c r="M62" s="18" t="s">
        <v>404</v>
      </c>
      <c r="N62" s="20" t="s">
        <v>404</v>
      </c>
      <c r="O62" s="18" t="n">
        <v>0</v>
      </c>
      <c r="P62" s="20" t="n">
        <v>0</v>
      </c>
      <c r="Q62" s="18" t="n">
        <v>0</v>
      </c>
      <c r="R62" s="20" t="n">
        <v>0</v>
      </c>
      <c r="S62" s="18" t="n">
        <v>2.59125348</v>
      </c>
      <c r="T62" s="20" t="n">
        <v>0.01778128</v>
      </c>
    </row>
    <row r="63" spans="1:20">
      <c r="A63" s="15" t="s">
        <v>460</v>
      </c>
      <c r="B63" s="17" t="n">
        <v>5324</v>
      </c>
      <c r="C63" s="18">
        <f>(0.0/B63*100)</f>
        <v/>
      </c>
      <c r="D63" s="19" t="n">
        <v>5324</v>
      </c>
      <c r="E63" s="18" t="n">
        <v>71.62656187</v>
      </c>
      <c r="F63" s="20" t="n">
        <v>0.18931092</v>
      </c>
      <c r="G63" s="18" t="n">
        <v>9.680385579999999</v>
      </c>
      <c r="H63" s="20" t="n">
        <v>0.09108765000000001</v>
      </c>
      <c r="I63" s="18" t="n">
        <v>4.55891037</v>
      </c>
      <c r="J63" s="20" t="n">
        <v>0.06554498</v>
      </c>
      <c r="K63" s="18" t="n">
        <v>0.87659984</v>
      </c>
      <c r="L63" s="20" t="n">
        <v>0.01941298</v>
      </c>
      <c r="M63" s="18" t="s">
        <v>404</v>
      </c>
      <c r="N63" s="20" t="s">
        <v>404</v>
      </c>
      <c r="O63" s="18" t="n">
        <v>0</v>
      </c>
      <c r="P63" s="20" t="n">
        <v>0</v>
      </c>
      <c r="Q63" s="18" t="n">
        <v>0</v>
      </c>
      <c r="R63" s="20" t="n">
        <v>0</v>
      </c>
      <c r="S63" s="18" t="n">
        <v>13.25754234</v>
      </c>
      <c r="T63" s="20" t="n">
        <v>0.18048369</v>
      </c>
    </row>
    <row r="64" spans="1:20">
      <c r="A64" s="15" t="s">
        <v>461</v>
      </c>
      <c r="B64" s="17" t="n">
        <v>3634</v>
      </c>
      <c r="C64" s="18">
        <f>(27.0/B64*100)</f>
        <v/>
      </c>
      <c r="D64" s="19" t="n">
        <v>3607</v>
      </c>
      <c r="E64" s="18" t="n">
        <v>42.78762414</v>
      </c>
      <c r="F64" s="20" t="n">
        <v>0.12517849</v>
      </c>
      <c r="G64" s="18" t="n">
        <v>18.78138604</v>
      </c>
      <c r="H64" s="20" t="n">
        <v>0.09505179</v>
      </c>
      <c r="I64" s="18" t="n">
        <v>28.72219052</v>
      </c>
      <c r="J64" s="20" t="n">
        <v>0.11093982</v>
      </c>
      <c r="K64" s="18" t="n">
        <v>1.06452844</v>
      </c>
      <c r="L64" s="20" t="n">
        <v>0.006352</v>
      </c>
      <c r="M64" s="18" t="s">
        <v>404</v>
      </c>
      <c r="N64" s="20" t="s">
        <v>404</v>
      </c>
      <c r="O64" s="18" t="n">
        <v>0.22463895</v>
      </c>
      <c r="P64" s="20" t="n">
        <v>0.01024975</v>
      </c>
      <c r="Q64" s="18" t="n">
        <v>0</v>
      </c>
      <c r="R64" s="20" t="n">
        <v>0</v>
      </c>
      <c r="S64" s="18" t="n">
        <v>8.41963192</v>
      </c>
      <c r="T64" s="20" t="n">
        <v>0.03248443</v>
      </c>
    </row>
    <row r="65" spans="1:20">
      <c r="A65" s="15" t="s">
        <v>462</v>
      </c>
      <c r="B65" s="17" t="n">
        <v>5325</v>
      </c>
      <c r="C65" s="18">
        <f>(0.0/B65*100)</f>
        <v/>
      </c>
      <c r="D65" s="19" t="n">
        <v>5325</v>
      </c>
      <c r="E65" s="18" t="n">
        <v>64.06404044999999</v>
      </c>
      <c r="F65" s="20" t="n">
        <v>3.07765253</v>
      </c>
      <c r="G65" s="18" t="n">
        <v>16.72606479</v>
      </c>
      <c r="H65" s="20" t="n">
        <v>2.53719421</v>
      </c>
      <c r="I65" s="18" t="n">
        <v>18.35536675</v>
      </c>
      <c r="J65" s="20" t="n">
        <v>2.39142664</v>
      </c>
      <c r="K65" s="18" t="n">
        <v>0.4846961</v>
      </c>
      <c r="L65" s="20" t="n">
        <v>0.34042393</v>
      </c>
      <c r="M65" s="18" t="s">
        <v>404</v>
      </c>
      <c r="N65" s="20" t="s">
        <v>404</v>
      </c>
      <c r="O65" s="18" t="n">
        <v>0</v>
      </c>
      <c r="P65" s="20" t="n">
        <v>0</v>
      </c>
      <c r="Q65" s="18" t="n">
        <v>0</v>
      </c>
      <c r="R65" s="20" t="n">
        <v>0</v>
      </c>
      <c r="S65" s="18" t="n">
        <v>0.36983191</v>
      </c>
      <c r="T65" s="20" t="n">
        <v>0.28818726</v>
      </c>
    </row>
    <row r="66" spans="1:20">
      <c r="A66" s="15" t="s">
        <v>463</v>
      </c>
      <c r="B66" s="17" t="n">
        <v>5665</v>
      </c>
      <c r="C66" s="18">
        <f>(0.0/B66*100)</f>
        <v/>
      </c>
      <c r="D66" s="19" t="n">
        <v>5665</v>
      </c>
      <c r="E66" s="18" t="n">
        <v>64.88504804</v>
      </c>
      <c r="F66" s="20" t="n">
        <v>0.24894528</v>
      </c>
      <c r="G66" s="18" t="n">
        <v>16.70338759</v>
      </c>
      <c r="H66" s="20" t="n">
        <v>0.22982182</v>
      </c>
      <c r="I66" s="18" t="n">
        <v>7.01509092</v>
      </c>
      <c r="J66" s="20" t="n">
        <v>0.04378513</v>
      </c>
      <c r="K66" s="18" t="n">
        <v>9.68305118</v>
      </c>
      <c r="L66" s="20" t="n">
        <v>0.07867257</v>
      </c>
      <c r="M66" s="18" t="s">
        <v>404</v>
      </c>
      <c r="N66" s="20" t="s">
        <v>404</v>
      </c>
      <c r="O66" s="18" t="n">
        <v>0</v>
      </c>
      <c r="P66" s="20" t="n">
        <v>0</v>
      </c>
      <c r="Q66" s="18" t="n">
        <v>0</v>
      </c>
      <c r="R66" s="20" t="n">
        <v>0</v>
      </c>
      <c r="S66" s="18" t="n">
        <v>1.71342228</v>
      </c>
      <c r="T66" s="20" t="n">
        <v>0.01568432</v>
      </c>
    </row>
    <row r="67" spans="1:20">
      <c r="A67" s="15" t="s">
        <v>464</v>
      </c>
      <c r="B67" s="17" t="n">
        <v>6971</v>
      </c>
      <c r="C67" s="18">
        <f>(0.0/B67*100)</f>
        <v/>
      </c>
      <c r="D67" s="19" t="n">
        <v>6971</v>
      </c>
      <c r="E67" s="18" t="n">
        <v>77.75639262</v>
      </c>
      <c r="F67" s="20" t="n">
        <v>2.75155268</v>
      </c>
      <c r="G67" s="18" t="n">
        <v>2.10049319</v>
      </c>
      <c r="H67" s="20" t="n">
        <v>0.6534219100000001</v>
      </c>
      <c r="I67" s="18" t="n">
        <v>11.37911911</v>
      </c>
      <c r="J67" s="20" t="n">
        <v>2.29282076</v>
      </c>
      <c r="K67" s="18" t="n">
        <v>8.079606220000001</v>
      </c>
      <c r="L67" s="20" t="n">
        <v>1.4675468</v>
      </c>
      <c r="M67" s="18" t="s">
        <v>404</v>
      </c>
      <c r="N67" s="20" t="s">
        <v>404</v>
      </c>
      <c r="O67" s="18" t="n">
        <v>0</v>
      </c>
      <c r="P67" s="20" t="n">
        <v>0</v>
      </c>
      <c r="Q67" s="18" t="n">
        <v>0</v>
      </c>
      <c r="R67" s="20" t="n">
        <v>0</v>
      </c>
      <c r="S67" s="18" t="n">
        <v>0.68438887</v>
      </c>
      <c r="T67" s="20" t="n">
        <v>0.52213339</v>
      </c>
    </row>
    <row r="68" spans="1:20">
      <c r="A68" s="15" t="s">
        <v>465</v>
      </c>
      <c r="B68" s="17" t="n">
        <v>12083</v>
      </c>
      <c r="C68" s="18">
        <f>(0.0/B68*100)</f>
        <v/>
      </c>
      <c r="D68" s="19" t="n">
        <v>12083</v>
      </c>
      <c r="E68" s="18" t="n">
        <v>69.01327928000001</v>
      </c>
      <c r="F68" s="20" t="n">
        <v>0.09170325</v>
      </c>
      <c r="G68" s="18" t="n">
        <v>23.80939524</v>
      </c>
      <c r="H68" s="20" t="n">
        <v>0.09186473000000001</v>
      </c>
      <c r="I68" s="18" t="n">
        <v>5.69790523</v>
      </c>
      <c r="J68" s="20" t="n">
        <v>0.04458076</v>
      </c>
      <c r="K68" s="18" t="n">
        <v>1.47942025</v>
      </c>
      <c r="L68" s="20" t="n">
        <v>0.02879253</v>
      </c>
      <c r="M68" s="18" t="s">
        <v>404</v>
      </c>
      <c r="N68" s="20" t="s">
        <v>404</v>
      </c>
      <c r="O68" s="18" t="n">
        <v>0</v>
      </c>
      <c r="P68" s="20" t="n">
        <v>0</v>
      </c>
      <c r="Q68" s="18" t="n">
        <v>0</v>
      </c>
      <c r="R68" s="20" t="n">
        <v>0</v>
      </c>
      <c r="S68" s="18" t="n">
        <v>0</v>
      </c>
      <c r="T68" s="20" t="n">
        <v>0</v>
      </c>
    </row>
    <row r="69" spans="1:20">
      <c r="A69" s="15" t="s">
        <v>466</v>
      </c>
      <c r="B69" s="17" t="n">
        <v>4876</v>
      </c>
      <c r="C69" s="18">
        <f>(0.0/B69*100)</f>
        <v/>
      </c>
      <c r="D69" s="19" t="n">
        <v>4876</v>
      </c>
      <c r="E69" s="18" t="n">
        <v>74.06920293</v>
      </c>
      <c r="F69" s="20" t="n">
        <v>3.58332421</v>
      </c>
      <c r="G69" s="18" t="n">
        <v>20.18834503</v>
      </c>
      <c r="H69" s="20" t="n">
        <v>3.08321676</v>
      </c>
      <c r="I69" s="18" t="n">
        <v>4.76165257</v>
      </c>
      <c r="J69" s="20" t="n">
        <v>1.65546521</v>
      </c>
      <c r="K69" s="18" t="n">
        <v>0</v>
      </c>
      <c r="L69" s="20" t="n">
        <v>0</v>
      </c>
      <c r="M69" s="18" t="s">
        <v>404</v>
      </c>
      <c r="N69" s="20" t="s">
        <v>404</v>
      </c>
      <c r="O69" s="18" t="n">
        <v>0</v>
      </c>
      <c r="P69" s="20" t="n">
        <v>0</v>
      </c>
      <c r="Q69" s="18" t="n">
        <v>0</v>
      </c>
      <c r="R69" s="20" t="n">
        <v>0</v>
      </c>
      <c r="S69" s="18" t="n">
        <v>0.98079946</v>
      </c>
      <c r="T69" s="20" t="n">
        <v>0.70844452</v>
      </c>
    </row>
    <row r="70" spans="1:20">
      <c r="A70" s="15" t="s">
        <v>467</v>
      </c>
      <c r="B70" s="17" t="n">
        <v>6036</v>
      </c>
      <c r="C70" s="18">
        <f>(0.0/B70*100)</f>
        <v/>
      </c>
      <c r="D70" s="19" t="n">
        <v>6036</v>
      </c>
      <c r="E70" s="18" t="n">
        <v>69.8179373</v>
      </c>
      <c r="F70" s="20" t="n">
        <v>3.22439908</v>
      </c>
      <c r="G70" s="18" t="n">
        <v>23.17580502</v>
      </c>
      <c r="H70" s="20" t="n">
        <v>2.4462173</v>
      </c>
      <c r="I70" s="18" t="n">
        <v>6.13009331</v>
      </c>
      <c r="J70" s="20" t="n">
        <v>1.93754366</v>
      </c>
      <c r="K70" s="18" t="n">
        <v>0.87616437</v>
      </c>
      <c r="L70" s="20" t="n">
        <v>0.50868684</v>
      </c>
      <c r="M70" s="18" t="s">
        <v>404</v>
      </c>
      <c r="N70" s="20" t="s">
        <v>404</v>
      </c>
      <c r="O70" s="18" t="n">
        <v>0</v>
      </c>
      <c r="P70" s="20" t="n">
        <v>0</v>
      </c>
      <c r="Q70" s="18" t="n">
        <v>0</v>
      </c>
      <c r="R70" s="20" t="n">
        <v>0</v>
      </c>
      <c r="S70" s="18" t="n">
        <v>0</v>
      </c>
      <c r="T70" s="20" t="n">
        <v>0</v>
      </c>
    </row>
    <row r="71" spans="1:20">
      <c r="A71" s="15" t="s">
        <v>468</v>
      </c>
      <c r="B71" s="17" t="n">
        <v>6115</v>
      </c>
      <c r="C71" s="18">
        <f>(0.0/B71*100)</f>
        <v/>
      </c>
      <c r="D71" s="19" t="n">
        <v>6115</v>
      </c>
      <c r="E71" s="18" t="n">
        <v>72.01870853</v>
      </c>
      <c r="F71" s="20" t="n">
        <v>0.30970888</v>
      </c>
      <c r="G71" s="18" t="n">
        <v>21.01201455</v>
      </c>
      <c r="H71" s="20" t="n">
        <v>0.29149998</v>
      </c>
      <c r="I71" s="18" t="n">
        <v>5.76600311</v>
      </c>
      <c r="J71" s="20" t="n">
        <v>0.08645348</v>
      </c>
      <c r="K71" s="18" t="n">
        <v>0.6736043900000001</v>
      </c>
      <c r="L71" s="20" t="n">
        <v>0.00628085</v>
      </c>
      <c r="M71" s="18" t="s">
        <v>404</v>
      </c>
      <c r="N71" s="20" t="s">
        <v>404</v>
      </c>
      <c r="O71" s="18" t="n">
        <v>0</v>
      </c>
      <c r="P71" s="20" t="n">
        <v>0</v>
      </c>
      <c r="Q71" s="18" t="n">
        <v>0</v>
      </c>
      <c r="R71" s="20" t="n">
        <v>0</v>
      </c>
      <c r="S71" s="18" t="n">
        <v>0.52966943</v>
      </c>
      <c r="T71" s="20" t="n">
        <v>0.01985854</v>
      </c>
    </row>
    <row r="72" spans="1:20">
      <c r="A72" s="15" t="s">
        <v>469</v>
      </c>
      <c r="B72" s="17" t="n">
        <v>7708</v>
      </c>
      <c r="C72" s="18">
        <f>(0.0/B72*100)</f>
        <v/>
      </c>
      <c r="D72" s="19" t="n">
        <v>7708</v>
      </c>
      <c r="E72" s="18" t="n">
        <v>51.13290091</v>
      </c>
      <c r="F72" s="20" t="n">
        <v>3.73878017</v>
      </c>
      <c r="G72" s="18" t="n">
        <v>26.85996846</v>
      </c>
      <c r="H72" s="20" t="n">
        <v>3.51172482</v>
      </c>
      <c r="I72" s="18" t="n">
        <v>13.86662832</v>
      </c>
      <c r="J72" s="20" t="n">
        <v>2.55727581</v>
      </c>
      <c r="K72" s="18" t="n">
        <v>7.24601834</v>
      </c>
      <c r="L72" s="20" t="n">
        <v>1.46062111</v>
      </c>
      <c r="M72" s="18" t="s">
        <v>404</v>
      </c>
      <c r="N72" s="20" t="s">
        <v>404</v>
      </c>
      <c r="O72" s="18" t="n">
        <v>0</v>
      </c>
      <c r="P72" s="20" t="n">
        <v>0</v>
      </c>
      <c r="Q72" s="18" t="n">
        <v>0</v>
      </c>
      <c r="R72" s="20" t="n">
        <v>0</v>
      </c>
      <c r="S72" s="18" t="n">
        <v>0.89448397</v>
      </c>
      <c r="T72" s="20" t="n">
        <v>0.69867507</v>
      </c>
    </row>
    <row r="73" spans="1:20">
      <c r="A73" s="15" t="s">
        <v>470</v>
      </c>
      <c r="B73" s="17" t="n">
        <v>8249</v>
      </c>
      <c r="C73" s="18">
        <f>(0.0/B73*100)</f>
        <v/>
      </c>
      <c r="D73" s="19" t="n">
        <v>8249</v>
      </c>
      <c r="E73" s="18" t="n">
        <v>81.90599148</v>
      </c>
      <c r="F73" s="20" t="n">
        <v>3.00429987</v>
      </c>
      <c r="G73" s="18" t="n">
        <v>13.40446003</v>
      </c>
      <c r="H73" s="20" t="n">
        <v>2.83477533</v>
      </c>
      <c r="I73" s="18" t="n">
        <v>2.37377434</v>
      </c>
      <c r="J73" s="20" t="n">
        <v>1.05150141</v>
      </c>
      <c r="K73" s="18" t="n">
        <v>2.31577415</v>
      </c>
      <c r="L73" s="20" t="n">
        <v>1.11523698</v>
      </c>
      <c r="M73" s="18" t="s">
        <v>404</v>
      </c>
      <c r="N73" s="20" t="s">
        <v>404</v>
      </c>
      <c r="O73" s="18" t="n">
        <v>0</v>
      </c>
      <c r="P73" s="20" t="n">
        <v>0</v>
      </c>
      <c r="Q73" s="18" t="n">
        <v>0</v>
      </c>
      <c r="R73" s="20" t="n">
        <v>0</v>
      </c>
      <c r="S73" s="18" t="n">
        <v>0</v>
      </c>
      <c r="T73" s="20" t="n">
        <v>0</v>
      </c>
    </row>
    <row r="74" spans="1:20">
      <c r="A74" s="15" t="s">
        <v>471</v>
      </c>
      <c r="B74" s="17" t="n">
        <v>4692</v>
      </c>
      <c r="C74" s="18">
        <f>(484.0/B74*100)</f>
        <v/>
      </c>
      <c r="D74" s="19" t="n">
        <v>4208</v>
      </c>
      <c r="E74" s="18" t="n">
        <v>58.47817392</v>
      </c>
      <c r="F74" s="20" t="n">
        <v>0.30265364</v>
      </c>
      <c r="G74" s="18" t="n">
        <v>5.38846746</v>
      </c>
      <c r="H74" s="20" t="n">
        <v>0.03781674</v>
      </c>
      <c r="I74" s="18" t="n">
        <v>12.67339962</v>
      </c>
      <c r="J74" s="20" t="n">
        <v>0.18785283</v>
      </c>
      <c r="K74" s="18" t="n">
        <v>16.87029205</v>
      </c>
      <c r="L74" s="20" t="n">
        <v>0.27544467</v>
      </c>
      <c r="M74" s="18" t="s">
        <v>404</v>
      </c>
      <c r="N74" s="20" t="s">
        <v>404</v>
      </c>
      <c r="O74" s="18" t="n">
        <v>0</v>
      </c>
      <c r="P74" s="20" t="n">
        <v>0</v>
      </c>
      <c r="Q74" s="18" t="n">
        <v>0</v>
      </c>
      <c r="R74" s="20" t="n">
        <v>0</v>
      </c>
      <c r="S74" s="18" t="n">
        <v>6.58966695</v>
      </c>
      <c r="T74" s="20" t="n">
        <v>0.12617338</v>
      </c>
    </row>
    <row r="75" spans="1:20">
      <c r="A75" s="15" t="s">
        <v>472</v>
      </c>
      <c r="B75" s="17" t="n">
        <v>5375</v>
      </c>
      <c r="C75" s="18">
        <f>(483.0/B75*100)</f>
        <v/>
      </c>
      <c r="D75" s="19" t="n">
        <v>4892</v>
      </c>
      <c r="E75" s="18" t="n">
        <v>26.91391778</v>
      </c>
      <c r="F75" s="20" t="n">
        <v>3.93518314</v>
      </c>
      <c r="G75" s="18" t="n">
        <v>8.72456614</v>
      </c>
      <c r="H75" s="20" t="n">
        <v>2.43882493</v>
      </c>
      <c r="I75" s="18" t="n">
        <v>40.14828398</v>
      </c>
      <c r="J75" s="20" t="n">
        <v>4.26191687</v>
      </c>
      <c r="K75" s="18" t="n">
        <v>21.33360874</v>
      </c>
      <c r="L75" s="20" t="n">
        <v>3.59136278</v>
      </c>
      <c r="M75" s="18" t="s">
        <v>404</v>
      </c>
      <c r="N75" s="20" t="s">
        <v>404</v>
      </c>
      <c r="O75" s="18" t="n">
        <v>0</v>
      </c>
      <c r="P75" s="20" t="n">
        <v>0</v>
      </c>
      <c r="Q75" s="18" t="n">
        <v>0</v>
      </c>
      <c r="R75" s="20" t="n">
        <v>0</v>
      </c>
      <c r="S75" s="18" t="n">
        <v>2.87962335</v>
      </c>
      <c r="T75" s="20" t="n">
        <v>1.44384072</v>
      </c>
    </row>
    <row r="76" spans="1:20">
      <c r="A76" s="15" t="s">
        <v>473</v>
      </c>
      <c r="B76" s="17" t="n">
        <v>14167</v>
      </c>
      <c r="C76" s="18">
        <f>(1400.0/B76*100)</f>
        <v/>
      </c>
      <c r="D76" s="19" t="n">
        <v>12767</v>
      </c>
      <c r="E76" s="18" t="n">
        <v>73.35334545000001</v>
      </c>
      <c r="F76" s="20" t="n">
        <v>2.16847302</v>
      </c>
      <c r="G76" s="18" t="n">
        <v>12.3430219</v>
      </c>
      <c r="H76" s="20" t="n">
        <v>1.7404199</v>
      </c>
      <c r="I76" s="18" t="n">
        <v>4.69209583</v>
      </c>
      <c r="J76" s="20" t="n">
        <v>1.12211603</v>
      </c>
      <c r="K76" s="18" t="n">
        <v>7.80043097</v>
      </c>
      <c r="L76" s="20" t="n">
        <v>1.76867471</v>
      </c>
      <c r="M76" s="18" t="s">
        <v>404</v>
      </c>
      <c r="N76" s="20" t="s">
        <v>404</v>
      </c>
      <c r="O76" s="18" t="n">
        <v>0</v>
      </c>
      <c r="P76" s="20" t="n">
        <v>0</v>
      </c>
      <c r="Q76" s="18" t="n">
        <v>0</v>
      </c>
      <c r="R76" s="20" t="n">
        <v>0</v>
      </c>
      <c r="S76" s="18" t="n">
        <v>1.81110586</v>
      </c>
      <c r="T76" s="20" t="n">
        <v>0.82943384</v>
      </c>
    </row>
    <row r="77" spans="1:20">
      <c r="A77" s="15" t="s">
        <v>474</v>
      </c>
      <c r="B77" s="17" t="n">
        <v>6062</v>
      </c>
      <c r="C77" s="18">
        <f>(12.0/B77*100)</f>
        <v/>
      </c>
      <c r="D77" s="19" t="n">
        <v>6050</v>
      </c>
      <c r="E77" s="18" t="n">
        <v>55.3534527</v>
      </c>
      <c r="F77" s="20" t="n">
        <v>2.85128821</v>
      </c>
      <c r="G77" s="18" t="n">
        <v>6.73833318</v>
      </c>
      <c r="H77" s="20" t="n">
        <v>1.58792041</v>
      </c>
      <c r="I77" s="18" t="n">
        <v>27.98340229</v>
      </c>
      <c r="J77" s="20" t="n">
        <v>2.54336418</v>
      </c>
      <c r="K77" s="18" t="n">
        <v>9.924811829999999</v>
      </c>
      <c r="L77" s="20" t="n">
        <v>2.12026922</v>
      </c>
      <c r="M77" s="18" t="s">
        <v>404</v>
      </c>
      <c r="N77" s="20" t="s">
        <v>404</v>
      </c>
      <c r="O77" s="18" t="n">
        <v>0</v>
      </c>
      <c r="P77" s="20" t="n">
        <v>0</v>
      </c>
      <c r="Q77" s="18" t="n">
        <v>0</v>
      </c>
      <c r="R77" s="20" t="n">
        <v>0</v>
      </c>
      <c r="S77" s="18" t="n">
        <v>0</v>
      </c>
      <c r="T77" s="20" t="n">
        <v>0</v>
      </c>
    </row>
    <row r="78" spans="1:20">
      <c r="A78" s="15" t="s">
        <v>475</v>
      </c>
      <c r="B78" s="17" t="n">
        <v>5826</v>
      </c>
      <c r="C78" s="18">
        <f>(0.0/B78*100)</f>
        <v/>
      </c>
      <c r="D78" s="19" t="n">
        <v>5826</v>
      </c>
      <c r="E78" s="18" t="n">
        <v>63.63975938</v>
      </c>
      <c r="F78" s="20" t="n">
        <v>4.37890616</v>
      </c>
      <c r="G78" s="18" t="n">
        <v>9.59821487</v>
      </c>
      <c r="H78" s="20" t="n">
        <v>2.38470976</v>
      </c>
      <c r="I78" s="18" t="n">
        <v>21.1276775</v>
      </c>
      <c r="J78" s="20" t="n">
        <v>3.76176252</v>
      </c>
      <c r="K78" s="18" t="n">
        <v>0</v>
      </c>
      <c r="L78" s="20" t="n">
        <v>0</v>
      </c>
      <c r="M78" s="18" t="s">
        <v>404</v>
      </c>
      <c r="N78" s="20" t="s">
        <v>404</v>
      </c>
      <c r="O78" s="18" t="n">
        <v>0</v>
      </c>
      <c r="P78" s="20" t="n">
        <v>0</v>
      </c>
      <c r="Q78" s="18" t="n">
        <v>0</v>
      </c>
      <c r="R78" s="20" t="n">
        <v>0</v>
      </c>
      <c r="S78" s="18" t="n">
        <v>5.63434825</v>
      </c>
      <c r="T78" s="20" t="n">
        <v>2.32406824</v>
      </c>
    </row>
    <row customHeight="1" ht="25" r="79" spans="1:20">
      <c r="A79" s="15" t="s">
        <v>476</v>
      </c>
      <c r="B79" s="17" t="n">
        <v>1657</v>
      </c>
      <c r="C79" s="18">
        <f>(21.0/B79*100)</f>
        <v/>
      </c>
      <c r="D79" s="19" t="n">
        <v>1636</v>
      </c>
      <c r="E79" s="18" t="n">
        <v>54.92528036</v>
      </c>
      <c r="F79" s="20" t="n">
        <v>6.63696559</v>
      </c>
      <c r="G79" s="18" t="n">
        <v>18.08112305</v>
      </c>
      <c r="H79" s="20" t="n">
        <v>5.67705454</v>
      </c>
      <c r="I79" s="18" t="n">
        <v>11.94436948</v>
      </c>
      <c r="J79" s="20" t="n">
        <v>4.75398894</v>
      </c>
      <c r="K79" s="18" t="n">
        <v>10.01034437</v>
      </c>
      <c r="L79" s="20" t="n">
        <v>3.93866855</v>
      </c>
      <c r="M79" s="18" t="s">
        <v>404</v>
      </c>
      <c r="N79" s="20" t="s">
        <v>404</v>
      </c>
      <c r="O79" s="18" t="n">
        <v>0</v>
      </c>
      <c r="P79" s="20" t="n">
        <v>0</v>
      </c>
      <c r="Q79" s="18" t="n">
        <v>0</v>
      </c>
      <c r="R79" s="20" t="n">
        <v>0</v>
      </c>
      <c r="S79" s="18" t="n">
        <v>5.03888273</v>
      </c>
      <c r="T79" s="20" t="n">
        <v>2.83097068</v>
      </c>
    </row>
    <row r="80" spans="1:20">
      <c r="A80" s="15" t="s">
        <v>477</v>
      </c>
      <c r="B80" s="17" t="n">
        <v>7841</v>
      </c>
      <c r="C80" s="18">
        <f>(0.0/B80*100)</f>
        <v/>
      </c>
      <c r="D80" s="19" t="n">
        <v>7841</v>
      </c>
      <c r="E80" s="18" t="n">
        <v>76.13852883</v>
      </c>
      <c r="F80" s="20" t="n">
        <v>2.89934071</v>
      </c>
      <c r="G80" s="18" t="n">
        <v>20.78834634</v>
      </c>
      <c r="H80" s="20" t="n">
        <v>2.60456991</v>
      </c>
      <c r="I80" s="18" t="n">
        <v>3.07312482</v>
      </c>
      <c r="J80" s="20" t="n">
        <v>1.21692067</v>
      </c>
      <c r="K80" s="18" t="n">
        <v>0</v>
      </c>
      <c r="L80" s="20" t="n">
        <v>0</v>
      </c>
      <c r="M80" s="18" t="s">
        <v>404</v>
      </c>
      <c r="N80" s="20" t="s">
        <v>404</v>
      </c>
      <c r="O80" s="18" t="n">
        <v>0</v>
      </c>
      <c r="P80" s="20" t="n">
        <v>0</v>
      </c>
      <c r="Q80" s="18" t="n">
        <v>0</v>
      </c>
      <c r="R80" s="20" t="n">
        <v>0</v>
      </c>
      <c r="S80" s="18" t="n">
        <v>0</v>
      </c>
      <c r="T80" s="20" t="n">
        <v>0</v>
      </c>
    </row>
    <row r="81" spans="1:20">
      <c r="A81" s="21" t="s">
        <v>478</v>
      </c>
      <c r="B81" s="17" t="n">
        <v>8861</v>
      </c>
      <c r="C81" s="18">
        <f>(0.0/B81*100)</f>
        <v/>
      </c>
      <c r="D81" s="19" t="n">
        <v>8861</v>
      </c>
      <c r="E81" s="18" t="n">
        <v>88.75508623</v>
      </c>
      <c r="F81" s="20" t="n">
        <v>2.55254517</v>
      </c>
      <c r="G81" s="18" t="n">
        <v>5.07944612</v>
      </c>
      <c r="H81" s="20" t="n">
        <v>1.6496076</v>
      </c>
      <c r="I81" s="18" t="n">
        <v>6.14548822</v>
      </c>
      <c r="J81" s="20" t="n">
        <v>1.93969389</v>
      </c>
      <c r="K81" s="18" t="n">
        <v>0.01997943</v>
      </c>
      <c r="L81" s="20" t="n">
        <v>0.00074735</v>
      </c>
      <c r="M81" s="18" t="s">
        <v>404</v>
      </c>
      <c r="N81" s="20" t="s">
        <v>404</v>
      </c>
      <c r="O81" s="18" t="n">
        <v>0</v>
      </c>
      <c r="P81" s="20" t="n">
        <v>0</v>
      </c>
      <c r="Q81" s="18" t="n">
        <v>0</v>
      </c>
      <c r="R81" s="20" t="n">
        <v>0</v>
      </c>
      <c r="S81" s="18" t="n">
        <v>0</v>
      </c>
      <c r="T81" s="20" t="n">
        <v>0</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694</v>
      </c>
    </row>
    <row customHeight="1" ht="30" r="4" spans="1:20">
      <c r="A4" s="6" t="n"/>
      <c r="B4" s="7" t="s">
        <v>385</v>
      </c>
      <c r="C4" s="7" t="s">
        <v>386</v>
      </c>
      <c r="D4" s="8" t="s">
        <v>385</v>
      </c>
      <c r="E4" s="9" t="s">
        <v>504</v>
      </c>
      <c r="F4" s="10" t="n"/>
      <c r="G4" s="9" t="s">
        <v>689</v>
      </c>
      <c r="H4" s="10" t="n"/>
      <c r="I4" s="9" t="s">
        <v>690</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72.56450796999999</v>
      </c>
      <c r="F7" s="20" t="n">
        <v>1.89099807</v>
      </c>
      <c r="G7" s="18" t="n">
        <v>17.37767448</v>
      </c>
      <c r="H7" s="20" t="n">
        <v>1.59342419</v>
      </c>
      <c r="I7" s="18" t="n">
        <v>2.86499495</v>
      </c>
      <c r="J7" s="20" t="n">
        <v>0.76801456</v>
      </c>
      <c r="K7" s="18" t="n">
        <v>5.82194794</v>
      </c>
      <c r="L7" s="20" t="n">
        <v>0.8727117599999999</v>
      </c>
      <c r="M7" s="18" t="s">
        <v>404</v>
      </c>
      <c r="N7" s="20" t="s">
        <v>404</v>
      </c>
      <c r="O7" s="18" t="n">
        <v>0</v>
      </c>
      <c r="P7" s="20" t="n">
        <v>0</v>
      </c>
      <c r="Q7" s="18" t="n">
        <v>0</v>
      </c>
      <c r="R7" s="20" t="n">
        <v>0</v>
      </c>
      <c r="S7" s="18" t="n">
        <v>1.37087466</v>
      </c>
      <c r="T7" s="20" t="n">
        <v>0.46009901</v>
      </c>
    </row>
    <row r="8" spans="1:20">
      <c r="A8" s="15" t="s">
        <v>405</v>
      </c>
      <c r="B8" s="17" t="n">
        <v>7007</v>
      </c>
      <c r="C8" s="18">
        <f>(0.0/B8*100)</f>
        <v/>
      </c>
      <c r="D8" s="19" t="n">
        <v>7007</v>
      </c>
      <c r="E8" s="18" t="n">
        <v>48.25201591</v>
      </c>
      <c r="F8" s="20" t="n">
        <v>3.85269276</v>
      </c>
      <c r="G8" s="18" t="n">
        <v>29.28269945</v>
      </c>
      <c r="H8" s="20" t="n">
        <v>3.3740179</v>
      </c>
      <c r="I8" s="18" t="n">
        <v>7.00298306</v>
      </c>
      <c r="J8" s="20" t="n">
        <v>1.67185457</v>
      </c>
      <c r="K8" s="18" t="n">
        <v>13.69775382</v>
      </c>
      <c r="L8" s="20" t="n">
        <v>2.51564148</v>
      </c>
      <c r="M8" s="18" t="s">
        <v>404</v>
      </c>
      <c r="N8" s="20" t="s">
        <v>404</v>
      </c>
      <c r="O8" s="18" t="n">
        <v>0</v>
      </c>
      <c r="P8" s="20" t="n">
        <v>0</v>
      </c>
      <c r="Q8" s="18" t="n">
        <v>0</v>
      </c>
      <c r="R8" s="20" t="n">
        <v>0</v>
      </c>
      <c r="S8" s="18" t="n">
        <v>1.76454776</v>
      </c>
      <c r="T8" s="20" t="n">
        <v>0.92191029</v>
      </c>
    </row>
    <row r="9" spans="1:20">
      <c r="A9" s="15" t="s">
        <v>406</v>
      </c>
      <c r="B9" s="17" t="n">
        <v>9651</v>
      </c>
      <c r="C9" s="18">
        <f>(200.0/B9*100)</f>
        <v/>
      </c>
      <c r="D9" s="19" t="n">
        <v>9451</v>
      </c>
      <c r="E9" s="18" t="n">
        <v>41.44291836</v>
      </c>
      <c r="F9" s="20" t="n">
        <v>3.33856525</v>
      </c>
      <c r="G9" s="18" t="n">
        <v>26.42213538</v>
      </c>
      <c r="H9" s="20" t="n">
        <v>2.35184234</v>
      </c>
      <c r="I9" s="18" t="n">
        <v>7.74059593</v>
      </c>
      <c r="J9" s="20" t="n">
        <v>1.52792094</v>
      </c>
      <c r="K9" s="18" t="n">
        <v>4.44395698</v>
      </c>
      <c r="L9" s="20" t="n">
        <v>1.11764921</v>
      </c>
      <c r="M9" s="18" t="s">
        <v>404</v>
      </c>
      <c r="N9" s="20" t="s">
        <v>404</v>
      </c>
      <c r="O9" s="18" t="n">
        <v>0</v>
      </c>
      <c r="P9" s="20" t="n">
        <v>0</v>
      </c>
      <c r="Q9" s="18" t="n">
        <v>0</v>
      </c>
      <c r="R9" s="20" t="n">
        <v>0</v>
      </c>
      <c r="S9" s="18" t="n">
        <v>19.95039334</v>
      </c>
      <c r="T9" s="20" t="n">
        <v>2.30517681</v>
      </c>
    </row>
    <row r="10" spans="1:20">
      <c r="A10" s="15" t="s">
        <v>407</v>
      </c>
      <c r="B10" s="17" t="n">
        <v>20058</v>
      </c>
      <c r="C10" s="18">
        <f>(3112.0/B10*100)</f>
        <v/>
      </c>
      <c r="D10" s="19" t="n">
        <v>16946</v>
      </c>
      <c r="E10" s="18" t="n">
        <v>57.24933997</v>
      </c>
      <c r="F10" s="20" t="n">
        <v>2.54572654</v>
      </c>
      <c r="G10" s="18" t="n">
        <v>18.61796776</v>
      </c>
      <c r="H10" s="20" t="n">
        <v>2.3163612</v>
      </c>
      <c r="I10" s="18" t="n">
        <v>6.45367046</v>
      </c>
      <c r="J10" s="20" t="n">
        <v>1.38321512</v>
      </c>
      <c r="K10" s="18" t="n">
        <v>15.87430719</v>
      </c>
      <c r="L10" s="20" t="n">
        <v>1.82149421</v>
      </c>
      <c r="M10" s="18" t="s">
        <v>404</v>
      </c>
      <c r="N10" s="20" t="s">
        <v>404</v>
      </c>
      <c r="O10" s="18" t="n">
        <v>0</v>
      </c>
      <c r="P10" s="20" t="n">
        <v>0</v>
      </c>
      <c r="Q10" s="18" t="n">
        <v>0</v>
      </c>
      <c r="R10" s="20" t="n">
        <v>0</v>
      </c>
      <c r="S10" s="18" t="n">
        <v>1.80471462</v>
      </c>
      <c r="T10" s="20" t="n">
        <v>0.75390475</v>
      </c>
    </row>
    <row r="11" spans="1:20">
      <c r="A11" s="15" t="s">
        <v>408</v>
      </c>
      <c r="B11" s="17" t="n">
        <v>7053</v>
      </c>
      <c r="C11" s="18">
        <f>(212.0/B11*100)</f>
        <v/>
      </c>
      <c r="D11" s="19" t="n">
        <v>6841</v>
      </c>
      <c r="E11" s="18" t="n">
        <v>66.66699288</v>
      </c>
      <c r="F11" s="20" t="n">
        <v>3.97066654</v>
      </c>
      <c r="G11" s="18" t="n">
        <v>3.12069438</v>
      </c>
      <c r="H11" s="20" t="n">
        <v>0.73959937</v>
      </c>
      <c r="I11" s="18" t="n">
        <v>22.27531969</v>
      </c>
      <c r="J11" s="20" t="n">
        <v>3.27349017</v>
      </c>
      <c r="K11" s="18" t="n">
        <v>7.93699306</v>
      </c>
      <c r="L11" s="20" t="n">
        <v>2.18453796</v>
      </c>
      <c r="M11" s="18" t="s">
        <v>404</v>
      </c>
      <c r="N11" s="20" t="s">
        <v>404</v>
      </c>
      <c r="O11" s="18" t="n">
        <v>0</v>
      </c>
      <c r="P11" s="20" t="n">
        <v>0</v>
      </c>
      <c r="Q11" s="18" t="n">
        <v>0</v>
      </c>
      <c r="R11" s="20" t="n">
        <v>0</v>
      </c>
      <c r="S11" s="18" t="n">
        <v>0</v>
      </c>
      <c r="T11" s="20" t="n">
        <v>0</v>
      </c>
    </row>
    <row r="12" spans="1:20">
      <c r="A12" s="15" t="s">
        <v>409</v>
      </c>
      <c r="B12" s="17" t="n">
        <v>6894</v>
      </c>
      <c r="C12" s="18">
        <f>(106.0/B12*100)</f>
        <v/>
      </c>
      <c r="D12" s="19" t="n">
        <v>6788</v>
      </c>
      <c r="E12" s="18" t="n">
        <v>58.81143358</v>
      </c>
      <c r="F12" s="20" t="n">
        <v>3.20381165</v>
      </c>
      <c r="G12" s="18" t="n">
        <v>34.13840306</v>
      </c>
      <c r="H12" s="20" t="n">
        <v>3.21648863</v>
      </c>
      <c r="I12" s="18" t="n">
        <v>3.37430595</v>
      </c>
      <c r="J12" s="20" t="n">
        <v>1.1521318</v>
      </c>
      <c r="K12" s="18" t="n">
        <v>3.67585742</v>
      </c>
      <c r="L12" s="20" t="n">
        <v>0.99786907</v>
      </c>
      <c r="M12" s="18" t="s">
        <v>404</v>
      </c>
      <c r="N12" s="20" t="s">
        <v>404</v>
      </c>
      <c r="O12" s="18" t="n">
        <v>0</v>
      </c>
      <c r="P12" s="20" t="n">
        <v>0</v>
      </c>
      <c r="Q12" s="18" t="n">
        <v>0</v>
      </c>
      <c r="R12" s="20" t="n">
        <v>0</v>
      </c>
      <c r="S12" s="18" t="n">
        <v>0</v>
      </c>
      <c r="T12" s="20" t="n">
        <v>0</v>
      </c>
    </row>
    <row r="13" spans="1:20">
      <c r="A13" s="15" t="s">
        <v>410</v>
      </c>
      <c r="B13" s="17" t="n">
        <v>7161</v>
      </c>
      <c r="C13" s="18">
        <f>(1175.0/B13*100)</f>
        <v/>
      </c>
      <c r="D13" s="19" t="n">
        <v>5986</v>
      </c>
      <c r="E13" s="18" t="n">
        <v>48.10329113</v>
      </c>
      <c r="F13" s="20" t="n">
        <v>3.30338879</v>
      </c>
      <c r="G13" s="18" t="n">
        <v>23.0402312</v>
      </c>
      <c r="H13" s="20" t="n">
        <v>3.00943218</v>
      </c>
      <c r="I13" s="18" t="n">
        <v>7.87509747</v>
      </c>
      <c r="J13" s="20" t="n">
        <v>1.51529669</v>
      </c>
      <c r="K13" s="18" t="n">
        <v>20.41743125</v>
      </c>
      <c r="L13" s="20" t="n">
        <v>3.01560547</v>
      </c>
      <c r="M13" s="18" t="s">
        <v>404</v>
      </c>
      <c r="N13" s="20" t="s">
        <v>404</v>
      </c>
      <c r="O13" s="18" t="n">
        <v>0</v>
      </c>
      <c r="P13" s="20" t="n">
        <v>0</v>
      </c>
      <c r="Q13" s="18" t="n">
        <v>0</v>
      </c>
      <c r="R13" s="20" t="n">
        <v>0</v>
      </c>
      <c r="S13" s="18" t="n">
        <v>0.56394895</v>
      </c>
      <c r="T13" s="20" t="n">
        <v>0.40637303</v>
      </c>
    </row>
    <row r="14" spans="1:20">
      <c r="A14" s="15" t="s">
        <v>411</v>
      </c>
      <c r="B14" s="17" t="n">
        <v>5587</v>
      </c>
      <c r="C14" s="18">
        <f>(0.0/B14*100)</f>
        <v/>
      </c>
      <c r="D14" s="19" t="n">
        <v>5587</v>
      </c>
      <c r="E14" s="18" t="n">
        <v>61.15793281</v>
      </c>
      <c r="F14" s="20" t="n">
        <v>2.86515478</v>
      </c>
      <c r="G14" s="18" t="n">
        <v>31.52187546</v>
      </c>
      <c r="H14" s="20" t="n">
        <v>2.66716266</v>
      </c>
      <c r="I14" s="18" t="n">
        <v>5.890463</v>
      </c>
      <c r="J14" s="20" t="n">
        <v>1.43076888</v>
      </c>
      <c r="K14" s="18" t="n">
        <v>0.24918639</v>
      </c>
      <c r="L14" s="20" t="n">
        <v>0.24672258</v>
      </c>
      <c r="M14" s="18" t="s">
        <v>404</v>
      </c>
      <c r="N14" s="20" t="s">
        <v>404</v>
      </c>
      <c r="O14" s="18" t="n">
        <v>0</v>
      </c>
      <c r="P14" s="20" t="n">
        <v>0</v>
      </c>
      <c r="Q14" s="18" t="n">
        <v>0</v>
      </c>
      <c r="R14" s="20" t="n">
        <v>0</v>
      </c>
      <c r="S14" s="18" t="n">
        <v>1.18054234</v>
      </c>
      <c r="T14" s="20" t="n">
        <v>0.70359904</v>
      </c>
    </row>
    <row r="15" spans="1:20">
      <c r="A15" s="15" t="s">
        <v>412</v>
      </c>
      <c r="B15" s="17" t="n">
        <v>5882</v>
      </c>
      <c r="C15" s="18">
        <f>(0.0/B15*100)</f>
        <v/>
      </c>
      <c r="D15" s="19" t="n">
        <v>5882</v>
      </c>
      <c r="E15" s="18" t="n">
        <v>36.93218005</v>
      </c>
      <c r="F15" s="20" t="n">
        <v>3.9346859</v>
      </c>
      <c r="G15" s="18" t="n">
        <v>42.07188982</v>
      </c>
      <c r="H15" s="20" t="n">
        <v>3.84961632</v>
      </c>
      <c r="I15" s="18" t="n">
        <v>13.01332203</v>
      </c>
      <c r="J15" s="20" t="n">
        <v>2.43929732</v>
      </c>
      <c r="K15" s="18" t="n">
        <v>7.36205559</v>
      </c>
      <c r="L15" s="20" t="n">
        <v>2.16605818</v>
      </c>
      <c r="M15" s="18" t="s">
        <v>404</v>
      </c>
      <c r="N15" s="20" t="s">
        <v>404</v>
      </c>
      <c r="O15" s="18" t="n">
        <v>0</v>
      </c>
      <c r="P15" s="20" t="n">
        <v>0</v>
      </c>
      <c r="Q15" s="18" t="n">
        <v>0</v>
      </c>
      <c r="R15" s="20" t="n">
        <v>0</v>
      </c>
      <c r="S15" s="18" t="n">
        <v>0.6205525</v>
      </c>
      <c r="T15" s="20" t="n">
        <v>0.63307713</v>
      </c>
    </row>
    <row r="16" spans="1:20">
      <c r="A16" s="15" t="s">
        <v>413</v>
      </c>
      <c r="B16" s="17" t="n">
        <v>6108</v>
      </c>
      <c r="C16" s="18">
        <f>(495.0/B16*100)</f>
        <v/>
      </c>
      <c r="D16" s="19" t="n">
        <v>5613</v>
      </c>
      <c r="E16" s="18" t="n">
        <v>34.40289217</v>
      </c>
      <c r="F16" s="20" t="n">
        <v>3.10455841</v>
      </c>
      <c r="G16" s="18" t="n">
        <v>16.84507215</v>
      </c>
      <c r="H16" s="20" t="n">
        <v>2.34306574</v>
      </c>
      <c r="I16" s="18" t="n">
        <v>18.88238389</v>
      </c>
      <c r="J16" s="20" t="n">
        <v>2.46576575</v>
      </c>
      <c r="K16" s="18" t="n">
        <v>26.62938147</v>
      </c>
      <c r="L16" s="20" t="n">
        <v>3.18671031</v>
      </c>
      <c r="M16" s="18" t="s">
        <v>404</v>
      </c>
      <c r="N16" s="20" t="s">
        <v>404</v>
      </c>
      <c r="O16" s="18" t="n">
        <v>0</v>
      </c>
      <c r="P16" s="20" t="n">
        <v>0</v>
      </c>
      <c r="Q16" s="18" t="n">
        <v>0</v>
      </c>
      <c r="R16" s="20" t="n">
        <v>0</v>
      </c>
      <c r="S16" s="18" t="n">
        <v>3.24027031</v>
      </c>
      <c r="T16" s="20" t="n">
        <v>1.10917681</v>
      </c>
    </row>
    <row r="17" spans="1:20">
      <c r="A17" s="15" t="s">
        <v>414</v>
      </c>
      <c r="B17" s="17" t="n">
        <v>6504</v>
      </c>
      <c r="C17" s="18">
        <f>(1325.0/B17*100)</f>
        <v/>
      </c>
      <c r="D17" s="19" t="n">
        <v>5179</v>
      </c>
      <c r="E17" s="18" t="n">
        <v>50.19866996</v>
      </c>
      <c r="F17" s="20" t="n">
        <v>3.37270042</v>
      </c>
      <c r="G17" s="18" t="n">
        <v>21.74325529</v>
      </c>
      <c r="H17" s="20" t="n">
        <v>3.42340125</v>
      </c>
      <c r="I17" s="18" t="n">
        <v>8.911104330000001</v>
      </c>
      <c r="J17" s="20" t="n">
        <v>2.21201875</v>
      </c>
      <c r="K17" s="18" t="n">
        <v>17.09230479</v>
      </c>
      <c r="L17" s="20" t="n">
        <v>2.70018635</v>
      </c>
      <c r="M17" s="18" t="s">
        <v>404</v>
      </c>
      <c r="N17" s="20" t="s">
        <v>404</v>
      </c>
      <c r="O17" s="18" t="n">
        <v>0</v>
      </c>
      <c r="P17" s="20" t="n">
        <v>0</v>
      </c>
      <c r="Q17" s="18" t="n">
        <v>0</v>
      </c>
      <c r="R17" s="20" t="n">
        <v>0</v>
      </c>
      <c r="S17" s="18" t="n">
        <v>2.05466563</v>
      </c>
      <c r="T17" s="20" t="n">
        <v>0.99326482</v>
      </c>
    </row>
    <row r="18" spans="1:20">
      <c r="A18" s="15" t="s">
        <v>415</v>
      </c>
      <c r="B18" s="17" t="n">
        <v>5532</v>
      </c>
      <c r="C18" s="18">
        <f>(0.0/B18*100)</f>
        <v/>
      </c>
      <c r="D18" s="19" t="n">
        <v>5532</v>
      </c>
      <c r="E18" s="18" t="n">
        <v>33.93954611</v>
      </c>
      <c r="F18" s="20" t="n">
        <v>3.69727934</v>
      </c>
      <c r="G18" s="18" t="n">
        <v>22.96778495</v>
      </c>
      <c r="H18" s="20" t="n">
        <v>3.23209104</v>
      </c>
      <c r="I18" s="18" t="n">
        <v>20.98236611</v>
      </c>
      <c r="J18" s="20" t="n">
        <v>2.89635101</v>
      </c>
      <c r="K18" s="18" t="n">
        <v>19.28162842</v>
      </c>
      <c r="L18" s="20" t="n">
        <v>3.05075149</v>
      </c>
      <c r="M18" s="18" t="s">
        <v>404</v>
      </c>
      <c r="N18" s="20" t="s">
        <v>404</v>
      </c>
      <c r="O18" s="18" t="n">
        <v>0</v>
      </c>
      <c r="P18" s="20" t="n">
        <v>0</v>
      </c>
      <c r="Q18" s="18" t="n">
        <v>0</v>
      </c>
      <c r="R18" s="20" t="n">
        <v>0</v>
      </c>
      <c r="S18" s="18" t="n">
        <v>2.82867441</v>
      </c>
      <c r="T18" s="20" t="n">
        <v>1.27173108</v>
      </c>
    </row>
    <row r="19" spans="1:20">
      <c r="A19" s="15" t="s">
        <v>416</v>
      </c>
      <c r="B19" s="17" t="n">
        <v>5658</v>
      </c>
      <c r="C19" s="18">
        <f>(327.0/B19*100)</f>
        <v/>
      </c>
      <c r="D19" s="19" t="n">
        <v>5331</v>
      </c>
      <c r="E19" s="18" t="n">
        <v>42.14966495</v>
      </c>
      <c r="F19" s="20" t="n">
        <v>3.23186877</v>
      </c>
      <c r="G19" s="18" t="n">
        <v>28.33145418</v>
      </c>
      <c r="H19" s="20" t="n">
        <v>2.85848334</v>
      </c>
      <c r="I19" s="18" t="n">
        <v>17.02089811</v>
      </c>
      <c r="J19" s="20" t="n">
        <v>2.41172082</v>
      </c>
      <c r="K19" s="18" t="n">
        <v>11.03673358</v>
      </c>
      <c r="L19" s="20" t="n">
        <v>1.60491208</v>
      </c>
      <c r="M19" s="18" t="s">
        <v>404</v>
      </c>
      <c r="N19" s="20" t="s">
        <v>404</v>
      </c>
      <c r="O19" s="18" t="n">
        <v>0</v>
      </c>
      <c r="P19" s="20" t="n">
        <v>0</v>
      </c>
      <c r="Q19" s="18" t="n">
        <v>0</v>
      </c>
      <c r="R19" s="20" t="n">
        <v>0</v>
      </c>
      <c r="S19" s="18" t="n">
        <v>1.46124919</v>
      </c>
      <c r="T19" s="20" t="n">
        <v>1.02372219</v>
      </c>
    </row>
    <row r="20" spans="1:20">
      <c r="A20" s="15" t="s">
        <v>417</v>
      </c>
      <c r="B20" s="17" t="n">
        <v>3371</v>
      </c>
      <c r="C20" s="18">
        <f>(24.0/B20*100)</f>
        <v/>
      </c>
      <c r="D20" s="19" t="n">
        <v>3347</v>
      </c>
      <c r="E20" s="18" t="n">
        <v>66.67241599</v>
      </c>
      <c r="F20" s="20" t="n">
        <v>0.22193711</v>
      </c>
      <c r="G20" s="18" t="n">
        <v>23.20208243</v>
      </c>
      <c r="H20" s="20" t="n">
        <v>0.20537415</v>
      </c>
      <c r="I20" s="18" t="n">
        <v>7.28211731</v>
      </c>
      <c r="J20" s="20" t="n">
        <v>0.13055171</v>
      </c>
      <c r="K20" s="18" t="n">
        <v>2.64349825</v>
      </c>
      <c r="L20" s="20" t="n">
        <v>0.10199417</v>
      </c>
      <c r="M20" s="18" t="s">
        <v>404</v>
      </c>
      <c r="N20" s="20" t="s">
        <v>404</v>
      </c>
      <c r="O20" s="18" t="n">
        <v>0</v>
      </c>
      <c r="P20" s="20" t="n">
        <v>0</v>
      </c>
      <c r="Q20" s="18" t="n">
        <v>0</v>
      </c>
      <c r="R20" s="20" t="n">
        <v>0</v>
      </c>
      <c r="S20" s="18" t="n">
        <v>0.19988602</v>
      </c>
      <c r="T20" s="20" t="n">
        <v>0.007911400000000001</v>
      </c>
    </row>
    <row r="21" spans="1:20">
      <c r="A21" s="15" t="s">
        <v>418</v>
      </c>
      <c r="B21" s="17" t="n">
        <v>5741</v>
      </c>
      <c r="C21" s="18">
        <f>(0.0/B21*100)</f>
        <v/>
      </c>
      <c r="D21" s="19" t="n">
        <v>5741</v>
      </c>
      <c r="E21" s="18" t="n">
        <v>53.53123583</v>
      </c>
      <c r="F21" s="20" t="n">
        <v>3.62204896</v>
      </c>
      <c r="G21" s="18" t="n">
        <v>28.10412902</v>
      </c>
      <c r="H21" s="20" t="n">
        <v>3.32010887</v>
      </c>
      <c r="I21" s="18" t="n">
        <v>10.04296016</v>
      </c>
      <c r="J21" s="20" t="n">
        <v>2.36671376</v>
      </c>
      <c r="K21" s="18" t="n">
        <v>7.15745184</v>
      </c>
      <c r="L21" s="20" t="n">
        <v>2.18433928</v>
      </c>
      <c r="M21" s="18" t="s">
        <v>404</v>
      </c>
      <c r="N21" s="20" t="s">
        <v>404</v>
      </c>
      <c r="O21" s="18" t="n">
        <v>0</v>
      </c>
      <c r="P21" s="20" t="n">
        <v>0</v>
      </c>
      <c r="Q21" s="18" t="n">
        <v>0</v>
      </c>
      <c r="R21" s="20" t="n">
        <v>0</v>
      </c>
      <c r="S21" s="18" t="n">
        <v>1.16422315</v>
      </c>
      <c r="T21" s="20" t="n">
        <v>0.06084482</v>
      </c>
    </row>
    <row r="22" spans="1:20">
      <c r="A22" s="15" t="s">
        <v>419</v>
      </c>
      <c r="B22" s="17" t="n">
        <v>6598</v>
      </c>
      <c r="C22" s="18">
        <f>(0.0/B22*100)</f>
        <v/>
      </c>
      <c r="D22" s="19" t="n">
        <v>6598</v>
      </c>
      <c r="E22" s="18" t="n">
        <v>78.11134484999999</v>
      </c>
      <c r="F22" s="20" t="n">
        <v>3.23699628</v>
      </c>
      <c r="G22" s="18" t="n">
        <v>7.18147326</v>
      </c>
      <c r="H22" s="20" t="n">
        <v>2.09376525</v>
      </c>
      <c r="I22" s="18" t="n">
        <v>5.78316272</v>
      </c>
      <c r="J22" s="20" t="n">
        <v>1.760915</v>
      </c>
      <c r="K22" s="18" t="n">
        <v>7.28299211</v>
      </c>
      <c r="L22" s="20" t="n">
        <v>2.06240451</v>
      </c>
      <c r="M22" s="18" t="s">
        <v>404</v>
      </c>
      <c r="N22" s="20" t="s">
        <v>404</v>
      </c>
      <c r="O22" s="18" t="n">
        <v>0</v>
      </c>
      <c r="P22" s="20" t="n">
        <v>0</v>
      </c>
      <c r="Q22" s="18" t="n">
        <v>0</v>
      </c>
      <c r="R22" s="20" t="n">
        <v>0</v>
      </c>
      <c r="S22" s="18" t="n">
        <v>1.64102705</v>
      </c>
      <c r="T22" s="20" t="n">
        <v>0.94740043</v>
      </c>
    </row>
    <row r="23" spans="1:20">
      <c r="A23" s="15" t="s">
        <v>420</v>
      </c>
      <c r="B23" s="17" t="n">
        <v>11583</v>
      </c>
      <c r="C23" s="18">
        <f>(3194.0/B23*100)</f>
        <v/>
      </c>
      <c r="D23" s="19" t="n">
        <v>8389</v>
      </c>
      <c r="E23" s="18" t="n">
        <v>63.1114819</v>
      </c>
      <c r="F23" s="20" t="n">
        <v>3.62920401</v>
      </c>
      <c r="G23" s="18" t="n">
        <v>4.78518737</v>
      </c>
      <c r="H23" s="20" t="n">
        <v>1.49523582</v>
      </c>
      <c r="I23" s="18" t="n">
        <v>20.62405527</v>
      </c>
      <c r="J23" s="20" t="n">
        <v>3.23354146</v>
      </c>
      <c r="K23" s="18" t="n">
        <v>11.06960414</v>
      </c>
      <c r="L23" s="20" t="n">
        <v>2.21195139</v>
      </c>
      <c r="M23" s="18" t="s">
        <v>404</v>
      </c>
      <c r="N23" s="20" t="s">
        <v>404</v>
      </c>
      <c r="O23" s="18" t="n">
        <v>0</v>
      </c>
      <c r="P23" s="20" t="n">
        <v>0</v>
      </c>
      <c r="Q23" s="18" t="n">
        <v>0</v>
      </c>
      <c r="R23" s="20" t="n">
        <v>0</v>
      </c>
      <c r="S23" s="18" t="n">
        <v>0.4096713</v>
      </c>
      <c r="T23" s="20" t="n">
        <v>0.2846289</v>
      </c>
    </row>
    <row r="24" spans="1:20">
      <c r="A24" s="15" t="s">
        <v>421</v>
      </c>
      <c r="B24" s="17" t="n">
        <v>6647</v>
      </c>
      <c r="C24" s="18">
        <f>(0.0/B24*100)</f>
        <v/>
      </c>
      <c r="D24" s="19" t="n">
        <v>6647</v>
      </c>
      <c r="E24" s="18" t="n">
        <v>65.24858779</v>
      </c>
      <c r="F24" s="20" t="n">
        <v>3.76602709</v>
      </c>
      <c r="G24" s="18" t="n">
        <v>16.5916145</v>
      </c>
      <c r="H24" s="20" t="n">
        <v>2.41627151</v>
      </c>
      <c r="I24" s="18" t="n">
        <v>16.37154734</v>
      </c>
      <c r="J24" s="20" t="n">
        <v>3.01534881</v>
      </c>
      <c r="K24" s="18" t="n">
        <v>1.78825038</v>
      </c>
      <c r="L24" s="20" t="n">
        <v>0.97764874</v>
      </c>
      <c r="M24" s="18" t="s">
        <v>404</v>
      </c>
      <c r="N24" s="20" t="s">
        <v>404</v>
      </c>
      <c r="O24" s="18" t="n">
        <v>0</v>
      </c>
      <c r="P24" s="20" t="n">
        <v>0</v>
      </c>
      <c r="Q24" s="18" t="n">
        <v>0</v>
      </c>
      <c r="R24" s="20" t="n">
        <v>0</v>
      </c>
      <c r="S24" s="18" t="n">
        <v>0</v>
      </c>
      <c r="T24" s="20" t="n">
        <v>0</v>
      </c>
    </row>
    <row r="25" spans="1:20">
      <c r="A25" s="15" t="s">
        <v>422</v>
      </c>
      <c r="B25" s="17" t="n">
        <v>5581</v>
      </c>
      <c r="C25" s="18">
        <f>(0.0/B25*100)</f>
        <v/>
      </c>
      <c r="D25" s="19" t="n">
        <v>5581</v>
      </c>
      <c r="E25" s="18" t="n">
        <v>87.94193699</v>
      </c>
      <c r="F25" s="20" t="n">
        <v>2.70679317</v>
      </c>
      <c r="G25" s="18" t="n">
        <v>5.95596715</v>
      </c>
      <c r="H25" s="20" t="n">
        <v>1.87371874</v>
      </c>
      <c r="I25" s="18" t="n">
        <v>3.12932134</v>
      </c>
      <c r="J25" s="20" t="n">
        <v>1.42119313</v>
      </c>
      <c r="K25" s="18" t="n">
        <v>1.05582096</v>
      </c>
      <c r="L25" s="20" t="n">
        <v>0.74040636</v>
      </c>
      <c r="M25" s="18" t="s">
        <v>404</v>
      </c>
      <c r="N25" s="20" t="s">
        <v>404</v>
      </c>
      <c r="O25" s="18" t="n">
        <v>0</v>
      </c>
      <c r="P25" s="20" t="n">
        <v>0</v>
      </c>
      <c r="Q25" s="18" t="n">
        <v>0</v>
      </c>
      <c r="R25" s="20" t="n">
        <v>0</v>
      </c>
      <c r="S25" s="18" t="n">
        <v>1.91695356</v>
      </c>
      <c r="T25" s="20" t="n">
        <v>1.10644245</v>
      </c>
    </row>
    <row r="26" spans="1:20">
      <c r="A26" s="15" t="s">
        <v>423</v>
      </c>
      <c r="B26" s="17" t="n">
        <v>4869</v>
      </c>
      <c r="C26" s="18">
        <f>(11.0/B26*100)</f>
        <v/>
      </c>
      <c r="D26" s="19" t="n">
        <v>4858</v>
      </c>
      <c r="E26" s="18" t="n">
        <v>71.75711200000001</v>
      </c>
      <c r="F26" s="20" t="n">
        <v>2.26897374</v>
      </c>
      <c r="G26" s="18" t="n">
        <v>23.91776667</v>
      </c>
      <c r="H26" s="20" t="n">
        <v>1.97136994</v>
      </c>
      <c r="I26" s="18" t="n">
        <v>1.54558032</v>
      </c>
      <c r="J26" s="20" t="n">
        <v>0.76866046</v>
      </c>
      <c r="K26" s="18" t="n">
        <v>1.96354845</v>
      </c>
      <c r="L26" s="20" t="n">
        <v>0.91794208</v>
      </c>
      <c r="M26" s="18" t="s">
        <v>404</v>
      </c>
      <c r="N26" s="20" t="s">
        <v>404</v>
      </c>
      <c r="O26" s="18" t="n">
        <v>0</v>
      </c>
      <c r="P26" s="20" t="n">
        <v>0</v>
      </c>
      <c r="Q26" s="18" t="n">
        <v>0</v>
      </c>
      <c r="R26" s="20" t="n">
        <v>0</v>
      </c>
      <c r="S26" s="18" t="n">
        <v>0.81599255</v>
      </c>
      <c r="T26" s="20" t="n">
        <v>0.60264217</v>
      </c>
    </row>
    <row r="27" spans="1:20">
      <c r="A27" s="15" t="s">
        <v>424</v>
      </c>
      <c r="B27" s="17" t="n">
        <v>5299</v>
      </c>
      <c r="C27" s="18">
        <f>(0.0/B27*100)</f>
        <v/>
      </c>
      <c r="D27" s="19" t="n">
        <v>5299</v>
      </c>
      <c r="E27" s="18" t="n">
        <v>35.38334391</v>
      </c>
      <c r="F27" s="20" t="n">
        <v>0.08678907</v>
      </c>
      <c r="G27" s="18" t="n">
        <v>20.13919446</v>
      </c>
      <c r="H27" s="20" t="n">
        <v>0.07814351</v>
      </c>
      <c r="I27" s="18" t="n">
        <v>9.804990399999999</v>
      </c>
      <c r="J27" s="20" t="n">
        <v>0.07149258999999999</v>
      </c>
      <c r="K27" s="18" t="n">
        <v>27.43600766</v>
      </c>
      <c r="L27" s="20" t="n">
        <v>0.08440293</v>
      </c>
      <c r="M27" s="18" t="s">
        <v>404</v>
      </c>
      <c r="N27" s="20" t="s">
        <v>404</v>
      </c>
      <c r="O27" s="18" t="n">
        <v>0</v>
      </c>
      <c r="P27" s="20" t="n">
        <v>0</v>
      </c>
      <c r="Q27" s="18" t="n">
        <v>0</v>
      </c>
      <c r="R27" s="20" t="n">
        <v>0</v>
      </c>
      <c r="S27" s="18" t="n">
        <v>7.23646357</v>
      </c>
      <c r="T27" s="20" t="n">
        <v>0.0497789</v>
      </c>
    </row>
    <row r="28" spans="1:20">
      <c r="A28" s="15" t="s">
        <v>425</v>
      </c>
      <c r="B28" s="17" t="n">
        <v>7568</v>
      </c>
      <c r="C28" s="18">
        <f>(0.0/B28*100)</f>
        <v/>
      </c>
      <c r="D28" s="19" t="n">
        <v>7568</v>
      </c>
      <c r="E28" s="18" t="n">
        <v>59.99763825</v>
      </c>
      <c r="F28" s="20" t="n">
        <v>3.86262727</v>
      </c>
      <c r="G28" s="18" t="n">
        <v>9.3535035</v>
      </c>
      <c r="H28" s="20" t="n">
        <v>1.8292353</v>
      </c>
      <c r="I28" s="18" t="n">
        <v>12.95872067</v>
      </c>
      <c r="J28" s="20" t="n">
        <v>2.17478898</v>
      </c>
      <c r="K28" s="18" t="n">
        <v>15.70990155</v>
      </c>
      <c r="L28" s="20" t="n">
        <v>2.95668523</v>
      </c>
      <c r="M28" s="18" t="s">
        <v>404</v>
      </c>
      <c r="N28" s="20" t="s">
        <v>404</v>
      </c>
      <c r="O28" s="18" t="n">
        <v>0</v>
      </c>
      <c r="P28" s="20" t="n">
        <v>0</v>
      </c>
      <c r="Q28" s="18" t="n">
        <v>0</v>
      </c>
      <c r="R28" s="20" t="n">
        <v>0</v>
      </c>
      <c r="S28" s="18" t="n">
        <v>1.98023605</v>
      </c>
      <c r="T28" s="20" t="n">
        <v>1.05242397</v>
      </c>
    </row>
    <row r="29" spans="1:20">
      <c r="A29" s="15" t="s">
        <v>426</v>
      </c>
      <c r="B29" s="17" t="n">
        <v>5385</v>
      </c>
      <c r="C29" s="18">
        <f>(1123.0/B29*100)</f>
        <v/>
      </c>
      <c r="D29" s="19" t="n">
        <v>4262</v>
      </c>
      <c r="E29" s="18" t="n">
        <v>52.36271365</v>
      </c>
      <c r="F29" s="20" t="n">
        <v>4.25905381</v>
      </c>
      <c r="G29" s="18" t="n">
        <v>9.88705422</v>
      </c>
      <c r="H29" s="20" t="n">
        <v>2.25740157</v>
      </c>
      <c r="I29" s="18" t="n">
        <v>1.4777821</v>
      </c>
      <c r="J29" s="20" t="n">
        <v>1.01367659</v>
      </c>
      <c r="K29" s="18" t="n">
        <v>35.56284834</v>
      </c>
      <c r="L29" s="20" t="n">
        <v>3.91797028</v>
      </c>
      <c r="M29" s="18" t="s">
        <v>404</v>
      </c>
      <c r="N29" s="20" t="s">
        <v>404</v>
      </c>
      <c r="O29" s="18" t="n">
        <v>0</v>
      </c>
      <c r="P29" s="20" t="n">
        <v>0</v>
      </c>
      <c r="Q29" s="18" t="n">
        <v>0</v>
      </c>
      <c r="R29" s="20" t="n">
        <v>0</v>
      </c>
      <c r="S29" s="18" t="n">
        <v>0.70960169</v>
      </c>
      <c r="T29" s="20" t="n">
        <v>0.7187557999999999</v>
      </c>
    </row>
    <row r="30" spans="1:20">
      <c r="A30" s="15" t="s">
        <v>427</v>
      </c>
      <c r="B30" s="17" t="n">
        <v>4520</v>
      </c>
      <c r="C30" s="18">
        <f>(1076.0/B30*100)</f>
        <v/>
      </c>
      <c r="D30" s="19" t="n">
        <v>3444</v>
      </c>
      <c r="E30" s="18" t="n">
        <v>82.04002186</v>
      </c>
      <c r="F30" s="20" t="n">
        <v>3.28608902</v>
      </c>
      <c r="G30" s="18" t="n">
        <v>13.13782971</v>
      </c>
      <c r="H30" s="20" t="n">
        <v>2.72750789</v>
      </c>
      <c r="I30" s="18" t="n">
        <v>2.80218462</v>
      </c>
      <c r="J30" s="20" t="n">
        <v>1.66626326</v>
      </c>
      <c r="K30" s="18" t="n">
        <v>1.45459941</v>
      </c>
      <c r="L30" s="20" t="n">
        <v>1.0785809</v>
      </c>
      <c r="M30" s="18" t="s">
        <v>404</v>
      </c>
      <c r="N30" s="20" t="s">
        <v>404</v>
      </c>
      <c r="O30" s="18" t="n">
        <v>0</v>
      </c>
      <c r="P30" s="20" t="n">
        <v>0</v>
      </c>
      <c r="Q30" s="18" t="n">
        <v>0</v>
      </c>
      <c r="R30" s="20" t="n">
        <v>0</v>
      </c>
      <c r="S30" s="18" t="n">
        <v>0.56536441</v>
      </c>
      <c r="T30" s="20" t="n">
        <v>0.62431444</v>
      </c>
    </row>
    <row r="31" spans="1:20">
      <c r="A31" s="15" t="s">
        <v>428</v>
      </c>
      <c r="B31" s="17" t="n">
        <v>5456</v>
      </c>
      <c r="C31" s="18">
        <f>(502.0/B31*100)</f>
        <v/>
      </c>
      <c r="D31" s="19" t="n">
        <v>4954</v>
      </c>
      <c r="E31" s="18" t="n">
        <v>56.24788277</v>
      </c>
      <c r="F31" s="20" t="n">
        <v>3.69956315</v>
      </c>
      <c r="G31" s="18" t="n">
        <v>13.3589945</v>
      </c>
      <c r="H31" s="20" t="n">
        <v>2.27291142</v>
      </c>
      <c r="I31" s="18" t="n">
        <v>15.810155</v>
      </c>
      <c r="J31" s="20" t="n">
        <v>2.59067751</v>
      </c>
      <c r="K31" s="18" t="n">
        <v>13.59025475</v>
      </c>
      <c r="L31" s="20" t="n">
        <v>2.39186125</v>
      </c>
      <c r="M31" s="18" t="s">
        <v>404</v>
      </c>
      <c r="N31" s="20" t="s">
        <v>404</v>
      </c>
      <c r="O31" s="18" t="n">
        <v>0</v>
      </c>
      <c r="P31" s="20" t="n">
        <v>0</v>
      </c>
      <c r="Q31" s="18" t="n">
        <v>0</v>
      </c>
      <c r="R31" s="20" t="n">
        <v>0</v>
      </c>
      <c r="S31" s="18" t="n">
        <v>0.99271298</v>
      </c>
      <c r="T31" s="20" t="n">
        <v>0.69853739</v>
      </c>
    </row>
    <row r="32" spans="1:20">
      <c r="A32" s="15" t="s">
        <v>429</v>
      </c>
      <c r="B32" s="17" t="n">
        <v>4478</v>
      </c>
      <c r="C32" s="18">
        <f>(0.0/B32*100)</f>
        <v/>
      </c>
      <c r="D32" s="19" t="n">
        <v>4478</v>
      </c>
      <c r="E32" s="18" t="n">
        <v>48.28319173</v>
      </c>
      <c r="F32" s="20" t="n">
        <v>3.82158913</v>
      </c>
      <c r="G32" s="18" t="n">
        <v>30.22846677</v>
      </c>
      <c r="H32" s="20" t="n">
        <v>3.56657508</v>
      </c>
      <c r="I32" s="18" t="n">
        <v>18.34594744</v>
      </c>
      <c r="J32" s="20" t="n">
        <v>2.75326249</v>
      </c>
      <c r="K32" s="18" t="n">
        <v>1.84880918</v>
      </c>
      <c r="L32" s="20" t="n">
        <v>1.09093301</v>
      </c>
      <c r="M32" s="18" t="s">
        <v>404</v>
      </c>
      <c r="N32" s="20" t="s">
        <v>404</v>
      </c>
      <c r="O32" s="18" t="n">
        <v>0</v>
      </c>
      <c r="P32" s="20" t="n">
        <v>0</v>
      </c>
      <c r="Q32" s="18" t="n">
        <v>0</v>
      </c>
      <c r="R32" s="20" t="n">
        <v>0</v>
      </c>
      <c r="S32" s="18" t="n">
        <v>1.29358488</v>
      </c>
      <c r="T32" s="20" t="n">
        <v>0.91364296</v>
      </c>
    </row>
    <row r="33" spans="1:20">
      <c r="A33" s="15" t="s">
        <v>430</v>
      </c>
      <c r="B33" s="17" t="n">
        <v>7325</v>
      </c>
      <c r="C33" s="18">
        <f>(29.0/B33*100)</f>
        <v/>
      </c>
      <c r="D33" s="19" t="n">
        <v>7296</v>
      </c>
      <c r="E33" s="18" t="n">
        <v>56.11024056</v>
      </c>
      <c r="F33" s="20" t="n">
        <v>3.37416074</v>
      </c>
      <c r="G33" s="18" t="n">
        <v>18.3476611</v>
      </c>
      <c r="H33" s="20" t="n">
        <v>2.75708225</v>
      </c>
      <c r="I33" s="18" t="n">
        <v>23.06149147</v>
      </c>
      <c r="J33" s="20" t="n">
        <v>2.57243849</v>
      </c>
      <c r="K33" s="18" t="n">
        <v>0.47276569</v>
      </c>
      <c r="L33" s="20" t="n">
        <v>0.18250833</v>
      </c>
      <c r="M33" s="18" t="s">
        <v>404</v>
      </c>
      <c r="N33" s="20" t="s">
        <v>404</v>
      </c>
      <c r="O33" s="18" t="n">
        <v>0</v>
      </c>
      <c r="P33" s="20" t="n">
        <v>0</v>
      </c>
      <c r="Q33" s="18" t="n">
        <v>0</v>
      </c>
      <c r="R33" s="20" t="n">
        <v>0</v>
      </c>
      <c r="S33" s="18" t="n">
        <v>2.00784118</v>
      </c>
      <c r="T33" s="20" t="n">
        <v>1.08298794</v>
      </c>
    </row>
    <row r="34" spans="1:20">
      <c r="A34" s="15" t="s">
        <v>431</v>
      </c>
      <c r="B34" s="17" t="n">
        <v>6350</v>
      </c>
      <c r="C34" s="18">
        <f>(0.0/B34*100)</f>
        <v/>
      </c>
      <c r="D34" s="19" t="n">
        <v>6350</v>
      </c>
      <c r="E34" s="18" t="n">
        <v>71.68174471</v>
      </c>
      <c r="F34" s="20" t="n">
        <v>3.13925499</v>
      </c>
      <c r="G34" s="18" t="n">
        <v>20.09847032</v>
      </c>
      <c r="H34" s="20" t="n">
        <v>2.77950531</v>
      </c>
      <c r="I34" s="18" t="n">
        <v>4.42930008</v>
      </c>
      <c r="J34" s="20" t="n">
        <v>1.43321961</v>
      </c>
      <c r="K34" s="18" t="n">
        <v>3.79048489</v>
      </c>
      <c r="L34" s="20" t="n">
        <v>1.15587316</v>
      </c>
      <c r="M34" s="18" t="s">
        <v>404</v>
      </c>
      <c r="N34" s="20" t="s">
        <v>404</v>
      </c>
      <c r="O34" s="18" t="n">
        <v>0</v>
      </c>
      <c r="P34" s="20" t="n">
        <v>0</v>
      </c>
      <c r="Q34" s="18" t="n">
        <v>0</v>
      </c>
      <c r="R34" s="20" t="n">
        <v>0</v>
      </c>
      <c r="S34" s="18" t="n">
        <v>0</v>
      </c>
      <c r="T34" s="20" t="n">
        <v>0</v>
      </c>
    </row>
    <row r="35" spans="1:20">
      <c r="A35" s="15" t="s">
        <v>432</v>
      </c>
      <c r="B35" s="17" t="n">
        <v>6406</v>
      </c>
      <c r="C35" s="18">
        <f>(443.0/B35*100)</f>
        <v/>
      </c>
      <c r="D35" s="19" t="n">
        <v>5963</v>
      </c>
      <c r="E35" s="18" t="n">
        <v>45.86077411</v>
      </c>
      <c r="F35" s="20" t="n">
        <v>0.48936363</v>
      </c>
      <c r="G35" s="18" t="n">
        <v>43.78897819</v>
      </c>
      <c r="H35" s="20" t="n">
        <v>0.47203064</v>
      </c>
      <c r="I35" s="18" t="n">
        <v>7.36027685</v>
      </c>
      <c r="J35" s="20" t="n">
        <v>0.11988451</v>
      </c>
      <c r="K35" s="18" t="n">
        <v>2.78463473</v>
      </c>
      <c r="L35" s="20" t="n">
        <v>0.08275862</v>
      </c>
      <c r="M35" s="18" t="s">
        <v>404</v>
      </c>
      <c r="N35" s="20" t="s">
        <v>404</v>
      </c>
      <c r="O35" s="18" t="n">
        <v>0</v>
      </c>
      <c r="P35" s="20" t="n">
        <v>0</v>
      </c>
      <c r="Q35" s="18" t="n">
        <v>0</v>
      </c>
      <c r="R35" s="20" t="n">
        <v>0</v>
      </c>
      <c r="S35" s="18" t="n">
        <v>0.20533612</v>
      </c>
      <c r="T35" s="20" t="n">
        <v>0.02310399</v>
      </c>
    </row>
    <row r="36" spans="1:20">
      <c r="A36" s="15" t="s">
        <v>433</v>
      </c>
      <c r="B36" s="17" t="n">
        <v>6736</v>
      </c>
      <c r="C36" s="18">
        <f>(10.0/B36*100)</f>
        <v/>
      </c>
      <c r="D36" s="19" t="n">
        <v>6726</v>
      </c>
      <c r="E36" s="18" t="n">
        <v>55.20897394</v>
      </c>
      <c r="F36" s="20" t="n">
        <v>3.61051615</v>
      </c>
      <c r="G36" s="18" t="n">
        <v>13.55228945</v>
      </c>
      <c r="H36" s="20" t="n">
        <v>2.18039479</v>
      </c>
      <c r="I36" s="18" t="n">
        <v>16.69304724</v>
      </c>
      <c r="J36" s="20" t="n">
        <v>2.59637473</v>
      </c>
      <c r="K36" s="18" t="n">
        <v>12.45528596</v>
      </c>
      <c r="L36" s="20" t="n">
        <v>2.51889014</v>
      </c>
      <c r="M36" s="18" t="s">
        <v>404</v>
      </c>
      <c r="N36" s="20" t="s">
        <v>404</v>
      </c>
      <c r="O36" s="18" t="n">
        <v>0</v>
      </c>
      <c r="P36" s="20" t="n">
        <v>0</v>
      </c>
      <c r="Q36" s="18" t="n">
        <v>0</v>
      </c>
      <c r="R36" s="20" t="n">
        <v>0</v>
      </c>
      <c r="S36" s="18" t="n">
        <v>2.09040342</v>
      </c>
      <c r="T36" s="20" t="n">
        <v>0.97690424</v>
      </c>
    </row>
    <row r="37" spans="1:20">
      <c r="A37" s="15" t="s">
        <v>434</v>
      </c>
      <c r="B37" s="17" t="n">
        <v>5458</v>
      </c>
      <c r="C37" s="18">
        <f>(0.0/B37*100)</f>
        <v/>
      </c>
      <c r="D37" s="19" t="n">
        <v>5458</v>
      </c>
      <c r="E37" s="18" t="n">
        <v>62.65891453</v>
      </c>
      <c r="F37" s="20" t="n">
        <v>3.59485046</v>
      </c>
      <c r="G37" s="18" t="n">
        <v>21.51108027</v>
      </c>
      <c r="H37" s="20" t="n">
        <v>2.90502333</v>
      </c>
      <c r="I37" s="18" t="n">
        <v>12.40916913</v>
      </c>
      <c r="J37" s="20" t="n">
        <v>2.23617903</v>
      </c>
      <c r="K37" s="18" t="n">
        <v>1.84115006</v>
      </c>
      <c r="L37" s="20" t="n">
        <v>0.88547309</v>
      </c>
      <c r="M37" s="18" t="s">
        <v>404</v>
      </c>
      <c r="N37" s="20" t="s">
        <v>404</v>
      </c>
      <c r="O37" s="18" t="n">
        <v>0</v>
      </c>
      <c r="P37" s="20" t="n">
        <v>0</v>
      </c>
      <c r="Q37" s="18" t="n">
        <v>0</v>
      </c>
      <c r="R37" s="20" t="n">
        <v>0</v>
      </c>
      <c r="S37" s="18" t="n">
        <v>1.57968601</v>
      </c>
      <c r="T37" s="20" t="n">
        <v>1.05702545</v>
      </c>
    </row>
    <row r="38" spans="1:20">
      <c r="A38" s="15" t="s">
        <v>435</v>
      </c>
      <c r="B38" s="17" t="n">
        <v>5860</v>
      </c>
      <c r="C38" s="18">
        <f>(268.0/B38*100)</f>
        <v/>
      </c>
      <c r="D38" s="19" t="n">
        <v>5592</v>
      </c>
      <c r="E38" s="18" t="n">
        <v>35.38189929</v>
      </c>
      <c r="F38" s="20" t="n">
        <v>3.68491128</v>
      </c>
      <c r="G38" s="18" t="n">
        <v>29.79892592</v>
      </c>
      <c r="H38" s="20" t="n">
        <v>3.97204709</v>
      </c>
      <c r="I38" s="18" t="n">
        <v>16.58677654</v>
      </c>
      <c r="J38" s="20" t="n">
        <v>2.8092888</v>
      </c>
      <c r="K38" s="18" t="n">
        <v>15.91275219</v>
      </c>
      <c r="L38" s="20" t="n">
        <v>2.90347573</v>
      </c>
      <c r="M38" s="18" t="s">
        <v>404</v>
      </c>
      <c r="N38" s="20" t="s">
        <v>404</v>
      </c>
      <c r="O38" s="18" t="n">
        <v>0</v>
      </c>
      <c r="P38" s="20" t="n">
        <v>0</v>
      </c>
      <c r="Q38" s="18" t="n">
        <v>0</v>
      </c>
      <c r="R38" s="20" t="n">
        <v>0</v>
      </c>
      <c r="S38" s="18" t="n">
        <v>2.31964605</v>
      </c>
      <c r="T38" s="20" t="n">
        <v>1.12293448</v>
      </c>
    </row>
    <row r="39" spans="1:20">
      <c r="A39" s="15" t="s">
        <v>436</v>
      </c>
      <c r="B39" s="17" t="n">
        <v>5895</v>
      </c>
      <c r="C39" s="18">
        <f>(0.0/B39*100)</f>
        <v/>
      </c>
      <c r="D39" s="19" t="n">
        <v>5895</v>
      </c>
      <c r="E39" s="18" t="n">
        <v>43.80735867</v>
      </c>
      <c r="F39" s="20" t="n">
        <v>4.35310399</v>
      </c>
      <c r="G39" s="18" t="n">
        <v>24.24478208</v>
      </c>
      <c r="H39" s="20" t="n">
        <v>3.74599527</v>
      </c>
      <c r="I39" s="18" t="n">
        <v>25.27831486</v>
      </c>
      <c r="J39" s="20" t="n">
        <v>3.81056099</v>
      </c>
      <c r="K39" s="18" t="n">
        <v>6.48450125</v>
      </c>
      <c r="L39" s="20" t="n">
        <v>2.18867954</v>
      </c>
      <c r="M39" s="18" t="s">
        <v>404</v>
      </c>
      <c r="N39" s="20" t="s">
        <v>404</v>
      </c>
      <c r="O39" s="18" t="n">
        <v>0</v>
      </c>
      <c r="P39" s="20" t="n">
        <v>0</v>
      </c>
      <c r="Q39" s="18" t="n">
        <v>0</v>
      </c>
      <c r="R39" s="20" t="n">
        <v>0</v>
      </c>
      <c r="S39" s="18" t="n">
        <v>0.18504314</v>
      </c>
      <c r="T39" s="20" t="n">
        <v>0.1939774</v>
      </c>
    </row>
    <row r="40" spans="1:20">
      <c r="A40" s="15" t="s">
        <v>437</v>
      </c>
      <c r="B40" s="17" t="n">
        <v>14157</v>
      </c>
      <c r="C40" s="18">
        <f>(2978.0/B40*100)</f>
        <v/>
      </c>
      <c r="D40" s="19" t="n">
        <v>11179</v>
      </c>
      <c r="E40" s="18" t="n">
        <v>82.44184862</v>
      </c>
      <c r="F40" s="20" t="n">
        <v>2.52665029</v>
      </c>
      <c r="G40" s="18" t="n">
        <v>12.75927176</v>
      </c>
      <c r="H40" s="20" t="n">
        <v>2.27036224</v>
      </c>
      <c r="I40" s="18" t="n">
        <v>0.25568891</v>
      </c>
      <c r="J40" s="20" t="n">
        <v>0.12726618</v>
      </c>
      <c r="K40" s="18" t="n">
        <v>3.40752055</v>
      </c>
      <c r="L40" s="20" t="n">
        <v>0.95302659</v>
      </c>
      <c r="M40" s="18" t="s">
        <v>404</v>
      </c>
      <c r="N40" s="20" t="s">
        <v>404</v>
      </c>
      <c r="O40" s="18" t="n">
        <v>0</v>
      </c>
      <c r="P40" s="20" t="n">
        <v>0</v>
      </c>
      <c r="Q40" s="18" t="n">
        <v>0</v>
      </c>
      <c r="R40" s="20" t="n">
        <v>0</v>
      </c>
      <c r="S40" s="18" t="n">
        <v>1.13567016</v>
      </c>
      <c r="T40" s="20" t="n">
        <v>0.99080245</v>
      </c>
    </row>
    <row r="41" spans="1:20">
      <c r="A41" s="15" t="s">
        <v>438</v>
      </c>
      <c r="B41" s="17" t="n">
        <v>5712</v>
      </c>
      <c r="C41" s="18">
        <f>(99.0/B41*100)</f>
        <v/>
      </c>
      <c r="D41" s="19" t="n">
        <v>5613</v>
      </c>
      <c r="E41" s="18" t="n">
        <v>72.96077794999999</v>
      </c>
      <c r="F41" s="20" t="n">
        <v>3.42036046</v>
      </c>
      <c r="G41" s="18" t="n">
        <v>20.67657026</v>
      </c>
      <c r="H41" s="20" t="n">
        <v>3.00719162</v>
      </c>
      <c r="I41" s="18" t="n">
        <v>1.04764181</v>
      </c>
      <c r="J41" s="20" t="n">
        <v>0.69774392</v>
      </c>
      <c r="K41" s="18" t="n">
        <v>4.12612338</v>
      </c>
      <c r="L41" s="20" t="n">
        <v>1.61950697</v>
      </c>
      <c r="M41" s="18" t="s">
        <v>404</v>
      </c>
      <c r="N41" s="20" t="s">
        <v>404</v>
      </c>
      <c r="O41" s="18" t="n">
        <v>0</v>
      </c>
      <c r="P41" s="20" t="n">
        <v>0</v>
      </c>
      <c r="Q41" s="18" t="n">
        <v>0</v>
      </c>
      <c r="R41" s="20" t="n">
        <v>0</v>
      </c>
      <c r="S41" s="18" t="n">
        <v>1.18888659</v>
      </c>
      <c r="T41" s="20" t="n">
        <v>0.85145929</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55.31333163</v>
      </c>
      <c r="F44" s="20" t="n">
        <v>3.90623582</v>
      </c>
      <c r="G44" s="18" t="n">
        <v>33.16912078</v>
      </c>
      <c r="H44" s="20" t="n">
        <v>3.36271635</v>
      </c>
      <c r="I44" s="18" t="n">
        <v>6.82533685</v>
      </c>
      <c r="J44" s="20" t="n">
        <v>1.69208214</v>
      </c>
      <c r="K44" s="18" t="n">
        <v>0</v>
      </c>
      <c r="L44" s="20" t="n">
        <v>0</v>
      </c>
      <c r="M44" s="18" t="s">
        <v>404</v>
      </c>
      <c r="N44" s="20" t="s">
        <v>404</v>
      </c>
      <c r="O44" s="18" t="n">
        <v>0</v>
      </c>
      <c r="P44" s="20" t="n">
        <v>0</v>
      </c>
      <c r="Q44" s="18" t="n">
        <v>0</v>
      </c>
      <c r="R44" s="20" t="n">
        <v>0</v>
      </c>
      <c r="S44" s="18" t="n">
        <v>4.69221074</v>
      </c>
      <c r="T44" s="20" t="n">
        <v>1.75933724</v>
      </c>
    </row>
    <row r="45" spans="1:20">
      <c r="A45" s="15" t="s">
        <v>442</v>
      </c>
      <c r="B45" s="17" t="n">
        <v>5519</v>
      </c>
      <c r="C45" s="18">
        <f>(0.0/B45*100)</f>
        <v/>
      </c>
      <c r="D45" s="19" t="n">
        <v>5519</v>
      </c>
      <c r="E45" s="18" t="n">
        <v>73.68504998</v>
      </c>
      <c r="F45" s="20" t="n">
        <v>3.17099342</v>
      </c>
      <c r="G45" s="18" t="n">
        <v>2.98994057</v>
      </c>
      <c r="H45" s="20" t="n">
        <v>1.20459581</v>
      </c>
      <c r="I45" s="18" t="n">
        <v>19.35295188</v>
      </c>
      <c r="J45" s="20" t="n">
        <v>2.93293148</v>
      </c>
      <c r="K45" s="18" t="n">
        <v>1.36515251</v>
      </c>
      <c r="L45" s="20" t="n">
        <v>0.88901238</v>
      </c>
      <c r="M45" s="18" t="s">
        <v>404</v>
      </c>
      <c r="N45" s="20" t="s">
        <v>404</v>
      </c>
      <c r="O45" s="18" t="n">
        <v>0</v>
      </c>
      <c r="P45" s="20" t="n">
        <v>0</v>
      </c>
      <c r="Q45" s="18" t="n">
        <v>0</v>
      </c>
      <c r="R45" s="20" t="n">
        <v>0</v>
      </c>
      <c r="S45" s="18" t="n">
        <v>2.60690506</v>
      </c>
      <c r="T45" s="20" t="n">
        <v>1.31496937</v>
      </c>
    </row>
    <row r="46" spans="1:20">
      <c r="A46" s="15" t="s">
        <v>443</v>
      </c>
      <c r="B46" s="17" t="n">
        <v>23141</v>
      </c>
      <c r="C46" s="18">
        <f>(4196.0/B46*100)</f>
        <v/>
      </c>
      <c r="D46" s="19" t="n">
        <v>18945</v>
      </c>
      <c r="E46" s="18" t="n">
        <v>53.08541393</v>
      </c>
      <c r="F46" s="20" t="n">
        <v>2.71733265</v>
      </c>
      <c r="G46" s="18" t="n">
        <v>9.053480560000001</v>
      </c>
      <c r="H46" s="20" t="n">
        <v>1.55850419</v>
      </c>
      <c r="I46" s="18" t="n">
        <v>25.88621426</v>
      </c>
      <c r="J46" s="20" t="n">
        <v>2.38482542</v>
      </c>
      <c r="K46" s="18" t="n">
        <v>10.95506736</v>
      </c>
      <c r="L46" s="20" t="n">
        <v>1.29413579</v>
      </c>
      <c r="M46" s="18" t="s">
        <v>404</v>
      </c>
      <c r="N46" s="20" t="s">
        <v>404</v>
      </c>
      <c r="O46" s="18" t="n">
        <v>0</v>
      </c>
      <c r="P46" s="20" t="n">
        <v>0</v>
      </c>
      <c r="Q46" s="18" t="n">
        <v>0</v>
      </c>
      <c r="R46" s="20" t="n">
        <v>0</v>
      </c>
      <c r="S46" s="18" t="n">
        <v>1.0198239</v>
      </c>
      <c r="T46" s="20" t="n">
        <v>0.56583117</v>
      </c>
    </row>
    <row r="47" spans="1:20">
      <c r="A47" s="15" t="s">
        <v>444</v>
      </c>
      <c r="B47" s="17" t="n">
        <v>5928</v>
      </c>
      <c r="C47" s="18">
        <f>(0.0/B47*100)</f>
        <v/>
      </c>
      <c r="D47" s="19" t="n">
        <v>5928</v>
      </c>
      <c r="E47" s="18" t="n">
        <v>58.42867603</v>
      </c>
      <c r="F47" s="20" t="n">
        <v>4.21943535</v>
      </c>
      <c r="G47" s="18" t="n">
        <v>26.62712844</v>
      </c>
      <c r="H47" s="20" t="n">
        <v>3.60773411</v>
      </c>
      <c r="I47" s="18" t="n">
        <v>8.32277852</v>
      </c>
      <c r="J47" s="20" t="n">
        <v>2.28801486</v>
      </c>
      <c r="K47" s="18" t="n">
        <v>6.03600723</v>
      </c>
      <c r="L47" s="20" t="n">
        <v>1.92525273</v>
      </c>
      <c r="M47" s="18" t="s">
        <v>404</v>
      </c>
      <c r="N47" s="20" t="s">
        <v>404</v>
      </c>
      <c r="O47" s="18" t="n">
        <v>0</v>
      </c>
      <c r="P47" s="20" t="n">
        <v>0</v>
      </c>
      <c r="Q47" s="18" t="n">
        <v>0</v>
      </c>
      <c r="R47" s="20" t="n">
        <v>0</v>
      </c>
      <c r="S47" s="18" t="n">
        <v>0.5854097700000001</v>
      </c>
      <c r="T47" s="20" t="n">
        <v>0.59436434</v>
      </c>
    </row>
    <row r="48" spans="1:20">
      <c r="A48" s="15" t="s">
        <v>445</v>
      </c>
      <c r="B48" s="17" t="n">
        <v>9841</v>
      </c>
      <c r="C48" s="18">
        <f>(40.0/B48*100)</f>
        <v/>
      </c>
      <c r="D48" s="19" t="n">
        <v>9801</v>
      </c>
      <c r="E48" s="18" t="n">
        <v>85.51335924999999</v>
      </c>
      <c r="F48" s="20" t="n">
        <v>2.63606439</v>
      </c>
      <c r="G48" s="18" t="n">
        <v>7.39563743</v>
      </c>
      <c r="H48" s="20" t="n">
        <v>1.69007488</v>
      </c>
      <c r="I48" s="18" t="n">
        <v>3.7499464</v>
      </c>
      <c r="J48" s="20" t="n">
        <v>1.5298951</v>
      </c>
      <c r="K48" s="18" t="n">
        <v>2.33646549</v>
      </c>
      <c r="L48" s="20" t="n">
        <v>1.12184301</v>
      </c>
      <c r="M48" s="18" t="s">
        <v>404</v>
      </c>
      <c r="N48" s="20" t="s">
        <v>404</v>
      </c>
      <c r="O48" s="18" t="n">
        <v>0</v>
      </c>
      <c r="P48" s="20" t="n">
        <v>0</v>
      </c>
      <c r="Q48" s="18" t="n">
        <v>0</v>
      </c>
      <c r="R48" s="20" t="n">
        <v>0</v>
      </c>
      <c r="S48" s="18" t="n">
        <v>1.00459143</v>
      </c>
      <c r="T48" s="20" t="n">
        <v>0.59909229</v>
      </c>
    </row>
    <row r="49" spans="1:20">
      <c r="A49" s="15" t="s">
        <v>446</v>
      </c>
      <c r="B49" s="17" t="n">
        <v>6349</v>
      </c>
      <c r="C49" s="18">
        <f>(52.0/B49*100)</f>
        <v/>
      </c>
      <c r="D49" s="19" t="n">
        <v>6297</v>
      </c>
      <c r="E49" s="18" t="n">
        <v>53.13711199</v>
      </c>
      <c r="F49" s="20" t="n">
        <v>3.42971864</v>
      </c>
      <c r="G49" s="18" t="n">
        <v>11.89422253</v>
      </c>
      <c r="H49" s="20" t="n">
        <v>1.90125333</v>
      </c>
      <c r="I49" s="18" t="n">
        <v>24.0724342</v>
      </c>
      <c r="J49" s="20" t="n">
        <v>3.37258026</v>
      </c>
      <c r="K49" s="18" t="n">
        <v>7.54867406</v>
      </c>
      <c r="L49" s="20" t="n">
        <v>2.12423462</v>
      </c>
      <c r="M49" s="18" t="s">
        <v>404</v>
      </c>
      <c r="N49" s="20" t="s">
        <v>404</v>
      </c>
      <c r="O49" s="18" t="n">
        <v>0</v>
      </c>
      <c r="P49" s="20" t="n">
        <v>0</v>
      </c>
      <c r="Q49" s="18" t="n">
        <v>0</v>
      </c>
      <c r="R49" s="20" t="n">
        <v>0</v>
      </c>
      <c r="S49" s="18" t="n">
        <v>3.34755723</v>
      </c>
      <c r="T49" s="20" t="n">
        <v>1.13103718</v>
      </c>
    </row>
    <row r="50" spans="1:20">
      <c r="A50" s="15" t="s">
        <v>447</v>
      </c>
      <c r="B50" s="17" t="n">
        <v>11795</v>
      </c>
      <c r="C50" s="18">
        <f>(1031.0/B50*100)</f>
        <v/>
      </c>
      <c r="D50" s="19" t="n">
        <v>10764</v>
      </c>
      <c r="E50" s="18" t="n">
        <v>57.57357811</v>
      </c>
      <c r="F50" s="20" t="n">
        <v>3.49003824</v>
      </c>
      <c r="G50" s="18" t="n">
        <v>9.414442469999999</v>
      </c>
      <c r="H50" s="20" t="n">
        <v>1.979921</v>
      </c>
      <c r="I50" s="18" t="n">
        <v>25.50211618</v>
      </c>
      <c r="J50" s="20" t="n">
        <v>3.35563904</v>
      </c>
      <c r="K50" s="18" t="n">
        <v>6.80905366</v>
      </c>
      <c r="L50" s="20" t="n">
        <v>1.65182023</v>
      </c>
      <c r="M50" s="18" t="s">
        <v>404</v>
      </c>
      <c r="N50" s="20" t="s">
        <v>404</v>
      </c>
      <c r="O50" s="18" t="n">
        <v>0</v>
      </c>
      <c r="P50" s="20" t="n">
        <v>0</v>
      </c>
      <c r="Q50" s="18" t="n">
        <v>0</v>
      </c>
      <c r="R50" s="20" t="n">
        <v>0</v>
      </c>
      <c r="S50" s="18" t="n">
        <v>0.70080959</v>
      </c>
      <c r="T50" s="20" t="n">
        <v>0.50863165</v>
      </c>
    </row>
    <row r="51" spans="1:20">
      <c r="A51" s="15" t="s">
        <v>448</v>
      </c>
      <c r="B51" s="17" t="n">
        <v>6866</v>
      </c>
      <c r="C51" s="18">
        <f>(0.0/B51*100)</f>
        <v/>
      </c>
      <c r="D51" s="19" t="n">
        <v>6866</v>
      </c>
      <c r="E51" s="18" t="n">
        <v>54.40718138</v>
      </c>
      <c r="F51" s="20" t="n">
        <v>4.12246041</v>
      </c>
      <c r="G51" s="18" t="n">
        <v>13.09580749</v>
      </c>
      <c r="H51" s="20" t="n">
        <v>2.5113345</v>
      </c>
      <c r="I51" s="18" t="n">
        <v>20.35396239</v>
      </c>
      <c r="J51" s="20" t="n">
        <v>3.29566462</v>
      </c>
      <c r="K51" s="18" t="n">
        <v>10.66273002</v>
      </c>
      <c r="L51" s="20" t="n">
        <v>1.98751621</v>
      </c>
      <c r="M51" s="18" t="s">
        <v>404</v>
      </c>
      <c r="N51" s="20" t="s">
        <v>404</v>
      </c>
      <c r="O51" s="18" t="n">
        <v>0</v>
      </c>
      <c r="P51" s="20" t="n">
        <v>0</v>
      </c>
      <c r="Q51" s="18" t="n">
        <v>0</v>
      </c>
      <c r="R51" s="20" t="n">
        <v>0</v>
      </c>
      <c r="S51" s="18" t="n">
        <v>1.48031872</v>
      </c>
      <c r="T51" s="20" t="n">
        <v>0.65833692</v>
      </c>
    </row>
    <row r="52" spans="1:20">
      <c r="A52" s="15" t="s">
        <v>449</v>
      </c>
      <c r="B52" s="17" t="n">
        <v>5809</v>
      </c>
      <c r="C52" s="18">
        <f>(0.0/B52*100)</f>
        <v/>
      </c>
      <c r="D52" s="19" t="n">
        <v>5809</v>
      </c>
      <c r="E52" s="18" t="n">
        <v>64.02209008</v>
      </c>
      <c r="F52" s="20" t="n">
        <v>3.89386264</v>
      </c>
      <c r="G52" s="18" t="n">
        <v>28.11015843</v>
      </c>
      <c r="H52" s="20" t="n">
        <v>3.59425849</v>
      </c>
      <c r="I52" s="18" t="n">
        <v>4.93543368</v>
      </c>
      <c r="J52" s="20" t="n">
        <v>1.73884127</v>
      </c>
      <c r="K52" s="18" t="n">
        <v>2.25294325</v>
      </c>
      <c r="L52" s="20" t="n">
        <v>1.04877722</v>
      </c>
      <c r="M52" s="18" t="s">
        <v>404</v>
      </c>
      <c r="N52" s="20" t="s">
        <v>404</v>
      </c>
      <c r="O52" s="18" t="n">
        <v>0</v>
      </c>
      <c r="P52" s="20" t="n">
        <v>0</v>
      </c>
      <c r="Q52" s="18" t="n">
        <v>0</v>
      </c>
      <c r="R52" s="20" t="n">
        <v>0</v>
      </c>
      <c r="S52" s="18" t="n">
        <v>0.67937456</v>
      </c>
      <c r="T52" s="20" t="n">
        <v>0.65028782</v>
      </c>
    </row>
    <row r="53" spans="1:20">
      <c r="A53" s="15" t="s">
        <v>450</v>
      </c>
      <c r="B53" s="17" t="n">
        <v>5571</v>
      </c>
      <c r="C53" s="18">
        <f>(0.0/B53*100)</f>
        <v/>
      </c>
      <c r="D53" s="19" t="n">
        <v>5571</v>
      </c>
      <c r="E53" s="18" t="n">
        <v>54.06649054</v>
      </c>
      <c r="F53" s="20" t="n">
        <v>0.1530932</v>
      </c>
      <c r="G53" s="18" t="n">
        <v>13.31283771</v>
      </c>
      <c r="H53" s="20" t="n">
        <v>0.13224142</v>
      </c>
      <c r="I53" s="18" t="n">
        <v>23.83742999</v>
      </c>
      <c r="J53" s="20" t="n">
        <v>0.10524388</v>
      </c>
      <c r="K53" s="18" t="n">
        <v>6.41202018</v>
      </c>
      <c r="L53" s="20" t="n">
        <v>0.0540035</v>
      </c>
      <c r="M53" s="18" t="s">
        <v>404</v>
      </c>
      <c r="N53" s="20" t="s">
        <v>404</v>
      </c>
      <c r="O53" s="18" t="n">
        <v>0</v>
      </c>
      <c r="P53" s="20" t="n">
        <v>0</v>
      </c>
      <c r="Q53" s="18" t="n">
        <v>0</v>
      </c>
      <c r="R53" s="20" t="n">
        <v>0</v>
      </c>
      <c r="S53" s="18" t="n">
        <v>2.37122159</v>
      </c>
      <c r="T53" s="20" t="n">
        <v>0.02696501</v>
      </c>
    </row>
    <row r="54" spans="1:20">
      <c r="A54" s="15" t="s">
        <v>451</v>
      </c>
      <c r="B54" s="17" t="n">
        <v>4740</v>
      </c>
      <c r="C54" s="18">
        <f>(199.0/B54*100)</f>
        <v/>
      </c>
      <c r="D54" s="19" t="n">
        <v>4541</v>
      </c>
      <c r="E54" s="18" t="n">
        <v>71.37407541</v>
      </c>
      <c r="F54" s="20" t="n">
        <v>3.70057676</v>
      </c>
      <c r="G54" s="18" t="n">
        <v>11.29685166</v>
      </c>
      <c r="H54" s="20" t="n">
        <v>2.53215239</v>
      </c>
      <c r="I54" s="18" t="n">
        <v>12.12918382</v>
      </c>
      <c r="J54" s="20" t="n">
        <v>2.7352091</v>
      </c>
      <c r="K54" s="18" t="n">
        <v>4.62550834</v>
      </c>
      <c r="L54" s="20" t="n">
        <v>1.6152268</v>
      </c>
      <c r="M54" s="18" t="s">
        <v>404</v>
      </c>
      <c r="N54" s="20" t="s">
        <v>404</v>
      </c>
      <c r="O54" s="18" t="n">
        <v>0</v>
      </c>
      <c r="P54" s="20" t="n">
        <v>0</v>
      </c>
      <c r="Q54" s="18" t="n">
        <v>0</v>
      </c>
      <c r="R54" s="20" t="n">
        <v>0</v>
      </c>
      <c r="S54" s="18" t="n">
        <v>0.57438077</v>
      </c>
      <c r="T54" s="20" t="n">
        <v>0.40871</v>
      </c>
    </row>
    <row r="55" spans="1:20">
      <c r="A55" s="15" t="s">
        <v>452</v>
      </c>
      <c r="B55" s="17" t="n">
        <v>5316</v>
      </c>
      <c r="C55" s="18">
        <f>(43.0/B55*100)</f>
        <v/>
      </c>
      <c r="D55" s="19" t="n">
        <v>5273</v>
      </c>
      <c r="E55" s="18" t="n">
        <v>65.03494059000001</v>
      </c>
      <c r="F55" s="20" t="n">
        <v>3.27156231</v>
      </c>
      <c r="G55" s="18" t="n">
        <v>4.78452905</v>
      </c>
      <c r="H55" s="20" t="n">
        <v>1.40287448</v>
      </c>
      <c r="I55" s="18" t="n">
        <v>11.80402969</v>
      </c>
      <c r="J55" s="20" t="n">
        <v>2.16216069</v>
      </c>
      <c r="K55" s="18" t="n">
        <v>1.90311921</v>
      </c>
      <c r="L55" s="20" t="n">
        <v>0.8101539800000001</v>
      </c>
      <c r="M55" s="18" t="s">
        <v>404</v>
      </c>
      <c r="N55" s="20" t="s">
        <v>404</v>
      </c>
      <c r="O55" s="18" t="n">
        <v>0</v>
      </c>
      <c r="P55" s="20" t="n">
        <v>0</v>
      </c>
      <c r="Q55" s="18" t="n">
        <v>0.38265871</v>
      </c>
      <c r="R55" s="20" t="n">
        <v>0.37384275</v>
      </c>
      <c r="S55" s="18" t="n">
        <v>16.09072274</v>
      </c>
      <c r="T55" s="20" t="n">
        <v>2.31355664</v>
      </c>
    </row>
    <row r="56" spans="1:20">
      <c r="A56" s="15" t="s">
        <v>453</v>
      </c>
      <c r="B56" s="17" t="n">
        <v>5359</v>
      </c>
      <c r="C56" s="18">
        <f>(0.0/B56*100)</f>
        <v/>
      </c>
      <c r="D56" s="19" t="n">
        <v>5359</v>
      </c>
      <c r="E56" s="18" t="n">
        <v>73.98570321</v>
      </c>
      <c r="F56" s="20" t="n">
        <v>3.87596016</v>
      </c>
      <c r="G56" s="18" t="n">
        <v>14.06998849</v>
      </c>
      <c r="H56" s="20" t="n">
        <v>2.81017067</v>
      </c>
      <c r="I56" s="18" t="n">
        <v>5.24896731</v>
      </c>
      <c r="J56" s="20" t="n">
        <v>2.2098818</v>
      </c>
      <c r="K56" s="18" t="n">
        <v>4.9453877</v>
      </c>
      <c r="L56" s="20" t="n">
        <v>1.73810163</v>
      </c>
      <c r="M56" s="18" t="s">
        <v>404</v>
      </c>
      <c r="N56" s="20" t="s">
        <v>404</v>
      </c>
      <c r="O56" s="18" t="n">
        <v>0</v>
      </c>
      <c r="P56" s="20" t="n">
        <v>0</v>
      </c>
      <c r="Q56" s="18" t="n">
        <v>0</v>
      </c>
      <c r="R56" s="20" t="n">
        <v>0</v>
      </c>
      <c r="S56" s="18" t="n">
        <v>1.74995328</v>
      </c>
      <c r="T56" s="20" t="n">
        <v>1.2341377</v>
      </c>
    </row>
    <row r="57" spans="1:20">
      <c r="A57" s="15" t="s">
        <v>454</v>
      </c>
      <c r="B57" s="17" t="n">
        <v>6513</v>
      </c>
      <c r="C57" s="18">
        <f>(0.0/B57*100)</f>
        <v/>
      </c>
      <c r="D57" s="19" t="n">
        <v>6513</v>
      </c>
      <c r="E57" s="18" t="n">
        <v>92.07736432</v>
      </c>
      <c r="F57" s="20" t="n">
        <v>2.08148268</v>
      </c>
      <c r="G57" s="18" t="n">
        <v>0.83890828</v>
      </c>
      <c r="H57" s="20" t="n">
        <v>0.51348618</v>
      </c>
      <c r="I57" s="18" t="n">
        <v>4.51225104</v>
      </c>
      <c r="J57" s="20" t="n">
        <v>1.52857905</v>
      </c>
      <c r="K57" s="18" t="n">
        <v>2.1280902</v>
      </c>
      <c r="L57" s="20" t="n">
        <v>0.98445645</v>
      </c>
      <c r="M57" s="18" t="s">
        <v>404</v>
      </c>
      <c r="N57" s="20" t="s">
        <v>404</v>
      </c>
      <c r="O57" s="18" t="n">
        <v>0</v>
      </c>
      <c r="P57" s="20" t="n">
        <v>0</v>
      </c>
      <c r="Q57" s="18" t="n">
        <v>0</v>
      </c>
      <c r="R57" s="20" t="n">
        <v>0</v>
      </c>
      <c r="S57" s="18" t="n">
        <v>0.44338616</v>
      </c>
      <c r="T57" s="20" t="n">
        <v>0.45922161</v>
      </c>
    </row>
    <row r="58" spans="1:20">
      <c r="A58" s="15" t="s">
        <v>455</v>
      </c>
      <c r="B58" s="17" t="n">
        <v>7267</v>
      </c>
      <c r="C58" s="18">
        <f>(0.0/B58*100)</f>
        <v/>
      </c>
      <c r="D58" s="19" t="n">
        <v>7267</v>
      </c>
      <c r="E58" s="18" t="n">
        <v>66.815538</v>
      </c>
      <c r="F58" s="20" t="n">
        <v>3.25604896</v>
      </c>
      <c r="G58" s="18" t="n">
        <v>14.25790172</v>
      </c>
      <c r="H58" s="20" t="n">
        <v>2.63578223</v>
      </c>
      <c r="I58" s="18" t="n">
        <v>14.53987147</v>
      </c>
      <c r="J58" s="20" t="n">
        <v>2.3631386</v>
      </c>
      <c r="K58" s="18" t="n">
        <v>2.01948825</v>
      </c>
      <c r="L58" s="20" t="n">
        <v>0.93070005</v>
      </c>
      <c r="M58" s="18" t="s">
        <v>404</v>
      </c>
      <c r="N58" s="20" t="s">
        <v>404</v>
      </c>
      <c r="O58" s="18" t="n">
        <v>0</v>
      </c>
      <c r="P58" s="20" t="n">
        <v>0</v>
      </c>
      <c r="Q58" s="18" t="n">
        <v>0</v>
      </c>
      <c r="R58" s="20" t="n">
        <v>0</v>
      </c>
      <c r="S58" s="18" t="n">
        <v>2.36720056</v>
      </c>
      <c r="T58" s="20" t="n">
        <v>0.97171502</v>
      </c>
    </row>
    <row r="59" spans="1:20">
      <c r="A59" s="15" t="s">
        <v>456</v>
      </c>
      <c r="B59" s="17" t="n">
        <v>4826</v>
      </c>
      <c r="C59" s="18">
        <f>(0.0/B59*100)</f>
        <v/>
      </c>
      <c r="D59" s="19" t="n">
        <v>4826</v>
      </c>
      <c r="E59" s="18" t="n">
        <v>70.85004037</v>
      </c>
      <c r="F59" s="20" t="n">
        <v>0.97969903</v>
      </c>
      <c r="G59" s="18" t="n">
        <v>9.92090709</v>
      </c>
      <c r="H59" s="20" t="n">
        <v>0.73533914</v>
      </c>
      <c r="I59" s="18" t="n">
        <v>7.56988598</v>
      </c>
      <c r="J59" s="20" t="n">
        <v>0.35482226</v>
      </c>
      <c r="K59" s="18" t="n">
        <v>8.131231189999999</v>
      </c>
      <c r="L59" s="20" t="n">
        <v>0.48220779</v>
      </c>
      <c r="M59" s="18" t="s">
        <v>404</v>
      </c>
      <c r="N59" s="20" t="s">
        <v>404</v>
      </c>
      <c r="O59" s="18" t="n">
        <v>0</v>
      </c>
      <c r="P59" s="20" t="n">
        <v>0</v>
      </c>
      <c r="Q59" s="18" t="n">
        <v>0</v>
      </c>
      <c r="R59" s="20" t="n">
        <v>0</v>
      </c>
      <c r="S59" s="18" t="n">
        <v>3.52793537</v>
      </c>
      <c r="T59" s="20" t="n">
        <v>0.56212739</v>
      </c>
    </row>
    <row r="60" spans="1:20">
      <c r="A60" s="15" t="s">
        <v>457</v>
      </c>
      <c r="B60" s="17" t="n">
        <v>4546</v>
      </c>
      <c r="C60" s="18">
        <f>(0.0/B60*100)</f>
        <v/>
      </c>
      <c r="D60" s="19" t="n">
        <v>4546</v>
      </c>
      <c r="E60" s="18" t="n">
        <v>62.74117644</v>
      </c>
      <c r="F60" s="20" t="n">
        <v>3.30103268</v>
      </c>
      <c r="G60" s="18" t="n">
        <v>10.73270337</v>
      </c>
      <c r="H60" s="20" t="n">
        <v>2.19567643</v>
      </c>
      <c r="I60" s="18" t="n">
        <v>8.380330000000001</v>
      </c>
      <c r="J60" s="20" t="n">
        <v>1.9877056</v>
      </c>
      <c r="K60" s="18" t="n">
        <v>6.02206436</v>
      </c>
      <c r="L60" s="20" t="n">
        <v>1.57329152</v>
      </c>
      <c r="M60" s="18" t="s">
        <v>404</v>
      </c>
      <c r="N60" s="20" t="s">
        <v>404</v>
      </c>
      <c r="O60" s="18" t="n">
        <v>0</v>
      </c>
      <c r="P60" s="20" t="n">
        <v>0</v>
      </c>
      <c r="Q60" s="18" t="n">
        <v>0</v>
      </c>
      <c r="R60" s="20" t="n">
        <v>0</v>
      </c>
      <c r="S60" s="18" t="n">
        <v>12.12372583</v>
      </c>
      <c r="T60" s="20" t="n">
        <v>1.81381311</v>
      </c>
    </row>
    <row r="61" spans="1:20">
      <c r="A61" s="15" t="s">
        <v>458</v>
      </c>
      <c r="B61" s="17" t="n">
        <v>6525</v>
      </c>
      <c r="C61" s="18">
        <f>(0.0/B61*100)</f>
        <v/>
      </c>
      <c r="D61" s="19" t="n">
        <v>6525</v>
      </c>
      <c r="E61" s="18" t="n">
        <v>62.42686956</v>
      </c>
      <c r="F61" s="20" t="n">
        <v>2.85004545</v>
      </c>
      <c r="G61" s="18" t="n">
        <v>29.13284489</v>
      </c>
      <c r="H61" s="20" t="n">
        <v>2.46824975</v>
      </c>
      <c r="I61" s="18" t="n">
        <v>7.74417982</v>
      </c>
      <c r="J61" s="20" t="n">
        <v>1.79037899</v>
      </c>
      <c r="K61" s="18" t="n">
        <v>0.69610573</v>
      </c>
      <c r="L61" s="20" t="n">
        <v>0.5816251</v>
      </c>
      <c r="M61" s="18" t="s">
        <v>404</v>
      </c>
      <c r="N61" s="20" t="s">
        <v>404</v>
      </c>
      <c r="O61" s="18" t="n">
        <v>0</v>
      </c>
      <c r="P61" s="20" t="n">
        <v>0</v>
      </c>
      <c r="Q61" s="18" t="n">
        <v>0</v>
      </c>
      <c r="R61" s="20" t="n">
        <v>0</v>
      </c>
      <c r="S61" s="18" t="n">
        <v>0</v>
      </c>
      <c r="T61" s="20" t="n">
        <v>0</v>
      </c>
    </row>
    <row r="62" spans="1:20">
      <c r="A62" s="15" t="s">
        <v>459</v>
      </c>
      <c r="B62" s="17" t="n">
        <v>4476</v>
      </c>
      <c r="C62" s="18">
        <f>(0.0/B62*100)</f>
        <v/>
      </c>
      <c r="D62" s="19" t="n">
        <v>4476</v>
      </c>
      <c r="E62" s="18" t="n">
        <v>92.50526307</v>
      </c>
      <c r="F62" s="20" t="n">
        <v>0.01950633</v>
      </c>
      <c r="G62" s="18" t="n">
        <v>2.50720711</v>
      </c>
      <c r="H62" s="20" t="n">
        <v>0.00283688</v>
      </c>
      <c r="I62" s="18" t="n">
        <v>0</v>
      </c>
      <c r="J62" s="20" t="n">
        <v>0</v>
      </c>
      <c r="K62" s="18" t="n">
        <v>2.39627634</v>
      </c>
      <c r="L62" s="20" t="n">
        <v>0.0027116</v>
      </c>
      <c r="M62" s="18" t="s">
        <v>404</v>
      </c>
      <c r="N62" s="20" t="s">
        <v>404</v>
      </c>
      <c r="O62" s="18" t="n">
        <v>0</v>
      </c>
      <c r="P62" s="20" t="n">
        <v>0</v>
      </c>
      <c r="Q62" s="18" t="n">
        <v>0</v>
      </c>
      <c r="R62" s="20" t="n">
        <v>0</v>
      </c>
      <c r="S62" s="18" t="n">
        <v>2.59125348</v>
      </c>
      <c r="T62" s="20" t="n">
        <v>0.01778128</v>
      </c>
    </row>
    <row r="63" spans="1:20">
      <c r="A63" s="15" t="s">
        <v>460</v>
      </c>
      <c r="B63" s="17" t="n">
        <v>5324</v>
      </c>
      <c r="C63" s="18">
        <f>(0.0/B63*100)</f>
        <v/>
      </c>
      <c r="D63" s="19" t="n">
        <v>5324</v>
      </c>
      <c r="E63" s="18" t="n">
        <v>74.80330250999999</v>
      </c>
      <c r="F63" s="20" t="n">
        <v>0.10167692</v>
      </c>
      <c r="G63" s="18" t="n">
        <v>6.96406277</v>
      </c>
      <c r="H63" s="20" t="n">
        <v>0.0874156</v>
      </c>
      <c r="I63" s="18" t="n">
        <v>4.3852511</v>
      </c>
      <c r="J63" s="20" t="n">
        <v>0.04434905</v>
      </c>
      <c r="K63" s="18" t="n">
        <v>0.87659984</v>
      </c>
      <c r="L63" s="20" t="n">
        <v>0.01941298</v>
      </c>
      <c r="M63" s="18" t="s">
        <v>404</v>
      </c>
      <c r="N63" s="20" t="s">
        <v>404</v>
      </c>
      <c r="O63" s="18" t="n">
        <v>0</v>
      </c>
      <c r="P63" s="20" t="n">
        <v>0</v>
      </c>
      <c r="Q63" s="18" t="n">
        <v>0</v>
      </c>
      <c r="R63" s="20" t="n">
        <v>0</v>
      </c>
      <c r="S63" s="18" t="n">
        <v>12.97078378</v>
      </c>
      <c r="T63" s="20" t="n">
        <v>0.08510848</v>
      </c>
    </row>
    <row r="64" spans="1:20">
      <c r="A64" s="15" t="s">
        <v>461</v>
      </c>
      <c r="B64" s="17" t="n">
        <v>3634</v>
      </c>
      <c r="C64" s="18">
        <f>(27.0/B64*100)</f>
        <v/>
      </c>
      <c r="D64" s="19" t="n">
        <v>3607</v>
      </c>
      <c r="E64" s="18" t="n">
        <v>47.6139787</v>
      </c>
      <c r="F64" s="20" t="n">
        <v>0.10841052</v>
      </c>
      <c r="G64" s="18" t="n">
        <v>14.04897946</v>
      </c>
      <c r="H64" s="20" t="n">
        <v>0.08863082999999999</v>
      </c>
      <c r="I64" s="18" t="n">
        <v>25.97078433</v>
      </c>
      <c r="J64" s="20" t="n">
        <v>0.09130557</v>
      </c>
      <c r="K64" s="18" t="n">
        <v>1.06452844</v>
      </c>
      <c r="L64" s="20" t="n">
        <v>0.006352</v>
      </c>
      <c r="M64" s="18" t="s">
        <v>404</v>
      </c>
      <c r="N64" s="20" t="s">
        <v>404</v>
      </c>
      <c r="O64" s="18" t="n">
        <v>0.22463895</v>
      </c>
      <c r="P64" s="20" t="n">
        <v>0.01024975</v>
      </c>
      <c r="Q64" s="18" t="n">
        <v>0</v>
      </c>
      <c r="R64" s="20" t="n">
        <v>0</v>
      </c>
      <c r="S64" s="18" t="n">
        <v>11.07709012</v>
      </c>
      <c r="T64" s="20" t="n">
        <v>0.04720709</v>
      </c>
    </row>
    <row r="65" spans="1:20">
      <c r="A65" s="15" t="s">
        <v>462</v>
      </c>
      <c r="B65" s="17" t="n">
        <v>5325</v>
      </c>
      <c r="C65" s="18">
        <f>(0.0/B65*100)</f>
        <v/>
      </c>
      <c r="D65" s="19" t="n">
        <v>5325</v>
      </c>
      <c r="E65" s="18" t="n">
        <v>75.96788189</v>
      </c>
      <c r="F65" s="20" t="n">
        <v>3.0427132</v>
      </c>
      <c r="G65" s="18" t="n">
        <v>17.8608613</v>
      </c>
      <c r="H65" s="20" t="n">
        <v>2.61567166</v>
      </c>
      <c r="I65" s="18" t="n">
        <v>5.58431439</v>
      </c>
      <c r="J65" s="20" t="n">
        <v>1.64903475</v>
      </c>
      <c r="K65" s="18" t="n">
        <v>0.4846961</v>
      </c>
      <c r="L65" s="20" t="n">
        <v>0.34042393</v>
      </c>
      <c r="M65" s="18" t="s">
        <v>404</v>
      </c>
      <c r="N65" s="20" t="s">
        <v>404</v>
      </c>
      <c r="O65" s="18" t="n">
        <v>0</v>
      </c>
      <c r="P65" s="20" t="n">
        <v>0</v>
      </c>
      <c r="Q65" s="18" t="n">
        <v>0</v>
      </c>
      <c r="R65" s="20" t="n">
        <v>0</v>
      </c>
      <c r="S65" s="18" t="n">
        <v>0.10224632</v>
      </c>
      <c r="T65" s="20" t="n">
        <v>0.10213942</v>
      </c>
    </row>
    <row r="66" spans="1:20">
      <c r="A66" s="15" t="s">
        <v>463</v>
      </c>
      <c r="B66" s="17" t="n">
        <v>5665</v>
      </c>
      <c r="C66" s="18">
        <f>(0.0/B66*100)</f>
        <v/>
      </c>
      <c r="D66" s="19" t="n">
        <v>5665</v>
      </c>
      <c r="E66" s="18" t="n">
        <v>71.7263318</v>
      </c>
      <c r="F66" s="20" t="n">
        <v>0.19653022</v>
      </c>
      <c r="G66" s="18" t="n">
        <v>18.59061702</v>
      </c>
      <c r="H66" s="20" t="n">
        <v>0.1634315</v>
      </c>
      <c r="I66" s="18" t="n">
        <v>0</v>
      </c>
      <c r="J66" s="20" t="n">
        <v>0</v>
      </c>
      <c r="K66" s="18" t="n">
        <v>9.68305118</v>
      </c>
      <c r="L66" s="20" t="n">
        <v>0.07867257</v>
      </c>
      <c r="M66" s="18" t="s">
        <v>404</v>
      </c>
      <c r="N66" s="20" t="s">
        <v>404</v>
      </c>
      <c r="O66" s="18" t="n">
        <v>0</v>
      </c>
      <c r="P66" s="20" t="n">
        <v>0</v>
      </c>
      <c r="Q66" s="18" t="n">
        <v>0</v>
      </c>
      <c r="R66" s="20" t="n">
        <v>0</v>
      </c>
      <c r="S66" s="18" t="n">
        <v>0</v>
      </c>
      <c r="T66" s="20" t="n">
        <v>0</v>
      </c>
    </row>
    <row r="67" spans="1:20">
      <c r="A67" s="15" t="s">
        <v>464</v>
      </c>
      <c r="B67" s="17" t="n">
        <v>6971</v>
      </c>
      <c r="C67" s="18">
        <f>(0.0/B67*100)</f>
        <v/>
      </c>
      <c r="D67" s="19" t="n">
        <v>6971</v>
      </c>
      <c r="E67" s="18" t="n">
        <v>74.57483958</v>
      </c>
      <c r="F67" s="20" t="n">
        <v>2.83472986</v>
      </c>
      <c r="G67" s="18" t="n">
        <v>4.036017</v>
      </c>
      <c r="H67" s="20" t="n">
        <v>1.17969037</v>
      </c>
      <c r="I67" s="18" t="n">
        <v>12.90620805</v>
      </c>
      <c r="J67" s="20" t="n">
        <v>2.11679708</v>
      </c>
      <c r="K67" s="18" t="n">
        <v>8.079606220000001</v>
      </c>
      <c r="L67" s="20" t="n">
        <v>1.4675468</v>
      </c>
      <c r="M67" s="18" t="s">
        <v>404</v>
      </c>
      <c r="N67" s="20" t="s">
        <v>404</v>
      </c>
      <c r="O67" s="18" t="n">
        <v>0</v>
      </c>
      <c r="P67" s="20" t="n">
        <v>0</v>
      </c>
      <c r="Q67" s="18" t="n">
        <v>0</v>
      </c>
      <c r="R67" s="20" t="n">
        <v>0</v>
      </c>
      <c r="S67" s="18" t="n">
        <v>0.40332916</v>
      </c>
      <c r="T67" s="20" t="n">
        <v>0.25334736</v>
      </c>
    </row>
    <row r="68" spans="1:20">
      <c r="A68" s="15" t="s">
        <v>465</v>
      </c>
      <c r="B68" s="17" t="n">
        <v>12083</v>
      </c>
      <c r="C68" s="18">
        <f>(0.0/B68*100)</f>
        <v/>
      </c>
      <c r="D68" s="19" t="n">
        <v>12083</v>
      </c>
      <c r="E68" s="18" t="n">
        <v>78.55093563</v>
      </c>
      <c r="F68" s="20" t="n">
        <v>0.08158903000000001</v>
      </c>
      <c r="G68" s="18" t="n">
        <v>16.35831803</v>
      </c>
      <c r="H68" s="20" t="n">
        <v>0.08113251</v>
      </c>
      <c r="I68" s="18" t="n">
        <v>2.6649614</v>
      </c>
      <c r="J68" s="20" t="n">
        <v>0.02353926</v>
      </c>
      <c r="K68" s="18" t="n">
        <v>1.47942025</v>
      </c>
      <c r="L68" s="20" t="n">
        <v>0.02879253</v>
      </c>
      <c r="M68" s="18" t="s">
        <v>404</v>
      </c>
      <c r="N68" s="20" t="s">
        <v>404</v>
      </c>
      <c r="O68" s="18" t="n">
        <v>0</v>
      </c>
      <c r="P68" s="20" t="n">
        <v>0</v>
      </c>
      <c r="Q68" s="18" t="n">
        <v>0</v>
      </c>
      <c r="R68" s="20" t="n">
        <v>0</v>
      </c>
      <c r="S68" s="18" t="n">
        <v>0.94636469</v>
      </c>
      <c r="T68" s="20" t="n">
        <v>0.01117566</v>
      </c>
    </row>
    <row r="69" spans="1:20">
      <c r="A69" s="15" t="s">
        <v>466</v>
      </c>
      <c r="B69" s="17" t="n">
        <v>4876</v>
      </c>
      <c r="C69" s="18">
        <f>(0.0/B69*100)</f>
        <v/>
      </c>
      <c r="D69" s="19" t="n">
        <v>4876</v>
      </c>
      <c r="E69" s="18" t="n">
        <v>71.46427213</v>
      </c>
      <c r="F69" s="20" t="n">
        <v>3.577031</v>
      </c>
      <c r="G69" s="18" t="n">
        <v>24.85904635</v>
      </c>
      <c r="H69" s="20" t="n">
        <v>3.24012249</v>
      </c>
      <c r="I69" s="18" t="n">
        <v>2.69588206</v>
      </c>
      <c r="J69" s="20" t="n">
        <v>1.34342706</v>
      </c>
      <c r="K69" s="18" t="n">
        <v>0</v>
      </c>
      <c r="L69" s="20" t="n">
        <v>0</v>
      </c>
      <c r="M69" s="18" t="s">
        <v>404</v>
      </c>
      <c r="N69" s="20" t="s">
        <v>404</v>
      </c>
      <c r="O69" s="18" t="n">
        <v>0</v>
      </c>
      <c r="P69" s="20" t="n">
        <v>0</v>
      </c>
      <c r="Q69" s="18" t="n">
        <v>0</v>
      </c>
      <c r="R69" s="20" t="n">
        <v>0</v>
      </c>
      <c r="S69" s="18" t="n">
        <v>0.98079946</v>
      </c>
      <c r="T69" s="20" t="n">
        <v>0.70844452</v>
      </c>
    </row>
    <row r="70" spans="1:20">
      <c r="A70" s="15" t="s">
        <v>467</v>
      </c>
      <c r="B70" s="17" t="n">
        <v>6036</v>
      </c>
      <c r="C70" s="18">
        <f>(0.0/B70*100)</f>
        <v/>
      </c>
      <c r="D70" s="19" t="n">
        <v>6036</v>
      </c>
      <c r="E70" s="18" t="n">
        <v>76.23848882999999</v>
      </c>
      <c r="F70" s="20" t="n">
        <v>3.23743005</v>
      </c>
      <c r="G70" s="18" t="n">
        <v>20.23063256</v>
      </c>
      <c r="H70" s="20" t="n">
        <v>2.72309004</v>
      </c>
      <c r="I70" s="18" t="n">
        <v>2.17373154</v>
      </c>
      <c r="J70" s="20" t="n">
        <v>0.99726183</v>
      </c>
      <c r="K70" s="18" t="n">
        <v>0.87616437</v>
      </c>
      <c r="L70" s="20" t="n">
        <v>0.50868684</v>
      </c>
      <c r="M70" s="18" t="s">
        <v>404</v>
      </c>
      <c r="N70" s="20" t="s">
        <v>404</v>
      </c>
      <c r="O70" s="18" t="n">
        <v>0</v>
      </c>
      <c r="P70" s="20" t="n">
        <v>0</v>
      </c>
      <c r="Q70" s="18" t="n">
        <v>0</v>
      </c>
      <c r="R70" s="20" t="n">
        <v>0</v>
      </c>
      <c r="S70" s="18" t="n">
        <v>0.48098271</v>
      </c>
      <c r="T70" s="20" t="n">
        <v>0.47304098</v>
      </c>
    </row>
    <row r="71" spans="1:20">
      <c r="A71" s="15" t="s">
        <v>468</v>
      </c>
      <c r="B71" s="17" t="n">
        <v>6115</v>
      </c>
      <c r="C71" s="18">
        <f>(0.0/B71*100)</f>
        <v/>
      </c>
      <c r="D71" s="19" t="n">
        <v>6115</v>
      </c>
      <c r="E71" s="18" t="n">
        <v>90.68628373</v>
      </c>
      <c r="F71" s="20" t="n">
        <v>0.81003361</v>
      </c>
      <c r="G71" s="18" t="n">
        <v>8.110442450000001</v>
      </c>
      <c r="H71" s="20" t="n">
        <v>0.80573945</v>
      </c>
      <c r="I71" s="18" t="n">
        <v>0</v>
      </c>
      <c r="J71" s="20" t="n">
        <v>0</v>
      </c>
      <c r="K71" s="18" t="n">
        <v>0.6736043900000001</v>
      </c>
      <c r="L71" s="20" t="n">
        <v>0.00628085</v>
      </c>
      <c r="M71" s="18" t="s">
        <v>404</v>
      </c>
      <c r="N71" s="20" t="s">
        <v>404</v>
      </c>
      <c r="O71" s="18" t="n">
        <v>0</v>
      </c>
      <c r="P71" s="20" t="n">
        <v>0</v>
      </c>
      <c r="Q71" s="18" t="n">
        <v>0</v>
      </c>
      <c r="R71" s="20" t="n">
        <v>0</v>
      </c>
      <c r="S71" s="18" t="n">
        <v>0.52966943</v>
      </c>
      <c r="T71" s="20" t="n">
        <v>0.01985854</v>
      </c>
    </row>
    <row r="72" spans="1:20">
      <c r="A72" s="15" t="s">
        <v>469</v>
      </c>
      <c r="B72" s="17" t="n">
        <v>7708</v>
      </c>
      <c r="C72" s="18">
        <f>(0.0/B72*100)</f>
        <v/>
      </c>
      <c r="D72" s="19" t="n">
        <v>7708</v>
      </c>
      <c r="E72" s="18" t="n">
        <v>74.05323396</v>
      </c>
      <c r="F72" s="20" t="n">
        <v>3.19823613</v>
      </c>
      <c r="G72" s="18" t="n">
        <v>14.81551509</v>
      </c>
      <c r="H72" s="20" t="n">
        <v>2.71129455</v>
      </c>
      <c r="I72" s="18" t="n">
        <v>2.59359245</v>
      </c>
      <c r="J72" s="20" t="n">
        <v>1.18825484</v>
      </c>
      <c r="K72" s="18" t="n">
        <v>7.24601834</v>
      </c>
      <c r="L72" s="20" t="n">
        <v>1.46062111</v>
      </c>
      <c r="M72" s="18" t="s">
        <v>404</v>
      </c>
      <c r="N72" s="20" t="s">
        <v>404</v>
      </c>
      <c r="O72" s="18" t="n">
        <v>0</v>
      </c>
      <c r="P72" s="20" t="n">
        <v>0</v>
      </c>
      <c r="Q72" s="18" t="n">
        <v>0</v>
      </c>
      <c r="R72" s="20" t="n">
        <v>0</v>
      </c>
      <c r="S72" s="18" t="n">
        <v>1.29164017</v>
      </c>
      <c r="T72" s="20" t="n">
        <v>0.80420174</v>
      </c>
    </row>
    <row r="73" spans="1:20">
      <c r="A73" s="15" t="s">
        <v>470</v>
      </c>
      <c r="B73" s="17" t="n">
        <v>8249</v>
      </c>
      <c r="C73" s="18">
        <f>(0.0/B73*100)</f>
        <v/>
      </c>
      <c r="D73" s="19" t="n">
        <v>8249</v>
      </c>
      <c r="E73" s="18" t="n">
        <v>83.41159912000001</v>
      </c>
      <c r="F73" s="20" t="n">
        <v>2.70717508</v>
      </c>
      <c r="G73" s="18" t="n">
        <v>10.871764</v>
      </c>
      <c r="H73" s="20" t="n">
        <v>2.41855553</v>
      </c>
      <c r="I73" s="18" t="n">
        <v>3.40086273</v>
      </c>
      <c r="J73" s="20" t="n">
        <v>1.53534503</v>
      </c>
      <c r="K73" s="18" t="n">
        <v>2.31577415</v>
      </c>
      <c r="L73" s="20" t="n">
        <v>1.11523698</v>
      </c>
      <c r="M73" s="18" t="s">
        <v>404</v>
      </c>
      <c r="N73" s="20" t="s">
        <v>404</v>
      </c>
      <c r="O73" s="18" t="n">
        <v>0</v>
      </c>
      <c r="P73" s="20" t="n">
        <v>0</v>
      </c>
      <c r="Q73" s="18" t="n">
        <v>0</v>
      </c>
      <c r="R73" s="20" t="n">
        <v>0</v>
      </c>
      <c r="S73" s="18" t="n">
        <v>0</v>
      </c>
      <c r="T73" s="20" t="n">
        <v>0</v>
      </c>
    </row>
    <row r="74" spans="1:20">
      <c r="A74" s="15" t="s">
        <v>471</v>
      </c>
      <c r="B74" s="17" t="n">
        <v>4692</v>
      </c>
      <c r="C74" s="18">
        <f>(484.0/B74*100)</f>
        <v/>
      </c>
      <c r="D74" s="19" t="n">
        <v>4208</v>
      </c>
      <c r="E74" s="18" t="n">
        <v>61.03695587</v>
      </c>
      <c r="F74" s="20" t="n">
        <v>0.27409681</v>
      </c>
      <c r="G74" s="18" t="n">
        <v>4.44927907</v>
      </c>
      <c r="H74" s="20" t="n">
        <v>0.12998729</v>
      </c>
      <c r="I74" s="18" t="n">
        <v>15.00631504</v>
      </c>
      <c r="J74" s="20" t="n">
        <v>0.18736822</v>
      </c>
      <c r="K74" s="18" t="n">
        <v>16.87029205</v>
      </c>
      <c r="L74" s="20" t="n">
        <v>0.27544467</v>
      </c>
      <c r="M74" s="18" t="s">
        <v>404</v>
      </c>
      <c r="N74" s="20" t="s">
        <v>404</v>
      </c>
      <c r="O74" s="18" t="n">
        <v>0</v>
      </c>
      <c r="P74" s="20" t="n">
        <v>0</v>
      </c>
      <c r="Q74" s="18" t="n">
        <v>0</v>
      </c>
      <c r="R74" s="20" t="n">
        <v>0</v>
      </c>
      <c r="S74" s="18" t="n">
        <v>2.63715798</v>
      </c>
      <c r="T74" s="20" t="n">
        <v>0.0716951</v>
      </c>
    </row>
    <row r="75" spans="1:20">
      <c r="A75" s="15" t="s">
        <v>472</v>
      </c>
      <c r="B75" s="17" t="n">
        <v>5375</v>
      </c>
      <c r="C75" s="18">
        <f>(483.0/B75*100)</f>
        <v/>
      </c>
      <c r="D75" s="19" t="n">
        <v>4892</v>
      </c>
      <c r="E75" s="18" t="n">
        <v>49.94752992</v>
      </c>
      <c r="F75" s="20" t="n">
        <v>4.40552045</v>
      </c>
      <c r="G75" s="18" t="n">
        <v>14.39163055</v>
      </c>
      <c r="H75" s="20" t="n">
        <v>3.03140377</v>
      </c>
      <c r="I75" s="18" t="n">
        <v>12.11518774</v>
      </c>
      <c r="J75" s="20" t="n">
        <v>3.08692545</v>
      </c>
      <c r="K75" s="18" t="n">
        <v>21.33360874</v>
      </c>
      <c r="L75" s="20" t="n">
        <v>3.59136278</v>
      </c>
      <c r="M75" s="18" t="s">
        <v>404</v>
      </c>
      <c r="N75" s="20" t="s">
        <v>404</v>
      </c>
      <c r="O75" s="18" t="n">
        <v>0</v>
      </c>
      <c r="P75" s="20" t="n">
        <v>0</v>
      </c>
      <c r="Q75" s="18" t="n">
        <v>0</v>
      </c>
      <c r="R75" s="20" t="n">
        <v>0</v>
      </c>
      <c r="S75" s="18" t="n">
        <v>2.21204305</v>
      </c>
      <c r="T75" s="20" t="n">
        <v>1.26422459</v>
      </c>
    </row>
    <row r="76" spans="1:20">
      <c r="A76" s="15" t="s">
        <v>473</v>
      </c>
      <c r="B76" s="17" t="n">
        <v>14167</v>
      </c>
      <c r="C76" s="18">
        <f>(1400.0/B76*100)</f>
        <v/>
      </c>
      <c r="D76" s="19" t="n">
        <v>12767</v>
      </c>
      <c r="E76" s="18" t="n">
        <v>81.10163333</v>
      </c>
      <c r="F76" s="20" t="n">
        <v>2.34563523</v>
      </c>
      <c r="G76" s="18" t="n">
        <v>9.493369319999999</v>
      </c>
      <c r="H76" s="20" t="n">
        <v>1.58142257</v>
      </c>
      <c r="I76" s="18" t="n">
        <v>0.51269223</v>
      </c>
      <c r="J76" s="20" t="n">
        <v>0.06917404000000001</v>
      </c>
      <c r="K76" s="18" t="n">
        <v>7.80043097</v>
      </c>
      <c r="L76" s="20" t="n">
        <v>1.76867471</v>
      </c>
      <c r="M76" s="18" t="s">
        <v>404</v>
      </c>
      <c r="N76" s="20" t="s">
        <v>404</v>
      </c>
      <c r="O76" s="18" t="n">
        <v>0</v>
      </c>
      <c r="P76" s="20" t="n">
        <v>0</v>
      </c>
      <c r="Q76" s="18" t="n">
        <v>0</v>
      </c>
      <c r="R76" s="20" t="n">
        <v>0</v>
      </c>
      <c r="S76" s="18" t="n">
        <v>1.09187415</v>
      </c>
      <c r="T76" s="20" t="n">
        <v>0.41991502</v>
      </c>
    </row>
    <row r="77" spans="1:20">
      <c r="A77" s="15" t="s">
        <v>474</v>
      </c>
      <c r="B77" s="17" t="n">
        <v>6062</v>
      </c>
      <c r="C77" s="18">
        <f>(12.0/B77*100)</f>
        <v/>
      </c>
      <c r="D77" s="19" t="n">
        <v>6050</v>
      </c>
      <c r="E77" s="18" t="n">
        <v>51.50992151</v>
      </c>
      <c r="F77" s="20" t="n">
        <v>2.89006846</v>
      </c>
      <c r="G77" s="18" t="n">
        <v>8.48897367</v>
      </c>
      <c r="H77" s="20" t="n">
        <v>1.6723955</v>
      </c>
      <c r="I77" s="18" t="n">
        <v>30.076293</v>
      </c>
      <c r="J77" s="20" t="n">
        <v>2.8862198</v>
      </c>
      <c r="K77" s="18" t="n">
        <v>9.924811829999999</v>
      </c>
      <c r="L77" s="20" t="n">
        <v>2.12026922</v>
      </c>
      <c r="M77" s="18" t="s">
        <v>404</v>
      </c>
      <c r="N77" s="20" t="s">
        <v>404</v>
      </c>
      <c r="O77" s="18" t="n">
        <v>0</v>
      </c>
      <c r="P77" s="20" t="n">
        <v>0</v>
      </c>
      <c r="Q77" s="18" t="n">
        <v>0</v>
      </c>
      <c r="R77" s="20" t="n">
        <v>0</v>
      </c>
      <c r="S77" s="18" t="n">
        <v>0</v>
      </c>
      <c r="T77" s="20" t="n">
        <v>0</v>
      </c>
    </row>
    <row r="78" spans="1:20">
      <c r="A78" s="15" t="s">
        <v>475</v>
      </c>
      <c r="B78" s="17" t="n">
        <v>5826</v>
      </c>
      <c r="C78" s="18">
        <f>(0.0/B78*100)</f>
        <v/>
      </c>
      <c r="D78" s="19" t="n">
        <v>5826</v>
      </c>
      <c r="E78" s="18" t="n">
        <v>94.34491282</v>
      </c>
      <c r="F78" s="20" t="n">
        <v>1.81297614</v>
      </c>
      <c r="G78" s="18" t="n">
        <v>0</v>
      </c>
      <c r="H78" s="20" t="n">
        <v>0</v>
      </c>
      <c r="I78" s="18" t="n">
        <v>2.43316911</v>
      </c>
      <c r="J78" s="20" t="n">
        <v>1.1581807</v>
      </c>
      <c r="K78" s="18" t="n">
        <v>0</v>
      </c>
      <c r="L78" s="20" t="n">
        <v>0</v>
      </c>
      <c r="M78" s="18" t="s">
        <v>404</v>
      </c>
      <c r="N78" s="20" t="s">
        <v>404</v>
      </c>
      <c r="O78" s="18" t="n">
        <v>0</v>
      </c>
      <c r="P78" s="20" t="n">
        <v>0</v>
      </c>
      <c r="Q78" s="18" t="n">
        <v>0</v>
      </c>
      <c r="R78" s="20" t="n">
        <v>0</v>
      </c>
      <c r="S78" s="18" t="n">
        <v>3.22191807</v>
      </c>
      <c r="T78" s="20" t="n">
        <v>1.40822369</v>
      </c>
    </row>
    <row customHeight="1" ht="25" r="79" spans="1:20">
      <c r="A79" s="15" t="s">
        <v>476</v>
      </c>
      <c r="B79" s="17" t="n">
        <v>1657</v>
      </c>
      <c r="C79" s="18">
        <f>(21.0/B79*100)</f>
        <v/>
      </c>
      <c r="D79" s="19" t="n">
        <v>1636</v>
      </c>
      <c r="E79" s="18" t="n">
        <v>39.70917006</v>
      </c>
      <c r="F79" s="20" t="n">
        <v>7.40947628</v>
      </c>
      <c r="G79" s="18" t="n">
        <v>29.04533694</v>
      </c>
      <c r="H79" s="20" t="n">
        <v>6.88554448</v>
      </c>
      <c r="I79" s="18" t="n">
        <v>16.19626589</v>
      </c>
      <c r="J79" s="20" t="n">
        <v>5.07148677</v>
      </c>
      <c r="K79" s="18" t="n">
        <v>10.01034437</v>
      </c>
      <c r="L79" s="20" t="n">
        <v>3.93866855</v>
      </c>
      <c r="M79" s="18" t="s">
        <v>404</v>
      </c>
      <c r="N79" s="20" t="s">
        <v>404</v>
      </c>
      <c r="O79" s="18" t="n">
        <v>0</v>
      </c>
      <c r="P79" s="20" t="n">
        <v>0</v>
      </c>
      <c r="Q79" s="18" t="n">
        <v>0</v>
      </c>
      <c r="R79" s="20" t="n">
        <v>0</v>
      </c>
      <c r="S79" s="18" t="n">
        <v>5.03888273</v>
      </c>
      <c r="T79" s="20" t="n">
        <v>2.83097068</v>
      </c>
    </row>
    <row r="80" spans="1:20">
      <c r="A80" s="15" t="s">
        <v>477</v>
      </c>
      <c r="B80" s="17" t="n">
        <v>7841</v>
      </c>
      <c r="C80" s="18">
        <f>(0.0/B80*100)</f>
        <v/>
      </c>
      <c r="D80" s="19" t="n">
        <v>7841</v>
      </c>
      <c r="E80" s="18" t="n">
        <v>80.04318553</v>
      </c>
      <c r="F80" s="20" t="n">
        <v>2.85349322</v>
      </c>
      <c r="G80" s="18" t="n">
        <v>18.01134291</v>
      </c>
      <c r="H80" s="20" t="n">
        <v>2.8167407</v>
      </c>
      <c r="I80" s="18" t="n">
        <v>1.94547157</v>
      </c>
      <c r="J80" s="20" t="n">
        <v>0.79339396</v>
      </c>
      <c r="K80" s="18" t="n">
        <v>0</v>
      </c>
      <c r="L80" s="20" t="n">
        <v>0</v>
      </c>
      <c r="M80" s="18" t="s">
        <v>404</v>
      </c>
      <c r="N80" s="20" t="s">
        <v>404</v>
      </c>
      <c r="O80" s="18" t="n">
        <v>0</v>
      </c>
      <c r="P80" s="20" t="n">
        <v>0</v>
      </c>
      <c r="Q80" s="18" t="n">
        <v>0</v>
      </c>
      <c r="R80" s="20" t="n">
        <v>0</v>
      </c>
      <c r="S80" s="18" t="n">
        <v>0</v>
      </c>
      <c r="T80" s="20" t="n">
        <v>0</v>
      </c>
    </row>
    <row r="81" spans="1:20">
      <c r="A81" s="21" t="s">
        <v>478</v>
      </c>
      <c r="B81" s="17" t="n">
        <v>8861</v>
      </c>
      <c r="C81" s="18">
        <f>(0.0/B81*100)</f>
        <v/>
      </c>
      <c r="D81" s="19" t="n">
        <v>8861</v>
      </c>
      <c r="E81" s="18" t="n">
        <v>96.51734453</v>
      </c>
      <c r="F81" s="20" t="n">
        <v>1.51713611</v>
      </c>
      <c r="G81" s="18" t="n">
        <v>3.42862489</v>
      </c>
      <c r="H81" s="20" t="n">
        <v>1.51714924</v>
      </c>
      <c r="I81" s="18" t="n">
        <v>0.03405115</v>
      </c>
      <c r="J81" s="20" t="n">
        <v>0.00099661</v>
      </c>
      <c r="K81" s="18" t="n">
        <v>0.01997943</v>
      </c>
      <c r="L81" s="20" t="n">
        <v>0.00074735</v>
      </c>
      <c r="M81" s="18" t="s">
        <v>404</v>
      </c>
      <c r="N81" s="20" t="s">
        <v>404</v>
      </c>
      <c r="O81" s="18" t="n">
        <v>0</v>
      </c>
      <c r="P81" s="20" t="n">
        <v>0</v>
      </c>
      <c r="Q81" s="18" t="n">
        <v>0</v>
      </c>
      <c r="R81" s="20" t="n">
        <v>0</v>
      </c>
      <c r="S81" s="18" t="n">
        <v>0</v>
      </c>
      <c r="T81" s="20" t="n">
        <v>0</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695</v>
      </c>
    </row>
    <row customHeight="1" ht="30" r="4" spans="1:20">
      <c r="A4" s="6" t="n"/>
      <c r="B4" s="7" t="s">
        <v>385</v>
      </c>
      <c r="C4" s="7" t="s">
        <v>386</v>
      </c>
      <c r="D4" s="8" t="s">
        <v>385</v>
      </c>
      <c r="E4" s="9" t="s">
        <v>504</v>
      </c>
      <c r="F4" s="10" t="n"/>
      <c r="G4" s="9" t="s">
        <v>689</v>
      </c>
      <c r="H4" s="10" t="n"/>
      <c r="I4" s="9" t="s">
        <v>690</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73.31251193999999</v>
      </c>
      <c r="F7" s="20" t="n">
        <v>1.76141082</v>
      </c>
      <c r="G7" s="18" t="n">
        <v>16.84624263</v>
      </c>
      <c r="H7" s="20" t="n">
        <v>1.50955944</v>
      </c>
      <c r="I7" s="18" t="n">
        <v>2.01837975</v>
      </c>
      <c r="J7" s="20" t="n">
        <v>0.56722469</v>
      </c>
      <c r="K7" s="18" t="n">
        <v>5.82194794</v>
      </c>
      <c r="L7" s="20" t="n">
        <v>0.8727117599999999</v>
      </c>
      <c r="M7" s="18" t="s">
        <v>404</v>
      </c>
      <c r="N7" s="20" t="s">
        <v>404</v>
      </c>
      <c r="O7" s="18" t="n">
        <v>0</v>
      </c>
      <c r="P7" s="20" t="n">
        <v>0</v>
      </c>
      <c r="Q7" s="18" t="n">
        <v>0</v>
      </c>
      <c r="R7" s="20" t="n">
        <v>0</v>
      </c>
      <c r="S7" s="18" t="n">
        <v>2.00091775</v>
      </c>
      <c r="T7" s="20" t="n">
        <v>0.56115364</v>
      </c>
    </row>
    <row r="8" spans="1:20">
      <c r="A8" s="15" t="s">
        <v>405</v>
      </c>
      <c r="B8" s="17" t="n">
        <v>7007</v>
      </c>
      <c r="C8" s="18">
        <f>(0.0/B8*100)</f>
        <v/>
      </c>
      <c r="D8" s="19" t="n">
        <v>7007</v>
      </c>
      <c r="E8" s="18" t="n">
        <v>48.03913708</v>
      </c>
      <c r="F8" s="20" t="n">
        <v>3.42104932</v>
      </c>
      <c r="G8" s="18" t="n">
        <v>24.39210827</v>
      </c>
      <c r="H8" s="20" t="n">
        <v>3.05828382</v>
      </c>
      <c r="I8" s="18" t="n">
        <v>11.65914014</v>
      </c>
      <c r="J8" s="20" t="n">
        <v>1.87481366</v>
      </c>
      <c r="K8" s="18" t="n">
        <v>13.69775382</v>
      </c>
      <c r="L8" s="20" t="n">
        <v>2.51564148</v>
      </c>
      <c r="M8" s="18" t="s">
        <v>404</v>
      </c>
      <c r="N8" s="20" t="s">
        <v>404</v>
      </c>
      <c r="O8" s="18" t="n">
        <v>0</v>
      </c>
      <c r="P8" s="20" t="n">
        <v>0</v>
      </c>
      <c r="Q8" s="18" t="n">
        <v>0</v>
      </c>
      <c r="R8" s="20" t="n">
        <v>0</v>
      </c>
      <c r="S8" s="18" t="n">
        <v>2.2118607</v>
      </c>
      <c r="T8" s="20" t="n">
        <v>1.040709</v>
      </c>
    </row>
    <row r="9" spans="1:20">
      <c r="A9" s="15" t="s">
        <v>406</v>
      </c>
      <c r="B9" s="17" t="n">
        <v>9651</v>
      </c>
      <c r="C9" s="18">
        <f>(200.0/B9*100)</f>
        <v/>
      </c>
      <c r="D9" s="19" t="n">
        <v>9451</v>
      </c>
      <c r="E9" s="18" t="n">
        <v>39.83550398</v>
      </c>
      <c r="F9" s="20" t="n">
        <v>2.98948911</v>
      </c>
      <c r="G9" s="18" t="n">
        <v>24.71071905</v>
      </c>
      <c r="H9" s="20" t="n">
        <v>2.20322164</v>
      </c>
      <c r="I9" s="18" t="n">
        <v>9.77753308</v>
      </c>
      <c r="J9" s="20" t="n">
        <v>1.94282717</v>
      </c>
      <c r="K9" s="18" t="n">
        <v>4.44395698</v>
      </c>
      <c r="L9" s="20" t="n">
        <v>1.11764921</v>
      </c>
      <c r="M9" s="18" t="s">
        <v>404</v>
      </c>
      <c r="N9" s="20" t="s">
        <v>404</v>
      </c>
      <c r="O9" s="18" t="n">
        <v>0</v>
      </c>
      <c r="P9" s="20" t="n">
        <v>0</v>
      </c>
      <c r="Q9" s="18" t="n">
        <v>0</v>
      </c>
      <c r="R9" s="20" t="n">
        <v>0</v>
      </c>
      <c r="S9" s="18" t="n">
        <v>21.23228691</v>
      </c>
      <c r="T9" s="20" t="n">
        <v>2.5193955</v>
      </c>
    </row>
    <row r="10" spans="1:20">
      <c r="A10" s="15" t="s">
        <v>407</v>
      </c>
      <c r="B10" s="17" t="n">
        <v>20058</v>
      </c>
      <c r="C10" s="18">
        <f>(3112.0/B10*100)</f>
        <v/>
      </c>
      <c r="D10" s="19" t="n">
        <v>16946</v>
      </c>
      <c r="E10" s="18" t="n">
        <v>62.34360637</v>
      </c>
      <c r="F10" s="20" t="n">
        <v>2.30392532</v>
      </c>
      <c r="G10" s="18" t="n">
        <v>16.50096445</v>
      </c>
      <c r="H10" s="20" t="n">
        <v>2.08767956</v>
      </c>
      <c r="I10" s="18" t="n">
        <v>3.18796895</v>
      </c>
      <c r="J10" s="20" t="n">
        <v>0.77020761</v>
      </c>
      <c r="K10" s="18" t="n">
        <v>15.87430719</v>
      </c>
      <c r="L10" s="20" t="n">
        <v>1.82149421</v>
      </c>
      <c r="M10" s="18" t="s">
        <v>404</v>
      </c>
      <c r="N10" s="20" t="s">
        <v>404</v>
      </c>
      <c r="O10" s="18" t="n">
        <v>0</v>
      </c>
      <c r="P10" s="20" t="n">
        <v>0</v>
      </c>
      <c r="Q10" s="18" t="n">
        <v>0</v>
      </c>
      <c r="R10" s="20" t="n">
        <v>0</v>
      </c>
      <c r="S10" s="18" t="n">
        <v>2.09315304</v>
      </c>
      <c r="T10" s="20" t="n">
        <v>0.88796061</v>
      </c>
    </row>
    <row r="11" spans="1:20">
      <c r="A11" s="15" t="s">
        <v>408</v>
      </c>
      <c r="B11" s="17" t="n">
        <v>7053</v>
      </c>
      <c r="C11" s="18">
        <f>(212.0/B11*100)</f>
        <v/>
      </c>
      <c r="D11" s="19" t="n">
        <v>6841</v>
      </c>
      <c r="E11" s="18" t="n">
        <v>84.30374719</v>
      </c>
      <c r="F11" s="20" t="n">
        <v>2.99189038</v>
      </c>
      <c r="G11" s="18" t="n">
        <v>2.91746931</v>
      </c>
      <c r="H11" s="20" t="n">
        <v>1.06769029</v>
      </c>
      <c r="I11" s="18" t="n">
        <v>4.84179045</v>
      </c>
      <c r="J11" s="20" t="n">
        <v>1.9912183</v>
      </c>
      <c r="K11" s="18" t="n">
        <v>7.93699306</v>
      </c>
      <c r="L11" s="20" t="n">
        <v>2.18453796</v>
      </c>
      <c r="M11" s="18" t="s">
        <v>404</v>
      </c>
      <c r="N11" s="20" t="s">
        <v>404</v>
      </c>
      <c r="O11" s="18" t="n">
        <v>0</v>
      </c>
      <c r="P11" s="20" t="n">
        <v>0</v>
      </c>
      <c r="Q11" s="18" t="n">
        <v>0</v>
      </c>
      <c r="R11" s="20" t="n">
        <v>0</v>
      </c>
      <c r="S11" s="18" t="n">
        <v>0</v>
      </c>
      <c r="T11" s="20" t="n">
        <v>0</v>
      </c>
    </row>
    <row r="12" spans="1:20">
      <c r="A12" s="15" t="s">
        <v>409</v>
      </c>
      <c r="B12" s="17" t="n">
        <v>6894</v>
      </c>
      <c r="C12" s="18">
        <f>(106.0/B12*100)</f>
        <v/>
      </c>
      <c r="D12" s="19" t="n">
        <v>6788</v>
      </c>
      <c r="E12" s="18" t="n">
        <v>52.11604462</v>
      </c>
      <c r="F12" s="20" t="n">
        <v>3.10186117</v>
      </c>
      <c r="G12" s="18" t="n">
        <v>37.61992621</v>
      </c>
      <c r="H12" s="20" t="n">
        <v>3.01689424</v>
      </c>
      <c r="I12" s="18" t="n">
        <v>6.29872439</v>
      </c>
      <c r="J12" s="20" t="n">
        <v>1.65228786</v>
      </c>
      <c r="K12" s="18" t="n">
        <v>3.67585742</v>
      </c>
      <c r="L12" s="20" t="n">
        <v>0.99786907</v>
      </c>
      <c r="M12" s="18" t="s">
        <v>404</v>
      </c>
      <c r="N12" s="20" t="s">
        <v>404</v>
      </c>
      <c r="O12" s="18" t="n">
        <v>0</v>
      </c>
      <c r="P12" s="20" t="n">
        <v>0</v>
      </c>
      <c r="Q12" s="18" t="n">
        <v>0</v>
      </c>
      <c r="R12" s="20" t="n">
        <v>0</v>
      </c>
      <c r="S12" s="18" t="n">
        <v>0.28944736</v>
      </c>
      <c r="T12" s="20" t="n">
        <v>0.30105222</v>
      </c>
    </row>
    <row r="13" spans="1:20">
      <c r="A13" s="15" t="s">
        <v>410</v>
      </c>
      <c r="B13" s="17" t="n">
        <v>7161</v>
      </c>
      <c r="C13" s="18">
        <f>(1175.0/B13*100)</f>
        <v/>
      </c>
      <c r="D13" s="19" t="n">
        <v>5986</v>
      </c>
      <c r="E13" s="18" t="n">
        <v>33.08129097</v>
      </c>
      <c r="F13" s="20" t="n">
        <v>3.39039903</v>
      </c>
      <c r="G13" s="18" t="n">
        <v>28.70945595</v>
      </c>
      <c r="H13" s="20" t="n">
        <v>3.39680318</v>
      </c>
      <c r="I13" s="18" t="n">
        <v>16.10917118</v>
      </c>
      <c r="J13" s="20" t="n">
        <v>2.57988161</v>
      </c>
      <c r="K13" s="18" t="n">
        <v>20.41743125</v>
      </c>
      <c r="L13" s="20" t="n">
        <v>3.01560547</v>
      </c>
      <c r="M13" s="18" t="s">
        <v>404</v>
      </c>
      <c r="N13" s="20" t="s">
        <v>404</v>
      </c>
      <c r="O13" s="18" t="n">
        <v>0</v>
      </c>
      <c r="P13" s="20" t="n">
        <v>0</v>
      </c>
      <c r="Q13" s="18" t="n">
        <v>0</v>
      </c>
      <c r="R13" s="20" t="n">
        <v>0</v>
      </c>
      <c r="S13" s="18" t="n">
        <v>1.68265066</v>
      </c>
      <c r="T13" s="20" t="n">
        <v>0.83241781</v>
      </c>
    </row>
    <row r="14" spans="1:20">
      <c r="A14" s="15" t="s">
        <v>411</v>
      </c>
      <c r="B14" s="17" t="n">
        <v>5587</v>
      </c>
      <c r="C14" s="18">
        <f>(0.0/B14*100)</f>
        <v/>
      </c>
      <c r="D14" s="19" t="n">
        <v>5587</v>
      </c>
      <c r="E14" s="18" t="n">
        <v>66.15277928</v>
      </c>
      <c r="F14" s="20" t="n">
        <v>2.6417585</v>
      </c>
      <c r="G14" s="18" t="n">
        <v>27.62081671</v>
      </c>
      <c r="H14" s="20" t="n">
        <v>2.39861609</v>
      </c>
      <c r="I14" s="18" t="n">
        <v>5.12524759</v>
      </c>
      <c r="J14" s="20" t="n">
        <v>1.21449698</v>
      </c>
      <c r="K14" s="18" t="n">
        <v>0.24918639</v>
      </c>
      <c r="L14" s="20" t="n">
        <v>0.24672258</v>
      </c>
      <c r="M14" s="18" t="s">
        <v>404</v>
      </c>
      <c r="N14" s="20" t="s">
        <v>404</v>
      </c>
      <c r="O14" s="18" t="n">
        <v>0</v>
      </c>
      <c r="P14" s="20" t="n">
        <v>0</v>
      </c>
      <c r="Q14" s="18" t="n">
        <v>0</v>
      </c>
      <c r="R14" s="20" t="n">
        <v>0</v>
      </c>
      <c r="S14" s="18" t="n">
        <v>0.85197004</v>
      </c>
      <c r="T14" s="20" t="n">
        <v>0.47302613</v>
      </c>
    </row>
    <row r="15" spans="1:20">
      <c r="A15" s="15" t="s">
        <v>412</v>
      </c>
      <c r="B15" s="17" t="n">
        <v>5882</v>
      </c>
      <c r="C15" s="18">
        <f>(0.0/B15*100)</f>
        <v/>
      </c>
      <c r="D15" s="19" t="n">
        <v>5882</v>
      </c>
      <c r="E15" s="18" t="n">
        <v>25.32372578</v>
      </c>
      <c r="F15" s="20" t="n">
        <v>3.63616275</v>
      </c>
      <c r="G15" s="18" t="n">
        <v>54.13703532</v>
      </c>
      <c r="H15" s="20" t="n">
        <v>4.06999277</v>
      </c>
      <c r="I15" s="18" t="n">
        <v>12.52857175</v>
      </c>
      <c r="J15" s="20" t="n">
        <v>2.4757841</v>
      </c>
      <c r="K15" s="18" t="n">
        <v>7.36205559</v>
      </c>
      <c r="L15" s="20" t="n">
        <v>2.16605818</v>
      </c>
      <c r="M15" s="18" t="s">
        <v>404</v>
      </c>
      <c r="N15" s="20" t="s">
        <v>404</v>
      </c>
      <c r="O15" s="18" t="n">
        <v>0</v>
      </c>
      <c r="P15" s="20" t="n">
        <v>0</v>
      </c>
      <c r="Q15" s="18" t="n">
        <v>0</v>
      </c>
      <c r="R15" s="20" t="n">
        <v>0</v>
      </c>
      <c r="S15" s="18" t="n">
        <v>0.64861156</v>
      </c>
      <c r="T15" s="20" t="n">
        <v>0.64850902</v>
      </c>
    </row>
    <row r="16" spans="1:20">
      <c r="A16" s="15" t="s">
        <v>413</v>
      </c>
      <c r="B16" s="17" t="n">
        <v>6108</v>
      </c>
      <c r="C16" s="18">
        <f>(495.0/B16*100)</f>
        <v/>
      </c>
      <c r="D16" s="19" t="n">
        <v>5613</v>
      </c>
      <c r="E16" s="18" t="n">
        <v>54.25076498</v>
      </c>
      <c r="F16" s="20" t="n">
        <v>3.47083041</v>
      </c>
      <c r="G16" s="18" t="n">
        <v>12.25350546</v>
      </c>
      <c r="H16" s="20" t="n">
        <v>2.27321984</v>
      </c>
      <c r="I16" s="18" t="n">
        <v>4.15427994</v>
      </c>
      <c r="J16" s="20" t="n">
        <v>1.28305182</v>
      </c>
      <c r="K16" s="18" t="n">
        <v>26.62938147</v>
      </c>
      <c r="L16" s="20" t="n">
        <v>3.18671031</v>
      </c>
      <c r="M16" s="18" t="s">
        <v>404</v>
      </c>
      <c r="N16" s="20" t="s">
        <v>404</v>
      </c>
      <c r="O16" s="18" t="n">
        <v>0</v>
      </c>
      <c r="P16" s="20" t="n">
        <v>0</v>
      </c>
      <c r="Q16" s="18" t="n">
        <v>0</v>
      </c>
      <c r="R16" s="20" t="n">
        <v>0</v>
      </c>
      <c r="S16" s="18" t="n">
        <v>2.71206815</v>
      </c>
      <c r="T16" s="20" t="n">
        <v>1.078525</v>
      </c>
    </row>
    <row r="17" spans="1:20">
      <c r="A17" s="15" t="s">
        <v>414</v>
      </c>
      <c r="B17" s="17" t="n">
        <v>6504</v>
      </c>
      <c r="C17" s="18">
        <f>(1325.0/B17*100)</f>
        <v/>
      </c>
      <c r="D17" s="19" t="n">
        <v>5179</v>
      </c>
      <c r="E17" s="18" t="n">
        <v>48.84423163</v>
      </c>
      <c r="F17" s="20" t="n">
        <v>3.52757052</v>
      </c>
      <c r="G17" s="18" t="n">
        <v>19.12327505</v>
      </c>
      <c r="H17" s="20" t="n">
        <v>2.80466897</v>
      </c>
      <c r="I17" s="18" t="n">
        <v>11.80958701</v>
      </c>
      <c r="J17" s="20" t="n">
        <v>2.11480488</v>
      </c>
      <c r="K17" s="18" t="n">
        <v>17.09230479</v>
      </c>
      <c r="L17" s="20" t="n">
        <v>2.70018635</v>
      </c>
      <c r="M17" s="18" t="s">
        <v>404</v>
      </c>
      <c r="N17" s="20" t="s">
        <v>404</v>
      </c>
      <c r="O17" s="18" t="n">
        <v>0</v>
      </c>
      <c r="P17" s="20" t="n">
        <v>0</v>
      </c>
      <c r="Q17" s="18" t="n">
        <v>0</v>
      </c>
      <c r="R17" s="20" t="n">
        <v>0</v>
      </c>
      <c r="S17" s="18" t="n">
        <v>3.13060152</v>
      </c>
      <c r="T17" s="20" t="n">
        <v>1.4777142</v>
      </c>
    </row>
    <row r="18" spans="1:20">
      <c r="A18" s="15" t="s">
        <v>415</v>
      </c>
      <c r="B18" s="17" t="n">
        <v>5532</v>
      </c>
      <c r="C18" s="18">
        <f>(0.0/B18*100)</f>
        <v/>
      </c>
      <c r="D18" s="19" t="n">
        <v>5532</v>
      </c>
      <c r="E18" s="18" t="n">
        <v>40.14165775</v>
      </c>
      <c r="F18" s="20" t="n">
        <v>3.74898022</v>
      </c>
      <c r="G18" s="18" t="n">
        <v>24.5536138</v>
      </c>
      <c r="H18" s="20" t="n">
        <v>3.64751433</v>
      </c>
      <c r="I18" s="18" t="n">
        <v>13.84208386</v>
      </c>
      <c r="J18" s="20" t="n">
        <v>2.26912357</v>
      </c>
      <c r="K18" s="18" t="n">
        <v>19.28162842</v>
      </c>
      <c r="L18" s="20" t="n">
        <v>3.05075149</v>
      </c>
      <c r="M18" s="18" t="s">
        <v>404</v>
      </c>
      <c r="N18" s="20" t="s">
        <v>404</v>
      </c>
      <c r="O18" s="18" t="n">
        <v>0</v>
      </c>
      <c r="P18" s="20" t="n">
        <v>0</v>
      </c>
      <c r="Q18" s="18" t="n">
        <v>0</v>
      </c>
      <c r="R18" s="20" t="n">
        <v>0</v>
      </c>
      <c r="S18" s="18" t="n">
        <v>2.18101617</v>
      </c>
      <c r="T18" s="20" t="n">
        <v>1.06548599</v>
      </c>
    </row>
    <row r="19" spans="1:20">
      <c r="A19" s="15" t="s">
        <v>416</v>
      </c>
      <c r="B19" s="17" t="n">
        <v>5658</v>
      </c>
      <c r="C19" s="18">
        <f>(327.0/B19*100)</f>
        <v/>
      </c>
      <c r="D19" s="19" t="n">
        <v>5331</v>
      </c>
      <c r="E19" s="18" t="n">
        <v>47.4882102</v>
      </c>
      <c r="F19" s="20" t="n">
        <v>3.33381362</v>
      </c>
      <c r="G19" s="18" t="n">
        <v>25.17049916</v>
      </c>
      <c r="H19" s="20" t="n">
        <v>2.91824165</v>
      </c>
      <c r="I19" s="18" t="n">
        <v>14.84330787</v>
      </c>
      <c r="J19" s="20" t="n">
        <v>2.36774982</v>
      </c>
      <c r="K19" s="18" t="n">
        <v>11.03673358</v>
      </c>
      <c r="L19" s="20" t="n">
        <v>1.60491208</v>
      </c>
      <c r="M19" s="18" t="s">
        <v>404</v>
      </c>
      <c r="N19" s="20" t="s">
        <v>404</v>
      </c>
      <c r="O19" s="18" t="n">
        <v>0</v>
      </c>
      <c r="P19" s="20" t="n">
        <v>0</v>
      </c>
      <c r="Q19" s="18" t="n">
        <v>0</v>
      </c>
      <c r="R19" s="20" t="n">
        <v>0</v>
      </c>
      <c r="S19" s="18" t="n">
        <v>1.46124919</v>
      </c>
      <c r="T19" s="20" t="n">
        <v>1.02372219</v>
      </c>
    </row>
    <row r="20" spans="1:20">
      <c r="A20" s="15" t="s">
        <v>417</v>
      </c>
      <c r="B20" s="17" t="n">
        <v>3371</v>
      </c>
      <c r="C20" s="18">
        <f>(24.0/B20*100)</f>
        <v/>
      </c>
      <c r="D20" s="19" t="n">
        <v>3347</v>
      </c>
      <c r="E20" s="18" t="n">
        <v>76.04658262</v>
      </c>
      <c r="F20" s="20" t="n">
        <v>0.25411391</v>
      </c>
      <c r="G20" s="18" t="n">
        <v>13.42165083</v>
      </c>
      <c r="H20" s="20" t="n">
        <v>0.19177607</v>
      </c>
      <c r="I20" s="18" t="n">
        <v>7.29519148</v>
      </c>
      <c r="J20" s="20" t="n">
        <v>0.1613021</v>
      </c>
      <c r="K20" s="18" t="n">
        <v>2.64349825</v>
      </c>
      <c r="L20" s="20" t="n">
        <v>0.10199417</v>
      </c>
      <c r="M20" s="18" t="s">
        <v>404</v>
      </c>
      <c r="N20" s="20" t="s">
        <v>404</v>
      </c>
      <c r="O20" s="18" t="n">
        <v>0</v>
      </c>
      <c r="P20" s="20" t="n">
        <v>0</v>
      </c>
      <c r="Q20" s="18" t="n">
        <v>0</v>
      </c>
      <c r="R20" s="20" t="n">
        <v>0</v>
      </c>
      <c r="S20" s="18" t="n">
        <v>0.59307683</v>
      </c>
      <c r="T20" s="20" t="n">
        <v>0.06064831</v>
      </c>
    </row>
    <row r="21" spans="1:20">
      <c r="A21" s="15" t="s">
        <v>418</v>
      </c>
      <c r="B21" s="17" t="n">
        <v>5741</v>
      </c>
      <c r="C21" s="18">
        <f>(0.0/B21*100)</f>
        <v/>
      </c>
      <c r="D21" s="19" t="n">
        <v>5741</v>
      </c>
      <c r="E21" s="18" t="n">
        <v>59.30664204</v>
      </c>
      <c r="F21" s="20" t="n">
        <v>4.13668821</v>
      </c>
      <c r="G21" s="18" t="n">
        <v>22.81434536</v>
      </c>
      <c r="H21" s="20" t="n">
        <v>3.1686362</v>
      </c>
      <c r="I21" s="18" t="n">
        <v>8.03534084</v>
      </c>
      <c r="J21" s="20" t="n">
        <v>2.1739972</v>
      </c>
      <c r="K21" s="18" t="n">
        <v>7.15745184</v>
      </c>
      <c r="L21" s="20" t="n">
        <v>2.18433928</v>
      </c>
      <c r="M21" s="18" t="s">
        <v>404</v>
      </c>
      <c r="N21" s="20" t="s">
        <v>404</v>
      </c>
      <c r="O21" s="18" t="n">
        <v>0</v>
      </c>
      <c r="P21" s="20" t="n">
        <v>0</v>
      </c>
      <c r="Q21" s="18" t="n">
        <v>0</v>
      </c>
      <c r="R21" s="20" t="n">
        <v>0</v>
      </c>
      <c r="S21" s="18" t="n">
        <v>2.68621993</v>
      </c>
      <c r="T21" s="20" t="n">
        <v>1.25499029</v>
      </c>
    </row>
    <row r="22" spans="1:20">
      <c r="A22" s="15" t="s">
        <v>419</v>
      </c>
      <c r="B22" s="17" t="n">
        <v>6598</v>
      </c>
      <c r="C22" s="18">
        <f>(0.0/B22*100)</f>
        <v/>
      </c>
      <c r="D22" s="19" t="n">
        <v>6598</v>
      </c>
      <c r="E22" s="18" t="n">
        <v>75.88448932</v>
      </c>
      <c r="F22" s="20" t="n">
        <v>3.40049992</v>
      </c>
      <c r="G22" s="18" t="n">
        <v>12.01197143</v>
      </c>
      <c r="H22" s="20" t="n">
        <v>2.77230973</v>
      </c>
      <c r="I22" s="18" t="n">
        <v>2.1502259</v>
      </c>
      <c r="J22" s="20" t="n">
        <v>1.04771198</v>
      </c>
      <c r="K22" s="18" t="n">
        <v>7.28299211</v>
      </c>
      <c r="L22" s="20" t="n">
        <v>2.06240451</v>
      </c>
      <c r="M22" s="18" t="s">
        <v>404</v>
      </c>
      <c r="N22" s="20" t="s">
        <v>404</v>
      </c>
      <c r="O22" s="18" t="n">
        <v>0</v>
      </c>
      <c r="P22" s="20" t="n">
        <v>0</v>
      </c>
      <c r="Q22" s="18" t="n">
        <v>0</v>
      </c>
      <c r="R22" s="20" t="n">
        <v>0</v>
      </c>
      <c r="S22" s="18" t="n">
        <v>2.67032123</v>
      </c>
      <c r="T22" s="20" t="n">
        <v>1.15833355</v>
      </c>
    </row>
    <row r="23" spans="1:20">
      <c r="A23" s="15" t="s">
        <v>420</v>
      </c>
      <c r="B23" s="17" t="n">
        <v>11583</v>
      </c>
      <c r="C23" s="18">
        <f>(3194.0/B23*100)</f>
        <v/>
      </c>
      <c r="D23" s="19" t="n">
        <v>8389</v>
      </c>
      <c r="E23" s="18" t="n">
        <v>65.28812636000001</v>
      </c>
      <c r="F23" s="20" t="n">
        <v>3.36445223</v>
      </c>
      <c r="G23" s="18" t="n">
        <v>5.8886049</v>
      </c>
      <c r="H23" s="20" t="n">
        <v>1.81983149</v>
      </c>
      <c r="I23" s="18" t="n">
        <v>16.71793709</v>
      </c>
      <c r="J23" s="20" t="n">
        <v>2.96527458</v>
      </c>
      <c r="K23" s="18" t="n">
        <v>11.06960414</v>
      </c>
      <c r="L23" s="20" t="n">
        <v>2.21195139</v>
      </c>
      <c r="M23" s="18" t="s">
        <v>404</v>
      </c>
      <c r="N23" s="20" t="s">
        <v>404</v>
      </c>
      <c r="O23" s="18" t="n">
        <v>0</v>
      </c>
      <c r="P23" s="20" t="n">
        <v>0</v>
      </c>
      <c r="Q23" s="18" t="n">
        <v>0</v>
      </c>
      <c r="R23" s="20" t="n">
        <v>0</v>
      </c>
      <c r="S23" s="18" t="n">
        <v>1.03572751</v>
      </c>
      <c r="T23" s="20" t="n">
        <v>0.80123904</v>
      </c>
    </row>
    <row r="24" spans="1:20">
      <c r="A24" s="15" t="s">
        <v>421</v>
      </c>
      <c r="B24" s="17" t="n">
        <v>6647</v>
      </c>
      <c r="C24" s="18">
        <f>(0.0/B24*100)</f>
        <v/>
      </c>
      <c r="D24" s="19" t="n">
        <v>6647</v>
      </c>
      <c r="E24" s="18" t="n">
        <v>72.98333153</v>
      </c>
      <c r="F24" s="20" t="n">
        <v>3.32131089</v>
      </c>
      <c r="G24" s="18" t="n">
        <v>12.2096696</v>
      </c>
      <c r="H24" s="20" t="n">
        <v>2.38554858</v>
      </c>
      <c r="I24" s="18" t="n">
        <v>13.0187485</v>
      </c>
      <c r="J24" s="20" t="n">
        <v>2.52738052</v>
      </c>
      <c r="K24" s="18" t="n">
        <v>1.78825038</v>
      </c>
      <c r="L24" s="20" t="n">
        <v>0.97764874</v>
      </c>
      <c r="M24" s="18" t="s">
        <v>404</v>
      </c>
      <c r="N24" s="20" t="s">
        <v>404</v>
      </c>
      <c r="O24" s="18" t="n">
        <v>0</v>
      </c>
      <c r="P24" s="20" t="n">
        <v>0</v>
      </c>
      <c r="Q24" s="18" t="n">
        <v>0</v>
      </c>
      <c r="R24" s="20" t="n">
        <v>0</v>
      </c>
      <c r="S24" s="18" t="n">
        <v>0</v>
      </c>
      <c r="T24" s="20" t="n">
        <v>0</v>
      </c>
    </row>
    <row r="25" spans="1:20">
      <c r="A25" s="15" t="s">
        <v>422</v>
      </c>
      <c r="B25" s="17" t="n">
        <v>5581</v>
      </c>
      <c r="C25" s="18">
        <f>(0.0/B25*100)</f>
        <v/>
      </c>
      <c r="D25" s="19" t="n">
        <v>5581</v>
      </c>
      <c r="E25" s="18" t="n">
        <v>90.57473032</v>
      </c>
      <c r="F25" s="20" t="n">
        <v>2.40535046</v>
      </c>
      <c r="G25" s="18" t="n">
        <v>5.91779166</v>
      </c>
      <c r="H25" s="20" t="n">
        <v>1.92143747</v>
      </c>
      <c r="I25" s="18" t="n">
        <v>1.78987088</v>
      </c>
      <c r="J25" s="20" t="n">
        <v>1.03563173</v>
      </c>
      <c r="K25" s="18" t="n">
        <v>1.05582096</v>
      </c>
      <c r="L25" s="20" t="n">
        <v>0.74040636</v>
      </c>
      <c r="M25" s="18" t="s">
        <v>404</v>
      </c>
      <c r="N25" s="20" t="s">
        <v>404</v>
      </c>
      <c r="O25" s="18" t="n">
        <v>0</v>
      </c>
      <c r="P25" s="20" t="n">
        <v>0</v>
      </c>
      <c r="Q25" s="18" t="n">
        <v>0</v>
      </c>
      <c r="R25" s="20" t="n">
        <v>0</v>
      </c>
      <c r="S25" s="18" t="n">
        <v>0.66178617</v>
      </c>
      <c r="T25" s="20" t="n">
        <v>0.66190471</v>
      </c>
    </row>
    <row r="26" spans="1:20">
      <c r="A26" s="15" t="s">
        <v>423</v>
      </c>
      <c r="B26" s="17" t="n">
        <v>4869</v>
      </c>
      <c r="C26" s="18">
        <f>(11.0/B26*100)</f>
        <v/>
      </c>
      <c r="D26" s="19" t="n">
        <v>4858</v>
      </c>
      <c r="E26" s="18" t="n">
        <v>81.54859562</v>
      </c>
      <c r="F26" s="20" t="n">
        <v>2.08501235</v>
      </c>
      <c r="G26" s="18" t="n">
        <v>14.00279389</v>
      </c>
      <c r="H26" s="20" t="n">
        <v>1.62740053</v>
      </c>
      <c r="I26" s="18" t="n">
        <v>1.66906948</v>
      </c>
      <c r="J26" s="20" t="n">
        <v>0.83974617</v>
      </c>
      <c r="K26" s="18" t="n">
        <v>1.96354845</v>
      </c>
      <c r="L26" s="20" t="n">
        <v>0.91794208</v>
      </c>
      <c r="M26" s="18" t="s">
        <v>404</v>
      </c>
      <c r="N26" s="20" t="s">
        <v>404</v>
      </c>
      <c r="O26" s="18" t="n">
        <v>0</v>
      </c>
      <c r="P26" s="20" t="n">
        <v>0</v>
      </c>
      <c r="Q26" s="18" t="n">
        <v>0</v>
      </c>
      <c r="R26" s="20" t="n">
        <v>0</v>
      </c>
      <c r="S26" s="18" t="n">
        <v>0.81599255</v>
      </c>
      <c r="T26" s="20" t="n">
        <v>0.60264217</v>
      </c>
    </row>
    <row r="27" spans="1:20">
      <c r="A27" s="15" t="s">
        <v>424</v>
      </c>
      <c r="B27" s="17" t="n">
        <v>5299</v>
      </c>
      <c r="C27" s="18">
        <f>(0.0/B27*100)</f>
        <v/>
      </c>
      <c r="D27" s="19" t="n">
        <v>5299</v>
      </c>
      <c r="E27" s="18" t="n">
        <v>41.5587953</v>
      </c>
      <c r="F27" s="20" t="n">
        <v>0.08446931000000001</v>
      </c>
      <c r="G27" s="18" t="n">
        <v>13.28712201</v>
      </c>
      <c r="H27" s="20" t="n">
        <v>0.06198594</v>
      </c>
      <c r="I27" s="18" t="n">
        <v>10.25898765</v>
      </c>
      <c r="J27" s="20" t="n">
        <v>0.06827846999999999</v>
      </c>
      <c r="K27" s="18" t="n">
        <v>27.43600766</v>
      </c>
      <c r="L27" s="20" t="n">
        <v>0.08440293</v>
      </c>
      <c r="M27" s="18" t="s">
        <v>404</v>
      </c>
      <c r="N27" s="20" t="s">
        <v>404</v>
      </c>
      <c r="O27" s="18" t="n">
        <v>0</v>
      </c>
      <c r="P27" s="20" t="n">
        <v>0</v>
      </c>
      <c r="Q27" s="18" t="n">
        <v>0</v>
      </c>
      <c r="R27" s="20" t="n">
        <v>0</v>
      </c>
      <c r="S27" s="18" t="n">
        <v>7.45908737</v>
      </c>
      <c r="T27" s="20" t="n">
        <v>0.04987671</v>
      </c>
    </row>
    <row r="28" spans="1:20">
      <c r="A28" s="15" t="s">
        <v>425</v>
      </c>
      <c r="B28" s="17" t="n">
        <v>7568</v>
      </c>
      <c r="C28" s="18">
        <f>(0.0/B28*100)</f>
        <v/>
      </c>
      <c r="D28" s="19" t="n">
        <v>7568</v>
      </c>
      <c r="E28" s="18" t="n">
        <v>74.96233353</v>
      </c>
      <c r="F28" s="20" t="n">
        <v>3.58466831</v>
      </c>
      <c r="G28" s="18" t="n">
        <v>5.06190856</v>
      </c>
      <c r="H28" s="20" t="n">
        <v>1.3811599</v>
      </c>
      <c r="I28" s="18" t="n">
        <v>2.28562032</v>
      </c>
      <c r="J28" s="20" t="n">
        <v>0.97500038</v>
      </c>
      <c r="K28" s="18" t="n">
        <v>15.70990155</v>
      </c>
      <c r="L28" s="20" t="n">
        <v>2.95668523</v>
      </c>
      <c r="M28" s="18" t="s">
        <v>404</v>
      </c>
      <c r="N28" s="20" t="s">
        <v>404</v>
      </c>
      <c r="O28" s="18" t="n">
        <v>0</v>
      </c>
      <c r="P28" s="20" t="n">
        <v>0</v>
      </c>
      <c r="Q28" s="18" t="n">
        <v>0</v>
      </c>
      <c r="R28" s="20" t="n">
        <v>0</v>
      </c>
      <c r="S28" s="18" t="n">
        <v>1.98023605</v>
      </c>
      <c r="T28" s="20" t="n">
        <v>1.05242397</v>
      </c>
    </row>
    <row r="29" spans="1:20">
      <c r="A29" s="15" t="s">
        <v>426</v>
      </c>
      <c r="B29" s="17" t="n">
        <v>5385</v>
      </c>
      <c r="C29" s="18">
        <f>(1123.0/B29*100)</f>
        <v/>
      </c>
      <c r="D29" s="19" t="n">
        <v>4262</v>
      </c>
      <c r="E29" s="18" t="n">
        <v>53.85638072</v>
      </c>
      <c r="F29" s="20" t="n">
        <v>4.43651263</v>
      </c>
      <c r="G29" s="18" t="n">
        <v>8.98523273</v>
      </c>
      <c r="H29" s="20" t="n">
        <v>2.4096025</v>
      </c>
      <c r="I29" s="18" t="n">
        <v>0.88593652</v>
      </c>
      <c r="J29" s="20" t="n">
        <v>0.83061612</v>
      </c>
      <c r="K29" s="18" t="n">
        <v>35.56284834</v>
      </c>
      <c r="L29" s="20" t="n">
        <v>3.91797028</v>
      </c>
      <c r="M29" s="18" t="s">
        <v>404</v>
      </c>
      <c r="N29" s="20" t="s">
        <v>404</v>
      </c>
      <c r="O29" s="18" t="n">
        <v>0</v>
      </c>
      <c r="P29" s="20" t="n">
        <v>0</v>
      </c>
      <c r="Q29" s="18" t="n">
        <v>0</v>
      </c>
      <c r="R29" s="20" t="n">
        <v>0</v>
      </c>
      <c r="S29" s="18" t="n">
        <v>0.70960169</v>
      </c>
      <c r="T29" s="20" t="n">
        <v>0.7187557999999999</v>
      </c>
    </row>
    <row r="30" spans="1:20">
      <c r="A30" s="15" t="s">
        <v>427</v>
      </c>
      <c r="B30" s="17" t="n">
        <v>4520</v>
      </c>
      <c r="C30" s="18">
        <f>(1076.0/B30*100)</f>
        <v/>
      </c>
      <c r="D30" s="19" t="n">
        <v>3444</v>
      </c>
      <c r="E30" s="18" t="n">
        <v>82.58809202</v>
      </c>
      <c r="F30" s="20" t="n">
        <v>3.22836891</v>
      </c>
      <c r="G30" s="18" t="n">
        <v>12.85061093</v>
      </c>
      <c r="H30" s="20" t="n">
        <v>2.65660178</v>
      </c>
      <c r="I30" s="18" t="n">
        <v>0.6731740899999999</v>
      </c>
      <c r="J30" s="20" t="n">
        <v>0.6884230099999999</v>
      </c>
      <c r="K30" s="18" t="n">
        <v>1.45459941</v>
      </c>
      <c r="L30" s="20" t="n">
        <v>1.0785809</v>
      </c>
      <c r="M30" s="18" t="s">
        <v>404</v>
      </c>
      <c r="N30" s="20" t="s">
        <v>404</v>
      </c>
      <c r="O30" s="18" t="n">
        <v>0</v>
      </c>
      <c r="P30" s="20" t="n">
        <v>0</v>
      </c>
      <c r="Q30" s="18" t="n">
        <v>0</v>
      </c>
      <c r="R30" s="20" t="n">
        <v>0</v>
      </c>
      <c r="S30" s="18" t="n">
        <v>2.43352355</v>
      </c>
      <c r="T30" s="20" t="n">
        <v>1.47201056</v>
      </c>
    </row>
    <row r="31" spans="1:20">
      <c r="A31" s="15" t="s">
        <v>428</v>
      </c>
      <c r="B31" s="17" t="n">
        <v>5456</v>
      </c>
      <c r="C31" s="18">
        <f>(502.0/B31*100)</f>
        <v/>
      </c>
      <c r="D31" s="19" t="n">
        <v>4954</v>
      </c>
      <c r="E31" s="18" t="n">
        <v>65.23962498</v>
      </c>
      <c r="F31" s="20" t="n">
        <v>3.03483282</v>
      </c>
      <c r="G31" s="18" t="n">
        <v>8.35619636</v>
      </c>
      <c r="H31" s="20" t="n">
        <v>2.03785348</v>
      </c>
      <c r="I31" s="18" t="n">
        <v>11.31277817</v>
      </c>
      <c r="J31" s="20" t="n">
        <v>2.06708966</v>
      </c>
      <c r="K31" s="18" t="n">
        <v>13.59025475</v>
      </c>
      <c r="L31" s="20" t="n">
        <v>2.39186125</v>
      </c>
      <c r="M31" s="18" t="s">
        <v>404</v>
      </c>
      <c r="N31" s="20" t="s">
        <v>404</v>
      </c>
      <c r="O31" s="18" t="n">
        <v>0</v>
      </c>
      <c r="P31" s="20" t="n">
        <v>0</v>
      </c>
      <c r="Q31" s="18" t="n">
        <v>0</v>
      </c>
      <c r="R31" s="20" t="n">
        <v>0</v>
      </c>
      <c r="S31" s="18" t="n">
        <v>1.50114574</v>
      </c>
      <c r="T31" s="20" t="n">
        <v>0.8684227799999999</v>
      </c>
    </row>
    <row r="32" spans="1:20">
      <c r="A32" s="15" t="s">
        <v>429</v>
      </c>
      <c r="B32" s="17" t="n">
        <v>4478</v>
      </c>
      <c r="C32" s="18">
        <f>(0.0/B32*100)</f>
        <v/>
      </c>
      <c r="D32" s="19" t="n">
        <v>4478</v>
      </c>
      <c r="E32" s="18" t="n">
        <v>63.83523122</v>
      </c>
      <c r="F32" s="20" t="n">
        <v>3.90449806</v>
      </c>
      <c r="G32" s="18" t="n">
        <v>24.49901809</v>
      </c>
      <c r="H32" s="20" t="n">
        <v>3.70577258</v>
      </c>
      <c r="I32" s="18" t="n">
        <v>9.158268</v>
      </c>
      <c r="J32" s="20" t="n">
        <v>2.24388581</v>
      </c>
      <c r="K32" s="18" t="n">
        <v>1.84880918</v>
      </c>
      <c r="L32" s="20" t="n">
        <v>1.09093301</v>
      </c>
      <c r="M32" s="18" t="s">
        <v>404</v>
      </c>
      <c r="N32" s="20" t="s">
        <v>404</v>
      </c>
      <c r="O32" s="18" t="n">
        <v>0</v>
      </c>
      <c r="P32" s="20" t="n">
        <v>0</v>
      </c>
      <c r="Q32" s="18" t="n">
        <v>0</v>
      </c>
      <c r="R32" s="20" t="n">
        <v>0</v>
      </c>
      <c r="S32" s="18" t="n">
        <v>0.6586735</v>
      </c>
      <c r="T32" s="20" t="n">
        <v>0.6615928599999999</v>
      </c>
    </row>
    <row r="33" spans="1:20">
      <c r="A33" s="15" t="s">
        <v>430</v>
      </c>
      <c r="B33" s="17" t="n">
        <v>7325</v>
      </c>
      <c r="C33" s="18">
        <f>(29.0/B33*100)</f>
        <v/>
      </c>
      <c r="D33" s="19" t="n">
        <v>7296</v>
      </c>
      <c r="E33" s="18" t="n">
        <v>82.49755312000001</v>
      </c>
      <c r="F33" s="20" t="n">
        <v>2.78836432</v>
      </c>
      <c r="G33" s="18" t="n">
        <v>6.96268904</v>
      </c>
      <c r="H33" s="20" t="n">
        <v>1.84262897</v>
      </c>
      <c r="I33" s="18" t="n">
        <v>7.55212109</v>
      </c>
      <c r="J33" s="20" t="n">
        <v>1.91247023</v>
      </c>
      <c r="K33" s="18" t="n">
        <v>0.47276569</v>
      </c>
      <c r="L33" s="20" t="n">
        <v>0.18250833</v>
      </c>
      <c r="M33" s="18" t="s">
        <v>404</v>
      </c>
      <c r="N33" s="20" t="s">
        <v>404</v>
      </c>
      <c r="O33" s="18" t="n">
        <v>0</v>
      </c>
      <c r="P33" s="20" t="n">
        <v>0</v>
      </c>
      <c r="Q33" s="18" t="n">
        <v>0</v>
      </c>
      <c r="R33" s="20" t="n">
        <v>0</v>
      </c>
      <c r="S33" s="18" t="n">
        <v>2.51487106</v>
      </c>
      <c r="T33" s="20" t="n">
        <v>1.27993206</v>
      </c>
    </row>
    <row r="34" spans="1:20">
      <c r="A34" s="15" t="s">
        <v>431</v>
      </c>
      <c r="B34" s="17" t="n">
        <v>6350</v>
      </c>
      <c r="C34" s="18">
        <f>(0.0/B34*100)</f>
        <v/>
      </c>
      <c r="D34" s="19" t="n">
        <v>6350</v>
      </c>
      <c r="E34" s="18" t="n">
        <v>71.42211066</v>
      </c>
      <c r="F34" s="20" t="n">
        <v>3.11425726</v>
      </c>
      <c r="G34" s="18" t="n">
        <v>18.49445686</v>
      </c>
      <c r="H34" s="20" t="n">
        <v>2.69808909</v>
      </c>
      <c r="I34" s="18" t="n">
        <v>5.73816822</v>
      </c>
      <c r="J34" s="20" t="n">
        <v>1.55562865</v>
      </c>
      <c r="K34" s="18" t="n">
        <v>3.79048489</v>
      </c>
      <c r="L34" s="20" t="n">
        <v>1.15587316</v>
      </c>
      <c r="M34" s="18" t="s">
        <v>404</v>
      </c>
      <c r="N34" s="20" t="s">
        <v>404</v>
      </c>
      <c r="O34" s="18" t="n">
        <v>0</v>
      </c>
      <c r="P34" s="20" t="n">
        <v>0</v>
      </c>
      <c r="Q34" s="18" t="n">
        <v>0</v>
      </c>
      <c r="R34" s="20" t="n">
        <v>0</v>
      </c>
      <c r="S34" s="18" t="n">
        <v>0.5547793600000001</v>
      </c>
      <c r="T34" s="20" t="n">
        <v>0.4120868</v>
      </c>
    </row>
    <row r="35" spans="1:20">
      <c r="A35" s="15" t="s">
        <v>432</v>
      </c>
      <c r="B35" s="17" t="n">
        <v>6406</v>
      </c>
      <c r="C35" s="18">
        <f>(443.0/B35*100)</f>
        <v/>
      </c>
      <c r="D35" s="19" t="n">
        <v>5963</v>
      </c>
      <c r="E35" s="18" t="n">
        <v>42.90109662</v>
      </c>
      <c r="F35" s="20" t="n">
        <v>0.51538742</v>
      </c>
      <c r="G35" s="18" t="n">
        <v>46.06781395</v>
      </c>
      <c r="H35" s="20" t="n">
        <v>0.51246365</v>
      </c>
      <c r="I35" s="18" t="n">
        <v>7.72500297</v>
      </c>
      <c r="J35" s="20" t="n">
        <v>0.17186414</v>
      </c>
      <c r="K35" s="18" t="n">
        <v>2.78463473</v>
      </c>
      <c r="L35" s="20" t="n">
        <v>0.08275862</v>
      </c>
      <c r="M35" s="18" t="s">
        <v>404</v>
      </c>
      <c r="N35" s="20" t="s">
        <v>404</v>
      </c>
      <c r="O35" s="18" t="n">
        <v>0</v>
      </c>
      <c r="P35" s="20" t="n">
        <v>0</v>
      </c>
      <c r="Q35" s="18" t="n">
        <v>0</v>
      </c>
      <c r="R35" s="20" t="n">
        <v>0</v>
      </c>
      <c r="S35" s="18" t="n">
        <v>0.52145172</v>
      </c>
      <c r="T35" s="20" t="n">
        <v>0.02597066</v>
      </c>
    </row>
    <row r="36" spans="1:20">
      <c r="A36" s="15" t="s">
        <v>433</v>
      </c>
      <c r="B36" s="17" t="n">
        <v>6736</v>
      </c>
      <c r="C36" s="18">
        <f>(10.0/B36*100)</f>
        <v/>
      </c>
      <c r="D36" s="19" t="n">
        <v>6726</v>
      </c>
      <c r="E36" s="18" t="n">
        <v>64.12525958000001</v>
      </c>
      <c r="F36" s="20" t="n">
        <v>3.48352684</v>
      </c>
      <c r="G36" s="18" t="n">
        <v>13.99486196</v>
      </c>
      <c r="H36" s="20" t="n">
        <v>2.10854188</v>
      </c>
      <c r="I36" s="18" t="n">
        <v>6.93875928</v>
      </c>
      <c r="J36" s="20" t="n">
        <v>1.72027648</v>
      </c>
      <c r="K36" s="18" t="n">
        <v>12.45528596</v>
      </c>
      <c r="L36" s="20" t="n">
        <v>2.51889014</v>
      </c>
      <c r="M36" s="18" t="s">
        <v>404</v>
      </c>
      <c r="N36" s="20" t="s">
        <v>404</v>
      </c>
      <c r="O36" s="18" t="n">
        <v>0</v>
      </c>
      <c r="P36" s="20" t="n">
        <v>0</v>
      </c>
      <c r="Q36" s="18" t="n">
        <v>0</v>
      </c>
      <c r="R36" s="20" t="n">
        <v>0</v>
      </c>
      <c r="S36" s="18" t="n">
        <v>2.48583322</v>
      </c>
      <c r="T36" s="20" t="n">
        <v>1.14792504</v>
      </c>
    </row>
    <row r="37" spans="1:20">
      <c r="A37" s="15" t="s">
        <v>434</v>
      </c>
      <c r="B37" s="17" t="n">
        <v>5458</v>
      </c>
      <c r="C37" s="18">
        <f>(0.0/B37*100)</f>
        <v/>
      </c>
      <c r="D37" s="19" t="n">
        <v>5458</v>
      </c>
      <c r="E37" s="18" t="n">
        <v>75.7142747</v>
      </c>
      <c r="F37" s="20" t="n">
        <v>2.97515179</v>
      </c>
      <c r="G37" s="18" t="n">
        <v>17.14522147</v>
      </c>
      <c r="H37" s="20" t="n">
        <v>2.76268761</v>
      </c>
      <c r="I37" s="18" t="n">
        <v>3.71073686</v>
      </c>
      <c r="J37" s="20" t="n">
        <v>1.54634039</v>
      </c>
      <c r="K37" s="18" t="n">
        <v>1.84115006</v>
      </c>
      <c r="L37" s="20" t="n">
        <v>0.88547309</v>
      </c>
      <c r="M37" s="18" t="s">
        <v>404</v>
      </c>
      <c r="N37" s="20" t="s">
        <v>404</v>
      </c>
      <c r="O37" s="18" t="n">
        <v>0</v>
      </c>
      <c r="P37" s="20" t="n">
        <v>0</v>
      </c>
      <c r="Q37" s="18" t="n">
        <v>0</v>
      </c>
      <c r="R37" s="20" t="n">
        <v>0</v>
      </c>
      <c r="S37" s="18" t="n">
        <v>1.58861691</v>
      </c>
      <c r="T37" s="20" t="n">
        <v>1.05356822</v>
      </c>
    </row>
    <row r="38" spans="1:20">
      <c r="A38" s="15" t="s">
        <v>435</v>
      </c>
      <c r="B38" s="17" t="n">
        <v>5860</v>
      </c>
      <c r="C38" s="18">
        <f>(268.0/B38*100)</f>
        <v/>
      </c>
      <c r="D38" s="19" t="n">
        <v>5592</v>
      </c>
      <c r="E38" s="18" t="n">
        <v>22.41291821</v>
      </c>
      <c r="F38" s="20" t="n">
        <v>3.00319388</v>
      </c>
      <c r="G38" s="18" t="n">
        <v>44.09417593</v>
      </c>
      <c r="H38" s="20" t="n">
        <v>4.04143656</v>
      </c>
      <c r="I38" s="18" t="n">
        <v>15.78370505</v>
      </c>
      <c r="J38" s="20" t="n">
        <v>2.4712103</v>
      </c>
      <c r="K38" s="18" t="n">
        <v>15.91275219</v>
      </c>
      <c r="L38" s="20" t="n">
        <v>2.90347573</v>
      </c>
      <c r="M38" s="18" t="s">
        <v>404</v>
      </c>
      <c r="N38" s="20" t="s">
        <v>404</v>
      </c>
      <c r="O38" s="18" t="n">
        <v>0</v>
      </c>
      <c r="P38" s="20" t="n">
        <v>0</v>
      </c>
      <c r="Q38" s="18" t="n">
        <v>0</v>
      </c>
      <c r="R38" s="20" t="n">
        <v>0</v>
      </c>
      <c r="S38" s="18" t="n">
        <v>1.79644863</v>
      </c>
      <c r="T38" s="20" t="n">
        <v>0.98813979</v>
      </c>
    </row>
    <row r="39" spans="1:20">
      <c r="A39" s="15" t="s">
        <v>436</v>
      </c>
      <c r="B39" s="17" t="n">
        <v>5895</v>
      </c>
      <c r="C39" s="18">
        <f>(0.0/B39*100)</f>
        <v/>
      </c>
      <c r="D39" s="19" t="n">
        <v>5895</v>
      </c>
      <c r="E39" s="18" t="n">
        <v>74.55901274</v>
      </c>
      <c r="F39" s="20" t="n">
        <v>3.45697131</v>
      </c>
      <c r="G39" s="18" t="n">
        <v>11.56730415</v>
      </c>
      <c r="H39" s="20" t="n">
        <v>2.68225656</v>
      </c>
      <c r="I39" s="18" t="n">
        <v>7.38918186</v>
      </c>
      <c r="J39" s="20" t="n">
        <v>2.26448857</v>
      </c>
      <c r="K39" s="18" t="n">
        <v>6.48450125</v>
      </c>
      <c r="L39" s="20" t="n">
        <v>2.18867954</v>
      </c>
      <c r="M39" s="18" t="s">
        <v>404</v>
      </c>
      <c r="N39" s="20" t="s">
        <v>404</v>
      </c>
      <c r="O39" s="18" t="n">
        <v>0</v>
      </c>
      <c r="P39" s="20" t="n">
        <v>0</v>
      </c>
      <c r="Q39" s="18" t="n">
        <v>0</v>
      </c>
      <c r="R39" s="20" t="n">
        <v>0</v>
      </c>
      <c r="S39" s="18" t="n">
        <v>0</v>
      </c>
      <c r="T39" s="20" t="n">
        <v>0</v>
      </c>
    </row>
    <row r="40" spans="1:20">
      <c r="A40" s="15" t="s">
        <v>437</v>
      </c>
      <c r="B40" s="17" t="n">
        <v>14157</v>
      </c>
      <c r="C40" s="18">
        <f>(2978.0/B40*100)</f>
        <v/>
      </c>
      <c r="D40" s="19" t="n">
        <v>11179</v>
      </c>
      <c r="E40" s="18" t="n">
        <v>83.11863956000001</v>
      </c>
      <c r="F40" s="20" t="n">
        <v>2.65140955</v>
      </c>
      <c r="G40" s="18" t="n">
        <v>11.01582572</v>
      </c>
      <c r="H40" s="20" t="n">
        <v>2.35703488</v>
      </c>
      <c r="I40" s="18" t="n">
        <v>1.16143704</v>
      </c>
      <c r="J40" s="20" t="n">
        <v>1.04227999</v>
      </c>
      <c r="K40" s="18" t="n">
        <v>3.40752055</v>
      </c>
      <c r="L40" s="20" t="n">
        <v>0.95302659</v>
      </c>
      <c r="M40" s="18" t="s">
        <v>404</v>
      </c>
      <c r="N40" s="20" t="s">
        <v>404</v>
      </c>
      <c r="O40" s="18" t="n">
        <v>0</v>
      </c>
      <c r="P40" s="20" t="n">
        <v>0</v>
      </c>
      <c r="Q40" s="18" t="n">
        <v>0</v>
      </c>
      <c r="R40" s="20" t="n">
        <v>0</v>
      </c>
      <c r="S40" s="18" t="n">
        <v>1.29657712</v>
      </c>
      <c r="T40" s="20" t="n">
        <v>0.99611603</v>
      </c>
    </row>
    <row r="41" spans="1:20">
      <c r="A41" s="15" t="s">
        <v>438</v>
      </c>
      <c r="B41" s="17" t="n">
        <v>5712</v>
      </c>
      <c r="C41" s="18">
        <f>(99.0/B41*100)</f>
        <v/>
      </c>
      <c r="D41" s="19" t="n">
        <v>5613</v>
      </c>
      <c r="E41" s="18" t="n">
        <v>78.16758962999999</v>
      </c>
      <c r="F41" s="20" t="n">
        <v>3.04049912</v>
      </c>
      <c r="G41" s="18" t="n">
        <v>15.46054659</v>
      </c>
      <c r="H41" s="20" t="n">
        <v>2.47127592</v>
      </c>
      <c r="I41" s="18" t="n">
        <v>1.05685381</v>
      </c>
      <c r="J41" s="20" t="n">
        <v>0.73738265</v>
      </c>
      <c r="K41" s="18" t="n">
        <v>4.12612338</v>
      </c>
      <c r="L41" s="20" t="n">
        <v>1.61950697</v>
      </c>
      <c r="M41" s="18" t="s">
        <v>404</v>
      </c>
      <c r="N41" s="20" t="s">
        <v>404</v>
      </c>
      <c r="O41" s="18" t="n">
        <v>0</v>
      </c>
      <c r="P41" s="20" t="n">
        <v>0</v>
      </c>
      <c r="Q41" s="18" t="n">
        <v>0</v>
      </c>
      <c r="R41" s="20" t="n">
        <v>0</v>
      </c>
      <c r="S41" s="18" t="n">
        <v>1.18888659</v>
      </c>
      <c r="T41" s="20" t="n">
        <v>0.85145929</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64.56252855</v>
      </c>
      <c r="F44" s="20" t="n">
        <v>3.49308254</v>
      </c>
      <c r="G44" s="18" t="n">
        <v>23.12663394</v>
      </c>
      <c r="H44" s="20" t="n">
        <v>2.96583877</v>
      </c>
      <c r="I44" s="18" t="n">
        <v>6.99089409</v>
      </c>
      <c r="J44" s="20" t="n">
        <v>1.47646915</v>
      </c>
      <c r="K44" s="18" t="n">
        <v>0</v>
      </c>
      <c r="L44" s="20" t="n">
        <v>0</v>
      </c>
      <c r="M44" s="18" t="s">
        <v>404</v>
      </c>
      <c r="N44" s="20" t="s">
        <v>404</v>
      </c>
      <c r="O44" s="18" t="n">
        <v>0</v>
      </c>
      <c r="P44" s="20" t="n">
        <v>0</v>
      </c>
      <c r="Q44" s="18" t="n">
        <v>0</v>
      </c>
      <c r="R44" s="20" t="n">
        <v>0</v>
      </c>
      <c r="S44" s="18" t="n">
        <v>5.31994343</v>
      </c>
      <c r="T44" s="20" t="n">
        <v>1.44858551</v>
      </c>
    </row>
    <row r="45" spans="1:20">
      <c r="A45" s="15" t="s">
        <v>442</v>
      </c>
      <c r="B45" s="17" t="n">
        <v>5519</v>
      </c>
      <c r="C45" s="18">
        <f>(0.0/B45*100)</f>
        <v/>
      </c>
      <c r="D45" s="19" t="n">
        <v>5519</v>
      </c>
      <c r="E45" s="18" t="n">
        <v>73.13835125</v>
      </c>
      <c r="F45" s="20" t="n">
        <v>3.70252269</v>
      </c>
      <c r="G45" s="18" t="n">
        <v>7.06973641</v>
      </c>
      <c r="H45" s="20" t="n">
        <v>2.29255775</v>
      </c>
      <c r="I45" s="18" t="n">
        <v>15.44927594</v>
      </c>
      <c r="J45" s="20" t="n">
        <v>2.83038333</v>
      </c>
      <c r="K45" s="18" t="n">
        <v>1.36515251</v>
      </c>
      <c r="L45" s="20" t="n">
        <v>0.88901238</v>
      </c>
      <c r="M45" s="18" t="s">
        <v>404</v>
      </c>
      <c r="N45" s="20" t="s">
        <v>404</v>
      </c>
      <c r="O45" s="18" t="n">
        <v>0</v>
      </c>
      <c r="P45" s="20" t="n">
        <v>0</v>
      </c>
      <c r="Q45" s="18" t="n">
        <v>0</v>
      </c>
      <c r="R45" s="20" t="n">
        <v>0</v>
      </c>
      <c r="S45" s="18" t="n">
        <v>2.97748389</v>
      </c>
      <c r="T45" s="20" t="n">
        <v>1.38744104</v>
      </c>
    </row>
    <row r="46" spans="1:20">
      <c r="A46" s="15" t="s">
        <v>443</v>
      </c>
      <c r="B46" s="17" t="n">
        <v>23141</v>
      </c>
      <c r="C46" s="18">
        <f>(4196.0/B46*100)</f>
        <v/>
      </c>
      <c r="D46" s="19" t="n">
        <v>18945</v>
      </c>
      <c r="E46" s="18" t="n">
        <v>76.36549556999999</v>
      </c>
      <c r="F46" s="20" t="n">
        <v>1.99210686</v>
      </c>
      <c r="G46" s="18" t="n">
        <v>6.19524373</v>
      </c>
      <c r="H46" s="20" t="n">
        <v>1.32609808</v>
      </c>
      <c r="I46" s="18" t="n">
        <v>6.13601307</v>
      </c>
      <c r="J46" s="20" t="n">
        <v>1.20113507</v>
      </c>
      <c r="K46" s="18" t="n">
        <v>10.95506736</v>
      </c>
      <c r="L46" s="20" t="n">
        <v>1.29413579</v>
      </c>
      <c r="M46" s="18" t="s">
        <v>404</v>
      </c>
      <c r="N46" s="20" t="s">
        <v>404</v>
      </c>
      <c r="O46" s="18" t="n">
        <v>0</v>
      </c>
      <c r="P46" s="20" t="n">
        <v>0</v>
      </c>
      <c r="Q46" s="18" t="n">
        <v>0</v>
      </c>
      <c r="R46" s="20" t="n">
        <v>0</v>
      </c>
      <c r="S46" s="18" t="n">
        <v>0.34818028</v>
      </c>
      <c r="T46" s="20" t="n">
        <v>0.17665367</v>
      </c>
    </row>
    <row r="47" spans="1:20">
      <c r="A47" s="15" t="s">
        <v>444</v>
      </c>
      <c r="B47" s="17" t="n">
        <v>5928</v>
      </c>
      <c r="C47" s="18">
        <f>(0.0/B47*100)</f>
        <v/>
      </c>
      <c r="D47" s="19" t="n">
        <v>5928</v>
      </c>
      <c r="E47" s="18" t="n">
        <v>58.16886366</v>
      </c>
      <c r="F47" s="20" t="n">
        <v>4.22746937</v>
      </c>
      <c r="G47" s="18" t="n">
        <v>27.24980538</v>
      </c>
      <c r="H47" s="20" t="n">
        <v>3.54101868</v>
      </c>
      <c r="I47" s="18" t="n">
        <v>8.54532373</v>
      </c>
      <c r="J47" s="20" t="n">
        <v>2.23174099</v>
      </c>
      <c r="K47" s="18" t="n">
        <v>6.03600723</v>
      </c>
      <c r="L47" s="20" t="n">
        <v>1.92525273</v>
      </c>
      <c r="M47" s="18" t="s">
        <v>404</v>
      </c>
      <c r="N47" s="20" t="s">
        <v>404</v>
      </c>
      <c r="O47" s="18" t="n">
        <v>0</v>
      </c>
      <c r="P47" s="20" t="n">
        <v>0</v>
      </c>
      <c r="Q47" s="18" t="n">
        <v>0</v>
      </c>
      <c r="R47" s="20" t="n">
        <v>0</v>
      </c>
      <c r="S47" s="18" t="n">
        <v>0</v>
      </c>
      <c r="T47" s="20" t="n">
        <v>0</v>
      </c>
    </row>
    <row r="48" spans="1:20">
      <c r="A48" s="15" t="s">
        <v>445</v>
      </c>
      <c r="B48" s="17" t="n">
        <v>9841</v>
      </c>
      <c r="C48" s="18">
        <f>(40.0/B48*100)</f>
        <v/>
      </c>
      <c r="D48" s="19" t="n">
        <v>9801</v>
      </c>
      <c r="E48" s="18" t="n">
        <v>83.54550580999999</v>
      </c>
      <c r="F48" s="20" t="n">
        <v>2.78121088</v>
      </c>
      <c r="G48" s="18" t="n">
        <v>6.87349992</v>
      </c>
      <c r="H48" s="20" t="n">
        <v>1.65818173</v>
      </c>
      <c r="I48" s="18" t="n">
        <v>7.24452877</v>
      </c>
      <c r="J48" s="20" t="n">
        <v>2.07198867</v>
      </c>
      <c r="K48" s="18" t="n">
        <v>2.33646549</v>
      </c>
      <c r="L48" s="20" t="n">
        <v>1.12184301</v>
      </c>
      <c r="M48" s="18" t="s">
        <v>404</v>
      </c>
      <c r="N48" s="20" t="s">
        <v>404</v>
      </c>
      <c r="O48" s="18" t="n">
        <v>0</v>
      </c>
      <c r="P48" s="20" t="n">
        <v>0</v>
      </c>
      <c r="Q48" s="18" t="n">
        <v>0</v>
      </c>
      <c r="R48" s="20" t="n">
        <v>0</v>
      </c>
      <c r="S48" s="18" t="n">
        <v>0</v>
      </c>
      <c r="T48" s="20" t="n">
        <v>0</v>
      </c>
    </row>
    <row r="49" spans="1:20">
      <c r="A49" s="15" t="s">
        <v>446</v>
      </c>
      <c r="B49" s="17" t="n">
        <v>6349</v>
      </c>
      <c r="C49" s="18">
        <f>(52.0/B49*100)</f>
        <v/>
      </c>
      <c r="D49" s="19" t="n">
        <v>6297</v>
      </c>
      <c r="E49" s="18" t="n">
        <v>73.19326391</v>
      </c>
      <c r="F49" s="20" t="n">
        <v>2.89183692</v>
      </c>
      <c r="G49" s="18" t="n">
        <v>8.23333521</v>
      </c>
      <c r="H49" s="20" t="n">
        <v>1.91615372</v>
      </c>
      <c r="I49" s="18" t="n">
        <v>6.95383761</v>
      </c>
      <c r="J49" s="20" t="n">
        <v>1.52640029</v>
      </c>
      <c r="K49" s="18" t="n">
        <v>7.54867406</v>
      </c>
      <c r="L49" s="20" t="n">
        <v>2.12423462</v>
      </c>
      <c r="M49" s="18" t="s">
        <v>404</v>
      </c>
      <c r="N49" s="20" t="s">
        <v>404</v>
      </c>
      <c r="O49" s="18" t="n">
        <v>0</v>
      </c>
      <c r="P49" s="20" t="n">
        <v>0</v>
      </c>
      <c r="Q49" s="18" t="n">
        <v>0</v>
      </c>
      <c r="R49" s="20" t="n">
        <v>0</v>
      </c>
      <c r="S49" s="18" t="n">
        <v>4.07088922</v>
      </c>
      <c r="T49" s="20" t="n">
        <v>1.33673144</v>
      </c>
    </row>
    <row r="50" spans="1:20">
      <c r="A50" s="15" t="s">
        <v>447</v>
      </c>
      <c r="B50" s="17" t="n">
        <v>11795</v>
      </c>
      <c r="C50" s="18">
        <f>(1031.0/B50*100)</f>
        <v/>
      </c>
      <c r="D50" s="19" t="n">
        <v>10764</v>
      </c>
      <c r="E50" s="18" t="n">
        <v>80.87521458000001</v>
      </c>
      <c r="F50" s="20" t="n">
        <v>2.51043812</v>
      </c>
      <c r="G50" s="18" t="n">
        <v>6.04061423</v>
      </c>
      <c r="H50" s="20" t="n">
        <v>1.60361415</v>
      </c>
      <c r="I50" s="18" t="n">
        <v>5.57248305</v>
      </c>
      <c r="J50" s="20" t="n">
        <v>1.59954112</v>
      </c>
      <c r="K50" s="18" t="n">
        <v>6.80905366</v>
      </c>
      <c r="L50" s="20" t="n">
        <v>1.65182023</v>
      </c>
      <c r="M50" s="18" t="s">
        <v>404</v>
      </c>
      <c r="N50" s="20" t="s">
        <v>404</v>
      </c>
      <c r="O50" s="18" t="n">
        <v>0</v>
      </c>
      <c r="P50" s="20" t="n">
        <v>0</v>
      </c>
      <c r="Q50" s="18" t="n">
        <v>0</v>
      </c>
      <c r="R50" s="20" t="n">
        <v>0</v>
      </c>
      <c r="S50" s="18" t="n">
        <v>0.70263448</v>
      </c>
      <c r="T50" s="20" t="n">
        <v>0.50863843</v>
      </c>
    </row>
    <row r="51" spans="1:20">
      <c r="A51" s="15" t="s">
        <v>448</v>
      </c>
      <c r="B51" s="17" t="n">
        <v>6866</v>
      </c>
      <c r="C51" s="18">
        <f>(0.0/B51*100)</f>
        <v/>
      </c>
      <c r="D51" s="19" t="n">
        <v>6866</v>
      </c>
      <c r="E51" s="18" t="n">
        <v>67.70064112</v>
      </c>
      <c r="F51" s="20" t="n">
        <v>3.12516413</v>
      </c>
      <c r="G51" s="18" t="n">
        <v>9.658281799999999</v>
      </c>
      <c r="H51" s="20" t="n">
        <v>1.96470979</v>
      </c>
      <c r="I51" s="18" t="n">
        <v>11.97834705</v>
      </c>
      <c r="J51" s="20" t="n">
        <v>2.10227738</v>
      </c>
      <c r="K51" s="18" t="n">
        <v>10.66273002</v>
      </c>
      <c r="L51" s="20" t="n">
        <v>1.98751621</v>
      </c>
      <c r="M51" s="18" t="s">
        <v>404</v>
      </c>
      <c r="N51" s="20" t="s">
        <v>404</v>
      </c>
      <c r="O51" s="18" t="n">
        <v>0</v>
      </c>
      <c r="P51" s="20" t="n">
        <v>0</v>
      </c>
      <c r="Q51" s="18" t="n">
        <v>0</v>
      </c>
      <c r="R51" s="20" t="n">
        <v>0</v>
      </c>
      <c r="S51" s="18" t="n">
        <v>0</v>
      </c>
      <c r="T51" s="20" t="n">
        <v>0</v>
      </c>
    </row>
    <row r="52" spans="1:20">
      <c r="A52" s="15" t="s">
        <v>449</v>
      </c>
      <c r="B52" s="17" t="n">
        <v>5809</v>
      </c>
      <c r="C52" s="18">
        <f>(0.0/B52*100)</f>
        <v/>
      </c>
      <c r="D52" s="19" t="n">
        <v>5809</v>
      </c>
      <c r="E52" s="18" t="n">
        <v>77.85263177</v>
      </c>
      <c r="F52" s="20" t="n">
        <v>3.32764577</v>
      </c>
      <c r="G52" s="18" t="n">
        <v>13.32465102</v>
      </c>
      <c r="H52" s="20" t="n">
        <v>2.56695823</v>
      </c>
      <c r="I52" s="18" t="n">
        <v>5.91342196</v>
      </c>
      <c r="J52" s="20" t="n">
        <v>1.80442796</v>
      </c>
      <c r="K52" s="18" t="n">
        <v>2.25294325</v>
      </c>
      <c r="L52" s="20" t="n">
        <v>1.04877722</v>
      </c>
      <c r="M52" s="18" t="s">
        <v>404</v>
      </c>
      <c r="N52" s="20" t="s">
        <v>404</v>
      </c>
      <c r="O52" s="18" t="n">
        <v>0</v>
      </c>
      <c r="P52" s="20" t="n">
        <v>0</v>
      </c>
      <c r="Q52" s="18" t="n">
        <v>0</v>
      </c>
      <c r="R52" s="20" t="n">
        <v>0</v>
      </c>
      <c r="S52" s="18" t="n">
        <v>0.65635201</v>
      </c>
      <c r="T52" s="20" t="n">
        <v>0.66308689</v>
      </c>
    </row>
    <row r="53" spans="1:20">
      <c r="A53" s="15" t="s">
        <v>450</v>
      </c>
      <c r="B53" s="17" t="n">
        <v>5571</v>
      </c>
      <c r="C53" s="18">
        <f>(0.0/B53*100)</f>
        <v/>
      </c>
      <c r="D53" s="19" t="n">
        <v>5571</v>
      </c>
      <c r="E53" s="18" t="n">
        <v>63.46868127</v>
      </c>
      <c r="F53" s="20" t="n">
        <v>0.15223753</v>
      </c>
      <c r="G53" s="18" t="n">
        <v>10.53814511</v>
      </c>
      <c r="H53" s="20" t="n">
        <v>0.1305298</v>
      </c>
      <c r="I53" s="18" t="n">
        <v>14.17545061</v>
      </c>
      <c r="J53" s="20" t="n">
        <v>0.09767533</v>
      </c>
      <c r="K53" s="18" t="n">
        <v>6.41202018</v>
      </c>
      <c r="L53" s="20" t="n">
        <v>0.0540035</v>
      </c>
      <c r="M53" s="18" t="s">
        <v>404</v>
      </c>
      <c r="N53" s="20" t="s">
        <v>404</v>
      </c>
      <c r="O53" s="18" t="n">
        <v>0</v>
      </c>
      <c r="P53" s="20" t="n">
        <v>0</v>
      </c>
      <c r="Q53" s="18" t="n">
        <v>0</v>
      </c>
      <c r="R53" s="20" t="n">
        <v>0</v>
      </c>
      <c r="S53" s="18" t="n">
        <v>5.40570282</v>
      </c>
      <c r="T53" s="20" t="n">
        <v>0.02877134</v>
      </c>
    </row>
    <row r="54" spans="1:20">
      <c r="A54" s="15" t="s">
        <v>451</v>
      </c>
      <c r="B54" s="17" t="n">
        <v>4740</v>
      </c>
      <c r="C54" s="18">
        <f>(199.0/B54*100)</f>
        <v/>
      </c>
      <c r="D54" s="19" t="n">
        <v>4541</v>
      </c>
      <c r="E54" s="18" t="n">
        <v>86.37873754</v>
      </c>
      <c r="F54" s="20" t="n">
        <v>2.65624862</v>
      </c>
      <c r="G54" s="18" t="n">
        <v>7.5631937</v>
      </c>
      <c r="H54" s="20" t="n">
        <v>2.18920984</v>
      </c>
      <c r="I54" s="18" t="n">
        <v>1.43256041</v>
      </c>
      <c r="J54" s="20" t="n">
        <v>1.01642329</v>
      </c>
      <c r="K54" s="18" t="n">
        <v>4.62550834</v>
      </c>
      <c r="L54" s="20" t="n">
        <v>1.6152268</v>
      </c>
      <c r="M54" s="18" t="s">
        <v>404</v>
      </c>
      <c r="N54" s="20" t="s">
        <v>404</v>
      </c>
      <c r="O54" s="18" t="n">
        <v>0</v>
      </c>
      <c r="P54" s="20" t="n">
        <v>0</v>
      </c>
      <c r="Q54" s="18" t="n">
        <v>0</v>
      </c>
      <c r="R54" s="20" t="n">
        <v>0</v>
      </c>
      <c r="S54" s="18" t="n">
        <v>0</v>
      </c>
      <c r="T54" s="20" t="n">
        <v>0</v>
      </c>
    </row>
    <row r="55" spans="1:20">
      <c r="A55" s="15" t="s">
        <v>452</v>
      </c>
      <c r="B55" s="17" t="n">
        <v>5316</v>
      </c>
      <c r="C55" s="18">
        <f>(43.0/B55*100)</f>
        <v/>
      </c>
      <c r="D55" s="19" t="n">
        <v>5273</v>
      </c>
      <c r="E55" s="18" t="n">
        <v>72.42011488999999</v>
      </c>
      <c r="F55" s="20" t="n">
        <v>2.87747549</v>
      </c>
      <c r="G55" s="18" t="n">
        <v>7.66477305</v>
      </c>
      <c r="H55" s="20" t="n">
        <v>1.82071987</v>
      </c>
      <c r="I55" s="18" t="n">
        <v>2.26864342</v>
      </c>
      <c r="J55" s="20" t="n">
        <v>1.04365464</v>
      </c>
      <c r="K55" s="18" t="n">
        <v>1.90311921</v>
      </c>
      <c r="L55" s="20" t="n">
        <v>0.8101539800000001</v>
      </c>
      <c r="M55" s="18" t="s">
        <v>404</v>
      </c>
      <c r="N55" s="20" t="s">
        <v>404</v>
      </c>
      <c r="O55" s="18" t="n">
        <v>0</v>
      </c>
      <c r="P55" s="20" t="n">
        <v>0</v>
      </c>
      <c r="Q55" s="18" t="n">
        <v>0</v>
      </c>
      <c r="R55" s="20" t="n">
        <v>0</v>
      </c>
      <c r="S55" s="18" t="n">
        <v>15.74334943</v>
      </c>
      <c r="T55" s="20" t="n">
        <v>2.25730335</v>
      </c>
    </row>
    <row r="56" spans="1:20">
      <c r="A56" s="15" t="s">
        <v>453</v>
      </c>
      <c r="B56" s="17" t="n">
        <v>5359</v>
      </c>
      <c r="C56" s="18">
        <f>(0.0/B56*100)</f>
        <v/>
      </c>
      <c r="D56" s="19" t="n">
        <v>5359</v>
      </c>
      <c r="E56" s="18" t="n">
        <v>83.64862189999999</v>
      </c>
      <c r="F56" s="20" t="n">
        <v>3.05105281</v>
      </c>
      <c r="G56" s="18" t="n">
        <v>8.4174624</v>
      </c>
      <c r="H56" s="20" t="n">
        <v>2.24842432</v>
      </c>
      <c r="I56" s="18" t="n">
        <v>1.23857471</v>
      </c>
      <c r="J56" s="20" t="n">
        <v>0.84362082</v>
      </c>
      <c r="K56" s="18" t="n">
        <v>4.9453877</v>
      </c>
      <c r="L56" s="20" t="n">
        <v>1.73810163</v>
      </c>
      <c r="M56" s="18" t="s">
        <v>404</v>
      </c>
      <c r="N56" s="20" t="s">
        <v>404</v>
      </c>
      <c r="O56" s="18" t="n">
        <v>0</v>
      </c>
      <c r="P56" s="20" t="n">
        <v>0</v>
      </c>
      <c r="Q56" s="18" t="n">
        <v>0</v>
      </c>
      <c r="R56" s="20" t="n">
        <v>0</v>
      </c>
      <c r="S56" s="18" t="n">
        <v>1.74995328</v>
      </c>
      <c r="T56" s="20" t="n">
        <v>1.2341377</v>
      </c>
    </row>
    <row r="57" spans="1:20">
      <c r="A57" s="15" t="s">
        <v>454</v>
      </c>
      <c r="B57" s="17" t="n">
        <v>6513</v>
      </c>
      <c r="C57" s="18">
        <f>(0.0/B57*100)</f>
        <v/>
      </c>
      <c r="D57" s="19" t="n">
        <v>6513</v>
      </c>
      <c r="E57" s="18" t="n">
        <v>96.76560739</v>
      </c>
      <c r="F57" s="20" t="n">
        <v>1.19266619</v>
      </c>
      <c r="G57" s="18" t="n">
        <v>0.44843695</v>
      </c>
      <c r="H57" s="20" t="n">
        <v>0.45257304</v>
      </c>
      <c r="I57" s="18" t="n">
        <v>0.2144793</v>
      </c>
      <c r="J57" s="20" t="n">
        <v>0.21374798</v>
      </c>
      <c r="K57" s="18" t="n">
        <v>2.1280902</v>
      </c>
      <c r="L57" s="20" t="n">
        <v>0.98445645</v>
      </c>
      <c r="M57" s="18" t="s">
        <v>404</v>
      </c>
      <c r="N57" s="20" t="s">
        <v>404</v>
      </c>
      <c r="O57" s="18" t="n">
        <v>0</v>
      </c>
      <c r="P57" s="20" t="n">
        <v>0</v>
      </c>
      <c r="Q57" s="18" t="n">
        <v>0</v>
      </c>
      <c r="R57" s="20" t="n">
        <v>0</v>
      </c>
      <c r="S57" s="18" t="n">
        <v>0.44338616</v>
      </c>
      <c r="T57" s="20" t="n">
        <v>0.45922161</v>
      </c>
    </row>
    <row r="58" spans="1:20">
      <c r="A58" s="15" t="s">
        <v>455</v>
      </c>
      <c r="B58" s="17" t="n">
        <v>7267</v>
      </c>
      <c r="C58" s="18">
        <f>(0.0/B58*100)</f>
        <v/>
      </c>
      <c r="D58" s="19" t="n">
        <v>7267</v>
      </c>
      <c r="E58" s="18" t="n">
        <v>75.69137874</v>
      </c>
      <c r="F58" s="20" t="n">
        <v>3.0287164</v>
      </c>
      <c r="G58" s="18" t="n">
        <v>16.20132151</v>
      </c>
      <c r="H58" s="20" t="n">
        <v>2.77959685</v>
      </c>
      <c r="I58" s="18" t="n">
        <v>3.58070123</v>
      </c>
      <c r="J58" s="20" t="n">
        <v>1.29687381</v>
      </c>
      <c r="K58" s="18" t="n">
        <v>2.01948825</v>
      </c>
      <c r="L58" s="20" t="n">
        <v>0.93070005</v>
      </c>
      <c r="M58" s="18" t="s">
        <v>404</v>
      </c>
      <c r="N58" s="20" t="s">
        <v>404</v>
      </c>
      <c r="O58" s="18" t="n">
        <v>0</v>
      </c>
      <c r="P58" s="20" t="n">
        <v>0</v>
      </c>
      <c r="Q58" s="18" t="n">
        <v>0</v>
      </c>
      <c r="R58" s="20" t="n">
        <v>0</v>
      </c>
      <c r="S58" s="18" t="n">
        <v>2.50711027</v>
      </c>
      <c r="T58" s="20" t="n">
        <v>1.04543695</v>
      </c>
    </row>
    <row r="59" spans="1:20">
      <c r="A59" s="15" t="s">
        <v>456</v>
      </c>
      <c r="B59" s="17" t="n">
        <v>4826</v>
      </c>
      <c r="C59" s="18">
        <f>(0.0/B59*100)</f>
        <v/>
      </c>
      <c r="D59" s="19" t="n">
        <v>4826</v>
      </c>
      <c r="E59" s="18" t="n">
        <v>66.97256992</v>
      </c>
      <c r="F59" s="20" t="n">
        <v>1.22943104</v>
      </c>
      <c r="G59" s="18" t="n">
        <v>17.77195082</v>
      </c>
      <c r="H59" s="20" t="n">
        <v>0.9711544600000001</v>
      </c>
      <c r="I59" s="18" t="n">
        <v>5.07300107</v>
      </c>
      <c r="J59" s="20" t="n">
        <v>0.62267797</v>
      </c>
      <c r="K59" s="18" t="n">
        <v>8.131231189999999</v>
      </c>
      <c r="L59" s="20" t="n">
        <v>0.48220779</v>
      </c>
      <c r="M59" s="18" t="s">
        <v>404</v>
      </c>
      <c r="N59" s="20" t="s">
        <v>404</v>
      </c>
      <c r="O59" s="18" t="n">
        <v>0</v>
      </c>
      <c r="P59" s="20" t="n">
        <v>0</v>
      </c>
      <c r="Q59" s="18" t="n">
        <v>0</v>
      </c>
      <c r="R59" s="20" t="n">
        <v>0</v>
      </c>
      <c r="S59" s="18" t="n">
        <v>2.051247</v>
      </c>
      <c r="T59" s="20" t="n">
        <v>0.30914165</v>
      </c>
    </row>
    <row r="60" spans="1:20">
      <c r="A60" s="15" t="s">
        <v>457</v>
      </c>
      <c r="B60" s="17" t="n">
        <v>4546</v>
      </c>
      <c r="C60" s="18">
        <f>(0.0/B60*100)</f>
        <v/>
      </c>
      <c r="D60" s="19" t="n">
        <v>4546</v>
      </c>
      <c r="E60" s="18" t="n">
        <v>54.78835678</v>
      </c>
      <c r="F60" s="20" t="n">
        <v>3.0865115</v>
      </c>
      <c r="G60" s="18" t="n">
        <v>19.95176059</v>
      </c>
      <c r="H60" s="20" t="n">
        <v>2.84227002</v>
      </c>
      <c r="I60" s="18" t="n">
        <v>6.73689546</v>
      </c>
      <c r="J60" s="20" t="n">
        <v>1.5873423</v>
      </c>
      <c r="K60" s="18" t="n">
        <v>6.02206436</v>
      </c>
      <c r="L60" s="20" t="n">
        <v>1.57329152</v>
      </c>
      <c r="M60" s="18" t="s">
        <v>404</v>
      </c>
      <c r="N60" s="20" t="s">
        <v>404</v>
      </c>
      <c r="O60" s="18" t="n">
        <v>0</v>
      </c>
      <c r="P60" s="20" t="n">
        <v>0</v>
      </c>
      <c r="Q60" s="18" t="n">
        <v>0</v>
      </c>
      <c r="R60" s="20" t="n">
        <v>0</v>
      </c>
      <c r="S60" s="18" t="n">
        <v>12.50092281</v>
      </c>
      <c r="T60" s="20" t="n">
        <v>1.85873301</v>
      </c>
    </row>
    <row r="61" spans="1:20">
      <c r="A61" s="15" t="s">
        <v>458</v>
      </c>
      <c r="B61" s="17" t="n">
        <v>6525</v>
      </c>
      <c r="C61" s="18">
        <f>(0.0/B61*100)</f>
        <v/>
      </c>
      <c r="D61" s="19" t="n">
        <v>6525</v>
      </c>
      <c r="E61" s="18" t="n">
        <v>83.91942048</v>
      </c>
      <c r="F61" s="20" t="n">
        <v>2.16293812</v>
      </c>
      <c r="G61" s="18" t="n">
        <v>11.89435382</v>
      </c>
      <c r="H61" s="20" t="n">
        <v>1.74940157</v>
      </c>
      <c r="I61" s="18" t="n">
        <v>3.35282431</v>
      </c>
      <c r="J61" s="20" t="n">
        <v>1.13487172</v>
      </c>
      <c r="K61" s="18" t="n">
        <v>0.69610573</v>
      </c>
      <c r="L61" s="20" t="n">
        <v>0.5816251</v>
      </c>
      <c r="M61" s="18" t="s">
        <v>404</v>
      </c>
      <c r="N61" s="20" t="s">
        <v>404</v>
      </c>
      <c r="O61" s="18" t="n">
        <v>0</v>
      </c>
      <c r="P61" s="20" t="n">
        <v>0</v>
      </c>
      <c r="Q61" s="18" t="n">
        <v>0</v>
      </c>
      <c r="R61" s="20" t="n">
        <v>0</v>
      </c>
      <c r="S61" s="18" t="n">
        <v>0.13729566</v>
      </c>
      <c r="T61" s="20" t="n">
        <v>0.13732493</v>
      </c>
    </row>
    <row r="62" spans="1:20">
      <c r="A62" s="15" t="s">
        <v>459</v>
      </c>
      <c r="B62" s="17" t="n">
        <v>4476</v>
      </c>
      <c r="C62" s="18">
        <f>(0.0/B62*100)</f>
        <v/>
      </c>
      <c r="D62" s="19" t="n">
        <v>4476</v>
      </c>
      <c r="E62" s="18" t="n">
        <v>85.37490775000001</v>
      </c>
      <c r="F62" s="20" t="n">
        <v>0.03692029</v>
      </c>
      <c r="G62" s="18" t="n">
        <v>1.20447387</v>
      </c>
      <c r="H62" s="20" t="n">
        <v>0.0070481</v>
      </c>
      <c r="I62" s="18" t="n">
        <v>8.43308856</v>
      </c>
      <c r="J62" s="20" t="n">
        <v>0.02702498</v>
      </c>
      <c r="K62" s="18" t="n">
        <v>2.39627634</v>
      </c>
      <c r="L62" s="20" t="n">
        <v>0.0027116</v>
      </c>
      <c r="M62" s="18" t="s">
        <v>404</v>
      </c>
      <c r="N62" s="20" t="s">
        <v>404</v>
      </c>
      <c r="O62" s="18" t="n">
        <v>0</v>
      </c>
      <c r="P62" s="20" t="n">
        <v>0</v>
      </c>
      <c r="Q62" s="18" t="n">
        <v>0</v>
      </c>
      <c r="R62" s="20" t="n">
        <v>0</v>
      </c>
      <c r="S62" s="18" t="n">
        <v>2.59125348</v>
      </c>
      <c r="T62" s="20" t="n">
        <v>0.01778128</v>
      </c>
    </row>
    <row r="63" spans="1:20">
      <c r="A63" s="15" t="s">
        <v>460</v>
      </c>
      <c r="B63" s="17" t="n">
        <v>5324</v>
      </c>
      <c r="C63" s="18">
        <f>(0.0/B63*100)</f>
        <v/>
      </c>
      <c r="D63" s="19" t="n">
        <v>5324</v>
      </c>
      <c r="E63" s="18" t="n">
        <v>70.36769327</v>
      </c>
      <c r="F63" s="20" t="n">
        <v>0.1683262</v>
      </c>
      <c r="G63" s="18" t="n">
        <v>13.37731023</v>
      </c>
      <c r="H63" s="20" t="n">
        <v>0.11643126</v>
      </c>
      <c r="I63" s="18" t="n">
        <v>1.95962364</v>
      </c>
      <c r="J63" s="20" t="n">
        <v>0.02315226</v>
      </c>
      <c r="K63" s="18" t="n">
        <v>0.87659984</v>
      </c>
      <c r="L63" s="20" t="n">
        <v>0.01941298</v>
      </c>
      <c r="M63" s="18" t="s">
        <v>404</v>
      </c>
      <c r="N63" s="20" t="s">
        <v>404</v>
      </c>
      <c r="O63" s="18" t="n">
        <v>0</v>
      </c>
      <c r="P63" s="20" t="n">
        <v>0</v>
      </c>
      <c r="Q63" s="18" t="n">
        <v>0</v>
      </c>
      <c r="R63" s="20" t="n">
        <v>0</v>
      </c>
      <c r="S63" s="18" t="n">
        <v>13.41877302</v>
      </c>
      <c r="T63" s="20" t="n">
        <v>0.1809496</v>
      </c>
    </row>
    <row r="64" spans="1:20">
      <c r="A64" s="15" t="s">
        <v>461</v>
      </c>
      <c r="B64" s="17" t="n">
        <v>3634</v>
      </c>
      <c r="C64" s="18">
        <f>(27.0/B64*100)</f>
        <v/>
      </c>
      <c r="D64" s="19" t="n">
        <v>3607</v>
      </c>
      <c r="E64" s="18" t="n">
        <v>52.73560403</v>
      </c>
      <c r="F64" s="20" t="n">
        <v>0.11423129</v>
      </c>
      <c r="G64" s="18" t="n">
        <v>17.03136248</v>
      </c>
      <c r="H64" s="20" t="n">
        <v>0.1081588</v>
      </c>
      <c r="I64" s="18" t="n">
        <v>15.77731668</v>
      </c>
      <c r="J64" s="20" t="n">
        <v>0.08970301999999999</v>
      </c>
      <c r="K64" s="18" t="n">
        <v>1.06452844</v>
      </c>
      <c r="L64" s="20" t="n">
        <v>0.006352</v>
      </c>
      <c r="M64" s="18" t="s">
        <v>404</v>
      </c>
      <c r="N64" s="20" t="s">
        <v>404</v>
      </c>
      <c r="O64" s="18" t="n">
        <v>0.22463895</v>
      </c>
      <c r="P64" s="20" t="n">
        <v>0.01024975</v>
      </c>
      <c r="Q64" s="18" t="n">
        <v>0</v>
      </c>
      <c r="R64" s="20" t="n">
        <v>0</v>
      </c>
      <c r="S64" s="18" t="n">
        <v>13.16654942</v>
      </c>
      <c r="T64" s="20" t="n">
        <v>0.04777249</v>
      </c>
    </row>
    <row r="65" spans="1:20">
      <c r="A65" s="15" t="s">
        <v>462</v>
      </c>
      <c r="B65" s="17" t="n">
        <v>5325</v>
      </c>
      <c r="C65" s="18">
        <f>(0.0/B65*100)</f>
        <v/>
      </c>
      <c r="D65" s="19" t="n">
        <v>5325</v>
      </c>
      <c r="E65" s="18" t="n">
        <v>83.90303118999999</v>
      </c>
      <c r="F65" s="20" t="n">
        <v>2.4521741</v>
      </c>
      <c r="G65" s="18" t="n">
        <v>11.65030503</v>
      </c>
      <c r="H65" s="20" t="n">
        <v>2.04854219</v>
      </c>
      <c r="I65" s="18" t="n">
        <v>3.20186311</v>
      </c>
      <c r="J65" s="20" t="n">
        <v>1.21163724</v>
      </c>
      <c r="K65" s="18" t="n">
        <v>0.4846961</v>
      </c>
      <c r="L65" s="20" t="n">
        <v>0.34042393</v>
      </c>
      <c r="M65" s="18" t="s">
        <v>404</v>
      </c>
      <c r="N65" s="20" t="s">
        <v>404</v>
      </c>
      <c r="O65" s="18" t="n">
        <v>0</v>
      </c>
      <c r="P65" s="20" t="n">
        <v>0</v>
      </c>
      <c r="Q65" s="18" t="n">
        <v>0</v>
      </c>
      <c r="R65" s="20" t="n">
        <v>0</v>
      </c>
      <c r="S65" s="18" t="n">
        <v>0.76010456</v>
      </c>
      <c r="T65" s="20" t="n">
        <v>0.56844406</v>
      </c>
    </row>
    <row r="66" spans="1:20">
      <c r="A66" s="15" t="s">
        <v>463</v>
      </c>
      <c r="B66" s="17" t="n">
        <v>5665</v>
      </c>
      <c r="C66" s="18">
        <f>(0.0/B66*100)</f>
        <v/>
      </c>
      <c r="D66" s="19" t="n">
        <v>5665</v>
      </c>
      <c r="E66" s="18" t="n">
        <v>80.00390011</v>
      </c>
      <c r="F66" s="20" t="n">
        <v>0.12184308</v>
      </c>
      <c r="G66" s="18" t="n">
        <v>7.95405977</v>
      </c>
      <c r="H66" s="20" t="n">
        <v>0.0648044</v>
      </c>
      <c r="I66" s="18" t="n">
        <v>0</v>
      </c>
      <c r="J66" s="20" t="n">
        <v>0</v>
      </c>
      <c r="K66" s="18" t="n">
        <v>9.68305118</v>
      </c>
      <c r="L66" s="20" t="n">
        <v>0.07867257</v>
      </c>
      <c r="M66" s="18" t="s">
        <v>404</v>
      </c>
      <c r="N66" s="20" t="s">
        <v>404</v>
      </c>
      <c r="O66" s="18" t="n">
        <v>0</v>
      </c>
      <c r="P66" s="20" t="n">
        <v>0</v>
      </c>
      <c r="Q66" s="18" t="n">
        <v>0</v>
      </c>
      <c r="R66" s="20" t="n">
        <v>0</v>
      </c>
      <c r="S66" s="18" t="n">
        <v>2.35898894</v>
      </c>
      <c r="T66" s="20" t="n">
        <v>0.01587274</v>
      </c>
    </row>
    <row r="67" spans="1:20">
      <c r="A67" s="15" t="s">
        <v>464</v>
      </c>
      <c r="B67" s="17" t="n">
        <v>6971</v>
      </c>
      <c r="C67" s="18">
        <f>(0.0/B67*100)</f>
        <v/>
      </c>
      <c r="D67" s="19" t="n">
        <v>6971</v>
      </c>
      <c r="E67" s="18" t="n">
        <v>82.89996736000001</v>
      </c>
      <c r="F67" s="20" t="n">
        <v>2.36115452</v>
      </c>
      <c r="G67" s="18" t="n">
        <v>3.10610715</v>
      </c>
      <c r="H67" s="20" t="n">
        <v>1.17577044</v>
      </c>
      <c r="I67" s="18" t="n">
        <v>4.43659655</v>
      </c>
      <c r="J67" s="20" t="n">
        <v>1.03245838</v>
      </c>
      <c r="K67" s="18" t="n">
        <v>8.079606220000001</v>
      </c>
      <c r="L67" s="20" t="n">
        <v>1.4675468</v>
      </c>
      <c r="M67" s="18" t="s">
        <v>404</v>
      </c>
      <c r="N67" s="20" t="s">
        <v>404</v>
      </c>
      <c r="O67" s="18" t="n">
        <v>0</v>
      </c>
      <c r="P67" s="20" t="n">
        <v>0</v>
      </c>
      <c r="Q67" s="18" t="n">
        <v>0</v>
      </c>
      <c r="R67" s="20" t="n">
        <v>0</v>
      </c>
      <c r="S67" s="18" t="n">
        <v>1.47772273</v>
      </c>
      <c r="T67" s="20" t="n">
        <v>0.92370168</v>
      </c>
    </row>
    <row r="68" spans="1:20">
      <c r="A68" s="15" t="s">
        <v>465</v>
      </c>
      <c r="B68" s="17" t="n">
        <v>12083</v>
      </c>
      <c r="C68" s="18">
        <f>(0.0/B68*100)</f>
        <v/>
      </c>
      <c r="D68" s="19" t="n">
        <v>12083</v>
      </c>
      <c r="E68" s="18" t="n">
        <v>84.44438435000001</v>
      </c>
      <c r="F68" s="20" t="n">
        <v>0.08831306999999999</v>
      </c>
      <c r="G68" s="18" t="n">
        <v>12.06261645</v>
      </c>
      <c r="H68" s="20" t="n">
        <v>0.07988903</v>
      </c>
      <c r="I68" s="18" t="n">
        <v>1.06721426</v>
      </c>
      <c r="J68" s="20" t="n">
        <v>0.03106223</v>
      </c>
      <c r="K68" s="18" t="n">
        <v>1.47942025</v>
      </c>
      <c r="L68" s="20" t="n">
        <v>0.02879253</v>
      </c>
      <c r="M68" s="18" t="s">
        <v>404</v>
      </c>
      <c r="N68" s="20" t="s">
        <v>404</v>
      </c>
      <c r="O68" s="18" t="n">
        <v>0</v>
      </c>
      <c r="P68" s="20" t="n">
        <v>0</v>
      </c>
      <c r="Q68" s="18" t="n">
        <v>0</v>
      </c>
      <c r="R68" s="20" t="n">
        <v>0</v>
      </c>
      <c r="S68" s="18" t="n">
        <v>0.94636469</v>
      </c>
      <c r="T68" s="20" t="n">
        <v>0.01117566</v>
      </c>
    </row>
    <row r="69" spans="1:20">
      <c r="A69" s="15" t="s">
        <v>466</v>
      </c>
      <c r="B69" s="17" t="n">
        <v>4876</v>
      </c>
      <c r="C69" s="18">
        <f>(0.0/B69*100)</f>
        <v/>
      </c>
      <c r="D69" s="19" t="n">
        <v>4876</v>
      </c>
      <c r="E69" s="18" t="n">
        <v>81.63641162</v>
      </c>
      <c r="F69" s="20" t="n">
        <v>2.94766185</v>
      </c>
      <c r="G69" s="18" t="n">
        <v>16.55995053</v>
      </c>
      <c r="H69" s="20" t="n">
        <v>2.78269606</v>
      </c>
      <c r="I69" s="18" t="n">
        <v>0.82283838</v>
      </c>
      <c r="J69" s="20" t="n">
        <v>0.68631558</v>
      </c>
      <c r="K69" s="18" t="n">
        <v>0</v>
      </c>
      <c r="L69" s="20" t="n">
        <v>0</v>
      </c>
      <c r="M69" s="18" t="s">
        <v>404</v>
      </c>
      <c r="N69" s="20" t="s">
        <v>404</v>
      </c>
      <c r="O69" s="18" t="n">
        <v>0</v>
      </c>
      <c r="P69" s="20" t="n">
        <v>0</v>
      </c>
      <c r="Q69" s="18" t="n">
        <v>0</v>
      </c>
      <c r="R69" s="20" t="n">
        <v>0</v>
      </c>
      <c r="S69" s="18" t="n">
        <v>0.98079946</v>
      </c>
      <c r="T69" s="20" t="n">
        <v>0.70844452</v>
      </c>
    </row>
    <row r="70" spans="1:20">
      <c r="A70" s="15" t="s">
        <v>467</v>
      </c>
      <c r="B70" s="17" t="n">
        <v>6036</v>
      </c>
      <c r="C70" s="18">
        <f>(0.0/B70*100)</f>
        <v/>
      </c>
      <c r="D70" s="19" t="n">
        <v>6036</v>
      </c>
      <c r="E70" s="18" t="n">
        <v>85.02398601</v>
      </c>
      <c r="F70" s="20" t="n">
        <v>2.659285</v>
      </c>
      <c r="G70" s="18" t="n">
        <v>11.4940583</v>
      </c>
      <c r="H70" s="20" t="n">
        <v>2.43475781</v>
      </c>
      <c r="I70" s="18" t="n">
        <v>1.11097859</v>
      </c>
      <c r="J70" s="20" t="n">
        <v>0.65582272</v>
      </c>
      <c r="K70" s="18" t="n">
        <v>0.87616437</v>
      </c>
      <c r="L70" s="20" t="n">
        <v>0.50868684</v>
      </c>
      <c r="M70" s="18" t="s">
        <v>404</v>
      </c>
      <c r="N70" s="20" t="s">
        <v>404</v>
      </c>
      <c r="O70" s="18" t="n">
        <v>0</v>
      </c>
      <c r="P70" s="20" t="n">
        <v>0</v>
      </c>
      <c r="Q70" s="18" t="n">
        <v>0</v>
      </c>
      <c r="R70" s="20" t="n">
        <v>0</v>
      </c>
      <c r="S70" s="18" t="n">
        <v>1.49481272</v>
      </c>
      <c r="T70" s="20" t="n">
        <v>1.02313496</v>
      </c>
    </row>
    <row r="71" spans="1:20">
      <c r="A71" s="15" t="s">
        <v>468</v>
      </c>
      <c r="B71" s="17" t="n">
        <v>6115</v>
      </c>
      <c r="C71" s="18">
        <f>(0.0/B71*100)</f>
        <v/>
      </c>
      <c r="D71" s="19" t="n">
        <v>6115</v>
      </c>
      <c r="E71" s="18" t="n">
        <v>89.50576447</v>
      </c>
      <c r="F71" s="20" t="n">
        <v>0.48211399</v>
      </c>
      <c r="G71" s="18" t="n">
        <v>7.89973112</v>
      </c>
      <c r="H71" s="20" t="n">
        <v>0.4729218</v>
      </c>
      <c r="I71" s="18" t="n">
        <v>0</v>
      </c>
      <c r="J71" s="20" t="n">
        <v>0</v>
      </c>
      <c r="K71" s="18" t="n">
        <v>0.6736043900000001</v>
      </c>
      <c r="L71" s="20" t="n">
        <v>0.00628085</v>
      </c>
      <c r="M71" s="18" t="s">
        <v>404</v>
      </c>
      <c r="N71" s="20" t="s">
        <v>404</v>
      </c>
      <c r="O71" s="18" t="n">
        <v>0</v>
      </c>
      <c r="P71" s="20" t="n">
        <v>0</v>
      </c>
      <c r="Q71" s="18" t="n">
        <v>0</v>
      </c>
      <c r="R71" s="20" t="n">
        <v>0</v>
      </c>
      <c r="S71" s="18" t="n">
        <v>1.92090002</v>
      </c>
      <c r="T71" s="20" t="n">
        <v>0.04182272</v>
      </c>
    </row>
    <row r="72" spans="1:20">
      <c r="A72" s="15" t="s">
        <v>469</v>
      </c>
      <c r="B72" s="17" t="n">
        <v>7708</v>
      </c>
      <c r="C72" s="18">
        <f>(0.0/B72*100)</f>
        <v/>
      </c>
      <c r="D72" s="19" t="n">
        <v>7708</v>
      </c>
      <c r="E72" s="18" t="n">
        <v>70.5914236</v>
      </c>
      <c r="F72" s="20" t="n">
        <v>3.61115025</v>
      </c>
      <c r="G72" s="18" t="n">
        <v>17.16565235</v>
      </c>
      <c r="H72" s="20" t="n">
        <v>3.07431726</v>
      </c>
      <c r="I72" s="18" t="n">
        <v>3.70526555</v>
      </c>
      <c r="J72" s="20" t="n">
        <v>1.1290517</v>
      </c>
      <c r="K72" s="18" t="n">
        <v>7.24601834</v>
      </c>
      <c r="L72" s="20" t="n">
        <v>1.46062111</v>
      </c>
      <c r="M72" s="18" t="s">
        <v>404</v>
      </c>
      <c r="N72" s="20" t="s">
        <v>404</v>
      </c>
      <c r="O72" s="18" t="n">
        <v>0</v>
      </c>
      <c r="P72" s="20" t="n">
        <v>0</v>
      </c>
      <c r="Q72" s="18" t="n">
        <v>0</v>
      </c>
      <c r="R72" s="20" t="n">
        <v>0</v>
      </c>
      <c r="S72" s="18" t="n">
        <v>1.29164017</v>
      </c>
      <c r="T72" s="20" t="n">
        <v>0.80420174</v>
      </c>
    </row>
    <row r="73" spans="1:20">
      <c r="A73" s="15" t="s">
        <v>470</v>
      </c>
      <c r="B73" s="17" t="n">
        <v>8249</v>
      </c>
      <c r="C73" s="18">
        <f>(0.0/B73*100)</f>
        <v/>
      </c>
      <c r="D73" s="19" t="n">
        <v>8249</v>
      </c>
      <c r="E73" s="18" t="n">
        <v>92.43571052999999</v>
      </c>
      <c r="F73" s="20" t="n">
        <v>2.1865949</v>
      </c>
      <c r="G73" s="18" t="n">
        <v>3.85434235</v>
      </c>
      <c r="H73" s="20" t="n">
        <v>1.59075043</v>
      </c>
      <c r="I73" s="18" t="n">
        <v>1.39417297</v>
      </c>
      <c r="J73" s="20" t="n">
        <v>0.98518584</v>
      </c>
      <c r="K73" s="18" t="n">
        <v>2.31577415</v>
      </c>
      <c r="L73" s="20" t="n">
        <v>1.11523698</v>
      </c>
      <c r="M73" s="18" t="s">
        <v>404</v>
      </c>
      <c r="N73" s="20" t="s">
        <v>404</v>
      </c>
      <c r="O73" s="18" t="n">
        <v>0</v>
      </c>
      <c r="P73" s="20" t="n">
        <v>0</v>
      </c>
      <c r="Q73" s="18" t="n">
        <v>0</v>
      </c>
      <c r="R73" s="20" t="n">
        <v>0</v>
      </c>
      <c r="S73" s="18" t="n">
        <v>0</v>
      </c>
      <c r="T73" s="20" t="n">
        <v>0</v>
      </c>
    </row>
    <row r="74" spans="1:20">
      <c r="A74" s="15" t="s">
        <v>471</v>
      </c>
      <c r="B74" s="17" t="n">
        <v>4692</v>
      </c>
      <c r="C74" s="18">
        <f>(484.0/B74*100)</f>
        <v/>
      </c>
      <c r="D74" s="19" t="n">
        <v>4208</v>
      </c>
      <c r="E74" s="18" t="n">
        <v>67.31382526</v>
      </c>
      <c r="F74" s="20" t="n">
        <v>0.26260601</v>
      </c>
      <c r="G74" s="18" t="n">
        <v>5.42503485</v>
      </c>
      <c r="H74" s="20" t="n">
        <v>0.131185</v>
      </c>
      <c r="I74" s="18" t="n">
        <v>7.22173057</v>
      </c>
      <c r="J74" s="20" t="n">
        <v>0.09273401000000001</v>
      </c>
      <c r="K74" s="18" t="n">
        <v>16.87029205</v>
      </c>
      <c r="L74" s="20" t="n">
        <v>0.27544467</v>
      </c>
      <c r="M74" s="18" t="s">
        <v>404</v>
      </c>
      <c r="N74" s="20" t="s">
        <v>404</v>
      </c>
      <c r="O74" s="18" t="n">
        <v>0</v>
      </c>
      <c r="P74" s="20" t="n">
        <v>0</v>
      </c>
      <c r="Q74" s="18" t="n">
        <v>0</v>
      </c>
      <c r="R74" s="20" t="n">
        <v>0</v>
      </c>
      <c r="S74" s="18" t="n">
        <v>3.16911728</v>
      </c>
      <c r="T74" s="20" t="n">
        <v>0.07518867999999999</v>
      </c>
    </row>
    <row r="75" spans="1:20">
      <c r="A75" s="15" t="s">
        <v>472</v>
      </c>
      <c r="B75" s="17" t="n">
        <v>5375</v>
      </c>
      <c r="C75" s="18">
        <f>(483.0/B75*100)</f>
        <v/>
      </c>
      <c r="D75" s="19" t="n">
        <v>4892</v>
      </c>
      <c r="E75" s="18" t="n">
        <v>38.83181451</v>
      </c>
      <c r="F75" s="20" t="n">
        <v>4.43004532</v>
      </c>
      <c r="G75" s="18" t="n">
        <v>25.78556411</v>
      </c>
      <c r="H75" s="20" t="n">
        <v>3.47160852</v>
      </c>
      <c r="I75" s="18" t="n">
        <v>11.88238662</v>
      </c>
      <c r="J75" s="20" t="n">
        <v>3.0265827</v>
      </c>
      <c r="K75" s="18" t="n">
        <v>21.33360874</v>
      </c>
      <c r="L75" s="20" t="n">
        <v>3.59136278</v>
      </c>
      <c r="M75" s="18" t="s">
        <v>404</v>
      </c>
      <c r="N75" s="20" t="s">
        <v>404</v>
      </c>
      <c r="O75" s="18" t="n">
        <v>0</v>
      </c>
      <c r="P75" s="20" t="n">
        <v>0</v>
      </c>
      <c r="Q75" s="18" t="n">
        <v>0</v>
      </c>
      <c r="R75" s="20" t="n">
        <v>0</v>
      </c>
      <c r="S75" s="18" t="n">
        <v>2.16662602</v>
      </c>
      <c r="T75" s="20" t="n">
        <v>1.26191537</v>
      </c>
    </row>
    <row r="76" spans="1:20">
      <c r="A76" s="15" t="s">
        <v>473</v>
      </c>
      <c r="B76" s="17" t="n">
        <v>14167</v>
      </c>
      <c r="C76" s="18">
        <f>(1400.0/B76*100)</f>
        <v/>
      </c>
      <c r="D76" s="19" t="n">
        <v>12767</v>
      </c>
      <c r="E76" s="18" t="n">
        <v>76.37830893</v>
      </c>
      <c r="F76" s="20" t="n">
        <v>2.33572054</v>
      </c>
      <c r="G76" s="18" t="n">
        <v>13.92043936</v>
      </c>
      <c r="H76" s="20" t="n">
        <v>1.96015102</v>
      </c>
      <c r="I76" s="18" t="n">
        <v>0.80421509</v>
      </c>
      <c r="J76" s="20" t="n">
        <v>0.26411277</v>
      </c>
      <c r="K76" s="18" t="n">
        <v>7.80043097</v>
      </c>
      <c r="L76" s="20" t="n">
        <v>1.76867471</v>
      </c>
      <c r="M76" s="18" t="s">
        <v>404</v>
      </c>
      <c r="N76" s="20" t="s">
        <v>404</v>
      </c>
      <c r="O76" s="18" t="n">
        <v>0</v>
      </c>
      <c r="P76" s="20" t="n">
        <v>0</v>
      </c>
      <c r="Q76" s="18" t="n">
        <v>0</v>
      </c>
      <c r="R76" s="20" t="n">
        <v>0</v>
      </c>
      <c r="S76" s="18" t="n">
        <v>1.09660565</v>
      </c>
      <c r="T76" s="20" t="n">
        <v>0.45673472</v>
      </c>
    </row>
    <row r="77" spans="1:20">
      <c r="A77" s="15" t="s">
        <v>474</v>
      </c>
      <c r="B77" s="17" t="n">
        <v>6062</v>
      </c>
      <c r="C77" s="18">
        <f>(12.0/B77*100)</f>
        <v/>
      </c>
      <c r="D77" s="19" t="n">
        <v>6050</v>
      </c>
      <c r="E77" s="18" t="n">
        <v>64.66939508</v>
      </c>
      <c r="F77" s="20" t="n">
        <v>2.94382962</v>
      </c>
      <c r="G77" s="18" t="n">
        <v>6.44702835</v>
      </c>
      <c r="H77" s="20" t="n">
        <v>1.71565858</v>
      </c>
      <c r="I77" s="18" t="n">
        <v>18.95876474</v>
      </c>
      <c r="J77" s="20" t="n">
        <v>2.36330249</v>
      </c>
      <c r="K77" s="18" t="n">
        <v>9.924811829999999</v>
      </c>
      <c r="L77" s="20" t="n">
        <v>2.12026922</v>
      </c>
      <c r="M77" s="18" t="s">
        <v>404</v>
      </c>
      <c r="N77" s="20" t="s">
        <v>404</v>
      </c>
      <c r="O77" s="18" t="n">
        <v>0</v>
      </c>
      <c r="P77" s="20" t="n">
        <v>0</v>
      </c>
      <c r="Q77" s="18" t="n">
        <v>0</v>
      </c>
      <c r="R77" s="20" t="n">
        <v>0</v>
      </c>
      <c r="S77" s="18" t="n">
        <v>0</v>
      </c>
      <c r="T77" s="20" t="n">
        <v>0</v>
      </c>
    </row>
    <row r="78" spans="1:20">
      <c r="A78" s="15" t="s">
        <v>475</v>
      </c>
      <c r="B78" s="17" t="n">
        <v>5826</v>
      </c>
      <c r="C78" s="18">
        <f>(0.0/B78*100)</f>
        <v/>
      </c>
      <c r="D78" s="19" t="n">
        <v>5826</v>
      </c>
      <c r="E78" s="18" t="n">
        <v>89.58857294000001</v>
      </c>
      <c r="F78" s="20" t="n">
        <v>2.98772535</v>
      </c>
      <c r="G78" s="18" t="n">
        <v>4.04676461</v>
      </c>
      <c r="H78" s="20" t="n">
        <v>1.8300043</v>
      </c>
      <c r="I78" s="18" t="n">
        <v>0.72152839</v>
      </c>
      <c r="J78" s="20" t="n">
        <v>0.5971333599999999</v>
      </c>
      <c r="K78" s="18" t="n">
        <v>0</v>
      </c>
      <c r="L78" s="20" t="n">
        <v>0</v>
      </c>
      <c r="M78" s="18" t="s">
        <v>404</v>
      </c>
      <c r="N78" s="20" t="s">
        <v>404</v>
      </c>
      <c r="O78" s="18" t="n">
        <v>0</v>
      </c>
      <c r="P78" s="20" t="n">
        <v>0</v>
      </c>
      <c r="Q78" s="18" t="n">
        <v>0</v>
      </c>
      <c r="R78" s="20" t="n">
        <v>0</v>
      </c>
      <c r="S78" s="18" t="n">
        <v>5.64313406</v>
      </c>
      <c r="T78" s="20" t="n">
        <v>2.32320529</v>
      </c>
    </row>
    <row customHeight="1" ht="25" r="79" spans="1:20">
      <c r="A79" s="15" t="s">
        <v>476</v>
      </c>
      <c r="B79" s="17" t="n">
        <v>1657</v>
      </c>
      <c r="C79" s="18">
        <f>(21.0/B79*100)</f>
        <v/>
      </c>
      <c r="D79" s="19" t="n">
        <v>1636</v>
      </c>
      <c r="E79" s="18" t="n">
        <v>59.45326122</v>
      </c>
      <c r="F79" s="20" t="n">
        <v>6.84507538</v>
      </c>
      <c r="G79" s="18" t="n">
        <v>14.69992626</v>
      </c>
      <c r="H79" s="20" t="n">
        <v>4.92130074</v>
      </c>
      <c r="I79" s="18" t="n">
        <v>10.79758541</v>
      </c>
      <c r="J79" s="20" t="n">
        <v>4.42113602</v>
      </c>
      <c r="K79" s="18" t="n">
        <v>10.01034437</v>
      </c>
      <c r="L79" s="20" t="n">
        <v>3.93866855</v>
      </c>
      <c r="M79" s="18" t="s">
        <v>404</v>
      </c>
      <c r="N79" s="20" t="s">
        <v>404</v>
      </c>
      <c r="O79" s="18" t="n">
        <v>0</v>
      </c>
      <c r="P79" s="20" t="n">
        <v>0</v>
      </c>
      <c r="Q79" s="18" t="n">
        <v>0</v>
      </c>
      <c r="R79" s="20" t="n">
        <v>0</v>
      </c>
      <c r="S79" s="18" t="n">
        <v>5.03888273</v>
      </c>
      <c r="T79" s="20" t="n">
        <v>2.83097068</v>
      </c>
    </row>
    <row r="80" spans="1:20">
      <c r="A80" s="15" t="s">
        <v>477</v>
      </c>
      <c r="B80" s="17" t="n">
        <v>7841</v>
      </c>
      <c r="C80" s="18">
        <f>(0.0/B80*100)</f>
        <v/>
      </c>
      <c r="D80" s="19" t="n">
        <v>7841</v>
      </c>
      <c r="E80" s="18" t="n">
        <v>78.20643017</v>
      </c>
      <c r="F80" s="20" t="n">
        <v>2.85634114</v>
      </c>
      <c r="G80" s="18" t="n">
        <v>19.80285237</v>
      </c>
      <c r="H80" s="20" t="n">
        <v>2.69633886</v>
      </c>
      <c r="I80" s="18" t="n">
        <v>1.99071746</v>
      </c>
      <c r="J80" s="20" t="n">
        <v>0.96920891</v>
      </c>
      <c r="K80" s="18" t="n">
        <v>0</v>
      </c>
      <c r="L80" s="20" t="n">
        <v>0</v>
      </c>
      <c r="M80" s="18" t="s">
        <v>404</v>
      </c>
      <c r="N80" s="20" t="s">
        <v>404</v>
      </c>
      <c r="O80" s="18" t="n">
        <v>0</v>
      </c>
      <c r="P80" s="20" t="n">
        <v>0</v>
      </c>
      <c r="Q80" s="18" t="n">
        <v>0</v>
      </c>
      <c r="R80" s="20" t="n">
        <v>0</v>
      </c>
      <c r="S80" s="18" t="n">
        <v>0</v>
      </c>
      <c r="T80" s="20" t="n">
        <v>0</v>
      </c>
    </row>
    <row r="81" spans="1:20">
      <c r="A81" s="21" t="s">
        <v>478</v>
      </c>
      <c r="B81" s="17" t="n">
        <v>8861</v>
      </c>
      <c r="C81" s="18">
        <f>(0.0/B81*100)</f>
        <v/>
      </c>
      <c r="D81" s="19" t="n">
        <v>8861</v>
      </c>
      <c r="E81" s="18" t="n">
        <v>97.18569739</v>
      </c>
      <c r="F81" s="20" t="n">
        <v>1.37616619</v>
      </c>
      <c r="G81" s="18" t="n">
        <v>2.06910059</v>
      </c>
      <c r="H81" s="20" t="n">
        <v>1.19355126</v>
      </c>
      <c r="I81" s="18" t="n">
        <v>0.69165716</v>
      </c>
      <c r="J81" s="20" t="n">
        <v>0.68647498</v>
      </c>
      <c r="K81" s="18" t="n">
        <v>0.01997943</v>
      </c>
      <c r="L81" s="20" t="n">
        <v>0.00074735</v>
      </c>
      <c r="M81" s="18" t="s">
        <v>404</v>
      </c>
      <c r="N81" s="20" t="s">
        <v>404</v>
      </c>
      <c r="O81" s="18" t="n">
        <v>0</v>
      </c>
      <c r="P81" s="20" t="n">
        <v>0</v>
      </c>
      <c r="Q81" s="18" t="n">
        <v>0</v>
      </c>
      <c r="R81" s="20" t="n">
        <v>0</v>
      </c>
      <c r="S81" s="18" t="n">
        <v>0.03356544</v>
      </c>
      <c r="T81" s="20" t="n">
        <v>0.00063179</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696</v>
      </c>
    </row>
    <row customHeight="1" ht="30" r="4" spans="1:20">
      <c r="A4" s="6" t="n"/>
      <c r="B4" s="7" t="s">
        <v>385</v>
      </c>
      <c r="C4" s="7" t="s">
        <v>386</v>
      </c>
      <c r="D4" s="8" t="s">
        <v>385</v>
      </c>
      <c r="E4" s="9" t="s">
        <v>504</v>
      </c>
      <c r="F4" s="10" t="n"/>
      <c r="G4" s="9" t="s">
        <v>689</v>
      </c>
      <c r="H4" s="10" t="n"/>
      <c r="I4" s="9" t="s">
        <v>690</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36.00538008</v>
      </c>
      <c r="F7" s="20" t="n">
        <v>1.92704112</v>
      </c>
      <c r="G7" s="18" t="n">
        <v>30.94589813</v>
      </c>
      <c r="H7" s="20" t="n">
        <v>1.76888788</v>
      </c>
      <c r="I7" s="18" t="n">
        <v>25.31422278</v>
      </c>
      <c r="J7" s="20" t="n">
        <v>1.73518463</v>
      </c>
      <c r="K7" s="18" t="n">
        <v>5.82194794</v>
      </c>
      <c r="L7" s="20" t="n">
        <v>0.8727117599999999</v>
      </c>
      <c r="M7" s="18" t="s">
        <v>404</v>
      </c>
      <c r="N7" s="20" t="s">
        <v>404</v>
      </c>
      <c r="O7" s="18" t="n">
        <v>0</v>
      </c>
      <c r="P7" s="20" t="n">
        <v>0</v>
      </c>
      <c r="Q7" s="18" t="n">
        <v>0</v>
      </c>
      <c r="R7" s="20" t="n">
        <v>0</v>
      </c>
      <c r="S7" s="18" t="n">
        <v>1.91255108</v>
      </c>
      <c r="T7" s="20" t="n">
        <v>0.61745818</v>
      </c>
    </row>
    <row r="8" spans="1:20">
      <c r="A8" s="15" t="s">
        <v>405</v>
      </c>
      <c r="B8" s="17" t="n">
        <v>7007</v>
      </c>
      <c r="C8" s="18">
        <f>(0.0/B8*100)</f>
        <v/>
      </c>
      <c r="D8" s="19" t="n">
        <v>7007</v>
      </c>
      <c r="E8" s="18" t="n">
        <v>28.23716714</v>
      </c>
      <c r="F8" s="20" t="n">
        <v>2.88005851</v>
      </c>
      <c r="G8" s="18" t="n">
        <v>28.30133637</v>
      </c>
      <c r="H8" s="20" t="n">
        <v>3.04830787</v>
      </c>
      <c r="I8" s="18" t="n">
        <v>27.39208038</v>
      </c>
      <c r="J8" s="20" t="n">
        <v>2.83086432</v>
      </c>
      <c r="K8" s="18" t="n">
        <v>13.69775382</v>
      </c>
      <c r="L8" s="20" t="n">
        <v>2.51564148</v>
      </c>
      <c r="M8" s="18" t="s">
        <v>404</v>
      </c>
      <c r="N8" s="20" t="s">
        <v>404</v>
      </c>
      <c r="O8" s="18" t="n">
        <v>0</v>
      </c>
      <c r="P8" s="20" t="n">
        <v>0</v>
      </c>
      <c r="Q8" s="18" t="n">
        <v>0</v>
      </c>
      <c r="R8" s="20" t="n">
        <v>0</v>
      </c>
      <c r="S8" s="18" t="n">
        <v>2.37166229</v>
      </c>
      <c r="T8" s="20" t="n">
        <v>1.13721148</v>
      </c>
    </row>
    <row r="9" spans="1:20">
      <c r="A9" s="15" t="s">
        <v>406</v>
      </c>
      <c r="B9" s="17" t="n">
        <v>9651</v>
      </c>
      <c r="C9" s="18">
        <f>(200.0/B9*100)</f>
        <v/>
      </c>
      <c r="D9" s="19" t="n">
        <v>9451</v>
      </c>
      <c r="E9" s="18" t="n">
        <v>40.27808375</v>
      </c>
      <c r="F9" s="20" t="n">
        <v>2.85796256</v>
      </c>
      <c r="G9" s="18" t="n">
        <v>23.84376222</v>
      </c>
      <c r="H9" s="20" t="n">
        <v>2.26511843</v>
      </c>
      <c r="I9" s="18" t="n">
        <v>10.86394062</v>
      </c>
      <c r="J9" s="20" t="n">
        <v>1.90201096</v>
      </c>
      <c r="K9" s="18" t="n">
        <v>4.44395698</v>
      </c>
      <c r="L9" s="20" t="n">
        <v>1.11764921</v>
      </c>
      <c r="M9" s="18" t="s">
        <v>404</v>
      </c>
      <c r="N9" s="20" t="s">
        <v>404</v>
      </c>
      <c r="O9" s="18" t="n">
        <v>0</v>
      </c>
      <c r="P9" s="20" t="n">
        <v>0</v>
      </c>
      <c r="Q9" s="18" t="n">
        <v>0</v>
      </c>
      <c r="R9" s="20" t="n">
        <v>0</v>
      </c>
      <c r="S9" s="18" t="n">
        <v>20.57025643</v>
      </c>
      <c r="T9" s="20" t="n">
        <v>2.45660715</v>
      </c>
    </row>
    <row r="10" spans="1:20">
      <c r="A10" s="15" t="s">
        <v>407</v>
      </c>
      <c r="B10" s="17" t="n">
        <v>20058</v>
      </c>
      <c r="C10" s="18">
        <f>(3112.0/B10*100)</f>
        <v/>
      </c>
      <c r="D10" s="19" t="n">
        <v>16946</v>
      </c>
      <c r="E10" s="18" t="n">
        <v>35.65912444</v>
      </c>
      <c r="F10" s="20" t="n">
        <v>2.78756349</v>
      </c>
      <c r="G10" s="18" t="n">
        <v>26.58009601</v>
      </c>
      <c r="H10" s="20" t="n">
        <v>2.70567885</v>
      </c>
      <c r="I10" s="18" t="n">
        <v>18.60062173</v>
      </c>
      <c r="J10" s="20" t="n">
        <v>2.32419447</v>
      </c>
      <c r="K10" s="18" t="n">
        <v>15.87430719</v>
      </c>
      <c r="L10" s="20" t="n">
        <v>1.82149421</v>
      </c>
      <c r="M10" s="18" t="s">
        <v>404</v>
      </c>
      <c r="N10" s="20" t="s">
        <v>404</v>
      </c>
      <c r="O10" s="18" t="n">
        <v>0</v>
      </c>
      <c r="P10" s="20" t="n">
        <v>0</v>
      </c>
      <c r="Q10" s="18" t="n">
        <v>0</v>
      </c>
      <c r="R10" s="20" t="n">
        <v>0</v>
      </c>
      <c r="S10" s="18" t="n">
        <v>3.28585063</v>
      </c>
      <c r="T10" s="20" t="n">
        <v>1.08777521</v>
      </c>
    </row>
    <row r="11" spans="1:20">
      <c r="A11" s="15" t="s">
        <v>408</v>
      </c>
      <c r="B11" s="17" t="n">
        <v>7053</v>
      </c>
      <c r="C11" s="18">
        <f>(212.0/B11*100)</f>
        <v/>
      </c>
      <c r="D11" s="19" t="n">
        <v>6841</v>
      </c>
      <c r="E11" s="18" t="n">
        <v>74.83812617</v>
      </c>
      <c r="F11" s="20" t="n">
        <v>3.79821396</v>
      </c>
      <c r="G11" s="18" t="n">
        <v>3.15322711</v>
      </c>
      <c r="H11" s="20" t="n">
        <v>1.26466524</v>
      </c>
      <c r="I11" s="18" t="n">
        <v>13.26174701</v>
      </c>
      <c r="J11" s="20" t="n">
        <v>2.9795265</v>
      </c>
      <c r="K11" s="18" t="n">
        <v>7.93699306</v>
      </c>
      <c r="L11" s="20" t="n">
        <v>2.18453796</v>
      </c>
      <c r="M11" s="18" t="s">
        <v>404</v>
      </c>
      <c r="N11" s="20" t="s">
        <v>404</v>
      </c>
      <c r="O11" s="18" t="n">
        <v>0</v>
      </c>
      <c r="P11" s="20" t="n">
        <v>0</v>
      </c>
      <c r="Q11" s="18" t="n">
        <v>0</v>
      </c>
      <c r="R11" s="20" t="n">
        <v>0</v>
      </c>
      <c r="S11" s="18" t="n">
        <v>0.80990665</v>
      </c>
      <c r="T11" s="20" t="n">
        <v>0.79445606</v>
      </c>
    </row>
    <row r="12" spans="1:20">
      <c r="A12" s="15" t="s">
        <v>409</v>
      </c>
      <c r="B12" s="17" t="n">
        <v>6894</v>
      </c>
      <c r="C12" s="18">
        <f>(106.0/B12*100)</f>
        <v/>
      </c>
      <c r="D12" s="19" t="n">
        <v>6788</v>
      </c>
      <c r="E12" s="18" t="n">
        <v>25.91687678</v>
      </c>
      <c r="F12" s="20" t="n">
        <v>2.32171012</v>
      </c>
      <c r="G12" s="18" t="n">
        <v>60.09688872</v>
      </c>
      <c r="H12" s="20" t="n">
        <v>2.87894278</v>
      </c>
      <c r="I12" s="18" t="n">
        <v>10.04685989</v>
      </c>
      <c r="J12" s="20" t="n">
        <v>1.9951433</v>
      </c>
      <c r="K12" s="18" t="n">
        <v>3.67585742</v>
      </c>
      <c r="L12" s="20" t="n">
        <v>0.99786907</v>
      </c>
      <c r="M12" s="18" t="s">
        <v>404</v>
      </c>
      <c r="N12" s="20" t="s">
        <v>404</v>
      </c>
      <c r="O12" s="18" t="n">
        <v>0</v>
      </c>
      <c r="P12" s="20" t="n">
        <v>0</v>
      </c>
      <c r="Q12" s="18" t="n">
        <v>0</v>
      </c>
      <c r="R12" s="20" t="n">
        <v>0</v>
      </c>
      <c r="S12" s="18" t="n">
        <v>0.2635172</v>
      </c>
      <c r="T12" s="20" t="n">
        <v>0.29898623</v>
      </c>
    </row>
    <row r="13" spans="1:20">
      <c r="A13" s="15" t="s">
        <v>410</v>
      </c>
      <c r="B13" s="17" t="n">
        <v>7161</v>
      </c>
      <c r="C13" s="18">
        <f>(1175.0/B13*100)</f>
        <v/>
      </c>
      <c r="D13" s="19" t="n">
        <v>5986</v>
      </c>
      <c r="E13" s="18" t="n">
        <v>15.34355375</v>
      </c>
      <c r="F13" s="20" t="n">
        <v>2.69440449</v>
      </c>
      <c r="G13" s="18" t="n">
        <v>32.13418103</v>
      </c>
      <c r="H13" s="20" t="n">
        <v>3.289031</v>
      </c>
      <c r="I13" s="18" t="n">
        <v>31.13578506</v>
      </c>
      <c r="J13" s="20" t="n">
        <v>3.40905534</v>
      </c>
      <c r="K13" s="18" t="n">
        <v>20.41743125</v>
      </c>
      <c r="L13" s="20" t="n">
        <v>3.01560547</v>
      </c>
      <c r="M13" s="18" t="s">
        <v>404</v>
      </c>
      <c r="N13" s="20" t="s">
        <v>404</v>
      </c>
      <c r="O13" s="18" t="n">
        <v>0</v>
      </c>
      <c r="P13" s="20" t="n">
        <v>0</v>
      </c>
      <c r="Q13" s="18" t="n">
        <v>0</v>
      </c>
      <c r="R13" s="20" t="n">
        <v>0</v>
      </c>
      <c r="S13" s="18" t="n">
        <v>0.96904891</v>
      </c>
      <c r="T13" s="20" t="n">
        <v>0.5048586</v>
      </c>
    </row>
    <row r="14" spans="1:20">
      <c r="A14" s="15" t="s">
        <v>411</v>
      </c>
      <c r="B14" s="17" t="n">
        <v>5587</v>
      </c>
      <c r="C14" s="18">
        <f>(0.0/B14*100)</f>
        <v/>
      </c>
      <c r="D14" s="19" t="n">
        <v>5587</v>
      </c>
      <c r="E14" s="18" t="n">
        <v>64.39070081</v>
      </c>
      <c r="F14" s="20" t="n">
        <v>2.60031535</v>
      </c>
      <c r="G14" s="18" t="n">
        <v>27.2109149</v>
      </c>
      <c r="H14" s="20" t="n">
        <v>2.3637757</v>
      </c>
      <c r="I14" s="18" t="n">
        <v>6.93287314</v>
      </c>
      <c r="J14" s="20" t="n">
        <v>1.58163861</v>
      </c>
      <c r="K14" s="18" t="n">
        <v>0.24918639</v>
      </c>
      <c r="L14" s="20" t="n">
        <v>0.24672258</v>
      </c>
      <c r="M14" s="18" t="s">
        <v>404</v>
      </c>
      <c r="N14" s="20" t="s">
        <v>404</v>
      </c>
      <c r="O14" s="18" t="n">
        <v>0</v>
      </c>
      <c r="P14" s="20" t="n">
        <v>0</v>
      </c>
      <c r="Q14" s="18" t="n">
        <v>0</v>
      </c>
      <c r="R14" s="20" t="n">
        <v>0</v>
      </c>
      <c r="S14" s="18" t="n">
        <v>1.21632476</v>
      </c>
      <c r="T14" s="20" t="n">
        <v>0.60100069</v>
      </c>
    </row>
    <row r="15" spans="1:20">
      <c r="A15" s="15" t="s">
        <v>412</v>
      </c>
      <c r="B15" s="17" t="n">
        <v>5882</v>
      </c>
      <c r="C15" s="18">
        <f>(0.0/B15*100)</f>
        <v/>
      </c>
      <c r="D15" s="19" t="n">
        <v>5882</v>
      </c>
      <c r="E15" s="18" t="n">
        <v>35.049191</v>
      </c>
      <c r="F15" s="20" t="n">
        <v>3.77534545</v>
      </c>
      <c r="G15" s="18" t="n">
        <v>44.62169693</v>
      </c>
      <c r="H15" s="20" t="n">
        <v>3.73445003</v>
      </c>
      <c r="I15" s="18" t="n">
        <v>12.31844491</v>
      </c>
      <c r="J15" s="20" t="n">
        <v>2.62532815</v>
      </c>
      <c r="K15" s="18" t="n">
        <v>7.36205559</v>
      </c>
      <c r="L15" s="20" t="n">
        <v>2.16605818</v>
      </c>
      <c r="M15" s="18" t="s">
        <v>404</v>
      </c>
      <c r="N15" s="20" t="s">
        <v>404</v>
      </c>
      <c r="O15" s="18" t="n">
        <v>0</v>
      </c>
      <c r="P15" s="20" t="n">
        <v>0</v>
      </c>
      <c r="Q15" s="18" t="n">
        <v>0</v>
      </c>
      <c r="R15" s="20" t="n">
        <v>0</v>
      </c>
      <c r="S15" s="18" t="n">
        <v>0.64861156</v>
      </c>
      <c r="T15" s="20" t="n">
        <v>0.64850902</v>
      </c>
    </row>
    <row r="16" spans="1:20">
      <c r="A16" s="15" t="s">
        <v>413</v>
      </c>
      <c r="B16" s="17" t="n">
        <v>6108</v>
      </c>
      <c r="C16" s="18">
        <f>(495.0/B16*100)</f>
        <v/>
      </c>
      <c r="D16" s="19" t="n">
        <v>5613</v>
      </c>
      <c r="E16" s="18" t="n">
        <v>43.62481831</v>
      </c>
      <c r="F16" s="20" t="n">
        <v>3.07579539</v>
      </c>
      <c r="G16" s="18" t="n">
        <v>11.10838064</v>
      </c>
      <c r="H16" s="20" t="n">
        <v>2.19430101</v>
      </c>
      <c r="I16" s="18" t="n">
        <v>13.77147958</v>
      </c>
      <c r="J16" s="20" t="n">
        <v>2.05209568</v>
      </c>
      <c r="K16" s="18" t="n">
        <v>26.62938147</v>
      </c>
      <c r="L16" s="20" t="n">
        <v>3.18671031</v>
      </c>
      <c r="M16" s="18" t="s">
        <v>404</v>
      </c>
      <c r="N16" s="20" t="s">
        <v>404</v>
      </c>
      <c r="O16" s="18" t="n">
        <v>0</v>
      </c>
      <c r="P16" s="20" t="n">
        <v>0</v>
      </c>
      <c r="Q16" s="18" t="n">
        <v>0</v>
      </c>
      <c r="R16" s="20" t="n">
        <v>0</v>
      </c>
      <c r="S16" s="18" t="n">
        <v>4.86593999</v>
      </c>
      <c r="T16" s="20" t="n">
        <v>1.43259505</v>
      </c>
    </row>
    <row r="17" spans="1:20">
      <c r="A17" s="15" t="s">
        <v>414</v>
      </c>
      <c r="B17" s="17" t="n">
        <v>6504</v>
      </c>
      <c r="C17" s="18">
        <f>(1325.0/B17*100)</f>
        <v/>
      </c>
      <c r="D17" s="19" t="n">
        <v>5179</v>
      </c>
      <c r="E17" s="18" t="n">
        <v>49.20553572</v>
      </c>
      <c r="F17" s="20" t="n">
        <v>3.9752121</v>
      </c>
      <c r="G17" s="18" t="n">
        <v>17.05863752</v>
      </c>
      <c r="H17" s="20" t="n">
        <v>2.64503482</v>
      </c>
      <c r="I17" s="18" t="n">
        <v>15.01932391</v>
      </c>
      <c r="J17" s="20" t="n">
        <v>3.1728576</v>
      </c>
      <c r="K17" s="18" t="n">
        <v>17.09230479</v>
      </c>
      <c r="L17" s="20" t="n">
        <v>2.70018635</v>
      </c>
      <c r="M17" s="18" t="s">
        <v>404</v>
      </c>
      <c r="N17" s="20" t="s">
        <v>404</v>
      </c>
      <c r="O17" s="18" t="n">
        <v>0</v>
      </c>
      <c r="P17" s="20" t="n">
        <v>0</v>
      </c>
      <c r="Q17" s="18" t="n">
        <v>0</v>
      </c>
      <c r="R17" s="20" t="n">
        <v>0</v>
      </c>
      <c r="S17" s="18" t="n">
        <v>1.62419807</v>
      </c>
      <c r="T17" s="20" t="n">
        <v>0.95156249</v>
      </c>
    </row>
    <row r="18" spans="1:20">
      <c r="A18" s="15" t="s">
        <v>415</v>
      </c>
      <c r="B18" s="17" t="n">
        <v>5532</v>
      </c>
      <c r="C18" s="18">
        <f>(0.0/B18*100)</f>
        <v/>
      </c>
      <c r="D18" s="19" t="n">
        <v>5532</v>
      </c>
      <c r="E18" s="18" t="n">
        <v>38.90966234</v>
      </c>
      <c r="F18" s="20" t="n">
        <v>3.64993142</v>
      </c>
      <c r="G18" s="18" t="n">
        <v>20.62396632</v>
      </c>
      <c r="H18" s="20" t="n">
        <v>3.23282965</v>
      </c>
      <c r="I18" s="18" t="n">
        <v>17.77023243</v>
      </c>
      <c r="J18" s="20" t="n">
        <v>2.56969046</v>
      </c>
      <c r="K18" s="18" t="n">
        <v>19.28162842</v>
      </c>
      <c r="L18" s="20" t="n">
        <v>3.05075149</v>
      </c>
      <c r="M18" s="18" t="s">
        <v>404</v>
      </c>
      <c r="N18" s="20" t="s">
        <v>404</v>
      </c>
      <c r="O18" s="18" t="n">
        <v>0</v>
      </c>
      <c r="P18" s="20" t="n">
        <v>0</v>
      </c>
      <c r="Q18" s="18" t="n">
        <v>0</v>
      </c>
      <c r="R18" s="20" t="n">
        <v>0</v>
      </c>
      <c r="S18" s="18" t="n">
        <v>3.4145105</v>
      </c>
      <c r="T18" s="20" t="n">
        <v>1.37221092</v>
      </c>
    </row>
    <row r="19" spans="1:20">
      <c r="A19" s="15" t="s">
        <v>416</v>
      </c>
      <c r="B19" s="17" t="n">
        <v>5658</v>
      </c>
      <c r="C19" s="18">
        <f>(327.0/B19*100)</f>
        <v/>
      </c>
      <c r="D19" s="19" t="n">
        <v>5331</v>
      </c>
      <c r="E19" s="18" t="n">
        <v>29.87315621</v>
      </c>
      <c r="F19" s="20" t="n">
        <v>3.63950743</v>
      </c>
      <c r="G19" s="18" t="n">
        <v>21.3717619</v>
      </c>
      <c r="H19" s="20" t="n">
        <v>2.82208139</v>
      </c>
      <c r="I19" s="18" t="n">
        <v>35.05464576</v>
      </c>
      <c r="J19" s="20" t="n">
        <v>3.35208136</v>
      </c>
      <c r="K19" s="18" t="n">
        <v>11.03673358</v>
      </c>
      <c r="L19" s="20" t="n">
        <v>1.60491208</v>
      </c>
      <c r="M19" s="18" t="s">
        <v>404</v>
      </c>
      <c r="N19" s="20" t="s">
        <v>404</v>
      </c>
      <c r="O19" s="18" t="n">
        <v>0</v>
      </c>
      <c r="P19" s="20" t="n">
        <v>0</v>
      </c>
      <c r="Q19" s="18" t="n">
        <v>0</v>
      </c>
      <c r="R19" s="20" t="n">
        <v>0</v>
      </c>
      <c r="S19" s="18" t="n">
        <v>2.66370254</v>
      </c>
      <c r="T19" s="20" t="n">
        <v>1.26690576</v>
      </c>
    </row>
    <row r="20" spans="1:20">
      <c r="A20" s="15" t="s">
        <v>417</v>
      </c>
      <c r="B20" s="17" t="n">
        <v>3371</v>
      </c>
      <c r="C20" s="18">
        <f>(24.0/B20*100)</f>
        <v/>
      </c>
      <c r="D20" s="19" t="n">
        <v>3347</v>
      </c>
      <c r="E20" s="18" t="n">
        <v>70.19168804</v>
      </c>
      <c r="F20" s="20" t="n">
        <v>0.28717819</v>
      </c>
      <c r="G20" s="18" t="n">
        <v>16.98184102</v>
      </c>
      <c r="H20" s="20" t="n">
        <v>0.24850409</v>
      </c>
      <c r="I20" s="18" t="n">
        <v>9.707319829999999</v>
      </c>
      <c r="J20" s="20" t="n">
        <v>0.14391051</v>
      </c>
      <c r="K20" s="18" t="n">
        <v>2.64349825</v>
      </c>
      <c r="L20" s="20" t="n">
        <v>0.10199417</v>
      </c>
      <c r="M20" s="18" t="s">
        <v>404</v>
      </c>
      <c r="N20" s="20" t="s">
        <v>404</v>
      </c>
      <c r="O20" s="18" t="n">
        <v>0</v>
      </c>
      <c r="P20" s="20" t="n">
        <v>0</v>
      </c>
      <c r="Q20" s="18" t="n">
        <v>0</v>
      </c>
      <c r="R20" s="20" t="n">
        <v>0</v>
      </c>
      <c r="S20" s="18" t="n">
        <v>0.47565286</v>
      </c>
      <c r="T20" s="20" t="n">
        <v>0.01717565</v>
      </c>
    </row>
    <row r="21" spans="1:20">
      <c r="A21" s="15" t="s">
        <v>418</v>
      </c>
      <c r="B21" s="17" t="n">
        <v>5741</v>
      </c>
      <c r="C21" s="18">
        <f>(0.0/B21*100)</f>
        <v/>
      </c>
      <c r="D21" s="19" t="n">
        <v>5741</v>
      </c>
      <c r="E21" s="18" t="n">
        <v>36.40602443</v>
      </c>
      <c r="F21" s="20" t="n">
        <v>3.90433564</v>
      </c>
      <c r="G21" s="18" t="n">
        <v>28.37820074</v>
      </c>
      <c r="H21" s="20" t="n">
        <v>3.53757098</v>
      </c>
      <c r="I21" s="18" t="n">
        <v>24.82156483</v>
      </c>
      <c r="J21" s="20" t="n">
        <v>3.36745701</v>
      </c>
      <c r="K21" s="18" t="n">
        <v>7.15745184</v>
      </c>
      <c r="L21" s="20" t="n">
        <v>2.18433928</v>
      </c>
      <c r="M21" s="18" t="s">
        <v>404</v>
      </c>
      <c r="N21" s="20" t="s">
        <v>404</v>
      </c>
      <c r="O21" s="18" t="n">
        <v>0</v>
      </c>
      <c r="P21" s="20" t="n">
        <v>0</v>
      </c>
      <c r="Q21" s="18" t="n">
        <v>0</v>
      </c>
      <c r="R21" s="20" t="n">
        <v>0</v>
      </c>
      <c r="S21" s="18" t="n">
        <v>3.23675816</v>
      </c>
      <c r="T21" s="20" t="n">
        <v>1.10542711</v>
      </c>
    </row>
    <row r="22" spans="1:20">
      <c r="A22" s="15" t="s">
        <v>419</v>
      </c>
      <c r="B22" s="17" t="n">
        <v>6598</v>
      </c>
      <c r="C22" s="18">
        <f>(0.0/B22*100)</f>
        <v/>
      </c>
      <c r="D22" s="19" t="n">
        <v>6598</v>
      </c>
      <c r="E22" s="18" t="n">
        <v>69.73109679</v>
      </c>
      <c r="F22" s="20" t="n">
        <v>3.93113239</v>
      </c>
      <c r="G22" s="18" t="n">
        <v>11.83236725</v>
      </c>
      <c r="H22" s="20" t="n">
        <v>3.13354176</v>
      </c>
      <c r="I22" s="18" t="n">
        <v>9.00495514</v>
      </c>
      <c r="J22" s="20" t="n">
        <v>2.28940569</v>
      </c>
      <c r="K22" s="18" t="n">
        <v>7.28299211</v>
      </c>
      <c r="L22" s="20" t="n">
        <v>2.06240451</v>
      </c>
      <c r="M22" s="18" t="s">
        <v>404</v>
      </c>
      <c r="N22" s="20" t="s">
        <v>404</v>
      </c>
      <c r="O22" s="18" t="n">
        <v>0</v>
      </c>
      <c r="P22" s="20" t="n">
        <v>0</v>
      </c>
      <c r="Q22" s="18" t="n">
        <v>0</v>
      </c>
      <c r="R22" s="20" t="n">
        <v>0</v>
      </c>
      <c r="S22" s="18" t="n">
        <v>2.14858871</v>
      </c>
      <c r="T22" s="20" t="n">
        <v>0.98859394</v>
      </c>
    </row>
    <row r="23" spans="1:20">
      <c r="A23" s="15" t="s">
        <v>420</v>
      </c>
      <c r="B23" s="17" t="n">
        <v>11583</v>
      </c>
      <c r="C23" s="18">
        <f>(3194.0/B23*100)</f>
        <v/>
      </c>
      <c r="D23" s="19" t="n">
        <v>8389</v>
      </c>
      <c r="E23" s="18" t="n">
        <v>45.19457334</v>
      </c>
      <c r="F23" s="20" t="n">
        <v>3.39212432</v>
      </c>
      <c r="G23" s="18" t="n">
        <v>6.47356274</v>
      </c>
      <c r="H23" s="20" t="n">
        <v>1.79112525</v>
      </c>
      <c r="I23" s="18" t="n">
        <v>36.27384892</v>
      </c>
      <c r="J23" s="20" t="n">
        <v>3.38398449</v>
      </c>
      <c r="K23" s="18" t="n">
        <v>11.06960414</v>
      </c>
      <c r="L23" s="20" t="n">
        <v>2.21195139</v>
      </c>
      <c r="M23" s="18" t="s">
        <v>404</v>
      </c>
      <c r="N23" s="20" t="s">
        <v>404</v>
      </c>
      <c r="O23" s="18" t="n">
        <v>0</v>
      </c>
      <c r="P23" s="20" t="n">
        <v>0</v>
      </c>
      <c r="Q23" s="18" t="n">
        <v>0</v>
      </c>
      <c r="R23" s="20" t="n">
        <v>0</v>
      </c>
      <c r="S23" s="18" t="n">
        <v>0.98841086</v>
      </c>
      <c r="T23" s="20" t="n">
        <v>0.55910578</v>
      </c>
    </row>
    <row r="24" spans="1:20">
      <c r="A24" s="15" t="s">
        <v>421</v>
      </c>
      <c r="B24" s="17" t="n">
        <v>6647</v>
      </c>
      <c r="C24" s="18">
        <f>(0.0/B24*100)</f>
        <v/>
      </c>
      <c r="D24" s="19" t="n">
        <v>6647</v>
      </c>
      <c r="E24" s="18" t="n">
        <v>61.17052296</v>
      </c>
      <c r="F24" s="20" t="n">
        <v>3.92097042</v>
      </c>
      <c r="G24" s="18" t="n">
        <v>13.0571214</v>
      </c>
      <c r="H24" s="20" t="n">
        <v>2.34694267</v>
      </c>
      <c r="I24" s="18" t="n">
        <v>23.98410526</v>
      </c>
      <c r="J24" s="20" t="n">
        <v>3.47409141</v>
      </c>
      <c r="K24" s="18" t="n">
        <v>1.78825038</v>
      </c>
      <c r="L24" s="20" t="n">
        <v>0.97764874</v>
      </c>
      <c r="M24" s="18" t="s">
        <v>404</v>
      </c>
      <c r="N24" s="20" t="s">
        <v>404</v>
      </c>
      <c r="O24" s="18" t="n">
        <v>0</v>
      </c>
      <c r="P24" s="20" t="n">
        <v>0</v>
      </c>
      <c r="Q24" s="18" t="n">
        <v>0</v>
      </c>
      <c r="R24" s="20" t="n">
        <v>0</v>
      </c>
      <c r="S24" s="18" t="n">
        <v>0</v>
      </c>
      <c r="T24" s="20" t="n">
        <v>0</v>
      </c>
    </row>
    <row r="25" spans="1:20">
      <c r="A25" s="15" t="s">
        <v>422</v>
      </c>
      <c r="B25" s="17" t="n">
        <v>5581</v>
      </c>
      <c r="C25" s="18">
        <f>(0.0/B25*100)</f>
        <v/>
      </c>
      <c r="D25" s="19" t="n">
        <v>5581</v>
      </c>
      <c r="E25" s="18" t="n">
        <v>73.63262819000001</v>
      </c>
      <c r="F25" s="20" t="n">
        <v>3.39576521</v>
      </c>
      <c r="G25" s="18" t="n">
        <v>9.487591650000001</v>
      </c>
      <c r="H25" s="20" t="n">
        <v>2.48410466</v>
      </c>
      <c r="I25" s="18" t="n">
        <v>13.93627988</v>
      </c>
      <c r="J25" s="20" t="n">
        <v>2.460911</v>
      </c>
      <c r="K25" s="18" t="n">
        <v>1.05582096</v>
      </c>
      <c r="L25" s="20" t="n">
        <v>0.74040636</v>
      </c>
      <c r="M25" s="18" t="s">
        <v>404</v>
      </c>
      <c r="N25" s="20" t="s">
        <v>404</v>
      </c>
      <c r="O25" s="18" t="n">
        <v>0</v>
      </c>
      <c r="P25" s="20" t="n">
        <v>0</v>
      </c>
      <c r="Q25" s="18" t="n">
        <v>0</v>
      </c>
      <c r="R25" s="20" t="n">
        <v>0</v>
      </c>
      <c r="S25" s="18" t="n">
        <v>1.88767932</v>
      </c>
      <c r="T25" s="20" t="n">
        <v>1.08704826</v>
      </c>
    </row>
    <row r="26" spans="1:20">
      <c r="A26" s="15" t="s">
        <v>423</v>
      </c>
      <c r="B26" s="17" t="n">
        <v>4869</v>
      </c>
      <c r="C26" s="18">
        <f>(11.0/B26*100)</f>
        <v/>
      </c>
      <c r="D26" s="19" t="n">
        <v>4858</v>
      </c>
      <c r="E26" s="18" t="n">
        <v>62.13718762</v>
      </c>
      <c r="F26" s="20" t="n">
        <v>2.52399559</v>
      </c>
      <c r="G26" s="18" t="n">
        <v>20.38304776</v>
      </c>
      <c r="H26" s="20" t="n">
        <v>1.97808261</v>
      </c>
      <c r="I26" s="18" t="n">
        <v>13.67807107</v>
      </c>
      <c r="J26" s="20" t="n">
        <v>2.0971573</v>
      </c>
      <c r="K26" s="18" t="n">
        <v>1.96354845</v>
      </c>
      <c r="L26" s="20" t="n">
        <v>0.91794208</v>
      </c>
      <c r="M26" s="18" t="s">
        <v>404</v>
      </c>
      <c r="N26" s="20" t="s">
        <v>404</v>
      </c>
      <c r="O26" s="18" t="n">
        <v>0</v>
      </c>
      <c r="P26" s="20" t="n">
        <v>0</v>
      </c>
      <c r="Q26" s="18" t="n">
        <v>0</v>
      </c>
      <c r="R26" s="20" t="n">
        <v>0</v>
      </c>
      <c r="S26" s="18" t="n">
        <v>1.8381451</v>
      </c>
      <c r="T26" s="20" t="n">
        <v>0.9372954100000001</v>
      </c>
    </row>
    <row r="27" spans="1:20">
      <c r="A27" s="15" t="s">
        <v>424</v>
      </c>
      <c r="B27" s="17" t="n">
        <v>5299</v>
      </c>
      <c r="C27" s="18">
        <f>(0.0/B27*100)</f>
        <v/>
      </c>
      <c r="D27" s="19" t="n">
        <v>5299</v>
      </c>
      <c r="E27" s="18" t="n">
        <v>36.19882253</v>
      </c>
      <c r="F27" s="20" t="n">
        <v>0.09769091000000001</v>
      </c>
      <c r="G27" s="18" t="n">
        <v>13.79508316</v>
      </c>
      <c r="H27" s="20" t="n">
        <v>0.06487677</v>
      </c>
      <c r="I27" s="18" t="n">
        <v>15.33362308</v>
      </c>
      <c r="J27" s="20" t="n">
        <v>0.08714275</v>
      </c>
      <c r="K27" s="18" t="n">
        <v>27.43600766</v>
      </c>
      <c r="L27" s="20" t="n">
        <v>0.08440293</v>
      </c>
      <c r="M27" s="18" t="s">
        <v>404</v>
      </c>
      <c r="N27" s="20" t="s">
        <v>404</v>
      </c>
      <c r="O27" s="18" t="n">
        <v>0</v>
      </c>
      <c r="P27" s="20" t="n">
        <v>0</v>
      </c>
      <c r="Q27" s="18" t="n">
        <v>0</v>
      </c>
      <c r="R27" s="20" t="n">
        <v>0</v>
      </c>
      <c r="S27" s="18" t="n">
        <v>7.23646357</v>
      </c>
      <c r="T27" s="20" t="n">
        <v>0.0497789</v>
      </c>
    </row>
    <row r="28" spans="1:20">
      <c r="A28" s="15" t="s">
        <v>425</v>
      </c>
      <c r="B28" s="17" t="n">
        <v>7568</v>
      </c>
      <c r="C28" s="18">
        <f>(0.0/B28*100)</f>
        <v/>
      </c>
      <c r="D28" s="19" t="n">
        <v>7568</v>
      </c>
      <c r="E28" s="18" t="n">
        <v>62.35781233</v>
      </c>
      <c r="F28" s="20" t="n">
        <v>3.89760219</v>
      </c>
      <c r="G28" s="18" t="n">
        <v>6.91596203</v>
      </c>
      <c r="H28" s="20" t="n">
        <v>1.66997062</v>
      </c>
      <c r="I28" s="18" t="n">
        <v>12.48227919</v>
      </c>
      <c r="J28" s="20" t="n">
        <v>2.16589261</v>
      </c>
      <c r="K28" s="18" t="n">
        <v>15.70990155</v>
      </c>
      <c r="L28" s="20" t="n">
        <v>2.95668523</v>
      </c>
      <c r="M28" s="18" t="s">
        <v>404</v>
      </c>
      <c r="N28" s="20" t="s">
        <v>404</v>
      </c>
      <c r="O28" s="18" t="n">
        <v>0</v>
      </c>
      <c r="P28" s="20" t="n">
        <v>0</v>
      </c>
      <c r="Q28" s="18" t="n">
        <v>0</v>
      </c>
      <c r="R28" s="20" t="n">
        <v>0</v>
      </c>
      <c r="S28" s="18" t="n">
        <v>2.5340449</v>
      </c>
      <c r="T28" s="20" t="n">
        <v>1.11974208</v>
      </c>
    </row>
    <row r="29" spans="1:20">
      <c r="A29" s="15" t="s">
        <v>426</v>
      </c>
      <c r="B29" s="17" t="n">
        <v>5385</v>
      </c>
      <c r="C29" s="18">
        <f>(1123.0/B29*100)</f>
        <v/>
      </c>
      <c r="D29" s="19" t="n">
        <v>4262</v>
      </c>
      <c r="E29" s="18" t="n">
        <v>33.35802694</v>
      </c>
      <c r="F29" s="20" t="n">
        <v>3.66645463</v>
      </c>
      <c r="G29" s="18" t="n">
        <v>11.74080638</v>
      </c>
      <c r="H29" s="20" t="n">
        <v>2.51119042</v>
      </c>
      <c r="I29" s="18" t="n">
        <v>18.02435032</v>
      </c>
      <c r="J29" s="20" t="n">
        <v>3.14759415</v>
      </c>
      <c r="K29" s="18" t="n">
        <v>35.56284834</v>
      </c>
      <c r="L29" s="20" t="n">
        <v>3.91797028</v>
      </c>
      <c r="M29" s="18" t="s">
        <v>404</v>
      </c>
      <c r="N29" s="20" t="s">
        <v>404</v>
      </c>
      <c r="O29" s="18" t="n">
        <v>0</v>
      </c>
      <c r="P29" s="20" t="n">
        <v>0</v>
      </c>
      <c r="Q29" s="18" t="n">
        <v>0</v>
      </c>
      <c r="R29" s="20" t="n">
        <v>0</v>
      </c>
      <c r="S29" s="18" t="n">
        <v>1.31396802</v>
      </c>
      <c r="T29" s="20" t="n">
        <v>0.96688249</v>
      </c>
    </row>
    <row r="30" spans="1:20">
      <c r="A30" s="15" t="s">
        <v>427</v>
      </c>
      <c r="B30" s="17" t="n">
        <v>4520</v>
      </c>
      <c r="C30" s="18">
        <f>(1076.0/B30*100)</f>
        <v/>
      </c>
      <c r="D30" s="19" t="n">
        <v>3444</v>
      </c>
      <c r="E30" s="18" t="n">
        <v>35.76689868</v>
      </c>
      <c r="F30" s="20" t="n">
        <v>3.99081763</v>
      </c>
      <c r="G30" s="18" t="n">
        <v>32.16917187</v>
      </c>
      <c r="H30" s="20" t="n">
        <v>3.40207762</v>
      </c>
      <c r="I30" s="18" t="n">
        <v>30.04396563</v>
      </c>
      <c r="J30" s="20" t="n">
        <v>3.58290523</v>
      </c>
      <c r="K30" s="18" t="n">
        <v>1.45459941</v>
      </c>
      <c r="L30" s="20" t="n">
        <v>1.0785809</v>
      </c>
      <c r="M30" s="18" t="s">
        <v>404</v>
      </c>
      <c r="N30" s="20" t="s">
        <v>404</v>
      </c>
      <c r="O30" s="18" t="n">
        <v>0</v>
      </c>
      <c r="P30" s="20" t="n">
        <v>0</v>
      </c>
      <c r="Q30" s="18" t="n">
        <v>0</v>
      </c>
      <c r="R30" s="20" t="n">
        <v>0</v>
      </c>
      <c r="S30" s="18" t="n">
        <v>0.56536441</v>
      </c>
      <c r="T30" s="20" t="n">
        <v>0.62431444</v>
      </c>
    </row>
    <row r="31" spans="1:20">
      <c r="A31" s="15" t="s">
        <v>428</v>
      </c>
      <c r="B31" s="17" t="n">
        <v>5456</v>
      </c>
      <c r="C31" s="18">
        <f>(502.0/B31*100)</f>
        <v/>
      </c>
      <c r="D31" s="19" t="n">
        <v>4954</v>
      </c>
      <c r="E31" s="18" t="n">
        <v>32.01257642</v>
      </c>
      <c r="F31" s="20" t="n">
        <v>3.39523907</v>
      </c>
      <c r="G31" s="18" t="n">
        <v>14.22240812</v>
      </c>
      <c r="H31" s="20" t="n">
        <v>2.465293</v>
      </c>
      <c r="I31" s="18" t="n">
        <v>38.67361497</v>
      </c>
      <c r="J31" s="20" t="n">
        <v>3.38649283</v>
      </c>
      <c r="K31" s="18" t="n">
        <v>13.59025475</v>
      </c>
      <c r="L31" s="20" t="n">
        <v>2.39186125</v>
      </c>
      <c r="M31" s="18" t="s">
        <v>404</v>
      </c>
      <c r="N31" s="20" t="s">
        <v>404</v>
      </c>
      <c r="O31" s="18" t="n">
        <v>0</v>
      </c>
      <c r="P31" s="20" t="n">
        <v>0</v>
      </c>
      <c r="Q31" s="18" t="n">
        <v>0</v>
      </c>
      <c r="R31" s="20" t="n">
        <v>0</v>
      </c>
      <c r="S31" s="18" t="n">
        <v>1.50114574</v>
      </c>
      <c r="T31" s="20" t="n">
        <v>0.8684227799999999</v>
      </c>
    </row>
    <row r="32" spans="1:20">
      <c r="A32" s="15" t="s">
        <v>429</v>
      </c>
      <c r="B32" s="17" t="n">
        <v>4478</v>
      </c>
      <c r="C32" s="18">
        <f>(0.0/B32*100)</f>
        <v/>
      </c>
      <c r="D32" s="19" t="n">
        <v>4478</v>
      </c>
      <c r="E32" s="18" t="n">
        <v>46.92109618</v>
      </c>
      <c r="F32" s="20" t="n">
        <v>4.2274714</v>
      </c>
      <c r="G32" s="18" t="n">
        <v>23.21558117</v>
      </c>
      <c r="H32" s="20" t="n">
        <v>3.56172526</v>
      </c>
      <c r="I32" s="18" t="n">
        <v>27.4135268</v>
      </c>
      <c r="J32" s="20" t="n">
        <v>3.70293779</v>
      </c>
      <c r="K32" s="18" t="n">
        <v>1.84880918</v>
      </c>
      <c r="L32" s="20" t="n">
        <v>1.09093301</v>
      </c>
      <c r="M32" s="18" t="s">
        <v>404</v>
      </c>
      <c r="N32" s="20" t="s">
        <v>404</v>
      </c>
      <c r="O32" s="18" t="n">
        <v>0</v>
      </c>
      <c r="P32" s="20" t="n">
        <v>0</v>
      </c>
      <c r="Q32" s="18" t="n">
        <v>0</v>
      </c>
      <c r="R32" s="20" t="n">
        <v>0</v>
      </c>
      <c r="S32" s="18" t="n">
        <v>0.6009866699999999</v>
      </c>
      <c r="T32" s="20" t="n">
        <v>0.59955033</v>
      </c>
    </row>
    <row r="33" spans="1:20">
      <c r="A33" s="15" t="s">
        <v>430</v>
      </c>
      <c r="B33" s="17" t="n">
        <v>7325</v>
      </c>
      <c r="C33" s="18">
        <f>(29.0/B33*100)</f>
        <v/>
      </c>
      <c r="D33" s="19" t="n">
        <v>7296</v>
      </c>
      <c r="E33" s="18" t="n">
        <v>63.66443412</v>
      </c>
      <c r="F33" s="20" t="n">
        <v>3.62006493</v>
      </c>
      <c r="G33" s="18" t="n">
        <v>13.92395082</v>
      </c>
      <c r="H33" s="20" t="n">
        <v>2.52566296</v>
      </c>
      <c r="I33" s="18" t="n">
        <v>21.65942349</v>
      </c>
      <c r="J33" s="20" t="n">
        <v>2.96571344</v>
      </c>
      <c r="K33" s="18" t="n">
        <v>0.47276569</v>
      </c>
      <c r="L33" s="20" t="n">
        <v>0.18250833</v>
      </c>
      <c r="M33" s="18" t="s">
        <v>404</v>
      </c>
      <c r="N33" s="20" t="s">
        <v>404</v>
      </c>
      <c r="O33" s="18" t="n">
        <v>0</v>
      </c>
      <c r="P33" s="20" t="n">
        <v>0</v>
      </c>
      <c r="Q33" s="18" t="n">
        <v>0</v>
      </c>
      <c r="R33" s="20" t="n">
        <v>0</v>
      </c>
      <c r="S33" s="18" t="n">
        <v>0.27942589</v>
      </c>
      <c r="T33" s="20" t="n">
        <v>0.20637544</v>
      </c>
    </row>
    <row r="34" spans="1:20">
      <c r="A34" s="15" t="s">
        <v>431</v>
      </c>
      <c r="B34" s="17" t="n">
        <v>6350</v>
      </c>
      <c r="C34" s="18">
        <f>(0.0/B34*100)</f>
        <v/>
      </c>
      <c r="D34" s="19" t="n">
        <v>6350</v>
      </c>
      <c r="E34" s="18" t="n">
        <v>51.47063011</v>
      </c>
      <c r="F34" s="20" t="n">
        <v>3.37280851</v>
      </c>
      <c r="G34" s="18" t="n">
        <v>29.77162553</v>
      </c>
      <c r="H34" s="20" t="n">
        <v>2.98023228</v>
      </c>
      <c r="I34" s="18" t="n">
        <v>13.85131611</v>
      </c>
      <c r="J34" s="20" t="n">
        <v>2.29166733</v>
      </c>
      <c r="K34" s="18" t="n">
        <v>3.79048489</v>
      </c>
      <c r="L34" s="20" t="n">
        <v>1.15587316</v>
      </c>
      <c r="M34" s="18" t="s">
        <v>404</v>
      </c>
      <c r="N34" s="20" t="s">
        <v>404</v>
      </c>
      <c r="O34" s="18" t="n">
        <v>0</v>
      </c>
      <c r="P34" s="20" t="n">
        <v>0</v>
      </c>
      <c r="Q34" s="18" t="n">
        <v>0</v>
      </c>
      <c r="R34" s="20" t="n">
        <v>0</v>
      </c>
      <c r="S34" s="18" t="n">
        <v>1.11594336</v>
      </c>
      <c r="T34" s="20" t="n">
        <v>0.74882475</v>
      </c>
    </row>
    <row r="35" spans="1:20">
      <c r="A35" s="15" t="s">
        <v>432</v>
      </c>
      <c r="B35" s="17" t="n">
        <v>6406</v>
      </c>
      <c r="C35" s="18">
        <f>(443.0/B35*100)</f>
        <v/>
      </c>
      <c r="D35" s="19" t="n">
        <v>5963</v>
      </c>
      <c r="E35" s="18" t="n">
        <v>33.63738462</v>
      </c>
      <c r="F35" s="20" t="n">
        <v>0.493758</v>
      </c>
      <c r="G35" s="18" t="n">
        <v>45.75658013</v>
      </c>
      <c r="H35" s="20" t="n">
        <v>0.55430048</v>
      </c>
      <c r="I35" s="18" t="n">
        <v>17.46828882</v>
      </c>
      <c r="J35" s="20" t="n">
        <v>0.39352388</v>
      </c>
      <c r="K35" s="18" t="n">
        <v>2.78463473</v>
      </c>
      <c r="L35" s="20" t="n">
        <v>0.08275862</v>
      </c>
      <c r="M35" s="18" t="s">
        <v>404</v>
      </c>
      <c r="N35" s="20" t="s">
        <v>404</v>
      </c>
      <c r="O35" s="18" t="n">
        <v>0</v>
      </c>
      <c r="P35" s="20" t="n">
        <v>0</v>
      </c>
      <c r="Q35" s="18" t="n">
        <v>0</v>
      </c>
      <c r="R35" s="20" t="n">
        <v>0</v>
      </c>
      <c r="S35" s="18" t="n">
        <v>0.35311171</v>
      </c>
      <c r="T35" s="20" t="n">
        <v>0.02911372</v>
      </c>
    </row>
    <row r="36" spans="1:20">
      <c r="A36" s="15" t="s">
        <v>433</v>
      </c>
      <c r="B36" s="17" t="n">
        <v>6736</v>
      </c>
      <c r="C36" s="18">
        <f>(10.0/B36*100)</f>
        <v/>
      </c>
      <c r="D36" s="19" t="n">
        <v>6726</v>
      </c>
      <c r="E36" s="18" t="n">
        <v>48.09633139</v>
      </c>
      <c r="F36" s="20" t="n">
        <v>3.96933633</v>
      </c>
      <c r="G36" s="18" t="n">
        <v>15.05703916</v>
      </c>
      <c r="H36" s="20" t="n">
        <v>2.75495142</v>
      </c>
      <c r="I36" s="18" t="n">
        <v>21.75789277</v>
      </c>
      <c r="J36" s="20" t="n">
        <v>3.0620161</v>
      </c>
      <c r="K36" s="18" t="n">
        <v>12.45528596</v>
      </c>
      <c r="L36" s="20" t="n">
        <v>2.51889014</v>
      </c>
      <c r="M36" s="18" t="s">
        <v>404</v>
      </c>
      <c r="N36" s="20" t="s">
        <v>404</v>
      </c>
      <c r="O36" s="18" t="n">
        <v>0</v>
      </c>
      <c r="P36" s="20" t="n">
        <v>0</v>
      </c>
      <c r="Q36" s="18" t="n">
        <v>0</v>
      </c>
      <c r="R36" s="20" t="n">
        <v>0</v>
      </c>
      <c r="S36" s="18" t="n">
        <v>2.63345072</v>
      </c>
      <c r="T36" s="20" t="n">
        <v>1.03472085</v>
      </c>
    </row>
    <row r="37" spans="1:20">
      <c r="A37" s="15" t="s">
        <v>434</v>
      </c>
      <c r="B37" s="17" t="n">
        <v>5458</v>
      </c>
      <c r="C37" s="18">
        <f>(0.0/B37*100)</f>
        <v/>
      </c>
      <c r="D37" s="19" t="n">
        <v>5458</v>
      </c>
      <c r="E37" s="18" t="n">
        <v>42.45904428</v>
      </c>
      <c r="F37" s="20" t="n">
        <v>3.38320617</v>
      </c>
      <c r="G37" s="18" t="n">
        <v>26.16066536</v>
      </c>
      <c r="H37" s="20" t="n">
        <v>3.29325255</v>
      </c>
      <c r="I37" s="18" t="n">
        <v>27.45702382</v>
      </c>
      <c r="J37" s="20" t="n">
        <v>3.32008624</v>
      </c>
      <c r="K37" s="18" t="n">
        <v>1.84115006</v>
      </c>
      <c r="L37" s="20" t="n">
        <v>0.88547309</v>
      </c>
      <c r="M37" s="18" t="s">
        <v>404</v>
      </c>
      <c r="N37" s="20" t="s">
        <v>404</v>
      </c>
      <c r="O37" s="18" t="n">
        <v>0</v>
      </c>
      <c r="P37" s="20" t="n">
        <v>0</v>
      </c>
      <c r="Q37" s="18" t="n">
        <v>0</v>
      </c>
      <c r="R37" s="20" t="n">
        <v>0</v>
      </c>
      <c r="S37" s="18" t="n">
        <v>2.08211648</v>
      </c>
      <c r="T37" s="20" t="n">
        <v>1.16526311</v>
      </c>
    </row>
    <row r="38" spans="1:20">
      <c r="A38" s="15" t="s">
        <v>435</v>
      </c>
      <c r="B38" s="17" t="n">
        <v>5860</v>
      </c>
      <c r="C38" s="18">
        <f>(268.0/B38*100)</f>
        <v/>
      </c>
      <c r="D38" s="19" t="n">
        <v>5592</v>
      </c>
      <c r="E38" s="18" t="n">
        <v>25.40782435</v>
      </c>
      <c r="F38" s="20" t="n">
        <v>2.96531633</v>
      </c>
      <c r="G38" s="18" t="n">
        <v>34.00798392</v>
      </c>
      <c r="H38" s="20" t="n">
        <v>3.97776426</v>
      </c>
      <c r="I38" s="18" t="n">
        <v>22.34720275</v>
      </c>
      <c r="J38" s="20" t="n">
        <v>3.18902623</v>
      </c>
      <c r="K38" s="18" t="n">
        <v>15.91275219</v>
      </c>
      <c r="L38" s="20" t="n">
        <v>2.90347573</v>
      </c>
      <c r="M38" s="18" t="s">
        <v>404</v>
      </c>
      <c r="N38" s="20" t="s">
        <v>404</v>
      </c>
      <c r="O38" s="18" t="n">
        <v>0</v>
      </c>
      <c r="P38" s="20" t="n">
        <v>0</v>
      </c>
      <c r="Q38" s="18" t="n">
        <v>0</v>
      </c>
      <c r="R38" s="20" t="n">
        <v>0</v>
      </c>
      <c r="S38" s="18" t="n">
        <v>2.32423678</v>
      </c>
      <c r="T38" s="20" t="n">
        <v>1.11516256</v>
      </c>
    </row>
    <row r="39" spans="1:20">
      <c r="A39" s="15" t="s">
        <v>436</v>
      </c>
      <c r="B39" s="17" t="n">
        <v>5895</v>
      </c>
      <c r="C39" s="18">
        <f>(0.0/B39*100)</f>
        <v/>
      </c>
      <c r="D39" s="19" t="n">
        <v>5895</v>
      </c>
      <c r="E39" s="18" t="n">
        <v>41.87210807</v>
      </c>
      <c r="F39" s="20" t="n">
        <v>3.57701534</v>
      </c>
      <c r="G39" s="18" t="n">
        <v>14.39551223</v>
      </c>
      <c r="H39" s="20" t="n">
        <v>2.9611696</v>
      </c>
      <c r="I39" s="18" t="n">
        <v>37.24787845</v>
      </c>
      <c r="J39" s="20" t="n">
        <v>3.58519813</v>
      </c>
      <c r="K39" s="18" t="n">
        <v>6.48450125</v>
      </c>
      <c r="L39" s="20" t="n">
        <v>2.18867954</v>
      </c>
      <c r="M39" s="18" t="s">
        <v>404</v>
      </c>
      <c r="N39" s="20" t="s">
        <v>404</v>
      </c>
      <c r="O39" s="18" t="n">
        <v>0</v>
      </c>
      <c r="P39" s="20" t="n">
        <v>0</v>
      </c>
      <c r="Q39" s="18" t="n">
        <v>0</v>
      </c>
      <c r="R39" s="20" t="n">
        <v>0</v>
      </c>
      <c r="S39" s="18" t="n">
        <v>0</v>
      </c>
      <c r="T39" s="20" t="n">
        <v>0</v>
      </c>
    </row>
    <row r="40" spans="1:20">
      <c r="A40" s="15" t="s">
        <v>437</v>
      </c>
      <c r="B40" s="17" t="n">
        <v>14157</v>
      </c>
      <c r="C40" s="18">
        <f>(2978.0/B40*100)</f>
        <v/>
      </c>
      <c r="D40" s="19" t="n">
        <v>11179</v>
      </c>
      <c r="E40" s="18" t="n">
        <v>50.4000093</v>
      </c>
      <c r="F40" s="20" t="n">
        <v>3.61017793</v>
      </c>
      <c r="G40" s="18" t="n">
        <v>25.7017851</v>
      </c>
      <c r="H40" s="20" t="n">
        <v>3.29090603</v>
      </c>
      <c r="I40" s="18" t="n">
        <v>18.66623647</v>
      </c>
      <c r="J40" s="20" t="n">
        <v>3.03954404</v>
      </c>
      <c r="K40" s="18" t="n">
        <v>3.40752055</v>
      </c>
      <c r="L40" s="20" t="n">
        <v>0.95302659</v>
      </c>
      <c r="M40" s="18" t="s">
        <v>404</v>
      </c>
      <c r="N40" s="20" t="s">
        <v>404</v>
      </c>
      <c r="O40" s="18" t="n">
        <v>0</v>
      </c>
      <c r="P40" s="20" t="n">
        <v>0</v>
      </c>
      <c r="Q40" s="18" t="n">
        <v>0</v>
      </c>
      <c r="R40" s="20" t="n">
        <v>0</v>
      </c>
      <c r="S40" s="18" t="n">
        <v>1.82444859</v>
      </c>
      <c r="T40" s="20" t="n">
        <v>1.20416348</v>
      </c>
    </row>
    <row r="41" spans="1:20">
      <c r="A41" s="15" t="s">
        <v>438</v>
      </c>
      <c r="B41" s="17" t="n">
        <v>5712</v>
      </c>
      <c r="C41" s="18">
        <f>(99.0/B41*100)</f>
        <v/>
      </c>
      <c r="D41" s="19" t="n">
        <v>5613</v>
      </c>
      <c r="E41" s="18" t="n">
        <v>48.19328346</v>
      </c>
      <c r="F41" s="20" t="n">
        <v>4.19759281</v>
      </c>
      <c r="G41" s="18" t="n">
        <v>29.00467996</v>
      </c>
      <c r="H41" s="20" t="n">
        <v>3.63888625</v>
      </c>
      <c r="I41" s="18" t="n">
        <v>17.48702661</v>
      </c>
      <c r="J41" s="20" t="n">
        <v>2.9660524</v>
      </c>
      <c r="K41" s="18" t="n">
        <v>4.12612338</v>
      </c>
      <c r="L41" s="20" t="n">
        <v>1.61950697</v>
      </c>
      <c r="M41" s="18" t="s">
        <v>404</v>
      </c>
      <c r="N41" s="20" t="s">
        <v>404</v>
      </c>
      <c r="O41" s="18" t="n">
        <v>0</v>
      </c>
      <c r="P41" s="20" t="n">
        <v>0</v>
      </c>
      <c r="Q41" s="18" t="n">
        <v>0</v>
      </c>
      <c r="R41" s="20" t="n">
        <v>0</v>
      </c>
      <c r="S41" s="18" t="n">
        <v>1.18888659</v>
      </c>
      <c r="T41" s="20" t="n">
        <v>0.85145929</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35.93749994</v>
      </c>
      <c r="F44" s="20" t="n">
        <v>3.95288265</v>
      </c>
      <c r="G44" s="18" t="n">
        <v>32.02482127</v>
      </c>
      <c r="H44" s="20" t="n">
        <v>3.86656098</v>
      </c>
      <c r="I44" s="18" t="n">
        <v>25.65589236</v>
      </c>
      <c r="J44" s="20" t="n">
        <v>3.25019416</v>
      </c>
      <c r="K44" s="18" t="n">
        <v>0</v>
      </c>
      <c r="L44" s="20" t="n">
        <v>0</v>
      </c>
      <c r="M44" s="18" t="s">
        <v>404</v>
      </c>
      <c r="N44" s="20" t="s">
        <v>404</v>
      </c>
      <c r="O44" s="18" t="n">
        <v>0</v>
      </c>
      <c r="P44" s="20" t="n">
        <v>0</v>
      </c>
      <c r="Q44" s="18" t="n">
        <v>0</v>
      </c>
      <c r="R44" s="20" t="n">
        <v>0</v>
      </c>
      <c r="S44" s="18" t="n">
        <v>6.38178642</v>
      </c>
      <c r="T44" s="20" t="n">
        <v>1.54859839</v>
      </c>
    </row>
    <row r="45" spans="1:20">
      <c r="A45" s="15" t="s">
        <v>442</v>
      </c>
      <c r="B45" s="17" t="n">
        <v>5519</v>
      </c>
      <c r="C45" s="18">
        <f>(0.0/B45*100)</f>
        <v/>
      </c>
      <c r="D45" s="19" t="n">
        <v>5519</v>
      </c>
      <c r="E45" s="18" t="n">
        <v>60.6497049</v>
      </c>
      <c r="F45" s="20" t="n">
        <v>3.69194537</v>
      </c>
      <c r="G45" s="18" t="n">
        <v>10.82436632</v>
      </c>
      <c r="H45" s="20" t="n">
        <v>2.73005607</v>
      </c>
      <c r="I45" s="18" t="n">
        <v>23.4558836</v>
      </c>
      <c r="J45" s="20" t="n">
        <v>3.47102768</v>
      </c>
      <c r="K45" s="18" t="n">
        <v>1.36515251</v>
      </c>
      <c r="L45" s="20" t="n">
        <v>0.88901238</v>
      </c>
      <c r="M45" s="18" t="s">
        <v>404</v>
      </c>
      <c r="N45" s="20" t="s">
        <v>404</v>
      </c>
      <c r="O45" s="18" t="n">
        <v>0</v>
      </c>
      <c r="P45" s="20" t="n">
        <v>0</v>
      </c>
      <c r="Q45" s="18" t="n">
        <v>0</v>
      </c>
      <c r="R45" s="20" t="n">
        <v>0</v>
      </c>
      <c r="S45" s="18" t="n">
        <v>3.70489267</v>
      </c>
      <c r="T45" s="20" t="n">
        <v>1.55368942</v>
      </c>
    </row>
    <row r="46" spans="1:20">
      <c r="A46" s="15" t="s">
        <v>443</v>
      </c>
      <c r="B46" s="17" t="n">
        <v>23141</v>
      </c>
      <c r="C46" s="18">
        <f>(4196.0/B46*100)</f>
        <v/>
      </c>
      <c r="D46" s="19" t="n">
        <v>18945</v>
      </c>
      <c r="E46" s="18" t="n">
        <v>59.00273501</v>
      </c>
      <c r="F46" s="20" t="n">
        <v>2.47123858</v>
      </c>
      <c r="G46" s="18" t="n">
        <v>8.26513684</v>
      </c>
      <c r="H46" s="20" t="n">
        <v>1.58598268</v>
      </c>
      <c r="I46" s="18" t="n">
        <v>21.35007702</v>
      </c>
      <c r="J46" s="20" t="n">
        <v>2.05993973</v>
      </c>
      <c r="K46" s="18" t="n">
        <v>10.95506736</v>
      </c>
      <c r="L46" s="20" t="n">
        <v>1.29413579</v>
      </c>
      <c r="M46" s="18" t="s">
        <v>404</v>
      </c>
      <c r="N46" s="20" t="s">
        <v>404</v>
      </c>
      <c r="O46" s="18" t="n">
        <v>0</v>
      </c>
      <c r="P46" s="20" t="n">
        <v>0</v>
      </c>
      <c r="Q46" s="18" t="n">
        <v>0</v>
      </c>
      <c r="R46" s="20" t="n">
        <v>0</v>
      </c>
      <c r="S46" s="18" t="n">
        <v>0.42698377</v>
      </c>
      <c r="T46" s="20" t="n">
        <v>0.2184913</v>
      </c>
    </row>
    <row r="47" spans="1:20">
      <c r="A47" s="15" t="s">
        <v>444</v>
      </c>
      <c r="B47" s="17" t="n">
        <v>5928</v>
      </c>
      <c r="C47" s="18">
        <f>(0.0/B47*100)</f>
        <v/>
      </c>
      <c r="D47" s="19" t="n">
        <v>5928</v>
      </c>
      <c r="E47" s="18" t="n">
        <v>50.72743804</v>
      </c>
      <c r="F47" s="20" t="n">
        <v>3.62690095</v>
      </c>
      <c r="G47" s="18" t="n">
        <v>22.85359292</v>
      </c>
      <c r="H47" s="20" t="n">
        <v>3.31402524</v>
      </c>
      <c r="I47" s="18" t="n">
        <v>19.72469232</v>
      </c>
      <c r="J47" s="20" t="n">
        <v>2.91805576</v>
      </c>
      <c r="K47" s="18" t="n">
        <v>6.03600723</v>
      </c>
      <c r="L47" s="20" t="n">
        <v>1.92525273</v>
      </c>
      <c r="M47" s="18" t="s">
        <v>404</v>
      </c>
      <c r="N47" s="20" t="s">
        <v>404</v>
      </c>
      <c r="O47" s="18" t="n">
        <v>0</v>
      </c>
      <c r="P47" s="20" t="n">
        <v>0</v>
      </c>
      <c r="Q47" s="18" t="n">
        <v>0</v>
      </c>
      <c r="R47" s="20" t="n">
        <v>0</v>
      </c>
      <c r="S47" s="18" t="n">
        <v>0.65826949</v>
      </c>
      <c r="T47" s="20" t="n">
        <v>0.65206287</v>
      </c>
    </row>
    <row r="48" spans="1:20">
      <c r="A48" s="15" t="s">
        <v>445</v>
      </c>
      <c r="B48" s="17" t="n">
        <v>9841</v>
      </c>
      <c r="C48" s="18">
        <f>(40.0/B48*100)</f>
        <v/>
      </c>
      <c r="D48" s="19" t="n">
        <v>9801</v>
      </c>
      <c r="E48" s="18" t="n">
        <v>63.64563126</v>
      </c>
      <c r="F48" s="20" t="n">
        <v>4.11333068</v>
      </c>
      <c r="G48" s="18" t="n">
        <v>7.33468839</v>
      </c>
      <c r="H48" s="20" t="n">
        <v>1.9348115</v>
      </c>
      <c r="I48" s="18" t="n">
        <v>26.64760625</v>
      </c>
      <c r="J48" s="20" t="n">
        <v>3.55877536</v>
      </c>
      <c r="K48" s="18" t="n">
        <v>2.33646549</v>
      </c>
      <c r="L48" s="20" t="n">
        <v>1.12184301</v>
      </c>
      <c r="M48" s="18" t="s">
        <v>404</v>
      </c>
      <c r="N48" s="20" t="s">
        <v>404</v>
      </c>
      <c r="O48" s="18" t="n">
        <v>0</v>
      </c>
      <c r="P48" s="20" t="n">
        <v>0</v>
      </c>
      <c r="Q48" s="18" t="n">
        <v>0</v>
      </c>
      <c r="R48" s="20" t="n">
        <v>0</v>
      </c>
      <c r="S48" s="18" t="n">
        <v>0.03560861</v>
      </c>
      <c r="T48" s="20" t="n">
        <v>0.03485269</v>
      </c>
    </row>
    <row r="49" spans="1:20">
      <c r="A49" s="15" t="s">
        <v>446</v>
      </c>
      <c r="B49" s="17" t="n">
        <v>6349</v>
      </c>
      <c r="C49" s="18">
        <f>(52.0/B49*100)</f>
        <v/>
      </c>
      <c r="D49" s="19" t="n">
        <v>6297</v>
      </c>
      <c r="E49" s="18" t="n">
        <v>60.97246423</v>
      </c>
      <c r="F49" s="20" t="n">
        <v>3.82047213</v>
      </c>
      <c r="G49" s="18" t="n">
        <v>9.69193153</v>
      </c>
      <c r="H49" s="20" t="n">
        <v>2.019379</v>
      </c>
      <c r="I49" s="18" t="n">
        <v>17.90369346</v>
      </c>
      <c r="J49" s="20" t="n">
        <v>2.91107563</v>
      </c>
      <c r="K49" s="18" t="n">
        <v>7.54867406</v>
      </c>
      <c r="L49" s="20" t="n">
        <v>2.12423462</v>
      </c>
      <c r="M49" s="18" t="s">
        <v>404</v>
      </c>
      <c r="N49" s="20" t="s">
        <v>404</v>
      </c>
      <c r="O49" s="18" t="n">
        <v>0</v>
      </c>
      <c r="P49" s="20" t="n">
        <v>0</v>
      </c>
      <c r="Q49" s="18" t="n">
        <v>0</v>
      </c>
      <c r="R49" s="20" t="n">
        <v>0</v>
      </c>
      <c r="S49" s="18" t="n">
        <v>3.88323672</v>
      </c>
      <c r="T49" s="20" t="n">
        <v>1.2436839</v>
      </c>
    </row>
    <row r="50" spans="1:20">
      <c r="A50" s="15" t="s">
        <v>447</v>
      </c>
      <c r="B50" s="17" t="n">
        <v>11795</v>
      </c>
      <c r="C50" s="18">
        <f>(1031.0/B50*100)</f>
        <v/>
      </c>
      <c r="D50" s="19" t="n">
        <v>10764</v>
      </c>
      <c r="E50" s="18" t="n">
        <v>72.32801112999999</v>
      </c>
      <c r="F50" s="20" t="n">
        <v>2.87053348</v>
      </c>
      <c r="G50" s="18" t="n">
        <v>5.85223844</v>
      </c>
      <c r="H50" s="20" t="n">
        <v>1.59218191</v>
      </c>
      <c r="I50" s="18" t="n">
        <v>14.29878303</v>
      </c>
      <c r="J50" s="20" t="n">
        <v>2.48265974</v>
      </c>
      <c r="K50" s="18" t="n">
        <v>6.80905366</v>
      </c>
      <c r="L50" s="20" t="n">
        <v>1.65182023</v>
      </c>
      <c r="M50" s="18" t="s">
        <v>404</v>
      </c>
      <c r="N50" s="20" t="s">
        <v>404</v>
      </c>
      <c r="O50" s="18" t="n">
        <v>0</v>
      </c>
      <c r="P50" s="20" t="n">
        <v>0</v>
      </c>
      <c r="Q50" s="18" t="n">
        <v>0</v>
      </c>
      <c r="R50" s="20" t="n">
        <v>0</v>
      </c>
      <c r="S50" s="18" t="n">
        <v>0.71191374</v>
      </c>
      <c r="T50" s="20" t="n">
        <v>0.50876722</v>
      </c>
    </row>
    <row r="51" spans="1:20">
      <c r="A51" s="15" t="s">
        <v>448</v>
      </c>
      <c r="B51" s="17" t="n">
        <v>6866</v>
      </c>
      <c r="C51" s="18">
        <f>(0.0/B51*100)</f>
        <v/>
      </c>
      <c r="D51" s="19" t="n">
        <v>6866</v>
      </c>
      <c r="E51" s="18" t="n">
        <v>52.54516007</v>
      </c>
      <c r="F51" s="20" t="n">
        <v>3.55807256</v>
      </c>
      <c r="G51" s="18" t="n">
        <v>13.75340847</v>
      </c>
      <c r="H51" s="20" t="n">
        <v>2.49218025</v>
      </c>
      <c r="I51" s="18" t="n">
        <v>23.03870143</v>
      </c>
      <c r="J51" s="20" t="n">
        <v>3.02883558</v>
      </c>
      <c r="K51" s="18" t="n">
        <v>10.66273002</v>
      </c>
      <c r="L51" s="20" t="n">
        <v>1.98751621</v>
      </c>
      <c r="M51" s="18" t="s">
        <v>404</v>
      </c>
      <c r="N51" s="20" t="s">
        <v>404</v>
      </c>
      <c r="O51" s="18" t="n">
        <v>0</v>
      </c>
      <c r="P51" s="20" t="n">
        <v>0</v>
      </c>
      <c r="Q51" s="18" t="n">
        <v>0</v>
      </c>
      <c r="R51" s="20" t="n">
        <v>0</v>
      </c>
      <c r="S51" s="18" t="n">
        <v>0</v>
      </c>
      <c r="T51" s="20" t="n">
        <v>0</v>
      </c>
    </row>
    <row r="52" spans="1:20">
      <c r="A52" s="15" t="s">
        <v>449</v>
      </c>
      <c r="B52" s="17" t="n">
        <v>5809</v>
      </c>
      <c r="C52" s="18">
        <f>(0.0/B52*100)</f>
        <v/>
      </c>
      <c r="D52" s="19" t="n">
        <v>5809</v>
      </c>
      <c r="E52" s="18" t="n">
        <v>54.22923414</v>
      </c>
      <c r="F52" s="20" t="n">
        <v>3.94877795</v>
      </c>
      <c r="G52" s="18" t="n">
        <v>17.70883545</v>
      </c>
      <c r="H52" s="20" t="n">
        <v>3.22639035</v>
      </c>
      <c r="I52" s="18" t="n">
        <v>25.23608812</v>
      </c>
      <c r="J52" s="20" t="n">
        <v>3.48689091</v>
      </c>
      <c r="K52" s="18" t="n">
        <v>2.25294325</v>
      </c>
      <c r="L52" s="20" t="n">
        <v>1.04877722</v>
      </c>
      <c r="M52" s="18" t="s">
        <v>404</v>
      </c>
      <c r="N52" s="20" t="s">
        <v>404</v>
      </c>
      <c r="O52" s="18" t="n">
        <v>0</v>
      </c>
      <c r="P52" s="20" t="n">
        <v>0</v>
      </c>
      <c r="Q52" s="18" t="n">
        <v>0</v>
      </c>
      <c r="R52" s="20" t="n">
        <v>0</v>
      </c>
      <c r="S52" s="18" t="n">
        <v>0.57289904</v>
      </c>
      <c r="T52" s="20" t="n">
        <v>0.57220821</v>
      </c>
    </row>
    <row r="53" spans="1:20">
      <c r="A53" s="15" t="s">
        <v>450</v>
      </c>
      <c r="B53" s="17" t="n">
        <v>5571</v>
      </c>
      <c r="C53" s="18">
        <f>(0.0/B53*100)</f>
        <v/>
      </c>
      <c r="D53" s="19" t="n">
        <v>5571</v>
      </c>
      <c r="E53" s="18" t="n">
        <v>55.20177664</v>
      </c>
      <c r="F53" s="20" t="n">
        <v>0.16240418</v>
      </c>
      <c r="G53" s="18" t="n">
        <v>5.93544948</v>
      </c>
      <c r="H53" s="20" t="n">
        <v>0.07881196</v>
      </c>
      <c r="I53" s="18" t="n">
        <v>30.07953211</v>
      </c>
      <c r="J53" s="20" t="n">
        <v>0.13867373</v>
      </c>
      <c r="K53" s="18" t="n">
        <v>6.41202018</v>
      </c>
      <c r="L53" s="20" t="n">
        <v>0.0540035</v>
      </c>
      <c r="M53" s="18" t="s">
        <v>404</v>
      </c>
      <c r="N53" s="20" t="s">
        <v>404</v>
      </c>
      <c r="O53" s="18" t="n">
        <v>0</v>
      </c>
      <c r="P53" s="20" t="n">
        <v>0</v>
      </c>
      <c r="Q53" s="18" t="n">
        <v>0</v>
      </c>
      <c r="R53" s="20" t="n">
        <v>0</v>
      </c>
      <c r="S53" s="18" t="n">
        <v>2.37122159</v>
      </c>
      <c r="T53" s="20" t="n">
        <v>0.02696501</v>
      </c>
    </row>
    <row r="54" spans="1:20">
      <c r="A54" s="15" t="s">
        <v>451</v>
      </c>
      <c r="B54" s="17" t="n">
        <v>4740</v>
      </c>
      <c r="C54" s="18">
        <f>(199.0/B54*100)</f>
        <v/>
      </c>
      <c r="D54" s="19" t="n">
        <v>4541</v>
      </c>
      <c r="E54" s="18" t="n">
        <v>79.73828487999999</v>
      </c>
      <c r="F54" s="20" t="n">
        <v>3.3166238</v>
      </c>
      <c r="G54" s="18" t="n">
        <v>9.068259680000001</v>
      </c>
      <c r="H54" s="20" t="n">
        <v>2.32556215</v>
      </c>
      <c r="I54" s="18" t="n">
        <v>6.5679471</v>
      </c>
      <c r="J54" s="20" t="n">
        <v>2.04612657</v>
      </c>
      <c r="K54" s="18" t="n">
        <v>4.62550834</v>
      </c>
      <c r="L54" s="20" t="n">
        <v>1.6152268</v>
      </c>
      <c r="M54" s="18" t="s">
        <v>404</v>
      </c>
      <c r="N54" s="20" t="s">
        <v>404</v>
      </c>
      <c r="O54" s="18" t="n">
        <v>0</v>
      </c>
      <c r="P54" s="20" t="n">
        <v>0</v>
      </c>
      <c r="Q54" s="18" t="n">
        <v>0</v>
      </c>
      <c r="R54" s="20" t="n">
        <v>0</v>
      </c>
      <c r="S54" s="18" t="n">
        <v>0</v>
      </c>
      <c r="T54" s="20" t="n">
        <v>0</v>
      </c>
    </row>
    <row r="55" spans="1:20">
      <c r="A55" s="15" t="s">
        <v>452</v>
      </c>
      <c r="B55" s="17" t="n">
        <v>5316</v>
      </c>
      <c r="C55" s="18">
        <f>(43.0/B55*100)</f>
        <v/>
      </c>
      <c r="D55" s="19" t="n">
        <v>5273</v>
      </c>
      <c r="E55" s="18" t="n">
        <v>42.76997298</v>
      </c>
      <c r="F55" s="20" t="n">
        <v>3.06684365</v>
      </c>
      <c r="G55" s="18" t="n">
        <v>12.70821</v>
      </c>
      <c r="H55" s="20" t="n">
        <v>2.07592201</v>
      </c>
      <c r="I55" s="18" t="n">
        <v>22.09297987</v>
      </c>
      <c r="J55" s="20" t="n">
        <v>2.40632779</v>
      </c>
      <c r="K55" s="18" t="n">
        <v>1.90311921</v>
      </c>
      <c r="L55" s="20" t="n">
        <v>0.8101539800000001</v>
      </c>
      <c r="M55" s="18" t="s">
        <v>404</v>
      </c>
      <c r="N55" s="20" t="s">
        <v>404</v>
      </c>
      <c r="O55" s="18" t="n">
        <v>0</v>
      </c>
      <c r="P55" s="20" t="n">
        <v>0</v>
      </c>
      <c r="Q55" s="18" t="n">
        <v>0</v>
      </c>
      <c r="R55" s="20" t="n">
        <v>0</v>
      </c>
      <c r="S55" s="18" t="n">
        <v>20.52571794</v>
      </c>
      <c r="T55" s="20" t="n">
        <v>2.27057357</v>
      </c>
    </row>
    <row r="56" spans="1:20">
      <c r="A56" s="15" t="s">
        <v>453</v>
      </c>
      <c r="B56" s="17" t="n">
        <v>5359</v>
      </c>
      <c r="C56" s="18">
        <f>(0.0/B56*100)</f>
        <v/>
      </c>
      <c r="D56" s="19" t="n">
        <v>5359</v>
      </c>
      <c r="E56" s="18" t="n">
        <v>65.67613255000001</v>
      </c>
      <c r="F56" s="20" t="n">
        <v>4.12517767</v>
      </c>
      <c r="G56" s="18" t="n">
        <v>14.54519878</v>
      </c>
      <c r="H56" s="20" t="n">
        <v>2.85776336</v>
      </c>
      <c r="I56" s="18" t="n">
        <v>13.08332769</v>
      </c>
      <c r="J56" s="20" t="n">
        <v>3.34420965</v>
      </c>
      <c r="K56" s="18" t="n">
        <v>4.9453877</v>
      </c>
      <c r="L56" s="20" t="n">
        <v>1.73810163</v>
      </c>
      <c r="M56" s="18" t="s">
        <v>404</v>
      </c>
      <c r="N56" s="20" t="s">
        <v>404</v>
      </c>
      <c r="O56" s="18" t="n">
        <v>0</v>
      </c>
      <c r="P56" s="20" t="n">
        <v>0</v>
      </c>
      <c r="Q56" s="18" t="n">
        <v>0</v>
      </c>
      <c r="R56" s="20" t="n">
        <v>0</v>
      </c>
      <c r="S56" s="18" t="n">
        <v>1.74995328</v>
      </c>
      <c r="T56" s="20" t="n">
        <v>1.2341377</v>
      </c>
    </row>
    <row r="57" spans="1:20">
      <c r="A57" s="15" t="s">
        <v>454</v>
      </c>
      <c r="B57" s="17" t="n">
        <v>6513</v>
      </c>
      <c r="C57" s="18">
        <f>(0.0/B57*100)</f>
        <v/>
      </c>
      <c r="D57" s="19" t="n">
        <v>6513</v>
      </c>
      <c r="E57" s="18" t="n">
        <v>74.45059224000001</v>
      </c>
      <c r="F57" s="20" t="n">
        <v>2.85388969</v>
      </c>
      <c r="G57" s="18" t="n">
        <v>3.73962699</v>
      </c>
      <c r="H57" s="20" t="n">
        <v>1.32617517</v>
      </c>
      <c r="I57" s="18" t="n">
        <v>18.96942058</v>
      </c>
      <c r="J57" s="20" t="n">
        <v>2.73111051</v>
      </c>
      <c r="K57" s="18" t="n">
        <v>2.1280902</v>
      </c>
      <c r="L57" s="20" t="n">
        <v>0.98445645</v>
      </c>
      <c r="M57" s="18" t="s">
        <v>404</v>
      </c>
      <c r="N57" s="20" t="s">
        <v>404</v>
      </c>
      <c r="O57" s="18" t="n">
        <v>0</v>
      </c>
      <c r="P57" s="20" t="n">
        <v>0</v>
      </c>
      <c r="Q57" s="18" t="n">
        <v>0</v>
      </c>
      <c r="R57" s="20" t="n">
        <v>0</v>
      </c>
      <c r="S57" s="18" t="n">
        <v>0.71226999</v>
      </c>
      <c r="T57" s="20" t="n">
        <v>0.53205441</v>
      </c>
    </row>
    <row r="58" spans="1:20">
      <c r="A58" s="15" t="s">
        <v>455</v>
      </c>
      <c r="B58" s="17" t="n">
        <v>7267</v>
      </c>
      <c r="C58" s="18">
        <f>(0.0/B58*100)</f>
        <v/>
      </c>
      <c r="D58" s="19" t="n">
        <v>7267</v>
      </c>
      <c r="E58" s="18" t="n">
        <v>55.05381243</v>
      </c>
      <c r="F58" s="20" t="n">
        <v>3.87536911</v>
      </c>
      <c r="G58" s="18" t="n">
        <v>25.05914665</v>
      </c>
      <c r="H58" s="20" t="n">
        <v>3.1725078</v>
      </c>
      <c r="I58" s="18" t="n">
        <v>14.9144057</v>
      </c>
      <c r="J58" s="20" t="n">
        <v>2.75843339</v>
      </c>
      <c r="K58" s="18" t="n">
        <v>2.01948825</v>
      </c>
      <c r="L58" s="20" t="n">
        <v>0.93070005</v>
      </c>
      <c r="M58" s="18" t="s">
        <v>404</v>
      </c>
      <c r="N58" s="20" t="s">
        <v>404</v>
      </c>
      <c r="O58" s="18" t="n">
        <v>0</v>
      </c>
      <c r="P58" s="20" t="n">
        <v>0</v>
      </c>
      <c r="Q58" s="18" t="n">
        <v>0</v>
      </c>
      <c r="R58" s="20" t="n">
        <v>0</v>
      </c>
      <c r="S58" s="18" t="n">
        <v>2.95314696</v>
      </c>
      <c r="T58" s="20" t="n">
        <v>1.1280402</v>
      </c>
    </row>
    <row r="59" spans="1:20">
      <c r="A59" s="15" t="s">
        <v>456</v>
      </c>
      <c r="B59" s="17" t="n">
        <v>4826</v>
      </c>
      <c r="C59" s="18">
        <f>(0.0/B59*100)</f>
        <v/>
      </c>
      <c r="D59" s="19" t="n">
        <v>4826</v>
      </c>
      <c r="E59" s="18" t="n">
        <v>57.93843277</v>
      </c>
      <c r="F59" s="20" t="n">
        <v>1.31555673</v>
      </c>
      <c r="G59" s="18" t="n">
        <v>16.65305862</v>
      </c>
      <c r="H59" s="20" t="n">
        <v>0.88496085</v>
      </c>
      <c r="I59" s="18" t="n">
        <v>14.30250727</v>
      </c>
      <c r="J59" s="20" t="n">
        <v>1.06861754</v>
      </c>
      <c r="K59" s="18" t="n">
        <v>8.131231189999999</v>
      </c>
      <c r="L59" s="20" t="n">
        <v>0.48220779</v>
      </c>
      <c r="M59" s="18" t="s">
        <v>404</v>
      </c>
      <c r="N59" s="20" t="s">
        <v>404</v>
      </c>
      <c r="O59" s="18" t="n">
        <v>0</v>
      </c>
      <c r="P59" s="20" t="n">
        <v>0</v>
      </c>
      <c r="Q59" s="18" t="n">
        <v>0</v>
      </c>
      <c r="R59" s="20" t="n">
        <v>0</v>
      </c>
      <c r="S59" s="18" t="n">
        <v>2.97477015</v>
      </c>
      <c r="T59" s="20" t="n">
        <v>0.34982639</v>
      </c>
    </row>
    <row r="60" spans="1:20">
      <c r="A60" s="15" t="s">
        <v>457</v>
      </c>
      <c r="B60" s="17" t="n">
        <v>4546</v>
      </c>
      <c r="C60" s="18">
        <f>(0.0/B60*100)</f>
        <v/>
      </c>
      <c r="D60" s="19" t="n">
        <v>4546</v>
      </c>
      <c r="E60" s="18" t="n">
        <v>49.40403498</v>
      </c>
      <c r="F60" s="20" t="n">
        <v>3.18902712</v>
      </c>
      <c r="G60" s="18" t="n">
        <v>18.96767917</v>
      </c>
      <c r="H60" s="20" t="n">
        <v>3.05717975</v>
      </c>
      <c r="I60" s="18" t="n">
        <v>10.87583156</v>
      </c>
      <c r="J60" s="20" t="n">
        <v>1.97155962</v>
      </c>
      <c r="K60" s="18" t="n">
        <v>6.02206436</v>
      </c>
      <c r="L60" s="20" t="n">
        <v>1.57329152</v>
      </c>
      <c r="M60" s="18" t="s">
        <v>404</v>
      </c>
      <c r="N60" s="20" t="s">
        <v>404</v>
      </c>
      <c r="O60" s="18" t="n">
        <v>0</v>
      </c>
      <c r="P60" s="20" t="n">
        <v>0</v>
      </c>
      <c r="Q60" s="18" t="n">
        <v>0</v>
      </c>
      <c r="R60" s="20" t="n">
        <v>0</v>
      </c>
      <c r="S60" s="18" t="n">
        <v>14.73038992</v>
      </c>
      <c r="T60" s="20" t="n">
        <v>1.94934202</v>
      </c>
    </row>
    <row r="61" spans="1:20">
      <c r="A61" s="15" t="s">
        <v>458</v>
      </c>
      <c r="B61" s="17" t="n">
        <v>6525</v>
      </c>
      <c r="C61" s="18">
        <f>(0.0/B61*100)</f>
        <v/>
      </c>
      <c r="D61" s="19" t="n">
        <v>6525</v>
      </c>
      <c r="E61" s="18" t="n">
        <v>64.84325578000001</v>
      </c>
      <c r="F61" s="20" t="n">
        <v>2.71084588</v>
      </c>
      <c r="G61" s="18" t="n">
        <v>8.84858618</v>
      </c>
      <c r="H61" s="20" t="n">
        <v>1.66458477</v>
      </c>
      <c r="I61" s="18" t="n">
        <v>25.47475665</v>
      </c>
      <c r="J61" s="20" t="n">
        <v>2.56255111</v>
      </c>
      <c r="K61" s="18" t="n">
        <v>0.69610573</v>
      </c>
      <c r="L61" s="20" t="n">
        <v>0.5816251</v>
      </c>
      <c r="M61" s="18" t="s">
        <v>404</v>
      </c>
      <c r="N61" s="20" t="s">
        <v>404</v>
      </c>
      <c r="O61" s="18" t="n">
        <v>0</v>
      </c>
      <c r="P61" s="20" t="n">
        <v>0</v>
      </c>
      <c r="Q61" s="18" t="n">
        <v>0</v>
      </c>
      <c r="R61" s="20" t="n">
        <v>0</v>
      </c>
      <c r="S61" s="18" t="n">
        <v>0.13729566</v>
      </c>
      <c r="T61" s="20" t="n">
        <v>0.13732493</v>
      </c>
    </row>
    <row r="62" spans="1:20">
      <c r="A62" s="15" t="s">
        <v>459</v>
      </c>
      <c r="B62" s="17" t="n">
        <v>4476</v>
      </c>
      <c r="C62" s="18">
        <f>(0.0/B62*100)</f>
        <v/>
      </c>
      <c r="D62" s="19" t="n">
        <v>4476</v>
      </c>
      <c r="E62" s="18" t="n">
        <v>79.68820578</v>
      </c>
      <c r="F62" s="20" t="n">
        <v>0.04054829</v>
      </c>
      <c r="G62" s="18" t="n">
        <v>1.58166467</v>
      </c>
      <c r="H62" s="20" t="n">
        <v>0.00721811</v>
      </c>
      <c r="I62" s="18" t="n">
        <v>13.74259973</v>
      </c>
      <c r="J62" s="20" t="n">
        <v>0.03399856</v>
      </c>
      <c r="K62" s="18" t="n">
        <v>2.39627634</v>
      </c>
      <c r="L62" s="20" t="n">
        <v>0.0027116</v>
      </c>
      <c r="M62" s="18" t="s">
        <v>404</v>
      </c>
      <c r="N62" s="20" t="s">
        <v>404</v>
      </c>
      <c r="O62" s="18" t="n">
        <v>0</v>
      </c>
      <c r="P62" s="20" t="n">
        <v>0</v>
      </c>
      <c r="Q62" s="18" t="n">
        <v>0</v>
      </c>
      <c r="R62" s="20" t="n">
        <v>0</v>
      </c>
      <c r="S62" s="18" t="n">
        <v>2.59125348</v>
      </c>
      <c r="T62" s="20" t="n">
        <v>0.01778128</v>
      </c>
    </row>
    <row r="63" spans="1:20">
      <c r="A63" s="15" t="s">
        <v>460</v>
      </c>
      <c r="B63" s="17" t="n">
        <v>5324</v>
      </c>
      <c r="C63" s="18">
        <f>(0.0/B63*100)</f>
        <v/>
      </c>
      <c r="D63" s="19" t="n">
        <v>5324</v>
      </c>
      <c r="E63" s="18" t="n">
        <v>54.35060557</v>
      </c>
      <c r="F63" s="20" t="n">
        <v>0.18582668</v>
      </c>
      <c r="G63" s="18" t="n">
        <v>17.40698051</v>
      </c>
      <c r="H63" s="20" t="n">
        <v>0.16001835</v>
      </c>
      <c r="I63" s="18" t="n">
        <v>11.05381685</v>
      </c>
      <c r="J63" s="20" t="n">
        <v>0.09858457</v>
      </c>
      <c r="K63" s="18" t="n">
        <v>0.87659984</v>
      </c>
      <c r="L63" s="20" t="n">
        <v>0.01941298</v>
      </c>
      <c r="M63" s="18" t="s">
        <v>404</v>
      </c>
      <c r="N63" s="20" t="s">
        <v>404</v>
      </c>
      <c r="O63" s="18" t="n">
        <v>0</v>
      </c>
      <c r="P63" s="20" t="n">
        <v>0</v>
      </c>
      <c r="Q63" s="18" t="n">
        <v>0</v>
      </c>
      <c r="R63" s="20" t="n">
        <v>0</v>
      </c>
      <c r="S63" s="18" t="n">
        <v>16.31199724</v>
      </c>
      <c r="T63" s="20" t="n">
        <v>0.19260826</v>
      </c>
    </row>
    <row r="64" spans="1:20">
      <c r="A64" s="15" t="s">
        <v>461</v>
      </c>
      <c r="B64" s="17" t="n">
        <v>3634</v>
      </c>
      <c r="C64" s="18">
        <f>(27.0/B64*100)</f>
        <v/>
      </c>
      <c r="D64" s="19" t="n">
        <v>3607</v>
      </c>
      <c r="E64" s="18" t="n">
        <v>33.11540864</v>
      </c>
      <c r="F64" s="20" t="n">
        <v>0.09976537000000001</v>
      </c>
      <c r="G64" s="18" t="n">
        <v>17.87363167</v>
      </c>
      <c r="H64" s="20" t="n">
        <v>0.1019376</v>
      </c>
      <c r="I64" s="18" t="n">
        <v>36.64470218</v>
      </c>
      <c r="J64" s="20" t="n">
        <v>0.10445125</v>
      </c>
      <c r="K64" s="18" t="n">
        <v>1.06452844</v>
      </c>
      <c r="L64" s="20" t="n">
        <v>0.006352</v>
      </c>
      <c r="M64" s="18" t="s">
        <v>404</v>
      </c>
      <c r="N64" s="20" t="s">
        <v>404</v>
      </c>
      <c r="O64" s="18" t="n">
        <v>0.22463895</v>
      </c>
      <c r="P64" s="20" t="n">
        <v>0.01024975</v>
      </c>
      <c r="Q64" s="18" t="n">
        <v>0</v>
      </c>
      <c r="R64" s="20" t="n">
        <v>0</v>
      </c>
      <c r="S64" s="18" t="n">
        <v>11.07709012</v>
      </c>
      <c r="T64" s="20" t="n">
        <v>0.04720709</v>
      </c>
    </row>
    <row r="65" spans="1:20">
      <c r="A65" s="15" t="s">
        <v>462</v>
      </c>
      <c r="B65" s="17" t="n">
        <v>5325</v>
      </c>
      <c r="C65" s="18">
        <f>(0.0/B65*100)</f>
        <v/>
      </c>
      <c r="D65" s="19" t="n">
        <v>5325</v>
      </c>
      <c r="E65" s="18" t="n">
        <v>68.39490083</v>
      </c>
      <c r="F65" s="20" t="n">
        <v>3.10188784</v>
      </c>
      <c r="G65" s="18" t="n">
        <v>18.17522813</v>
      </c>
      <c r="H65" s="20" t="n">
        <v>2.61346592</v>
      </c>
      <c r="I65" s="18" t="n">
        <v>11.01892664</v>
      </c>
      <c r="J65" s="20" t="n">
        <v>2.50609337</v>
      </c>
      <c r="K65" s="18" t="n">
        <v>0.4846961</v>
      </c>
      <c r="L65" s="20" t="n">
        <v>0.34042393</v>
      </c>
      <c r="M65" s="18" t="s">
        <v>404</v>
      </c>
      <c r="N65" s="20" t="s">
        <v>404</v>
      </c>
      <c r="O65" s="18" t="n">
        <v>0</v>
      </c>
      <c r="P65" s="20" t="n">
        <v>0</v>
      </c>
      <c r="Q65" s="18" t="n">
        <v>0</v>
      </c>
      <c r="R65" s="20" t="n">
        <v>0</v>
      </c>
      <c r="S65" s="18" t="n">
        <v>1.9262483</v>
      </c>
      <c r="T65" s="20" t="n">
        <v>0.99038273</v>
      </c>
    </row>
    <row r="66" spans="1:20">
      <c r="A66" s="15" t="s">
        <v>463</v>
      </c>
      <c r="B66" s="17" t="n">
        <v>5665</v>
      </c>
      <c r="C66" s="18">
        <f>(0.0/B66*100)</f>
        <v/>
      </c>
      <c r="D66" s="19" t="n">
        <v>5665</v>
      </c>
      <c r="E66" s="18" t="n">
        <v>62.79393536</v>
      </c>
      <c r="F66" s="20" t="n">
        <v>0.30516389</v>
      </c>
      <c r="G66" s="18" t="n">
        <v>14.17372607</v>
      </c>
      <c r="H66" s="20" t="n">
        <v>0.21843355</v>
      </c>
      <c r="I66" s="18" t="n">
        <v>13.34928739</v>
      </c>
      <c r="J66" s="20" t="n">
        <v>0.17017002</v>
      </c>
      <c r="K66" s="18" t="n">
        <v>9.68305118</v>
      </c>
      <c r="L66" s="20" t="n">
        <v>0.07867257</v>
      </c>
      <c r="M66" s="18" t="s">
        <v>404</v>
      </c>
      <c r="N66" s="20" t="s">
        <v>404</v>
      </c>
      <c r="O66" s="18" t="n">
        <v>0</v>
      </c>
      <c r="P66" s="20" t="n">
        <v>0</v>
      </c>
      <c r="Q66" s="18" t="n">
        <v>0</v>
      </c>
      <c r="R66" s="20" t="n">
        <v>0</v>
      </c>
      <c r="S66" s="18" t="n">
        <v>0</v>
      </c>
      <c r="T66" s="20" t="n">
        <v>0</v>
      </c>
    </row>
    <row r="67" spans="1:20">
      <c r="A67" s="15" t="s">
        <v>464</v>
      </c>
      <c r="B67" s="17" t="n">
        <v>6971</v>
      </c>
      <c r="C67" s="18">
        <f>(0.0/B67*100)</f>
        <v/>
      </c>
      <c r="D67" s="19" t="n">
        <v>6971</v>
      </c>
      <c r="E67" s="18" t="n">
        <v>69.12581949</v>
      </c>
      <c r="F67" s="20" t="n">
        <v>2.70952549</v>
      </c>
      <c r="G67" s="18" t="n">
        <v>6.16302216</v>
      </c>
      <c r="H67" s="20" t="n">
        <v>1.31918222</v>
      </c>
      <c r="I67" s="18" t="n">
        <v>16.24078814</v>
      </c>
      <c r="J67" s="20" t="n">
        <v>2.14412464</v>
      </c>
      <c r="K67" s="18" t="n">
        <v>8.079606220000001</v>
      </c>
      <c r="L67" s="20" t="n">
        <v>1.4675468</v>
      </c>
      <c r="M67" s="18" t="s">
        <v>404</v>
      </c>
      <c r="N67" s="20" t="s">
        <v>404</v>
      </c>
      <c r="O67" s="18" t="n">
        <v>0</v>
      </c>
      <c r="P67" s="20" t="n">
        <v>0</v>
      </c>
      <c r="Q67" s="18" t="n">
        <v>0</v>
      </c>
      <c r="R67" s="20" t="n">
        <v>0</v>
      </c>
      <c r="S67" s="18" t="n">
        <v>0.39076398</v>
      </c>
      <c r="T67" s="20" t="n">
        <v>0.2778854</v>
      </c>
    </row>
    <row r="68" spans="1:20">
      <c r="A68" s="15" t="s">
        <v>465</v>
      </c>
      <c r="B68" s="17" t="n">
        <v>12083</v>
      </c>
      <c r="C68" s="18">
        <f>(0.0/B68*100)</f>
        <v/>
      </c>
      <c r="D68" s="19" t="n">
        <v>12083</v>
      </c>
      <c r="E68" s="18" t="n">
        <v>75.39722052</v>
      </c>
      <c r="F68" s="20" t="n">
        <v>0.08520297</v>
      </c>
      <c r="G68" s="18" t="n">
        <v>19.88705246</v>
      </c>
      <c r="H68" s="20" t="n">
        <v>0.08421972</v>
      </c>
      <c r="I68" s="18" t="n">
        <v>3.23630676</v>
      </c>
      <c r="J68" s="20" t="n">
        <v>0.02926962</v>
      </c>
      <c r="K68" s="18" t="n">
        <v>1.47942025</v>
      </c>
      <c r="L68" s="20" t="n">
        <v>0.02879253</v>
      </c>
      <c r="M68" s="18" t="s">
        <v>404</v>
      </c>
      <c r="N68" s="20" t="s">
        <v>404</v>
      </c>
      <c r="O68" s="18" t="n">
        <v>0</v>
      </c>
      <c r="P68" s="20" t="n">
        <v>0</v>
      </c>
      <c r="Q68" s="18" t="n">
        <v>0</v>
      </c>
      <c r="R68" s="20" t="n">
        <v>0</v>
      </c>
      <c r="S68" s="18" t="n">
        <v>0</v>
      </c>
      <c r="T68" s="20" t="n">
        <v>0</v>
      </c>
    </row>
    <row r="69" spans="1:20">
      <c r="A69" s="15" t="s">
        <v>466</v>
      </c>
      <c r="B69" s="17" t="n">
        <v>4876</v>
      </c>
      <c r="C69" s="18">
        <f>(0.0/B69*100)</f>
        <v/>
      </c>
      <c r="D69" s="19" t="n">
        <v>4876</v>
      </c>
      <c r="E69" s="18" t="n">
        <v>59.64935906</v>
      </c>
      <c r="F69" s="20" t="n">
        <v>4.11378182</v>
      </c>
      <c r="G69" s="18" t="n">
        <v>24.627355</v>
      </c>
      <c r="H69" s="20" t="n">
        <v>3.65155728</v>
      </c>
      <c r="I69" s="18" t="n">
        <v>14.74248648</v>
      </c>
      <c r="J69" s="20" t="n">
        <v>3.17191007</v>
      </c>
      <c r="K69" s="18" t="n">
        <v>0</v>
      </c>
      <c r="L69" s="20" t="n">
        <v>0</v>
      </c>
      <c r="M69" s="18" t="s">
        <v>404</v>
      </c>
      <c r="N69" s="20" t="s">
        <v>404</v>
      </c>
      <c r="O69" s="18" t="n">
        <v>0</v>
      </c>
      <c r="P69" s="20" t="n">
        <v>0</v>
      </c>
      <c r="Q69" s="18" t="n">
        <v>0</v>
      </c>
      <c r="R69" s="20" t="n">
        <v>0</v>
      </c>
      <c r="S69" s="18" t="n">
        <v>0.98079946</v>
      </c>
      <c r="T69" s="20" t="n">
        <v>0.70844452</v>
      </c>
    </row>
    <row r="70" spans="1:20">
      <c r="A70" s="15" t="s">
        <v>467</v>
      </c>
      <c r="B70" s="17" t="n">
        <v>6036</v>
      </c>
      <c r="C70" s="18">
        <f>(0.0/B70*100)</f>
        <v/>
      </c>
      <c r="D70" s="19" t="n">
        <v>6036</v>
      </c>
      <c r="E70" s="18" t="n">
        <v>84.87129462</v>
      </c>
      <c r="F70" s="20" t="n">
        <v>2.64128735</v>
      </c>
      <c r="G70" s="18" t="n">
        <v>12.30149375</v>
      </c>
      <c r="H70" s="20" t="n">
        <v>2.51079408</v>
      </c>
      <c r="I70" s="18" t="n">
        <v>1.95104726</v>
      </c>
      <c r="J70" s="20" t="n">
        <v>0.83681532</v>
      </c>
      <c r="K70" s="18" t="n">
        <v>0.87616437</v>
      </c>
      <c r="L70" s="20" t="n">
        <v>0.50868684</v>
      </c>
      <c r="M70" s="18" t="s">
        <v>404</v>
      </c>
      <c r="N70" s="20" t="s">
        <v>404</v>
      </c>
      <c r="O70" s="18" t="n">
        <v>0</v>
      </c>
      <c r="P70" s="20" t="n">
        <v>0</v>
      </c>
      <c r="Q70" s="18" t="n">
        <v>0</v>
      </c>
      <c r="R70" s="20" t="n">
        <v>0</v>
      </c>
      <c r="S70" s="18" t="n">
        <v>0</v>
      </c>
      <c r="T70" s="20" t="n">
        <v>0</v>
      </c>
    </row>
    <row r="71" spans="1:20">
      <c r="A71" s="15" t="s">
        <v>468</v>
      </c>
      <c r="B71" s="17" t="n">
        <v>6115</v>
      </c>
      <c r="C71" s="18">
        <f>(0.0/B71*100)</f>
        <v/>
      </c>
      <c r="D71" s="19" t="n">
        <v>6115</v>
      </c>
      <c r="E71" s="18" t="n">
        <v>73.31004968000001</v>
      </c>
      <c r="F71" s="20" t="n">
        <v>0.29952462</v>
      </c>
      <c r="G71" s="18" t="n">
        <v>16.66787743</v>
      </c>
      <c r="H71" s="20" t="n">
        <v>0.72022404</v>
      </c>
      <c r="I71" s="18" t="n">
        <v>8.81879908</v>
      </c>
      <c r="J71" s="20" t="n">
        <v>0.81801225</v>
      </c>
      <c r="K71" s="18" t="n">
        <v>0.6736043900000001</v>
      </c>
      <c r="L71" s="20" t="n">
        <v>0.00628085</v>
      </c>
      <c r="M71" s="18" t="s">
        <v>404</v>
      </c>
      <c r="N71" s="20" t="s">
        <v>404</v>
      </c>
      <c r="O71" s="18" t="n">
        <v>0</v>
      </c>
      <c r="P71" s="20" t="n">
        <v>0</v>
      </c>
      <c r="Q71" s="18" t="n">
        <v>0</v>
      </c>
      <c r="R71" s="20" t="n">
        <v>0</v>
      </c>
      <c r="S71" s="18" t="n">
        <v>0.52966943</v>
      </c>
      <c r="T71" s="20" t="n">
        <v>0.01985854</v>
      </c>
    </row>
    <row r="72" spans="1:20">
      <c r="A72" s="15" t="s">
        <v>469</v>
      </c>
      <c r="B72" s="17" t="n">
        <v>7708</v>
      </c>
      <c r="C72" s="18">
        <f>(0.0/B72*100)</f>
        <v/>
      </c>
      <c r="D72" s="19" t="n">
        <v>7708</v>
      </c>
      <c r="E72" s="18" t="n">
        <v>63.81820233</v>
      </c>
      <c r="F72" s="20" t="n">
        <v>3.65422022</v>
      </c>
      <c r="G72" s="18" t="n">
        <v>15.46072656</v>
      </c>
      <c r="H72" s="20" t="n">
        <v>2.88928873</v>
      </c>
      <c r="I72" s="18" t="n">
        <v>11.85085824</v>
      </c>
      <c r="J72" s="20" t="n">
        <v>2.28750977</v>
      </c>
      <c r="K72" s="18" t="n">
        <v>7.24601834</v>
      </c>
      <c r="L72" s="20" t="n">
        <v>1.46062111</v>
      </c>
      <c r="M72" s="18" t="s">
        <v>404</v>
      </c>
      <c r="N72" s="20" t="s">
        <v>404</v>
      </c>
      <c r="O72" s="18" t="n">
        <v>0</v>
      </c>
      <c r="P72" s="20" t="n">
        <v>0</v>
      </c>
      <c r="Q72" s="18" t="n">
        <v>0</v>
      </c>
      <c r="R72" s="20" t="n">
        <v>0</v>
      </c>
      <c r="S72" s="18" t="n">
        <v>1.62419453</v>
      </c>
      <c r="T72" s="20" t="n">
        <v>0.87021346</v>
      </c>
    </row>
    <row r="73" spans="1:20">
      <c r="A73" s="15" t="s">
        <v>470</v>
      </c>
      <c r="B73" s="17" t="n">
        <v>8249</v>
      </c>
      <c r="C73" s="18">
        <f>(0.0/B73*100)</f>
        <v/>
      </c>
      <c r="D73" s="19" t="n">
        <v>8249</v>
      </c>
      <c r="E73" s="18" t="n">
        <v>89.75098589</v>
      </c>
      <c r="F73" s="20" t="n">
        <v>2.53733219</v>
      </c>
      <c r="G73" s="18" t="n">
        <v>6.12019662</v>
      </c>
      <c r="H73" s="20" t="n">
        <v>1.98754379</v>
      </c>
      <c r="I73" s="18" t="n">
        <v>1.81304335</v>
      </c>
      <c r="J73" s="20" t="n">
        <v>1.11393898</v>
      </c>
      <c r="K73" s="18" t="n">
        <v>2.31577415</v>
      </c>
      <c r="L73" s="20" t="n">
        <v>1.11523698</v>
      </c>
      <c r="M73" s="18" t="s">
        <v>404</v>
      </c>
      <c r="N73" s="20" t="s">
        <v>404</v>
      </c>
      <c r="O73" s="18" t="n">
        <v>0</v>
      </c>
      <c r="P73" s="20" t="n">
        <v>0</v>
      </c>
      <c r="Q73" s="18" t="n">
        <v>0</v>
      </c>
      <c r="R73" s="20" t="n">
        <v>0</v>
      </c>
      <c r="S73" s="18" t="n">
        <v>0</v>
      </c>
      <c r="T73" s="20" t="n">
        <v>0</v>
      </c>
    </row>
    <row r="74" spans="1:20">
      <c r="A74" s="15" t="s">
        <v>471</v>
      </c>
      <c r="B74" s="17" t="n">
        <v>4692</v>
      </c>
      <c r="C74" s="18">
        <f>(484.0/B74*100)</f>
        <v/>
      </c>
      <c r="D74" s="19" t="n">
        <v>4208</v>
      </c>
      <c r="E74" s="18" t="n">
        <v>41.04836319</v>
      </c>
      <c r="F74" s="20" t="n">
        <v>0.22309553</v>
      </c>
      <c r="G74" s="18" t="n">
        <v>8.450475170000001</v>
      </c>
      <c r="H74" s="20" t="n">
        <v>0.11200385</v>
      </c>
      <c r="I74" s="18" t="n">
        <v>28.68827514</v>
      </c>
      <c r="J74" s="20" t="n">
        <v>0.3003877</v>
      </c>
      <c r="K74" s="18" t="n">
        <v>16.87029205</v>
      </c>
      <c r="L74" s="20" t="n">
        <v>0.27544467</v>
      </c>
      <c r="M74" s="18" t="s">
        <v>404</v>
      </c>
      <c r="N74" s="20" t="s">
        <v>404</v>
      </c>
      <c r="O74" s="18" t="n">
        <v>0</v>
      </c>
      <c r="P74" s="20" t="n">
        <v>0</v>
      </c>
      <c r="Q74" s="18" t="n">
        <v>0</v>
      </c>
      <c r="R74" s="20" t="n">
        <v>0</v>
      </c>
      <c r="S74" s="18" t="n">
        <v>4.94259446</v>
      </c>
      <c r="T74" s="20" t="n">
        <v>0.09013293999999999</v>
      </c>
    </row>
    <row r="75" spans="1:20">
      <c r="A75" s="15" t="s">
        <v>472</v>
      </c>
      <c r="B75" s="17" t="n">
        <v>5375</v>
      </c>
      <c r="C75" s="18">
        <f>(483.0/B75*100)</f>
        <v/>
      </c>
      <c r="D75" s="19" t="n">
        <v>4892</v>
      </c>
      <c r="E75" s="18" t="n">
        <v>26.60706286</v>
      </c>
      <c r="F75" s="20" t="n">
        <v>3.99893744</v>
      </c>
      <c r="G75" s="18" t="n">
        <v>20.56601611</v>
      </c>
      <c r="H75" s="20" t="n">
        <v>3.49748502</v>
      </c>
      <c r="I75" s="18" t="n">
        <v>29.32668626</v>
      </c>
      <c r="J75" s="20" t="n">
        <v>4.11162316</v>
      </c>
      <c r="K75" s="18" t="n">
        <v>21.33360874</v>
      </c>
      <c r="L75" s="20" t="n">
        <v>3.59136278</v>
      </c>
      <c r="M75" s="18" t="s">
        <v>404</v>
      </c>
      <c r="N75" s="20" t="s">
        <v>404</v>
      </c>
      <c r="O75" s="18" t="n">
        <v>0</v>
      </c>
      <c r="P75" s="20" t="n">
        <v>0</v>
      </c>
      <c r="Q75" s="18" t="n">
        <v>0</v>
      </c>
      <c r="R75" s="20" t="n">
        <v>0</v>
      </c>
      <c r="S75" s="18" t="n">
        <v>2.16662602</v>
      </c>
      <c r="T75" s="20" t="n">
        <v>1.26191537</v>
      </c>
    </row>
    <row r="76" spans="1:20">
      <c r="A76" s="15" t="s">
        <v>473</v>
      </c>
      <c r="B76" s="17" t="n">
        <v>14167</v>
      </c>
      <c r="C76" s="18">
        <f>(1400.0/B76*100)</f>
        <v/>
      </c>
      <c r="D76" s="19" t="n">
        <v>12767</v>
      </c>
      <c r="E76" s="18" t="n">
        <v>66.44045749</v>
      </c>
      <c r="F76" s="20" t="n">
        <v>2.59507253</v>
      </c>
      <c r="G76" s="18" t="n">
        <v>16.49896109</v>
      </c>
      <c r="H76" s="20" t="n">
        <v>1.78185018</v>
      </c>
      <c r="I76" s="18" t="n">
        <v>7.83717037</v>
      </c>
      <c r="J76" s="20" t="n">
        <v>1.55661055</v>
      </c>
      <c r="K76" s="18" t="n">
        <v>7.80043097</v>
      </c>
      <c r="L76" s="20" t="n">
        <v>1.76867471</v>
      </c>
      <c r="M76" s="18" t="s">
        <v>404</v>
      </c>
      <c r="N76" s="20" t="s">
        <v>404</v>
      </c>
      <c r="O76" s="18" t="n">
        <v>0</v>
      </c>
      <c r="P76" s="20" t="n">
        <v>0</v>
      </c>
      <c r="Q76" s="18" t="n">
        <v>0</v>
      </c>
      <c r="R76" s="20" t="n">
        <v>0</v>
      </c>
      <c r="S76" s="18" t="n">
        <v>1.42298008</v>
      </c>
      <c r="T76" s="20" t="n">
        <v>0.5799595400000001</v>
      </c>
    </row>
    <row r="77" spans="1:20">
      <c r="A77" s="15" t="s">
        <v>474</v>
      </c>
      <c r="B77" s="17" t="n">
        <v>6062</v>
      </c>
      <c r="C77" s="18">
        <f>(12.0/B77*100)</f>
        <v/>
      </c>
      <c r="D77" s="19" t="n">
        <v>6050</v>
      </c>
      <c r="E77" s="18" t="n">
        <v>54.74789625</v>
      </c>
      <c r="F77" s="20" t="n">
        <v>3.43201189</v>
      </c>
      <c r="G77" s="18" t="n">
        <v>4.14712975</v>
      </c>
      <c r="H77" s="20" t="n">
        <v>1.03881922</v>
      </c>
      <c r="I77" s="18" t="n">
        <v>31.18016218</v>
      </c>
      <c r="J77" s="20" t="n">
        <v>3.16569633</v>
      </c>
      <c r="K77" s="18" t="n">
        <v>9.924811829999999</v>
      </c>
      <c r="L77" s="20" t="n">
        <v>2.12026922</v>
      </c>
      <c r="M77" s="18" t="s">
        <v>404</v>
      </c>
      <c r="N77" s="20" t="s">
        <v>404</v>
      </c>
      <c r="O77" s="18" t="n">
        <v>0</v>
      </c>
      <c r="P77" s="20" t="n">
        <v>0</v>
      </c>
      <c r="Q77" s="18" t="n">
        <v>0</v>
      </c>
      <c r="R77" s="20" t="n">
        <v>0</v>
      </c>
      <c r="S77" s="18" t="n">
        <v>0</v>
      </c>
      <c r="T77" s="20" t="n">
        <v>0</v>
      </c>
    </row>
    <row r="78" spans="1:20">
      <c r="A78" s="15" t="s">
        <v>475</v>
      </c>
      <c r="B78" s="17" t="n">
        <v>5826</v>
      </c>
      <c r="C78" s="18">
        <f>(0.0/B78*100)</f>
        <v/>
      </c>
      <c r="D78" s="19" t="n">
        <v>5826</v>
      </c>
      <c r="E78" s="18" t="n">
        <v>86.75952337</v>
      </c>
      <c r="F78" s="20" t="n">
        <v>2.68853629</v>
      </c>
      <c r="G78" s="18" t="n">
        <v>1.90968434</v>
      </c>
      <c r="H78" s="20" t="n">
        <v>0.9377407</v>
      </c>
      <c r="I78" s="18" t="n">
        <v>8.108874220000001</v>
      </c>
      <c r="J78" s="20" t="n">
        <v>2.316859</v>
      </c>
      <c r="K78" s="18" t="n">
        <v>0</v>
      </c>
      <c r="L78" s="20" t="n">
        <v>0</v>
      </c>
      <c r="M78" s="18" t="s">
        <v>404</v>
      </c>
      <c r="N78" s="20" t="s">
        <v>404</v>
      </c>
      <c r="O78" s="18" t="n">
        <v>0</v>
      </c>
      <c r="P78" s="20" t="n">
        <v>0</v>
      </c>
      <c r="Q78" s="18" t="n">
        <v>0</v>
      </c>
      <c r="R78" s="20" t="n">
        <v>0</v>
      </c>
      <c r="S78" s="18" t="n">
        <v>3.22191807</v>
      </c>
      <c r="T78" s="20" t="n">
        <v>1.40822369</v>
      </c>
    </row>
    <row customHeight="1" ht="25" r="79" spans="1:20">
      <c r="A79" s="15" t="s">
        <v>476</v>
      </c>
      <c r="B79" s="17" t="n">
        <v>1657</v>
      </c>
      <c r="C79" s="18">
        <f>(21.0/B79*100)</f>
        <v/>
      </c>
      <c r="D79" s="19" t="n">
        <v>1636</v>
      </c>
      <c r="E79" s="18" t="n">
        <v>51.18533034</v>
      </c>
      <c r="F79" s="20" t="n">
        <v>7.26760088</v>
      </c>
      <c r="G79" s="18" t="n">
        <v>18.92680019</v>
      </c>
      <c r="H79" s="20" t="n">
        <v>6.43630045</v>
      </c>
      <c r="I79" s="18" t="n">
        <v>14.83864236</v>
      </c>
      <c r="J79" s="20" t="n">
        <v>4.93424233</v>
      </c>
      <c r="K79" s="18" t="n">
        <v>10.01034437</v>
      </c>
      <c r="L79" s="20" t="n">
        <v>3.93866855</v>
      </c>
      <c r="M79" s="18" t="s">
        <v>404</v>
      </c>
      <c r="N79" s="20" t="s">
        <v>404</v>
      </c>
      <c r="O79" s="18" t="n">
        <v>0</v>
      </c>
      <c r="P79" s="20" t="n">
        <v>0</v>
      </c>
      <c r="Q79" s="18" t="n">
        <v>0</v>
      </c>
      <c r="R79" s="20" t="n">
        <v>0</v>
      </c>
      <c r="S79" s="18" t="n">
        <v>5.03888273</v>
      </c>
      <c r="T79" s="20" t="n">
        <v>2.83097068</v>
      </c>
    </row>
    <row r="80" spans="1:20">
      <c r="A80" s="15" t="s">
        <v>477</v>
      </c>
      <c r="B80" s="17" t="n">
        <v>7841</v>
      </c>
      <c r="C80" s="18">
        <f>(0.0/B80*100)</f>
        <v/>
      </c>
      <c r="D80" s="19" t="n">
        <v>7841</v>
      </c>
      <c r="E80" s="18" t="n">
        <v>73.75096571</v>
      </c>
      <c r="F80" s="20" t="n">
        <v>2.99761612</v>
      </c>
      <c r="G80" s="18" t="n">
        <v>23.81563253</v>
      </c>
      <c r="H80" s="20" t="n">
        <v>2.69803115</v>
      </c>
      <c r="I80" s="18" t="n">
        <v>2.43340176</v>
      </c>
      <c r="J80" s="20" t="n">
        <v>0.94260617</v>
      </c>
      <c r="K80" s="18" t="n">
        <v>0</v>
      </c>
      <c r="L80" s="20" t="n">
        <v>0</v>
      </c>
      <c r="M80" s="18" t="s">
        <v>404</v>
      </c>
      <c r="N80" s="20" t="s">
        <v>404</v>
      </c>
      <c r="O80" s="18" t="n">
        <v>0</v>
      </c>
      <c r="P80" s="20" t="n">
        <v>0</v>
      </c>
      <c r="Q80" s="18" t="n">
        <v>0</v>
      </c>
      <c r="R80" s="20" t="n">
        <v>0</v>
      </c>
      <c r="S80" s="18" t="n">
        <v>0</v>
      </c>
      <c r="T80" s="20" t="n">
        <v>0</v>
      </c>
    </row>
    <row r="81" spans="1:20">
      <c r="A81" s="21" t="s">
        <v>478</v>
      </c>
      <c r="B81" s="17" t="n">
        <v>8861</v>
      </c>
      <c r="C81" s="18">
        <f>(0.0/B81*100)</f>
        <v/>
      </c>
      <c r="D81" s="19" t="n">
        <v>8861</v>
      </c>
      <c r="E81" s="18" t="n">
        <v>88.82603786</v>
      </c>
      <c r="F81" s="20" t="n">
        <v>2.46699158</v>
      </c>
      <c r="G81" s="18" t="n">
        <v>3.12333137</v>
      </c>
      <c r="H81" s="20" t="n">
        <v>1.39995526</v>
      </c>
      <c r="I81" s="18" t="n">
        <v>7.28591229</v>
      </c>
      <c r="J81" s="20" t="n">
        <v>2.09244879</v>
      </c>
      <c r="K81" s="18" t="n">
        <v>0.01997943</v>
      </c>
      <c r="L81" s="20" t="n">
        <v>0.00074735</v>
      </c>
      <c r="M81" s="18" t="s">
        <v>404</v>
      </c>
      <c r="N81" s="20" t="s">
        <v>404</v>
      </c>
      <c r="O81" s="18" t="n">
        <v>0</v>
      </c>
      <c r="P81" s="20" t="n">
        <v>0</v>
      </c>
      <c r="Q81" s="18" t="n">
        <v>0</v>
      </c>
      <c r="R81" s="20" t="n">
        <v>0</v>
      </c>
      <c r="S81" s="18" t="n">
        <v>0.74473906</v>
      </c>
      <c r="T81" s="20" t="n">
        <v>0.72332325</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697</v>
      </c>
    </row>
    <row customHeight="1" ht="30" r="4" spans="1:20">
      <c r="A4" s="6" t="n"/>
      <c r="B4" s="7" t="s">
        <v>385</v>
      </c>
      <c r="C4" s="7" t="s">
        <v>386</v>
      </c>
      <c r="D4" s="8" t="s">
        <v>385</v>
      </c>
      <c r="E4" s="9" t="s">
        <v>504</v>
      </c>
      <c r="F4" s="10" t="n"/>
      <c r="G4" s="9" t="s">
        <v>689</v>
      </c>
      <c r="H4" s="10" t="n"/>
      <c r="I4" s="9" t="s">
        <v>690</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27.60991096</v>
      </c>
      <c r="F7" s="20" t="n">
        <v>1.8853539</v>
      </c>
      <c r="G7" s="18" t="n">
        <v>47.83478042</v>
      </c>
      <c r="H7" s="20" t="n">
        <v>2.09578808</v>
      </c>
      <c r="I7" s="18" t="n">
        <v>17.63273715</v>
      </c>
      <c r="J7" s="20" t="n">
        <v>1.31063979</v>
      </c>
      <c r="K7" s="18" t="n">
        <v>5.82194794</v>
      </c>
      <c r="L7" s="20" t="n">
        <v>0.8727117599999999</v>
      </c>
      <c r="M7" s="18" t="s">
        <v>404</v>
      </c>
      <c r="N7" s="20" t="s">
        <v>404</v>
      </c>
      <c r="O7" s="18" t="n">
        <v>0</v>
      </c>
      <c r="P7" s="20" t="n">
        <v>0</v>
      </c>
      <c r="Q7" s="18" t="n">
        <v>0</v>
      </c>
      <c r="R7" s="20" t="n">
        <v>0</v>
      </c>
      <c r="S7" s="18" t="n">
        <v>1.10062352</v>
      </c>
      <c r="T7" s="20" t="n">
        <v>0.38549037</v>
      </c>
    </row>
    <row r="8" spans="1:20">
      <c r="A8" s="15" t="s">
        <v>405</v>
      </c>
      <c r="B8" s="17" t="n">
        <v>7007</v>
      </c>
      <c r="C8" s="18">
        <f>(0.0/B8*100)</f>
        <v/>
      </c>
      <c r="D8" s="19" t="n">
        <v>7007</v>
      </c>
      <c r="E8" s="18" t="n">
        <v>21.46896012</v>
      </c>
      <c r="F8" s="20" t="n">
        <v>3.05070423</v>
      </c>
      <c r="G8" s="18" t="n">
        <v>46.02553642</v>
      </c>
      <c r="H8" s="20" t="n">
        <v>3.00602626</v>
      </c>
      <c r="I8" s="18" t="n">
        <v>15.53513639</v>
      </c>
      <c r="J8" s="20" t="n">
        <v>2.03446758</v>
      </c>
      <c r="K8" s="18" t="n">
        <v>13.69775382</v>
      </c>
      <c r="L8" s="20" t="n">
        <v>2.51564148</v>
      </c>
      <c r="M8" s="18" t="s">
        <v>404</v>
      </c>
      <c r="N8" s="20" t="s">
        <v>404</v>
      </c>
      <c r="O8" s="18" t="n">
        <v>0</v>
      </c>
      <c r="P8" s="20" t="n">
        <v>0</v>
      </c>
      <c r="Q8" s="18" t="n">
        <v>0</v>
      </c>
      <c r="R8" s="20" t="n">
        <v>0</v>
      </c>
      <c r="S8" s="18" t="n">
        <v>3.27261326</v>
      </c>
      <c r="T8" s="20" t="n">
        <v>1.40383296</v>
      </c>
    </row>
    <row r="9" spans="1:20">
      <c r="A9" s="15" t="s">
        <v>406</v>
      </c>
      <c r="B9" s="17" t="n">
        <v>9651</v>
      </c>
      <c r="C9" s="18">
        <f>(200.0/B9*100)</f>
        <v/>
      </c>
      <c r="D9" s="19" t="n">
        <v>9451</v>
      </c>
      <c r="E9" s="18" t="n">
        <v>21.55378364</v>
      </c>
      <c r="F9" s="20" t="n">
        <v>2.48303669</v>
      </c>
      <c r="G9" s="18" t="n">
        <v>39.06813736</v>
      </c>
      <c r="H9" s="20" t="n">
        <v>2.76448887</v>
      </c>
      <c r="I9" s="18" t="n">
        <v>14.18912719</v>
      </c>
      <c r="J9" s="20" t="n">
        <v>2.15470045</v>
      </c>
      <c r="K9" s="18" t="n">
        <v>4.44395698</v>
      </c>
      <c r="L9" s="20" t="n">
        <v>1.11764921</v>
      </c>
      <c r="M9" s="18" t="s">
        <v>404</v>
      </c>
      <c r="N9" s="20" t="s">
        <v>404</v>
      </c>
      <c r="O9" s="18" t="n">
        <v>0</v>
      </c>
      <c r="P9" s="20" t="n">
        <v>0</v>
      </c>
      <c r="Q9" s="18" t="n">
        <v>0</v>
      </c>
      <c r="R9" s="20" t="n">
        <v>0</v>
      </c>
      <c r="S9" s="18" t="n">
        <v>20.74499483</v>
      </c>
      <c r="T9" s="20" t="n">
        <v>2.46584207</v>
      </c>
    </row>
    <row r="10" spans="1:20">
      <c r="A10" s="15" t="s">
        <v>407</v>
      </c>
      <c r="B10" s="17" t="n">
        <v>20058</v>
      </c>
      <c r="C10" s="18">
        <f>(3112.0/B10*100)</f>
        <v/>
      </c>
      <c r="D10" s="19" t="n">
        <v>16946</v>
      </c>
      <c r="E10" s="18" t="n">
        <v>37.06831749</v>
      </c>
      <c r="F10" s="20" t="n">
        <v>2.45550129</v>
      </c>
      <c r="G10" s="18" t="n">
        <v>33.70652699</v>
      </c>
      <c r="H10" s="20" t="n">
        <v>3.01587874</v>
      </c>
      <c r="I10" s="18" t="n">
        <v>11.19656603</v>
      </c>
      <c r="J10" s="20" t="n">
        <v>1.7724216</v>
      </c>
      <c r="K10" s="18" t="n">
        <v>15.87430719</v>
      </c>
      <c r="L10" s="20" t="n">
        <v>1.82149421</v>
      </c>
      <c r="M10" s="18" t="s">
        <v>404</v>
      </c>
      <c r="N10" s="20" t="s">
        <v>404</v>
      </c>
      <c r="O10" s="18" t="n">
        <v>0</v>
      </c>
      <c r="P10" s="20" t="n">
        <v>0</v>
      </c>
      <c r="Q10" s="18" t="n">
        <v>0</v>
      </c>
      <c r="R10" s="20" t="n">
        <v>0</v>
      </c>
      <c r="S10" s="18" t="n">
        <v>2.1542823</v>
      </c>
      <c r="T10" s="20" t="n">
        <v>0.88917821</v>
      </c>
    </row>
    <row r="11" spans="1:20">
      <c r="A11" s="15" t="s">
        <v>408</v>
      </c>
      <c r="B11" s="17" t="n">
        <v>7053</v>
      </c>
      <c r="C11" s="18">
        <f>(212.0/B11*100)</f>
        <v/>
      </c>
      <c r="D11" s="19" t="n">
        <v>6841</v>
      </c>
      <c r="E11" s="18" t="n">
        <v>66.80225754999999</v>
      </c>
      <c r="F11" s="20" t="n">
        <v>4.23301054</v>
      </c>
      <c r="G11" s="18" t="n">
        <v>10.45689469</v>
      </c>
      <c r="H11" s="20" t="n">
        <v>2.29896311</v>
      </c>
      <c r="I11" s="18" t="n">
        <v>14.16348972</v>
      </c>
      <c r="J11" s="20" t="n">
        <v>3.0138758</v>
      </c>
      <c r="K11" s="18" t="n">
        <v>7.93699306</v>
      </c>
      <c r="L11" s="20" t="n">
        <v>2.18453796</v>
      </c>
      <c r="M11" s="18" t="s">
        <v>404</v>
      </c>
      <c r="N11" s="20" t="s">
        <v>404</v>
      </c>
      <c r="O11" s="18" t="n">
        <v>0</v>
      </c>
      <c r="P11" s="20" t="n">
        <v>0</v>
      </c>
      <c r="Q11" s="18" t="n">
        <v>0</v>
      </c>
      <c r="R11" s="20" t="n">
        <v>0</v>
      </c>
      <c r="S11" s="18" t="n">
        <v>0.64036497</v>
      </c>
      <c r="T11" s="20" t="n">
        <v>0.53985291</v>
      </c>
    </row>
    <row r="12" spans="1:20">
      <c r="A12" s="15" t="s">
        <v>409</v>
      </c>
      <c r="B12" s="17" t="n">
        <v>6894</v>
      </c>
      <c r="C12" s="18">
        <f>(106.0/B12*100)</f>
        <v/>
      </c>
      <c r="D12" s="19" t="n">
        <v>6788</v>
      </c>
      <c r="E12" s="18" t="n">
        <v>17.24555806</v>
      </c>
      <c r="F12" s="20" t="n">
        <v>2.31518517</v>
      </c>
      <c r="G12" s="18" t="n">
        <v>69.82830703</v>
      </c>
      <c r="H12" s="20" t="n">
        <v>2.96883816</v>
      </c>
      <c r="I12" s="18" t="n">
        <v>8.9867603</v>
      </c>
      <c r="J12" s="20" t="n">
        <v>1.66170605</v>
      </c>
      <c r="K12" s="18" t="n">
        <v>3.67585742</v>
      </c>
      <c r="L12" s="20" t="n">
        <v>0.99786907</v>
      </c>
      <c r="M12" s="18" t="s">
        <v>404</v>
      </c>
      <c r="N12" s="20" t="s">
        <v>404</v>
      </c>
      <c r="O12" s="18" t="n">
        <v>0</v>
      </c>
      <c r="P12" s="20" t="n">
        <v>0</v>
      </c>
      <c r="Q12" s="18" t="n">
        <v>0</v>
      </c>
      <c r="R12" s="20" t="n">
        <v>0</v>
      </c>
      <c r="S12" s="18" t="n">
        <v>0.2635172</v>
      </c>
      <c r="T12" s="20" t="n">
        <v>0.29898623</v>
      </c>
    </row>
    <row r="13" spans="1:20">
      <c r="A13" s="15" t="s">
        <v>410</v>
      </c>
      <c r="B13" s="17" t="n">
        <v>7161</v>
      </c>
      <c r="C13" s="18">
        <f>(1175.0/B13*100)</f>
        <v/>
      </c>
      <c r="D13" s="19" t="n">
        <v>5986</v>
      </c>
      <c r="E13" s="18" t="n">
        <v>2.63445042</v>
      </c>
      <c r="F13" s="20" t="n">
        <v>1.05605284</v>
      </c>
      <c r="G13" s="18" t="n">
        <v>36.97371546</v>
      </c>
      <c r="H13" s="20" t="n">
        <v>3.1944869</v>
      </c>
      <c r="I13" s="18" t="n">
        <v>38.74555619</v>
      </c>
      <c r="J13" s="20" t="n">
        <v>3.49840374</v>
      </c>
      <c r="K13" s="18" t="n">
        <v>20.41743125</v>
      </c>
      <c r="L13" s="20" t="n">
        <v>3.01560547</v>
      </c>
      <c r="M13" s="18" t="s">
        <v>404</v>
      </c>
      <c r="N13" s="20" t="s">
        <v>404</v>
      </c>
      <c r="O13" s="18" t="n">
        <v>0</v>
      </c>
      <c r="P13" s="20" t="n">
        <v>0</v>
      </c>
      <c r="Q13" s="18" t="n">
        <v>0</v>
      </c>
      <c r="R13" s="20" t="n">
        <v>0</v>
      </c>
      <c r="S13" s="18" t="n">
        <v>1.22884667</v>
      </c>
      <c r="T13" s="20" t="n">
        <v>0.61262552</v>
      </c>
    </row>
    <row r="14" spans="1:20">
      <c r="A14" s="15" t="s">
        <v>411</v>
      </c>
      <c r="B14" s="17" t="n">
        <v>5587</v>
      </c>
      <c r="C14" s="18">
        <f>(0.0/B14*100)</f>
        <v/>
      </c>
      <c r="D14" s="19" t="n">
        <v>5587</v>
      </c>
      <c r="E14" s="18" t="n">
        <v>54.78841933</v>
      </c>
      <c r="F14" s="20" t="n">
        <v>2.69368835</v>
      </c>
      <c r="G14" s="18" t="n">
        <v>34.48384385</v>
      </c>
      <c r="H14" s="20" t="n">
        <v>2.4663461</v>
      </c>
      <c r="I14" s="18" t="n">
        <v>8.48900892</v>
      </c>
      <c r="J14" s="20" t="n">
        <v>1.58690213</v>
      </c>
      <c r="K14" s="18" t="n">
        <v>0.24918639</v>
      </c>
      <c r="L14" s="20" t="n">
        <v>0.24672258</v>
      </c>
      <c r="M14" s="18" t="s">
        <v>404</v>
      </c>
      <c r="N14" s="20" t="s">
        <v>404</v>
      </c>
      <c r="O14" s="18" t="n">
        <v>0</v>
      </c>
      <c r="P14" s="20" t="n">
        <v>0</v>
      </c>
      <c r="Q14" s="18" t="n">
        <v>0</v>
      </c>
      <c r="R14" s="20" t="n">
        <v>0</v>
      </c>
      <c r="S14" s="18" t="n">
        <v>1.98954151</v>
      </c>
      <c r="T14" s="20" t="n">
        <v>0.4017682</v>
      </c>
    </row>
    <row r="15" spans="1:20">
      <c r="A15" s="15" t="s">
        <v>412</v>
      </c>
      <c r="B15" s="17" t="n">
        <v>5882</v>
      </c>
      <c r="C15" s="18">
        <f>(0.0/B15*100)</f>
        <v/>
      </c>
      <c r="D15" s="19" t="n">
        <v>5882</v>
      </c>
      <c r="E15" s="18" t="n">
        <v>23.93527702</v>
      </c>
      <c r="F15" s="20" t="n">
        <v>3.57589387</v>
      </c>
      <c r="G15" s="18" t="n">
        <v>57.2936238</v>
      </c>
      <c r="H15" s="20" t="n">
        <v>3.46190314</v>
      </c>
      <c r="I15" s="18" t="n">
        <v>10.16059302</v>
      </c>
      <c r="J15" s="20" t="n">
        <v>2.30157852</v>
      </c>
      <c r="K15" s="18" t="n">
        <v>7.36205559</v>
      </c>
      <c r="L15" s="20" t="n">
        <v>2.16605818</v>
      </c>
      <c r="M15" s="18" t="s">
        <v>404</v>
      </c>
      <c r="N15" s="20" t="s">
        <v>404</v>
      </c>
      <c r="O15" s="18" t="n">
        <v>0</v>
      </c>
      <c r="P15" s="20" t="n">
        <v>0</v>
      </c>
      <c r="Q15" s="18" t="n">
        <v>0</v>
      </c>
      <c r="R15" s="20" t="n">
        <v>0</v>
      </c>
      <c r="S15" s="18" t="n">
        <v>1.24845056</v>
      </c>
      <c r="T15" s="20" t="n">
        <v>0.89158399</v>
      </c>
    </row>
    <row r="16" spans="1:20">
      <c r="A16" s="15" t="s">
        <v>413</v>
      </c>
      <c r="B16" s="17" t="n">
        <v>6108</v>
      </c>
      <c r="C16" s="18">
        <f>(495.0/B16*100)</f>
        <v/>
      </c>
      <c r="D16" s="19" t="n">
        <v>5613</v>
      </c>
      <c r="E16" s="18" t="n">
        <v>34.94030351</v>
      </c>
      <c r="F16" s="20" t="n">
        <v>3.03231779</v>
      </c>
      <c r="G16" s="18" t="n">
        <v>23.35023047</v>
      </c>
      <c r="H16" s="20" t="n">
        <v>2.77155041</v>
      </c>
      <c r="I16" s="18" t="n">
        <v>11.88988</v>
      </c>
      <c r="J16" s="20" t="n">
        <v>1.96751108</v>
      </c>
      <c r="K16" s="18" t="n">
        <v>26.62938147</v>
      </c>
      <c r="L16" s="20" t="n">
        <v>3.18671031</v>
      </c>
      <c r="M16" s="18" t="s">
        <v>404</v>
      </c>
      <c r="N16" s="20" t="s">
        <v>404</v>
      </c>
      <c r="O16" s="18" t="n">
        <v>0</v>
      </c>
      <c r="P16" s="20" t="n">
        <v>0</v>
      </c>
      <c r="Q16" s="18" t="n">
        <v>0</v>
      </c>
      <c r="R16" s="20" t="n">
        <v>0</v>
      </c>
      <c r="S16" s="18" t="n">
        <v>3.19020455</v>
      </c>
      <c r="T16" s="20" t="n">
        <v>1.17263975</v>
      </c>
    </row>
    <row r="17" spans="1:20">
      <c r="A17" s="15" t="s">
        <v>414</v>
      </c>
      <c r="B17" s="17" t="n">
        <v>6504</v>
      </c>
      <c r="C17" s="18">
        <f>(1325.0/B17*100)</f>
        <v/>
      </c>
      <c r="D17" s="19" t="n">
        <v>5179</v>
      </c>
      <c r="E17" s="18" t="n">
        <v>20.75254587</v>
      </c>
      <c r="F17" s="20" t="n">
        <v>3.09856682</v>
      </c>
      <c r="G17" s="18" t="n">
        <v>42.68906317</v>
      </c>
      <c r="H17" s="20" t="n">
        <v>3.93270641</v>
      </c>
      <c r="I17" s="18" t="n">
        <v>16.54044043</v>
      </c>
      <c r="J17" s="20" t="n">
        <v>2.78991919</v>
      </c>
      <c r="K17" s="18" t="n">
        <v>17.09230479</v>
      </c>
      <c r="L17" s="20" t="n">
        <v>2.70018635</v>
      </c>
      <c r="M17" s="18" t="s">
        <v>404</v>
      </c>
      <c r="N17" s="20" t="s">
        <v>404</v>
      </c>
      <c r="O17" s="18" t="n">
        <v>0</v>
      </c>
      <c r="P17" s="20" t="n">
        <v>0</v>
      </c>
      <c r="Q17" s="18" t="n">
        <v>0</v>
      </c>
      <c r="R17" s="20" t="n">
        <v>0</v>
      </c>
      <c r="S17" s="18" t="n">
        <v>2.92564573</v>
      </c>
      <c r="T17" s="20" t="n">
        <v>1.21768269</v>
      </c>
    </row>
    <row r="18" spans="1:20">
      <c r="A18" s="15" t="s">
        <v>415</v>
      </c>
      <c r="B18" s="17" t="n">
        <v>5532</v>
      </c>
      <c r="C18" s="18">
        <f>(0.0/B18*100)</f>
        <v/>
      </c>
      <c r="D18" s="19" t="n">
        <v>5532</v>
      </c>
      <c r="E18" s="18" t="n">
        <v>38.95190498</v>
      </c>
      <c r="F18" s="20" t="n">
        <v>3.89946156</v>
      </c>
      <c r="G18" s="18" t="n">
        <v>28.46961839</v>
      </c>
      <c r="H18" s="20" t="n">
        <v>3.61138399</v>
      </c>
      <c r="I18" s="18" t="n">
        <v>11.51036863</v>
      </c>
      <c r="J18" s="20" t="n">
        <v>2.12736332</v>
      </c>
      <c r="K18" s="18" t="n">
        <v>19.28162842</v>
      </c>
      <c r="L18" s="20" t="n">
        <v>3.05075149</v>
      </c>
      <c r="M18" s="18" t="s">
        <v>404</v>
      </c>
      <c r="N18" s="20" t="s">
        <v>404</v>
      </c>
      <c r="O18" s="18" t="n">
        <v>0</v>
      </c>
      <c r="P18" s="20" t="n">
        <v>0</v>
      </c>
      <c r="Q18" s="18" t="n">
        <v>0</v>
      </c>
      <c r="R18" s="20" t="n">
        <v>0</v>
      </c>
      <c r="S18" s="18" t="n">
        <v>1.78647958</v>
      </c>
      <c r="T18" s="20" t="n">
        <v>0.99280675</v>
      </c>
    </row>
    <row r="19" spans="1:20">
      <c r="A19" s="15" t="s">
        <v>416</v>
      </c>
      <c r="B19" s="17" t="n">
        <v>5658</v>
      </c>
      <c r="C19" s="18">
        <f>(327.0/B19*100)</f>
        <v/>
      </c>
      <c r="D19" s="19" t="n">
        <v>5331</v>
      </c>
      <c r="E19" s="18" t="n">
        <v>24.1620046</v>
      </c>
      <c r="F19" s="20" t="n">
        <v>2.67475771</v>
      </c>
      <c r="G19" s="18" t="n">
        <v>45.47607484</v>
      </c>
      <c r="H19" s="20" t="n">
        <v>2.80462215</v>
      </c>
      <c r="I19" s="18" t="n">
        <v>16.4656427</v>
      </c>
      <c r="J19" s="20" t="n">
        <v>2.64694228</v>
      </c>
      <c r="K19" s="18" t="n">
        <v>11.03673358</v>
      </c>
      <c r="L19" s="20" t="n">
        <v>1.60491208</v>
      </c>
      <c r="M19" s="18" t="s">
        <v>404</v>
      </c>
      <c r="N19" s="20" t="s">
        <v>404</v>
      </c>
      <c r="O19" s="18" t="n">
        <v>0</v>
      </c>
      <c r="P19" s="20" t="n">
        <v>0</v>
      </c>
      <c r="Q19" s="18" t="n">
        <v>0</v>
      </c>
      <c r="R19" s="20" t="n">
        <v>0</v>
      </c>
      <c r="S19" s="18" t="n">
        <v>2.85954428</v>
      </c>
      <c r="T19" s="20" t="n">
        <v>1.33548096</v>
      </c>
    </row>
    <row r="20" spans="1:20">
      <c r="A20" s="15" t="s">
        <v>417</v>
      </c>
      <c r="B20" s="17" t="n">
        <v>3371</v>
      </c>
      <c r="C20" s="18">
        <f>(24.0/B20*100)</f>
        <v/>
      </c>
      <c r="D20" s="19" t="n">
        <v>3347</v>
      </c>
      <c r="E20" s="18" t="n">
        <v>55.8025068</v>
      </c>
      <c r="F20" s="20" t="n">
        <v>0.24938894</v>
      </c>
      <c r="G20" s="18" t="n">
        <v>26.56949691</v>
      </c>
      <c r="H20" s="20" t="n">
        <v>0.24000085</v>
      </c>
      <c r="I20" s="18" t="n">
        <v>14.78461202</v>
      </c>
      <c r="J20" s="20" t="n">
        <v>0.19602162</v>
      </c>
      <c r="K20" s="18" t="n">
        <v>2.64349825</v>
      </c>
      <c r="L20" s="20" t="n">
        <v>0.10199417</v>
      </c>
      <c r="M20" s="18" t="s">
        <v>404</v>
      </c>
      <c r="N20" s="20" t="s">
        <v>404</v>
      </c>
      <c r="O20" s="18" t="n">
        <v>0</v>
      </c>
      <c r="P20" s="20" t="n">
        <v>0</v>
      </c>
      <c r="Q20" s="18" t="n">
        <v>0</v>
      </c>
      <c r="R20" s="20" t="n">
        <v>0</v>
      </c>
      <c r="S20" s="18" t="n">
        <v>0.19988602</v>
      </c>
      <c r="T20" s="20" t="n">
        <v>0.007911400000000001</v>
      </c>
    </row>
    <row r="21" spans="1:20">
      <c r="A21" s="15" t="s">
        <v>418</v>
      </c>
      <c r="B21" s="17" t="n">
        <v>5741</v>
      </c>
      <c r="C21" s="18">
        <f>(0.0/B21*100)</f>
        <v/>
      </c>
      <c r="D21" s="19" t="n">
        <v>5741</v>
      </c>
      <c r="E21" s="18" t="n">
        <v>20.13196204</v>
      </c>
      <c r="F21" s="20" t="n">
        <v>3.34971924</v>
      </c>
      <c r="G21" s="18" t="n">
        <v>44.54707341</v>
      </c>
      <c r="H21" s="20" t="n">
        <v>3.67813987</v>
      </c>
      <c r="I21" s="18" t="n">
        <v>23.17042323</v>
      </c>
      <c r="J21" s="20" t="n">
        <v>3.44516243</v>
      </c>
      <c r="K21" s="18" t="n">
        <v>7.15745184</v>
      </c>
      <c r="L21" s="20" t="n">
        <v>2.18433928</v>
      </c>
      <c r="M21" s="18" t="s">
        <v>404</v>
      </c>
      <c r="N21" s="20" t="s">
        <v>404</v>
      </c>
      <c r="O21" s="18" t="n">
        <v>0</v>
      </c>
      <c r="P21" s="20" t="n">
        <v>0</v>
      </c>
      <c r="Q21" s="18" t="n">
        <v>0</v>
      </c>
      <c r="R21" s="20" t="n">
        <v>0</v>
      </c>
      <c r="S21" s="18" t="n">
        <v>4.99308948</v>
      </c>
      <c r="T21" s="20" t="n">
        <v>1.53711411</v>
      </c>
    </row>
    <row r="22" spans="1:20">
      <c r="A22" s="15" t="s">
        <v>419</v>
      </c>
      <c r="B22" s="17" t="n">
        <v>6598</v>
      </c>
      <c r="C22" s="18">
        <f>(0.0/B22*100)</f>
        <v/>
      </c>
      <c r="D22" s="19" t="n">
        <v>6598</v>
      </c>
      <c r="E22" s="18" t="n">
        <v>63.9549913</v>
      </c>
      <c r="F22" s="20" t="n">
        <v>3.8471585</v>
      </c>
      <c r="G22" s="18" t="n">
        <v>15.37157414</v>
      </c>
      <c r="H22" s="20" t="n">
        <v>2.8457508</v>
      </c>
      <c r="I22" s="18" t="n">
        <v>11.20893581</v>
      </c>
      <c r="J22" s="20" t="n">
        <v>2.56842907</v>
      </c>
      <c r="K22" s="18" t="n">
        <v>7.28299211</v>
      </c>
      <c r="L22" s="20" t="n">
        <v>2.06240451</v>
      </c>
      <c r="M22" s="18" t="s">
        <v>404</v>
      </c>
      <c r="N22" s="20" t="s">
        <v>404</v>
      </c>
      <c r="O22" s="18" t="n">
        <v>0</v>
      </c>
      <c r="P22" s="20" t="n">
        <v>0</v>
      </c>
      <c r="Q22" s="18" t="n">
        <v>0</v>
      </c>
      <c r="R22" s="20" t="n">
        <v>0</v>
      </c>
      <c r="S22" s="18" t="n">
        <v>2.18150663</v>
      </c>
      <c r="T22" s="20" t="n">
        <v>1.0085261</v>
      </c>
    </row>
    <row r="23" spans="1:20">
      <c r="A23" s="15" t="s">
        <v>420</v>
      </c>
      <c r="B23" s="17" t="n">
        <v>11583</v>
      </c>
      <c r="C23" s="18">
        <f>(3194.0/B23*100)</f>
        <v/>
      </c>
      <c r="D23" s="19" t="n">
        <v>8389</v>
      </c>
      <c r="E23" s="18" t="n">
        <v>41.77487431</v>
      </c>
      <c r="F23" s="20" t="n">
        <v>3.85926682</v>
      </c>
      <c r="G23" s="18" t="n">
        <v>21.39541251</v>
      </c>
      <c r="H23" s="20" t="n">
        <v>3.28219656</v>
      </c>
      <c r="I23" s="18" t="n">
        <v>25.19644063</v>
      </c>
      <c r="J23" s="20" t="n">
        <v>2.9995808</v>
      </c>
      <c r="K23" s="18" t="n">
        <v>11.06960414</v>
      </c>
      <c r="L23" s="20" t="n">
        <v>2.21195139</v>
      </c>
      <c r="M23" s="18" t="s">
        <v>404</v>
      </c>
      <c r="N23" s="20" t="s">
        <v>404</v>
      </c>
      <c r="O23" s="18" t="n">
        <v>0</v>
      </c>
      <c r="P23" s="20" t="n">
        <v>0</v>
      </c>
      <c r="Q23" s="18" t="n">
        <v>0</v>
      </c>
      <c r="R23" s="20" t="n">
        <v>0</v>
      </c>
      <c r="S23" s="18" t="n">
        <v>0.56366841</v>
      </c>
      <c r="T23" s="20" t="n">
        <v>0.40226048</v>
      </c>
    </row>
    <row r="24" spans="1:20">
      <c r="A24" s="15" t="s">
        <v>421</v>
      </c>
      <c r="B24" s="17" t="n">
        <v>6647</v>
      </c>
      <c r="C24" s="18">
        <f>(0.0/B24*100)</f>
        <v/>
      </c>
      <c r="D24" s="19" t="n">
        <v>6647</v>
      </c>
      <c r="E24" s="18" t="n">
        <v>39.85936427</v>
      </c>
      <c r="F24" s="20" t="n">
        <v>3.69428626</v>
      </c>
      <c r="G24" s="18" t="n">
        <v>37.44235478</v>
      </c>
      <c r="H24" s="20" t="n">
        <v>3.5076834</v>
      </c>
      <c r="I24" s="18" t="n">
        <v>20.91003057</v>
      </c>
      <c r="J24" s="20" t="n">
        <v>3.04217233</v>
      </c>
      <c r="K24" s="18" t="n">
        <v>1.78825038</v>
      </c>
      <c r="L24" s="20" t="n">
        <v>0.97764874</v>
      </c>
      <c r="M24" s="18" t="s">
        <v>404</v>
      </c>
      <c r="N24" s="20" t="s">
        <v>404</v>
      </c>
      <c r="O24" s="18" t="n">
        <v>0</v>
      </c>
      <c r="P24" s="20" t="n">
        <v>0</v>
      </c>
      <c r="Q24" s="18" t="n">
        <v>0</v>
      </c>
      <c r="R24" s="20" t="n">
        <v>0</v>
      </c>
      <c r="S24" s="18" t="n">
        <v>0</v>
      </c>
      <c r="T24" s="20" t="n">
        <v>0</v>
      </c>
    </row>
    <row r="25" spans="1:20">
      <c r="A25" s="15" t="s">
        <v>422</v>
      </c>
      <c r="B25" s="17" t="n">
        <v>5581</v>
      </c>
      <c r="C25" s="18">
        <f>(0.0/B25*100)</f>
        <v/>
      </c>
      <c r="D25" s="19" t="n">
        <v>5581</v>
      </c>
      <c r="E25" s="18" t="n">
        <v>69.40967822</v>
      </c>
      <c r="F25" s="20" t="n">
        <v>3.82277566</v>
      </c>
      <c r="G25" s="18" t="n">
        <v>12.59670446</v>
      </c>
      <c r="H25" s="20" t="n">
        <v>2.70646561</v>
      </c>
      <c r="I25" s="18" t="n">
        <v>15.67245406</v>
      </c>
      <c r="J25" s="20" t="n">
        <v>2.89364216</v>
      </c>
      <c r="K25" s="18" t="n">
        <v>1.05582096</v>
      </c>
      <c r="L25" s="20" t="n">
        <v>0.74040636</v>
      </c>
      <c r="M25" s="18" t="s">
        <v>404</v>
      </c>
      <c r="N25" s="20" t="s">
        <v>404</v>
      </c>
      <c r="O25" s="18" t="n">
        <v>0</v>
      </c>
      <c r="P25" s="20" t="n">
        <v>0</v>
      </c>
      <c r="Q25" s="18" t="n">
        <v>0</v>
      </c>
      <c r="R25" s="20" t="n">
        <v>0</v>
      </c>
      <c r="S25" s="18" t="n">
        <v>1.26534229</v>
      </c>
      <c r="T25" s="20" t="n">
        <v>0.8946417800000001</v>
      </c>
    </row>
    <row r="26" spans="1:20">
      <c r="A26" s="15" t="s">
        <v>423</v>
      </c>
      <c r="B26" s="17" t="n">
        <v>4869</v>
      </c>
      <c r="C26" s="18">
        <f>(11.0/B26*100)</f>
        <v/>
      </c>
      <c r="D26" s="19" t="n">
        <v>4858</v>
      </c>
      <c r="E26" s="18" t="n">
        <v>44.76148171</v>
      </c>
      <c r="F26" s="20" t="n">
        <v>2.80390847</v>
      </c>
      <c r="G26" s="18" t="n">
        <v>43.23989681</v>
      </c>
      <c r="H26" s="20" t="n">
        <v>2.95426805</v>
      </c>
      <c r="I26" s="18" t="n">
        <v>9.219080480000001</v>
      </c>
      <c r="J26" s="20" t="n">
        <v>1.66711945</v>
      </c>
      <c r="K26" s="18" t="n">
        <v>1.96354845</v>
      </c>
      <c r="L26" s="20" t="n">
        <v>0.91794208</v>
      </c>
      <c r="M26" s="18" t="s">
        <v>404</v>
      </c>
      <c r="N26" s="20" t="s">
        <v>404</v>
      </c>
      <c r="O26" s="18" t="n">
        <v>0</v>
      </c>
      <c r="P26" s="20" t="n">
        <v>0</v>
      </c>
      <c r="Q26" s="18" t="n">
        <v>0</v>
      </c>
      <c r="R26" s="20" t="n">
        <v>0</v>
      </c>
      <c r="S26" s="18" t="n">
        <v>0.81599255</v>
      </c>
      <c r="T26" s="20" t="n">
        <v>0.60264217</v>
      </c>
    </row>
    <row r="27" spans="1:20">
      <c r="A27" s="15" t="s">
        <v>424</v>
      </c>
      <c r="B27" s="17" t="n">
        <v>5299</v>
      </c>
      <c r="C27" s="18">
        <f>(0.0/B27*100)</f>
        <v/>
      </c>
      <c r="D27" s="19" t="n">
        <v>5299</v>
      </c>
      <c r="E27" s="18" t="n">
        <v>21.38873929</v>
      </c>
      <c r="F27" s="20" t="n">
        <v>0.07033977</v>
      </c>
      <c r="G27" s="18" t="n">
        <v>31.06301111</v>
      </c>
      <c r="H27" s="20" t="n">
        <v>0.09388535000000001</v>
      </c>
      <c r="I27" s="18" t="n">
        <v>12.87577837</v>
      </c>
      <c r="J27" s="20" t="n">
        <v>0.08028113000000001</v>
      </c>
      <c r="K27" s="18" t="n">
        <v>27.43600766</v>
      </c>
      <c r="L27" s="20" t="n">
        <v>0.08440293</v>
      </c>
      <c r="M27" s="18" t="s">
        <v>404</v>
      </c>
      <c r="N27" s="20" t="s">
        <v>404</v>
      </c>
      <c r="O27" s="18" t="n">
        <v>0</v>
      </c>
      <c r="P27" s="20" t="n">
        <v>0</v>
      </c>
      <c r="Q27" s="18" t="n">
        <v>0</v>
      </c>
      <c r="R27" s="20" t="n">
        <v>0</v>
      </c>
      <c r="S27" s="18" t="n">
        <v>7.23646357</v>
      </c>
      <c r="T27" s="20" t="n">
        <v>0.0497789</v>
      </c>
    </row>
    <row r="28" spans="1:20">
      <c r="A28" s="15" t="s">
        <v>425</v>
      </c>
      <c r="B28" s="17" t="n">
        <v>7568</v>
      </c>
      <c r="C28" s="18">
        <f>(0.0/B28*100)</f>
        <v/>
      </c>
      <c r="D28" s="19" t="n">
        <v>7568</v>
      </c>
      <c r="E28" s="18" t="n">
        <v>57.1385377</v>
      </c>
      <c r="F28" s="20" t="n">
        <v>3.93930963</v>
      </c>
      <c r="G28" s="18" t="n">
        <v>17.98303131</v>
      </c>
      <c r="H28" s="20" t="n">
        <v>2.32566174</v>
      </c>
      <c r="I28" s="18" t="n">
        <v>6.40897245</v>
      </c>
      <c r="J28" s="20" t="n">
        <v>1.42365708</v>
      </c>
      <c r="K28" s="18" t="n">
        <v>15.70990155</v>
      </c>
      <c r="L28" s="20" t="n">
        <v>2.95668523</v>
      </c>
      <c r="M28" s="18" t="s">
        <v>404</v>
      </c>
      <c r="N28" s="20" t="s">
        <v>404</v>
      </c>
      <c r="O28" s="18" t="n">
        <v>0</v>
      </c>
      <c r="P28" s="20" t="n">
        <v>0</v>
      </c>
      <c r="Q28" s="18" t="n">
        <v>0</v>
      </c>
      <c r="R28" s="20" t="n">
        <v>0</v>
      </c>
      <c r="S28" s="18" t="n">
        <v>2.75955699</v>
      </c>
      <c r="T28" s="20" t="n">
        <v>1.1811114</v>
      </c>
    </row>
    <row r="29" spans="1:20">
      <c r="A29" s="15" t="s">
        <v>426</v>
      </c>
      <c r="B29" s="17" t="n">
        <v>5385</v>
      </c>
      <c r="C29" s="18">
        <f>(1123.0/B29*100)</f>
        <v/>
      </c>
      <c r="D29" s="19" t="n">
        <v>4262</v>
      </c>
      <c r="E29" s="18" t="n">
        <v>20.524533</v>
      </c>
      <c r="F29" s="20" t="n">
        <v>3.40728936</v>
      </c>
      <c r="G29" s="18" t="n">
        <v>27.87962728</v>
      </c>
      <c r="H29" s="20" t="n">
        <v>3.69573445</v>
      </c>
      <c r="I29" s="18" t="n">
        <v>14.13185845</v>
      </c>
      <c r="J29" s="20" t="n">
        <v>3.16624337</v>
      </c>
      <c r="K29" s="18" t="n">
        <v>35.56284834</v>
      </c>
      <c r="L29" s="20" t="n">
        <v>3.91797028</v>
      </c>
      <c r="M29" s="18" t="s">
        <v>404</v>
      </c>
      <c r="N29" s="20" t="s">
        <v>404</v>
      </c>
      <c r="O29" s="18" t="n">
        <v>0</v>
      </c>
      <c r="P29" s="20" t="n">
        <v>0</v>
      </c>
      <c r="Q29" s="18" t="n">
        <v>0</v>
      </c>
      <c r="R29" s="20" t="n">
        <v>0</v>
      </c>
      <c r="S29" s="18" t="n">
        <v>1.90113293</v>
      </c>
      <c r="T29" s="20" t="n">
        <v>1.13204378</v>
      </c>
    </row>
    <row r="30" spans="1:20">
      <c r="A30" s="15" t="s">
        <v>427</v>
      </c>
      <c r="B30" s="17" t="n">
        <v>4520</v>
      </c>
      <c r="C30" s="18">
        <f>(1076.0/B30*100)</f>
        <v/>
      </c>
      <c r="D30" s="19" t="n">
        <v>3444</v>
      </c>
      <c r="E30" s="18" t="n">
        <v>42.6622601</v>
      </c>
      <c r="F30" s="20" t="n">
        <v>3.70500289</v>
      </c>
      <c r="G30" s="18" t="n">
        <v>34.74048412</v>
      </c>
      <c r="H30" s="20" t="n">
        <v>3.79007852</v>
      </c>
      <c r="I30" s="18" t="n">
        <v>19.90832154</v>
      </c>
      <c r="J30" s="20" t="n">
        <v>3.36823243</v>
      </c>
      <c r="K30" s="18" t="n">
        <v>1.45459941</v>
      </c>
      <c r="L30" s="20" t="n">
        <v>1.0785809</v>
      </c>
      <c r="M30" s="18" t="s">
        <v>404</v>
      </c>
      <c r="N30" s="20" t="s">
        <v>404</v>
      </c>
      <c r="O30" s="18" t="n">
        <v>0</v>
      </c>
      <c r="P30" s="20" t="n">
        <v>0</v>
      </c>
      <c r="Q30" s="18" t="n">
        <v>0</v>
      </c>
      <c r="R30" s="20" t="n">
        <v>0</v>
      </c>
      <c r="S30" s="18" t="n">
        <v>1.23433483</v>
      </c>
      <c r="T30" s="20" t="n">
        <v>0.81535851</v>
      </c>
    </row>
    <row r="31" spans="1:20">
      <c r="A31" s="15" t="s">
        <v>428</v>
      </c>
      <c r="B31" s="17" t="n">
        <v>5456</v>
      </c>
      <c r="C31" s="18">
        <f>(502.0/B31*100)</f>
        <v/>
      </c>
      <c r="D31" s="19" t="n">
        <v>4954</v>
      </c>
      <c r="E31" s="18" t="n">
        <v>19.21605702</v>
      </c>
      <c r="F31" s="20" t="n">
        <v>2.67142935</v>
      </c>
      <c r="G31" s="18" t="n">
        <v>30.18486968</v>
      </c>
      <c r="H31" s="20" t="n">
        <v>3.57778964</v>
      </c>
      <c r="I31" s="18" t="n">
        <v>33.40748614</v>
      </c>
      <c r="J31" s="20" t="n">
        <v>3.46172591</v>
      </c>
      <c r="K31" s="18" t="n">
        <v>13.59025475</v>
      </c>
      <c r="L31" s="20" t="n">
        <v>2.39186125</v>
      </c>
      <c r="M31" s="18" t="s">
        <v>404</v>
      </c>
      <c r="N31" s="20" t="s">
        <v>404</v>
      </c>
      <c r="O31" s="18" t="n">
        <v>0</v>
      </c>
      <c r="P31" s="20" t="n">
        <v>0</v>
      </c>
      <c r="Q31" s="18" t="n">
        <v>0</v>
      </c>
      <c r="R31" s="20" t="n">
        <v>0</v>
      </c>
      <c r="S31" s="18" t="n">
        <v>3.60133241</v>
      </c>
      <c r="T31" s="20" t="n">
        <v>1.30384117</v>
      </c>
    </row>
    <row r="32" spans="1:20">
      <c r="A32" s="15" t="s">
        <v>429</v>
      </c>
      <c r="B32" s="17" t="n">
        <v>4478</v>
      </c>
      <c r="C32" s="18">
        <f>(0.0/B32*100)</f>
        <v/>
      </c>
      <c r="D32" s="19" t="n">
        <v>4478</v>
      </c>
      <c r="E32" s="18" t="n">
        <v>25.05296545</v>
      </c>
      <c r="F32" s="20" t="n">
        <v>3.50423899</v>
      </c>
      <c r="G32" s="18" t="n">
        <v>57.81623237</v>
      </c>
      <c r="H32" s="20" t="n">
        <v>3.98350256</v>
      </c>
      <c r="I32" s="18" t="n">
        <v>14.68100632</v>
      </c>
      <c r="J32" s="20" t="n">
        <v>2.8717083</v>
      </c>
      <c r="K32" s="18" t="n">
        <v>1.84880918</v>
      </c>
      <c r="L32" s="20" t="n">
        <v>1.09093301</v>
      </c>
      <c r="M32" s="18" t="s">
        <v>404</v>
      </c>
      <c r="N32" s="20" t="s">
        <v>404</v>
      </c>
      <c r="O32" s="18" t="n">
        <v>0</v>
      </c>
      <c r="P32" s="20" t="n">
        <v>0</v>
      </c>
      <c r="Q32" s="18" t="n">
        <v>0</v>
      </c>
      <c r="R32" s="20" t="n">
        <v>0</v>
      </c>
      <c r="S32" s="18" t="n">
        <v>0.6009866699999999</v>
      </c>
      <c r="T32" s="20" t="n">
        <v>0.59955033</v>
      </c>
    </row>
    <row r="33" spans="1:20">
      <c r="A33" s="15" t="s">
        <v>430</v>
      </c>
      <c r="B33" s="17" t="n">
        <v>7325</v>
      </c>
      <c r="C33" s="18">
        <f>(29.0/B33*100)</f>
        <v/>
      </c>
      <c r="D33" s="19" t="n">
        <v>7296</v>
      </c>
      <c r="E33" s="18" t="n">
        <v>52.92642671</v>
      </c>
      <c r="F33" s="20" t="n">
        <v>3.99490789</v>
      </c>
      <c r="G33" s="18" t="n">
        <v>29.91544445</v>
      </c>
      <c r="H33" s="20" t="n">
        <v>3.25004585</v>
      </c>
      <c r="I33" s="18" t="n">
        <v>15.86616371</v>
      </c>
      <c r="J33" s="20" t="n">
        <v>2.76446838</v>
      </c>
      <c r="K33" s="18" t="n">
        <v>0.47276569</v>
      </c>
      <c r="L33" s="20" t="n">
        <v>0.18250833</v>
      </c>
      <c r="M33" s="18" t="s">
        <v>404</v>
      </c>
      <c r="N33" s="20" t="s">
        <v>404</v>
      </c>
      <c r="O33" s="18" t="n">
        <v>0</v>
      </c>
      <c r="P33" s="20" t="n">
        <v>0</v>
      </c>
      <c r="Q33" s="18" t="n">
        <v>0</v>
      </c>
      <c r="R33" s="20" t="n">
        <v>0</v>
      </c>
      <c r="S33" s="18" t="n">
        <v>0.81919944</v>
      </c>
      <c r="T33" s="20" t="n">
        <v>0.56400483</v>
      </c>
    </row>
    <row r="34" spans="1:20">
      <c r="A34" s="15" t="s">
        <v>431</v>
      </c>
      <c r="B34" s="17" t="n">
        <v>6350</v>
      </c>
      <c r="C34" s="18">
        <f>(0.0/B34*100)</f>
        <v/>
      </c>
      <c r="D34" s="19" t="n">
        <v>6350</v>
      </c>
      <c r="E34" s="18" t="n">
        <v>44.68059717</v>
      </c>
      <c r="F34" s="20" t="n">
        <v>3.06294113</v>
      </c>
      <c r="G34" s="18" t="n">
        <v>43.47641915</v>
      </c>
      <c r="H34" s="20" t="n">
        <v>3.08656877</v>
      </c>
      <c r="I34" s="18" t="n">
        <v>7.08547554</v>
      </c>
      <c r="J34" s="20" t="n">
        <v>1.74799261</v>
      </c>
      <c r="K34" s="18" t="n">
        <v>3.79048489</v>
      </c>
      <c r="L34" s="20" t="n">
        <v>1.15587316</v>
      </c>
      <c r="M34" s="18" t="s">
        <v>404</v>
      </c>
      <c r="N34" s="20" t="s">
        <v>404</v>
      </c>
      <c r="O34" s="18" t="n">
        <v>0</v>
      </c>
      <c r="P34" s="20" t="n">
        <v>0</v>
      </c>
      <c r="Q34" s="18" t="n">
        <v>0</v>
      </c>
      <c r="R34" s="20" t="n">
        <v>0</v>
      </c>
      <c r="S34" s="18" t="n">
        <v>0.96702325</v>
      </c>
      <c r="T34" s="20" t="n">
        <v>0.50406259</v>
      </c>
    </row>
    <row r="35" spans="1:20">
      <c r="A35" s="15" t="s">
        <v>432</v>
      </c>
      <c r="B35" s="17" t="n">
        <v>6406</v>
      </c>
      <c r="C35" s="18">
        <f>(443.0/B35*100)</f>
        <v/>
      </c>
      <c r="D35" s="19" t="n">
        <v>5963</v>
      </c>
      <c r="E35" s="18" t="n">
        <v>18.355477</v>
      </c>
      <c r="F35" s="20" t="n">
        <v>0.55491975</v>
      </c>
      <c r="G35" s="18" t="n">
        <v>64.36225328</v>
      </c>
      <c r="H35" s="20" t="n">
        <v>0.44601828</v>
      </c>
      <c r="I35" s="18" t="n">
        <v>12.91946557</v>
      </c>
      <c r="J35" s="20" t="n">
        <v>0.38727007</v>
      </c>
      <c r="K35" s="18" t="n">
        <v>2.78463473</v>
      </c>
      <c r="L35" s="20" t="n">
        <v>0.08275862</v>
      </c>
      <c r="M35" s="18" t="s">
        <v>404</v>
      </c>
      <c r="N35" s="20" t="s">
        <v>404</v>
      </c>
      <c r="O35" s="18" t="n">
        <v>0</v>
      </c>
      <c r="P35" s="20" t="n">
        <v>0</v>
      </c>
      <c r="Q35" s="18" t="n">
        <v>0</v>
      </c>
      <c r="R35" s="20" t="n">
        <v>0</v>
      </c>
      <c r="S35" s="18" t="n">
        <v>1.57816942</v>
      </c>
      <c r="T35" s="20" t="n">
        <v>0.02702878</v>
      </c>
    </row>
    <row r="36" spans="1:20">
      <c r="A36" s="15" t="s">
        <v>433</v>
      </c>
      <c r="B36" s="17" t="n">
        <v>6736</v>
      </c>
      <c r="C36" s="18">
        <f>(10.0/B36*100)</f>
        <v/>
      </c>
      <c r="D36" s="19" t="n">
        <v>6726</v>
      </c>
      <c r="E36" s="18" t="n">
        <v>28.05268079</v>
      </c>
      <c r="F36" s="20" t="n">
        <v>3.71515193</v>
      </c>
      <c r="G36" s="18" t="n">
        <v>32.40063703</v>
      </c>
      <c r="H36" s="20" t="n">
        <v>3.5720054</v>
      </c>
      <c r="I36" s="18" t="n">
        <v>24.81112572</v>
      </c>
      <c r="J36" s="20" t="n">
        <v>3.38401188</v>
      </c>
      <c r="K36" s="18" t="n">
        <v>12.45528596</v>
      </c>
      <c r="L36" s="20" t="n">
        <v>2.51889014</v>
      </c>
      <c r="M36" s="18" t="s">
        <v>404</v>
      </c>
      <c r="N36" s="20" t="s">
        <v>404</v>
      </c>
      <c r="O36" s="18" t="n">
        <v>0</v>
      </c>
      <c r="P36" s="20" t="n">
        <v>0</v>
      </c>
      <c r="Q36" s="18" t="n">
        <v>0</v>
      </c>
      <c r="R36" s="20" t="n">
        <v>0</v>
      </c>
      <c r="S36" s="18" t="n">
        <v>2.28027051</v>
      </c>
      <c r="T36" s="20" t="n">
        <v>1.00333231</v>
      </c>
    </row>
    <row r="37" spans="1:20">
      <c r="A37" s="15" t="s">
        <v>434</v>
      </c>
      <c r="B37" s="17" t="n">
        <v>5458</v>
      </c>
      <c r="C37" s="18">
        <f>(0.0/B37*100)</f>
        <v/>
      </c>
      <c r="D37" s="19" t="n">
        <v>5458</v>
      </c>
      <c r="E37" s="18" t="n">
        <v>59.90704872</v>
      </c>
      <c r="F37" s="20" t="n">
        <v>3.63439729</v>
      </c>
      <c r="G37" s="18" t="n">
        <v>26.40330143</v>
      </c>
      <c r="H37" s="20" t="n">
        <v>3.40667585</v>
      </c>
      <c r="I37" s="18" t="n">
        <v>10.23409141</v>
      </c>
      <c r="J37" s="20" t="n">
        <v>2.35635275</v>
      </c>
      <c r="K37" s="18" t="n">
        <v>1.84115006</v>
      </c>
      <c r="L37" s="20" t="n">
        <v>0.88547309</v>
      </c>
      <c r="M37" s="18" t="s">
        <v>404</v>
      </c>
      <c r="N37" s="20" t="s">
        <v>404</v>
      </c>
      <c r="O37" s="18" t="n">
        <v>0</v>
      </c>
      <c r="P37" s="20" t="n">
        <v>0</v>
      </c>
      <c r="Q37" s="18" t="n">
        <v>0</v>
      </c>
      <c r="R37" s="20" t="n">
        <v>0</v>
      </c>
      <c r="S37" s="18" t="n">
        <v>1.61440838</v>
      </c>
      <c r="T37" s="20" t="n">
        <v>1.06920972</v>
      </c>
    </row>
    <row r="38" spans="1:20">
      <c r="A38" s="15" t="s">
        <v>435</v>
      </c>
      <c r="B38" s="17" t="n">
        <v>5860</v>
      </c>
      <c r="C38" s="18">
        <f>(268.0/B38*100)</f>
        <v/>
      </c>
      <c r="D38" s="19" t="n">
        <v>5592</v>
      </c>
      <c r="E38" s="18" t="n">
        <v>16.57016175</v>
      </c>
      <c r="F38" s="20" t="n">
        <v>2.84219293</v>
      </c>
      <c r="G38" s="18" t="n">
        <v>42.38843091</v>
      </c>
      <c r="H38" s="20" t="n">
        <v>4.12783491</v>
      </c>
      <c r="I38" s="18" t="n">
        <v>21.18615837</v>
      </c>
      <c r="J38" s="20" t="n">
        <v>2.82676936</v>
      </c>
      <c r="K38" s="18" t="n">
        <v>15.91275219</v>
      </c>
      <c r="L38" s="20" t="n">
        <v>2.90347573</v>
      </c>
      <c r="M38" s="18" t="s">
        <v>404</v>
      </c>
      <c r="N38" s="20" t="s">
        <v>404</v>
      </c>
      <c r="O38" s="18" t="n">
        <v>0</v>
      </c>
      <c r="P38" s="20" t="n">
        <v>0</v>
      </c>
      <c r="Q38" s="18" t="n">
        <v>0</v>
      </c>
      <c r="R38" s="20" t="n">
        <v>0</v>
      </c>
      <c r="S38" s="18" t="n">
        <v>3.94249679</v>
      </c>
      <c r="T38" s="20" t="n">
        <v>1.66400131</v>
      </c>
    </row>
    <row r="39" spans="1:20">
      <c r="A39" s="15" t="s">
        <v>436</v>
      </c>
      <c r="B39" s="17" t="n">
        <v>5895</v>
      </c>
      <c r="C39" s="18">
        <f>(0.0/B39*100)</f>
        <v/>
      </c>
      <c r="D39" s="19" t="n">
        <v>5895</v>
      </c>
      <c r="E39" s="18" t="n">
        <v>53.53745775</v>
      </c>
      <c r="F39" s="20" t="n">
        <v>4.33718349</v>
      </c>
      <c r="G39" s="18" t="n">
        <v>31.621693</v>
      </c>
      <c r="H39" s="20" t="n">
        <v>3.87112782</v>
      </c>
      <c r="I39" s="18" t="n">
        <v>8.356348000000001</v>
      </c>
      <c r="J39" s="20" t="n">
        <v>2.29771273</v>
      </c>
      <c r="K39" s="18" t="n">
        <v>6.48450125</v>
      </c>
      <c r="L39" s="20" t="n">
        <v>2.18867954</v>
      </c>
      <c r="M39" s="18" t="s">
        <v>404</v>
      </c>
      <c r="N39" s="20" t="s">
        <v>404</v>
      </c>
      <c r="O39" s="18" t="n">
        <v>0</v>
      </c>
      <c r="P39" s="20" t="n">
        <v>0</v>
      </c>
      <c r="Q39" s="18" t="n">
        <v>0</v>
      </c>
      <c r="R39" s="20" t="n">
        <v>0</v>
      </c>
      <c r="S39" s="18" t="n">
        <v>0</v>
      </c>
      <c r="T39" s="20" t="n">
        <v>0</v>
      </c>
    </row>
    <row r="40" spans="1:20">
      <c r="A40" s="15" t="s">
        <v>437</v>
      </c>
      <c r="B40" s="17" t="n">
        <v>14157</v>
      </c>
      <c r="C40" s="18">
        <f>(2978.0/B40*100)</f>
        <v/>
      </c>
      <c r="D40" s="19" t="n">
        <v>11179</v>
      </c>
      <c r="E40" s="18" t="n">
        <v>39.43060238</v>
      </c>
      <c r="F40" s="20" t="n">
        <v>3.26261284</v>
      </c>
      <c r="G40" s="18" t="n">
        <v>40.71870209</v>
      </c>
      <c r="H40" s="20" t="n">
        <v>3.56031923</v>
      </c>
      <c r="I40" s="18" t="n">
        <v>15.24005907</v>
      </c>
      <c r="J40" s="20" t="n">
        <v>2.85623744</v>
      </c>
      <c r="K40" s="18" t="n">
        <v>3.40752055</v>
      </c>
      <c r="L40" s="20" t="n">
        <v>0.95302659</v>
      </c>
      <c r="M40" s="18" t="s">
        <v>404</v>
      </c>
      <c r="N40" s="20" t="s">
        <v>404</v>
      </c>
      <c r="O40" s="18" t="n">
        <v>0</v>
      </c>
      <c r="P40" s="20" t="n">
        <v>0</v>
      </c>
      <c r="Q40" s="18" t="n">
        <v>0</v>
      </c>
      <c r="R40" s="20" t="n">
        <v>0</v>
      </c>
      <c r="S40" s="18" t="n">
        <v>1.20311591</v>
      </c>
      <c r="T40" s="20" t="n">
        <v>0.99377607</v>
      </c>
    </row>
    <row r="41" spans="1:20">
      <c r="A41" s="15" t="s">
        <v>438</v>
      </c>
      <c r="B41" s="17" t="n">
        <v>5712</v>
      </c>
      <c r="C41" s="18">
        <f>(99.0/B41*100)</f>
        <v/>
      </c>
      <c r="D41" s="19" t="n">
        <v>5613</v>
      </c>
      <c r="E41" s="18" t="n">
        <v>36.72941886</v>
      </c>
      <c r="F41" s="20" t="n">
        <v>3.99048659</v>
      </c>
      <c r="G41" s="18" t="n">
        <v>42.60320351</v>
      </c>
      <c r="H41" s="20" t="n">
        <v>3.92269822</v>
      </c>
      <c r="I41" s="18" t="n">
        <v>14.93881529</v>
      </c>
      <c r="J41" s="20" t="n">
        <v>3.33081717</v>
      </c>
      <c r="K41" s="18" t="n">
        <v>4.12612338</v>
      </c>
      <c r="L41" s="20" t="n">
        <v>1.61950697</v>
      </c>
      <c r="M41" s="18" t="s">
        <v>404</v>
      </c>
      <c r="N41" s="20" t="s">
        <v>404</v>
      </c>
      <c r="O41" s="18" t="n">
        <v>0</v>
      </c>
      <c r="P41" s="20" t="n">
        <v>0</v>
      </c>
      <c r="Q41" s="18" t="n">
        <v>0</v>
      </c>
      <c r="R41" s="20" t="n">
        <v>0</v>
      </c>
      <c r="S41" s="18" t="n">
        <v>1.60243896</v>
      </c>
      <c r="T41" s="20" t="n">
        <v>0.94442435</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40.47285517</v>
      </c>
      <c r="F44" s="20" t="n">
        <v>4.09003575</v>
      </c>
      <c r="G44" s="18" t="n">
        <v>43.41554397</v>
      </c>
      <c r="H44" s="20" t="n">
        <v>4.12964643</v>
      </c>
      <c r="I44" s="18" t="n">
        <v>9.77353817</v>
      </c>
      <c r="J44" s="20" t="n">
        <v>1.98808539</v>
      </c>
      <c r="K44" s="18" t="n">
        <v>0</v>
      </c>
      <c r="L44" s="20" t="n">
        <v>0</v>
      </c>
      <c r="M44" s="18" t="s">
        <v>404</v>
      </c>
      <c r="N44" s="20" t="s">
        <v>404</v>
      </c>
      <c r="O44" s="18" t="n">
        <v>0</v>
      </c>
      <c r="P44" s="20" t="n">
        <v>0</v>
      </c>
      <c r="Q44" s="18" t="n">
        <v>0</v>
      </c>
      <c r="R44" s="20" t="n">
        <v>0</v>
      </c>
      <c r="S44" s="18" t="n">
        <v>6.33806269</v>
      </c>
      <c r="T44" s="20" t="n">
        <v>1.49498417</v>
      </c>
    </row>
    <row r="45" spans="1:20">
      <c r="A45" s="15" t="s">
        <v>442</v>
      </c>
      <c r="B45" s="17" t="n">
        <v>5519</v>
      </c>
      <c r="C45" s="18">
        <f>(0.0/B45*100)</f>
        <v/>
      </c>
      <c r="D45" s="19" t="n">
        <v>5519</v>
      </c>
      <c r="E45" s="18" t="n">
        <v>80.8984225</v>
      </c>
      <c r="F45" s="20" t="n">
        <v>2.73395502</v>
      </c>
      <c r="G45" s="18" t="n">
        <v>5.22073114</v>
      </c>
      <c r="H45" s="20" t="n">
        <v>1.84263063</v>
      </c>
      <c r="I45" s="18" t="n">
        <v>10.80392742</v>
      </c>
      <c r="J45" s="20" t="n">
        <v>2.75406797</v>
      </c>
      <c r="K45" s="18" t="n">
        <v>1.36515251</v>
      </c>
      <c r="L45" s="20" t="n">
        <v>0.88901238</v>
      </c>
      <c r="M45" s="18" t="s">
        <v>404</v>
      </c>
      <c r="N45" s="20" t="s">
        <v>404</v>
      </c>
      <c r="O45" s="18" t="n">
        <v>0</v>
      </c>
      <c r="P45" s="20" t="n">
        <v>0</v>
      </c>
      <c r="Q45" s="18" t="n">
        <v>0</v>
      </c>
      <c r="R45" s="20" t="n">
        <v>0</v>
      </c>
      <c r="S45" s="18" t="n">
        <v>1.71176643</v>
      </c>
      <c r="T45" s="20" t="n">
        <v>0.94828011</v>
      </c>
    </row>
    <row r="46" spans="1:20">
      <c r="A46" s="15" t="s">
        <v>443</v>
      </c>
      <c r="B46" s="17" t="n">
        <v>23141</v>
      </c>
      <c r="C46" s="18">
        <f>(4196.0/B46*100)</f>
        <v/>
      </c>
      <c r="D46" s="19" t="n">
        <v>18945</v>
      </c>
      <c r="E46" s="18" t="n">
        <v>63.12549216</v>
      </c>
      <c r="F46" s="20" t="n">
        <v>2.31818902</v>
      </c>
      <c r="G46" s="18" t="n">
        <v>10.407604</v>
      </c>
      <c r="H46" s="20" t="n">
        <v>1.52212422</v>
      </c>
      <c r="I46" s="18" t="n">
        <v>13.57032427</v>
      </c>
      <c r="J46" s="20" t="n">
        <v>1.67339366</v>
      </c>
      <c r="K46" s="18" t="n">
        <v>10.95506736</v>
      </c>
      <c r="L46" s="20" t="n">
        <v>1.29413579</v>
      </c>
      <c r="M46" s="18" t="s">
        <v>404</v>
      </c>
      <c r="N46" s="20" t="s">
        <v>404</v>
      </c>
      <c r="O46" s="18" t="n">
        <v>0</v>
      </c>
      <c r="P46" s="20" t="n">
        <v>0</v>
      </c>
      <c r="Q46" s="18" t="n">
        <v>0</v>
      </c>
      <c r="R46" s="20" t="n">
        <v>0</v>
      </c>
      <c r="S46" s="18" t="n">
        <v>1.94151221</v>
      </c>
      <c r="T46" s="20" t="n">
        <v>0.85131066</v>
      </c>
    </row>
    <row r="47" spans="1:20">
      <c r="A47" s="15" t="s">
        <v>444</v>
      </c>
      <c r="B47" s="17" t="n">
        <v>5928</v>
      </c>
      <c r="C47" s="18">
        <f>(0.0/B47*100)</f>
        <v/>
      </c>
      <c r="D47" s="19" t="n">
        <v>5928</v>
      </c>
      <c r="E47" s="18" t="n">
        <v>34.47792624</v>
      </c>
      <c r="F47" s="20" t="n">
        <v>4.07527711</v>
      </c>
      <c r="G47" s="18" t="n">
        <v>38.9945401</v>
      </c>
      <c r="H47" s="20" t="n">
        <v>3.8341269</v>
      </c>
      <c r="I47" s="18" t="n">
        <v>19.79275743</v>
      </c>
      <c r="J47" s="20" t="n">
        <v>2.87473594</v>
      </c>
      <c r="K47" s="18" t="n">
        <v>6.03600723</v>
      </c>
      <c r="L47" s="20" t="n">
        <v>1.92525273</v>
      </c>
      <c r="M47" s="18" t="s">
        <v>404</v>
      </c>
      <c r="N47" s="20" t="s">
        <v>404</v>
      </c>
      <c r="O47" s="18" t="n">
        <v>0</v>
      </c>
      <c r="P47" s="20" t="n">
        <v>0</v>
      </c>
      <c r="Q47" s="18" t="n">
        <v>0</v>
      </c>
      <c r="R47" s="20" t="n">
        <v>0</v>
      </c>
      <c r="S47" s="18" t="n">
        <v>0.69876899</v>
      </c>
      <c r="T47" s="20" t="n">
        <v>0.69954185</v>
      </c>
    </row>
    <row r="48" spans="1:20">
      <c r="A48" s="15" t="s">
        <v>445</v>
      </c>
      <c r="B48" s="17" t="n">
        <v>9841</v>
      </c>
      <c r="C48" s="18">
        <f>(40.0/B48*100)</f>
        <v/>
      </c>
      <c r="D48" s="19" t="n">
        <v>9801</v>
      </c>
      <c r="E48" s="18" t="n">
        <v>66.83120553000001</v>
      </c>
      <c r="F48" s="20" t="n">
        <v>3.9418771</v>
      </c>
      <c r="G48" s="18" t="n">
        <v>20.09476277</v>
      </c>
      <c r="H48" s="20" t="n">
        <v>3.00788555</v>
      </c>
      <c r="I48" s="18" t="n">
        <v>10.51866065</v>
      </c>
      <c r="J48" s="20" t="n">
        <v>2.46797498</v>
      </c>
      <c r="K48" s="18" t="n">
        <v>2.33646549</v>
      </c>
      <c r="L48" s="20" t="n">
        <v>1.12184301</v>
      </c>
      <c r="M48" s="18" t="s">
        <v>404</v>
      </c>
      <c r="N48" s="20" t="s">
        <v>404</v>
      </c>
      <c r="O48" s="18" t="n">
        <v>0</v>
      </c>
      <c r="P48" s="20" t="n">
        <v>0</v>
      </c>
      <c r="Q48" s="18" t="n">
        <v>0</v>
      </c>
      <c r="R48" s="20" t="n">
        <v>0</v>
      </c>
      <c r="S48" s="18" t="n">
        <v>0.21890557</v>
      </c>
      <c r="T48" s="20" t="n">
        <v>0.15674319</v>
      </c>
    </row>
    <row r="49" spans="1:20">
      <c r="A49" s="15" t="s">
        <v>446</v>
      </c>
      <c r="B49" s="17" t="n">
        <v>6349</v>
      </c>
      <c r="C49" s="18">
        <f>(52.0/B49*100)</f>
        <v/>
      </c>
      <c r="D49" s="19" t="n">
        <v>6297</v>
      </c>
      <c r="E49" s="18" t="n">
        <v>60.1741601</v>
      </c>
      <c r="F49" s="20" t="n">
        <v>3.36996815</v>
      </c>
      <c r="G49" s="18" t="n">
        <v>20.16294372</v>
      </c>
      <c r="H49" s="20" t="n">
        <v>2.77911944</v>
      </c>
      <c r="I49" s="18" t="n">
        <v>8.52351144</v>
      </c>
      <c r="J49" s="20" t="n">
        <v>1.98581404</v>
      </c>
      <c r="K49" s="18" t="n">
        <v>7.54867406</v>
      </c>
      <c r="L49" s="20" t="n">
        <v>2.12423462</v>
      </c>
      <c r="M49" s="18" t="s">
        <v>404</v>
      </c>
      <c r="N49" s="20" t="s">
        <v>404</v>
      </c>
      <c r="O49" s="18" t="n">
        <v>0</v>
      </c>
      <c r="P49" s="20" t="n">
        <v>0</v>
      </c>
      <c r="Q49" s="18" t="n">
        <v>0</v>
      </c>
      <c r="R49" s="20" t="n">
        <v>0</v>
      </c>
      <c r="S49" s="18" t="n">
        <v>3.59071069</v>
      </c>
      <c r="T49" s="20" t="n">
        <v>1.1965752</v>
      </c>
    </row>
    <row r="50" spans="1:20">
      <c r="A50" s="15" t="s">
        <v>447</v>
      </c>
      <c r="B50" s="17" t="n">
        <v>11795</v>
      </c>
      <c r="C50" s="18">
        <f>(1031.0/B50*100)</f>
        <v/>
      </c>
      <c r="D50" s="19" t="n">
        <v>10764</v>
      </c>
      <c r="E50" s="18" t="n">
        <v>62.21075056</v>
      </c>
      <c r="F50" s="20" t="n">
        <v>3.07425552</v>
      </c>
      <c r="G50" s="18" t="n">
        <v>13.85984586</v>
      </c>
      <c r="H50" s="20" t="n">
        <v>1.88915099</v>
      </c>
      <c r="I50" s="18" t="n">
        <v>15.73867169</v>
      </c>
      <c r="J50" s="20" t="n">
        <v>2.44014962</v>
      </c>
      <c r="K50" s="18" t="n">
        <v>6.80905366</v>
      </c>
      <c r="L50" s="20" t="n">
        <v>1.65182023</v>
      </c>
      <c r="M50" s="18" t="s">
        <v>404</v>
      </c>
      <c r="N50" s="20" t="s">
        <v>404</v>
      </c>
      <c r="O50" s="18" t="n">
        <v>0</v>
      </c>
      <c r="P50" s="20" t="n">
        <v>0</v>
      </c>
      <c r="Q50" s="18" t="n">
        <v>0</v>
      </c>
      <c r="R50" s="20" t="n">
        <v>0</v>
      </c>
      <c r="S50" s="18" t="n">
        <v>1.38167823</v>
      </c>
      <c r="T50" s="20" t="n">
        <v>0.80038902</v>
      </c>
    </row>
    <row r="51" spans="1:20">
      <c r="A51" s="15" t="s">
        <v>448</v>
      </c>
      <c r="B51" s="17" t="n">
        <v>6866</v>
      </c>
      <c r="C51" s="18">
        <f>(0.0/B51*100)</f>
        <v/>
      </c>
      <c r="D51" s="19" t="n">
        <v>6866</v>
      </c>
      <c r="E51" s="18" t="n">
        <v>57.70023414</v>
      </c>
      <c r="F51" s="20" t="n">
        <v>3.57144558</v>
      </c>
      <c r="G51" s="18" t="n">
        <v>19.65688193</v>
      </c>
      <c r="H51" s="20" t="n">
        <v>2.78225582</v>
      </c>
      <c r="I51" s="18" t="n">
        <v>11.45897056</v>
      </c>
      <c r="J51" s="20" t="n">
        <v>2.33289903</v>
      </c>
      <c r="K51" s="18" t="n">
        <v>10.66273002</v>
      </c>
      <c r="L51" s="20" t="n">
        <v>1.98751621</v>
      </c>
      <c r="M51" s="18" t="s">
        <v>404</v>
      </c>
      <c r="N51" s="20" t="s">
        <v>404</v>
      </c>
      <c r="O51" s="18" t="n">
        <v>0</v>
      </c>
      <c r="P51" s="20" t="n">
        <v>0</v>
      </c>
      <c r="Q51" s="18" t="n">
        <v>0</v>
      </c>
      <c r="R51" s="20" t="n">
        <v>0</v>
      </c>
      <c r="S51" s="18" t="n">
        <v>0.52118335</v>
      </c>
      <c r="T51" s="20" t="n">
        <v>0.51611486</v>
      </c>
    </row>
    <row r="52" spans="1:20">
      <c r="A52" s="15" t="s">
        <v>449</v>
      </c>
      <c r="B52" s="17" t="n">
        <v>5809</v>
      </c>
      <c r="C52" s="18">
        <f>(0.0/B52*100)</f>
        <v/>
      </c>
      <c r="D52" s="19" t="n">
        <v>5809</v>
      </c>
      <c r="E52" s="18" t="n">
        <v>43.22251436</v>
      </c>
      <c r="F52" s="20" t="n">
        <v>4.34037109</v>
      </c>
      <c r="G52" s="18" t="n">
        <v>47.89135193</v>
      </c>
      <c r="H52" s="20" t="n">
        <v>4.38449329</v>
      </c>
      <c r="I52" s="18" t="n">
        <v>6.63319046</v>
      </c>
      <c r="J52" s="20" t="n">
        <v>2.14003959</v>
      </c>
      <c r="K52" s="18" t="n">
        <v>2.25294325</v>
      </c>
      <c r="L52" s="20" t="n">
        <v>1.04877722</v>
      </c>
      <c r="M52" s="18" t="s">
        <v>404</v>
      </c>
      <c r="N52" s="20" t="s">
        <v>404</v>
      </c>
      <c r="O52" s="18" t="n">
        <v>0</v>
      </c>
      <c r="P52" s="20" t="n">
        <v>0</v>
      </c>
      <c r="Q52" s="18" t="n">
        <v>0</v>
      </c>
      <c r="R52" s="20" t="n">
        <v>0</v>
      </c>
      <c r="S52" s="18" t="n">
        <v>0</v>
      </c>
      <c r="T52" s="20" t="n">
        <v>0</v>
      </c>
    </row>
    <row r="53" spans="1:20">
      <c r="A53" s="15" t="s">
        <v>450</v>
      </c>
      <c r="B53" s="17" t="n">
        <v>5571</v>
      </c>
      <c r="C53" s="18">
        <f>(0.0/B53*100)</f>
        <v/>
      </c>
      <c r="D53" s="19" t="n">
        <v>5571</v>
      </c>
      <c r="E53" s="18" t="n">
        <v>50.3107466</v>
      </c>
      <c r="F53" s="20" t="n">
        <v>0.13737487</v>
      </c>
      <c r="G53" s="18" t="n">
        <v>22.70906719</v>
      </c>
      <c r="H53" s="20" t="n">
        <v>0.12784175</v>
      </c>
      <c r="I53" s="18" t="n">
        <v>18.02648356</v>
      </c>
      <c r="J53" s="20" t="n">
        <v>0.10731821</v>
      </c>
      <c r="K53" s="18" t="n">
        <v>6.41202018</v>
      </c>
      <c r="L53" s="20" t="n">
        <v>0.0540035</v>
      </c>
      <c r="M53" s="18" t="s">
        <v>404</v>
      </c>
      <c r="N53" s="20" t="s">
        <v>404</v>
      </c>
      <c r="O53" s="18" t="n">
        <v>0</v>
      </c>
      <c r="P53" s="20" t="n">
        <v>0</v>
      </c>
      <c r="Q53" s="18" t="n">
        <v>0</v>
      </c>
      <c r="R53" s="20" t="n">
        <v>0</v>
      </c>
      <c r="S53" s="18" t="n">
        <v>2.54168248</v>
      </c>
      <c r="T53" s="20" t="n">
        <v>0.04585397</v>
      </c>
    </row>
    <row r="54" spans="1:20">
      <c r="A54" s="15" t="s">
        <v>451</v>
      </c>
      <c r="B54" s="17" t="n">
        <v>4740</v>
      </c>
      <c r="C54" s="18">
        <f>(199.0/B54*100)</f>
        <v/>
      </c>
      <c r="D54" s="19" t="n">
        <v>4541</v>
      </c>
      <c r="E54" s="18" t="n">
        <v>71.57054529</v>
      </c>
      <c r="F54" s="20" t="n">
        <v>3.84059372</v>
      </c>
      <c r="G54" s="18" t="n">
        <v>18.36973343</v>
      </c>
      <c r="H54" s="20" t="n">
        <v>3.15724469</v>
      </c>
      <c r="I54" s="18" t="n">
        <v>5.03340912</v>
      </c>
      <c r="J54" s="20" t="n">
        <v>1.97555976</v>
      </c>
      <c r="K54" s="18" t="n">
        <v>4.62550834</v>
      </c>
      <c r="L54" s="20" t="n">
        <v>1.6152268</v>
      </c>
      <c r="M54" s="18" t="s">
        <v>404</v>
      </c>
      <c r="N54" s="20" t="s">
        <v>404</v>
      </c>
      <c r="O54" s="18" t="n">
        <v>0</v>
      </c>
      <c r="P54" s="20" t="n">
        <v>0</v>
      </c>
      <c r="Q54" s="18" t="n">
        <v>0</v>
      </c>
      <c r="R54" s="20" t="n">
        <v>0</v>
      </c>
      <c r="S54" s="18" t="n">
        <v>0.40080382</v>
      </c>
      <c r="T54" s="20" t="n">
        <v>0.40186229</v>
      </c>
    </row>
    <row r="55" spans="1:20">
      <c r="A55" s="15" t="s">
        <v>452</v>
      </c>
      <c r="B55" s="17" t="n">
        <v>5316</v>
      </c>
      <c r="C55" s="18">
        <f>(43.0/B55*100)</f>
        <v/>
      </c>
      <c r="D55" s="19" t="n">
        <v>5273</v>
      </c>
      <c r="E55" s="18" t="n">
        <v>52.1181221</v>
      </c>
      <c r="F55" s="20" t="n">
        <v>3.69511573</v>
      </c>
      <c r="G55" s="18" t="n">
        <v>20.37564849</v>
      </c>
      <c r="H55" s="20" t="n">
        <v>2.93094761</v>
      </c>
      <c r="I55" s="18" t="n">
        <v>6.93360654</v>
      </c>
      <c r="J55" s="20" t="n">
        <v>1.76047773</v>
      </c>
      <c r="K55" s="18" t="n">
        <v>1.90311921</v>
      </c>
      <c r="L55" s="20" t="n">
        <v>0.8101539800000001</v>
      </c>
      <c r="M55" s="18" t="s">
        <v>404</v>
      </c>
      <c r="N55" s="20" t="s">
        <v>404</v>
      </c>
      <c r="O55" s="18" t="n">
        <v>0</v>
      </c>
      <c r="P55" s="20" t="n">
        <v>0</v>
      </c>
      <c r="Q55" s="18" t="n">
        <v>0</v>
      </c>
      <c r="R55" s="20" t="n">
        <v>0</v>
      </c>
      <c r="S55" s="18" t="n">
        <v>18.66950366</v>
      </c>
      <c r="T55" s="20" t="n">
        <v>2.44378925</v>
      </c>
    </row>
    <row r="56" spans="1:20">
      <c r="A56" s="15" t="s">
        <v>453</v>
      </c>
      <c r="B56" s="17" t="n">
        <v>5359</v>
      </c>
      <c r="C56" s="18">
        <f>(0.0/B56*100)</f>
        <v/>
      </c>
      <c r="D56" s="19" t="n">
        <v>5359</v>
      </c>
      <c r="E56" s="18" t="n">
        <v>37.09024485</v>
      </c>
      <c r="F56" s="20" t="n">
        <v>4.00825503</v>
      </c>
      <c r="G56" s="18" t="n">
        <v>38.66110253</v>
      </c>
      <c r="H56" s="20" t="n">
        <v>4.12747117</v>
      </c>
      <c r="I56" s="18" t="n">
        <v>15.42095809</v>
      </c>
      <c r="J56" s="20" t="n">
        <v>3.27200464</v>
      </c>
      <c r="K56" s="18" t="n">
        <v>4.9453877</v>
      </c>
      <c r="L56" s="20" t="n">
        <v>1.73810163</v>
      </c>
      <c r="M56" s="18" t="s">
        <v>404</v>
      </c>
      <c r="N56" s="20" t="s">
        <v>404</v>
      </c>
      <c r="O56" s="18" t="n">
        <v>0</v>
      </c>
      <c r="P56" s="20" t="n">
        <v>0</v>
      </c>
      <c r="Q56" s="18" t="n">
        <v>0</v>
      </c>
      <c r="R56" s="20" t="n">
        <v>0</v>
      </c>
      <c r="S56" s="18" t="n">
        <v>3.88230684</v>
      </c>
      <c r="T56" s="20" t="n">
        <v>1.72297864</v>
      </c>
    </row>
    <row r="57" spans="1:20">
      <c r="A57" s="15" t="s">
        <v>454</v>
      </c>
      <c r="B57" s="17" t="n">
        <v>6513</v>
      </c>
      <c r="C57" s="18">
        <f>(0.0/B57*100)</f>
        <v/>
      </c>
      <c r="D57" s="19" t="n">
        <v>6513</v>
      </c>
      <c r="E57" s="18" t="n">
        <v>75.41581481999999</v>
      </c>
      <c r="F57" s="20" t="n">
        <v>3.16480127</v>
      </c>
      <c r="G57" s="18" t="n">
        <v>5.24665435</v>
      </c>
      <c r="H57" s="20" t="n">
        <v>1.78814334</v>
      </c>
      <c r="I57" s="18" t="n">
        <v>15.83455512</v>
      </c>
      <c r="J57" s="20" t="n">
        <v>2.84807558</v>
      </c>
      <c r="K57" s="18" t="n">
        <v>2.1280902</v>
      </c>
      <c r="L57" s="20" t="n">
        <v>0.98445645</v>
      </c>
      <c r="M57" s="18" t="s">
        <v>404</v>
      </c>
      <c r="N57" s="20" t="s">
        <v>404</v>
      </c>
      <c r="O57" s="18" t="n">
        <v>0</v>
      </c>
      <c r="P57" s="20" t="n">
        <v>0</v>
      </c>
      <c r="Q57" s="18" t="n">
        <v>0.66261552</v>
      </c>
      <c r="R57" s="20" t="n">
        <v>0.65174279</v>
      </c>
      <c r="S57" s="18" t="n">
        <v>0.71226999</v>
      </c>
      <c r="T57" s="20" t="n">
        <v>0.53205441</v>
      </c>
    </row>
    <row r="58" spans="1:20">
      <c r="A58" s="15" t="s">
        <v>455</v>
      </c>
      <c r="B58" s="17" t="n">
        <v>7267</v>
      </c>
      <c r="C58" s="18">
        <f>(0.0/B58*100)</f>
        <v/>
      </c>
      <c r="D58" s="19" t="n">
        <v>7267</v>
      </c>
      <c r="E58" s="18" t="n">
        <v>63.06929417</v>
      </c>
      <c r="F58" s="20" t="n">
        <v>3.63568219</v>
      </c>
      <c r="G58" s="18" t="n">
        <v>23.96446814</v>
      </c>
      <c r="H58" s="20" t="n">
        <v>2.88512241</v>
      </c>
      <c r="I58" s="18" t="n">
        <v>7.42640401</v>
      </c>
      <c r="J58" s="20" t="n">
        <v>2.07915473</v>
      </c>
      <c r="K58" s="18" t="n">
        <v>2.01948825</v>
      </c>
      <c r="L58" s="20" t="n">
        <v>0.93070005</v>
      </c>
      <c r="M58" s="18" t="s">
        <v>404</v>
      </c>
      <c r="N58" s="20" t="s">
        <v>404</v>
      </c>
      <c r="O58" s="18" t="n">
        <v>0</v>
      </c>
      <c r="P58" s="20" t="n">
        <v>0</v>
      </c>
      <c r="Q58" s="18" t="n">
        <v>0.58045123</v>
      </c>
      <c r="R58" s="20" t="n">
        <v>0.58240214</v>
      </c>
      <c r="S58" s="18" t="n">
        <v>2.9398942</v>
      </c>
      <c r="T58" s="20" t="n">
        <v>1.11847612</v>
      </c>
    </row>
    <row r="59" spans="1:20">
      <c r="A59" s="15" t="s">
        <v>456</v>
      </c>
      <c r="B59" s="17" t="n">
        <v>4826</v>
      </c>
      <c r="C59" s="18">
        <f>(0.0/B59*100)</f>
        <v/>
      </c>
      <c r="D59" s="19" t="n">
        <v>4826</v>
      </c>
      <c r="E59" s="18" t="n">
        <v>63.17800457</v>
      </c>
      <c r="F59" s="20" t="n">
        <v>1.33359375</v>
      </c>
      <c r="G59" s="18" t="n">
        <v>23.76354059</v>
      </c>
      <c r="H59" s="20" t="n">
        <v>1.24833153</v>
      </c>
      <c r="I59" s="18" t="n">
        <v>3.15744417</v>
      </c>
      <c r="J59" s="20" t="n">
        <v>0.43155264</v>
      </c>
      <c r="K59" s="18" t="n">
        <v>8.131231189999999</v>
      </c>
      <c r="L59" s="20" t="n">
        <v>0.48220779</v>
      </c>
      <c r="M59" s="18" t="s">
        <v>404</v>
      </c>
      <c r="N59" s="20" t="s">
        <v>404</v>
      </c>
      <c r="O59" s="18" t="n">
        <v>0</v>
      </c>
      <c r="P59" s="20" t="n">
        <v>0</v>
      </c>
      <c r="Q59" s="18" t="n">
        <v>0</v>
      </c>
      <c r="R59" s="20" t="n">
        <v>0</v>
      </c>
      <c r="S59" s="18" t="n">
        <v>1.76977948</v>
      </c>
      <c r="T59" s="20" t="n">
        <v>0.33814889</v>
      </c>
    </row>
    <row r="60" spans="1:20">
      <c r="A60" s="15" t="s">
        <v>457</v>
      </c>
      <c r="B60" s="17" t="n">
        <v>4546</v>
      </c>
      <c r="C60" s="18">
        <f>(0.0/B60*100)</f>
        <v/>
      </c>
      <c r="D60" s="19" t="n">
        <v>4546</v>
      </c>
      <c r="E60" s="18" t="n">
        <v>43.27456749</v>
      </c>
      <c r="F60" s="20" t="n">
        <v>3.43437361</v>
      </c>
      <c r="G60" s="18" t="n">
        <v>27.75314018</v>
      </c>
      <c r="H60" s="20" t="n">
        <v>3.06246917</v>
      </c>
      <c r="I60" s="18" t="n">
        <v>8.23821236</v>
      </c>
      <c r="J60" s="20" t="n">
        <v>1.66779163</v>
      </c>
      <c r="K60" s="18" t="n">
        <v>6.02206436</v>
      </c>
      <c r="L60" s="20" t="n">
        <v>1.57329152</v>
      </c>
      <c r="M60" s="18" t="s">
        <v>404</v>
      </c>
      <c r="N60" s="20" t="s">
        <v>404</v>
      </c>
      <c r="O60" s="18" t="n">
        <v>0</v>
      </c>
      <c r="P60" s="20" t="n">
        <v>0</v>
      </c>
      <c r="Q60" s="18" t="n">
        <v>0</v>
      </c>
      <c r="R60" s="20" t="n">
        <v>0</v>
      </c>
      <c r="S60" s="18" t="n">
        <v>14.71201561</v>
      </c>
      <c r="T60" s="20" t="n">
        <v>2.06531152</v>
      </c>
    </row>
    <row r="61" spans="1:20">
      <c r="A61" s="15" t="s">
        <v>458</v>
      </c>
      <c r="B61" s="17" t="n">
        <v>6525</v>
      </c>
      <c r="C61" s="18">
        <f>(0.0/B61*100)</f>
        <v/>
      </c>
      <c r="D61" s="19" t="n">
        <v>6525</v>
      </c>
      <c r="E61" s="18" t="n">
        <v>43.35577947</v>
      </c>
      <c r="F61" s="20" t="n">
        <v>3.12311526</v>
      </c>
      <c r="G61" s="18" t="n">
        <v>36.50195675</v>
      </c>
      <c r="H61" s="20" t="n">
        <v>2.6664957</v>
      </c>
      <c r="I61" s="18" t="n">
        <v>19.23281516</v>
      </c>
      <c r="J61" s="20" t="n">
        <v>2.45037622</v>
      </c>
      <c r="K61" s="18" t="n">
        <v>0.69610573</v>
      </c>
      <c r="L61" s="20" t="n">
        <v>0.5816251</v>
      </c>
      <c r="M61" s="18" t="s">
        <v>404</v>
      </c>
      <c r="N61" s="20" t="s">
        <v>404</v>
      </c>
      <c r="O61" s="18" t="n">
        <v>0</v>
      </c>
      <c r="P61" s="20" t="n">
        <v>0</v>
      </c>
      <c r="Q61" s="18" t="n">
        <v>0</v>
      </c>
      <c r="R61" s="20" t="n">
        <v>0</v>
      </c>
      <c r="S61" s="18" t="n">
        <v>0.21334289</v>
      </c>
      <c r="T61" s="20" t="n">
        <v>0.2191754</v>
      </c>
    </row>
    <row r="62" spans="1:20">
      <c r="A62" s="15" t="s">
        <v>459</v>
      </c>
      <c r="B62" s="17" t="n">
        <v>4476</v>
      </c>
      <c r="C62" s="18">
        <f>(0.0/B62*100)</f>
        <v/>
      </c>
      <c r="D62" s="19" t="n">
        <v>4476</v>
      </c>
      <c r="E62" s="18" t="n">
        <v>54.9829525</v>
      </c>
      <c r="F62" s="20" t="n">
        <v>0.06329719</v>
      </c>
      <c r="G62" s="18" t="n">
        <v>25.48867393</v>
      </c>
      <c r="H62" s="20" t="n">
        <v>0.05081491</v>
      </c>
      <c r="I62" s="18" t="n">
        <v>14.54084375</v>
      </c>
      <c r="J62" s="20" t="n">
        <v>0.05562343</v>
      </c>
      <c r="K62" s="18" t="n">
        <v>2.39627634</v>
      </c>
      <c r="L62" s="20" t="n">
        <v>0.0027116</v>
      </c>
      <c r="M62" s="18" t="s">
        <v>404</v>
      </c>
      <c r="N62" s="20" t="s">
        <v>404</v>
      </c>
      <c r="O62" s="18" t="n">
        <v>0</v>
      </c>
      <c r="P62" s="20" t="n">
        <v>0</v>
      </c>
      <c r="Q62" s="18" t="n">
        <v>0</v>
      </c>
      <c r="R62" s="20" t="n">
        <v>0</v>
      </c>
      <c r="S62" s="18" t="n">
        <v>2.59125348</v>
      </c>
      <c r="T62" s="20" t="n">
        <v>0.01778128</v>
      </c>
    </row>
    <row r="63" spans="1:20">
      <c r="A63" s="15" t="s">
        <v>460</v>
      </c>
      <c r="B63" s="17" t="n">
        <v>5324</v>
      </c>
      <c r="C63" s="18">
        <f>(0.0/B63*100)</f>
        <v/>
      </c>
      <c r="D63" s="19" t="n">
        <v>5324</v>
      </c>
      <c r="E63" s="18" t="n">
        <v>53.84658833</v>
      </c>
      <c r="F63" s="20" t="n">
        <v>0.18370538</v>
      </c>
      <c r="G63" s="18" t="n">
        <v>25.26138597</v>
      </c>
      <c r="H63" s="20" t="n">
        <v>0.18412802</v>
      </c>
      <c r="I63" s="18" t="n">
        <v>7.16457392</v>
      </c>
      <c r="J63" s="20" t="n">
        <v>0.09671821999999999</v>
      </c>
      <c r="K63" s="18" t="n">
        <v>0.87659984</v>
      </c>
      <c r="L63" s="20" t="n">
        <v>0.01941298</v>
      </c>
      <c r="M63" s="18" t="s">
        <v>404</v>
      </c>
      <c r="N63" s="20" t="s">
        <v>404</v>
      </c>
      <c r="O63" s="18" t="n">
        <v>0</v>
      </c>
      <c r="P63" s="20" t="n">
        <v>0</v>
      </c>
      <c r="Q63" s="18" t="n">
        <v>0</v>
      </c>
      <c r="R63" s="20" t="n">
        <v>0</v>
      </c>
      <c r="S63" s="18" t="n">
        <v>12.85085194</v>
      </c>
      <c r="T63" s="20" t="n">
        <v>0.08681462</v>
      </c>
    </row>
    <row r="64" spans="1:20">
      <c r="A64" s="15" t="s">
        <v>461</v>
      </c>
      <c r="B64" s="17" t="n">
        <v>3634</v>
      </c>
      <c r="C64" s="18">
        <f>(27.0/B64*100)</f>
        <v/>
      </c>
      <c r="D64" s="19" t="n">
        <v>3607</v>
      </c>
      <c r="E64" s="18" t="n">
        <v>31.61217849</v>
      </c>
      <c r="F64" s="20" t="n">
        <v>0.10826787</v>
      </c>
      <c r="G64" s="18" t="n">
        <v>26.6120786</v>
      </c>
      <c r="H64" s="20" t="n">
        <v>0.12423285</v>
      </c>
      <c r="I64" s="18" t="n">
        <v>27.80905534</v>
      </c>
      <c r="J64" s="20" t="n">
        <v>0.09412714</v>
      </c>
      <c r="K64" s="18" t="n">
        <v>1.06452844</v>
      </c>
      <c r="L64" s="20" t="n">
        <v>0.006352</v>
      </c>
      <c r="M64" s="18" t="s">
        <v>404</v>
      </c>
      <c r="N64" s="20" t="s">
        <v>404</v>
      </c>
      <c r="O64" s="18" t="n">
        <v>0.22463895</v>
      </c>
      <c r="P64" s="20" t="n">
        <v>0.01024975</v>
      </c>
      <c r="Q64" s="18" t="n">
        <v>0</v>
      </c>
      <c r="R64" s="20" t="n">
        <v>0</v>
      </c>
      <c r="S64" s="18" t="n">
        <v>12.67752018</v>
      </c>
      <c r="T64" s="20" t="n">
        <v>0.05564403</v>
      </c>
    </row>
    <row r="65" spans="1:20">
      <c r="A65" s="15" t="s">
        <v>462</v>
      </c>
      <c r="B65" s="17" t="n">
        <v>5325</v>
      </c>
      <c r="C65" s="18">
        <f>(0.0/B65*100)</f>
        <v/>
      </c>
      <c r="D65" s="19" t="n">
        <v>5325</v>
      </c>
      <c r="E65" s="18" t="n">
        <v>50.73243998</v>
      </c>
      <c r="F65" s="20" t="n">
        <v>3.61053349</v>
      </c>
      <c r="G65" s="18" t="n">
        <v>30.29005454</v>
      </c>
      <c r="H65" s="20" t="n">
        <v>3.3307916</v>
      </c>
      <c r="I65" s="18" t="n">
        <v>15.27326138</v>
      </c>
      <c r="J65" s="20" t="n">
        <v>2.4912064</v>
      </c>
      <c r="K65" s="18" t="n">
        <v>0.4846961</v>
      </c>
      <c r="L65" s="20" t="n">
        <v>0.34042393</v>
      </c>
      <c r="M65" s="18" t="s">
        <v>404</v>
      </c>
      <c r="N65" s="20" t="s">
        <v>404</v>
      </c>
      <c r="O65" s="18" t="n">
        <v>0.54396635</v>
      </c>
      <c r="P65" s="20" t="n">
        <v>0.53038873</v>
      </c>
      <c r="Q65" s="18" t="n">
        <v>0</v>
      </c>
      <c r="R65" s="20" t="n">
        <v>0</v>
      </c>
      <c r="S65" s="18" t="n">
        <v>2.67558165</v>
      </c>
      <c r="T65" s="20" t="n">
        <v>1.12489801</v>
      </c>
    </row>
    <row r="66" spans="1:20">
      <c r="A66" s="15" t="s">
        <v>463</v>
      </c>
      <c r="B66" s="17" t="n">
        <v>5665</v>
      </c>
      <c r="C66" s="18">
        <f>(0.0/B66*100)</f>
        <v/>
      </c>
      <c r="D66" s="19" t="n">
        <v>5665</v>
      </c>
      <c r="E66" s="18" t="n">
        <v>53.5097354</v>
      </c>
      <c r="F66" s="20" t="n">
        <v>0.32260548</v>
      </c>
      <c r="G66" s="18" t="n">
        <v>31.49735183</v>
      </c>
      <c r="H66" s="20" t="n">
        <v>0.29466715</v>
      </c>
      <c r="I66" s="18" t="n">
        <v>1.20209957</v>
      </c>
      <c r="J66" s="20" t="n">
        <v>0.02505876</v>
      </c>
      <c r="K66" s="18" t="n">
        <v>9.68305118</v>
      </c>
      <c r="L66" s="20" t="n">
        <v>0.07867257</v>
      </c>
      <c r="M66" s="18" t="s">
        <v>404</v>
      </c>
      <c r="N66" s="20" t="s">
        <v>404</v>
      </c>
      <c r="O66" s="18" t="n">
        <v>0</v>
      </c>
      <c r="P66" s="20" t="n">
        <v>0</v>
      </c>
      <c r="Q66" s="18" t="n">
        <v>0</v>
      </c>
      <c r="R66" s="20" t="n">
        <v>0</v>
      </c>
      <c r="S66" s="18" t="n">
        <v>4.10776202</v>
      </c>
      <c r="T66" s="20" t="n">
        <v>0.04382312</v>
      </c>
    </row>
    <row r="67" spans="1:20">
      <c r="A67" s="15" t="s">
        <v>464</v>
      </c>
      <c r="B67" s="17" t="n">
        <v>6971</v>
      </c>
      <c r="C67" s="18">
        <f>(0.0/B67*100)</f>
        <v/>
      </c>
      <c r="D67" s="19" t="n">
        <v>6971</v>
      </c>
      <c r="E67" s="18" t="n">
        <v>72.08332434</v>
      </c>
      <c r="F67" s="20" t="n">
        <v>2.83961693</v>
      </c>
      <c r="G67" s="18" t="n">
        <v>8.809945150000001</v>
      </c>
      <c r="H67" s="20" t="n">
        <v>1.84316875</v>
      </c>
      <c r="I67" s="18" t="n">
        <v>10.34273542</v>
      </c>
      <c r="J67" s="20" t="n">
        <v>1.76111634</v>
      </c>
      <c r="K67" s="18" t="n">
        <v>8.079606220000001</v>
      </c>
      <c r="L67" s="20" t="n">
        <v>1.4675468</v>
      </c>
      <c r="M67" s="18" t="s">
        <v>404</v>
      </c>
      <c r="N67" s="20" t="s">
        <v>404</v>
      </c>
      <c r="O67" s="18" t="n">
        <v>0</v>
      </c>
      <c r="P67" s="20" t="n">
        <v>0</v>
      </c>
      <c r="Q67" s="18" t="n">
        <v>0</v>
      </c>
      <c r="R67" s="20" t="n">
        <v>0</v>
      </c>
      <c r="S67" s="18" t="n">
        <v>0.68438887</v>
      </c>
      <c r="T67" s="20" t="n">
        <v>0.52213339</v>
      </c>
    </row>
    <row r="68" spans="1:20">
      <c r="A68" s="15" t="s">
        <v>465</v>
      </c>
      <c r="B68" s="17" t="n">
        <v>12083</v>
      </c>
      <c r="C68" s="18">
        <f>(0.0/B68*100)</f>
        <v/>
      </c>
      <c r="D68" s="19" t="n">
        <v>12083</v>
      </c>
      <c r="E68" s="18" t="n">
        <v>64.45641119</v>
      </c>
      <c r="F68" s="20" t="n">
        <v>0.09927046</v>
      </c>
      <c r="G68" s="18" t="n">
        <v>29.96132718</v>
      </c>
      <c r="H68" s="20" t="n">
        <v>0.09613323999999999</v>
      </c>
      <c r="I68" s="18" t="n">
        <v>4.10284137</v>
      </c>
      <c r="J68" s="20" t="n">
        <v>0.04230685</v>
      </c>
      <c r="K68" s="18" t="n">
        <v>1.47942025</v>
      </c>
      <c r="L68" s="20" t="n">
        <v>0.02879253</v>
      </c>
      <c r="M68" s="18" t="s">
        <v>404</v>
      </c>
      <c r="N68" s="20" t="s">
        <v>404</v>
      </c>
      <c r="O68" s="18" t="n">
        <v>0</v>
      </c>
      <c r="P68" s="20" t="n">
        <v>0</v>
      </c>
      <c r="Q68" s="18" t="n">
        <v>0</v>
      </c>
      <c r="R68" s="20" t="n">
        <v>0</v>
      </c>
      <c r="S68" s="18" t="n">
        <v>0</v>
      </c>
      <c r="T68" s="20" t="n">
        <v>0</v>
      </c>
    </row>
    <row r="69" spans="1:20">
      <c r="A69" s="15" t="s">
        <v>466</v>
      </c>
      <c r="B69" s="17" t="n">
        <v>4876</v>
      </c>
      <c r="C69" s="18">
        <f>(0.0/B69*100)</f>
        <v/>
      </c>
      <c r="D69" s="19" t="n">
        <v>4876</v>
      </c>
      <c r="E69" s="18" t="n">
        <v>40.637815</v>
      </c>
      <c r="F69" s="20" t="n">
        <v>4.04030212</v>
      </c>
      <c r="G69" s="18" t="n">
        <v>52.15876236</v>
      </c>
      <c r="H69" s="20" t="n">
        <v>4.07529719</v>
      </c>
      <c r="I69" s="18" t="n">
        <v>6.22262318</v>
      </c>
      <c r="J69" s="20" t="n">
        <v>1.76702334</v>
      </c>
      <c r="K69" s="18" t="n">
        <v>0</v>
      </c>
      <c r="L69" s="20" t="n">
        <v>0</v>
      </c>
      <c r="M69" s="18" t="s">
        <v>404</v>
      </c>
      <c r="N69" s="20" t="s">
        <v>404</v>
      </c>
      <c r="O69" s="18" t="n">
        <v>0</v>
      </c>
      <c r="P69" s="20" t="n">
        <v>0</v>
      </c>
      <c r="Q69" s="18" t="n">
        <v>0</v>
      </c>
      <c r="R69" s="20" t="n">
        <v>0</v>
      </c>
      <c r="S69" s="18" t="n">
        <v>0.98079946</v>
      </c>
      <c r="T69" s="20" t="n">
        <v>0.70844452</v>
      </c>
    </row>
    <row r="70" spans="1:20">
      <c r="A70" s="15" t="s">
        <v>467</v>
      </c>
      <c r="B70" s="17" t="n">
        <v>6036</v>
      </c>
      <c r="C70" s="18">
        <f>(0.0/B70*100)</f>
        <v/>
      </c>
      <c r="D70" s="19" t="n">
        <v>6036</v>
      </c>
      <c r="E70" s="18" t="n">
        <v>59.2612166</v>
      </c>
      <c r="F70" s="20" t="n">
        <v>3.43523214</v>
      </c>
      <c r="G70" s="18" t="n">
        <v>35.90724249</v>
      </c>
      <c r="H70" s="20" t="n">
        <v>3.36671447</v>
      </c>
      <c r="I70" s="18" t="n">
        <v>3.95537654</v>
      </c>
      <c r="J70" s="20" t="n">
        <v>1.40419567</v>
      </c>
      <c r="K70" s="18" t="n">
        <v>0.87616437</v>
      </c>
      <c r="L70" s="20" t="n">
        <v>0.50868684</v>
      </c>
      <c r="M70" s="18" t="s">
        <v>404</v>
      </c>
      <c r="N70" s="20" t="s">
        <v>404</v>
      </c>
      <c r="O70" s="18" t="n">
        <v>0</v>
      </c>
      <c r="P70" s="20" t="n">
        <v>0</v>
      </c>
      <c r="Q70" s="18" t="n">
        <v>0</v>
      </c>
      <c r="R70" s="20" t="n">
        <v>0</v>
      </c>
      <c r="S70" s="18" t="n">
        <v>0</v>
      </c>
      <c r="T70" s="20" t="n">
        <v>0</v>
      </c>
    </row>
    <row r="71" spans="1:20">
      <c r="A71" s="15" t="s">
        <v>468</v>
      </c>
      <c r="B71" s="17" t="n">
        <v>6115</v>
      </c>
      <c r="C71" s="18">
        <f>(0.0/B71*100)</f>
        <v/>
      </c>
      <c r="D71" s="19" t="n">
        <v>6115</v>
      </c>
      <c r="E71" s="18" t="n">
        <v>42.05455412</v>
      </c>
      <c r="F71" s="20" t="n">
        <v>0.74542468</v>
      </c>
      <c r="G71" s="18" t="n">
        <v>40.40326046</v>
      </c>
      <c r="H71" s="20" t="n">
        <v>0.30148627</v>
      </c>
      <c r="I71" s="18" t="n">
        <v>16.33891161</v>
      </c>
      <c r="J71" s="20" t="n">
        <v>0.51436565</v>
      </c>
      <c r="K71" s="18" t="n">
        <v>0.6736043900000001</v>
      </c>
      <c r="L71" s="20" t="n">
        <v>0.00628085</v>
      </c>
      <c r="M71" s="18" t="s">
        <v>404</v>
      </c>
      <c r="N71" s="20" t="s">
        <v>404</v>
      </c>
      <c r="O71" s="18" t="n">
        <v>0</v>
      </c>
      <c r="P71" s="20" t="n">
        <v>0</v>
      </c>
      <c r="Q71" s="18" t="n">
        <v>0</v>
      </c>
      <c r="R71" s="20" t="n">
        <v>0</v>
      </c>
      <c r="S71" s="18" t="n">
        <v>0.52966943</v>
      </c>
      <c r="T71" s="20" t="n">
        <v>0.01985854</v>
      </c>
    </row>
    <row r="72" spans="1:20">
      <c r="A72" s="15" t="s">
        <v>469</v>
      </c>
      <c r="B72" s="17" t="n">
        <v>7708</v>
      </c>
      <c r="C72" s="18">
        <f>(0.0/B72*100)</f>
        <v/>
      </c>
      <c r="D72" s="19" t="n">
        <v>7708</v>
      </c>
      <c r="E72" s="18" t="n">
        <v>54.28527497</v>
      </c>
      <c r="F72" s="20" t="n">
        <v>3.68821945</v>
      </c>
      <c r="G72" s="18" t="n">
        <v>26.290556</v>
      </c>
      <c r="H72" s="20" t="n">
        <v>3.59295651</v>
      </c>
      <c r="I72" s="18" t="n">
        <v>10.88651052</v>
      </c>
      <c r="J72" s="20" t="n">
        <v>2.02476725</v>
      </c>
      <c r="K72" s="18" t="n">
        <v>7.24601834</v>
      </c>
      <c r="L72" s="20" t="n">
        <v>1.46062111</v>
      </c>
      <c r="M72" s="18" t="s">
        <v>404</v>
      </c>
      <c r="N72" s="20" t="s">
        <v>404</v>
      </c>
      <c r="O72" s="18" t="n">
        <v>0</v>
      </c>
      <c r="P72" s="20" t="n">
        <v>0</v>
      </c>
      <c r="Q72" s="18" t="n">
        <v>0</v>
      </c>
      <c r="R72" s="20" t="n">
        <v>0</v>
      </c>
      <c r="S72" s="18" t="n">
        <v>1.29164017</v>
      </c>
      <c r="T72" s="20" t="n">
        <v>0.80420174</v>
      </c>
    </row>
    <row r="73" spans="1:20">
      <c r="A73" s="15" t="s">
        <v>470</v>
      </c>
      <c r="B73" s="17" t="n">
        <v>8249</v>
      </c>
      <c r="C73" s="18">
        <f>(0.0/B73*100)</f>
        <v/>
      </c>
      <c r="D73" s="19" t="n">
        <v>8249</v>
      </c>
      <c r="E73" s="18" t="n">
        <v>83.14150115</v>
      </c>
      <c r="F73" s="20" t="n">
        <v>3.02908815</v>
      </c>
      <c r="G73" s="18" t="n">
        <v>11.69788337</v>
      </c>
      <c r="H73" s="20" t="n">
        <v>2.47994244</v>
      </c>
      <c r="I73" s="18" t="n">
        <v>2.22926619</v>
      </c>
      <c r="J73" s="20" t="n">
        <v>1.11666911</v>
      </c>
      <c r="K73" s="18" t="n">
        <v>2.31577415</v>
      </c>
      <c r="L73" s="20" t="n">
        <v>1.11523698</v>
      </c>
      <c r="M73" s="18" t="s">
        <v>404</v>
      </c>
      <c r="N73" s="20" t="s">
        <v>404</v>
      </c>
      <c r="O73" s="18" t="n">
        <v>0</v>
      </c>
      <c r="P73" s="20" t="n">
        <v>0</v>
      </c>
      <c r="Q73" s="18" t="n">
        <v>0</v>
      </c>
      <c r="R73" s="20" t="n">
        <v>0</v>
      </c>
      <c r="S73" s="18" t="n">
        <v>0.61557515</v>
      </c>
      <c r="T73" s="20" t="n">
        <v>0.61598378</v>
      </c>
    </row>
    <row r="74" spans="1:20">
      <c r="A74" s="15" t="s">
        <v>471</v>
      </c>
      <c r="B74" s="17" t="n">
        <v>4692</v>
      </c>
      <c r="C74" s="18">
        <f>(484.0/B74*100)</f>
        <v/>
      </c>
      <c r="D74" s="19" t="n">
        <v>4208</v>
      </c>
      <c r="E74" s="18" t="n">
        <v>40.68687089</v>
      </c>
      <c r="F74" s="20" t="n">
        <v>0.26409648</v>
      </c>
      <c r="G74" s="18" t="n">
        <v>15.29276862</v>
      </c>
      <c r="H74" s="20" t="n">
        <v>0.19962019</v>
      </c>
      <c r="I74" s="18" t="n">
        <v>22.24198639</v>
      </c>
      <c r="J74" s="20" t="n">
        <v>0.29001422</v>
      </c>
      <c r="K74" s="18" t="n">
        <v>16.87029205</v>
      </c>
      <c r="L74" s="20" t="n">
        <v>0.27544467</v>
      </c>
      <c r="M74" s="18" t="s">
        <v>404</v>
      </c>
      <c r="N74" s="20" t="s">
        <v>404</v>
      </c>
      <c r="O74" s="18" t="n">
        <v>0</v>
      </c>
      <c r="P74" s="20" t="n">
        <v>0</v>
      </c>
      <c r="Q74" s="18" t="n">
        <v>0</v>
      </c>
      <c r="R74" s="20" t="n">
        <v>0</v>
      </c>
      <c r="S74" s="18" t="n">
        <v>4.90808205</v>
      </c>
      <c r="T74" s="20" t="n">
        <v>0.07696963</v>
      </c>
    </row>
    <row r="75" spans="1:20">
      <c r="A75" s="15" t="s">
        <v>472</v>
      </c>
      <c r="B75" s="17" t="n">
        <v>5375</v>
      </c>
      <c r="C75" s="18">
        <f>(483.0/B75*100)</f>
        <v/>
      </c>
      <c r="D75" s="19" t="n">
        <v>4892</v>
      </c>
      <c r="E75" s="18" t="n">
        <v>49.5947397</v>
      </c>
      <c r="F75" s="20" t="n">
        <v>4.33724985</v>
      </c>
      <c r="G75" s="18" t="n">
        <v>16.57453777</v>
      </c>
      <c r="H75" s="20" t="n">
        <v>3.3386851</v>
      </c>
      <c r="I75" s="18" t="n">
        <v>9.75657449</v>
      </c>
      <c r="J75" s="20" t="n">
        <v>2.80332666</v>
      </c>
      <c r="K75" s="18" t="n">
        <v>21.33360874</v>
      </c>
      <c r="L75" s="20" t="n">
        <v>3.59136278</v>
      </c>
      <c r="M75" s="18" t="s">
        <v>404</v>
      </c>
      <c r="N75" s="20" t="s">
        <v>404</v>
      </c>
      <c r="O75" s="18" t="n">
        <v>0</v>
      </c>
      <c r="P75" s="20" t="n">
        <v>0</v>
      </c>
      <c r="Q75" s="18" t="n">
        <v>0</v>
      </c>
      <c r="R75" s="20" t="n">
        <v>0</v>
      </c>
      <c r="S75" s="18" t="n">
        <v>2.7405393</v>
      </c>
      <c r="T75" s="20" t="n">
        <v>1.56649941</v>
      </c>
    </row>
    <row r="76" spans="1:20">
      <c r="A76" s="15" t="s">
        <v>473</v>
      </c>
      <c r="B76" s="17" t="n">
        <v>14167</v>
      </c>
      <c r="C76" s="18">
        <f>(1400.0/B76*100)</f>
        <v/>
      </c>
      <c r="D76" s="19" t="n">
        <v>12767</v>
      </c>
      <c r="E76" s="18" t="n">
        <v>56.88137539</v>
      </c>
      <c r="F76" s="20" t="n">
        <v>2.33184587</v>
      </c>
      <c r="G76" s="18" t="n">
        <v>29.34244971</v>
      </c>
      <c r="H76" s="20" t="n">
        <v>2.17100313</v>
      </c>
      <c r="I76" s="18" t="n">
        <v>5.05007082</v>
      </c>
      <c r="J76" s="20" t="n">
        <v>0.96005272</v>
      </c>
      <c r="K76" s="18" t="n">
        <v>7.80043097</v>
      </c>
      <c r="L76" s="20" t="n">
        <v>1.76867471</v>
      </c>
      <c r="M76" s="18" t="s">
        <v>404</v>
      </c>
      <c r="N76" s="20" t="s">
        <v>404</v>
      </c>
      <c r="O76" s="18" t="n">
        <v>0</v>
      </c>
      <c r="P76" s="20" t="n">
        <v>0</v>
      </c>
      <c r="Q76" s="18" t="n">
        <v>0</v>
      </c>
      <c r="R76" s="20" t="n">
        <v>0</v>
      </c>
      <c r="S76" s="18" t="n">
        <v>0.92567311</v>
      </c>
      <c r="T76" s="20" t="n">
        <v>0.41962094</v>
      </c>
    </row>
    <row r="77" spans="1:20">
      <c r="A77" s="15" t="s">
        <v>474</v>
      </c>
      <c r="B77" s="17" t="n">
        <v>6062</v>
      </c>
      <c r="C77" s="18">
        <f>(12.0/B77*100)</f>
        <v/>
      </c>
      <c r="D77" s="19" t="n">
        <v>6050</v>
      </c>
      <c r="E77" s="18" t="n">
        <v>53.94088901</v>
      </c>
      <c r="F77" s="20" t="n">
        <v>2.87226494</v>
      </c>
      <c r="G77" s="18" t="n">
        <v>11.71867545</v>
      </c>
      <c r="H77" s="20" t="n">
        <v>1.75318778</v>
      </c>
      <c r="I77" s="18" t="n">
        <v>24.41562371</v>
      </c>
      <c r="J77" s="20" t="n">
        <v>2.47342469</v>
      </c>
      <c r="K77" s="18" t="n">
        <v>9.924811829999999</v>
      </c>
      <c r="L77" s="20" t="n">
        <v>2.12026922</v>
      </c>
      <c r="M77" s="18" t="s">
        <v>404</v>
      </c>
      <c r="N77" s="20" t="s">
        <v>404</v>
      </c>
      <c r="O77" s="18" t="n">
        <v>0</v>
      </c>
      <c r="P77" s="20" t="n">
        <v>0</v>
      </c>
      <c r="Q77" s="18" t="n">
        <v>0</v>
      </c>
      <c r="R77" s="20" t="n">
        <v>0</v>
      </c>
      <c r="S77" s="18" t="n">
        <v>0</v>
      </c>
      <c r="T77" s="20" t="n">
        <v>0</v>
      </c>
    </row>
    <row r="78" spans="1:20">
      <c r="A78" s="15" t="s">
        <v>475</v>
      </c>
      <c r="B78" s="17" t="n">
        <v>5826</v>
      </c>
      <c r="C78" s="18">
        <f>(0.0/B78*100)</f>
        <v/>
      </c>
      <c r="D78" s="19" t="n">
        <v>5826</v>
      </c>
      <c r="E78" s="18" t="n">
        <v>79.52777159</v>
      </c>
      <c r="F78" s="20" t="n">
        <v>3.43942829</v>
      </c>
      <c r="G78" s="18" t="n">
        <v>11.91060221</v>
      </c>
      <c r="H78" s="20" t="n">
        <v>2.69871873</v>
      </c>
      <c r="I78" s="18" t="n">
        <v>3.54666763</v>
      </c>
      <c r="J78" s="20" t="n">
        <v>1.87028078</v>
      </c>
      <c r="K78" s="18" t="n">
        <v>0</v>
      </c>
      <c r="L78" s="20" t="n">
        <v>0</v>
      </c>
      <c r="M78" s="18" t="s">
        <v>404</v>
      </c>
      <c r="N78" s="20" t="s">
        <v>404</v>
      </c>
      <c r="O78" s="18" t="n">
        <v>0</v>
      </c>
      <c r="P78" s="20" t="n">
        <v>0</v>
      </c>
      <c r="Q78" s="18" t="n">
        <v>0</v>
      </c>
      <c r="R78" s="20" t="n">
        <v>0</v>
      </c>
      <c r="S78" s="18" t="n">
        <v>5.01495857</v>
      </c>
      <c r="T78" s="20" t="n">
        <v>2.24194079</v>
      </c>
    </row>
    <row customHeight="1" ht="25" r="79" spans="1:20">
      <c r="A79" s="15" t="s">
        <v>476</v>
      </c>
      <c r="B79" s="17" t="n">
        <v>1657</v>
      </c>
      <c r="C79" s="18">
        <f>(21.0/B79*100)</f>
        <v/>
      </c>
      <c r="D79" s="19" t="n">
        <v>1636</v>
      </c>
      <c r="E79" s="18" t="n">
        <v>44.03765264</v>
      </c>
      <c r="F79" s="20" t="n">
        <v>6.91613978</v>
      </c>
      <c r="G79" s="18" t="n">
        <v>33.74332824</v>
      </c>
      <c r="H79" s="20" t="n">
        <v>6.39628467</v>
      </c>
      <c r="I79" s="18" t="n">
        <v>7.16979202</v>
      </c>
      <c r="J79" s="20" t="n">
        <v>3.62354072</v>
      </c>
      <c r="K79" s="18" t="n">
        <v>10.01034437</v>
      </c>
      <c r="L79" s="20" t="n">
        <v>3.93866855</v>
      </c>
      <c r="M79" s="18" t="s">
        <v>404</v>
      </c>
      <c r="N79" s="20" t="s">
        <v>404</v>
      </c>
      <c r="O79" s="18" t="n">
        <v>0</v>
      </c>
      <c r="P79" s="20" t="n">
        <v>0</v>
      </c>
      <c r="Q79" s="18" t="n">
        <v>0</v>
      </c>
      <c r="R79" s="20" t="n">
        <v>0</v>
      </c>
      <c r="S79" s="18" t="n">
        <v>5.03888273</v>
      </c>
      <c r="T79" s="20" t="n">
        <v>2.83097068</v>
      </c>
    </row>
    <row r="80" spans="1:20">
      <c r="A80" s="15" t="s">
        <v>477</v>
      </c>
      <c r="B80" s="17" t="n">
        <v>7841</v>
      </c>
      <c r="C80" s="18">
        <f>(0.0/B80*100)</f>
        <v/>
      </c>
      <c r="D80" s="19" t="n">
        <v>7841</v>
      </c>
      <c r="E80" s="18" t="n">
        <v>65.24139196</v>
      </c>
      <c r="F80" s="20" t="n">
        <v>3.36266139</v>
      </c>
      <c r="G80" s="18" t="n">
        <v>29.59391477</v>
      </c>
      <c r="H80" s="20" t="n">
        <v>3.37458067</v>
      </c>
      <c r="I80" s="18" t="n">
        <v>5.16469327</v>
      </c>
      <c r="J80" s="20" t="n">
        <v>1.4680458</v>
      </c>
      <c r="K80" s="18" t="n">
        <v>0</v>
      </c>
      <c r="L80" s="20" t="n">
        <v>0</v>
      </c>
      <c r="M80" s="18" t="s">
        <v>404</v>
      </c>
      <c r="N80" s="20" t="s">
        <v>404</v>
      </c>
      <c r="O80" s="18" t="n">
        <v>0</v>
      </c>
      <c r="P80" s="20" t="n">
        <v>0</v>
      </c>
      <c r="Q80" s="18" t="n">
        <v>0</v>
      </c>
      <c r="R80" s="20" t="n">
        <v>0</v>
      </c>
      <c r="S80" s="18" t="n">
        <v>0</v>
      </c>
      <c r="T80" s="20" t="n">
        <v>0</v>
      </c>
    </row>
    <row r="81" spans="1:20">
      <c r="A81" s="21" t="s">
        <v>478</v>
      </c>
      <c r="B81" s="17" t="n">
        <v>8861</v>
      </c>
      <c r="C81" s="18">
        <f>(0.0/B81*100)</f>
        <v/>
      </c>
      <c r="D81" s="19" t="n">
        <v>8861</v>
      </c>
      <c r="E81" s="18" t="n">
        <v>86.45305310000001</v>
      </c>
      <c r="F81" s="20" t="n">
        <v>2.8374141</v>
      </c>
      <c r="G81" s="18" t="n">
        <v>6.62949297</v>
      </c>
      <c r="H81" s="20" t="n">
        <v>1.98710408</v>
      </c>
      <c r="I81" s="18" t="n">
        <v>6.83400947</v>
      </c>
      <c r="J81" s="20" t="n">
        <v>1.96794062</v>
      </c>
      <c r="K81" s="18" t="n">
        <v>0.01997943</v>
      </c>
      <c r="L81" s="20" t="n">
        <v>0.00074735</v>
      </c>
      <c r="M81" s="18" t="s">
        <v>404</v>
      </c>
      <c r="N81" s="20" t="s">
        <v>404</v>
      </c>
      <c r="O81" s="18" t="n">
        <v>0</v>
      </c>
      <c r="P81" s="20" t="n">
        <v>0</v>
      </c>
      <c r="Q81" s="18" t="n">
        <v>0</v>
      </c>
      <c r="R81" s="20" t="n">
        <v>0</v>
      </c>
      <c r="S81" s="18" t="n">
        <v>0.06346503000000001</v>
      </c>
      <c r="T81" s="20" t="n">
        <v>0.00131151</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698</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55.55594746</v>
      </c>
      <c r="F7" s="20" t="n">
        <v>1.94364394</v>
      </c>
      <c r="G7" s="18" t="n">
        <v>20.5399034</v>
      </c>
      <c r="H7" s="20" t="n">
        <v>1.70042878</v>
      </c>
      <c r="I7" s="18" t="n">
        <v>22.76251098</v>
      </c>
      <c r="J7" s="20" t="n">
        <v>1.50538735</v>
      </c>
      <c r="K7" s="18" t="s">
        <v>404</v>
      </c>
      <c r="L7" s="20" t="s">
        <v>404</v>
      </c>
      <c r="M7" s="18" t="n">
        <v>0</v>
      </c>
      <c r="N7" s="20" t="n">
        <v>0</v>
      </c>
      <c r="O7" s="18" t="n">
        <v>0</v>
      </c>
      <c r="P7" s="20" t="n">
        <v>0</v>
      </c>
      <c r="Q7" s="18" t="n">
        <v>1.14163816</v>
      </c>
      <c r="R7" s="20" t="n">
        <v>0.43915729</v>
      </c>
    </row>
    <row r="8" spans="1:18">
      <c r="A8" s="15" t="s">
        <v>405</v>
      </c>
      <c r="B8" s="17" t="n">
        <v>7007</v>
      </c>
      <c r="C8" s="18">
        <f>(0.0/B8*100)</f>
        <v/>
      </c>
      <c r="D8" s="19" t="n">
        <v>7007</v>
      </c>
      <c r="E8" s="18" t="n">
        <v>11.9445567</v>
      </c>
      <c r="F8" s="20" t="n">
        <v>2.53058241</v>
      </c>
      <c r="G8" s="18" t="n">
        <v>25.87088185</v>
      </c>
      <c r="H8" s="20" t="n">
        <v>3.34353256</v>
      </c>
      <c r="I8" s="18" t="n">
        <v>61.04151975</v>
      </c>
      <c r="J8" s="20" t="n">
        <v>3.50311859</v>
      </c>
      <c r="K8" s="18" t="s">
        <v>404</v>
      </c>
      <c r="L8" s="20" t="s">
        <v>404</v>
      </c>
      <c r="M8" s="18" t="n">
        <v>0</v>
      </c>
      <c r="N8" s="20" t="n">
        <v>0</v>
      </c>
      <c r="O8" s="18" t="n">
        <v>0</v>
      </c>
      <c r="P8" s="20" t="n">
        <v>0</v>
      </c>
      <c r="Q8" s="18" t="n">
        <v>1.14304171</v>
      </c>
      <c r="R8" s="20" t="n">
        <v>0.50756712</v>
      </c>
    </row>
    <row r="9" spans="1:18">
      <c r="A9" s="15" t="s">
        <v>406</v>
      </c>
      <c r="B9" s="17" t="n">
        <v>9651</v>
      </c>
      <c r="C9" s="18">
        <f>(200.0/B9*100)</f>
        <v/>
      </c>
      <c r="D9" s="19" t="n">
        <v>9451</v>
      </c>
      <c r="E9" s="18" t="n">
        <v>43.0571531</v>
      </c>
      <c r="F9" s="20" t="n">
        <v>2.97172068</v>
      </c>
      <c r="G9" s="18" t="n">
        <v>31.53999385</v>
      </c>
      <c r="H9" s="20" t="n">
        <v>2.8360013</v>
      </c>
      <c r="I9" s="18" t="n">
        <v>11.42330882</v>
      </c>
      <c r="J9" s="20" t="n">
        <v>1.94319834</v>
      </c>
      <c r="K9" s="18" t="s">
        <v>404</v>
      </c>
      <c r="L9" s="20" t="s">
        <v>404</v>
      </c>
      <c r="M9" s="18" t="n">
        <v>0</v>
      </c>
      <c r="N9" s="20" t="n">
        <v>0</v>
      </c>
      <c r="O9" s="18" t="n">
        <v>0</v>
      </c>
      <c r="P9" s="20" t="n">
        <v>0</v>
      </c>
      <c r="Q9" s="18" t="n">
        <v>13.97954424</v>
      </c>
      <c r="R9" s="20" t="n">
        <v>2.26847842</v>
      </c>
    </row>
    <row r="10" spans="1:18">
      <c r="A10" s="15" t="s">
        <v>407</v>
      </c>
      <c r="B10" s="17" t="n">
        <v>20058</v>
      </c>
      <c r="C10" s="18">
        <f>(3112.0/B10*100)</f>
        <v/>
      </c>
      <c r="D10" s="19" t="n">
        <v>16946</v>
      </c>
      <c r="E10" s="18" t="n">
        <v>30.61298886</v>
      </c>
      <c r="F10" s="20" t="n">
        <v>2.67242191</v>
      </c>
      <c r="G10" s="18" t="n">
        <v>28.94684432</v>
      </c>
      <c r="H10" s="20" t="n">
        <v>2.65465485</v>
      </c>
      <c r="I10" s="18" t="n">
        <v>38.61468813</v>
      </c>
      <c r="J10" s="20" t="n">
        <v>2.74894101</v>
      </c>
      <c r="K10" s="18" t="s">
        <v>404</v>
      </c>
      <c r="L10" s="20" t="s">
        <v>404</v>
      </c>
      <c r="M10" s="18" t="n">
        <v>0</v>
      </c>
      <c r="N10" s="20" t="n">
        <v>0</v>
      </c>
      <c r="O10" s="18" t="n">
        <v>0</v>
      </c>
      <c r="P10" s="20" t="n">
        <v>0</v>
      </c>
      <c r="Q10" s="18" t="n">
        <v>1.82547869</v>
      </c>
      <c r="R10" s="20" t="n">
        <v>0.82170973</v>
      </c>
    </row>
    <row r="11" spans="1:18">
      <c r="A11" s="15" t="s">
        <v>408</v>
      </c>
      <c r="B11" s="17" t="n">
        <v>7053</v>
      </c>
      <c r="C11" s="18">
        <f>(212.0/B11*100)</f>
        <v/>
      </c>
      <c r="D11" s="19" t="n">
        <v>6841</v>
      </c>
      <c r="E11" s="18" t="n">
        <v>52.6349869</v>
      </c>
      <c r="F11" s="20" t="n">
        <v>3.67167151</v>
      </c>
      <c r="G11" s="18" t="n">
        <v>22.47297475</v>
      </c>
      <c r="H11" s="20" t="n">
        <v>3.55968195</v>
      </c>
      <c r="I11" s="18" t="n">
        <v>24.89203836</v>
      </c>
      <c r="J11" s="20" t="n">
        <v>2.9585369</v>
      </c>
      <c r="K11" s="18" t="s">
        <v>404</v>
      </c>
      <c r="L11" s="20" t="s">
        <v>404</v>
      </c>
      <c r="M11" s="18" t="n">
        <v>0</v>
      </c>
      <c r="N11" s="20" t="n">
        <v>0</v>
      </c>
      <c r="O11" s="18" t="n">
        <v>0</v>
      </c>
      <c r="P11" s="20" t="n">
        <v>0</v>
      </c>
      <c r="Q11" s="18" t="n">
        <v>0</v>
      </c>
      <c r="R11" s="20" t="n">
        <v>0</v>
      </c>
    </row>
    <row r="12" spans="1:18">
      <c r="A12" s="15" t="s">
        <v>409</v>
      </c>
      <c r="B12" s="17" t="n">
        <v>6894</v>
      </c>
      <c r="C12" s="18">
        <f>(106.0/B12*100)</f>
        <v/>
      </c>
      <c r="D12" s="19" t="n">
        <v>6788</v>
      </c>
      <c r="E12" s="18" t="n">
        <v>30.60319363</v>
      </c>
      <c r="F12" s="20" t="n">
        <v>2.90505928</v>
      </c>
      <c r="G12" s="18" t="n">
        <v>27.34703829</v>
      </c>
      <c r="H12" s="20" t="n">
        <v>2.76559437</v>
      </c>
      <c r="I12" s="18" t="n">
        <v>39.92043975</v>
      </c>
      <c r="J12" s="20" t="n">
        <v>3.12987007</v>
      </c>
      <c r="K12" s="18" t="s">
        <v>404</v>
      </c>
      <c r="L12" s="20" t="s">
        <v>404</v>
      </c>
      <c r="M12" s="18" t="n">
        <v>0</v>
      </c>
      <c r="N12" s="20" t="n">
        <v>0</v>
      </c>
      <c r="O12" s="18" t="n">
        <v>0</v>
      </c>
      <c r="P12" s="20" t="n">
        <v>0</v>
      </c>
      <c r="Q12" s="18" t="n">
        <v>2.12932833</v>
      </c>
      <c r="R12" s="20" t="n">
        <v>1.07903515</v>
      </c>
    </row>
    <row r="13" spans="1:18">
      <c r="A13" s="15" t="s">
        <v>410</v>
      </c>
      <c r="B13" s="17" t="n">
        <v>7161</v>
      </c>
      <c r="C13" s="18">
        <f>(1175.0/B13*100)</f>
        <v/>
      </c>
      <c r="D13" s="19" t="n">
        <v>5986</v>
      </c>
      <c r="E13" s="18" t="n">
        <v>23.95879911</v>
      </c>
      <c r="F13" s="20" t="n">
        <v>2.9840746</v>
      </c>
      <c r="G13" s="18" t="n">
        <v>40.54431966</v>
      </c>
      <c r="H13" s="20" t="n">
        <v>3.53653687</v>
      </c>
      <c r="I13" s="18" t="n">
        <v>34.79951276</v>
      </c>
      <c r="J13" s="20" t="n">
        <v>3.37760017</v>
      </c>
      <c r="K13" s="18" t="s">
        <v>404</v>
      </c>
      <c r="L13" s="20" t="s">
        <v>404</v>
      </c>
      <c r="M13" s="18" t="n">
        <v>0</v>
      </c>
      <c r="N13" s="20" t="n">
        <v>0</v>
      </c>
      <c r="O13" s="18" t="n">
        <v>0</v>
      </c>
      <c r="P13" s="20" t="n">
        <v>0</v>
      </c>
      <c r="Q13" s="18" t="n">
        <v>0.69736846</v>
      </c>
      <c r="R13" s="20" t="n">
        <v>0.5246085</v>
      </c>
    </row>
    <row r="14" spans="1:18">
      <c r="A14" s="15" t="s">
        <v>411</v>
      </c>
      <c r="B14" s="17" t="n">
        <v>5587</v>
      </c>
      <c r="C14" s="18">
        <f>(0.0/B14*100)</f>
        <v/>
      </c>
      <c r="D14" s="19" t="n">
        <v>5587</v>
      </c>
      <c r="E14" s="18" t="n">
        <v>25.32422603</v>
      </c>
      <c r="F14" s="20" t="n">
        <v>2.47103986</v>
      </c>
      <c r="G14" s="18" t="n">
        <v>60.86590276</v>
      </c>
      <c r="H14" s="20" t="n">
        <v>2.66447713</v>
      </c>
      <c r="I14" s="18" t="n">
        <v>11.31163411</v>
      </c>
      <c r="J14" s="20" t="n">
        <v>1.91204271</v>
      </c>
      <c r="K14" s="18" t="s">
        <v>404</v>
      </c>
      <c r="L14" s="20" t="s">
        <v>404</v>
      </c>
      <c r="M14" s="18" t="n">
        <v>0</v>
      </c>
      <c r="N14" s="20" t="n">
        <v>0</v>
      </c>
      <c r="O14" s="18" t="n">
        <v>0</v>
      </c>
      <c r="P14" s="20" t="n">
        <v>0</v>
      </c>
      <c r="Q14" s="18" t="n">
        <v>2.4982371</v>
      </c>
      <c r="R14" s="20" t="n">
        <v>1.02451696</v>
      </c>
    </row>
    <row r="15" spans="1:18">
      <c r="A15" s="15" t="s">
        <v>412</v>
      </c>
      <c r="B15" s="17" t="n">
        <v>5882</v>
      </c>
      <c r="C15" s="18">
        <f>(0.0/B15*100)</f>
        <v/>
      </c>
      <c r="D15" s="19" t="n">
        <v>5882</v>
      </c>
      <c r="E15" s="18" t="n">
        <v>23.03605248</v>
      </c>
      <c r="F15" s="20" t="n">
        <v>3.1739117</v>
      </c>
      <c r="G15" s="18" t="n">
        <v>31.09160171</v>
      </c>
      <c r="H15" s="20" t="n">
        <v>3.3537434</v>
      </c>
      <c r="I15" s="18" t="n">
        <v>45.87234581</v>
      </c>
      <c r="J15" s="20" t="n">
        <v>3.96402688</v>
      </c>
      <c r="K15" s="18" t="s">
        <v>404</v>
      </c>
      <c r="L15" s="20" t="s">
        <v>404</v>
      </c>
      <c r="M15" s="18" t="n">
        <v>0</v>
      </c>
      <c r="N15" s="20" t="n">
        <v>0</v>
      </c>
      <c r="O15" s="18" t="n">
        <v>0</v>
      </c>
      <c r="P15" s="20" t="n">
        <v>0</v>
      </c>
      <c r="Q15" s="18" t="n">
        <v>0</v>
      </c>
      <c r="R15" s="20" t="n">
        <v>0</v>
      </c>
    </row>
    <row r="16" spans="1:18">
      <c r="A16" s="15" t="s">
        <v>413</v>
      </c>
      <c r="B16" s="17" t="n">
        <v>6108</v>
      </c>
      <c r="C16" s="18">
        <f>(495.0/B16*100)</f>
        <v/>
      </c>
      <c r="D16" s="19" t="n">
        <v>5613</v>
      </c>
      <c r="E16" s="18" t="n">
        <v>33.3795888</v>
      </c>
      <c r="F16" s="20" t="n">
        <v>3.04321847</v>
      </c>
      <c r="G16" s="18" t="n">
        <v>17.78050597</v>
      </c>
      <c r="H16" s="20" t="n">
        <v>2.85578609</v>
      </c>
      <c r="I16" s="18" t="n">
        <v>47.37642289</v>
      </c>
      <c r="J16" s="20" t="n">
        <v>3.20039182</v>
      </c>
      <c r="K16" s="18" t="s">
        <v>404</v>
      </c>
      <c r="L16" s="20" t="s">
        <v>404</v>
      </c>
      <c r="M16" s="18" t="n">
        <v>0</v>
      </c>
      <c r="N16" s="20" t="n">
        <v>0</v>
      </c>
      <c r="O16" s="18" t="n">
        <v>0</v>
      </c>
      <c r="P16" s="20" t="n">
        <v>0</v>
      </c>
      <c r="Q16" s="18" t="n">
        <v>1.46348234</v>
      </c>
      <c r="R16" s="20" t="n">
        <v>0.82346312</v>
      </c>
    </row>
    <row r="17" spans="1:18">
      <c r="A17" s="15" t="s">
        <v>414</v>
      </c>
      <c r="B17" s="17" t="n">
        <v>6504</v>
      </c>
      <c r="C17" s="18">
        <f>(1325.0/B17*100)</f>
        <v/>
      </c>
      <c r="D17" s="19" t="n">
        <v>5179</v>
      </c>
      <c r="E17" s="18" t="n">
        <v>30.84859708</v>
      </c>
      <c r="F17" s="20" t="n">
        <v>2.93323114</v>
      </c>
      <c r="G17" s="18" t="n">
        <v>35.14324674</v>
      </c>
      <c r="H17" s="20" t="n">
        <v>3.538755</v>
      </c>
      <c r="I17" s="18" t="n">
        <v>32.59714408</v>
      </c>
      <c r="J17" s="20" t="n">
        <v>2.9334662</v>
      </c>
      <c r="K17" s="18" t="s">
        <v>404</v>
      </c>
      <c r="L17" s="20" t="s">
        <v>404</v>
      </c>
      <c r="M17" s="18" t="n">
        <v>0</v>
      </c>
      <c r="N17" s="20" t="n">
        <v>0</v>
      </c>
      <c r="O17" s="18" t="n">
        <v>0</v>
      </c>
      <c r="P17" s="20" t="n">
        <v>0</v>
      </c>
      <c r="Q17" s="18" t="n">
        <v>1.4110121</v>
      </c>
      <c r="R17" s="20" t="n">
        <v>0.80714366</v>
      </c>
    </row>
    <row r="18" spans="1:18">
      <c r="A18" s="15" t="s">
        <v>415</v>
      </c>
      <c r="B18" s="17" t="n">
        <v>5532</v>
      </c>
      <c r="C18" s="18">
        <f>(0.0/B18*100)</f>
        <v/>
      </c>
      <c r="D18" s="19" t="n">
        <v>5532</v>
      </c>
      <c r="E18" s="18" t="n">
        <v>5.65023465</v>
      </c>
      <c r="F18" s="20" t="n">
        <v>1.83679179</v>
      </c>
      <c r="G18" s="18" t="n">
        <v>13.07034078</v>
      </c>
      <c r="H18" s="20" t="n">
        <v>2.47929842</v>
      </c>
      <c r="I18" s="18" t="n">
        <v>79.62564427</v>
      </c>
      <c r="J18" s="20" t="n">
        <v>2.93379227</v>
      </c>
      <c r="K18" s="18" t="s">
        <v>404</v>
      </c>
      <c r="L18" s="20" t="s">
        <v>404</v>
      </c>
      <c r="M18" s="18" t="n">
        <v>0</v>
      </c>
      <c r="N18" s="20" t="n">
        <v>0</v>
      </c>
      <c r="O18" s="18" t="n">
        <v>0</v>
      </c>
      <c r="P18" s="20" t="n">
        <v>0</v>
      </c>
      <c r="Q18" s="18" t="n">
        <v>1.6537803</v>
      </c>
      <c r="R18" s="20" t="n">
        <v>0.97406627</v>
      </c>
    </row>
    <row r="19" spans="1:18">
      <c r="A19" s="15" t="s">
        <v>416</v>
      </c>
      <c r="B19" s="17" t="n">
        <v>5658</v>
      </c>
      <c r="C19" s="18">
        <f>(327.0/B19*100)</f>
        <v/>
      </c>
      <c r="D19" s="19" t="n">
        <v>5331</v>
      </c>
      <c r="E19" s="18" t="n">
        <v>22.56271031</v>
      </c>
      <c r="F19" s="20" t="n">
        <v>2.73281962</v>
      </c>
      <c r="G19" s="18" t="n">
        <v>47.58817243</v>
      </c>
      <c r="H19" s="20" t="n">
        <v>3.69381265</v>
      </c>
      <c r="I19" s="18" t="n">
        <v>27.8224168</v>
      </c>
      <c r="J19" s="20" t="n">
        <v>3.61612151</v>
      </c>
      <c r="K19" s="18" t="s">
        <v>404</v>
      </c>
      <c r="L19" s="20" t="s">
        <v>404</v>
      </c>
      <c r="M19" s="18" t="n">
        <v>0</v>
      </c>
      <c r="N19" s="20" t="n">
        <v>0</v>
      </c>
      <c r="O19" s="18" t="n">
        <v>0</v>
      </c>
      <c r="P19" s="20" t="n">
        <v>0</v>
      </c>
      <c r="Q19" s="18" t="n">
        <v>2.02670046</v>
      </c>
      <c r="R19" s="20" t="n">
        <v>1.11639546</v>
      </c>
    </row>
    <row r="20" spans="1:18">
      <c r="A20" s="15" t="s">
        <v>417</v>
      </c>
      <c r="B20" s="17" t="n">
        <v>3371</v>
      </c>
      <c r="C20" s="18">
        <f>(24.0/B20*100)</f>
        <v/>
      </c>
      <c r="D20" s="19" t="n">
        <v>3347</v>
      </c>
      <c r="E20" s="18" t="n">
        <v>46.50577818</v>
      </c>
      <c r="F20" s="20" t="n">
        <v>0.27479803</v>
      </c>
      <c r="G20" s="18" t="n">
        <v>36.35618171</v>
      </c>
      <c r="H20" s="20" t="n">
        <v>0.2624585</v>
      </c>
      <c r="I20" s="18" t="n">
        <v>9.691010909999999</v>
      </c>
      <c r="J20" s="20" t="n">
        <v>0.15673535</v>
      </c>
      <c r="K20" s="18" t="s">
        <v>404</v>
      </c>
      <c r="L20" s="20" t="s">
        <v>404</v>
      </c>
      <c r="M20" s="18" t="n">
        <v>0</v>
      </c>
      <c r="N20" s="20" t="n">
        <v>0</v>
      </c>
      <c r="O20" s="18" t="n">
        <v>0</v>
      </c>
      <c r="P20" s="20" t="n">
        <v>0</v>
      </c>
      <c r="Q20" s="18" t="n">
        <v>7.4470292</v>
      </c>
      <c r="R20" s="20" t="n">
        <v>0.10861312</v>
      </c>
    </row>
    <row r="21" spans="1:18">
      <c r="A21" s="15" t="s">
        <v>418</v>
      </c>
      <c r="B21" s="17" t="n">
        <v>5741</v>
      </c>
      <c r="C21" s="18">
        <f>(0.0/B21*100)</f>
        <v/>
      </c>
      <c r="D21" s="19" t="n">
        <v>5741</v>
      </c>
      <c r="E21" s="18" t="n">
        <v>72.54819916</v>
      </c>
      <c r="F21" s="20" t="n">
        <v>3.65707573</v>
      </c>
      <c r="G21" s="18" t="n">
        <v>15.31190469</v>
      </c>
      <c r="H21" s="20" t="n">
        <v>2.98192176</v>
      </c>
      <c r="I21" s="18" t="n">
        <v>12.13989615</v>
      </c>
      <c r="J21" s="20" t="n">
        <v>2.61040277</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55.44297739</v>
      </c>
      <c r="F22" s="20" t="n">
        <v>4.06759809</v>
      </c>
      <c r="G22" s="18" t="n">
        <v>26.15744006</v>
      </c>
      <c r="H22" s="20" t="n">
        <v>3.64180546</v>
      </c>
      <c r="I22" s="18" t="n">
        <v>14.93969043</v>
      </c>
      <c r="J22" s="20" t="n">
        <v>3.14289019</v>
      </c>
      <c r="K22" s="18" t="s">
        <v>404</v>
      </c>
      <c r="L22" s="20" t="s">
        <v>404</v>
      </c>
      <c r="M22" s="18" t="n">
        <v>0</v>
      </c>
      <c r="N22" s="20" t="n">
        <v>0</v>
      </c>
      <c r="O22" s="18" t="n">
        <v>0</v>
      </c>
      <c r="P22" s="20" t="n">
        <v>0</v>
      </c>
      <c r="Q22" s="18" t="n">
        <v>3.45989212</v>
      </c>
      <c r="R22" s="20" t="n">
        <v>1.25858409</v>
      </c>
    </row>
    <row r="23" spans="1:18">
      <c r="A23" s="15" t="s">
        <v>420</v>
      </c>
      <c r="B23" s="17" t="n">
        <v>11583</v>
      </c>
      <c r="C23" s="18">
        <f>(3194.0/B23*100)</f>
        <v/>
      </c>
      <c r="D23" s="19" t="n">
        <v>8389</v>
      </c>
      <c r="E23" s="18" t="n">
        <v>18.25527084</v>
      </c>
      <c r="F23" s="20" t="n">
        <v>2.82471601</v>
      </c>
      <c r="G23" s="18" t="n">
        <v>14.65880196</v>
      </c>
      <c r="H23" s="20" t="n">
        <v>2.51134381</v>
      </c>
      <c r="I23" s="18" t="n">
        <v>64.36916465</v>
      </c>
      <c r="J23" s="20" t="n">
        <v>3.794199</v>
      </c>
      <c r="K23" s="18" t="s">
        <v>404</v>
      </c>
      <c r="L23" s="20" t="s">
        <v>404</v>
      </c>
      <c r="M23" s="18" t="n">
        <v>0</v>
      </c>
      <c r="N23" s="20" t="n">
        <v>0</v>
      </c>
      <c r="O23" s="18" t="n">
        <v>0</v>
      </c>
      <c r="P23" s="20" t="n">
        <v>0</v>
      </c>
      <c r="Q23" s="18" t="n">
        <v>2.71676255</v>
      </c>
      <c r="R23" s="20" t="n">
        <v>1.24276841</v>
      </c>
    </row>
    <row r="24" spans="1:18">
      <c r="A24" s="15" t="s">
        <v>421</v>
      </c>
      <c r="B24" s="17" t="n">
        <v>6647</v>
      </c>
      <c r="C24" s="18">
        <f>(0.0/B24*100)</f>
        <v/>
      </c>
      <c r="D24" s="19" t="n">
        <v>6647</v>
      </c>
      <c r="E24" s="18" t="n">
        <v>17.59632728</v>
      </c>
      <c r="F24" s="20" t="n">
        <v>2.78601752</v>
      </c>
      <c r="G24" s="18" t="n">
        <v>57.95738828</v>
      </c>
      <c r="H24" s="20" t="n">
        <v>3.17861041</v>
      </c>
      <c r="I24" s="18" t="n">
        <v>24.44628444</v>
      </c>
      <c r="J24" s="20" t="n">
        <v>2.40539069</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46.21271426</v>
      </c>
      <c r="F25" s="20" t="n">
        <v>4.08684259</v>
      </c>
      <c r="G25" s="18" t="n">
        <v>38.93188456</v>
      </c>
      <c r="H25" s="20" t="n">
        <v>4.06912722</v>
      </c>
      <c r="I25" s="18" t="n">
        <v>14.19361501</v>
      </c>
      <c r="J25" s="20" t="n">
        <v>2.77352361</v>
      </c>
      <c r="K25" s="18" t="s">
        <v>404</v>
      </c>
      <c r="L25" s="20" t="s">
        <v>404</v>
      </c>
      <c r="M25" s="18" t="n">
        <v>0</v>
      </c>
      <c r="N25" s="20" t="n">
        <v>0</v>
      </c>
      <c r="O25" s="18" t="n">
        <v>0</v>
      </c>
      <c r="P25" s="20" t="n">
        <v>0</v>
      </c>
      <c r="Q25" s="18" t="n">
        <v>0.66178617</v>
      </c>
      <c r="R25" s="20" t="n">
        <v>0.66190471</v>
      </c>
    </row>
    <row r="26" spans="1:18">
      <c r="A26" s="15" t="s">
        <v>423</v>
      </c>
      <c r="B26" s="17" t="n">
        <v>4869</v>
      </c>
      <c r="C26" s="18">
        <f>(11.0/B26*100)</f>
        <v/>
      </c>
      <c r="D26" s="19" t="n">
        <v>4858</v>
      </c>
      <c r="E26" s="18" t="n">
        <v>23.81936093</v>
      </c>
      <c r="F26" s="20" t="n">
        <v>2.44846652</v>
      </c>
      <c r="G26" s="18" t="n">
        <v>68.89336724</v>
      </c>
      <c r="H26" s="20" t="n">
        <v>2.5258622</v>
      </c>
      <c r="I26" s="18" t="n">
        <v>6.01630324</v>
      </c>
      <c r="J26" s="20" t="n">
        <v>1.38042418</v>
      </c>
      <c r="K26" s="18" t="s">
        <v>404</v>
      </c>
      <c r="L26" s="20" t="s">
        <v>404</v>
      </c>
      <c r="M26" s="18" t="n">
        <v>0</v>
      </c>
      <c r="N26" s="20" t="n">
        <v>0</v>
      </c>
      <c r="O26" s="18" t="n">
        <v>0</v>
      </c>
      <c r="P26" s="20" t="n">
        <v>0</v>
      </c>
      <c r="Q26" s="18" t="n">
        <v>1.27096858</v>
      </c>
      <c r="R26" s="20" t="n">
        <v>0.7417697599999999</v>
      </c>
    </row>
    <row r="27" spans="1:18">
      <c r="A27" s="15" t="s">
        <v>424</v>
      </c>
      <c r="B27" s="17" t="n">
        <v>5299</v>
      </c>
      <c r="C27" s="18">
        <f>(0.0/B27*100)</f>
        <v/>
      </c>
      <c r="D27" s="19" t="n">
        <v>5299</v>
      </c>
      <c r="E27" s="18" t="n">
        <v>26.62040684</v>
      </c>
      <c r="F27" s="20" t="n">
        <v>0.10033087</v>
      </c>
      <c r="G27" s="18" t="n">
        <v>58.90598985</v>
      </c>
      <c r="H27" s="20" t="n">
        <v>0.08885549</v>
      </c>
      <c r="I27" s="18" t="n">
        <v>6.57741778</v>
      </c>
      <c r="J27" s="20" t="n">
        <v>0.04763518</v>
      </c>
      <c r="K27" s="18" t="s">
        <v>404</v>
      </c>
      <c r="L27" s="20" t="s">
        <v>404</v>
      </c>
      <c r="M27" s="18" t="n">
        <v>0</v>
      </c>
      <c r="N27" s="20" t="n">
        <v>0</v>
      </c>
      <c r="O27" s="18" t="n">
        <v>0</v>
      </c>
      <c r="P27" s="20" t="n">
        <v>0</v>
      </c>
      <c r="Q27" s="18" t="n">
        <v>7.89618553</v>
      </c>
      <c r="R27" s="20" t="n">
        <v>0.06039765</v>
      </c>
    </row>
    <row r="28" spans="1:18">
      <c r="A28" s="15" t="s">
        <v>425</v>
      </c>
      <c r="B28" s="17" t="n">
        <v>7568</v>
      </c>
      <c r="C28" s="18">
        <f>(0.0/B28*100)</f>
        <v/>
      </c>
      <c r="D28" s="19" t="n">
        <v>7568</v>
      </c>
      <c r="E28" s="18" t="n">
        <v>48.95642093</v>
      </c>
      <c r="F28" s="20" t="n">
        <v>3.10818799</v>
      </c>
      <c r="G28" s="18" t="n">
        <v>23.1318527</v>
      </c>
      <c r="H28" s="20" t="n">
        <v>2.83387938</v>
      </c>
      <c r="I28" s="18" t="n">
        <v>26.66141157</v>
      </c>
      <c r="J28" s="20" t="n">
        <v>3.16820399</v>
      </c>
      <c r="K28" s="18" t="s">
        <v>404</v>
      </c>
      <c r="L28" s="20" t="s">
        <v>404</v>
      </c>
      <c r="M28" s="18" t="n">
        <v>0</v>
      </c>
      <c r="N28" s="20" t="n">
        <v>0</v>
      </c>
      <c r="O28" s="18" t="n">
        <v>0</v>
      </c>
      <c r="P28" s="20" t="n">
        <v>0</v>
      </c>
      <c r="Q28" s="18" t="n">
        <v>1.25031481</v>
      </c>
      <c r="R28" s="20" t="n">
        <v>0.57124318</v>
      </c>
    </row>
    <row r="29" spans="1:18">
      <c r="A29" s="15" t="s">
        <v>426</v>
      </c>
      <c r="B29" s="17" t="n">
        <v>5385</v>
      </c>
      <c r="C29" s="18">
        <f>(1123.0/B29*100)</f>
        <v/>
      </c>
      <c r="D29" s="19" t="n">
        <v>4262</v>
      </c>
      <c r="E29" s="18" t="n">
        <v>44.27087643</v>
      </c>
      <c r="F29" s="20" t="n">
        <v>4.02752552</v>
      </c>
      <c r="G29" s="18" t="n">
        <v>15.75807325</v>
      </c>
      <c r="H29" s="20" t="n">
        <v>2.85757318</v>
      </c>
      <c r="I29" s="18" t="n">
        <v>39.97105032</v>
      </c>
      <c r="J29" s="20" t="n">
        <v>4.28498055</v>
      </c>
      <c r="K29" s="18" t="s">
        <v>404</v>
      </c>
      <c r="L29" s="20" t="s">
        <v>404</v>
      </c>
      <c r="M29" s="18" t="n">
        <v>0</v>
      </c>
      <c r="N29" s="20" t="n">
        <v>0</v>
      </c>
      <c r="O29" s="18" t="n">
        <v>0</v>
      </c>
      <c r="P29" s="20" t="n">
        <v>0</v>
      </c>
      <c r="Q29" s="18" t="n">
        <v>0</v>
      </c>
      <c r="R29" s="20" t="n">
        <v>0</v>
      </c>
    </row>
    <row r="30" spans="1:18">
      <c r="A30" s="15" t="s">
        <v>427</v>
      </c>
      <c r="B30" s="17" t="n">
        <v>4520</v>
      </c>
      <c r="C30" s="18">
        <f>(1076.0/B30*100)</f>
        <v/>
      </c>
      <c r="D30" s="19" t="n">
        <v>3444</v>
      </c>
      <c r="E30" s="18" t="n">
        <v>60.54508886</v>
      </c>
      <c r="F30" s="20" t="n">
        <v>4.06374323</v>
      </c>
      <c r="G30" s="18" t="n">
        <v>35.43000822</v>
      </c>
      <c r="H30" s="20" t="n">
        <v>3.87164381</v>
      </c>
      <c r="I30" s="18" t="n">
        <v>4.02490292</v>
      </c>
      <c r="J30" s="20" t="n">
        <v>1.63882463</v>
      </c>
      <c r="K30" s="18" t="s">
        <v>404</v>
      </c>
      <c r="L30" s="20" t="s">
        <v>404</v>
      </c>
      <c r="M30" s="18" t="n">
        <v>0</v>
      </c>
      <c r="N30" s="20" t="n">
        <v>0</v>
      </c>
      <c r="O30" s="18" t="n">
        <v>0</v>
      </c>
      <c r="P30" s="20" t="n">
        <v>0</v>
      </c>
      <c r="Q30" s="18" t="n">
        <v>0</v>
      </c>
      <c r="R30" s="20" t="n">
        <v>0</v>
      </c>
    </row>
    <row r="31" spans="1:18">
      <c r="A31" s="15" t="s">
        <v>428</v>
      </c>
      <c r="B31" s="17" t="n">
        <v>5456</v>
      </c>
      <c r="C31" s="18">
        <f>(502.0/B31*100)</f>
        <v/>
      </c>
      <c r="D31" s="19" t="n">
        <v>4954</v>
      </c>
      <c r="E31" s="18" t="n">
        <v>44.15867161</v>
      </c>
      <c r="F31" s="20" t="n">
        <v>3.07246087</v>
      </c>
      <c r="G31" s="18" t="n">
        <v>9.820353669999999</v>
      </c>
      <c r="H31" s="20" t="n">
        <v>2.06105856</v>
      </c>
      <c r="I31" s="18" t="n">
        <v>45.57387872</v>
      </c>
      <c r="J31" s="20" t="n">
        <v>3.33050652</v>
      </c>
      <c r="K31" s="18" t="s">
        <v>404</v>
      </c>
      <c r="L31" s="20" t="s">
        <v>404</v>
      </c>
      <c r="M31" s="18" t="n">
        <v>0</v>
      </c>
      <c r="N31" s="20" t="n">
        <v>0</v>
      </c>
      <c r="O31" s="18" t="n">
        <v>0</v>
      </c>
      <c r="P31" s="20" t="n">
        <v>0</v>
      </c>
      <c r="Q31" s="18" t="n">
        <v>0.447096</v>
      </c>
      <c r="R31" s="20" t="n">
        <v>0.45430726</v>
      </c>
    </row>
    <row r="32" spans="1:18">
      <c r="A32" s="15" t="s">
        <v>429</v>
      </c>
      <c r="B32" s="17" t="n">
        <v>4478</v>
      </c>
      <c r="C32" s="18">
        <f>(0.0/B32*100)</f>
        <v/>
      </c>
      <c r="D32" s="19" t="n">
        <v>4478</v>
      </c>
      <c r="E32" s="18" t="n">
        <v>31.94424697</v>
      </c>
      <c r="F32" s="20" t="n">
        <v>3.52989427</v>
      </c>
      <c r="G32" s="18" t="n">
        <v>42.39221865</v>
      </c>
      <c r="H32" s="20" t="n">
        <v>3.91268987</v>
      </c>
      <c r="I32" s="18" t="n">
        <v>25.0220098</v>
      </c>
      <c r="J32" s="20" t="n">
        <v>3.39881499</v>
      </c>
      <c r="K32" s="18" t="s">
        <v>404</v>
      </c>
      <c r="L32" s="20" t="s">
        <v>404</v>
      </c>
      <c r="M32" s="18" t="n">
        <v>0</v>
      </c>
      <c r="N32" s="20" t="n">
        <v>0</v>
      </c>
      <c r="O32" s="18" t="n">
        <v>0</v>
      </c>
      <c r="P32" s="20" t="n">
        <v>0</v>
      </c>
      <c r="Q32" s="18" t="n">
        <v>0.64152458</v>
      </c>
      <c r="R32" s="20" t="n">
        <v>0.6437934</v>
      </c>
    </row>
    <row r="33" spans="1:18">
      <c r="A33" s="15" t="s">
        <v>430</v>
      </c>
      <c r="B33" s="17" t="n">
        <v>7325</v>
      </c>
      <c r="C33" s="18">
        <f>(29.0/B33*100)</f>
        <v/>
      </c>
      <c r="D33" s="19" t="n">
        <v>7296</v>
      </c>
      <c r="E33" s="18" t="n">
        <v>80.01091949000001</v>
      </c>
      <c r="F33" s="20" t="n">
        <v>2.58797532</v>
      </c>
      <c r="G33" s="18" t="n">
        <v>16.44722904</v>
      </c>
      <c r="H33" s="20" t="n">
        <v>2.43783104</v>
      </c>
      <c r="I33" s="18" t="n">
        <v>2.71479496</v>
      </c>
      <c r="J33" s="20" t="n">
        <v>0.9735489899999999</v>
      </c>
      <c r="K33" s="18" t="s">
        <v>404</v>
      </c>
      <c r="L33" s="20" t="s">
        <v>404</v>
      </c>
      <c r="M33" s="18" t="n">
        <v>0</v>
      </c>
      <c r="N33" s="20" t="n">
        <v>0</v>
      </c>
      <c r="O33" s="18" t="n">
        <v>0</v>
      </c>
      <c r="P33" s="20" t="n">
        <v>0</v>
      </c>
      <c r="Q33" s="18" t="n">
        <v>0.8270565</v>
      </c>
      <c r="R33" s="20" t="n">
        <v>0.25935736</v>
      </c>
    </row>
    <row r="34" spans="1:18">
      <c r="A34" s="15" t="s">
        <v>431</v>
      </c>
      <c r="B34" s="17" t="n">
        <v>6350</v>
      </c>
      <c r="C34" s="18">
        <f>(0.0/B34*100)</f>
        <v/>
      </c>
      <c r="D34" s="19" t="n">
        <v>6350</v>
      </c>
      <c r="E34" s="18" t="n">
        <v>40.6618994</v>
      </c>
      <c r="F34" s="20" t="n">
        <v>3.26741044</v>
      </c>
      <c r="G34" s="18" t="n">
        <v>19.78202033</v>
      </c>
      <c r="H34" s="20" t="n">
        <v>2.60456588</v>
      </c>
      <c r="I34" s="18" t="n">
        <v>39.55608027</v>
      </c>
      <c r="J34" s="20" t="n">
        <v>3.11203003</v>
      </c>
      <c r="K34" s="18" t="s">
        <v>404</v>
      </c>
      <c r="L34" s="20" t="s">
        <v>404</v>
      </c>
      <c r="M34" s="18" t="n">
        <v>0</v>
      </c>
      <c r="N34" s="20" t="n">
        <v>0</v>
      </c>
      <c r="O34" s="18" t="n">
        <v>0</v>
      </c>
      <c r="P34" s="20" t="n">
        <v>0</v>
      </c>
      <c r="Q34" s="18" t="n">
        <v>0</v>
      </c>
      <c r="R34" s="20" t="n">
        <v>0</v>
      </c>
    </row>
    <row r="35" spans="1:18">
      <c r="A35" s="15" t="s">
        <v>432</v>
      </c>
      <c r="B35" s="17" t="n">
        <v>6406</v>
      </c>
      <c r="C35" s="18">
        <f>(443.0/B35*100)</f>
        <v/>
      </c>
      <c r="D35" s="19" t="n">
        <v>5963</v>
      </c>
      <c r="E35" s="18" t="n">
        <v>15.55699452</v>
      </c>
      <c r="F35" s="20" t="n">
        <v>0.25545737</v>
      </c>
      <c r="G35" s="18" t="n">
        <v>28.90117351</v>
      </c>
      <c r="H35" s="20" t="n">
        <v>0.41462368</v>
      </c>
      <c r="I35" s="18" t="n">
        <v>54.78891322</v>
      </c>
      <c r="J35" s="20" t="n">
        <v>0.38039794</v>
      </c>
      <c r="K35" s="18" t="s">
        <v>404</v>
      </c>
      <c r="L35" s="20" t="s">
        <v>404</v>
      </c>
      <c r="M35" s="18" t="n">
        <v>0</v>
      </c>
      <c r="N35" s="20" t="n">
        <v>0</v>
      </c>
      <c r="O35" s="18" t="n">
        <v>0</v>
      </c>
      <c r="P35" s="20" t="n">
        <v>0</v>
      </c>
      <c r="Q35" s="18" t="n">
        <v>0.75291874</v>
      </c>
      <c r="R35" s="20" t="n">
        <v>0.02443241</v>
      </c>
    </row>
    <row r="36" spans="1:18">
      <c r="A36" s="15" t="s">
        <v>433</v>
      </c>
      <c r="B36" s="17" t="n">
        <v>6736</v>
      </c>
      <c r="C36" s="18">
        <f>(10.0/B36*100)</f>
        <v/>
      </c>
      <c r="D36" s="19" t="n">
        <v>6726</v>
      </c>
      <c r="E36" s="18" t="n">
        <v>34.3990966</v>
      </c>
      <c r="F36" s="20" t="n">
        <v>2.86498889</v>
      </c>
      <c r="G36" s="18" t="n">
        <v>38.4075605</v>
      </c>
      <c r="H36" s="20" t="n">
        <v>3.68311379</v>
      </c>
      <c r="I36" s="18" t="n">
        <v>26.73341613</v>
      </c>
      <c r="J36" s="20" t="n">
        <v>3.48500841</v>
      </c>
      <c r="K36" s="18" t="s">
        <v>404</v>
      </c>
      <c r="L36" s="20" t="s">
        <v>404</v>
      </c>
      <c r="M36" s="18" t="n">
        <v>0</v>
      </c>
      <c r="N36" s="20" t="n">
        <v>0</v>
      </c>
      <c r="O36" s="18" t="n">
        <v>0</v>
      </c>
      <c r="P36" s="20" t="n">
        <v>0</v>
      </c>
      <c r="Q36" s="18" t="n">
        <v>0.45992677</v>
      </c>
      <c r="R36" s="20" t="n">
        <v>0.46995985</v>
      </c>
    </row>
    <row r="37" spans="1:18">
      <c r="A37" s="15" t="s">
        <v>434</v>
      </c>
      <c r="B37" s="17" t="n">
        <v>5458</v>
      </c>
      <c r="C37" s="18">
        <f>(0.0/B37*100)</f>
        <v/>
      </c>
      <c r="D37" s="19" t="n">
        <v>5458</v>
      </c>
      <c r="E37" s="18" t="n">
        <v>43.64911523</v>
      </c>
      <c r="F37" s="20" t="n">
        <v>3.45233037</v>
      </c>
      <c r="G37" s="18" t="n">
        <v>22.88558854</v>
      </c>
      <c r="H37" s="20" t="n">
        <v>2.93961247</v>
      </c>
      <c r="I37" s="18" t="n">
        <v>32.84995357</v>
      </c>
      <c r="J37" s="20" t="n">
        <v>3.34478952</v>
      </c>
      <c r="K37" s="18" t="s">
        <v>404</v>
      </c>
      <c r="L37" s="20" t="s">
        <v>404</v>
      </c>
      <c r="M37" s="18" t="n">
        <v>0</v>
      </c>
      <c r="N37" s="20" t="n">
        <v>0</v>
      </c>
      <c r="O37" s="18" t="n">
        <v>0</v>
      </c>
      <c r="P37" s="20" t="n">
        <v>0</v>
      </c>
      <c r="Q37" s="18" t="n">
        <v>0.61534266</v>
      </c>
      <c r="R37" s="20" t="n">
        <v>0.59880077</v>
      </c>
    </row>
    <row r="38" spans="1:18">
      <c r="A38" s="15" t="s">
        <v>435</v>
      </c>
      <c r="B38" s="17" t="n">
        <v>5860</v>
      </c>
      <c r="C38" s="18">
        <f>(268.0/B38*100)</f>
        <v/>
      </c>
      <c r="D38" s="19" t="n">
        <v>5592</v>
      </c>
      <c r="E38" s="18" t="n">
        <v>28.6966756</v>
      </c>
      <c r="F38" s="20" t="n">
        <v>3.42342614</v>
      </c>
      <c r="G38" s="18" t="n">
        <v>37.39240054</v>
      </c>
      <c r="H38" s="20" t="n">
        <v>3.8493609</v>
      </c>
      <c r="I38" s="18" t="n">
        <v>32.34564274</v>
      </c>
      <c r="J38" s="20" t="n">
        <v>2.98748225</v>
      </c>
      <c r="K38" s="18" t="s">
        <v>404</v>
      </c>
      <c r="L38" s="20" t="s">
        <v>404</v>
      </c>
      <c r="M38" s="18" t="n">
        <v>0</v>
      </c>
      <c r="N38" s="20" t="n">
        <v>0</v>
      </c>
      <c r="O38" s="18" t="n">
        <v>0</v>
      </c>
      <c r="P38" s="20" t="n">
        <v>0</v>
      </c>
      <c r="Q38" s="18" t="n">
        <v>1.56528112</v>
      </c>
      <c r="R38" s="20" t="n">
        <v>0.84333477</v>
      </c>
    </row>
    <row r="39" spans="1:18">
      <c r="A39" s="15" t="s">
        <v>436</v>
      </c>
      <c r="B39" s="17" t="n">
        <v>5895</v>
      </c>
      <c r="C39" s="18">
        <f>(0.0/B39*100)</f>
        <v/>
      </c>
      <c r="D39" s="19" t="n">
        <v>5895</v>
      </c>
      <c r="E39" s="18" t="n">
        <v>50.94057335</v>
      </c>
      <c r="F39" s="20" t="n">
        <v>4.49626005</v>
      </c>
      <c r="G39" s="18" t="n">
        <v>27.36710221</v>
      </c>
      <c r="H39" s="20" t="n">
        <v>3.8702675</v>
      </c>
      <c r="I39" s="18" t="n">
        <v>21.50728131</v>
      </c>
      <c r="J39" s="20" t="n">
        <v>3.53368206</v>
      </c>
      <c r="K39" s="18" t="s">
        <v>404</v>
      </c>
      <c r="L39" s="20" t="s">
        <v>404</v>
      </c>
      <c r="M39" s="18" t="n">
        <v>0</v>
      </c>
      <c r="N39" s="20" t="n">
        <v>0</v>
      </c>
      <c r="O39" s="18" t="n">
        <v>0</v>
      </c>
      <c r="P39" s="20" t="n">
        <v>0</v>
      </c>
      <c r="Q39" s="18" t="n">
        <v>0.18504314</v>
      </c>
      <c r="R39" s="20" t="n">
        <v>0.1939774</v>
      </c>
    </row>
    <row r="40" spans="1:18">
      <c r="A40" s="15" t="s">
        <v>437</v>
      </c>
      <c r="B40" s="17" t="n">
        <v>14157</v>
      </c>
      <c r="C40" s="18">
        <f>(2978.0/B40*100)</f>
        <v/>
      </c>
      <c r="D40" s="19" t="n">
        <v>11179</v>
      </c>
      <c r="E40" s="18" t="n">
        <v>70.89051811</v>
      </c>
      <c r="F40" s="20" t="n">
        <v>3.8211908</v>
      </c>
      <c r="G40" s="18" t="n">
        <v>20.93334756</v>
      </c>
      <c r="H40" s="20" t="n">
        <v>3.56352141</v>
      </c>
      <c r="I40" s="18" t="n">
        <v>7.60662468</v>
      </c>
      <c r="J40" s="20" t="n">
        <v>1.80186663</v>
      </c>
      <c r="K40" s="18" t="s">
        <v>404</v>
      </c>
      <c r="L40" s="20" t="s">
        <v>404</v>
      </c>
      <c r="M40" s="18" t="n">
        <v>0</v>
      </c>
      <c r="N40" s="20" t="n">
        <v>0</v>
      </c>
      <c r="O40" s="18" t="n">
        <v>0</v>
      </c>
      <c r="P40" s="20" t="n">
        <v>0</v>
      </c>
      <c r="Q40" s="18" t="n">
        <v>0.56950965</v>
      </c>
      <c r="R40" s="20" t="n">
        <v>0.6141912899999999</v>
      </c>
    </row>
    <row r="41" spans="1:18">
      <c r="A41" s="15" t="s">
        <v>438</v>
      </c>
      <c r="B41" s="17" t="n">
        <v>5712</v>
      </c>
      <c r="C41" s="18">
        <f>(99.0/B41*100)</f>
        <v/>
      </c>
      <c r="D41" s="19" t="n">
        <v>5613</v>
      </c>
      <c r="E41" s="18" t="n">
        <v>45.91909108</v>
      </c>
      <c r="F41" s="20" t="n">
        <v>3.73497543</v>
      </c>
      <c r="G41" s="18" t="n">
        <v>35.01626701</v>
      </c>
      <c r="H41" s="20" t="n">
        <v>3.65641074</v>
      </c>
      <c r="I41" s="18" t="n">
        <v>17.87575532</v>
      </c>
      <c r="J41" s="20" t="n">
        <v>2.65925901</v>
      </c>
      <c r="K41" s="18" t="s">
        <v>404</v>
      </c>
      <c r="L41" s="20" t="s">
        <v>404</v>
      </c>
      <c r="M41" s="18" t="n">
        <v>0</v>
      </c>
      <c r="N41" s="20" t="n">
        <v>0</v>
      </c>
      <c r="O41" s="18" t="n">
        <v>0</v>
      </c>
      <c r="P41" s="20" t="n">
        <v>0</v>
      </c>
      <c r="Q41" s="18" t="n">
        <v>1.18888659</v>
      </c>
      <c r="R41" s="20" t="n">
        <v>0.85145929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44.06213357</v>
      </c>
      <c r="F44" s="20" t="n">
        <v>3.43347142</v>
      </c>
      <c r="G44" s="18" t="n">
        <v>42.99063704</v>
      </c>
      <c r="H44" s="20" t="n">
        <v>3.34091209</v>
      </c>
      <c r="I44" s="18" t="n">
        <v>3.22297209</v>
      </c>
      <c r="J44" s="20" t="n">
        <v>1.6316504</v>
      </c>
      <c r="K44" s="18" t="s">
        <v>404</v>
      </c>
      <c r="L44" s="20" t="s">
        <v>404</v>
      </c>
      <c r="M44" s="18" t="n">
        <v>0</v>
      </c>
      <c r="N44" s="20" t="n">
        <v>0</v>
      </c>
      <c r="O44" s="18" t="n">
        <v>0</v>
      </c>
      <c r="P44" s="20" t="n">
        <v>0</v>
      </c>
      <c r="Q44" s="18" t="n">
        <v>9.72425731</v>
      </c>
      <c r="R44" s="20" t="n">
        <v>2.04451945</v>
      </c>
    </row>
    <row r="45" spans="1:18">
      <c r="A45" s="15" t="s">
        <v>442</v>
      </c>
      <c r="B45" s="17" t="n">
        <v>5519</v>
      </c>
      <c r="C45" s="18">
        <f>(0.0/B45*100)</f>
        <v/>
      </c>
      <c r="D45" s="19" t="n">
        <v>5519</v>
      </c>
      <c r="E45" s="18" t="n">
        <v>17.94708458</v>
      </c>
      <c r="F45" s="20" t="n">
        <v>3.03098655</v>
      </c>
      <c r="G45" s="18" t="n">
        <v>36.46521307</v>
      </c>
      <c r="H45" s="20" t="n">
        <v>4.00036229</v>
      </c>
      <c r="I45" s="18" t="n">
        <v>42.81001572</v>
      </c>
      <c r="J45" s="20" t="n">
        <v>4.404343</v>
      </c>
      <c r="K45" s="18" t="s">
        <v>404</v>
      </c>
      <c r="L45" s="20" t="s">
        <v>404</v>
      </c>
      <c r="M45" s="18" t="n">
        <v>0</v>
      </c>
      <c r="N45" s="20" t="n">
        <v>0</v>
      </c>
      <c r="O45" s="18" t="n">
        <v>0</v>
      </c>
      <c r="P45" s="20" t="n">
        <v>0</v>
      </c>
      <c r="Q45" s="18" t="n">
        <v>2.77768663</v>
      </c>
      <c r="R45" s="20" t="n">
        <v>1.50525099</v>
      </c>
    </row>
    <row r="46" spans="1:18">
      <c r="A46" s="15" t="s">
        <v>443</v>
      </c>
      <c r="B46" s="17" t="n">
        <v>23141</v>
      </c>
      <c r="C46" s="18">
        <f>(4196.0/B46*100)</f>
        <v/>
      </c>
      <c r="D46" s="19" t="n">
        <v>18945</v>
      </c>
      <c r="E46" s="18" t="n">
        <v>66.53016427999999</v>
      </c>
      <c r="F46" s="20" t="n">
        <v>2.24755768</v>
      </c>
      <c r="G46" s="18" t="n">
        <v>12.99649503</v>
      </c>
      <c r="H46" s="20" t="n">
        <v>1.94689322</v>
      </c>
      <c r="I46" s="18" t="n">
        <v>19.6714932</v>
      </c>
      <c r="J46" s="20" t="n">
        <v>1.68351565</v>
      </c>
      <c r="K46" s="18" t="s">
        <v>404</v>
      </c>
      <c r="L46" s="20" t="s">
        <v>404</v>
      </c>
      <c r="M46" s="18" t="n">
        <v>0</v>
      </c>
      <c r="N46" s="20" t="n">
        <v>0</v>
      </c>
      <c r="O46" s="18" t="n">
        <v>0</v>
      </c>
      <c r="P46" s="20" t="n">
        <v>0</v>
      </c>
      <c r="Q46" s="18" t="n">
        <v>0.80184749</v>
      </c>
      <c r="R46" s="20" t="n">
        <v>0.385474</v>
      </c>
    </row>
    <row r="47" spans="1:18">
      <c r="A47" s="15" t="s">
        <v>444</v>
      </c>
      <c r="B47" s="17" t="n">
        <v>5928</v>
      </c>
      <c r="C47" s="18">
        <f>(0.0/B47*100)</f>
        <v/>
      </c>
      <c r="D47" s="19" t="n">
        <v>5928</v>
      </c>
      <c r="E47" s="18" t="n">
        <v>42.72749306</v>
      </c>
      <c r="F47" s="20" t="n">
        <v>3.95880151</v>
      </c>
      <c r="G47" s="18" t="n">
        <v>50.30080674</v>
      </c>
      <c r="H47" s="20" t="n">
        <v>4.22363689</v>
      </c>
      <c r="I47" s="18" t="n">
        <v>6.97170021</v>
      </c>
      <c r="J47" s="20" t="n">
        <v>1.99952356</v>
      </c>
      <c r="K47" s="18" t="s">
        <v>404</v>
      </c>
      <c r="L47" s="20" t="s">
        <v>404</v>
      </c>
      <c r="M47" s="18" t="n">
        <v>0</v>
      </c>
      <c r="N47" s="20" t="n">
        <v>0</v>
      </c>
      <c r="O47" s="18" t="n">
        <v>0</v>
      </c>
      <c r="P47" s="20" t="n">
        <v>0</v>
      </c>
      <c r="Q47" s="18" t="n">
        <v>0</v>
      </c>
      <c r="R47" s="20" t="n">
        <v>0</v>
      </c>
    </row>
    <row r="48" spans="1:18">
      <c r="A48" s="15" t="s">
        <v>445</v>
      </c>
      <c r="B48" s="17" t="n">
        <v>9841</v>
      </c>
      <c r="C48" s="18">
        <f>(40.0/B48*100)</f>
        <v/>
      </c>
      <c r="D48" s="19" t="n">
        <v>9801</v>
      </c>
      <c r="E48" s="18" t="n">
        <v>41.82798115</v>
      </c>
      <c r="F48" s="20" t="n">
        <v>4.28627631</v>
      </c>
      <c r="G48" s="18" t="n">
        <v>36.19152809</v>
      </c>
      <c r="H48" s="20" t="n">
        <v>4.09137232</v>
      </c>
      <c r="I48" s="18" t="n">
        <v>21.27463075</v>
      </c>
      <c r="J48" s="20" t="n">
        <v>3.52020512</v>
      </c>
      <c r="K48" s="18" t="s">
        <v>404</v>
      </c>
      <c r="L48" s="20" t="s">
        <v>404</v>
      </c>
      <c r="M48" s="18" t="n">
        <v>0</v>
      </c>
      <c r="N48" s="20" t="n">
        <v>0</v>
      </c>
      <c r="O48" s="18" t="n">
        <v>0</v>
      </c>
      <c r="P48" s="20" t="n">
        <v>0</v>
      </c>
      <c r="Q48" s="18" t="n">
        <v>0.70586002</v>
      </c>
      <c r="R48" s="20" t="n">
        <v>0.69651767</v>
      </c>
    </row>
    <row r="49" spans="1:18">
      <c r="A49" s="15" t="s">
        <v>446</v>
      </c>
      <c r="B49" s="17" t="n">
        <v>6349</v>
      </c>
      <c r="C49" s="18">
        <f>(52.0/B49*100)</f>
        <v/>
      </c>
      <c r="D49" s="19" t="n">
        <v>6297</v>
      </c>
      <c r="E49" s="18" t="n">
        <v>30.22685012</v>
      </c>
      <c r="F49" s="20" t="n">
        <v>3.35012528</v>
      </c>
      <c r="G49" s="18" t="n">
        <v>18.04113608</v>
      </c>
      <c r="H49" s="20" t="n">
        <v>2.69580446</v>
      </c>
      <c r="I49" s="18" t="n">
        <v>49.0647856</v>
      </c>
      <c r="J49" s="20" t="n">
        <v>3.74278247</v>
      </c>
      <c r="K49" s="18" t="s">
        <v>404</v>
      </c>
      <c r="L49" s="20" t="s">
        <v>404</v>
      </c>
      <c r="M49" s="18" t="n">
        <v>0</v>
      </c>
      <c r="N49" s="20" t="n">
        <v>0</v>
      </c>
      <c r="O49" s="18" t="n">
        <v>0</v>
      </c>
      <c r="P49" s="20" t="n">
        <v>0</v>
      </c>
      <c r="Q49" s="18" t="n">
        <v>2.66722821</v>
      </c>
      <c r="R49" s="20" t="n">
        <v>1.18421645</v>
      </c>
    </row>
    <row r="50" spans="1:18">
      <c r="A50" s="15" t="s">
        <v>447</v>
      </c>
      <c r="B50" s="17" t="n">
        <v>11795</v>
      </c>
      <c r="C50" s="18">
        <f>(1031.0/B50*100)</f>
        <v/>
      </c>
      <c r="D50" s="19" t="n">
        <v>10764</v>
      </c>
      <c r="E50" s="18" t="n">
        <v>65.72556811</v>
      </c>
      <c r="F50" s="20" t="n">
        <v>3.30836992</v>
      </c>
      <c r="G50" s="18" t="n">
        <v>17.88721738</v>
      </c>
      <c r="H50" s="20" t="n">
        <v>2.41056177</v>
      </c>
      <c r="I50" s="18" t="n">
        <v>16.0178084</v>
      </c>
      <c r="J50" s="20" t="n">
        <v>2.69823004</v>
      </c>
      <c r="K50" s="18" t="s">
        <v>404</v>
      </c>
      <c r="L50" s="20" t="s">
        <v>404</v>
      </c>
      <c r="M50" s="18" t="n">
        <v>0</v>
      </c>
      <c r="N50" s="20" t="n">
        <v>0</v>
      </c>
      <c r="O50" s="18" t="n">
        <v>0</v>
      </c>
      <c r="P50" s="20" t="n">
        <v>0</v>
      </c>
      <c r="Q50" s="18" t="n">
        <v>0.36940611</v>
      </c>
      <c r="R50" s="20" t="n">
        <v>0.36965402</v>
      </c>
    </row>
    <row r="51" spans="1:18">
      <c r="A51" s="15" t="s">
        <v>448</v>
      </c>
      <c r="B51" s="17" t="n">
        <v>6866</v>
      </c>
      <c r="C51" s="18">
        <f>(0.0/B51*100)</f>
        <v/>
      </c>
      <c r="D51" s="19" t="n">
        <v>6866</v>
      </c>
      <c r="E51" s="18" t="n">
        <v>38.677745</v>
      </c>
      <c r="F51" s="20" t="n">
        <v>3.64014463</v>
      </c>
      <c r="G51" s="18" t="n">
        <v>23.32816346</v>
      </c>
      <c r="H51" s="20" t="n">
        <v>3.01400459</v>
      </c>
      <c r="I51" s="18" t="n">
        <v>37.36866628</v>
      </c>
      <c r="J51" s="20" t="n">
        <v>3.4798204</v>
      </c>
      <c r="K51" s="18" t="s">
        <v>404</v>
      </c>
      <c r="L51" s="20" t="s">
        <v>404</v>
      </c>
      <c r="M51" s="18" t="n">
        <v>0</v>
      </c>
      <c r="N51" s="20" t="n">
        <v>0</v>
      </c>
      <c r="O51" s="18" t="n">
        <v>0</v>
      </c>
      <c r="P51" s="20" t="n">
        <v>0</v>
      </c>
      <c r="Q51" s="18" t="n">
        <v>0.62542527</v>
      </c>
      <c r="R51" s="20" t="n">
        <v>0.59999629</v>
      </c>
    </row>
    <row r="52" spans="1:18">
      <c r="A52" s="15" t="s">
        <v>449</v>
      </c>
      <c r="B52" s="17" t="n">
        <v>5809</v>
      </c>
      <c r="C52" s="18">
        <f>(0.0/B52*100)</f>
        <v/>
      </c>
      <c r="D52" s="19" t="n">
        <v>5809</v>
      </c>
      <c r="E52" s="18" t="n">
        <v>48.4198312</v>
      </c>
      <c r="F52" s="20" t="n">
        <v>3.5453188</v>
      </c>
      <c r="G52" s="18" t="n">
        <v>42.22014891</v>
      </c>
      <c r="H52" s="20" t="n">
        <v>3.4332724</v>
      </c>
      <c r="I52" s="18" t="n">
        <v>8.561963840000001</v>
      </c>
      <c r="J52" s="20" t="n">
        <v>2.08249653</v>
      </c>
      <c r="K52" s="18" t="s">
        <v>404</v>
      </c>
      <c r="L52" s="20" t="s">
        <v>404</v>
      </c>
      <c r="M52" s="18" t="n">
        <v>0</v>
      </c>
      <c r="N52" s="20" t="n">
        <v>0</v>
      </c>
      <c r="O52" s="18" t="n">
        <v>0</v>
      </c>
      <c r="P52" s="20" t="n">
        <v>0</v>
      </c>
      <c r="Q52" s="18" t="n">
        <v>0.79805606</v>
      </c>
      <c r="R52" s="20" t="n">
        <v>0.79311266</v>
      </c>
    </row>
    <row r="53" spans="1:18">
      <c r="A53" s="15" t="s">
        <v>450</v>
      </c>
      <c r="B53" s="17" t="n">
        <v>5571</v>
      </c>
      <c r="C53" s="18">
        <f>(0.0/B53*100)</f>
        <v/>
      </c>
      <c r="D53" s="19" t="n">
        <v>5571</v>
      </c>
      <c r="E53" s="18" t="n">
        <v>27.46897468</v>
      </c>
      <c r="F53" s="20" t="n">
        <v>0.13887847</v>
      </c>
      <c r="G53" s="18" t="n">
        <v>43.78718499</v>
      </c>
      <c r="H53" s="20" t="n">
        <v>0.13459988</v>
      </c>
      <c r="I53" s="18" t="n">
        <v>28.70558242</v>
      </c>
      <c r="J53" s="20" t="n">
        <v>0.11528016</v>
      </c>
      <c r="K53" s="18" t="s">
        <v>404</v>
      </c>
      <c r="L53" s="20" t="s">
        <v>404</v>
      </c>
      <c r="M53" s="18" t="n">
        <v>0</v>
      </c>
      <c r="N53" s="20" t="n">
        <v>0</v>
      </c>
      <c r="O53" s="18" t="n">
        <v>0</v>
      </c>
      <c r="P53" s="20" t="n">
        <v>0</v>
      </c>
      <c r="Q53" s="18" t="n">
        <v>0.03825791</v>
      </c>
      <c r="R53" s="20" t="n">
        <v>0.01295183</v>
      </c>
    </row>
    <row r="54" spans="1:18">
      <c r="A54" s="15" t="s">
        <v>451</v>
      </c>
      <c r="B54" s="17" t="n">
        <v>4740</v>
      </c>
      <c r="C54" s="18">
        <f>(199.0/B54*100)</f>
        <v/>
      </c>
      <c r="D54" s="19" t="n">
        <v>4541</v>
      </c>
      <c r="E54" s="18" t="n">
        <v>65.01091456</v>
      </c>
      <c r="F54" s="20" t="n">
        <v>4.35682358</v>
      </c>
      <c r="G54" s="18" t="n">
        <v>13.51612871</v>
      </c>
      <c r="H54" s="20" t="n">
        <v>2.65125853</v>
      </c>
      <c r="I54" s="18" t="n">
        <v>21.39659156</v>
      </c>
      <c r="J54" s="20" t="n">
        <v>3.48599683</v>
      </c>
      <c r="K54" s="18" t="s">
        <v>404</v>
      </c>
      <c r="L54" s="20" t="s">
        <v>404</v>
      </c>
      <c r="M54" s="18" t="n">
        <v>0</v>
      </c>
      <c r="N54" s="20" t="n">
        <v>0</v>
      </c>
      <c r="O54" s="18" t="n">
        <v>0</v>
      </c>
      <c r="P54" s="20" t="n">
        <v>0</v>
      </c>
      <c r="Q54" s="18" t="n">
        <v>0.07636517</v>
      </c>
      <c r="R54" s="20" t="n">
        <v>0.07651529999999999</v>
      </c>
    </row>
    <row r="55" spans="1:18">
      <c r="A55" s="15" t="s">
        <v>452</v>
      </c>
      <c r="B55" s="17" t="n">
        <v>5316</v>
      </c>
      <c r="C55" s="18">
        <f>(43.0/B55*100)</f>
        <v/>
      </c>
      <c r="D55" s="19" t="n">
        <v>5273</v>
      </c>
      <c r="E55" s="18" t="n">
        <v>14.32793846</v>
      </c>
      <c r="F55" s="20" t="n">
        <v>2.51280112</v>
      </c>
      <c r="G55" s="18" t="n">
        <v>32.12832515</v>
      </c>
      <c r="H55" s="20" t="n">
        <v>3.01459805</v>
      </c>
      <c r="I55" s="18" t="n">
        <v>26.50661232</v>
      </c>
      <c r="J55" s="20" t="n">
        <v>3.12817902</v>
      </c>
      <c r="K55" s="18" t="s">
        <v>404</v>
      </c>
      <c r="L55" s="20" t="s">
        <v>404</v>
      </c>
      <c r="M55" s="18" t="n">
        <v>0</v>
      </c>
      <c r="N55" s="20" t="n">
        <v>0</v>
      </c>
      <c r="O55" s="18" t="n">
        <v>0</v>
      </c>
      <c r="P55" s="20" t="n">
        <v>0</v>
      </c>
      <c r="Q55" s="18" t="n">
        <v>27.03712407</v>
      </c>
      <c r="R55" s="20" t="n">
        <v>2.97815196</v>
      </c>
    </row>
    <row r="56" spans="1:18">
      <c r="A56" s="15" t="s">
        <v>453</v>
      </c>
      <c r="B56" s="17" t="n">
        <v>5359</v>
      </c>
      <c r="C56" s="18">
        <f>(0.0/B56*100)</f>
        <v/>
      </c>
      <c r="D56" s="19" t="n">
        <v>5359</v>
      </c>
      <c r="E56" s="18" t="n">
        <v>79.35064079999999</v>
      </c>
      <c r="F56" s="20" t="n">
        <v>3.06509158</v>
      </c>
      <c r="G56" s="18" t="n">
        <v>9.608903720000001</v>
      </c>
      <c r="H56" s="20" t="n">
        <v>1.85731382</v>
      </c>
      <c r="I56" s="18" t="n">
        <v>10.00163821</v>
      </c>
      <c r="J56" s="20" t="n">
        <v>2.53377998</v>
      </c>
      <c r="K56" s="18" t="s">
        <v>404</v>
      </c>
      <c r="L56" s="20" t="s">
        <v>404</v>
      </c>
      <c r="M56" s="18" t="n">
        <v>0</v>
      </c>
      <c r="N56" s="20" t="n">
        <v>0</v>
      </c>
      <c r="O56" s="18" t="n">
        <v>0</v>
      </c>
      <c r="P56" s="20" t="n">
        <v>0</v>
      </c>
      <c r="Q56" s="18" t="n">
        <v>1.03881727</v>
      </c>
      <c r="R56" s="20" t="n">
        <v>1.02294634</v>
      </c>
    </row>
    <row r="57" spans="1:18">
      <c r="A57" s="15" t="s">
        <v>454</v>
      </c>
      <c r="B57" s="17" t="n">
        <v>6513</v>
      </c>
      <c r="C57" s="18">
        <f>(0.0/B57*100)</f>
        <v/>
      </c>
      <c r="D57" s="19" t="n">
        <v>6513</v>
      </c>
      <c r="E57" s="18" t="n">
        <v>81.41231227</v>
      </c>
      <c r="F57" s="20" t="n">
        <v>2.79972994</v>
      </c>
      <c r="G57" s="18" t="n">
        <v>9.628423769999999</v>
      </c>
      <c r="H57" s="20" t="n">
        <v>2.3762463</v>
      </c>
      <c r="I57" s="18" t="n">
        <v>7.83743287</v>
      </c>
      <c r="J57" s="20" t="n">
        <v>1.71887337</v>
      </c>
      <c r="K57" s="18" t="s">
        <v>404</v>
      </c>
      <c r="L57" s="20" t="s">
        <v>404</v>
      </c>
      <c r="M57" s="18" t="n">
        <v>0</v>
      </c>
      <c r="N57" s="20" t="n">
        <v>0</v>
      </c>
      <c r="O57" s="18" t="n">
        <v>0.6784449299999999</v>
      </c>
      <c r="P57" s="20" t="n">
        <v>0.67605693</v>
      </c>
      <c r="Q57" s="18" t="n">
        <v>0.44338616</v>
      </c>
      <c r="R57" s="20" t="n">
        <v>0.45922161</v>
      </c>
    </row>
    <row r="58" spans="1:18">
      <c r="A58" s="15" t="s">
        <v>455</v>
      </c>
      <c r="B58" s="17" t="n">
        <v>7267</v>
      </c>
      <c r="C58" s="18">
        <f>(0.0/B58*100)</f>
        <v/>
      </c>
      <c r="D58" s="19" t="n">
        <v>7267</v>
      </c>
      <c r="E58" s="18" t="n">
        <v>61.00196124</v>
      </c>
      <c r="F58" s="20" t="n">
        <v>3.57881322</v>
      </c>
      <c r="G58" s="18" t="n">
        <v>13.7739566</v>
      </c>
      <c r="H58" s="20" t="n">
        <v>2.40860003</v>
      </c>
      <c r="I58" s="18" t="n">
        <v>19.63074598</v>
      </c>
      <c r="J58" s="20" t="n">
        <v>2.99224113</v>
      </c>
      <c r="K58" s="18" t="s">
        <v>404</v>
      </c>
      <c r="L58" s="20" t="s">
        <v>404</v>
      </c>
      <c r="M58" s="18" t="n">
        <v>0</v>
      </c>
      <c r="N58" s="20" t="n">
        <v>0</v>
      </c>
      <c r="O58" s="18" t="n">
        <v>0</v>
      </c>
      <c r="P58" s="20" t="n">
        <v>0</v>
      </c>
      <c r="Q58" s="18" t="n">
        <v>5.59333618</v>
      </c>
      <c r="R58" s="20" t="n">
        <v>1.7056786</v>
      </c>
    </row>
    <row r="59" spans="1:18">
      <c r="A59" s="15" t="s">
        <v>456</v>
      </c>
      <c r="B59" s="17" t="n">
        <v>4826</v>
      </c>
      <c r="C59" s="18">
        <f>(0.0/B59*100)</f>
        <v/>
      </c>
      <c r="D59" s="19" t="n">
        <v>4826</v>
      </c>
      <c r="E59" s="18" t="n">
        <v>36.50992024</v>
      </c>
      <c r="F59" s="20" t="n">
        <v>1.32035743</v>
      </c>
      <c r="G59" s="18" t="n">
        <v>40.14836646</v>
      </c>
      <c r="H59" s="20" t="n">
        <v>1.34909984</v>
      </c>
      <c r="I59" s="18" t="n">
        <v>17.1248323</v>
      </c>
      <c r="J59" s="20" t="n">
        <v>1.04258793</v>
      </c>
      <c r="K59" s="18" t="s">
        <v>404</v>
      </c>
      <c r="L59" s="20" t="s">
        <v>404</v>
      </c>
      <c r="M59" s="18" t="n">
        <v>0</v>
      </c>
      <c r="N59" s="20" t="n">
        <v>0</v>
      </c>
      <c r="O59" s="18" t="n">
        <v>0</v>
      </c>
      <c r="P59" s="20" t="n">
        <v>0</v>
      </c>
      <c r="Q59" s="18" t="n">
        <v>6.21688099</v>
      </c>
      <c r="R59" s="20" t="n">
        <v>0.47011755</v>
      </c>
    </row>
    <row r="60" spans="1:18">
      <c r="A60" s="15" t="s">
        <v>457</v>
      </c>
      <c r="B60" s="17" t="n">
        <v>4546</v>
      </c>
      <c r="C60" s="18">
        <f>(0.0/B60*100)</f>
        <v/>
      </c>
      <c r="D60" s="19" t="n">
        <v>4546</v>
      </c>
      <c r="E60" s="18" t="n">
        <v>23.16016768</v>
      </c>
      <c r="F60" s="20" t="n">
        <v>3.01002179</v>
      </c>
      <c r="G60" s="18" t="n">
        <v>17.48989154</v>
      </c>
      <c r="H60" s="20" t="n">
        <v>2.82007843</v>
      </c>
      <c r="I60" s="18" t="n">
        <v>42.18557825</v>
      </c>
      <c r="J60" s="20" t="n">
        <v>3.50587304</v>
      </c>
      <c r="K60" s="18" t="s">
        <v>404</v>
      </c>
      <c r="L60" s="20" t="s">
        <v>404</v>
      </c>
      <c r="M60" s="18" t="n">
        <v>0</v>
      </c>
      <c r="N60" s="20" t="n">
        <v>0</v>
      </c>
      <c r="O60" s="18" t="n">
        <v>0</v>
      </c>
      <c r="P60" s="20" t="n">
        <v>0</v>
      </c>
      <c r="Q60" s="18" t="n">
        <v>17.16436253</v>
      </c>
      <c r="R60" s="20" t="n">
        <v>2.69903145</v>
      </c>
    </row>
    <row r="61" spans="1:18">
      <c r="A61" s="15" t="s">
        <v>458</v>
      </c>
      <c r="B61" s="17" t="n">
        <v>6525</v>
      </c>
      <c r="C61" s="18">
        <f>(0.0/B61*100)</f>
        <v/>
      </c>
      <c r="D61" s="19" t="n">
        <v>6525</v>
      </c>
      <c r="E61" s="18" t="n">
        <v>43.90078859</v>
      </c>
      <c r="F61" s="20" t="n">
        <v>2.95033474</v>
      </c>
      <c r="G61" s="18" t="n">
        <v>33.85419207</v>
      </c>
      <c r="H61" s="20" t="n">
        <v>2.68379499</v>
      </c>
      <c r="I61" s="18" t="n">
        <v>19.98741394</v>
      </c>
      <c r="J61" s="20" t="n">
        <v>2.45944773</v>
      </c>
      <c r="K61" s="18" t="s">
        <v>404</v>
      </c>
      <c r="L61" s="20" t="s">
        <v>404</v>
      </c>
      <c r="M61" s="18" t="n">
        <v>0</v>
      </c>
      <c r="N61" s="20" t="n">
        <v>0</v>
      </c>
      <c r="O61" s="18" t="n">
        <v>0</v>
      </c>
      <c r="P61" s="20" t="n">
        <v>0</v>
      </c>
      <c r="Q61" s="18" t="n">
        <v>2.2576054</v>
      </c>
      <c r="R61" s="20" t="n">
        <v>0.66535902</v>
      </c>
    </row>
    <row r="62" spans="1:18">
      <c r="A62" s="15" t="s">
        <v>459</v>
      </c>
      <c r="B62" s="17" t="n">
        <v>4476</v>
      </c>
      <c r="C62" s="18">
        <f>(0.0/B62*100)</f>
        <v/>
      </c>
      <c r="D62" s="19" t="n">
        <v>4476</v>
      </c>
      <c r="E62" s="18" t="n">
        <v>53.32501936</v>
      </c>
      <c r="F62" s="20" t="n">
        <v>0.05893295</v>
      </c>
      <c r="G62" s="18" t="n">
        <v>21.76749616</v>
      </c>
      <c r="H62" s="20" t="n">
        <v>0.05096873</v>
      </c>
      <c r="I62" s="18" t="n">
        <v>22.31623099</v>
      </c>
      <c r="J62" s="20" t="n">
        <v>0.06477953</v>
      </c>
      <c r="K62" s="18" t="s">
        <v>404</v>
      </c>
      <c r="L62" s="20" t="s">
        <v>404</v>
      </c>
      <c r="M62" s="18" t="n">
        <v>0</v>
      </c>
      <c r="N62" s="20" t="n">
        <v>0</v>
      </c>
      <c r="O62" s="18" t="n">
        <v>0</v>
      </c>
      <c r="P62" s="20" t="n">
        <v>0</v>
      </c>
      <c r="Q62" s="18" t="n">
        <v>2.59125348</v>
      </c>
      <c r="R62" s="20" t="n">
        <v>0.01778128</v>
      </c>
    </row>
    <row r="63" spans="1:18">
      <c r="A63" s="15" t="s">
        <v>460</v>
      </c>
      <c r="B63" s="17" t="n">
        <v>5324</v>
      </c>
      <c r="C63" s="18">
        <f>(0.0/B63*100)</f>
        <v/>
      </c>
      <c r="D63" s="19" t="n">
        <v>5324</v>
      </c>
      <c r="E63" s="18" t="n">
        <v>70.58094461</v>
      </c>
      <c r="F63" s="20" t="n">
        <v>0.19781644</v>
      </c>
      <c r="G63" s="18" t="n">
        <v>18.79683104</v>
      </c>
      <c r="H63" s="20" t="n">
        <v>0.13802699</v>
      </c>
      <c r="I63" s="18" t="n">
        <v>0.68144013</v>
      </c>
      <c r="J63" s="20" t="n">
        <v>0.0172187</v>
      </c>
      <c r="K63" s="18" t="s">
        <v>404</v>
      </c>
      <c r="L63" s="20" t="s">
        <v>404</v>
      </c>
      <c r="M63" s="18" t="n">
        <v>0</v>
      </c>
      <c r="N63" s="20" t="n">
        <v>0</v>
      </c>
      <c r="O63" s="18" t="n">
        <v>0</v>
      </c>
      <c r="P63" s="20" t="n">
        <v>0</v>
      </c>
      <c r="Q63" s="18" t="n">
        <v>9.94078421</v>
      </c>
      <c r="R63" s="20" t="n">
        <v>0.18044565</v>
      </c>
    </row>
    <row r="64" spans="1:18">
      <c r="A64" s="15" t="s">
        <v>461</v>
      </c>
      <c r="B64" s="17" t="n">
        <v>3634</v>
      </c>
      <c r="C64" s="18">
        <f>(27.0/B64*100)</f>
        <v/>
      </c>
      <c r="D64" s="19" t="n">
        <v>3607</v>
      </c>
      <c r="E64" s="18" t="n">
        <v>20.68107529</v>
      </c>
      <c r="F64" s="20" t="n">
        <v>0.12516732</v>
      </c>
      <c r="G64" s="18" t="n">
        <v>32.52347076</v>
      </c>
      <c r="H64" s="20" t="n">
        <v>0.11409912</v>
      </c>
      <c r="I64" s="18" t="n">
        <v>10.26655159</v>
      </c>
      <c r="J64" s="20" t="n">
        <v>0.03153155</v>
      </c>
      <c r="K64" s="18" t="s">
        <v>404</v>
      </c>
      <c r="L64" s="20" t="s">
        <v>404</v>
      </c>
      <c r="M64" s="18" t="n">
        <v>0.22463895</v>
      </c>
      <c r="N64" s="20" t="n">
        <v>0.01024975</v>
      </c>
      <c r="O64" s="18" t="n">
        <v>0</v>
      </c>
      <c r="P64" s="20" t="n">
        <v>0</v>
      </c>
      <c r="Q64" s="18" t="n">
        <v>36.30426341</v>
      </c>
      <c r="R64" s="20" t="n">
        <v>0.11381294</v>
      </c>
    </row>
    <row r="65" spans="1:18">
      <c r="A65" s="15" t="s">
        <v>462</v>
      </c>
      <c r="B65" s="17" t="n">
        <v>5325</v>
      </c>
      <c r="C65" s="18">
        <f>(0.0/B65*100)</f>
        <v/>
      </c>
      <c r="D65" s="19" t="n">
        <v>5325</v>
      </c>
      <c r="E65" s="18" t="n">
        <v>57.67274562</v>
      </c>
      <c r="F65" s="20" t="n">
        <v>3.73770689</v>
      </c>
      <c r="G65" s="18" t="n">
        <v>35.33252698</v>
      </c>
      <c r="H65" s="20" t="n">
        <v>3.70037137</v>
      </c>
      <c r="I65" s="18" t="n">
        <v>4.1470365</v>
      </c>
      <c r="J65" s="20" t="n">
        <v>1.1573772</v>
      </c>
      <c r="K65" s="18" t="s">
        <v>404</v>
      </c>
      <c r="L65" s="20" t="s">
        <v>404</v>
      </c>
      <c r="M65" s="18" t="n">
        <v>0</v>
      </c>
      <c r="N65" s="20" t="n">
        <v>0</v>
      </c>
      <c r="O65" s="18" t="n">
        <v>0</v>
      </c>
      <c r="P65" s="20" t="n">
        <v>0</v>
      </c>
      <c r="Q65" s="18" t="n">
        <v>2.8476909</v>
      </c>
      <c r="R65" s="20" t="n">
        <v>1.18417521</v>
      </c>
    </row>
    <row r="66" spans="1:18">
      <c r="A66" s="15" t="s">
        <v>463</v>
      </c>
      <c r="B66" s="17" t="n">
        <v>5665</v>
      </c>
      <c r="C66" s="18">
        <f>(0.0/B66*100)</f>
        <v/>
      </c>
      <c r="D66" s="19" t="n">
        <v>5665</v>
      </c>
      <c r="E66" s="18" t="n">
        <v>73.24644711000001</v>
      </c>
      <c r="F66" s="20" t="n">
        <v>0.25167156</v>
      </c>
      <c r="G66" s="18" t="n">
        <v>26.17939069</v>
      </c>
      <c r="H66" s="20" t="n">
        <v>0.24366367</v>
      </c>
      <c r="I66" s="18" t="n">
        <v>0.5741622</v>
      </c>
      <c r="J66" s="20" t="n">
        <v>0.04033036</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56.9826215</v>
      </c>
      <c r="F67" s="20" t="n">
        <v>3.36976844</v>
      </c>
      <c r="G67" s="18" t="n">
        <v>8.79799732</v>
      </c>
      <c r="H67" s="20" t="n">
        <v>1.75248419</v>
      </c>
      <c r="I67" s="18" t="n">
        <v>31.68970568</v>
      </c>
      <c r="J67" s="20" t="n">
        <v>3.03070079</v>
      </c>
      <c r="K67" s="18" t="s">
        <v>404</v>
      </c>
      <c r="L67" s="20" t="s">
        <v>404</v>
      </c>
      <c r="M67" s="18" t="n">
        <v>0</v>
      </c>
      <c r="N67" s="20" t="n">
        <v>0</v>
      </c>
      <c r="O67" s="18" t="n">
        <v>0</v>
      </c>
      <c r="P67" s="20" t="n">
        <v>0</v>
      </c>
      <c r="Q67" s="18" t="n">
        <v>2.52967549</v>
      </c>
      <c r="R67" s="20" t="n">
        <v>0.95854772</v>
      </c>
    </row>
    <row r="68" spans="1:18">
      <c r="A68" s="15" t="s">
        <v>465</v>
      </c>
      <c r="B68" s="17" t="n">
        <v>12083</v>
      </c>
      <c r="C68" s="18">
        <f>(0.0/B68*100)</f>
        <v/>
      </c>
      <c r="D68" s="19" t="n">
        <v>12083</v>
      </c>
      <c r="E68" s="18" t="n">
        <v>67.12001705</v>
      </c>
      <c r="F68" s="20" t="n">
        <v>0.09173009</v>
      </c>
      <c r="G68" s="18" t="n">
        <v>28.93471392</v>
      </c>
      <c r="H68" s="20" t="n">
        <v>0.08426173000000001</v>
      </c>
      <c r="I68" s="18" t="n">
        <v>3.92982657</v>
      </c>
      <c r="J68" s="20" t="n">
        <v>0.03811237</v>
      </c>
      <c r="K68" s="18" t="s">
        <v>404</v>
      </c>
      <c r="L68" s="20" t="s">
        <v>404</v>
      </c>
      <c r="M68" s="18" t="n">
        <v>0</v>
      </c>
      <c r="N68" s="20" t="n">
        <v>0</v>
      </c>
      <c r="O68" s="18" t="n">
        <v>0</v>
      </c>
      <c r="P68" s="20" t="n">
        <v>0</v>
      </c>
      <c r="Q68" s="18" t="n">
        <v>0.01544246</v>
      </c>
      <c r="R68" s="20" t="n">
        <v>0.00545931</v>
      </c>
    </row>
    <row r="69" spans="1:18">
      <c r="A69" s="15" t="s">
        <v>466</v>
      </c>
      <c r="B69" s="17" t="n">
        <v>4876</v>
      </c>
      <c r="C69" s="18">
        <f>(0.0/B69*100)</f>
        <v/>
      </c>
      <c r="D69" s="19" t="n">
        <v>4876</v>
      </c>
      <c r="E69" s="18" t="n">
        <v>50.66165967</v>
      </c>
      <c r="F69" s="20" t="n">
        <v>3.94658658</v>
      </c>
      <c r="G69" s="18" t="n">
        <v>44.31536053</v>
      </c>
      <c r="H69" s="20" t="n">
        <v>3.77837958</v>
      </c>
      <c r="I69" s="18" t="n">
        <v>2.47166893</v>
      </c>
      <c r="J69" s="20" t="n">
        <v>1.38414203</v>
      </c>
      <c r="K69" s="18" t="s">
        <v>404</v>
      </c>
      <c r="L69" s="20" t="s">
        <v>404</v>
      </c>
      <c r="M69" s="18" t="n">
        <v>0</v>
      </c>
      <c r="N69" s="20" t="n">
        <v>0</v>
      </c>
      <c r="O69" s="18" t="n">
        <v>0</v>
      </c>
      <c r="P69" s="20" t="n">
        <v>0</v>
      </c>
      <c r="Q69" s="18" t="n">
        <v>2.55131088</v>
      </c>
      <c r="R69" s="20" t="n">
        <v>1.28249282</v>
      </c>
    </row>
    <row r="70" spans="1:18">
      <c r="A70" s="15" t="s">
        <v>467</v>
      </c>
      <c r="B70" s="17" t="n">
        <v>6036</v>
      </c>
      <c r="C70" s="18">
        <f>(0.0/B70*100)</f>
        <v/>
      </c>
      <c r="D70" s="19" t="n">
        <v>6036</v>
      </c>
      <c r="E70" s="18" t="n">
        <v>40.26881588</v>
      </c>
      <c r="F70" s="20" t="n">
        <v>3.80530644</v>
      </c>
      <c r="G70" s="18" t="n">
        <v>58.04712957</v>
      </c>
      <c r="H70" s="20" t="n">
        <v>3.66413461</v>
      </c>
      <c r="I70" s="18" t="n">
        <v>1.44198678</v>
      </c>
      <c r="J70" s="20" t="n">
        <v>0.66796932</v>
      </c>
      <c r="K70" s="18" t="s">
        <v>404</v>
      </c>
      <c r="L70" s="20" t="s">
        <v>404</v>
      </c>
      <c r="M70" s="18" t="n">
        <v>0</v>
      </c>
      <c r="N70" s="20" t="n">
        <v>0</v>
      </c>
      <c r="O70" s="18" t="n">
        <v>0</v>
      </c>
      <c r="P70" s="20" t="n">
        <v>0</v>
      </c>
      <c r="Q70" s="18" t="n">
        <v>0.24206777</v>
      </c>
      <c r="R70" s="20" t="n">
        <v>0.24177055</v>
      </c>
    </row>
    <row r="71" spans="1:18">
      <c r="A71" s="15" t="s">
        <v>468</v>
      </c>
      <c r="B71" s="17" t="n">
        <v>6115</v>
      </c>
      <c r="C71" s="18">
        <f>(0.0/B71*100)</f>
        <v/>
      </c>
      <c r="D71" s="19" t="n">
        <v>6115</v>
      </c>
      <c r="E71" s="18" t="n">
        <v>89.51002809000001</v>
      </c>
      <c r="F71" s="20" t="n">
        <v>0.80124865</v>
      </c>
      <c r="G71" s="18" t="n">
        <v>8.20480785</v>
      </c>
      <c r="H71" s="20" t="n">
        <v>0.08505985000000001</v>
      </c>
      <c r="I71" s="18" t="n">
        <v>1.3631425</v>
      </c>
      <c r="J71" s="20" t="n">
        <v>0.82493561</v>
      </c>
      <c r="K71" s="18" t="s">
        <v>404</v>
      </c>
      <c r="L71" s="20" t="s">
        <v>404</v>
      </c>
      <c r="M71" s="18" t="n">
        <v>0</v>
      </c>
      <c r="N71" s="20" t="n">
        <v>0</v>
      </c>
      <c r="O71" s="18" t="n">
        <v>0</v>
      </c>
      <c r="P71" s="20" t="n">
        <v>0</v>
      </c>
      <c r="Q71" s="18" t="n">
        <v>0.92202156</v>
      </c>
      <c r="R71" s="20" t="n">
        <v>0.0145333</v>
      </c>
    </row>
    <row r="72" spans="1:18">
      <c r="A72" s="15" t="s">
        <v>469</v>
      </c>
      <c r="B72" s="17" t="n">
        <v>7708</v>
      </c>
      <c r="C72" s="18">
        <f>(0.0/B72*100)</f>
        <v/>
      </c>
      <c r="D72" s="19" t="n">
        <v>7708</v>
      </c>
      <c r="E72" s="18" t="n">
        <v>85.51596868</v>
      </c>
      <c r="F72" s="20" t="n">
        <v>2.42500613</v>
      </c>
      <c r="G72" s="18" t="n">
        <v>4.70630595</v>
      </c>
      <c r="H72" s="20" t="n">
        <v>1.52661577</v>
      </c>
      <c r="I72" s="18" t="n">
        <v>7.94872337</v>
      </c>
      <c r="J72" s="20" t="n">
        <v>1.89748872</v>
      </c>
      <c r="K72" s="18" t="s">
        <v>404</v>
      </c>
      <c r="L72" s="20" t="s">
        <v>404</v>
      </c>
      <c r="M72" s="18" t="n">
        <v>0</v>
      </c>
      <c r="N72" s="20" t="n">
        <v>0</v>
      </c>
      <c r="O72" s="18" t="n">
        <v>0</v>
      </c>
      <c r="P72" s="20" t="n">
        <v>0</v>
      </c>
      <c r="Q72" s="18" t="n">
        <v>1.829002</v>
      </c>
      <c r="R72" s="20" t="n">
        <v>0.96644451</v>
      </c>
    </row>
    <row r="73" spans="1:18">
      <c r="A73" s="15" t="s">
        <v>470</v>
      </c>
      <c r="B73" s="17" t="n">
        <v>8249</v>
      </c>
      <c r="C73" s="18">
        <f>(0.0/B73*100)</f>
        <v/>
      </c>
      <c r="D73" s="19" t="n">
        <v>8249</v>
      </c>
      <c r="E73" s="18" t="n">
        <v>85.75770175</v>
      </c>
      <c r="F73" s="20" t="n">
        <v>2.4621197</v>
      </c>
      <c r="G73" s="18" t="n">
        <v>11.11099048</v>
      </c>
      <c r="H73" s="20" t="n">
        <v>2.22803376</v>
      </c>
      <c r="I73" s="18" t="n">
        <v>3.13130777</v>
      </c>
      <c r="J73" s="20" t="n">
        <v>1.29605196</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48.09225547</v>
      </c>
      <c r="F74" s="20" t="n">
        <v>0.26616887</v>
      </c>
      <c r="G74" s="18" t="n">
        <v>19.61760821</v>
      </c>
      <c r="H74" s="20" t="n">
        <v>0.21566111</v>
      </c>
      <c r="I74" s="18" t="n">
        <v>24.19725301</v>
      </c>
      <c r="J74" s="20" t="n">
        <v>0.25005307</v>
      </c>
      <c r="K74" s="18" t="s">
        <v>404</v>
      </c>
      <c r="L74" s="20" t="s">
        <v>404</v>
      </c>
      <c r="M74" s="18" t="n">
        <v>0</v>
      </c>
      <c r="N74" s="20" t="n">
        <v>0</v>
      </c>
      <c r="O74" s="18" t="n">
        <v>0</v>
      </c>
      <c r="P74" s="20" t="n">
        <v>0</v>
      </c>
      <c r="Q74" s="18" t="n">
        <v>8.092883309999999</v>
      </c>
      <c r="R74" s="20" t="n">
        <v>0.11774146</v>
      </c>
    </row>
    <row r="75" spans="1:18">
      <c r="A75" s="15" t="s">
        <v>472</v>
      </c>
      <c r="B75" s="17" t="n">
        <v>5375</v>
      </c>
      <c r="C75" s="18">
        <f>(483.0/B75*100)</f>
        <v/>
      </c>
      <c r="D75" s="19" t="n">
        <v>4892</v>
      </c>
      <c r="E75" s="18" t="n">
        <v>23.62231798</v>
      </c>
      <c r="F75" s="20" t="n">
        <v>3.62276996</v>
      </c>
      <c r="G75" s="18" t="n">
        <v>36.22704057</v>
      </c>
      <c r="H75" s="20" t="n">
        <v>4.06349831</v>
      </c>
      <c r="I75" s="18" t="n">
        <v>38.74063832</v>
      </c>
      <c r="J75" s="20" t="n">
        <v>4.21663447</v>
      </c>
      <c r="K75" s="18" t="s">
        <v>404</v>
      </c>
      <c r="L75" s="20" t="s">
        <v>404</v>
      </c>
      <c r="M75" s="18" t="n">
        <v>0</v>
      </c>
      <c r="N75" s="20" t="n">
        <v>0</v>
      </c>
      <c r="O75" s="18" t="n">
        <v>0</v>
      </c>
      <c r="P75" s="20" t="n">
        <v>0</v>
      </c>
      <c r="Q75" s="18" t="n">
        <v>1.41000313</v>
      </c>
      <c r="R75" s="20" t="n">
        <v>1.03150202</v>
      </c>
    </row>
    <row r="76" spans="1:18">
      <c r="A76" s="15" t="s">
        <v>473</v>
      </c>
      <c r="B76" s="17" t="n">
        <v>14167</v>
      </c>
      <c r="C76" s="18">
        <f>(1400.0/B76*100)</f>
        <v/>
      </c>
      <c r="D76" s="19" t="n">
        <v>12767</v>
      </c>
      <c r="E76" s="18" t="n">
        <v>77.55311356999999</v>
      </c>
      <c r="F76" s="20" t="n">
        <v>2.12846436</v>
      </c>
      <c r="G76" s="18" t="n">
        <v>13.39379126</v>
      </c>
      <c r="H76" s="20" t="n">
        <v>2.15314611</v>
      </c>
      <c r="I76" s="18" t="n">
        <v>7.9648521</v>
      </c>
      <c r="J76" s="20" t="n">
        <v>1.83188818</v>
      </c>
      <c r="K76" s="18" t="s">
        <v>404</v>
      </c>
      <c r="L76" s="20" t="s">
        <v>404</v>
      </c>
      <c r="M76" s="18" t="n">
        <v>0</v>
      </c>
      <c r="N76" s="20" t="n">
        <v>0</v>
      </c>
      <c r="O76" s="18" t="n">
        <v>0</v>
      </c>
      <c r="P76" s="20" t="n">
        <v>0</v>
      </c>
      <c r="Q76" s="18" t="n">
        <v>1.08824307</v>
      </c>
      <c r="R76" s="20" t="n">
        <v>0.6133661</v>
      </c>
    </row>
    <row r="77" spans="1:18">
      <c r="A77" s="15" t="s">
        <v>474</v>
      </c>
      <c r="B77" s="17" t="n">
        <v>6062</v>
      </c>
      <c r="C77" s="18">
        <f>(0.0/B77*100)</f>
        <v/>
      </c>
      <c r="D77" s="19" t="n">
        <v>6062</v>
      </c>
      <c r="E77" s="18" t="n">
        <v>16.25186131</v>
      </c>
      <c r="F77" s="20" t="n">
        <v>2.28406319</v>
      </c>
      <c r="G77" s="18" t="n">
        <v>28.84719086</v>
      </c>
      <c r="H77" s="20" t="n">
        <v>3.03146324</v>
      </c>
      <c r="I77" s="18" t="n">
        <v>53.41218697</v>
      </c>
      <c r="J77" s="20" t="n">
        <v>2.9632282</v>
      </c>
      <c r="K77" s="18" t="s">
        <v>404</v>
      </c>
      <c r="L77" s="20" t="s">
        <v>404</v>
      </c>
      <c r="M77" s="18" t="n">
        <v>0</v>
      </c>
      <c r="N77" s="20" t="n">
        <v>0</v>
      </c>
      <c r="O77" s="18" t="n">
        <v>0</v>
      </c>
      <c r="P77" s="20" t="n">
        <v>0</v>
      </c>
      <c r="Q77" s="18" t="n">
        <v>1.48876086</v>
      </c>
      <c r="R77" s="20" t="n">
        <v>0.81739195</v>
      </c>
    </row>
    <row r="78" spans="1:18">
      <c r="A78" s="15" t="s">
        <v>475</v>
      </c>
      <c r="B78" s="17" t="n">
        <v>5826</v>
      </c>
      <c r="C78" s="18">
        <f>(0.0/B78*100)</f>
        <v/>
      </c>
      <c r="D78" s="19" t="n">
        <v>5826</v>
      </c>
      <c r="E78" s="18" t="n">
        <v>53.91640975</v>
      </c>
      <c r="F78" s="20" t="n">
        <v>4.11527977</v>
      </c>
      <c r="G78" s="18" t="n">
        <v>9.03627434</v>
      </c>
      <c r="H78" s="20" t="n">
        <v>2.14350217</v>
      </c>
      <c r="I78" s="18" t="n">
        <v>26.09314771</v>
      </c>
      <c r="J78" s="20" t="n">
        <v>3.47804109</v>
      </c>
      <c r="K78" s="18" t="s">
        <v>404</v>
      </c>
      <c r="L78" s="20" t="s">
        <v>404</v>
      </c>
      <c r="M78" s="18" t="n">
        <v>0</v>
      </c>
      <c r="N78" s="20" t="n">
        <v>0</v>
      </c>
      <c r="O78" s="18" t="n">
        <v>0</v>
      </c>
      <c r="P78" s="20" t="n">
        <v>0</v>
      </c>
      <c r="Q78" s="18" t="n">
        <v>10.95416821</v>
      </c>
      <c r="R78" s="20" t="n">
        <v>2.47413855</v>
      </c>
    </row>
    <row customHeight="1" ht="25" r="79" spans="1:18">
      <c r="A79" s="15" t="s">
        <v>476</v>
      </c>
      <c r="B79" s="17" t="n">
        <v>1657</v>
      </c>
      <c r="C79" s="18">
        <f>(21.0/B79*100)</f>
        <v/>
      </c>
      <c r="D79" s="19" t="n">
        <v>1636</v>
      </c>
      <c r="E79" s="18" t="n">
        <v>23.03775947</v>
      </c>
      <c r="F79" s="20" t="n">
        <v>5.99634214</v>
      </c>
      <c r="G79" s="18" t="n">
        <v>34.80082523</v>
      </c>
      <c r="H79" s="20" t="n">
        <v>6.58192573</v>
      </c>
      <c r="I79" s="18" t="n">
        <v>38.91563295</v>
      </c>
      <c r="J79" s="20" t="n">
        <v>6.68805186</v>
      </c>
      <c r="K79" s="18" t="s">
        <v>404</v>
      </c>
      <c r="L79" s="20" t="s">
        <v>404</v>
      </c>
      <c r="M79" s="18" t="n">
        <v>0</v>
      </c>
      <c r="N79" s="20" t="n">
        <v>0</v>
      </c>
      <c r="O79" s="18" t="n">
        <v>0</v>
      </c>
      <c r="P79" s="20" t="n">
        <v>0</v>
      </c>
      <c r="Q79" s="18" t="n">
        <v>3.24578235</v>
      </c>
      <c r="R79" s="20" t="n">
        <v>1.64249892</v>
      </c>
    </row>
    <row r="80" spans="1:18">
      <c r="A80" s="15" t="s">
        <v>477</v>
      </c>
      <c r="B80" s="17" t="n">
        <v>7841</v>
      </c>
      <c r="C80" s="18">
        <f>(0.0/B80*100)</f>
        <v/>
      </c>
      <c r="D80" s="19" t="n">
        <v>7841</v>
      </c>
      <c r="E80" s="18" t="n">
        <v>73.32699407</v>
      </c>
      <c r="F80" s="20" t="n">
        <v>3.02435603</v>
      </c>
      <c r="G80" s="18" t="n">
        <v>22.64217595</v>
      </c>
      <c r="H80" s="20" t="n">
        <v>2.84796941</v>
      </c>
      <c r="I80" s="18" t="n">
        <v>4.03082998</v>
      </c>
      <c r="J80" s="20" t="n">
        <v>1.2035855</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54.57998204</v>
      </c>
      <c r="F81" s="20" t="n">
        <v>3.68509187</v>
      </c>
      <c r="G81" s="18" t="n">
        <v>33.88226733</v>
      </c>
      <c r="H81" s="20" t="n">
        <v>3.47859933</v>
      </c>
      <c r="I81" s="18" t="n">
        <v>11.53775063</v>
      </c>
      <c r="J81" s="20" t="n">
        <v>2.25361239</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699</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68.70261585</v>
      </c>
      <c r="F7" s="20" t="n">
        <v>1.71445922</v>
      </c>
      <c r="G7" s="18" t="n">
        <v>7.3450368</v>
      </c>
      <c r="H7" s="20" t="n">
        <v>1.16109677</v>
      </c>
      <c r="I7" s="18" t="n">
        <v>22.76251098</v>
      </c>
      <c r="J7" s="20" t="n">
        <v>1.50538735</v>
      </c>
      <c r="K7" s="18" t="s">
        <v>404</v>
      </c>
      <c r="L7" s="20" t="s">
        <v>404</v>
      </c>
      <c r="M7" s="18" t="n">
        <v>0</v>
      </c>
      <c r="N7" s="20" t="n">
        <v>0</v>
      </c>
      <c r="O7" s="18" t="n">
        <v>0</v>
      </c>
      <c r="P7" s="20" t="n">
        <v>0</v>
      </c>
      <c r="Q7" s="18" t="n">
        <v>1.18983637</v>
      </c>
      <c r="R7" s="20" t="n">
        <v>0.44151344</v>
      </c>
    </row>
    <row r="8" spans="1:18">
      <c r="A8" s="15" t="s">
        <v>405</v>
      </c>
      <c r="B8" s="17" t="n">
        <v>7007</v>
      </c>
      <c r="C8" s="18">
        <f>(0.0/B8*100)</f>
        <v/>
      </c>
      <c r="D8" s="19" t="n">
        <v>7007</v>
      </c>
      <c r="E8" s="18" t="n">
        <v>33.573374</v>
      </c>
      <c r="F8" s="20" t="n">
        <v>3.5185471</v>
      </c>
      <c r="G8" s="18" t="n">
        <v>4.71410298</v>
      </c>
      <c r="H8" s="20" t="n">
        <v>1.36918168</v>
      </c>
      <c r="I8" s="18" t="n">
        <v>61.04151975</v>
      </c>
      <c r="J8" s="20" t="n">
        <v>3.50311859</v>
      </c>
      <c r="K8" s="18" t="s">
        <v>404</v>
      </c>
      <c r="L8" s="20" t="s">
        <v>404</v>
      </c>
      <c r="M8" s="18" t="n">
        <v>0</v>
      </c>
      <c r="N8" s="20" t="n">
        <v>0</v>
      </c>
      <c r="O8" s="18" t="n">
        <v>0</v>
      </c>
      <c r="P8" s="20" t="n">
        <v>0</v>
      </c>
      <c r="Q8" s="18" t="n">
        <v>0.67100327</v>
      </c>
      <c r="R8" s="20" t="n">
        <v>0.45946835</v>
      </c>
    </row>
    <row r="9" spans="1:18">
      <c r="A9" s="15" t="s">
        <v>406</v>
      </c>
      <c r="B9" s="17" t="n">
        <v>9651</v>
      </c>
      <c r="C9" s="18">
        <f>(200.0/B9*100)</f>
        <v/>
      </c>
      <c r="D9" s="19" t="n">
        <v>9451</v>
      </c>
      <c r="E9" s="18" t="n">
        <v>50.18561231</v>
      </c>
      <c r="F9" s="20" t="n">
        <v>2.59515097</v>
      </c>
      <c r="G9" s="18" t="n">
        <v>23.93467142</v>
      </c>
      <c r="H9" s="20" t="n">
        <v>2.2330755</v>
      </c>
      <c r="I9" s="18" t="n">
        <v>11.42330882</v>
      </c>
      <c r="J9" s="20" t="n">
        <v>1.94319834</v>
      </c>
      <c r="K9" s="18" t="s">
        <v>404</v>
      </c>
      <c r="L9" s="20" t="s">
        <v>404</v>
      </c>
      <c r="M9" s="18" t="n">
        <v>0</v>
      </c>
      <c r="N9" s="20" t="n">
        <v>0</v>
      </c>
      <c r="O9" s="18" t="n">
        <v>0</v>
      </c>
      <c r="P9" s="20" t="n">
        <v>0</v>
      </c>
      <c r="Q9" s="18" t="n">
        <v>14.45640745</v>
      </c>
      <c r="R9" s="20" t="n">
        <v>2.36786224</v>
      </c>
    </row>
    <row r="10" spans="1:18">
      <c r="A10" s="15" t="s">
        <v>407</v>
      </c>
      <c r="B10" s="17" t="n">
        <v>20058</v>
      </c>
      <c r="C10" s="18">
        <f>(3112.0/B10*100)</f>
        <v/>
      </c>
      <c r="D10" s="19" t="n">
        <v>16946</v>
      </c>
      <c r="E10" s="18" t="n">
        <v>51.37772677</v>
      </c>
      <c r="F10" s="20" t="n">
        <v>2.8797276</v>
      </c>
      <c r="G10" s="18" t="n">
        <v>8.702665100000001</v>
      </c>
      <c r="H10" s="20" t="n">
        <v>1.7568392</v>
      </c>
      <c r="I10" s="18" t="n">
        <v>38.61468813</v>
      </c>
      <c r="J10" s="20" t="n">
        <v>2.74894101</v>
      </c>
      <c r="K10" s="18" t="s">
        <v>404</v>
      </c>
      <c r="L10" s="20" t="s">
        <v>404</v>
      </c>
      <c r="M10" s="18" t="n">
        <v>0</v>
      </c>
      <c r="N10" s="20" t="n">
        <v>0</v>
      </c>
      <c r="O10" s="18" t="n">
        <v>0</v>
      </c>
      <c r="P10" s="20" t="n">
        <v>0</v>
      </c>
      <c r="Q10" s="18" t="n">
        <v>1.30492001</v>
      </c>
      <c r="R10" s="20" t="n">
        <v>0.6202405</v>
      </c>
    </row>
    <row r="11" spans="1:18">
      <c r="A11" s="15" t="s">
        <v>408</v>
      </c>
      <c r="B11" s="17" t="n">
        <v>7053</v>
      </c>
      <c r="C11" s="18">
        <f>(212.0/B11*100)</f>
        <v/>
      </c>
      <c r="D11" s="19" t="n">
        <v>6841</v>
      </c>
      <c r="E11" s="18" t="n">
        <v>72.06414078</v>
      </c>
      <c r="F11" s="20" t="n">
        <v>3.13510581</v>
      </c>
      <c r="G11" s="18" t="n">
        <v>3.04382086</v>
      </c>
      <c r="H11" s="20" t="n">
        <v>1.22964257</v>
      </c>
      <c r="I11" s="18" t="n">
        <v>24.89203836</v>
      </c>
      <c r="J11" s="20" t="n">
        <v>2.9585369</v>
      </c>
      <c r="K11" s="18" t="s">
        <v>404</v>
      </c>
      <c r="L11" s="20" t="s">
        <v>404</v>
      </c>
      <c r="M11" s="18" t="n">
        <v>0</v>
      </c>
      <c r="N11" s="20" t="n">
        <v>0</v>
      </c>
      <c r="O11" s="18" t="n">
        <v>0</v>
      </c>
      <c r="P11" s="20" t="n">
        <v>0</v>
      </c>
      <c r="Q11" s="18" t="n">
        <v>0</v>
      </c>
      <c r="R11" s="20" t="n">
        <v>0</v>
      </c>
    </row>
    <row r="12" spans="1:18">
      <c r="A12" s="15" t="s">
        <v>409</v>
      </c>
      <c r="B12" s="17" t="n">
        <v>6894</v>
      </c>
      <c r="C12" s="18">
        <f>(106.0/B12*100)</f>
        <v/>
      </c>
      <c r="D12" s="19" t="n">
        <v>6788</v>
      </c>
      <c r="E12" s="18" t="n">
        <v>44.86728647</v>
      </c>
      <c r="F12" s="20" t="n">
        <v>2.73418411</v>
      </c>
      <c r="G12" s="18" t="n">
        <v>13.87734118</v>
      </c>
      <c r="H12" s="20" t="n">
        <v>2.11317552</v>
      </c>
      <c r="I12" s="18" t="n">
        <v>39.92043975</v>
      </c>
      <c r="J12" s="20" t="n">
        <v>3.12987007</v>
      </c>
      <c r="K12" s="18" t="s">
        <v>404</v>
      </c>
      <c r="L12" s="20" t="s">
        <v>404</v>
      </c>
      <c r="M12" s="18" t="n">
        <v>0</v>
      </c>
      <c r="N12" s="20" t="n">
        <v>0</v>
      </c>
      <c r="O12" s="18" t="n">
        <v>0</v>
      </c>
      <c r="P12" s="20" t="n">
        <v>0</v>
      </c>
      <c r="Q12" s="18" t="n">
        <v>1.3349326</v>
      </c>
      <c r="R12" s="20" t="n">
        <v>0.90508255</v>
      </c>
    </row>
    <row r="13" spans="1:18">
      <c r="A13" s="15" t="s">
        <v>410</v>
      </c>
      <c r="B13" s="17" t="n">
        <v>7161</v>
      </c>
      <c r="C13" s="18">
        <f>(1175.0/B13*100)</f>
        <v/>
      </c>
      <c r="D13" s="19" t="n">
        <v>5986</v>
      </c>
      <c r="E13" s="18" t="n">
        <v>50.10891619</v>
      </c>
      <c r="F13" s="20" t="n">
        <v>3.72942575</v>
      </c>
      <c r="G13" s="18" t="n">
        <v>14.08523834</v>
      </c>
      <c r="H13" s="20" t="n">
        <v>2.73149113</v>
      </c>
      <c r="I13" s="18" t="n">
        <v>34.79951276</v>
      </c>
      <c r="J13" s="20" t="n">
        <v>3.37760017</v>
      </c>
      <c r="K13" s="18" t="s">
        <v>404</v>
      </c>
      <c r="L13" s="20" t="s">
        <v>404</v>
      </c>
      <c r="M13" s="18" t="n">
        <v>0</v>
      </c>
      <c r="N13" s="20" t="n">
        <v>0</v>
      </c>
      <c r="O13" s="18" t="n">
        <v>0</v>
      </c>
      <c r="P13" s="20" t="n">
        <v>0</v>
      </c>
      <c r="Q13" s="18" t="n">
        <v>1.00633271</v>
      </c>
      <c r="R13" s="20" t="n">
        <v>0.6092738599999999</v>
      </c>
    </row>
    <row r="14" spans="1:18">
      <c r="A14" s="15" t="s">
        <v>411</v>
      </c>
      <c r="B14" s="17" t="n">
        <v>5587</v>
      </c>
      <c r="C14" s="18">
        <f>(0.0/B14*100)</f>
        <v/>
      </c>
      <c r="D14" s="19" t="n">
        <v>5587</v>
      </c>
      <c r="E14" s="18" t="n">
        <v>72.44921223</v>
      </c>
      <c r="F14" s="20" t="n">
        <v>2.45821097</v>
      </c>
      <c r="G14" s="18" t="n">
        <v>14.6280038</v>
      </c>
      <c r="H14" s="20" t="n">
        <v>1.83294515</v>
      </c>
      <c r="I14" s="18" t="n">
        <v>11.31163411</v>
      </c>
      <c r="J14" s="20" t="n">
        <v>1.91204271</v>
      </c>
      <c r="K14" s="18" t="s">
        <v>404</v>
      </c>
      <c r="L14" s="20" t="s">
        <v>404</v>
      </c>
      <c r="M14" s="18" t="n">
        <v>0</v>
      </c>
      <c r="N14" s="20" t="n">
        <v>0</v>
      </c>
      <c r="O14" s="18" t="n">
        <v>0</v>
      </c>
      <c r="P14" s="20" t="n">
        <v>0</v>
      </c>
      <c r="Q14" s="18" t="n">
        <v>1.61114986</v>
      </c>
      <c r="R14" s="20" t="n">
        <v>0.66240004</v>
      </c>
    </row>
    <row r="15" spans="1:18">
      <c r="A15" s="15" t="s">
        <v>412</v>
      </c>
      <c r="B15" s="17" t="n">
        <v>5882</v>
      </c>
      <c r="C15" s="18">
        <f>(0.0/B15*100)</f>
        <v/>
      </c>
      <c r="D15" s="19" t="n">
        <v>5882</v>
      </c>
      <c r="E15" s="18" t="n">
        <v>40.65217728</v>
      </c>
      <c r="F15" s="20" t="n">
        <v>3.54920876</v>
      </c>
      <c r="G15" s="18" t="n">
        <v>12.63115638</v>
      </c>
      <c r="H15" s="20" t="n">
        <v>2.98211131</v>
      </c>
      <c r="I15" s="18" t="n">
        <v>45.87234581</v>
      </c>
      <c r="J15" s="20" t="n">
        <v>3.96402688</v>
      </c>
      <c r="K15" s="18" t="s">
        <v>404</v>
      </c>
      <c r="L15" s="20" t="s">
        <v>404</v>
      </c>
      <c r="M15" s="18" t="n">
        <v>0</v>
      </c>
      <c r="N15" s="20" t="n">
        <v>0</v>
      </c>
      <c r="O15" s="18" t="n">
        <v>0</v>
      </c>
      <c r="P15" s="20" t="n">
        <v>0</v>
      </c>
      <c r="Q15" s="18" t="n">
        <v>0.84432053</v>
      </c>
      <c r="R15" s="20" t="n">
        <v>0.71151575</v>
      </c>
    </row>
    <row r="16" spans="1:18">
      <c r="A16" s="15" t="s">
        <v>413</v>
      </c>
      <c r="B16" s="17" t="n">
        <v>6108</v>
      </c>
      <c r="C16" s="18">
        <f>(495.0/B16*100)</f>
        <v/>
      </c>
      <c r="D16" s="19" t="n">
        <v>5613</v>
      </c>
      <c r="E16" s="18" t="n">
        <v>29.40843917</v>
      </c>
      <c r="F16" s="20" t="n">
        <v>2.880101</v>
      </c>
      <c r="G16" s="18" t="n">
        <v>21.7516556</v>
      </c>
      <c r="H16" s="20" t="n">
        <v>2.82044923</v>
      </c>
      <c r="I16" s="18" t="n">
        <v>47.37642289</v>
      </c>
      <c r="J16" s="20" t="n">
        <v>3.20039182</v>
      </c>
      <c r="K16" s="18" t="s">
        <v>404</v>
      </c>
      <c r="L16" s="20" t="s">
        <v>404</v>
      </c>
      <c r="M16" s="18" t="n">
        <v>0</v>
      </c>
      <c r="N16" s="20" t="n">
        <v>0</v>
      </c>
      <c r="O16" s="18" t="n">
        <v>0</v>
      </c>
      <c r="P16" s="20" t="n">
        <v>0</v>
      </c>
      <c r="Q16" s="18" t="n">
        <v>1.46348234</v>
      </c>
      <c r="R16" s="20" t="n">
        <v>0.82346312</v>
      </c>
    </row>
    <row r="17" spans="1:18">
      <c r="A17" s="15" t="s">
        <v>414</v>
      </c>
      <c r="B17" s="17" t="n">
        <v>6504</v>
      </c>
      <c r="C17" s="18">
        <f>(1325.0/B17*100)</f>
        <v/>
      </c>
      <c r="D17" s="19" t="n">
        <v>5179</v>
      </c>
      <c r="E17" s="18" t="n">
        <v>62.65659732</v>
      </c>
      <c r="F17" s="20" t="n">
        <v>3.22364591</v>
      </c>
      <c r="G17" s="18" t="n">
        <v>3.81943877</v>
      </c>
      <c r="H17" s="20" t="n">
        <v>1.46583489</v>
      </c>
      <c r="I17" s="18" t="n">
        <v>32.59714408</v>
      </c>
      <c r="J17" s="20" t="n">
        <v>2.9334662</v>
      </c>
      <c r="K17" s="18" t="s">
        <v>404</v>
      </c>
      <c r="L17" s="20" t="s">
        <v>404</v>
      </c>
      <c r="M17" s="18" t="n">
        <v>0</v>
      </c>
      <c r="N17" s="20" t="n">
        <v>0</v>
      </c>
      <c r="O17" s="18" t="n">
        <v>0</v>
      </c>
      <c r="P17" s="20" t="n">
        <v>0</v>
      </c>
      <c r="Q17" s="18" t="n">
        <v>0.92681983</v>
      </c>
      <c r="R17" s="20" t="n">
        <v>0.65511019</v>
      </c>
    </row>
    <row r="18" spans="1:18">
      <c r="A18" s="15" t="s">
        <v>415</v>
      </c>
      <c r="B18" s="17" t="n">
        <v>5532</v>
      </c>
      <c r="C18" s="18">
        <f>(0.0/B18*100)</f>
        <v/>
      </c>
      <c r="D18" s="19" t="n">
        <v>5532</v>
      </c>
      <c r="E18" s="18" t="n">
        <v>10.03839055</v>
      </c>
      <c r="F18" s="20" t="n">
        <v>2.27709242</v>
      </c>
      <c r="G18" s="18" t="n">
        <v>8.682184879999999</v>
      </c>
      <c r="H18" s="20" t="n">
        <v>2.06807433</v>
      </c>
      <c r="I18" s="18" t="n">
        <v>79.62564427</v>
      </c>
      <c r="J18" s="20" t="n">
        <v>2.93379227</v>
      </c>
      <c r="K18" s="18" t="s">
        <v>404</v>
      </c>
      <c r="L18" s="20" t="s">
        <v>404</v>
      </c>
      <c r="M18" s="18" t="n">
        <v>0</v>
      </c>
      <c r="N18" s="20" t="n">
        <v>0</v>
      </c>
      <c r="O18" s="18" t="n">
        <v>0</v>
      </c>
      <c r="P18" s="20" t="n">
        <v>0</v>
      </c>
      <c r="Q18" s="18" t="n">
        <v>1.6537803</v>
      </c>
      <c r="R18" s="20" t="n">
        <v>0.97406627</v>
      </c>
    </row>
    <row r="19" spans="1:18">
      <c r="A19" s="15" t="s">
        <v>416</v>
      </c>
      <c r="B19" s="17" t="n">
        <v>5658</v>
      </c>
      <c r="C19" s="18">
        <f>(327.0/B19*100)</f>
        <v/>
      </c>
      <c r="D19" s="19" t="n">
        <v>5331</v>
      </c>
      <c r="E19" s="18" t="n">
        <v>37.78155616</v>
      </c>
      <c r="F19" s="20" t="n">
        <v>2.84256113</v>
      </c>
      <c r="G19" s="18" t="n">
        <v>33.37675516</v>
      </c>
      <c r="H19" s="20" t="n">
        <v>3.38886872</v>
      </c>
      <c r="I19" s="18" t="n">
        <v>27.8224168</v>
      </c>
      <c r="J19" s="20" t="n">
        <v>3.61612151</v>
      </c>
      <c r="K19" s="18" t="s">
        <v>404</v>
      </c>
      <c r="L19" s="20" t="s">
        <v>404</v>
      </c>
      <c r="M19" s="18" t="n">
        <v>0</v>
      </c>
      <c r="N19" s="20" t="n">
        <v>0</v>
      </c>
      <c r="O19" s="18" t="n">
        <v>0</v>
      </c>
      <c r="P19" s="20" t="n">
        <v>0</v>
      </c>
      <c r="Q19" s="18" t="n">
        <v>1.01927188</v>
      </c>
      <c r="R19" s="20" t="n">
        <v>0.88775038</v>
      </c>
    </row>
    <row r="20" spans="1:18">
      <c r="A20" s="15" t="s">
        <v>417</v>
      </c>
      <c r="B20" s="17" t="n">
        <v>3371</v>
      </c>
      <c r="C20" s="18">
        <f>(24.0/B20*100)</f>
        <v/>
      </c>
      <c r="D20" s="19" t="n">
        <v>3347</v>
      </c>
      <c r="E20" s="18" t="n">
        <v>70.79996475</v>
      </c>
      <c r="F20" s="20" t="n">
        <v>0.23570016</v>
      </c>
      <c r="G20" s="18" t="n">
        <v>12.06199515</v>
      </c>
      <c r="H20" s="20" t="n">
        <v>0.18755275</v>
      </c>
      <c r="I20" s="18" t="n">
        <v>9.691010909999999</v>
      </c>
      <c r="J20" s="20" t="n">
        <v>0.15673535</v>
      </c>
      <c r="K20" s="18" t="s">
        <v>404</v>
      </c>
      <c r="L20" s="20" t="s">
        <v>404</v>
      </c>
      <c r="M20" s="18" t="n">
        <v>0</v>
      </c>
      <c r="N20" s="20" t="n">
        <v>0</v>
      </c>
      <c r="O20" s="18" t="n">
        <v>0</v>
      </c>
      <c r="P20" s="20" t="n">
        <v>0</v>
      </c>
      <c r="Q20" s="18" t="n">
        <v>7.4470292</v>
      </c>
      <c r="R20" s="20" t="n">
        <v>0.10861312</v>
      </c>
    </row>
    <row r="21" spans="1:18">
      <c r="A21" s="15" t="s">
        <v>418</v>
      </c>
      <c r="B21" s="17" t="n">
        <v>5741</v>
      </c>
      <c r="C21" s="18">
        <f>(0.0/B21*100)</f>
        <v/>
      </c>
      <c r="D21" s="19" t="n">
        <v>5741</v>
      </c>
      <c r="E21" s="18" t="n">
        <v>84.72931833</v>
      </c>
      <c r="F21" s="20" t="n">
        <v>2.95702993</v>
      </c>
      <c r="G21" s="18" t="n">
        <v>3.13078553</v>
      </c>
      <c r="H21" s="20" t="n">
        <v>1.40286072</v>
      </c>
      <c r="I21" s="18" t="n">
        <v>12.13989615</v>
      </c>
      <c r="J21" s="20" t="n">
        <v>2.61040277</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71.93467</v>
      </c>
      <c r="F22" s="20" t="n">
        <v>4.05932052</v>
      </c>
      <c r="G22" s="18" t="n">
        <v>9.99829879</v>
      </c>
      <c r="H22" s="20" t="n">
        <v>2.86556808</v>
      </c>
      <c r="I22" s="18" t="n">
        <v>14.93969043</v>
      </c>
      <c r="J22" s="20" t="n">
        <v>3.14289019</v>
      </c>
      <c r="K22" s="18" t="s">
        <v>404</v>
      </c>
      <c r="L22" s="20" t="s">
        <v>404</v>
      </c>
      <c r="M22" s="18" t="n">
        <v>0</v>
      </c>
      <c r="N22" s="20" t="n">
        <v>0</v>
      </c>
      <c r="O22" s="18" t="n">
        <v>0</v>
      </c>
      <c r="P22" s="20" t="n">
        <v>0</v>
      </c>
      <c r="Q22" s="18" t="n">
        <v>3.12734078</v>
      </c>
      <c r="R22" s="20" t="n">
        <v>1.29884892</v>
      </c>
    </row>
    <row r="23" spans="1:18">
      <c r="A23" s="15" t="s">
        <v>420</v>
      </c>
      <c r="B23" s="17" t="n">
        <v>11583</v>
      </c>
      <c r="C23" s="18">
        <f>(3194.0/B23*100)</f>
        <v/>
      </c>
      <c r="D23" s="19" t="n">
        <v>8389</v>
      </c>
      <c r="E23" s="18" t="n">
        <v>20.20476424</v>
      </c>
      <c r="F23" s="20" t="n">
        <v>2.9011232</v>
      </c>
      <c r="G23" s="18" t="n">
        <v>12.68289315</v>
      </c>
      <c r="H23" s="20" t="n">
        <v>2.46713174</v>
      </c>
      <c r="I23" s="18" t="n">
        <v>64.36916465</v>
      </c>
      <c r="J23" s="20" t="n">
        <v>3.794199</v>
      </c>
      <c r="K23" s="18" t="s">
        <v>404</v>
      </c>
      <c r="L23" s="20" t="s">
        <v>404</v>
      </c>
      <c r="M23" s="18" t="n">
        <v>0</v>
      </c>
      <c r="N23" s="20" t="n">
        <v>0</v>
      </c>
      <c r="O23" s="18" t="n">
        <v>0</v>
      </c>
      <c r="P23" s="20" t="n">
        <v>0</v>
      </c>
      <c r="Q23" s="18" t="n">
        <v>2.74317796</v>
      </c>
      <c r="R23" s="20" t="n">
        <v>1.24734046</v>
      </c>
    </row>
    <row r="24" spans="1:18">
      <c r="A24" s="15" t="s">
        <v>421</v>
      </c>
      <c r="B24" s="17" t="n">
        <v>6647</v>
      </c>
      <c r="C24" s="18">
        <f>(0.0/B24*100)</f>
        <v/>
      </c>
      <c r="D24" s="19" t="n">
        <v>6647</v>
      </c>
      <c r="E24" s="18" t="n">
        <v>59.37885154</v>
      </c>
      <c r="F24" s="20" t="n">
        <v>3.08442705</v>
      </c>
      <c r="G24" s="18" t="n">
        <v>16.17486402</v>
      </c>
      <c r="H24" s="20" t="n">
        <v>2.33466929</v>
      </c>
      <c r="I24" s="18" t="n">
        <v>24.44628444</v>
      </c>
      <c r="J24" s="20" t="n">
        <v>2.40539069</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70.80396445</v>
      </c>
      <c r="F25" s="20" t="n">
        <v>3.91846752</v>
      </c>
      <c r="G25" s="18" t="n">
        <v>14.34063437</v>
      </c>
      <c r="H25" s="20" t="n">
        <v>2.86225287</v>
      </c>
      <c r="I25" s="18" t="n">
        <v>14.19361501</v>
      </c>
      <c r="J25" s="20" t="n">
        <v>2.77352361</v>
      </c>
      <c r="K25" s="18" t="s">
        <v>404</v>
      </c>
      <c r="L25" s="20" t="s">
        <v>404</v>
      </c>
      <c r="M25" s="18" t="n">
        <v>0</v>
      </c>
      <c r="N25" s="20" t="n">
        <v>0</v>
      </c>
      <c r="O25" s="18" t="n">
        <v>0</v>
      </c>
      <c r="P25" s="20" t="n">
        <v>0</v>
      </c>
      <c r="Q25" s="18" t="n">
        <v>0.66178617</v>
      </c>
      <c r="R25" s="20" t="n">
        <v>0.66190471</v>
      </c>
    </row>
    <row r="26" spans="1:18">
      <c r="A26" s="15" t="s">
        <v>423</v>
      </c>
      <c r="B26" s="17" t="n">
        <v>4869</v>
      </c>
      <c r="C26" s="18">
        <f>(11.0/B26*100)</f>
        <v/>
      </c>
      <c r="D26" s="19" t="n">
        <v>4858</v>
      </c>
      <c r="E26" s="18" t="n">
        <v>87.51693514999999</v>
      </c>
      <c r="F26" s="20" t="n">
        <v>1.95896777</v>
      </c>
      <c r="G26" s="18" t="n">
        <v>5.10485596</v>
      </c>
      <c r="H26" s="20" t="n">
        <v>1.41187567</v>
      </c>
      <c r="I26" s="18" t="n">
        <v>6.01630324</v>
      </c>
      <c r="J26" s="20" t="n">
        <v>1.38042418</v>
      </c>
      <c r="K26" s="18" t="s">
        <v>404</v>
      </c>
      <c r="L26" s="20" t="s">
        <v>404</v>
      </c>
      <c r="M26" s="18" t="n">
        <v>0</v>
      </c>
      <c r="N26" s="20" t="n">
        <v>0</v>
      </c>
      <c r="O26" s="18" t="n">
        <v>0</v>
      </c>
      <c r="P26" s="20" t="n">
        <v>0</v>
      </c>
      <c r="Q26" s="18" t="n">
        <v>1.36190564</v>
      </c>
      <c r="R26" s="20" t="n">
        <v>0.6529709299999999</v>
      </c>
    </row>
    <row r="27" spans="1:18">
      <c r="A27" s="15" t="s">
        <v>424</v>
      </c>
      <c r="B27" s="17" t="n">
        <v>5299</v>
      </c>
      <c r="C27" s="18">
        <f>(0.0/B27*100)</f>
        <v/>
      </c>
      <c r="D27" s="19" t="n">
        <v>5299</v>
      </c>
      <c r="E27" s="18" t="n">
        <v>37.40024859</v>
      </c>
      <c r="F27" s="20" t="n">
        <v>0.10688854</v>
      </c>
      <c r="G27" s="18" t="n">
        <v>48.1261481</v>
      </c>
      <c r="H27" s="20" t="n">
        <v>0.08563916000000001</v>
      </c>
      <c r="I27" s="18" t="n">
        <v>6.57741778</v>
      </c>
      <c r="J27" s="20" t="n">
        <v>0.04763518</v>
      </c>
      <c r="K27" s="18" t="s">
        <v>404</v>
      </c>
      <c r="L27" s="20" t="s">
        <v>404</v>
      </c>
      <c r="M27" s="18" t="n">
        <v>0</v>
      </c>
      <c r="N27" s="20" t="n">
        <v>0</v>
      </c>
      <c r="O27" s="18" t="n">
        <v>0</v>
      </c>
      <c r="P27" s="20" t="n">
        <v>0</v>
      </c>
      <c r="Q27" s="18" t="n">
        <v>7.89618553</v>
      </c>
      <c r="R27" s="20" t="n">
        <v>0.06039765</v>
      </c>
    </row>
    <row r="28" spans="1:18">
      <c r="A28" s="15" t="s">
        <v>425</v>
      </c>
      <c r="B28" s="17" t="n">
        <v>7568</v>
      </c>
      <c r="C28" s="18">
        <f>(0.0/B28*100)</f>
        <v/>
      </c>
      <c r="D28" s="19" t="n">
        <v>7568</v>
      </c>
      <c r="E28" s="18" t="n">
        <v>68.10254368</v>
      </c>
      <c r="F28" s="20" t="n">
        <v>3.09721599</v>
      </c>
      <c r="G28" s="18" t="n">
        <v>3.98572994</v>
      </c>
      <c r="H28" s="20" t="n">
        <v>1.1786585</v>
      </c>
      <c r="I28" s="18" t="n">
        <v>26.66141157</v>
      </c>
      <c r="J28" s="20" t="n">
        <v>3.16820399</v>
      </c>
      <c r="K28" s="18" t="s">
        <v>404</v>
      </c>
      <c r="L28" s="20" t="s">
        <v>404</v>
      </c>
      <c r="M28" s="18" t="n">
        <v>0</v>
      </c>
      <c r="N28" s="20" t="n">
        <v>0</v>
      </c>
      <c r="O28" s="18" t="n">
        <v>0</v>
      </c>
      <c r="P28" s="20" t="n">
        <v>0</v>
      </c>
      <c r="Q28" s="18" t="n">
        <v>1.25031481</v>
      </c>
      <c r="R28" s="20" t="n">
        <v>0.57124318</v>
      </c>
    </row>
    <row r="29" spans="1:18">
      <c r="A29" s="15" t="s">
        <v>426</v>
      </c>
      <c r="B29" s="17" t="n">
        <v>5385</v>
      </c>
      <c r="C29" s="18">
        <f>(1123.0/B29*100)</f>
        <v/>
      </c>
      <c r="D29" s="19" t="n">
        <v>4262</v>
      </c>
      <c r="E29" s="18" t="n">
        <v>51.12442405</v>
      </c>
      <c r="F29" s="20" t="n">
        <v>4.23394736</v>
      </c>
      <c r="G29" s="18" t="n">
        <v>8.90452563</v>
      </c>
      <c r="H29" s="20" t="n">
        <v>2.57939</v>
      </c>
      <c r="I29" s="18" t="n">
        <v>39.97105032</v>
      </c>
      <c r="J29" s="20" t="n">
        <v>4.28498055</v>
      </c>
      <c r="K29" s="18" t="s">
        <v>404</v>
      </c>
      <c r="L29" s="20" t="s">
        <v>404</v>
      </c>
      <c r="M29" s="18" t="n">
        <v>0</v>
      </c>
      <c r="N29" s="20" t="n">
        <v>0</v>
      </c>
      <c r="O29" s="18" t="n">
        <v>0</v>
      </c>
      <c r="P29" s="20" t="n">
        <v>0</v>
      </c>
      <c r="Q29" s="18" t="n">
        <v>0</v>
      </c>
      <c r="R29" s="20" t="n">
        <v>0</v>
      </c>
    </row>
    <row r="30" spans="1:18">
      <c r="A30" s="15" t="s">
        <v>427</v>
      </c>
      <c r="B30" s="17" t="n">
        <v>4520</v>
      </c>
      <c r="C30" s="18">
        <f>(1076.0/B30*100)</f>
        <v/>
      </c>
      <c r="D30" s="19" t="n">
        <v>3444</v>
      </c>
      <c r="E30" s="18" t="n">
        <v>90.41338951</v>
      </c>
      <c r="F30" s="20" t="n">
        <v>2.39092275</v>
      </c>
      <c r="G30" s="18" t="n">
        <v>5.56170757</v>
      </c>
      <c r="H30" s="20" t="n">
        <v>1.2571456</v>
      </c>
      <c r="I30" s="18" t="n">
        <v>4.02490292</v>
      </c>
      <c r="J30" s="20" t="n">
        <v>1.63882463</v>
      </c>
      <c r="K30" s="18" t="s">
        <v>404</v>
      </c>
      <c r="L30" s="20" t="s">
        <v>404</v>
      </c>
      <c r="M30" s="18" t="n">
        <v>0</v>
      </c>
      <c r="N30" s="20" t="n">
        <v>0</v>
      </c>
      <c r="O30" s="18" t="n">
        <v>0</v>
      </c>
      <c r="P30" s="20" t="n">
        <v>0</v>
      </c>
      <c r="Q30" s="18" t="n">
        <v>0</v>
      </c>
      <c r="R30" s="20" t="n">
        <v>0</v>
      </c>
    </row>
    <row r="31" spans="1:18">
      <c r="A31" s="15" t="s">
        <v>428</v>
      </c>
      <c r="B31" s="17" t="n">
        <v>5456</v>
      </c>
      <c r="C31" s="18">
        <f>(502.0/B31*100)</f>
        <v/>
      </c>
      <c r="D31" s="19" t="n">
        <v>4954</v>
      </c>
      <c r="E31" s="18" t="n">
        <v>49.96492405</v>
      </c>
      <c r="F31" s="20" t="n">
        <v>3.28596783</v>
      </c>
      <c r="G31" s="18" t="n">
        <v>4.01410123</v>
      </c>
      <c r="H31" s="20" t="n">
        <v>1.38329323</v>
      </c>
      <c r="I31" s="18" t="n">
        <v>45.57387872</v>
      </c>
      <c r="J31" s="20" t="n">
        <v>3.33050652</v>
      </c>
      <c r="K31" s="18" t="s">
        <v>404</v>
      </c>
      <c r="L31" s="20" t="s">
        <v>404</v>
      </c>
      <c r="M31" s="18" t="n">
        <v>0</v>
      </c>
      <c r="N31" s="20" t="n">
        <v>0</v>
      </c>
      <c r="O31" s="18" t="n">
        <v>0</v>
      </c>
      <c r="P31" s="20" t="n">
        <v>0</v>
      </c>
      <c r="Q31" s="18" t="n">
        <v>0.447096</v>
      </c>
      <c r="R31" s="20" t="n">
        <v>0.45430726</v>
      </c>
    </row>
    <row r="32" spans="1:18">
      <c r="A32" s="15" t="s">
        <v>429</v>
      </c>
      <c r="B32" s="17" t="n">
        <v>4478</v>
      </c>
      <c r="C32" s="18">
        <f>(0.0/B32*100)</f>
        <v/>
      </c>
      <c r="D32" s="19" t="n">
        <v>4478</v>
      </c>
      <c r="E32" s="18" t="n">
        <v>69.84538913</v>
      </c>
      <c r="F32" s="20" t="n">
        <v>3.51048909</v>
      </c>
      <c r="G32" s="18" t="n">
        <v>4.4910765</v>
      </c>
      <c r="H32" s="20" t="n">
        <v>1.46039365</v>
      </c>
      <c r="I32" s="18" t="n">
        <v>25.0220098</v>
      </c>
      <c r="J32" s="20" t="n">
        <v>3.39881499</v>
      </c>
      <c r="K32" s="18" t="s">
        <v>404</v>
      </c>
      <c r="L32" s="20" t="s">
        <v>404</v>
      </c>
      <c r="M32" s="18" t="n">
        <v>0</v>
      </c>
      <c r="N32" s="20" t="n">
        <v>0</v>
      </c>
      <c r="O32" s="18" t="n">
        <v>0</v>
      </c>
      <c r="P32" s="20" t="n">
        <v>0</v>
      </c>
      <c r="Q32" s="18" t="n">
        <v>0.64152458</v>
      </c>
      <c r="R32" s="20" t="n">
        <v>0.6437934</v>
      </c>
    </row>
    <row r="33" spans="1:18">
      <c r="A33" s="15" t="s">
        <v>430</v>
      </c>
      <c r="B33" s="17" t="n">
        <v>7325</v>
      </c>
      <c r="C33" s="18">
        <f>(29.0/B33*100)</f>
        <v/>
      </c>
      <c r="D33" s="19" t="n">
        <v>7296</v>
      </c>
      <c r="E33" s="18" t="n">
        <v>90.82266380999999</v>
      </c>
      <c r="F33" s="20" t="n">
        <v>1.97940121</v>
      </c>
      <c r="G33" s="18" t="n">
        <v>5.84630994</v>
      </c>
      <c r="H33" s="20" t="n">
        <v>1.81251653</v>
      </c>
      <c r="I33" s="18" t="n">
        <v>2.71479496</v>
      </c>
      <c r="J33" s="20" t="n">
        <v>0.9735489899999999</v>
      </c>
      <c r="K33" s="18" t="s">
        <v>404</v>
      </c>
      <c r="L33" s="20" t="s">
        <v>404</v>
      </c>
      <c r="M33" s="18" t="n">
        <v>0</v>
      </c>
      <c r="N33" s="20" t="n">
        <v>0</v>
      </c>
      <c r="O33" s="18" t="n">
        <v>0</v>
      </c>
      <c r="P33" s="20" t="n">
        <v>0</v>
      </c>
      <c r="Q33" s="18" t="n">
        <v>0.61623129</v>
      </c>
      <c r="R33" s="20" t="n">
        <v>0.21960325</v>
      </c>
    </row>
    <row r="34" spans="1:18">
      <c r="A34" s="15" t="s">
        <v>431</v>
      </c>
      <c r="B34" s="17" t="n">
        <v>6350</v>
      </c>
      <c r="C34" s="18">
        <f>(0.0/B34*100)</f>
        <v/>
      </c>
      <c r="D34" s="19" t="n">
        <v>6350</v>
      </c>
      <c r="E34" s="18" t="n">
        <v>51.18041293</v>
      </c>
      <c r="F34" s="20" t="n">
        <v>3.02332312</v>
      </c>
      <c r="G34" s="18" t="n">
        <v>8.73934579</v>
      </c>
      <c r="H34" s="20" t="n">
        <v>1.87134791</v>
      </c>
      <c r="I34" s="18" t="n">
        <v>39.55608027</v>
      </c>
      <c r="J34" s="20" t="n">
        <v>3.11203003</v>
      </c>
      <c r="K34" s="18" t="s">
        <v>404</v>
      </c>
      <c r="L34" s="20" t="s">
        <v>404</v>
      </c>
      <c r="M34" s="18" t="n">
        <v>0</v>
      </c>
      <c r="N34" s="20" t="n">
        <v>0</v>
      </c>
      <c r="O34" s="18" t="n">
        <v>0</v>
      </c>
      <c r="P34" s="20" t="n">
        <v>0</v>
      </c>
      <c r="Q34" s="18" t="n">
        <v>0.52416101</v>
      </c>
      <c r="R34" s="20" t="n">
        <v>0.5931284</v>
      </c>
    </row>
    <row r="35" spans="1:18">
      <c r="A35" s="15" t="s">
        <v>432</v>
      </c>
      <c r="B35" s="17" t="n">
        <v>6406</v>
      </c>
      <c r="C35" s="18">
        <f>(443.0/B35*100)</f>
        <v/>
      </c>
      <c r="D35" s="19" t="n">
        <v>5963</v>
      </c>
      <c r="E35" s="18" t="n">
        <v>35.91382673</v>
      </c>
      <c r="F35" s="20" t="n">
        <v>0.42894271</v>
      </c>
      <c r="G35" s="18" t="n">
        <v>7.58634296</v>
      </c>
      <c r="H35" s="20" t="n">
        <v>0.19164625</v>
      </c>
      <c r="I35" s="18" t="n">
        <v>54.78891322</v>
      </c>
      <c r="J35" s="20" t="n">
        <v>0.38039794</v>
      </c>
      <c r="K35" s="18" t="s">
        <v>404</v>
      </c>
      <c r="L35" s="20" t="s">
        <v>404</v>
      </c>
      <c r="M35" s="18" t="n">
        <v>0</v>
      </c>
      <c r="N35" s="20" t="n">
        <v>0</v>
      </c>
      <c r="O35" s="18" t="n">
        <v>0</v>
      </c>
      <c r="P35" s="20" t="n">
        <v>0</v>
      </c>
      <c r="Q35" s="18" t="n">
        <v>1.71091709</v>
      </c>
      <c r="R35" s="20" t="n">
        <v>0.02619436</v>
      </c>
    </row>
    <row r="36" spans="1:18">
      <c r="A36" s="15" t="s">
        <v>433</v>
      </c>
      <c r="B36" s="17" t="n">
        <v>6736</v>
      </c>
      <c r="C36" s="18">
        <f>(10.0/B36*100)</f>
        <v/>
      </c>
      <c r="D36" s="19" t="n">
        <v>6726</v>
      </c>
      <c r="E36" s="18" t="n">
        <v>66.58722294</v>
      </c>
      <c r="F36" s="20" t="n">
        <v>3.31242559</v>
      </c>
      <c r="G36" s="18" t="n">
        <v>5.81107335</v>
      </c>
      <c r="H36" s="20" t="n">
        <v>1.85109777</v>
      </c>
      <c r="I36" s="18" t="n">
        <v>26.73341613</v>
      </c>
      <c r="J36" s="20" t="n">
        <v>3.48500841</v>
      </c>
      <c r="K36" s="18" t="s">
        <v>404</v>
      </c>
      <c r="L36" s="20" t="s">
        <v>404</v>
      </c>
      <c r="M36" s="18" t="n">
        <v>0</v>
      </c>
      <c r="N36" s="20" t="n">
        <v>0</v>
      </c>
      <c r="O36" s="18" t="n">
        <v>0</v>
      </c>
      <c r="P36" s="20" t="n">
        <v>0</v>
      </c>
      <c r="Q36" s="18" t="n">
        <v>0.8682875799999999</v>
      </c>
      <c r="R36" s="20" t="n">
        <v>0.6330365100000001</v>
      </c>
    </row>
    <row r="37" spans="1:18">
      <c r="A37" s="15" t="s">
        <v>434</v>
      </c>
      <c r="B37" s="17" t="n">
        <v>5458</v>
      </c>
      <c r="C37" s="18">
        <f>(0.0/B37*100)</f>
        <v/>
      </c>
      <c r="D37" s="19" t="n">
        <v>5458</v>
      </c>
      <c r="E37" s="18" t="n">
        <v>55.76331666</v>
      </c>
      <c r="F37" s="20" t="n">
        <v>3.4230219</v>
      </c>
      <c r="G37" s="18" t="n">
        <v>10.20942193</v>
      </c>
      <c r="H37" s="20" t="n">
        <v>2.37253372</v>
      </c>
      <c r="I37" s="18" t="n">
        <v>32.84995357</v>
      </c>
      <c r="J37" s="20" t="n">
        <v>3.34478952</v>
      </c>
      <c r="K37" s="18" t="s">
        <v>404</v>
      </c>
      <c r="L37" s="20" t="s">
        <v>404</v>
      </c>
      <c r="M37" s="18" t="n">
        <v>0</v>
      </c>
      <c r="N37" s="20" t="n">
        <v>0</v>
      </c>
      <c r="O37" s="18" t="n">
        <v>0</v>
      </c>
      <c r="P37" s="20" t="n">
        <v>0</v>
      </c>
      <c r="Q37" s="18" t="n">
        <v>1.17730783</v>
      </c>
      <c r="R37" s="20" t="n">
        <v>0.81959343</v>
      </c>
    </row>
    <row r="38" spans="1:18">
      <c r="A38" s="15" t="s">
        <v>435</v>
      </c>
      <c r="B38" s="17" t="n">
        <v>5860</v>
      </c>
      <c r="C38" s="18">
        <f>(268.0/B38*100)</f>
        <v/>
      </c>
      <c r="D38" s="19" t="n">
        <v>5592</v>
      </c>
      <c r="E38" s="18" t="n">
        <v>46.92958924</v>
      </c>
      <c r="F38" s="20" t="n">
        <v>3.70847651</v>
      </c>
      <c r="G38" s="18" t="n">
        <v>19.83663775</v>
      </c>
      <c r="H38" s="20" t="n">
        <v>3.294994</v>
      </c>
      <c r="I38" s="18" t="n">
        <v>32.34564274</v>
      </c>
      <c r="J38" s="20" t="n">
        <v>2.98748225</v>
      </c>
      <c r="K38" s="18" t="s">
        <v>404</v>
      </c>
      <c r="L38" s="20" t="s">
        <v>404</v>
      </c>
      <c r="M38" s="18" t="n">
        <v>0</v>
      </c>
      <c r="N38" s="20" t="n">
        <v>0</v>
      </c>
      <c r="O38" s="18" t="n">
        <v>0</v>
      </c>
      <c r="P38" s="20" t="n">
        <v>0</v>
      </c>
      <c r="Q38" s="18" t="n">
        <v>0.88813027</v>
      </c>
      <c r="R38" s="20" t="n">
        <v>0.66791849</v>
      </c>
    </row>
    <row r="39" spans="1:18">
      <c r="A39" s="15" t="s">
        <v>436</v>
      </c>
      <c r="B39" s="17" t="n">
        <v>5895</v>
      </c>
      <c r="C39" s="18">
        <f>(0.0/B39*100)</f>
        <v/>
      </c>
      <c r="D39" s="19" t="n">
        <v>5895</v>
      </c>
      <c r="E39" s="18" t="n">
        <v>61.1723658</v>
      </c>
      <c r="F39" s="20" t="n">
        <v>4.24662171</v>
      </c>
      <c r="G39" s="18" t="n">
        <v>17.13530975</v>
      </c>
      <c r="H39" s="20" t="n">
        <v>3.53356752</v>
      </c>
      <c r="I39" s="18" t="n">
        <v>21.50728131</v>
      </c>
      <c r="J39" s="20" t="n">
        <v>3.53368206</v>
      </c>
      <c r="K39" s="18" t="s">
        <v>404</v>
      </c>
      <c r="L39" s="20" t="s">
        <v>404</v>
      </c>
      <c r="M39" s="18" t="n">
        <v>0</v>
      </c>
      <c r="N39" s="20" t="n">
        <v>0</v>
      </c>
      <c r="O39" s="18" t="n">
        <v>0</v>
      </c>
      <c r="P39" s="20" t="n">
        <v>0</v>
      </c>
      <c r="Q39" s="18" t="n">
        <v>0.18504314</v>
      </c>
      <c r="R39" s="20" t="n">
        <v>0.1939774</v>
      </c>
    </row>
    <row r="40" spans="1:18">
      <c r="A40" s="15" t="s">
        <v>437</v>
      </c>
      <c r="B40" s="17" t="n">
        <v>14157</v>
      </c>
      <c r="C40" s="18">
        <f>(2978.0/B40*100)</f>
        <v/>
      </c>
      <c r="D40" s="19" t="n">
        <v>11179</v>
      </c>
      <c r="E40" s="18" t="n">
        <v>86.93950742</v>
      </c>
      <c r="F40" s="20" t="n">
        <v>2.34676765</v>
      </c>
      <c r="G40" s="18" t="n">
        <v>4.22060974</v>
      </c>
      <c r="H40" s="20" t="n">
        <v>1.77527013</v>
      </c>
      <c r="I40" s="18" t="n">
        <v>7.60662468</v>
      </c>
      <c r="J40" s="20" t="n">
        <v>1.80186663</v>
      </c>
      <c r="K40" s="18" t="s">
        <v>404</v>
      </c>
      <c r="L40" s="20" t="s">
        <v>404</v>
      </c>
      <c r="M40" s="18" t="n">
        <v>0</v>
      </c>
      <c r="N40" s="20" t="n">
        <v>0</v>
      </c>
      <c r="O40" s="18" t="n">
        <v>0</v>
      </c>
      <c r="P40" s="20" t="n">
        <v>0</v>
      </c>
      <c r="Q40" s="18" t="n">
        <v>1.23325816</v>
      </c>
      <c r="R40" s="20" t="n">
        <v>0.87660567</v>
      </c>
    </row>
    <row r="41" spans="1:18">
      <c r="A41" s="15" t="s">
        <v>438</v>
      </c>
      <c r="B41" s="17" t="n">
        <v>5712</v>
      </c>
      <c r="C41" s="18">
        <f>(99.0/B41*100)</f>
        <v/>
      </c>
      <c r="D41" s="19" t="n">
        <v>5613</v>
      </c>
      <c r="E41" s="18" t="n">
        <v>75.45797156</v>
      </c>
      <c r="F41" s="20" t="n">
        <v>3.55277245</v>
      </c>
      <c r="G41" s="18" t="n">
        <v>4.94157862</v>
      </c>
      <c r="H41" s="20" t="n">
        <v>1.69287115</v>
      </c>
      <c r="I41" s="18" t="n">
        <v>17.87575532</v>
      </c>
      <c r="J41" s="20" t="n">
        <v>2.65925901</v>
      </c>
      <c r="K41" s="18" t="s">
        <v>404</v>
      </c>
      <c r="L41" s="20" t="s">
        <v>404</v>
      </c>
      <c r="M41" s="18" t="n">
        <v>0</v>
      </c>
      <c r="N41" s="20" t="n">
        <v>0</v>
      </c>
      <c r="O41" s="18" t="n">
        <v>0</v>
      </c>
      <c r="P41" s="20" t="n">
        <v>0</v>
      </c>
      <c r="Q41" s="18" t="n">
        <v>1.7246945</v>
      </c>
      <c r="R41" s="20" t="n">
        <v>1.00815794</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74.2657579</v>
      </c>
      <c r="F44" s="20" t="n">
        <v>3.69988448</v>
      </c>
      <c r="G44" s="18" t="n">
        <v>12.63057186</v>
      </c>
      <c r="H44" s="20" t="n">
        <v>2.94552078</v>
      </c>
      <c r="I44" s="18" t="n">
        <v>3.22297209</v>
      </c>
      <c r="J44" s="20" t="n">
        <v>1.6316504</v>
      </c>
      <c r="K44" s="18" t="s">
        <v>404</v>
      </c>
      <c r="L44" s="20" t="s">
        <v>404</v>
      </c>
      <c r="M44" s="18" t="n">
        <v>0</v>
      </c>
      <c r="N44" s="20" t="n">
        <v>0</v>
      </c>
      <c r="O44" s="18" t="n">
        <v>0</v>
      </c>
      <c r="P44" s="20" t="n">
        <v>0</v>
      </c>
      <c r="Q44" s="18" t="n">
        <v>9.88069816</v>
      </c>
      <c r="R44" s="20" t="n">
        <v>2.17425096</v>
      </c>
    </row>
    <row r="45" spans="1:18">
      <c r="A45" s="15" t="s">
        <v>442</v>
      </c>
      <c r="B45" s="17" t="n">
        <v>5519</v>
      </c>
      <c r="C45" s="18">
        <f>(0.0/B45*100)</f>
        <v/>
      </c>
      <c r="D45" s="19" t="n">
        <v>5519</v>
      </c>
      <c r="E45" s="18" t="n">
        <v>44.44193472</v>
      </c>
      <c r="F45" s="20" t="n">
        <v>4.30937851</v>
      </c>
      <c r="G45" s="18" t="n">
        <v>10.90250306</v>
      </c>
      <c r="H45" s="20" t="n">
        <v>2.55842513</v>
      </c>
      <c r="I45" s="18" t="n">
        <v>42.81001572</v>
      </c>
      <c r="J45" s="20" t="n">
        <v>4.404343</v>
      </c>
      <c r="K45" s="18" t="s">
        <v>404</v>
      </c>
      <c r="L45" s="20" t="s">
        <v>404</v>
      </c>
      <c r="M45" s="18" t="n">
        <v>0</v>
      </c>
      <c r="N45" s="20" t="n">
        <v>0</v>
      </c>
      <c r="O45" s="18" t="n">
        <v>0</v>
      </c>
      <c r="P45" s="20" t="n">
        <v>0</v>
      </c>
      <c r="Q45" s="18" t="n">
        <v>1.84554649</v>
      </c>
      <c r="R45" s="20" t="n">
        <v>1.14081356</v>
      </c>
    </row>
    <row r="46" spans="1:18">
      <c r="A46" s="15" t="s">
        <v>443</v>
      </c>
      <c r="B46" s="17" t="n">
        <v>23141</v>
      </c>
      <c r="C46" s="18">
        <f>(4196.0/B46*100)</f>
        <v/>
      </c>
      <c r="D46" s="19" t="n">
        <v>18945</v>
      </c>
      <c r="E46" s="18" t="n">
        <v>75.55160865000001</v>
      </c>
      <c r="F46" s="20" t="n">
        <v>1.88902999</v>
      </c>
      <c r="G46" s="18" t="n">
        <v>4.15208574</v>
      </c>
      <c r="H46" s="20" t="n">
        <v>1.04796441</v>
      </c>
      <c r="I46" s="18" t="n">
        <v>19.6714932</v>
      </c>
      <c r="J46" s="20" t="n">
        <v>1.68351565</v>
      </c>
      <c r="K46" s="18" t="s">
        <v>404</v>
      </c>
      <c r="L46" s="20" t="s">
        <v>404</v>
      </c>
      <c r="M46" s="18" t="n">
        <v>0</v>
      </c>
      <c r="N46" s="20" t="n">
        <v>0</v>
      </c>
      <c r="O46" s="18" t="n">
        <v>0</v>
      </c>
      <c r="P46" s="20" t="n">
        <v>0</v>
      </c>
      <c r="Q46" s="18" t="n">
        <v>0.62481241</v>
      </c>
      <c r="R46" s="20" t="n">
        <v>0.27656422</v>
      </c>
    </row>
    <row r="47" spans="1:18">
      <c r="A47" s="15" t="s">
        <v>444</v>
      </c>
      <c r="B47" s="17" t="n">
        <v>5928</v>
      </c>
      <c r="C47" s="18">
        <f>(0.0/B47*100)</f>
        <v/>
      </c>
      <c r="D47" s="19" t="n">
        <v>5928</v>
      </c>
      <c r="E47" s="18" t="n">
        <v>80.50026676</v>
      </c>
      <c r="F47" s="20" t="n">
        <v>2.97624152</v>
      </c>
      <c r="G47" s="18" t="n">
        <v>12.52803303</v>
      </c>
      <c r="H47" s="20" t="n">
        <v>2.41913842</v>
      </c>
      <c r="I47" s="18" t="n">
        <v>6.97170021</v>
      </c>
      <c r="J47" s="20" t="n">
        <v>1.99952356</v>
      </c>
      <c r="K47" s="18" t="s">
        <v>404</v>
      </c>
      <c r="L47" s="20" t="s">
        <v>404</v>
      </c>
      <c r="M47" s="18" t="n">
        <v>0</v>
      </c>
      <c r="N47" s="20" t="n">
        <v>0</v>
      </c>
      <c r="O47" s="18" t="n">
        <v>0</v>
      </c>
      <c r="P47" s="20" t="n">
        <v>0</v>
      </c>
      <c r="Q47" s="18" t="n">
        <v>0</v>
      </c>
      <c r="R47" s="20" t="n">
        <v>0</v>
      </c>
    </row>
    <row r="48" spans="1:18">
      <c r="A48" s="15" t="s">
        <v>445</v>
      </c>
      <c r="B48" s="17" t="n">
        <v>9841</v>
      </c>
      <c r="C48" s="18">
        <f>(40.0/B48*100)</f>
        <v/>
      </c>
      <c r="D48" s="19" t="n">
        <v>9801</v>
      </c>
      <c r="E48" s="18" t="n">
        <v>74.78868281</v>
      </c>
      <c r="F48" s="20" t="n">
        <v>3.55005672</v>
      </c>
      <c r="G48" s="18" t="n">
        <v>3.92806036</v>
      </c>
      <c r="H48" s="20" t="n">
        <v>1.38810451</v>
      </c>
      <c r="I48" s="18" t="n">
        <v>21.27463075</v>
      </c>
      <c r="J48" s="20" t="n">
        <v>3.52020512</v>
      </c>
      <c r="K48" s="18" t="s">
        <v>404</v>
      </c>
      <c r="L48" s="20" t="s">
        <v>404</v>
      </c>
      <c r="M48" s="18" t="n">
        <v>0</v>
      </c>
      <c r="N48" s="20" t="n">
        <v>0</v>
      </c>
      <c r="O48" s="18" t="n">
        <v>0</v>
      </c>
      <c r="P48" s="20" t="n">
        <v>0</v>
      </c>
      <c r="Q48" s="18" t="n">
        <v>0.008626089999999999</v>
      </c>
      <c r="R48" s="20" t="n">
        <v>0.00059798</v>
      </c>
    </row>
    <row r="49" spans="1:18">
      <c r="A49" s="15" t="s">
        <v>446</v>
      </c>
      <c r="B49" s="17" t="n">
        <v>6349</v>
      </c>
      <c r="C49" s="18">
        <f>(52.0/B49*100)</f>
        <v/>
      </c>
      <c r="D49" s="19" t="n">
        <v>6297</v>
      </c>
      <c r="E49" s="18" t="n">
        <v>36.72339055</v>
      </c>
      <c r="F49" s="20" t="n">
        <v>3.51417143</v>
      </c>
      <c r="G49" s="18" t="n">
        <v>11.54459565</v>
      </c>
      <c r="H49" s="20" t="n">
        <v>2.21528233</v>
      </c>
      <c r="I49" s="18" t="n">
        <v>49.0647856</v>
      </c>
      <c r="J49" s="20" t="n">
        <v>3.74278247</v>
      </c>
      <c r="K49" s="18" t="s">
        <v>404</v>
      </c>
      <c r="L49" s="20" t="s">
        <v>404</v>
      </c>
      <c r="M49" s="18" t="n">
        <v>0</v>
      </c>
      <c r="N49" s="20" t="n">
        <v>0</v>
      </c>
      <c r="O49" s="18" t="n">
        <v>0</v>
      </c>
      <c r="P49" s="20" t="n">
        <v>0</v>
      </c>
      <c r="Q49" s="18" t="n">
        <v>2.66722821</v>
      </c>
      <c r="R49" s="20" t="n">
        <v>1.18421645</v>
      </c>
    </row>
    <row r="50" spans="1:18">
      <c r="A50" s="15" t="s">
        <v>447</v>
      </c>
      <c r="B50" s="17" t="n">
        <v>11795</v>
      </c>
      <c r="C50" s="18">
        <f>(1031.0/B50*100)</f>
        <v/>
      </c>
      <c r="D50" s="19" t="n">
        <v>10764</v>
      </c>
      <c r="E50" s="18" t="n">
        <v>81.4686069</v>
      </c>
      <c r="F50" s="20" t="n">
        <v>2.8700841</v>
      </c>
      <c r="G50" s="18" t="n">
        <v>1.88304259</v>
      </c>
      <c r="H50" s="20" t="n">
        <v>0.86400123</v>
      </c>
      <c r="I50" s="18" t="n">
        <v>16.0178084</v>
      </c>
      <c r="J50" s="20" t="n">
        <v>2.69823004</v>
      </c>
      <c r="K50" s="18" t="s">
        <v>404</v>
      </c>
      <c r="L50" s="20" t="s">
        <v>404</v>
      </c>
      <c r="M50" s="18" t="n">
        <v>0</v>
      </c>
      <c r="N50" s="20" t="n">
        <v>0</v>
      </c>
      <c r="O50" s="18" t="n">
        <v>0</v>
      </c>
      <c r="P50" s="20" t="n">
        <v>0</v>
      </c>
      <c r="Q50" s="18" t="n">
        <v>0.63054211</v>
      </c>
      <c r="R50" s="20" t="n">
        <v>0.61605507</v>
      </c>
    </row>
    <row r="51" spans="1:18">
      <c r="A51" s="15" t="s">
        <v>448</v>
      </c>
      <c r="B51" s="17" t="n">
        <v>6866</v>
      </c>
      <c r="C51" s="18">
        <f>(0.0/B51*100)</f>
        <v/>
      </c>
      <c r="D51" s="19" t="n">
        <v>6866</v>
      </c>
      <c r="E51" s="18" t="n">
        <v>48.88396955</v>
      </c>
      <c r="F51" s="20" t="n">
        <v>3.46408864</v>
      </c>
      <c r="G51" s="18" t="n">
        <v>13.1219389</v>
      </c>
      <c r="H51" s="20" t="n">
        <v>2.08326307</v>
      </c>
      <c r="I51" s="18" t="n">
        <v>37.36866628</v>
      </c>
      <c r="J51" s="20" t="n">
        <v>3.4798204</v>
      </c>
      <c r="K51" s="18" t="s">
        <v>404</v>
      </c>
      <c r="L51" s="20" t="s">
        <v>404</v>
      </c>
      <c r="M51" s="18" t="n">
        <v>0</v>
      </c>
      <c r="N51" s="20" t="n">
        <v>0</v>
      </c>
      <c r="O51" s="18" t="n">
        <v>0</v>
      </c>
      <c r="P51" s="20" t="n">
        <v>0</v>
      </c>
      <c r="Q51" s="18" t="n">
        <v>0.62542527</v>
      </c>
      <c r="R51" s="20" t="n">
        <v>0.59999629</v>
      </c>
    </row>
    <row r="52" spans="1:18">
      <c r="A52" s="15" t="s">
        <v>449</v>
      </c>
      <c r="B52" s="17" t="n">
        <v>5809</v>
      </c>
      <c r="C52" s="18">
        <f>(0.0/B52*100)</f>
        <v/>
      </c>
      <c r="D52" s="19" t="n">
        <v>5809</v>
      </c>
      <c r="E52" s="18" t="n">
        <v>51.9440147</v>
      </c>
      <c r="F52" s="20" t="n">
        <v>3.81923125</v>
      </c>
      <c r="G52" s="18" t="n">
        <v>39.49402146</v>
      </c>
      <c r="H52" s="20" t="n">
        <v>3.85714395</v>
      </c>
      <c r="I52" s="18" t="n">
        <v>8.561963840000001</v>
      </c>
      <c r="J52" s="20" t="n">
        <v>2.08249653</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48.3035599</v>
      </c>
      <c r="F53" s="20" t="n">
        <v>0.14005203</v>
      </c>
      <c r="G53" s="18" t="n">
        <v>22.83045587</v>
      </c>
      <c r="H53" s="20" t="n">
        <v>0.12697413</v>
      </c>
      <c r="I53" s="18" t="n">
        <v>28.70558242</v>
      </c>
      <c r="J53" s="20" t="n">
        <v>0.11528016</v>
      </c>
      <c r="K53" s="18" t="s">
        <v>404</v>
      </c>
      <c r="L53" s="20" t="s">
        <v>404</v>
      </c>
      <c r="M53" s="18" t="n">
        <v>0</v>
      </c>
      <c r="N53" s="20" t="n">
        <v>0</v>
      </c>
      <c r="O53" s="18" t="n">
        <v>0</v>
      </c>
      <c r="P53" s="20" t="n">
        <v>0</v>
      </c>
      <c r="Q53" s="18" t="n">
        <v>0.16040181</v>
      </c>
      <c r="R53" s="20" t="n">
        <v>0.01964586</v>
      </c>
    </row>
    <row r="54" spans="1:18">
      <c r="A54" s="15" t="s">
        <v>451</v>
      </c>
      <c r="B54" s="17" t="n">
        <v>4740</v>
      </c>
      <c r="C54" s="18">
        <f>(199.0/B54*100)</f>
        <v/>
      </c>
      <c r="D54" s="19" t="n">
        <v>4541</v>
      </c>
      <c r="E54" s="18" t="n">
        <v>72.38855713</v>
      </c>
      <c r="F54" s="20" t="n">
        <v>3.99697765</v>
      </c>
      <c r="G54" s="18" t="n">
        <v>6.13848615</v>
      </c>
      <c r="H54" s="20" t="n">
        <v>2.07960481</v>
      </c>
      <c r="I54" s="18" t="n">
        <v>21.39659156</v>
      </c>
      <c r="J54" s="20" t="n">
        <v>3.48599683</v>
      </c>
      <c r="K54" s="18" t="s">
        <v>404</v>
      </c>
      <c r="L54" s="20" t="s">
        <v>404</v>
      </c>
      <c r="M54" s="18" t="n">
        <v>0</v>
      </c>
      <c r="N54" s="20" t="n">
        <v>0</v>
      </c>
      <c r="O54" s="18" t="n">
        <v>0</v>
      </c>
      <c r="P54" s="20" t="n">
        <v>0</v>
      </c>
      <c r="Q54" s="18" t="n">
        <v>0.07636517</v>
      </c>
      <c r="R54" s="20" t="n">
        <v>0.07651529999999999</v>
      </c>
    </row>
    <row r="55" spans="1:18">
      <c r="A55" s="15" t="s">
        <v>452</v>
      </c>
      <c r="B55" s="17" t="n">
        <v>5316</v>
      </c>
      <c r="C55" s="18">
        <f>(43.0/B55*100)</f>
        <v/>
      </c>
      <c r="D55" s="19" t="n">
        <v>5273</v>
      </c>
      <c r="E55" s="18" t="n">
        <v>34.32864639</v>
      </c>
      <c r="F55" s="20" t="n">
        <v>3.46125135</v>
      </c>
      <c r="G55" s="18" t="n">
        <v>11.59751695</v>
      </c>
      <c r="H55" s="20" t="n">
        <v>2.16920588</v>
      </c>
      <c r="I55" s="18" t="n">
        <v>26.50661232</v>
      </c>
      <c r="J55" s="20" t="n">
        <v>3.12817902</v>
      </c>
      <c r="K55" s="18" t="s">
        <v>404</v>
      </c>
      <c r="L55" s="20" t="s">
        <v>404</v>
      </c>
      <c r="M55" s="18" t="n">
        <v>0</v>
      </c>
      <c r="N55" s="20" t="n">
        <v>0</v>
      </c>
      <c r="O55" s="18" t="n">
        <v>0</v>
      </c>
      <c r="P55" s="20" t="n">
        <v>0</v>
      </c>
      <c r="Q55" s="18" t="n">
        <v>27.56722435</v>
      </c>
      <c r="R55" s="20" t="n">
        <v>3.02043741</v>
      </c>
    </row>
    <row r="56" spans="1:18">
      <c r="A56" s="15" t="s">
        <v>453</v>
      </c>
      <c r="B56" s="17" t="n">
        <v>5359</v>
      </c>
      <c r="C56" s="18">
        <f>(0.0/B56*100)</f>
        <v/>
      </c>
      <c r="D56" s="19" t="n">
        <v>5359</v>
      </c>
      <c r="E56" s="18" t="n">
        <v>88.22830064</v>
      </c>
      <c r="F56" s="20" t="n">
        <v>2.61667037</v>
      </c>
      <c r="G56" s="18" t="n">
        <v>0.73124388</v>
      </c>
      <c r="H56" s="20" t="n">
        <v>0.73061193</v>
      </c>
      <c r="I56" s="18" t="n">
        <v>10.00163821</v>
      </c>
      <c r="J56" s="20" t="n">
        <v>2.53377998</v>
      </c>
      <c r="K56" s="18" t="s">
        <v>404</v>
      </c>
      <c r="L56" s="20" t="s">
        <v>404</v>
      </c>
      <c r="M56" s="18" t="n">
        <v>0</v>
      </c>
      <c r="N56" s="20" t="n">
        <v>0</v>
      </c>
      <c r="O56" s="18" t="n">
        <v>0</v>
      </c>
      <c r="P56" s="20" t="n">
        <v>0</v>
      </c>
      <c r="Q56" s="18" t="n">
        <v>1.03881727</v>
      </c>
      <c r="R56" s="20" t="n">
        <v>1.02294634</v>
      </c>
    </row>
    <row r="57" spans="1:18">
      <c r="A57" s="15" t="s">
        <v>454</v>
      </c>
      <c r="B57" s="17" t="n">
        <v>6513</v>
      </c>
      <c r="C57" s="18">
        <f>(0.0/B57*100)</f>
        <v/>
      </c>
      <c r="D57" s="19" t="n">
        <v>6513</v>
      </c>
      <c r="E57" s="18" t="n">
        <v>90.91204574</v>
      </c>
      <c r="F57" s="20" t="n">
        <v>1.75891308</v>
      </c>
      <c r="G57" s="18" t="n">
        <v>0.80713523</v>
      </c>
      <c r="H57" s="20" t="n">
        <v>0.61487305</v>
      </c>
      <c r="I57" s="18" t="n">
        <v>7.83743287</v>
      </c>
      <c r="J57" s="20" t="n">
        <v>1.71887337</v>
      </c>
      <c r="K57" s="18" t="s">
        <v>404</v>
      </c>
      <c r="L57" s="20" t="s">
        <v>404</v>
      </c>
      <c r="M57" s="18" t="n">
        <v>0</v>
      </c>
      <c r="N57" s="20" t="n">
        <v>0</v>
      </c>
      <c r="O57" s="18" t="n">
        <v>0</v>
      </c>
      <c r="P57" s="20" t="n">
        <v>0</v>
      </c>
      <c r="Q57" s="18" t="n">
        <v>0.44338616</v>
      </c>
      <c r="R57" s="20" t="n">
        <v>0.45922161</v>
      </c>
    </row>
    <row r="58" spans="1:18">
      <c r="A58" s="15" t="s">
        <v>455</v>
      </c>
      <c r="B58" s="17" t="n">
        <v>7267</v>
      </c>
      <c r="C58" s="18">
        <f>(0.0/B58*100)</f>
        <v/>
      </c>
      <c r="D58" s="19" t="n">
        <v>7267</v>
      </c>
      <c r="E58" s="18" t="n">
        <v>67.77348857</v>
      </c>
      <c r="F58" s="20" t="n">
        <v>3.55560631</v>
      </c>
      <c r="G58" s="18" t="n">
        <v>6.72788263</v>
      </c>
      <c r="H58" s="20" t="n">
        <v>1.64604839</v>
      </c>
      <c r="I58" s="18" t="n">
        <v>19.63074598</v>
      </c>
      <c r="J58" s="20" t="n">
        <v>2.99224113</v>
      </c>
      <c r="K58" s="18" t="s">
        <v>404</v>
      </c>
      <c r="L58" s="20" t="s">
        <v>404</v>
      </c>
      <c r="M58" s="18" t="n">
        <v>0</v>
      </c>
      <c r="N58" s="20" t="n">
        <v>0</v>
      </c>
      <c r="O58" s="18" t="n">
        <v>0</v>
      </c>
      <c r="P58" s="20" t="n">
        <v>0</v>
      </c>
      <c r="Q58" s="18" t="n">
        <v>5.86788282</v>
      </c>
      <c r="R58" s="20" t="n">
        <v>1.77871468</v>
      </c>
    </row>
    <row r="59" spans="1:18">
      <c r="A59" s="15" t="s">
        <v>456</v>
      </c>
      <c r="B59" s="17" t="n">
        <v>4826</v>
      </c>
      <c r="C59" s="18">
        <f>(0.0/B59*100)</f>
        <v/>
      </c>
      <c r="D59" s="19" t="n">
        <v>4826</v>
      </c>
      <c r="E59" s="18" t="n">
        <v>53.07837872</v>
      </c>
      <c r="F59" s="20" t="n">
        <v>1.41524418</v>
      </c>
      <c r="G59" s="18" t="n">
        <v>22.9627489</v>
      </c>
      <c r="H59" s="20" t="n">
        <v>1.23222754</v>
      </c>
      <c r="I59" s="18" t="n">
        <v>17.1248323</v>
      </c>
      <c r="J59" s="20" t="n">
        <v>1.04258793</v>
      </c>
      <c r="K59" s="18" t="s">
        <v>404</v>
      </c>
      <c r="L59" s="20" t="s">
        <v>404</v>
      </c>
      <c r="M59" s="18" t="n">
        <v>0</v>
      </c>
      <c r="N59" s="20" t="n">
        <v>0</v>
      </c>
      <c r="O59" s="18" t="n">
        <v>0</v>
      </c>
      <c r="P59" s="20" t="n">
        <v>0</v>
      </c>
      <c r="Q59" s="18" t="n">
        <v>6.83404007</v>
      </c>
      <c r="R59" s="20" t="n">
        <v>0.51350345</v>
      </c>
    </row>
    <row r="60" spans="1:18">
      <c r="A60" s="15" t="s">
        <v>457</v>
      </c>
      <c r="B60" s="17" t="n">
        <v>4546</v>
      </c>
      <c r="C60" s="18">
        <f>(0.0/B60*100)</f>
        <v/>
      </c>
      <c r="D60" s="19" t="n">
        <v>4546</v>
      </c>
      <c r="E60" s="18" t="n">
        <v>34.87557608</v>
      </c>
      <c r="F60" s="20" t="n">
        <v>3.59743378</v>
      </c>
      <c r="G60" s="18" t="n">
        <v>5.4722167</v>
      </c>
      <c r="H60" s="20" t="n">
        <v>1.60394141</v>
      </c>
      <c r="I60" s="18" t="n">
        <v>42.18557825</v>
      </c>
      <c r="J60" s="20" t="n">
        <v>3.50587304</v>
      </c>
      <c r="K60" s="18" t="s">
        <v>404</v>
      </c>
      <c r="L60" s="20" t="s">
        <v>404</v>
      </c>
      <c r="M60" s="18" t="n">
        <v>0</v>
      </c>
      <c r="N60" s="20" t="n">
        <v>0</v>
      </c>
      <c r="O60" s="18" t="n">
        <v>0</v>
      </c>
      <c r="P60" s="20" t="n">
        <v>0</v>
      </c>
      <c r="Q60" s="18" t="n">
        <v>17.46662898</v>
      </c>
      <c r="R60" s="20" t="n">
        <v>2.6762092</v>
      </c>
    </row>
    <row r="61" spans="1:18">
      <c r="A61" s="15" t="s">
        <v>458</v>
      </c>
      <c r="B61" s="17" t="n">
        <v>6525</v>
      </c>
      <c r="C61" s="18">
        <f>(0.0/B61*100)</f>
        <v/>
      </c>
      <c r="D61" s="19" t="n">
        <v>6525</v>
      </c>
      <c r="E61" s="18" t="n">
        <v>74.23336659</v>
      </c>
      <c r="F61" s="20" t="n">
        <v>2.66183964</v>
      </c>
      <c r="G61" s="18" t="n">
        <v>3.66740825</v>
      </c>
      <c r="H61" s="20" t="n">
        <v>0.83259661</v>
      </c>
      <c r="I61" s="18" t="n">
        <v>19.98741394</v>
      </c>
      <c r="J61" s="20" t="n">
        <v>2.45944773</v>
      </c>
      <c r="K61" s="18" t="s">
        <v>404</v>
      </c>
      <c r="L61" s="20" t="s">
        <v>404</v>
      </c>
      <c r="M61" s="18" t="n">
        <v>0</v>
      </c>
      <c r="N61" s="20" t="n">
        <v>0</v>
      </c>
      <c r="O61" s="18" t="n">
        <v>0</v>
      </c>
      <c r="P61" s="20" t="n">
        <v>0</v>
      </c>
      <c r="Q61" s="18" t="n">
        <v>2.11181122</v>
      </c>
      <c r="R61" s="20" t="n">
        <v>0.6651713500000001</v>
      </c>
    </row>
    <row r="62" spans="1:18">
      <c r="A62" s="15" t="s">
        <v>459</v>
      </c>
      <c r="B62" s="17" t="n">
        <v>4476</v>
      </c>
      <c r="C62" s="18">
        <f>(0.0/B62*100)</f>
        <v/>
      </c>
      <c r="D62" s="19" t="n">
        <v>4476</v>
      </c>
      <c r="E62" s="18" t="n">
        <v>68.23651608</v>
      </c>
      <c r="F62" s="20" t="n">
        <v>0.06419065</v>
      </c>
      <c r="G62" s="18" t="n">
        <v>6.85599944</v>
      </c>
      <c r="H62" s="20" t="n">
        <v>0.02202195</v>
      </c>
      <c r="I62" s="18" t="n">
        <v>22.31623099</v>
      </c>
      <c r="J62" s="20" t="n">
        <v>0.06477953</v>
      </c>
      <c r="K62" s="18" t="s">
        <v>404</v>
      </c>
      <c r="L62" s="20" t="s">
        <v>404</v>
      </c>
      <c r="M62" s="18" t="n">
        <v>0</v>
      </c>
      <c r="N62" s="20" t="n">
        <v>0</v>
      </c>
      <c r="O62" s="18" t="n">
        <v>0</v>
      </c>
      <c r="P62" s="20" t="n">
        <v>0</v>
      </c>
      <c r="Q62" s="18" t="n">
        <v>2.59125348</v>
      </c>
      <c r="R62" s="20" t="n">
        <v>0.01778128</v>
      </c>
    </row>
    <row r="63" spans="1:18">
      <c r="A63" s="15" t="s">
        <v>460</v>
      </c>
      <c r="B63" s="17" t="n">
        <v>5324</v>
      </c>
      <c r="C63" s="18">
        <f>(0.0/B63*100)</f>
        <v/>
      </c>
      <c r="D63" s="19" t="n">
        <v>5324</v>
      </c>
      <c r="E63" s="18" t="n">
        <v>87.05448192999999</v>
      </c>
      <c r="F63" s="20" t="n">
        <v>0.09507638</v>
      </c>
      <c r="G63" s="18" t="n">
        <v>2.49262629</v>
      </c>
      <c r="H63" s="20" t="n">
        <v>0.04953857</v>
      </c>
      <c r="I63" s="18" t="n">
        <v>0.68144013</v>
      </c>
      <c r="J63" s="20" t="n">
        <v>0.0172187</v>
      </c>
      <c r="K63" s="18" t="s">
        <v>404</v>
      </c>
      <c r="L63" s="20" t="s">
        <v>404</v>
      </c>
      <c r="M63" s="18" t="n">
        <v>0</v>
      </c>
      <c r="N63" s="20" t="n">
        <v>0</v>
      </c>
      <c r="O63" s="18" t="n">
        <v>0</v>
      </c>
      <c r="P63" s="20" t="n">
        <v>0</v>
      </c>
      <c r="Q63" s="18" t="n">
        <v>9.771451649999999</v>
      </c>
      <c r="R63" s="20" t="n">
        <v>0.07651858</v>
      </c>
    </row>
    <row r="64" spans="1:18">
      <c r="A64" s="15" t="s">
        <v>461</v>
      </c>
      <c r="B64" s="17" t="n">
        <v>3634</v>
      </c>
      <c r="C64" s="18">
        <f>(27.0/B64*100)</f>
        <v/>
      </c>
      <c r="D64" s="19" t="n">
        <v>3607</v>
      </c>
      <c r="E64" s="18" t="n">
        <v>48.55683169</v>
      </c>
      <c r="F64" s="20" t="n">
        <v>0.11531752</v>
      </c>
      <c r="G64" s="18" t="n">
        <v>4.64771436</v>
      </c>
      <c r="H64" s="20" t="n">
        <v>0.05525972</v>
      </c>
      <c r="I64" s="18" t="n">
        <v>10.26655159</v>
      </c>
      <c r="J64" s="20" t="n">
        <v>0.03153155</v>
      </c>
      <c r="K64" s="18" t="s">
        <v>404</v>
      </c>
      <c r="L64" s="20" t="s">
        <v>404</v>
      </c>
      <c r="M64" s="18" t="n">
        <v>0.22463895</v>
      </c>
      <c r="N64" s="20" t="n">
        <v>0.01024975</v>
      </c>
      <c r="O64" s="18" t="n">
        <v>0</v>
      </c>
      <c r="P64" s="20" t="n">
        <v>0</v>
      </c>
      <c r="Q64" s="18" t="n">
        <v>36.30426341</v>
      </c>
      <c r="R64" s="20" t="n">
        <v>0.11381294</v>
      </c>
    </row>
    <row r="65" spans="1:18">
      <c r="A65" s="15" t="s">
        <v>462</v>
      </c>
      <c r="B65" s="17" t="n">
        <v>5325</v>
      </c>
      <c r="C65" s="18">
        <f>(0.0/B65*100)</f>
        <v/>
      </c>
      <c r="D65" s="19" t="n">
        <v>5325</v>
      </c>
      <c r="E65" s="18" t="n">
        <v>75.59146511</v>
      </c>
      <c r="F65" s="20" t="n">
        <v>3.08458568</v>
      </c>
      <c r="G65" s="18" t="n">
        <v>16.75357263</v>
      </c>
      <c r="H65" s="20" t="n">
        <v>2.77918536</v>
      </c>
      <c r="I65" s="18" t="n">
        <v>4.1470365</v>
      </c>
      <c r="J65" s="20" t="n">
        <v>1.1573772</v>
      </c>
      <c r="K65" s="18" t="s">
        <v>404</v>
      </c>
      <c r="L65" s="20" t="s">
        <v>404</v>
      </c>
      <c r="M65" s="18" t="n">
        <v>0</v>
      </c>
      <c r="N65" s="20" t="n">
        <v>0</v>
      </c>
      <c r="O65" s="18" t="n">
        <v>0</v>
      </c>
      <c r="P65" s="20" t="n">
        <v>0</v>
      </c>
      <c r="Q65" s="18" t="n">
        <v>3.50792576</v>
      </c>
      <c r="R65" s="20" t="n">
        <v>1.26703805</v>
      </c>
    </row>
    <row r="66" spans="1:18">
      <c r="A66" s="15" t="s">
        <v>463</v>
      </c>
      <c r="B66" s="17" t="n">
        <v>5665</v>
      </c>
      <c r="C66" s="18">
        <f>(0.0/B66*100)</f>
        <v/>
      </c>
      <c r="D66" s="19" t="n">
        <v>5665</v>
      </c>
      <c r="E66" s="18" t="n">
        <v>99.4258378</v>
      </c>
      <c r="F66" s="20" t="n">
        <v>0.04033036</v>
      </c>
      <c r="G66" s="18" t="n">
        <v>0</v>
      </c>
      <c r="H66" s="20" t="n">
        <v>0</v>
      </c>
      <c r="I66" s="18" t="n">
        <v>0.5741622</v>
      </c>
      <c r="J66" s="20" t="n">
        <v>0.04033036</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60.62576782</v>
      </c>
      <c r="F67" s="20" t="n">
        <v>3.21890413</v>
      </c>
      <c r="G67" s="18" t="n">
        <v>4.70666223</v>
      </c>
      <c r="H67" s="20" t="n">
        <v>1.24146195</v>
      </c>
      <c r="I67" s="18" t="n">
        <v>31.68970568</v>
      </c>
      <c r="J67" s="20" t="n">
        <v>3.03070079</v>
      </c>
      <c r="K67" s="18" t="s">
        <v>404</v>
      </c>
      <c r="L67" s="20" t="s">
        <v>404</v>
      </c>
      <c r="M67" s="18" t="n">
        <v>0</v>
      </c>
      <c r="N67" s="20" t="n">
        <v>0</v>
      </c>
      <c r="O67" s="18" t="n">
        <v>0</v>
      </c>
      <c r="P67" s="20" t="n">
        <v>0</v>
      </c>
      <c r="Q67" s="18" t="n">
        <v>2.97786426</v>
      </c>
      <c r="R67" s="20" t="n">
        <v>1.05702574</v>
      </c>
    </row>
    <row r="68" spans="1:18">
      <c r="A68" s="15" t="s">
        <v>465</v>
      </c>
      <c r="B68" s="17" t="n">
        <v>12083</v>
      </c>
      <c r="C68" s="18">
        <f>(0.0/B68*100)</f>
        <v/>
      </c>
      <c r="D68" s="19" t="n">
        <v>12083</v>
      </c>
      <c r="E68" s="18" t="n">
        <v>91.98032564</v>
      </c>
      <c r="F68" s="20" t="n">
        <v>0.0455814</v>
      </c>
      <c r="G68" s="18" t="n">
        <v>4.07440533</v>
      </c>
      <c r="H68" s="20" t="n">
        <v>0.03028919</v>
      </c>
      <c r="I68" s="18" t="n">
        <v>3.92982657</v>
      </c>
      <c r="J68" s="20" t="n">
        <v>0.03811237</v>
      </c>
      <c r="K68" s="18" t="s">
        <v>404</v>
      </c>
      <c r="L68" s="20" t="s">
        <v>404</v>
      </c>
      <c r="M68" s="18" t="n">
        <v>0</v>
      </c>
      <c r="N68" s="20" t="n">
        <v>0</v>
      </c>
      <c r="O68" s="18" t="n">
        <v>0</v>
      </c>
      <c r="P68" s="20" t="n">
        <v>0</v>
      </c>
      <c r="Q68" s="18" t="n">
        <v>0.01544246</v>
      </c>
      <c r="R68" s="20" t="n">
        <v>0.00545931</v>
      </c>
    </row>
    <row r="69" spans="1:18">
      <c r="A69" s="15" t="s">
        <v>466</v>
      </c>
      <c r="B69" s="17" t="n">
        <v>4876</v>
      </c>
      <c r="C69" s="18">
        <f>(0.0/B69*100)</f>
        <v/>
      </c>
      <c r="D69" s="19" t="n">
        <v>4876</v>
      </c>
      <c r="E69" s="18" t="n">
        <v>83.59906938</v>
      </c>
      <c r="F69" s="20" t="n">
        <v>3.21294345</v>
      </c>
      <c r="G69" s="18" t="n">
        <v>11.37795082</v>
      </c>
      <c r="H69" s="20" t="n">
        <v>2.74524303</v>
      </c>
      <c r="I69" s="18" t="n">
        <v>2.47166893</v>
      </c>
      <c r="J69" s="20" t="n">
        <v>1.38414203</v>
      </c>
      <c r="K69" s="18" t="s">
        <v>404</v>
      </c>
      <c r="L69" s="20" t="s">
        <v>404</v>
      </c>
      <c r="M69" s="18" t="n">
        <v>0</v>
      </c>
      <c r="N69" s="20" t="n">
        <v>0</v>
      </c>
      <c r="O69" s="18" t="n">
        <v>0</v>
      </c>
      <c r="P69" s="20" t="n">
        <v>0</v>
      </c>
      <c r="Q69" s="18" t="n">
        <v>2.55131088</v>
      </c>
      <c r="R69" s="20" t="n">
        <v>1.28249282</v>
      </c>
    </row>
    <row r="70" spans="1:18">
      <c r="A70" s="15" t="s">
        <v>467</v>
      </c>
      <c r="B70" s="17" t="n">
        <v>6036</v>
      </c>
      <c r="C70" s="18">
        <f>(0.0/B70*100)</f>
        <v/>
      </c>
      <c r="D70" s="19" t="n">
        <v>6036</v>
      </c>
      <c r="E70" s="18" t="n">
        <v>94.94021909</v>
      </c>
      <c r="F70" s="20" t="n">
        <v>1.51281768</v>
      </c>
      <c r="G70" s="18" t="n">
        <v>3.61779413</v>
      </c>
      <c r="H70" s="20" t="n">
        <v>1.26632722</v>
      </c>
      <c r="I70" s="18" t="n">
        <v>1.44198678</v>
      </c>
      <c r="J70" s="20" t="n">
        <v>0.66796932</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96.78749062</v>
      </c>
      <c r="F71" s="20" t="n">
        <v>0.82195618</v>
      </c>
      <c r="G71" s="18" t="n">
        <v>1.04584592</v>
      </c>
      <c r="H71" s="20" t="n">
        <v>0.01001139</v>
      </c>
      <c r="I71" s="18" t="n">
        <v>1.3631425</v>
      </c>
      <c r="J71" s="20" t="n">
        <v>0.82493561</v>
      </c>
      <c r="K71" s="18" t="s">
        <v>404</v>
      </c>
      <c r="L71" s="20" t="s">
        <v>404</v>
      </c>
      <c r="M71" s="18" t="n">
        <v>0</v>
      </c>
      <c r="N71" s="20" t="n">
        <v>0</v>
      </c>
      <c r="O71" s="18" t="n">
        <v>0</v>
      </c>
      <c r="P71" s="20" t="n">
        <v>0</v>
      </c>
      <c r="Q71" s="18" t="n">
        <v>0.80352097</v>
      </c>
      <c r="R71" s="20" t="n">
        <v>0.02041018</v>
      </c>
    </row>
    <row r="72" spans="1:18">
      <c r="A72" s="15" t="s">
        <v>469</v>
      </c>
      <c r="B72" s="17" t="n">
        <v>7708</v>
      </c>
      <c r="C72" s="18">
        <f>(0.0/B72*100)</f>
        <v/>
      </c>
      <c r="D72" s="19" t="n">
        <v>7708</v>
      </c>
      <c r="E72" s="18" t="n">
        <v>85.46411847</v>
      </c>
      <c r="F72" s="20" t="n">
        <v>2.42932893</v>
      </c>
      <c r="G72" s="18" t="n">
        <v>4.6782607</v>
      </c>
      <c r="H72" s="20" t="n">
        <v>1.56305499</v>
      </c>
      <c r="I72" s="18" t="n">
        <v>7.94872337</v>
      </c>
      <c r="J72" s="20" t="n">
        <v>1.89748872</v>
      </c>
      <c r="K72" s="18" t="s">
        <v>404</v>
      </c>
      <c r="L72" s="20" t="s">
        <v>404</v>
      </c>
      <c r="M72" s="18" t="n">
        <v>0</v>
      </c>
      <c r="N72" s="20" t="n">
        <v>0</v>
      </c>
      <c r="O72" s="18" t="n">
        <v>0</v>
      </c>
      <c r="P72" s="20" t="n">
        <v>0</v>
      </c>
      <c r="Q72" s="18" t="n">
        <v>1.90889745</v>
      </c>
      <c r="R72" s="20" t="n">
        <v>1.01498735</v>
      </c>
    </row>
    <row r="73" spans="1:18">
      <c r="A73" s="15" t="s">
        <v>470</v>
      </c>
      <c r="B73" s="17" t="n">
        <v>8249</v>
      </c>
      <c r="C73" s="18">
        <f>(0.0/B73*100)</f>
        <v/>
      </c>
      <c r="D73" s="19" t="n">
        <v>8249</v>
      </c>
      <c r="E73" s="18" t="n">
        <v>94.55342523</v>
      </c>
      <c r="F73" s="20" t="n">
        <v>1.88380593</v>
      </c>
      <c r="G73" s="18" t="n">
        <v>2.315267</v>
      </c>
      <c r="H73" s="20" t="n">
        <v>1.12159272</v>
      </c>
      <c r="I73" s="18" t="n">
        <v>3.13130777</v>
      </c>
      <c r="J73" s="20" t="n">
        <v>1.29605196</v>
      </c>
      <c r="K73" s="18" t="s">
        <v>404</v>
      </c>
      <c r="L73" s="20" t="s">
        <v>404</v>
      </c>
      <c r="M73" s="18" t="n">
        <v>0</v>
      </c>
      <c r="N73" s="20" t="n">
        <v>0</v>
      </c>
      <c r="O73" s="18" t="n">
        <v>0</v>
      </c>
      <c r="P73" s="20" t="n">
        <v>0</v>
      </c>
      <c r="Q73" s="18" t="n">
        <v>0</v>
      </c>
      <c r="R73" s="20" t="n">
        <v>0</v>
      </c>
    </row>
    <row r="74" spans="1:18">
      <c r="A74" s="15" t="s">
        <v>471</v>
      </c>
      <c r="B74" s="17" t="n">
        <v>4692</v>
      </c>
      <c r="C74" s="18">
        <f>(484.0/B74*100)</f>
        <v/>
      </c>
      <c r="D74" s="19" t="n">
        <v>4208</v>
      </c>
      <c r="E74" s="18" t="n">
        <v>59.22675242</v>
      </c>
      <c r="F74" s="20" t="n">
        <v>0.28134585</v>
      </c>
      <c r="G74" s="18" t="n">
        <v>7.69486319</v>
      </c>
      <c r="H74" s="20" t="n">
        <v>0.17655278</v>
      </c>
      <c r="I74" s="18" t="n">
        <v>24.19725301</v>
      </c>
      <c r="J74" s="20" t="n">
        <v>0.25005307</v>
      </c>
      <c r="K74" s="18" t="s">
        <v>404</v>
      </c>
      <c r="L74" s="20" t="s">
        <v>404</v>
      </c>
      <c r="M74" s="18" t="n">
        <v>0</v>
      </c>
      <c r="N74" s="20" t="n">
        <v>0</v>
      </c>
      <c r="O74" s="18" t="n">
        <v>0</v>
      </c>
      <c r="P74" s="20" t="n">
        <v>0</v>
      </c>
      <c r="Q74" s="18" t="n">
        <v>8.88113139</v>
      </c>
      <c r="R74" s="20" t="n">
        <v>0.14093001</v>
      </c>
    </row>
    <row r="75" spans="1:18">
      <c r="A75" s="15" t="s">
        <v>472</v>
      </c>
      <c r="B75" s="17" t="n">
        <v>5375</v>
      </c>
      <c r="C75" s="18">
        <f>(483.0/B75*100)</f>
        <v/>
      </c>
      <c r="D75" s="19" t="n">
        <v>4892</v>
      </c>
      <c r="E75" s="18" t="n">
        <v>22.15704058</v>
      </c>
      <c r="F75" s="20" t="n">
        <v>3.43730141</v>
      </c>
      <c r="G75" s="18" t="n">
        <v>37.69231797</v>
      </c>
      <c r="H75" s="20" t="n">
        <v>4.09186325</v>
      </c>
      <c r="I75" s="18" t="n">
        <v>38.74063832</v>
      </c>
      <c r="J75" s="20" t="n">
        <v>4.21663447</v>
      </c>
      <c r="K75" s="18" t="s">
        <v>404</v>
      </c>
      <c r="L75" s="20" t="s">
        <v>404</v>
      </c>
      <c r="M75" s="18" t="n">
        <v>0</v>
      </c>
      <c r="N75" s="20" t="n">
        <v>0</v>
      </c>
      <c r="O75" s="18" t="n">
        <v>0</v>
      </c>
      <c r="P75" s="20" t="n">
        <v>0</v>
      </c>
      <c r="Q75" s="18" t="n">
        <v>1.41000313</v>
      </c>
      <c r="R75" s="20" t="n">
        <v>1.03150202</v>
      </c>
    </row>
    <row r="76" spans="1:18">
      <c r="A76" s="15" t="s">
        <v>473</v>
      </c>
      <c r="B76" s="17" t="n">
        <v>14167</v>
      </c>
      <c r="C76" s="18">
        <f>(1400.0/B76*100)</f>
        <v/>
      </c>
      <c r="D76" s="19" t="n">
        <v>12767</v>
      </c>
      <c r="E76" s="18" t="n">
        <v>89.1658583</v>
      </c>
      <c r="F76" s="20" t="n">
        <v>2.11721098</v>
      </c>
      <c r="G76" s="18" t="n">
        <v>2.17155302</v>
      </c>
      <c r="H76" s="20" t="n">
        <v>1.37688192</v>
      </c>
      <c r="I76" s="18" t="n">
        <v>7.9648521</v>
      </c>
      <c r="J76" s="20" t="n">
        <v>1.83188818</v>
      </c>
      <c r="K76" s="18" t="s">
        <v>404</v>
      </c>
      <c r="L76" s="20" t="s">
        <v>404</v>
      </c>
      <c r="M76" s="18" t="n">
        <v>0</v>
      </c>
      <c r="N76" s="20" t="n">
        <v>0</v>
      </c>
      <c r="O76" s="18" t="n">
        <v>0</v>
      </c>
      <c r="P76" s="20" t="n">
        <v>0</v>
      </c>
      <c r="Q76" s="18" t="n">
        <v>0.6977365800000001</v>
      </c>
      <c r="R76" s="20" t="n">
        <v>0.4715484</v>
      </c>
    </row>
    <row r="77" spans="1:18">
      <c r="A77" s="15" t="s">
        <v>474</v>
      </c>
      <c r="B77" s="17" t="n">
        <v>6062</v>
      </c>
      <c r="C77" s="18">
        <f>(0.0/B77*100)</f>
        <v/>
      </c>
      <c r="D77" s="19" t="n">
        <v>6062</v>
      </c>
      <c r="E77" s="18" t="n">
        <v>25.0979446</v>
      </c>
      <c r="F77" s="20" t="n">
        <v>2.4478395</v>
      </c>
      <c r="G77" s="18" t="n">
        <v>20.00110757</v>
      </c>
      <c r="H77" s="20" t="n">
        <v>2.36332006</v>
      </c>
      <c r="I77" s="18" t="n">
        <v>53.41218697</v>
      </c>
      <c r="J77" s="20" t="n">
        <v>2.9632282</v>
      </c>
      <c r="K77" s="18" t="s">
        <v>404</v>
      </c>
      <c r="L77" s="20" t="s">
        <v>404</v>
      </c>
      <c r="M77" s="18" t="n">
        <v>0</v>
      </c>
      <c r="N77" s="20" t="n">
        <v>0</v>
      </c>
      <c r="O77" s="18" t="n">
        <v>0</v>
      </c>
      <c r="P77" s="20" t="n">
        <v>0</v>
      </c>
      <c r="Q77" s="18" t="n">
        <v>1.48876086</v>
      </c>
      <c r="R77" s="20" t="n">
        <v>0.81739195</v>
      </c>
    </row>
    <row r="78" spans="1:18">
      <c r="A78" s="15" t="s">
        <v>475</v>
      </c>
      <c r="B78" s="17" t="n">
        <v>5826</v>
      </c>
      <c r="C78" s="18">
        <f>(0.0/B78*100)</f>
        <v/>
      </c>
      <c r="D78" s="19" t="n">
        <v>5826</v>
      </c>
      <c r="E78" s="18" t="n">
        <v>58.8683769</v>
      </c>
      <c r="F78" s="20" t="n">
        <v>4.06745106</v>
      </c>
      <c r="G78" s="18" t="n">
        <v>4.08430718</v>
      </c>
      <c r="H78" s="20" t="n">
        <v>1.38559917</v>
      </c>
      <c r="I78" s="18" t="n">
        <v>26.09314771</v>
      </c>
      <c r="J78" s="20" t="n">
        <v>3.47804109</v>
      </c>
      <c r="K78" s="18" t="s">
        <v>404</v>
      </c>
      <c r="L78" s="20" t="s">
        <v>404</v>
      </c>
      <c r="M78" s="18" t="n">
        <v>0</v>
      </c>
      <c r="N78" s="20" t="n">
        <v>0</v>
      </c>
      <c r="O78" s="18" t="n">
        <v>0</v>
      </c>
      <c r="P78" s="20" t="n">
        <v>0</v>
      </c>
      <c r="Q78" s="18" t="n">
        <v>10.95416821</v>
      </c>
      <c r="R78" s="20" t="n">
        <v>2.47413855</v>
      </c>
    </row>
    <row customHeight="1" ht="25" r="79" spans="1:18">
      <c r="A79" s="15" t="s">
        <v>476</v>
      </c>
      <c r="B79" s="17" t="n">
        <v>1657</v>
      </c>
      <c r="C79" s="18">
        <f>(21.0/B79*100)</f>
        <v/>
      </c>
      <c r="D79" s="19" t="n">
        <v>1636</v>
      </c>
      <c r="E79" s="18" t="n">
        <v>36.12915516</v>
      </c>
      <c r="F79" s="20" t="n">
        <v>7.13273768</v>
      </c>
      <c r="G79" s="18" t="n">
        <v>21.70942955</v>
      </c>
      <c r="H79" s="20" t="n">
        <v>5.46591329</v>
      </c>
      <c r="I79" s="18" t="n">
        <v>38.91563295</v>
      </c>
      <c r="J79" s="20" t="n">
        <v>6.68805186</v>
      </c>
      <c r="K79" s="18" t="s">
        <v>404</v>
      </c>
      <c r="L79" s="20" t="s">
        <v>404</v>
      </c>
      <c r="M79" s="18" t="n">
        <v>0</v>
      </c>
      <c r="N79" s="20" t="n">
        <v>0</v>
      </c>
      <c r="O79" s="18" t="n">
        <v>0</v>
      </c>
      <c r="P79" s="20" t="n">
        <v>0</v>
      </c>
      <c r="Q79" s="18" t="n">
        <v>3.24578235</v>
      </c>
      <c r="R79" s="20" t="n">
        <v>1.64249892</v>
      </c>
    </row>
    <row r="80" spans="1:18">
      <c r="A80" s="15" t="s">
        <v>477</v>
      </c>
      <c r="B80" s="17" t="n">
        <v>7841</v>
      </c>
      <c r="C80" s="18">
        <f>(0.0/B80*100)</f>
        <v/>
      </c>
      <c r="D80" s="19" t="n">
        <v>7841</v>
      </c>
      <c r="E80" s="18" t="n">
        <v>92.2174522</v>
      </c>
      <c r="F80" s="20" t="n">
        <v>1.83237963</v>
      </c>
      <c r="G80" s="18" t="n">
        <v>3.75171782</v>
      </c>
      <c r="H80" s="20" t="n">
        <v>1.38279177</v>
      </c>
      <c r="I80" s="18" t="n">
        <v>4.03082998</v>
      </c>
      <c r="J80" s="20" t="n">
        <v>1.2035855</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86.03416159</v>
      </c>
      <c r="F81" s="20" t="n">
        <v>2.38430643</v>
      </c>
      <c r="G81" s="18" t="n">
        <v>2.42808778</v>
      </c>
      <c r="H81" s="20" t="n">
        <v>1.21316711</v>
      </c>
      <c r="I81" s="18" t="n">
        <v>11.53775063</v>
      </c>
      <c r="J81" s="20" t="n">
        <v>2.25361239</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700</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65.61221767000001</v>
      </c>
      <c r="F7" s="20" t="n">
        <v>1.82761527</v>
      </c>
      <c r="G7" s="18" t="n">
        <v>10.39953067</v>
      </c>
      <c r="H7" s="20" t="n">
        <v>1.42657701</v>
      </c>
      <c r="I7" s="18" t="n">
        <v>22.76251098</v>
      </c>
      <c r="J7" s="20" t="n">
        <v>1.50538735</v>
      </c>
      <c r="K7" s="18" t="s">
        <v>404</v>
      </c>
      <c r="L7" s="20" t="s">
        <v>404</v>
      </c>
      <c r="M7" s="18" t="n">
        <v>0</v>
      </c>
      <c r="N7" s="20" t="n">
        <v>0</v>
      </c>
      <c r="O7" s="18" t="n">
        <v>0</v>
      </c>
      <c r="P7" s="20" t="n">
        <v>0</v>
      </c>
      <c r="Q7" s="18" t="n">
        <v>1.22574068</v>
      </c>
      <c r="R7" s="20" t="n">
        <v>0.44728843</v>
      </c>
    </row>
    <row r="8" spans="1:18">
      <c r="A8" s="15" t="s">
        <v>405</v>
      </c>
      <c r="B8" s="17" t="n">
        <v>7007</v>
      </c>
      <c r="C8" s="18">
        <f>(0.0/B8*100)</f>
        <v/>
      </c>
      <c r="D8" s="19" t="n">
        <v>7007</v>
      </c>
      <c r="E8" s="18" t="n">
        <v>33.30167769</v>
      </c>
      <c r="F8" s="20" t="n">
        <v>3.59358489</v>
      </c>
      <c r="G8" s="18" t="n">
        <v>4.98579929</v>
      </c>
      <c r="H8" s="20" t="n">
        <v>1.28586372</v>
      </c>
      <c r="I8" s="18" t="n">
        <v>61.04151975</v>
      </c>
      <c r="J8" s="20" t="n">
        <v>3.50311859</v>
      </c>
      <c r="K8" s="18" t="s">
        <v>404</v>
      </c>
      <c r="L8" s="20" t="s">
        <v>404</v>
      </c>
      <c r="M8" s="18" t="n">
        <v>0</v>
      </c>
      <c r="N8" s="20" t="n">
        <v>0</v>
      </c>
      <c r="O8" s="18" t="n">
        <v>0</v>
      </c>
      <c r="P8" s="20" t="n">
        <v>0</v>
      </c>
      <c r="Q8" s="18" t="n">
        <v>0.67100327</v>
      </c>
      <c r="R8" s="20" t="n">
        <v>0.45946835</v>
      </c>
    </row>
    <row r="9" spans="1:18">
      <c r="A9" s="15" t="s">
        <v>406</v>
      </c>
      <c r="B9" s="17" t="n">
        <v>9651</v>
      </c>
      <c r="C9" s="18">
        <f>(200.0/B9*100)</f>
        <v/>
      </c>
      <c r="D9" s="19" t="n">
        <v>9451</v>
      </c>
      <c r="E9" s="18" t="n">
        <v>51.39739636</v>
      </c>
      <c r="F9" s="20" t="n">
        <v>2.71840071</v>
      </c>
      <c r="G9" s="18" t="n">
        <v>23.1637027</v>
      </c>
      <c r="H9" s="20" t="n">
        <v>2.32854113</v>
      </c>
      <c r="I9" s="18" t="n">
        <v>11.42330882</v>
      </c>
      <c r="J9" s="20" t="n">
        <v>1.94319834</v>
      </c>
      <c r="K9" s="18" t="s">
        <v>404</v>
      </c>
      <c r="L9" s="20" t="s">
        <v>404</v>
      </c>
      <c r="M9" s="18" t="n">
        <v>0</v>
      </c>
      <c r="N9" s="20" t="n">
        <v>0</v>
      </c>
      <c r="O9" s="18" t="n">
        <v>0</v>
      </c>
      <c r="P9" s="20" t="n">
        <v>0</v>
      </c>
      <c r="Q9" s="18" t="n">
        <v>14.01559212</v>
      </c>
      <c r="R9" s="20" t="n">
        <v>2.26940118</v>
      </c>
    </row>
    <row r="10" spans="1:18">
      <c r="A10" s="15" t="s">
        <v>407</v>
      </c>
      <c r="B10" s="17" t="n">
        <v>20058</v>
      </c>
      <c r="C10" s="18">
        <f>(3112.0/B10*100)</f>
        <v/>
      </c>
      <c r="D10" s="19" t="n">
        <v>16946</v>
      </c>
      <c r="E10" s="18" t="n">
        <v>48.18653572</v>
      </c>
      <c r="F10" s="20" t="n">
        <v>2.9692801</v>
      </c>
      <c r="G10" s="18" t="n">
        <v>12.03873955</v>
      </c>
      <c r="H10" s="20" t="n">
        <v>2.01121979</v>
      </c>
      <c r="I10" s="18" t="n">
        <v>38.61468813</v>
      </c>
      <c r="J10" s="20" t="n">
        <v>2.74894101</v>
      </c>
      <c r="K10" s="18" t="s">
        <v>404</v>
      </c>
      <c r="L10" s="20" t="s">
        <v>404</v>
      </c>
      <c r="M10" s="18" t="n">
        <v>0</v>
      </c>
      <c r="N10" s="20" t="n">
        <v>0</v>
      </c>
      <c r="O10" s="18" t="n">
        <v>0</v>
      </c>
      <c r="P10" s="20" t="n">
        <v>0</v>
      </c>
      <c r="Q10" s="18" t="n">
        <v>1.1600366</v>
      </c>
      <c r="R10" s="20" t="n">
        <v>0.6179132899999999</v>
      </c>
    </row>
    <row r="11" spans="1:18">
      <c r="A11" s="15" t="s">
        <v>408</v>
      </c>
      <c r="B11" s="17" t="n">
        <v>7053</v>
      </c>
      <c r="C11" s="18">
        <f>(212.0/B11*100)</f>
        <v/>
      </c>
      <c r="D11" s="19" t="n">
        <v>6841</v>
      </c>
      <c r="E11" s="18" t="n">
        <v>73.08943401000001</v>
      </c>
      <c r="F11" s="20" t="n">
        <v>3.00177862</v>
      </c>
      <c r="G11" s="18" t="n">
        <v>2.01852763</v>
      </c>
      <c r="H11" s="20" t="n">
        <v>1.02797959</v>
      </c>
      <c r="I11" s="18" t="n">
        <v>24.89203836</v>
      </c>
      <c r="J11" s="20" t="n">
        <v>2.9585369</v>
      </c>
      <c r="K11" s="18" t="s">
        <v>404</v>
      </c>
      <c r="L11" s="20" t="s">
        <v>404</v>
      </c>
      <c r="M11" s="18" t="n">
        <v>0</v>
      </c>
      <c r="N11" s="20" t="n">
        <v>0</v>
      </c>
      <c r="O11" s="18" t="n">
        <v>0</v>
      </c>
      <c r="P11" s="20" t="n">
        <v>0</v>
      </c>
      <c r="Q11" s="18" t="n">
        <v>0</v>
      </c>
      <c r="R11" s="20" t="n">
        <v>0</v>
      </c>
    </row>
    <row r="12" spans="1:18">
      <c r="A12" s="15" t="s">
        <v>409</v>
      </c>
      <c r="B12" s="17" t="n">
        <v>6894</v>
      </c>
      <c r="C12" s="18">
        <f>(106.0/B12*100)</f>
        <v/>
      </c>
      <c r="D12" s="19" t="n">
        <v>6788</v>
      </c>
      <c r="E12" s="18" t="n">
        <v>47.87303338</v>
      </c>
      <c r="F12" s="20" t="n">
        <v>3.03855239</v>
      </c>
      <c r="G12" s="18" t="n">
        <v>10.75291957</v>
      </c>
      <c r="H12" s="20" t="n">
        <v>1.8958632</v>
      </c>
      <c r="I12" s="18" t="n">
        <v>39.92043975</v>
      </c>
      <c r="J12" s="20" t="n">
        <v>3.12987007</v>
      </c>
      <c r="K12" s="18" t="s">
        <v>404</v>
      </c>
      <c r="L12" s="20" t="s">
        <v>404</v>
      </c>
      <c r="M12" s="18" t="n">
        <v>0</v>
      </c>
      <c r="N12" s="20" t="n">
        <v>0</v>
      </c>
      <c r="O12" s="18" t="n">
        <v>0</v>
      </c>
      <c r="P12" s="20" t="n">
        <v>0</v>
      </c>
      <c r="Q12" s="18" t="n">
        <v>1.4536073</v>
      </c>
      <c r="R12" s="20" t="n">
        <v>0.91360229</v>
      </c>
    </row>
    <row r="13" spans="1:18">
      <c r="A13" s="15" t="s">
        <v>410</v>
      </c>
      <c r="B13" s="17" t="n">
        <v>7161</v>
      </c>
      <c r="C13" s="18">
        <f>(1175.0/B13*100)</f>
        <v/>
      </c>
      <c r="D13" s="19" t="n">
        <v>5986</v>
      </c>
      <c r="E13" s="18" t="n">
        <v>48.1238532</v>
      </c>
      <c r="F13" s="20" t="n">
        <v>3.73372972</v>
      </c>
      <c r="G13" s="18" t="n">
        <v>16.04439134</v>
      </c>
      <c r="H13" s="20" t="n">
        <v>2.25209398</v>
      </c>
      <c r="I13" s="18" t="n">
        <v>34.79951276</v>
      </c>
      <c r="J13" s="20" t="n">
        <v>3.37760017</v>
      </c>
      <c r="K13" s="18" t="s">
        <v>404</v>
      </c>
      <c r="L13" s="20" t="s">
        <v>404</v>
      </c>
      <c r="M13" s="18" t="n">
        <v>0</v>
      </c>
      <c r="N13" s="20" t="n">
        <v>0</v>
      </c>
      <c r="O13" s="18" t="n">
        <v>0</v>
      </c>
      <c r="P13" s="20" t="n">
        <v>0</v>
      </c>
      <c r="Q13" s="18" t="n">
        <v>1.0322427</v>
      </c>
      <c r="R13" s="20" t="n">
        <v>0.6098408400000001</v>
      </c>
    </row>
    <row r="14" spans="1:18">
      <c r="A14" s="15" t="s">
        <v>411</v>
      </c>
      <c r="B14" s="17" t="n">
        <v>5587</v>
      </c>
      <c r="C14" s="18">
        <f>(0.0/B14*100)</f>
        <v/>
      </c>
      <c r="D14" s="19" t="n">
        <v>5587</v>
      </c>
      <c r="E14" s="18" t="n">
        <v>64.81223012</v>
      </c>
      <c r="F14" s="20" t="n">
        <v>2.47936963</v>
      </c>
      <c r="G14" s="18" t="n">
        <v>21.09724949</v>
      </c>
      <c r="H14" s="20" t="n">
        <v>2.19349333</v>
      </c>
      <c r="I14" s="18" t="n">
        <v>11.31163411</v>
      </c>
      <c r="J14" s="20" t="n">
        <v>1.91204271</v>
      </c>
      <c r="K14" s="18" t="s">
        <v>404</v>
      </c>
      <c r="L14" s="20" t="s">
        <v>404</v>
      </c>
      <c r="M14" s="18" t="n">
        <v>0</v>
      </c>
      <c r="N14" s="20" t="n">
        <v>0</v>
      </c>
      <c r="O14" s="18" t="n">
        <v>0</v>
      </c>
      <c r="P14" s="20" t="n">
        <v>0</v>
      </c>
      <c r="Q14" s="18" t="n">
        <v>2.77888629</v>
      </c>
      <c r="R14" s="20" t="n">
        <v>0.77861172</v>
      </c>
    </row>
    <row r="15" spans="1:18">
      <c r="A15" s="15" t="s">
        <v>412</v>
      </c>
      <c r="B15" s="17" t="n">
        <v>5882</v>
      </c>
      <c r="C15" s="18">
        <f>(0.0/B15*100)</f>
        <v/>
      </c>
      <c r="D15" s="19" t="n">
        <v>5882</v>
      </c>
      <c r="E15" s="18" t="n">
        <v>34.38962302</v>
      </c>
      <c r="F15" s="20" t="n">
        <v>3.756713</v>
      </c>
      <c r="G15" s="18" t="n">
        <v>19.73803116</v>
      </c>
      <c r="H15" s="20" t="n">
        <v>3.35584924</v>
      </c>
      <c r="I15" s="18" t="n">
        <v>45.87234581</v>
      </c>
      <c r="J15" s="20" t="n">
        <v>3.96402688</v>
      </c>
      <c r="K15" s="18" t="s">
        <v>404</v>
      </c>
      <c r="L15" s="20" t="s">
        <v>404</v>
      </c>
      <c r="M15" s="18" t="n">
        <v>0</v>
      </c>
      <c r="N15" s="20" t="n">
        <v>0</v>
      </c>
      <c r="O15" s="18" t="n">
        <v>0</v>
      </c>
      <c r="P15" s="20" t="n">
        <v>0</v>
      </c>
      <c r="Q15" s="18" t="n">
        <v>0</v>
      </c>
      <c r="R15" s="20" t="n">
        <v>0</v>
      </c>
    </row>
    <row r="16" spans="1:18">
      <c r="A16" s="15" t="s">
        <v>413</v>
      </c>
      <c r="B16" s="17" t="n">
        <v>6108</v>
      </c>
      <c r="C16" s="18">
        <f>(495.0/B16*100)</f>
        <v/>
      </c>
      <c r="D16" s="19" t="n">
        <v>5613</v>
      </c>
      <c r="E16" s="18" t="n">
        <v>25.65009473</v>
      </c>
      <c r="F16" s="20" t="n">
        <v>2.8852011</v>
      </c>
      <c r="G16" s="18" t="n">
        <v>24.32808331</v>
      </c>
      <c r="H16" s="20" t="n">
        <v>2.76683115</v>
      </c>
      <c r="I16" s="18" t="n">
        <v>47.37642289</v>
      </c>
      <c r="J16" s="20" t="n">
        <v>3.20039182</v>
      </c>
      <c r="K16" s="18" t="s">
        <v>404</v>
      </c>
      <c r="L16" s="20" t="s">
        <v>404</v>
      </c>
      <c r="M16" s="18" t="n">
        <v>0</v>
      </c>
      <c r="N16" s="20" t="n">
        <v>0</v>
      </c>
      <c r="O16" s="18" t="n">
        <v>0</v>
      </c>
      <c r="P16" s="20" t="n">
        <v>0</v>
      </c>
      <c r="Q16" s="18" t="n">
        <v>2.64539908</v>
      </c>
      <c r="R16" s="20" t="n">
        <v>1.09769395</v>
      </c>
    </row>
    <row r="17" spans="1:18">
      <c r="A17" s="15" t="s">
        <v>414</v>
      </c>
      <c r="B17" s="17" t="n">
        <v>6504</v>
      </c>
      <c r="C17" s="18">
        <f>(1325.0/B17*100)</f>
        <v/>
      </c>
      <c r="D17" s="19" t="n">
        <v>5179</v>
      </c>
      <c r="E17" s="18" t="n">
        <v>57.13831002</v>
      </c>
      <c r="F17" s="20" t="n">
        <v>3.18068466</v>
      </c>
      <c r="G17" s="18" t="n">
        <v>9.33772607</v>
      </c>
      <c r="H17" s="20" t="n">
        <v>2.34086684</v>
      </c>
      <c r="I17" s="18" t="n">
        <v>32.59714408</v>
      </c>
      <c r="J17" s="20" t="n">
        <v>2.9334662</v>
      </c>
      <c r="K17" s="18" t="s">
        <v>404</v>
      </c>
      <c r="L17" s="20" t="s">
        <v>404</v>
      </c>
      <c r="M17" s="18" t="n">
        <v>0</v>
      </c>
      <c r="N17" s="20" t="n">
        <v>0</v>
      </c>
      <c r="O17" s="18" t="n">
        <v>0</v>
      </c>
      <c r="P17" s="20" t="n">
        <v>0</v>
      </c>
      <c r="Q17" s="18" t="n">
        <v>0.92681983</v>
      </c>
      <c r="R17" s="20" t="n">
        <v>0.65511019</v>
      </c>
    </row>
    <row r="18" spans="1:18">
      <c r="A18" s="15" t="s">
        <v>415</v>
      </c>
      <c r="B18" s="17" t="n">
        <v>5532</v>
      </c>
      <c r="C18" s="18">
        <f>(0.0/B18*100)</f>
        <v/>
      </c>
      <c r="D18" s="19" t="n">
        <v>5532</v>
      </c>
      <c r="E18" s="18" t="n">
        <v>9.075721489999999</v>
      </c>
      <c r="F18" s="20" t="n">
        <v>2.21970724</v>
      </c>
      <c r="G18" s="18" t="n">
        <v>9.644853940000001</v>
      </c>
      <c r="H18" s="20" t="n">
        <v>2.06520666</v>
      </c>
      <c r="I18" s="18" t="n">
        <v>79.62564427</v>
      </c>
      <c r="J18" s="20" t="n">
        <v>2.93379227</v>
      </c>
      <c r="K18" s="18" t="s">
        <v>404</v>
      </c>
      <c r="L18" s="20" t="s">
        <v>404</v>
      </c>
      <c r="M18" s="18" t="n">
        <v>0</v>
      </c>
      <c r="N18" s="20" t="n">
        <v>0</v>
      </c>
      <c r="O18" s="18" t="n">
        <v>0</v>
      </c>
      <c r="P18" s="20" t="n">
        <v>0</v>
      </c>
      <c r="Q18" s="18" t="n">
        <v>1.6537803</v>
      </c>
      <c r="R18" s="20" t="n">
        <v>0.97406627</v>
      </c>
    </row>
    <row r="19" spans="1:18">
      <c r="A19" s="15" t="s">
        <v>416</v>
      </c>
      <c r="B19" s="17" t="n">
        <v>5658</v>
      </c>
      <c r="C19" s="18">
        <f>(327.0/B19*100)</f>
        <v/>
      </c>
      <c r="D19" s="19" t="n">
        <v>5331</v>
      </c>
      <c r="E19" s="18" t="n">
        <v>41.33528332</v>
      </c>
      <c r="F19" s="20" t="n">
        <v>3.06665151</v>
      </c>
      <c r="G19" s="18" t="n">
        <v>29.42619305</v>
      </c>
      <c r="H19" s="20" t="n">
        <v>3.57153811</v>
      </c>
      <c r="I19" s="18" t="n">
        <v>27.8224168</v>
      </c>
      <c r="J19" s="20" t="n">
        <v>3.61612151</v>
      </c>
      <c r="K19" s="18" t="s">
        <v>404</v>
      </c>
      <c r="L19" s="20" t="s">
        <v>404</v>
      </c>
      <c r="M19" s="18" t="n">
        <v>0</v>
      </c>
      <c r="N19" s="20" t="n">
        <v>0</v>
      </c>
      <c r="O19" s="18" t="n">
        <v>0</v>
      </c>
      <c r="P19" s="20" t="n">
        <v>0</v>
      </c>
      <c r="Q19" s="18" t="n">
        <v>1.41610683</v>
      </c>
      <c r="R19" s="20" t="n">
        <v>1.00316716</v>
      </c>
    </row>
    <row r="20" spans="1:18">
      <c r="A20" s="15" t="s">
        <v>417</v>
      </c>
      <c r="B20" s="17" t="n">
        <v>3371</v>
      </c>
      <c r="C20" s="18">
        <f>(24.0/B20*100)</f>
        <v/>
      </c>
      <c r="D20" s="19" t="n">
        <v>3347</v>
      </c>
      <c r="E20" s="18" t="n">
        <v>70.0378834</v>
      </c>
      <c r="F20" s="20" t="n">
        <v>0.23489302</v>
      </c>
      <c r="G20" s="18" t="n">
        <v>12.82407649</v>
      </c>
      <c r="H20" s="20" t="n">
        <v>0.18417487</v>
      </c>
      <c r="I20" s="18" t="n">
        <v>9.691010909999999</v>
      </c>
      <c r="J20" s="20" t="n">
        <v>0.15673535</v>
      </c>
      <c r="K20" s="18" t="s">
        <v>404</v>
      </c>
      <c r="L20" s="20" t="s">
        <v>404</v>
      </c>
      <c r="M20" s="18" t="n">
        <v>0</v>
      </c>
      <c r="N20" s="20" t="n">
        <v>0</v>
      </c>
      <c r="O20" s="18" t="n">
        <v>0</v>
      </c>
      <c r="P20" s="20" t="n">
        <v>0</v>
      </c>
      <c r="Q20" s="18" t="n">
        <v>7.4470292</v>
      </c>
      <c r="R20" s="20" t="n">
        <v>0.10861312</v>
      </c>
    </row>
    <row r="21" spans="1:18">
      <c r="A21" s="15" t="s">
        <v>418</v>
      </c>
      <c r="B21" s="17" t="n">
        <v>5741</v>
      </c>
      <c r="C21" s="18">
        <f>(0.0/B21*100)</f>
        <v/>
      </c>
      <c r="D21" s="19" t="n">
        <v>5741</v>
      </c>
      <c r="E21" s="18" t="n">
        <v>82.77703628</v>
      </c>
      <c r="F21" s="20" t="n">
        <v>3.0787078</v>
      </c>
      <c r="G21" s="18" t="n">
        <v>5.08306757</v>
      </c>
      <c r="H21" s="20" t="n">
        <v>1.63386262</v>
      </c>
      <c r="I21" s="18" t="n">
        <v>12.13989615</v>
      </c>
      <c r="J21" s="20" t="n">
        <v>2.61040277</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72.84854964</v>
      </c>
      <c r="F22" s="20" t="n">
        <v>3.54068842</v>
      </c>
      <c r="G22" s="18" t="n">
        <v>9.08441915</v>
      </c>
      <c r="H22" s="20" t="n">
        <v>2.30636831</v>
      </c>
      <c r="I22" s="18" t="n">
        <v>14.93969043</v>
      </c>
      <c r="J22" s="20" t="n">
        <v>3.14289019</v>
      </c>
      <c r="K22" s="18" t="s">
        <v>404</v>
      </c>
      <c r="L22" s="20" t="s">
        <v>404</v>
      </c>
      <c r="M22" s="18" t="n">
        <v>0</v>
      </c>
      <c r="N22" s="20" t="n">
        <v>0</v>
      </c>
      <c r="O22" s="18" t="n">
        <v>0</v>
      </c>
      <c r="P22" s="20" t="n">
        <v>0</v>
      </c>
      <c r="Q22" s="18" t="n">
        <v>3.12734078</v>
      </c>
      <c r="R22" s="20" t="n">
        <v>1.29884892</v>
      </c>
    </row>
    <row r="23" spans="1:18">
      <c r="A23" s="15" t="s">
        <v>420</v>
      </c>
      <c r="B23" s="17" t="n">
        <v>11583</v>
      </c>
      <c r="C23" s="18">
        <f>(3194.0/B23*100)</f>
        <v/>
      </c>
      <c r="D23" s="19" t="n">
        <v>8389</v>
      </c>
      <c r="E23" s="18" t="n">
        <v>19.55531519</v>
      </c>
      <c r="F23" s="20" t="n">
        <v>2.83597471</v>
      </c>
      <c r="G23" s="18" t="n">
        <v>12.84176207</v>
      </c>
      <c r="H23" s="20" t="n">
        <v>2.539415</v>
      </c>
      <c r="I23" s="18" t="n">
        <v>64.36916465</v>
      </c>
      <c r="J23" s="20" t="n">
        <v>3.794199</v>
      </c>
      <c r="K23" s="18" t="s">
        <v>404</v>
      </c>
      <c r="L23" s="20" t="s">
        <v>404</v>
      </c>
      <c r="M23" s="18" t="n">
        <v>0</v>
      </c>
      <c r="N23" s="20" t="n">
        <v>0</v>
      </c>
      <c r="O23" s="18" t="n">
        <v>0</v>
      </c>
      <c r="P23" s="20" t="n">
        <v>0</v>
      </c>
      <c r="Q23" s="18" t="n">
        <v>3.23375809</v>
      </c>
      <c r="R23" s="20" t="n">
        <v>1.36716365</v>
      </c>
    </row>
    <row r="24" spans="1:18">
      <c r="A24" s="15" t="s">
        <v>421</v>
      </c>
      <c r="B24" s="17" t="n">
        <v>6647</v>
      </c>
      <c r="C24" s="18">
        <f>(0.0/B24*100)</f>
        <v/>
      </c>
      <c r="D24" s="19" t="n">
        <v>6647</v>
      </c>
      <c r="E24" s="18" t="n">
        <v>51.07108397</v>
      </c>
      <c r="F24" s="20" t="n">
        <v>3.31524135</v>
      </c>
      <c r="G24" s="18" t="n">
        <v>24.48263159</v>
      </c>
      <c r="H24" s="20" t="n">
        <v>2.77485356</v>
      </c>
      <c r="I24" s="18" t="n">
        <v>24.44628444</v>
      </c>
      <c r="J24" s="20" t="n">
        <v>2.40539069</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73.21389904999999</v>
      </c>
      <c r="F25" s="20" t="n">
        <v>3.7759572</v>
      </c>
      <c r="G25" s="18" t="n">
        <v>11.30836275</v>
      </c>
      <c r="H25" s="20" t="n">
        <v>2.6228882</v>
      </c>
      <c r="I25" s="18" t="n">
        <v>14.19361501</v>
      </c>
      <c r="J25" s="20" t="n">
        <v>2.77352361</v>
      </c>
      <c r="K25" s="18" t="s">
        <v>404</v>
      </c>
      <c r="L25" s="20" t="s">
        <v>404</v>
      </c>
      <c r="M25" s="18" t="n">
        <v>0</v>
      </c>
      <c r="N25" s="20" t="n">
        <v>0</v>
      </c>
      <c r="O25" s="18" t="n">
        <v>0</v>
      </c>
      <c r="P25" s="20" t="n">
        <v>0</v>
      </c>
      <c r="Q25" s="18" t="n">
        <v>1.2841232</v>
      </c>
      <c r="R25" s="20" t="n">
        <v>0.90576569</v>
      </c>
    </row>
    <row r="26" spans="1:18">
      <c r="A26" s="15" t="s">
        <v>423</v>
      </c>
      <c r="B26" s="17" t="n">
        <v>4869</v>
      </c>
      <c r="C26" s="18">
        <f>(11.0/B26*100)</f>
        <v/>
      </c>
      <c r="D26" s="19" t="n">
        <v>4858</v>
      </c>
      <c r="E26" s="18" t="n">
        <v>82.54729930000001</v>
      </c>
      <c r="F26" s="20" t="n">
        <v>2.13091293</v>
      </c>
      <c r="G26" s="18" t="n">
        <v>10.04101502</v>
      </c>
      <c r="H26" s="20" t="n">
        <v>1.69027025</v>
      </c>
      <c r="I26" s="18" t="n">
        <v>6.01630324</v>
      </c>
      <c r="J26" s="20" t="n">
        <v>1.38042418</v>
      </c>
      <c r="K26" s="18" t="s">
        <v>404</v>
      </c>
      <c r="L26" s="20" t="s">
        <v>404</v>
      </c>
      <c r="M26" s="18" t="n">
        <v>0</v>
      </c>
      <c r="N26" s="20" t="n">
        <v>0</v>
      </c>
      <c r="O26" s="18" t="n">
        <v>0</v>
      </c>
      <c r="P26" s="20" t="n">
        <v>0</v>
      </c>
      <c r="Q26" s="18" t="n">
        <v>1.39538243</v>
      </c>
      <c r="R26" s="20" t="n">
        <v>0.81880845</v>
      </c>
    </row>
    <row r="27" spans="1:18">
      <c r="A27" s="15" t="s">
        <v>424</v>
      </c>
      <c r="B27" s="17" t="n">
        <v>5299</v>
      </c>
      <c r="C27" s="18">
        <f>(0.0/B27*100)</f>
        <v/>
      </c>
      <c r="D27" s="19" t="n">
        <v>5299</v>
      </c>
      <c r="E27" s="18" t="n">
        <v>35.63706392</v>
      </c>
      <c r="F27" s="20" t="n">
        <v>0.10821282</v>
      </c>
      <c r="G27" s="18" t="n">
        <v>49.88933277</v>
      </c>
      <c r="H27" s="20" t="n">
        <v>0.08908642</v>
      </c>
      <c r="I27" s="18" t="n">
        <v>6.57741778</v>
      </c>
      <c r="J27" s="20" t="n">
        <v>0.04763518</v>
      </c>
      <c r="K27" s="18" t="s">
        <v>404</v>
      </c>
      <c r="L27" s="20" t="s">
        <v>404</v>
      </c>
      <c r="M27" s="18" t="n">
        <v>0</v>
      </c>
      <c r="N27" s="20" t="n">
        <v>0</v>
      </c>
      <c r="O27" s="18" t="n">
        <v>0</v>
      </c>
      <c r="P27" s="20" t="n">
        <v>0</v>
      </c>
      <c r="Q27" s="18" t="n">
        <v>7.89618553</v>
      </c>
      <c r="R27" s="20" t="n">
        <v>0.06039765</v>
      </c>
    </row>
    <row r="28" spans="1:18">
      <c r="A28" s="15" t="s">
        <v>425</v>
      </c>
      <c r="B28" s="17" t="n">
        <v>7568</v>
      </c>
      <c r="C28" s="18">
        <f>(0.0/B28*100)</f>
        <v/>
      </c>
      <c r="D28" s="19" t="n">
        <v>7568</v>
      </c>
      <c r="E28" s="18" t="n">
        <v>67.61283799</v>
      </c>
      <c r="F28" s="20" t="n">
        <v>3.25230003</v>
      </c>
      <c r="G28" s="18" t="n">
        <v>4.47543564</v>
      </c>
      <c r="H28" s="20" t="n">
        <v>1.35509702</v>
      </c>
      <c r="I28" s="18" t="n">
        <v>26.66141157</v>
      </c>
      <c r="J28" s="20" t="n">
        <v>3.16820399</v>
      </c>
      <c r="K28" s="18" t="s">
        <v>404</v>
      </c>
      <c r="L28" s="20" t="s">
        <v>404</v>
      </c>
      <c r="M28" s="18" t="n">
        <v>0</v>
      </c>
      <c r="N28" s="20" t="n">
        <v>0</v>
      </c>
      <c r="O28" s="18" t="n">
        <v>0</v>
      </c>
      <c r="P28" s="20" t="n">
        <v>0</v>
      </c>
      <c r="Q28" s="18" t="n">
        <v>1.25031481</v>
      </c>
      <c r="R28" s="20" t="n">
        <v>0.57124318</v>
      </c>
    </row>
    <row r="29" spans="1:18">
      <c r="A29" s="15" t="s">
        <v>426</v>
      </c>
      <c r="B29" s="17" t="n">
        <v>5385</v>
      </c>
      <c r="C29" s="18">
        <f>(1123.0/B29*100)</f>
        <v/>
      </c>
      <c r="D29" s="19" t="n">
        <v>4262</v>
      </c>
      <c r="E29" s="18" t="n">
        <v>54.7883587</v>
      </c>
      <c r="F29" s="20" t="n">
        <v>4.29037014</v>
      </c>
      <c r="G29" s="18" t="n">
        <v>5.24059098</v>
      </c>
      <c r="H29" s="20" t="n">
        <v>1.64615648</v>
      </c>
      <c r="I29" s="18" t="n">
        <v>39.97105032</v>
      </c>
      <c r="J29" s="20" t="n">
        <v>4.28498055</v>
      </c>
      <c r="K29" s="18" t="s">
        <v>404</v>
      </c>
      <c r="L29" s="20" t="s">
        <v>404</v>
      </c>
      <c r="M29" s="18" t="n">
        <v>0</v>
      </c>
      <c r="N29" s="20" t="n">
        <v>0</v>
      </c>
      <c r="O29" s="18" t="n">
        <v>0</v>
      </c>
      <c r="P29" s="20" t="n">
        <v>0</v>
      </c>
      <c r="Q29" s="18" t="n">
        <v>0</v>
      </c>
      <c r="R29" s="20" t="n">
        <v>0</v>
      </c>
    </row>
    <row r="30" spans="1:18">
      <c r="A30" s="15" t="s">
        <v>427</v>
      </c>
      <c r="B30" s="17" t="n">
        <v>4520</v>
      </c>
      <c r="C30" s="18">
        <f>(1076.0/B30*100)</f>
        <v/>
      </c>
      <c r="D30" s="19" t="n">
        <v>3444</v>
      </c>
      <c r="E30" s="18" t="n">
        <v>85.71025351</v>
      </c>
      <c r="F30" s="20" t="n">
        <v>3.02809589</v>
      </c>
      <c r="G30" s="18" t="n">
        <v>10.26484358</v>
      </c>
      <c r="H30" s="20" t="n">
        <v>2.28847858</v>
      </c>
      <c r="I30" s="18" t="n">
        <v>4.02490292</v>
      </c>
      <c r="J30" s="20" t="n">
        <v>1.63882463</v>
      </c>
      <c r="K30" s="18" t="s">
        <v>404</v>
      </c>
      <c r="L30" s="20" t="s">
        <v>404</v>
      </c>
      <c r="M30" s="18" t="n">
        <v>0</v>
      </c>
      <c r="N30" s="20" t="n">
        <v>0</v>
      </c>
      <c r="O30" s="18" t="n">
        <v>0</v>
      </c>
      <c r="P30" s="20" t="n">
        <v>0</v>
      </c>
      <c r="Q30" s="18" t="n">
        <v>0</v>
      </c>
      <c r="R30" s="20" t="n">
        <v>0</v>
      </c>
    </row>
    <row r="31" spans="1:18">
      <c r="A31" s="15" t="s">
        <v>428</v>
      </c>
      <c r="B31" s="17" t="n">
        <v>5456</v>
      </c>
      <c r="C31" s="18">
        <f>(502.0/B31*100)</f>
        <v/>
      </c>
      <c r="D31" s="19" t="n">
        <v>4954</v>
      </c>
      <c r="E31" s="18" t="n">
        <v>45.18084504</v>
      </c>
      <c r="F31" s="20" t="n">
        <v>3.34298047</v>
      </c>
      <c r="G31" s="18" t="n">
        <v>8.246381</v>
      </c>
      <c r="H31" s="20" t="n">
        <v>1.90319515</v>
      </c>
      <c r="I31" s="18" t="n">
        <v>45.57387872</v>
      </c>
      <c r="J31" s="20" t="n">
        <v>3.33050652</v>
      </c>
      <c r="K31" s="18" t="s">
        <v>404</v>
      </c>
      <c r="L31" s="20" t="s">
        <v>404</v>
      </c>
      <c r="M31" s="18" t="n">
        <v>0</v>
      </c>
      <c r="N31" s="20" t="n">
        <v>0</v>
      </c>
      <c r="O31" s="18" t="n">
        <v>0</v>
      </c>
      <c r="P31" s="20" t="n">
        <v>0</v>
      </c>
      <c r="Q31" s="18" t="n">
        <v>0.99889524</v>
      </c>
      <c r="R31" s="20" t="n">
        <v>0.7078307</v>
      </c>
    </row>
    <row r="32" spans="1:18">
      <c r="A32" s="15" t="s">
        <v>429</v>
      </c>
      <c r="B32" s="17" t="n">
        <v>4478</v>
      </c>
      <c r="C32" s="18">
        <f>(0.0/B32*100)</f>
        <v/>
      </c>
      <c r="D32" s="19" t="n">
        <v>4478</v>
      </c>
      <c r="E32" s="18" t="n">
        <v>58.04328504</v>
      </c>
      <c r="F32" s="20" t="n">
        <v>3.97273946</v>
      </c>
      <c r="G32" s="18" t="n">
        <v>15.62060388</v>
      </c>
      <c r="H32" s="20" t="n">
        <v>2.82786934</v>
      </c>
      <c r="I32" s="18" t="n">
        <v>25.0220098</v>
      </c>
      <c r="J32" s="20" t="n">
        <v>3.39881499</v>
      </c>
      <c r="K32" s="18" t="s">
        <v>404</v>
      </c>
      <c r="L32" s="20" t="s">
        <v>404</v>
      </c>
      <c r="M32" s="18" t="n">
        <v>0</v>
      </c>
      <c r="N32" s="20" t="n">
        <v>0</v>
      </c>
      <c r="O32" s="18" t="n">
        <v>0</v>
      </c>
      <c r="P32" s="20" t="n">
        <v>0</v>
      </c>
      <c r="Q32" s="18" t="n">
        <v>1.31410128</v>
      </c>
      <c r="R32" s="20" t="n">
        <v>0.95519723</v>
      </c>
    </row>
    <row r="33" spans="1:18">
      <c r="A33" s="15" t="s">
        <v>430</v>
      </c>
      <c r="B33" s="17" t="n">
        <v>7325</v>
      </c>
      <c r="C33" s="18">
        <f>(29.0/B33*100)</f>
        <v/>
      </c>
      <c r="D33" s="19" t="n">
        <v>7296</v>
      </c>
      <c r="E33" s="18" t="n">
        <v>90.88352946000001</v>
      </c>
      <c r="F33" s="20" t="n">
        <v>1.93869947</v>
      </c>
      <c r="G33" s="18" t="n">
        <v>5.01749606</v>
      </c>
      <c r="H33" s="20" t="n">
        <v>1.59548027</v>
      </c>
      <c r="I33" s="18" t="n">
        <v>2.71479496</v>
      </c>
      <c r="J33" s="20" t="n">
        <v>0.9735489899999999</v>
      </c>
      <c r="K33" s="18" t="s">
        <v>404</v>
      </c>
      <c r="L33" s="20" t="s">
        <v>404</v>
      </c>
      <c r="M33" s="18" t="n">
        <v>0</v>
      </c>
      <c r="N33" s="20" t="n">
        <v>0</v>
      </c>
      <c r="O33" s="18" t="n">
        <v>0</v>
      </c>
      <c r="P33" s="20" t="n">
        <v>0</v>
      </c>
      <c r="Q33" s="18" t="n">
        <v>1.38417951</v>
      </c>
      <c r="R33" s="20" t="n">
        <v>0.79391406</v>
      </c>
    </row>
    <row r="34" spans="1:18">
      <c r="A34" s="15" t="s">
        <v>431</v>
      </c>
      <c r="B34" s="17" t="n">
        <v>6350</v>
      </c>
      <c r="C34" s="18">
        <f>(0.0/B34*100)</f>
        <v/>
      </c>
      <c r="D34" s="19" t="n">
        <v>6350</v>
      </c>
      <c r="E34" s="18" t="n">
        <v>53.53101157</v>
      </c>
      <c r="F34" s="20" t="n">
        <v>2.9853283</v>
      </c>
      <c r="G34" s="18" t="n">
        <v>6.62218647</v>
      </c>
      <c r="H34" s="20" t="n">
        <v>1.74709602</v>
      </c>
      <c r="I34" s="18" t="n">
        <v>39.55608027</v>
      </c>
      <c r="J34" s="20" t="n">
        <v>3.11203003</v>
      </c>
      <c r="K34" s="18" t="s">
        <v>404</v>
      </c>
      <c r="L34" s="20" t="s">
        <v>404</v>
      </c>
      <c r="M34" s="18" t="n">
        <v>0</v>
      </c>
      <c r="N34" s="20" t="n">
        <v>0</v>
      </c>
      <c r="O34" s="18" t="n">
        <v>0</v>
      </c>
      <c r="P34" s="20" t="n">
        <v>0</v>
      </c>
      <c r="Q34" s="18" t="n">
        <v>0.29072168</v>
      </c>
      <c r="R34" s="20" t="n">
        <v>0.29618102</v>
      </c>
    </row>
    <row r="35" spans="1:18">
      <c r="A35" s="15" t="s">
        <v>432</v>
      </c>
      <c r="B35" s="17" t="n">
        <v>6406</v>
      </c>
      <c r="C35" s="18">
        <f>(443.0/B35*100)</f>
        <v/>
      </c>
      <c r="D35" s="19" t="n">
        <v>5963</v>
      </c>
      <c r="E35" s="18" t="n">
        <v>34.50070341</v>
      </c>
      <c r="F35" s="20" t="n">
        <v>0.42847117</v>
      </c>
      <c r="G35" s="18" t="n">
        <v>8.798107630000001</v>
      </c>
      <c r="H35" s="20" t="n">
        <v>0.1579233</v>
      </c>
      <c r="I35" s="18" t="n">
        <v>54.78891322</v>
      </c>
      <c r="J35" s="20" t="n">
        <v>0.38039794</v>
      </c>
      <c r="K35" s="18" t="s">
        <v>404</v>
      </c>
      <c r="L35" s="20" t="s">
        <v>404</v>
      </c>
      <c r="M35" s="18" t="n">
        <v>0</v>
      </c>
      <c r="N35" s="20" t="n">
        <v>0</v>
      </c>
      <c r="O35" s="18" t="n">
        <v>0</v>
      </c>
      <c r="P35" s="20" t="n">
        <v>0</v>
      </c>
      <c r="Q35" s="18" t="n">
        <v>1.91227574</v>
      </c>
      <c r="R35" s="20" t="n">
        <v>0.02861997</v>
      </c>
    </row>
    <row r="36" spans="1:18">
      <c r="A36" s="15" t="s">
        <v>433</v>
      </c>
      <c r="B36" s="17" t="n">
        <v>6736</v>
      </c>
      <c r="C36" s="18">
        <f>(10.0/B36*100)</f>
        <v/>
      </c>
      <c r="D36" s="19" t="n">
        <v>6726</v>
      </c>
      <c r="E36" s="18" t="n">
        <v>70.26611452</v>
      </c>
      <c r="F36" s="20" t="n">
        <v>3.32561296</v>
      </c>
      <c r="G36" s="18" t="n">
        <v>3.00046935</v>
      </c>
      <c r="H36" s="20" t="n">
        <v>1.36684657</v>
      </c>
      <c r="I36" s="18" t="n">
        <v>26.73341613</v>
      </c>
      <c r="J36" s="20" t="n">
        <v>3.48500841</v>
      </c>
      <c r="K36" s="18" t="s">
        <v>404</v>
      </c>
      <c r="L36" s="20" t="s">
        <v>404</v>
      </c>
      <c r="M36" s="18" t="n">
        <v>0</v>
      </c>
      <c r="N36" s="20" t="n">
        <v>0</v>
      </c>
      <c r="O36" s="18" t="n">
        <v>0</v>
      </c>
      <c r="P36" s="20" t="n">
        <v>0</v>
      </c>
      <c r="Q36" s="18" t="n">
        <v>0</v>
      </c>
      <c r="R36" s="20" t="n">
        <v>0</v>
      </c>
    </row>
    <row r="37" spans="1:18">
      <c r="A37" s="15" t="s">
        <v>434</v>
      </c>
      <c r="B37" s="17" t="n">
        <v>5458</v>
      </c>
      <c r="C37" s="18">
        <f>(0.0/B37*100)</f>
        <v/>
      </c>
      <c r="D37" s="19" t="n">
        <v>5458</v>
      </c>
      <c r="E37" s="18" t="n">
        <v>56.75726718</v>
      </c>
      <c r="F37" s="20" t="n">
        <v>3.62605859</v>
      </c>
      <c r="G37" s="18" t="n">
        <v>9.74849787</v>
      </c>
      <c r="H37" s="20" t="n">
        <v>2.19692267</v>
      </c>
      <c r="I37" s="18" t="n">
        <v>32.84995357</v>
      </c>
      <c r="J37" s="20" t="n">
        <v>3.34478952</v>
      </c>
      <c r="K37" s="18" t="s">
        <v>404</v>
      </c>
      <c r="L37" s="20" t="s">
        <v>404</v>
      </c>
      <c r="M37" s="18" t="n">
        <v>0</v>
      </c>
      <c r="N37" s="20" t="n">
        <v>0</v>
      </c>
      <c r="O37" s="18" t="n">
        <v>0</v>
      </c>
      <c r="P37" s="20" t="n">
        <v>0</v>
      </c>
      <c r="Q37" s="18" t="n">
        <v>0.64428138</v>
      </c>
      <c r="R37" s="20" t="n">
        <v>0.59951001</v>
      </c>
    </row>
    <row r="38" spans="1:18">
      <c r="A38" s="15" t="s">
        <v>435</v>
      </c>
      <c r="B38" s="17" t="n">
        <v>5860</v>
      </c>
      <c r="C38" s="18">
        <f>(268.0/B38*100)</f>
        <v/>
      </c>
      <c r="D38" s="19" t="n">
        <v>5592</v>
      </c>
      <c r="E38" s="18" t="n">
        <v>41.80736698</v>
      </c>
      <c r="F38" s="20" t="n">
        <v>3.52943688</v>
      </c>
      <c r="G38" s="18" t="n">
        <v>20.58431715</v>
      </c>
      <c r="H38" s="20" t="n">
        <v>3.45607655</v>
      </c>
      <c r="I38" s="18" t="n">
        <v>32.34564274</v>
      </c>
      <c r="J38" s="20" t="n">
        <v>2.98748225</v>
      </c>
      <c r="K38" s="18" t="s">
        <v>404</v>
      </c>
      <c r="L38" s="20" t="s">
        <v>404</v>
      </c>
      <c r="M38" s="18" t="n">
        <v>0</v>
      </c>
      <c r="N38" s="20" t="n">
        <v>0</v>
      </c>
      <c r="O38" s="18" t="n">
        <v>0</v>
      </c>
      <c r="P38" s="20" t="n">
        <v>0</v>
      </c>
      <c r="Q38" s="18" t="n">
        <v>5.26267313</v>
      </c>
      <c r="R38" s="20" t="n">
        <v>1.71460156</v>
      </c>
    </row>
    <row r="39" spans="1:18">
      <c r="A39" s="15" t="s">
        <v>436</v>
      </c>
      <c r="B39" s="17" t="n">
        <v>5895</v>
      </c>
      <c r="C39" s="18">
        <f>(0.0/B39*100)</f>
        <v/>
      </c>
      <c r="D39" s="19" t="n">
        <v>5895</v>
      </c>
      <c r="E39" s="18" t="n">
        <v>62.89950972</v>
      </c>
      <c r="F39" s="20" t="n">
        <v>4.53595146</v>
      </c>
      <c r="G39" s="18" t="n">
        <v>14.65384246</v>
      </c>
      <c r="H39" s="20" t="n">
        <v>3.14753985</v>
      </c>
      <c r="I39" s="18" t="n">
        <v>21.50728131</v>
      </c>
      <c r="J39" s="20" t="n">
        <v>3.53368206</v>
      </c>
      <c r="K39" s="18" t="s">
        <v>404</v>
      </c>
      <c r="L39" s="20" t="s">
        <v>404</v>
      </c>
      <c r="M39" s="18" t="n">
        <v>0</v>
      </c>
      <c r="N39" s="20" t="n">
        <v>0</v>
      </c>
      <c r="O39" s="18" t="n">
        <v>0</v>
      </c>
      <c r="P39" s="20" t="n">
        <v>0</v>
      </c>
      <c r="Q39" s="18" t="n">
        <v>0.9393665</v>
      </c>
      <c r="R39" s="20" t="n">
        <v>0.7801029</v>
      </c>
    </row>
    <row r="40" spans="1:18">
      <c r="A40" s="15" t="s">
        <v>437</v>
      </c>
      <c r="B40" s="17" t="n">
        <v>14157</v>
      </c>
      <c r="C40" s="18">
        <f>(2978.0/B40*100)</f>
        <v/>
      </c>
      <c r="D40" s="19" t="n">
        <v>11179</v>
      </c>
      <c r="E40" s="18" t="n">
        <v>84.20982827</v>
      </c>
      <c r="F40" s="20" t="n">
        <v>2.69657874</v>
      </c>
      <c r="G40" s="18" t="n">
        <v>6.81783425</v>
      </c>
      <c r="H40" s="20" t="n">
        <v>1.87556023</v>
      </c>
      <c r="I40" s="18" t="n">
        <v>7.60662468</v>
      </c>
      <c r="J40" s="20" t="n">
        <v>1.80186663</v>
      </c>
      <c r="K40" s="18" t="s">
        <v>404</v>
      </c>
      <c r="L40" s="20" t="s">
        <v>404</v>
      </c>
      <c r="M40" s="18" t="n">
        <v>0</v>
      </c>
      <c r="N40" s="20" t="n">
        <v>0</v>
      </c>
      <c r="O40" s="18" t="n">
        <v>0</v>
      </c>
      <c r="P40" s="20" t="n">
        <v>0</v>
      </c>
      <c r="Q40" s="18" t="n">
        <v>1.3657128</v>
      </c>
      <c r="R40" s="20" t="n">
        <v>1.0214778</v>
      </c>
    </row>
    <row r="41" spans="1:18">
      <c r="A41" s="15" t="s">
        <v>438</v>
      </c>
      <c r="B41" s="17" t="n">
        <v>5712</v>
      </c>
      <c r="C41" s="18">
        <f>(99.0/B41*100)</f>
        <v/>
      </c>
      <c r="D41" s="19" t="n">
        <v>5613</v>
      </c>
      <c r="E41" s="18" t="n">
        <v>73.12500226</v>
      </c>
      <c r="F41" s="20" t="n">
        <v>3.40312894</v>
      </c>
      <c r="G41" s="18" t="n">
        <v>7.81035582</v>
      </c>
      <c r="H41" s="20" t="n">
        <v>2.16996609</v>
      </c>
      <c r="I41" s="18" t="n">
        <v>17.87575532</v>
      </c>
      <c r="J41" s="20" t="n">
        <v>2.65925901</v>
      </c>
      <c r="K41" s="18" t="s">
        <v>404</v>
      </c>
      <c r="L41" s="20" t="s">
        <v>404</v>
      </c>
      <c r="M41" s="18" t="n">
        <v>0</v>
      </c>
      <c r="N41" s="20" t="n">
        <v>0</v>
      </c>
      <c r="O41" s="18" t="n">
        <v>0</v>
      </c>
      <c r="P41" s="20" t="n">
        <v>0</v>
      </c>
      <c r="Q41" s="18" t="n">
        <v>1.18888659</v>
      </c>
      <c r="R41" s="20" t="n">
        <v>0.85145929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72.70765966</v>
      </c>
      <c r="F44" s="20" t="n">
        <v>3.77784938</v>
      </c>
      <c r="G44" s="18" t="n">
        <v>13.76971892</v>
      </c>
      <c r="H44" s="20" t="n">
        <v>3.03312438</v>
      </c>
      <c r="I44" s="18" t="n">
        <v>3.22297209</v>
      </c>
      <c r="J44" s="20" t="n">
        <v>1.6316504</v>
      </c>
      <c r="K44" s="18" t="s">
        <v>404</v>
      </c>
      <c r="L44" s="20" t="s">
        <v>404</v>
      </c>
      <c r="M44" s="18" t="n">
        <v>0</v>
      </c>
      <c r="N44" s="20" t="n">
        <v>0</v>
      </c>
      <c r="O44" s="18" t="n">
        <v>0</v>
      </c>
      <c r="P44" s="20" t="n">
        <v>0</v>
      </c>
      <c r="Q44" s="18" t="n">
        <v>10.29964932</v>
      </c>
      <c r="R44" s="20" t="n">
        <v>2.15072472</v>
      </c>
    </row>
    <row r="45" spans="1:18">
      <c r="A45" s="15" t="s">
        <v>442</v>
      </c>
      <c r="B45" s="17" t="n">
        <v>5519</v>
      </c>
      <c r="C45" s="18">
        <f>(0.0/B45*100)</f>
        <v/>
      </c>
      <c r="D45" s="19" t="n">
        <v>5519</v>
      </c>
      <c r="E45" s="18" t="n">
        <v>47.47562312</v>
      </c>
      <c r="F45" s="20" t="n">
        <v>4.47779974</v>
      </c>
      <c r="G45" s="18" t="n">
        <v>7.92420939</v>
      </c>
      <c r="H45" s="20" t="n">
        <v>2.27078534</v>
      </c>
      <c r="I45" s="18" t="n">
        <v>42.81001572</v>
      </c>
      <c r="J45" s="20" t="n">
        <v>4.404343</v>
      </c>
      <c r="K45" s="18" t="s">
        <v>404</v>
      </c>
      <c r="L45" s="20" t="s">
        <v>404</v>
      </c>
      <c r="M45" s="18" t="n">
        <v>0</v>
      </c>
      <c r="N45" s="20" t="n">
        <v>0</v>
      </c>
      <c r="O45" s="18" t="n">
        <v>0</v>
      </c>
      <c r="P45" s="20" t="n">
        <v>0</v>
      </c>
      <c r="Q45" s="18" t="n">
        <v>1.79015176</v>
      </c>
      <c r="R45" s="20" t="n">
        <v>1.10993569</v>
      </c>
    </row>
    <row r="46" spans="1:18">
      <c r="A46" s="15" t="s">
        <v>443</v>
      </c>
      <c r="B46" s="17" t="n">
        <v>23141</v>
      </c>
      <c r="C46" s="18">
        <f>(4196.0/B46*100)</f>
        <v/>
      </c>
      <c r="D46" s="19" t="n">
        <v>18945</v>
      </c>
      <c r="E46" s="18" t="n">
        <v>77.55585958</v>
      </c>
      <c r="F46" s="20" t="n">
        <v>1.84086521</v>
      </c>
      <c r="G46" s="18" t="n">
        <v>2.15321992</v>
      </c>
      <c r="H46" s="20" t="n">
        <v>0.73983524</v>
      </c>
      <c r="I46" s="18" t="n">
        <v>19.6714932</v>
      </c>
      <c r="J46" s="20" t="n">
        <v>1.68351565</v>
      </c>
      <c r="K46" s="18" t="s">
        <v>404</v>
      </c>
      <c r="L46" s="20" t="s">
        <v>404</v>
      </c>
      <c r="M46" s="18" t="n">
        <v>0</v>
      </c>
      <c r="N46" s="20" t="n">
        <v>0</v>
      </c>
      <c r="O46" s="18" t="n">
        <v>0</v>
      </c>
      <c r="P46" s="20" t="n">
        <v>0</v>
      </c>
      <c r="Q46" s="18" t="n">
        <v>0.6194273</v>
      </c>
      <c r="R46" s="20" t="n">
        <v>0.2805773</v>
      </c>
    </row>
    <row r="47" spans="1:18">
      <c r="A47" s="15" t="s">
        <v>444</v>
      </c>
      <c r="B47" s="17" t="n">
        <v>5928</v>
      </c>
      <c r="C47" s="18">
        <f>(0.0/B47*100)</f>
        <v/>
      </c>
      <c r="D47" s="19" t="n">
        <v>5928</v>
      </c>
      <c r="E47" s="18" t="n">
        <v>75.87127716000001</v>
      </c>
      <c r="F47" s="20" t="n">
        <v>3.44349273</v>
      </c>
      <c r="G47" s="18" t="n">
        <v>16.47520997</v>
      </c>
      <c r="H47" s="20" t="n">
        <v>2.90551413</v>
      </c>
      <c r="I47" s="18" t="n">
        <v>6.97170021</v>
      </c>
      <c r="J47" s="20" t="n">
        <v>1.99952356</v>
      </c>
      <c r="K47" s="18" t="s">
        <v>404</v>
      </c>
      <c r="L47" s="20" t="s">
        <v>404</v>
      </c>
      <c r="M47" s="18" t="n">
        <v>0</v>
      </c>
      <c r="N47" s="20" t="n">
        <v>0</v>
      </c>
      <c r="O47" s="18" t="n">
        <v>0</v>
      </c>
      <c r="P47" s="20" t="n">
        <v>0</v>
      </c>
      <c r="Q47" s="18" t="n">
        <v>0.68181266</v>
      </c>
      <c r="R47" s="20" t="n">
        <v>0.68286931</v>
      </c>
    </row>
    <row r="48" spans="1:18">
      <c r="A48" s="15" t="s">
        <v>445</v>
      </c>
      <c r="B48" s="17" t="n">
        <v>9841</v>
      </c>
      <c r="C48" s="18">
        <f>(40.0/B48*100)</f>
        <v/>
      </c>
      <c r="D48" s="19" t="n">
        <v>9801</v>
      </c>
      <c r="E48" s="18" t="n">
        <v>75.96534763</v>
      </c>
      <c r="F48" s="20" t="n">
        <v>3.6508527</v>
      </c>
      <c r="G48" s="18" t="n">
        <v>2.76002162</v>
      </c>
      <c r="H48" s="20" t="n">
        <v>1.15046385</v>
      </c>
      <c r="I48" s="18" t="n">
        <v>21.27463075</v>
      </c>
      <c r="J48" s="20" t="n">
        <v>3.52020512</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40.61571916</v>
      </c>
      <c r="F49" s="20" t="n">
        <v>3.86508923</v>
      </c>
      <c r="G49" s="18" t="n">
        <v>7.65226703</v>
      </c>
      <c r="H49" s="20" t="n">
        <v>1.77251477</v>
      </c>
      <c r="I49" s="18" t="n">
        <v>49.0647856</v>
      </c>
      <c r="J49" s="20" t="n">
        <v>3.74278247</v>
      </c>
      <c r="K49" s="18" t="s">
        <v>404</v>
      </c>
      <c r="L49" s="20" t="s">
        <v>404</v>
      </c>
      <c r="M49" s="18" t="n">
        <v>0</v>
      </c>
      <c r="N49" s="20" t="n">
        <v>0</v>
      </c>
      <c r="O49" s="18" t="n">
        <v>0</v>
      </c>
      <c r="P49" s="20" t="n">
        <v>0</v>
      </c>
      <c r="Q49" s="18" t="n">
        <v>2.66722821</v>
      </c>
      <c r="R49" s="20" t="n">
        <v>1.18421645</v>
      </c>
    </row>
    <row r="50" spans="1:18">
      <c r="A50" s="15" t="s">
        <v>447</v>
      </c>
      <c r="B50" s="17" t="n">
        <v>11795</v>
      </c>
      <c r="C50" s="18">
        <f>(1031.0/B50*100)</f>
        <v/>
      </c>
      <c r="D50" s="19" t="n">
        <v>10764</v>
      </c>
      <c r="E50" s="18" t="n">
        <v>81.99041233</v>
      </c>
      <c r="F50" s="20" t="n">
        <v>2.80928244</v>
      </c>
      <c r="G50" s="18" t="n">
        <v>1.99177927</v>
      </c>
      <c r="H50" s="20" t="n">
        <v>0.89518463</v>
      </c>
      <c r="I50" s="18" t="n">
        <v>16.0178084</v>
      </c>
      <c r="J50" s="20" t="n">
        <v>2.69823004</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48.01626162</v>
      </c>
      <c r="F51" s="20" t="n">
        <v>3.54957547</v>
      </c>
      <c r="G51" s="18" t="n">
        <v>13.98964683</v>
      </c>
      <c r="H51" s="20" t="n">
        <v>2.39081081</v>
      </c>
      <c r="I51" s="18" t="n">
        <v>37.36866628</v>
      </c>
      <c r="J51" s="20" t="n">
        <v>3.4798204</v>
      </c>
      <c r="K51" s="18" t="s">
        <v>404</v>
      </c>
      <c r="L51" s="20" t="s">
        <v>404</v>
      </c>
      <c r="M51" s="18" t="n">
        <v>0</v>
      </c>
      <c r="N51" s="20" t="n">
        <v>0</v>
      </c>
      <c r="O51" s="18" t="n">
        <v>0</v>
      </c>
      <c r="P51" s="20" t="n">
        <v>0</v>
      </c>
      <c r="Q51" s="18" t="n">
        <v>0.62542527</v>
      </c>
      <c r="R51" s="20" t="n">
        <v>0.59999629</v>
      </c>
    </row>
    <row r="52" spans="1:18">
      <c r="A52" s="15" t="s">
        <v>449</v>
      </c>
      <c r="B52" s="17" t="n">
        <v>5809</v>
      </c>
      <c r="C52" s="18">
        <f>(0.0/B52*100)</f>
        <v/>
      </c>
      <c r="D52" s="19" t="n">
        <v>5809</v>
      </c>
      <c r="E52" s="18" t="n">
        <v>65.30212545000001</v>
      </c>
      <c r="F52" s="20" t="n">
        <v>3.72449753</v>
      </c>
      <c r="G52" s="18" t="n">
        <v>26.13591071</v>
      </c>
      <c r="H52" s="20" t="n">
        <v>3.35655646</v>
      </c>
      <c r="I52" s="18" t="n">
        <v>8.561963840000001</v>
      </c>
      <c r="J52" s="20" t="n">
        <v>2.08249653</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48.22970293</v>
      </c>
      <c r="F53" s="20" t="n">
        <v>0.13596619</v>
      </c>
      <c r="G53" s="18" t="n">
        <v>23.01380951</v>
      </c>
      <c r="H53" s="20" t="n">
        <v>0.12029295</v>
      </c>
      <c r="I53" s="18" t="n">
        <v>28.70558242</v>
      </c>
      <c r="J53" s="20" t="n">
        <v>0.11528016</v>
      </c>
      <c r="K53" s="18" t="s">
        <v>404</v>
      </c>
      <c r="L53" s="20" t="s">
        <v>404</v>
      </c>
      <c r="M53" s="18" t="n">
        <v>0</v>
      </c>
      <c r="N53" s="20" t="n">
        <v>0</v>
      </c>
      <c r="O53" s="18" t="n">
        <v>0</v>
      </c>
      <c r="P53" s="20" t="n">
        <v>0</v>
      </c>
      <c r="Q53" s="18" t="n">
        <v>0.05090514</v>
      </c>
      <c r="R53" s="20" t="n">
        <v>0.00263133</v>
      </c>
    </row>
    <row r="54" spans="1:18">
      <c r="A54" s="15" t="s">
        <v>451</v>
      </c>
      <c r="B54" s="17" t="n">
        <v>4740</v>
      </c>
      <c r="C54" s="18">
        <f>(199.0/B54*100)</f>
        <v/>
      </c>
      <c r="D54" s="19" t="n">
        <v>4541</v>
      </c>
      <c r="E54" s="18" t="n">
        <v>72.33206451</v>
      </c>
      <c r="F54" s="20" t="n">
        <v>3.98532388</v>
      </c>
      <c r="G54" s="18" t="n">
        <v>5.93349092</v>
      </c>
      <c r="H54" s="20" t="n">
        <v>2.04926861</v>
      </c>
      <c r="I54" s="18" t="n">
        <v>21.39659156</v>
      </c>
      <c r="J54" s="20" t="n">
        <v>3.48599683</v>
      </c>
      <c r="K54" s="18" t="s">
        <v>404</v>
      </c>
      <c r="L54" s="20" t="s">
        <v>404</v>
      </c>
      <c r="M54" s="18" t="n">
        <v>0</v>
      </c>
      <c r="N54" s="20" t="n">
        <v>0</v>
      </c>
      <c r="O54" s="18" t="n">
        <v>0</v>
      </c>
      <c r="P54" s="20" t="n">
        <v>0</v>
      </c>
      <c r="Q54" s="18" t="n">
        <v>0.33785301</v>
      </c>
      <c r="R54" s="20" t="n">
        <v>0.21143851</v>
      </c>
    </row>
    <row r="55" spans="1:18">
      <c r="A55" s="15" t="s">
        <v>452</v>
      </c>
      <c r="B55" s="17" t="n">
        <v>5316</v>
      </c>
      <c r="C55" s="18">
        <f>(43.0/B55*100)</f>
        <v/>
      </c>
      <c r="D55" s="19" t="n">
        <v>5273</v>
      </c>
      <c r="E55" s="18" t="n">
        <v>35.84420729</v>
      </c>
      <c r="F55" s="20" t="n">
        <v>3.2986872</v>
      </c>
      <c r="G55" s="18" t="n">
        <v>10.90986865</v>
      </c>
      <c r="H55" s="20" t="n">
        <v>2.09240569</v>
      </c>
      <c r="I55" s="18" t="n">
        <v>26.50661232</v>
      </c>
      <c r="J55" s="20" t="n">
        <v>3.12817902</v>
      </c>
      <c r="K55" s="18" t="s">
        <v>404</v>
      </c>
      <c r="L55" s="20" t="s">
        <v>404</v>
      </c>
      <c r="M55" s="18" t="n">
        <v>0</v>
      </c>
      <c r="N55" s="20" t="n">
        <v>0</v>
      </c>
      <c r="O55" s="18" t="n">
        <v>0</v>
      </c>
      <c r="P55" s="20" t="n">
        <v>0</v>
      </c>
      <c r="Q55" s="18" t="n">
        <v>26.73931174</v>
      </c>
      <c r="R55" s="20" t="n">
        <v>3.00544667</v>
      </c>
    </row>
    <row r="56" spans="1:18">
      <c r="A56" s="15" t="s">
        <v>453</v>
      </c>
      <c r="B56" s="17" t="n">
        <v>5359</v>
      </c>
      <c r="C56" s="18">
        <f>(0.0/B56*100)</f>
        <v/>
      </c>
      <c r="D56" s="19" t="n">
        <v>5359</v>
      </c>
      <c r="E56" s="18" t="n">
        <v>88.95954451999999</v>
      </c>
      <c r="F56" s="20" t="n">
        <v>2.70855834</v>
      </c>
      <c r="G56" s="18" t="n">
        <v>0</v>
      </c>
      <c r="H56" s="20" t="n">
        <v>0</v>
      </c>
      <c r="I56" s="18" t="n">
        <v>10.00163821</v>
      </c>
      <c r="J56" s="20" t="n">
        <v>2.53377998</v>
      </c>
      <c r="K56" s="18" t="s">
        <v>404</v>
      </c>
      <c r="L56" s="20" t="s">
        <v>404</v>
      </c>
      <c r="M56" s="18" t="n">
        <v>0</v>
      </c>
      <c r="N56" s="20" t="n">
        <v>0</v>
      </c>
      <c r="O56" s="18" t="n">
        <v>0</v>
      </c>
      <c r="P56" s="20" t="n">
        <v>0</v>
      </c>
      <c r="Q56" s="18" t="n">
        <v>1.03881727</v>
      </c>
      <c r="R56" s="20" t="n">
        <v>1.02294634</v>
      </c>
    </row>
    <row r="57" spans="1:18">
      <c r="A57" s="15" t="s">
        <v>454</v>
      </c>
      <c r="B57" s="17" t="n">
        <v>6513</v>
      </c>
      <c r="C57" s="18">
        <f>(0.0/B57*100)</f>
        <v/>
      </c>
      <c r="D57" s="19" t="n">
        <v>6513</v>
      </c>
      <c r="E57" s="18" t="n">
        <v>91.39439799</v>
      </c>
      <c r="F57" s="20" t="n">
        <v>1.81275885</v>
      </c>
      <c r="G57" s="18" t="n">
        <v>0.32478298</v>
      </c>
      <c r="H57" s="20" t="n">
        <v>0.32182289</v>
      </c>
      <c r="I57" s="18" t="n">
        <v>7.83743287</v>
      </c>
      <c r="J57" s="20" t="n">
        <v>1.71887337</v>
      </c>
      <c r="K57" s="18" t="s">
        <v>404</v>
      </c>
      <c r="L57" s="20" t="s">
        <v>404</v>
      </c>
      <c r="M57" s="18" t="n">
        <v>0</v>
      </c>
      <c r="N57" s="20" t="n">
        <v>0</v>
      </c>
      <c r="O57" s="18" t="n">
        <v>0</v>
      </c>
      <c r="P57" s="20" t="n">
        <v>0</v>
      </c>
      <c r="Q57" s="18" t="n">
        <v>0.44338616</v>
      </c>
      <c r="R57" s="20" t="n">
        <v>0.45922161</v>
      </c>
    </row>
    <row r="58" spans="1:18">
      <c r="A58" s="15" t="s">
        <v>455</v>
      </c>
      <c r="B58" s="17" t="n">
        <v>7267</v>
      </c>
      <c r="C58" s="18">
        <f>(0.0/B58*100)</f>
        <v/>
      </c>
      <c r="D58" s="19" t="n">
        <v>7267</v>
      </c>
      <c r="E58" s="18" t="n">
        <v>70.7329713</v>
      </c>
      <c r="F58" s="20" t="n">
        <v>3.56584518</v>
      </c>
      <c r="G58" s="18" t="n">
        <v>3.7683999</v>
      </c>
      <c r="H58" s="20" t="n">
        <v>1.20114922</v>
      </c>
      <c r="I58" s="18" t="n">
        <v>19.63074598</v>
      </c>
      <c r="J58" s="20" t="n">
        <v>2.99224113</v>
      </c>
      <c r="K58" s="18" t="s">
        <v>404</v>
      </c>
      <c r="L58" s="20" t="s">
        <v>404</v>
      </c>
      <c r="M58" s="18" t="n">
        <v>0</v>
      </c>
      <c r="N58" s="20" t="n">
        <v>0</v>
      </c>
      <c r="O58" s="18" t="n">
        <v>0</v>
      </c>
      <c r="P58" s="20" t="n">
        <v>0</v>
      </c>
      <c r="Q58" s="18" t="n">
        <v>5.86788282</v>
      </c>
      <c r="R58" s="20" t="n">
        <v>1.77871468</v>
      </c>
    </row>
    <row r="59" spans="1:18">
      <c r="A59" s="15" t="s">
        <v>456</v>
      </c>
      <c r="B59" s="17" t="n">
        <v>4826</v>
      </c>
      <c r="C59" s="18">
        <f>(0.0/B59*100)</f>
        <v/>
      </c>
      <c r="D59" s="19" t="n">
        <v>4826</v>
      </c>
      <c r="E59" s="18" t="n">
        <v>62.35509197</v>
      </c>
      <c r="F59" s="20" t="n">
        <v>1.39859438</v>
      </c>
      <c r="G59" s="18" t="n">
        <v>12.23085205</v>
      </c>
      <c r="H59" s="20" t="n">
        <v>0.99632851</v>
      </c>
      <c r="I59" s="18" t="n">
        <v>17.1248323</v>
      </c>
      <c r="J59" s="20" t="n">
        <v>1.04258793</v>
      </c>
      <c r="K59" s="18" t="s">
        <v>404</v>
      </c>
      <c r="L59" s="20" t="s">
        <v>404</v>
      </c>
      <c r="M59" s="18" t="n">
        <v>0</v>
      </c>
      <c r="N59" s="20" t="n">
        <v>0</v>
      </c>
      <c r="O59" s="18" t="n">
        <v>0</v>
      </c>
      <c r="P59" s="20" t="n">
        <v>0</v>
      </c>
      <c r="Q59" s="18" t="n">
        <v>8.28922367</v>
      </c>
      <c r="R59" s="20" t="n">
        <v>0.47558762</v>
      </c>
    </row>
    <row r="60" spans="1:18">
      <c r="A60" s="15" t="s">
        <v>457</v>
      </c>
      <c r="B60" s="17" t="n">
        <v>4546</v>
      </c>
      <c r="C60" s="18">
        <f>(0.0/B60*100)</f>
        <v/>
      </c>
      <c r="D60" s="19" t="n">
        <v>4546</v>
      </c>
      <c r="E60" s="18" t="n">
        <v>32.62006781</v>
      </c>
      <c r="F60" s="20" t="n">
        <v>3.43668362</v>
      </c>
      <c r="G60" s="18" t="n">
        <v>7.97090203</v>
      </c>
      <c r="H60" s="20" t="n">
        <v>1.88583175</v>
      </c>
      <c r="I60" s="18" t="n">
        <v>42.18557825</v>
      </c>
      <c r="J60" s="20" t="n">
        <v>3.50587304</v>
      </c>
      <c r="K60" s="18" t="s">
        <v>404</v>
      </c>
      <c r="L60" s="20" t="s">
        <v>404</v>
      </c>
      <c r="M60" s="18" t="n">
        <v>0</v>
      </c>
      <c r="N60" s="20" t="n">
        <v>0</v>
      </c>
      <c r="O60" s="18" t="n">
        <v>0</v>
      </c>
      <c r="P60" s="20" t="n">
        <v>0</v>
      </c>
      <c r="Q60" s="18" t="n">
        <v>17.22345191</v>
      </c>
      <c r="R60" s="20" t="n">
        <v>2.66308895</v>
      </c>
    </row>
    <row r="61" spans="1:18">
      <c r="A61" s="15" t="s">
        <v>458</v>
      </c>
      <c r="B61" s="17" t="n">
        <v>6525</v>
      </c>
      <c r="C61" s="18">
        <f>(0.0/B61*100)</f>
        <v/>
      </c>
      <c r="D61" s="19" t="n">
        <v>6525</v>
      </c>
      <c r="E61" s="18" t="n">
        <v>71.42065974</v>
      </c>
      <c r="F61" s="20" t="n">
        <v>2.74125195</v>
      </c>
      <c r="G61" s="18" t="n">
        <v>6.4801151</v>
      </c>
      <c r="H61" s="20" t="n">
        <v>1.06955285</v>
      </c>
      <c r="I61" s="18" t="n">
        <v>19.98741394</v>
      </c>
      <c r="J61" s="20" t="n">
        <v>2.45944773</v>
      </c>
      <c r="K61" s="18" t="s">
        <v>404</v>
      </c>
      <c r="L61" s="20" t="s">
        <v>404</v>
      </c>
      <c r="M61" s="18" t="n">
        <v>0</v>
      </c>
      <c r="N61" s="20" t="n">
        <v>0</v>
      </c>
      <c r="O61" s="18" t="n">
        <v>0</v>
      </c>
      <c r="P61" s="20" t="n">
        <v>0</v>
      </c>
      <c r="Q61" s="18" t="n">
        <v>2.11181122</v>
      </c>
      <c r="R61" s="20" t="n">
        <v>0.6651713500000001</v>
      </c>
    </row>
    <row r="62" spans="1:18">
      <c r="A62" s="15" t="s">
        <v>459</v>
      </c>
      <c r="B62" s="17" t="n">
        <v>4476</v>
      </c>
      <c r="C62" s="18">
        <f>(0.0/B62*100)</f>
        <v/>
      </c>
      <c r="D62" s="19" t="n">
        <v>4476</v>
      </c>
      <c r="E62" s="18" t="n">
        <v>69.67871504</v>
      </c>
      <c r="F62" s="20" t="n">
        <v>0.06407261</v>
      </c>
      <c r="G62" s="18" t="n">
        <v>5.41380049</v>
      </c>
      <c r="H62" s="20" t="n">
        <v>0.02182908</v>
      </c>
      <c r="I62" s="18" t="n">
        <v>22.31623099</v>
      </c>
      <c r="J62" s="20" t="n">
        <v>0.06477953</v>
      </c>
      <c r="K62" s="18" t="s">
        <v>404</v>
      </c>
      <c r="L62" s="20" t="s">
        <v>404</v>
      </c>
      <c r="M62" s="18" t="n">
        <v>0</v>
      </c>
      <c r="N62" s="20" t="n">
        <v>0</v>
      </c>
      <c r="O62" s="18" t="n">
        <v>0</v>
      </c>
      <c r="P62" s="20" t="n">
        <v>0</v>
      </c>
      <c r="Q62" s="18" t="n">
        <v>2.59125348</v>
      </c>
      <c r="R62" s="20" t="n">
        <v>0.01778128</v>
      </c>
    </row>
    <row r="63" spans="1:18">
      <c r="A63" s="15" t="s">
        <v>460</v>
      </c>
      <c r="B63" s="17" t="n">
        <v>5324</v>
      </c>
      <c r="C63" s="18">
        <f>(0.0/B63*100)</f>
        <v/>
      </c>
      <c r="D63" s="19" t="n">
        <v>5324</v>
      </c>
      <c r="E63" s="18" t="n">
        <v>84.55687095</v>
      </c>
      <c r="F63" s="20" t="n">
        <v>0.10064334</v>
      </c>
      <c r="G63" s="18" t="n">
        <v>4.62024034</v>
      </c>
      <c r="H63" s="20" t="n">
        <v>0.05550151</v>
      </c>
      <c r="I63" s="18" t="n">
        <v>0.68144013</v>
      </c>
      <c r="J63" s="20" t="n">
        <v>0.0172187</v>
      </c>
      <c r="K63" s="18" t="s">
        <v>404</v>
      </c>
      <c r="L63" s="20" t="s">
        <v>404</v>
      </c>
      <c r="M63" s="18" t="n">
        <v>0</v>
      </c>
      <c r="N63" s="20" t="n">
        <v>0</v>
      </c>
      <c r="O63" s="18" t="n">
        <v>0</v>
      </c>
      <c r="P63" s="20" t="n">
        <v>0</v>
      </c>
      <c r="Q63" s="18" t="n">
        <v>10.14144858</v>
      </c>
      <c r="R63" s="20" t="n">
        <v>0.07719221</v>
      </c>
    </row>
    <row r="64" spans="1:18">
      <c r="A64" s="15" t="s">
        <v>461</v>
      </c>
      <c r="B64" s="17" t="n">
        <v>3634</v>
      </c>
      <c r="C64" s="18">
        <f>(27.0/B64*100)</f>
        <v/>
      </c>
      <c r="D64" s="19" t="n">
        <v>3607</v>
      </c>
      <c r="E64" s="18" t="n">
        <v>37.84217189</v>
      </c>
      <c r="F64" s="20" t="n">
        <v>0.11520077</v>
      </c>
      <c r="G64" s="18" t="n">
        <v>15.36237416</v>
      </c>
      <c r="H64" s="20" t="n">
        <v>0.07927542</v>
      </c>
      <c r="I64" s="18" t="n">
        <v>10.26655159</v>
      </c>
      <c r="J64" s="20" t="n">
        <v>0.03153155</v>
      </c>
      <c r="K64" s="18" t="s">
        <v>404</v>
      </c>
      <c r="L64" s="20" t="s">
        <v>404</v>
      </c>
      <c r="M64" s="18" t="n">
        <v>0.22463895</v>
      </c>
      <c r="N64" s="20" t="n">
        <v>0.01024975</v>
      </c>
      <c r="O64" s="18" t="n">
        <v>0</v>
      </c>
      <c r="P64" s="20" t="n">
        <v>0</v>
      </c>
      <c r="Q64" s="18" t="n">
        <v>36.30426341</v>
      </c>
      <c r="R64" s="20" t="n">
        <v>0.11381294</v>
      </c>
    </row>
    <row r="65" spans="1:18">
      <c r="A65" s="15" t="s">
        <v>462</v>
      </c>
      <c r="B65" s="17" t="n">
        <v>5325</v>
      </c>
      <c r="C65" s="18">
        <f>(0.0/B65*100)</f>
        <v/>
      </c>
      <c r="D65" s="19" t="n">
        <v>5325</v>
      </c>
      <c r="E65" s="18" t="n">
        <v>84.14806289000001</v>
      </c>
      <c r="F65" s="20" t="n">
        <v>2.62065701</v>
      </c>
      <c r="G65" s="18" t="n">
        <v>8.19697485</v>
      </c>
      <c r="H65" s="20" t="n">
        <v>1.9357636</v>
      </c>
      <c r="I65" s="18" t="n">
        <v>4.1470365</v>
      </c>
      <c r="J65" s="20" t="n">
        <v>1.1573772</v>
      </c>
      <c r="K65" s="18" t="s">
        <v>404</v>
      </c>
      <c r="L65" s="20" t="s">
        <v>404</v>
      </c>
      <c r="M65" s="18" t="n">
        <v>0</v>
      </c>
      <c r="N65" s="20" t="n">
        <v>0</v>
      </c>
      <c r="O65" s="18" t="n">
        <v>0</v>
      </c>
      <c r="P65" s="20" t="n">
        <v>0</v>
      </c>
      <c r="Q65" s="18" t="n">
        <v>3.50792576</v>
      </c>
      <c r="R65" s="20" t="n">
        <v>1.26703805</v>
      </c>
    </row>
    <row r="66" spans="1:18">
      <c r="A66" s="15" t="s">
        <v>463</v>
      </c>
      <c r="B66" s="17" t="n">
        <v>5665</v>
      </c>
      <c r="C66" s="18">
        <f>(0.0/B66*100)</f>
        <v/>
      </c>
      <c r="D66" s="19" t="n">
        <v>5665</v>
      </c>
      <c r="E66" s="18" t="n">
        <v>99.4258378</v>
      </c>
      <c r="F66" s="20" t="n">
        <v>0.04033036</v>
      </c>
      <c r="G66" s="18" t="n">
        <v>0</v>
      </c>
      <c r="H66" s="20" t="n">
        <v>0</v>
      </c>
      <c r="I66" s="18" t="n">
        <v>0.5741622</v>
      </c>
      <c r="J66" s="20" t="n">
        <v>0.04033036</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62.86458415</v>
      </c>
      <c r="F67" s="20" t="n">
        <v>3.17924376</v>
      </c>
      <c r="G67" s="18" t="n">
        <v>3.09466963</v>
      </c>
      <c r="H67" s="20" t="n">
        <v>1.17145957</v>
      </c>
      <c r="I67" s="18" t="n">
        <v>31.68970568</v>
      </c>
      <c r="J67" s="20" t="n">
        <v>3.03070079</v>
      </c>
      <c r="K67" s="18" t="s">
        <v>404</v>
      </c>
      <c r="L67" s="20" t="s">
        <v>404</v>
      </c>
      <c r="M67" s="18" t="n">
        <v>0</v>
      </c>
      <c r="N67" s="20" t="n">
        <v>0</v>
      </c>
      <c r="O67" s="18" t="n">
        <v>0</v>
      </c>
      <c r="P67" s="20" t="n">
        <v>0</v>
      </c>
      <c r="Q67" s="18" t="n">
        <v>2.35104053</v>
      </c>
      <c r="R67" s="20" t="n">
        <v>0.94069548</v>
      </c>
    </row>
    <row r="68" spans="1:18">
      <c r="A68" s="15" t="s">
        <v>465</v>
      </c>
      <c r="B68" s="17" t="n">
        <v>12083</v>
      </c>
      <c r="C68" s="18">
        <f>(0.0/B68*100)</f>
        <v/>
      </c>
      <c r="D68" s="19" t="n">
        <v>12083</v>
      </c>
      <c r="E68" s="18" t="n">
        <v>88.17065095</v>
      </c>
      <c r="F68" s="20" t="n">
        <v>0.06341677</v>
      </c>
      <c r="G68" s="18" t="n">
        <v>7.88408002</v>
      </c>
      <c r="H68" s="20" t="n">
        <v>0.05648123</v>
      </c>
      <c r="I68" s="18" t="n">
        <v>3.92982657</v>
      </c>
      <c r="J68" s="20" t="n">
        <v>0.03811237</v>
      </c>
      <c r="K68" s="18" t="s">
        <v>404</v>
      </c>
      <c r="L68" s="20" t="s">
        <v>404</v>
      </c>
      <c r="M68" s="18" t="n">
        <v>0</v>
      </c>
      <c r="N68" s="20" t="n">
        <v>0</v>
      </c>
      <c r="O68" s="18" t="n">
        <v>0</v>
      </c>
      <c r="P68" s="20" t="n">
        <v>0</v>
      </c>
      <c r="Q68" s="18" t="n">
        <v>0.01544246</v>
      </c>
      <c r="R68" s="20" t="n">
        <v>0.00545931</v>
      </c>
    </row>
    <row r="69" spans="1:18">
      <c r="A69" s="15" t="s">
        <v>466</v>
      </c>
      <c r="B69" s="17" t="n">
        <v>4876</v>
      </c>
      <c r="C69" s="18">
        <f>(0.0/B69*100)</f>
        <v/>
      </c>
      <c r="D69" s="19" t="n">
        <v>4876</v>
      </c>
      <c r="E69" s="18" t="n">
        <v>79.4029742</v>
      </c>
      <c r="F69" s="20" t="n">
        <v>3.33859549</v>
      </c>
      <c r="G69" s="18" t="n">
        <v>14.90423634</v>
      </c>
      <c r="H69" s="20" t="n">
        <v>2.77472131</v>
      </c>
      <c r="I69" s="18" t="n">
        <v>2.47166893</v>
      </c>
      <c r="J69" s="20" t="n">
        <v>1.38414203</v>
      </c>
      <c r="K69" s="18" t="s">
        <v>404</v>
      </c>
      <c r="L69" s="20" t="s">
        <v>404</v>
      </c>
      <c r="M69" s="18" t="n">
        <v>0</v>
      </c>
      <c r="N69" s="20" t="n">
        <v>0</v>
      </c>
      <c r="O69" s="18" t="n">
        <v>0</v>
      </c>
      <c r="P69" s="20" t="n">
        <v>0</v>
      </c>
      <c r="Q69" s="18" t="n">
        <v>3.22112053</v>
      </c>
      <c r="R69" s="20" t="n">
        <v>1.44736298</v>
      </c>
    </row>
    <row r="70" spans="1:18">
      <c r="A70" s="15" t="s">
        <v>467</v>
      </c>
      <c r="B70" s="17" t="n">
        <v>6036</v>
      </c>
      <c r="C70" s="18">
        <f>(0.0/B70*100)</f>
        <v/>
      </c>
      <c r="D70" s="19" t="n">
        <v>6036</v>
      </c>
      <c r="E70" s="18" t="n">
        <v>93.62818045</v>
      </c>
      <c r="F70" s="20" t="n">
        <v>1.93971052</v>
      </c>
      <c r="G70" s="18" t="n">
        <v>4.29421664</v>
      </c>
      <c r="H70" s="20" t="n">
        <v>1.46411395</v>
      </c>
      <c r="I70" s="18" t="n">
        <v>1.44198678</v>
      </c>
      <c r="J70" s="20" t="n">
        <v>0.66796932</v>
      </c>
      <c r="K70" s="18" t="s">
        <v>404</v>
      </c>
      <c r="L70" s="20" t="s">
        <v>404</v>
      </c>
      <c r="M70" s="18" t="n">
        <v>0</v>
      </c>
      <c r="N70" s="20" t="n">
        <v>0</v>
      </c>
      <c r="O70" s="18" t="n">
        <v>0</v>
      </c>
      <c r="P70" s="20" t="n">
        <v>0</v>
      </c>
      <c r="Q70" s="18" t="n">
        <v>0.6356161299999999</v>
      </c>
      <c r="R70" s="20" t="n">
        <v>0.75718873</v>
      </c>
    </row>
    <row r="71" spans="1:18">
      <c r="A71" s="15" t="s">
        <v>468</v>
      </c>
      <c r="B71" s="17" t="n">
        <v>6115</v>
      </c>
      <c r="C71" s="18">
        <f>(0.0/B71*100)</f>
        <v/>
      </c>
      <c r="D71" s="19" t="n">
        <v>6115</v>
      </c>
      <c r="E71" s="18" t="n">
        <v>94.66621748999999</v>
      </c>
      <c r="F71" s="20" t="n">
        <v>0.80816938</v>
      </c>
      <c r="G71" s="18" t="n">
        <v>3.49914499</v>
      </c>
      <c r="H71" s="20" t="n">
        <v>0.05360327</v>
      </c>
      <c r="I71" s="18" t="n">
        <v>1.3631425</v>
      </c>
      <c r="J71" s="20" t="n">
        <v>0.82493561</v>
      </c>
      <c r="K71" s="18" t="s">
        <v>404</v>
      </c>
      <c r="L71" s="20" t="s">
        <v>404</v>
      </c>
      <c r="M71" s="18" t="n">
        <v>0</v>
      </c>
      <c r="N71" s="20" t="n">
        <v>0</v>
      </c>
      <c r="O71" s="18" t="n">
        <v>0</v>
      </c>
      <c r="P71" s="20" t="n">
        <v>0</v>
      </c>
      <c r="Q71" s="18" t="n">
        <v>0.47149502</v>
      </c>
      <c r="R71" s="20" t="n">
        <v>0.00898812</v>
      </c>
    </row>
    <row r="72" spans="1:18">
      <c r="A72" s="15" t="s">
        <v>469</v>
      </c>
      <c r="B72" s="17" t="n">
        <v>7708</v>
      </c>
      <c r="C72" s="18">
        <f>(0.0/B72*100)</f>
        <v/>
      </c>
      <c r="D72" s="19" t="n">
        <v>7708</v>
      </c>
      <c r="E72" s="18" t="n">
        <v>85.30509677000001</v>
      </c>
      <c r="F72" s="20" t="n">
        <v>2.4095026</v>
      </c>
      <c r="G72" s="18" t="n">
        <v>5.45453969</v>
      </c>
      <c r="H72" s="20" t="n">
        <v>1.65153588</v>
      </c>
      <c r="I72" s="18" t="n">
        <v>7.94872337</v>
      </c>
      <c r="J72" s="20" t="n">
        <v>1.89748872</v>
      </c>
      <c r="K72" s="18" t="s">
        <v>404</v>
      </c>
      <c r="L72" s="20" t="s">
        <v>404</v>
      </c>
      <c r="M72" s="18" t="n">
        <v>0</v>
      </c>
      <c r="N72" s="20" t="n">
        <v>0</v>
      </c>
      <c r="O72" s="18" t="n">
        <v>0</v>
      </c>
      <c r="P72" s="20" t="n">
        <v>0</v>
      </c>
      <c r="Q72" s="18" t="n">
        <v>1.29164017</v>
      </c>
      <c r="R72" s="20" t="n">
        <v>0.80420174</v>
      </c>
    </row>
    <row r="73" spans="1:18">
      <c r="A73" s="15" t="s">
        <v>470</v>
      </c>
      <c r="B73" s="17" t="n">
        <v>8249</v>
      </c>
      <c r="C73" s="18">
        <f>(0.0/B73*100)</f>
        <v/>
      </c>
      <c r="D73" s="19" t="n">
        <v>8249</v>
      </c>
      <c r="E73" s="18" t="n">
        <v>94.23341502</v>
      </c>
      <c r="F73" s="20" t="n">
        <v>2.0012614</v>
      </c>
      <c r="G73" s="18" t="n">
        <v>1.91847988</v>
      </c>
      <c r="H73" s="20" t="n">
        <v>1.08088158</v>
      </c>
      <c r="I73" s="18" t="n">
        <v>3.13130777</v>
      </c>
      <c r="J73" s="20" t="n">
        <v>1.29605196</v>
      </c>
      <c r="K73" s="18" t="s">
        <v>404</v>
      </c>
      <c r="L73" s="20" t="s">
        <v>404</v>
      </c>
      <c r="M73" s="18" t="n">
        <v>0</v>
      </c>
      <c r="N73" s="20" t="n">
        <v>0</v>
      </c>
      <c r="O73" s="18" t="n">
        <v>0</v>
      </c>
      <c r="P73" s="20" t="n">
        <v>0</v>
      </c>
      <c r="Q73" s="18" t="n">
        <v>0.71679733</v>
      </c>
      <c r="R73" s="20" t="n">
        <v>0.72298555</v>
      </c>
    </row>
    <row r="74" spans="1:18">
      <c r="A74" s="15" t="s">
        <v>471</v>
      </c>
      <c r="B74" s="17" t="n">
        <v>4692</v>
      </c>
      <c r="C74" s="18">
        <f>(484.0/B74*100)</f>
        <v/>
      </c>
      <c r="D74" s="19" t="n">
        <v>4208</v>
      </c>
      <c r="E74" s="18" t="n">
        <v>59.04260333</v>
      </c>
      <c r="F74" s="20" t="n">
        <v>0.27486446</v>
      </c>
      <c r="G74" s="18" t="n">
        <v>8.667260349999999</v>
      </c>
      <c r="H74" s="20" t="n">
        <v>0.16123362</v>
      </c>
      <c r="I74" s="18" t="n">
        <v>24.19725301</v>
      </c>
      <c r="J74" s="20" t="n">
        <v>0.25005307</v>
      </c>
      <c r="K74" s="18" t="s">
        <v>404</v>
      </c>
      <c r="L74" s="20" t="s">
        <v>404</v>
      </c>
      <c r="M74" s="18" t="n">
        <v>0</v>
      </c>
      <c r="N74" s="20" t="n">
        <v>0</v>
      </c>
      <c r="O74" s="18" t="n">
        <v>0</v>
      </c>
      <c r="P74" s="20" t="n">
        <v>0</v>
      </c>
      <c r="Q74" s="18" t="n">
        <v>8.092883309999999</v>
      </c>
      <c r="R74" s="20" t="n">
        <v>0.11774146</v>
      </c>
    </row>
    <row r="75" spans="1:18">
      <c r="A75" s="15" t="s">
        <v>472</v>
      </c>
      <c r="B75" s="17" t="n">
        <v>5375</v>
      </c>
      <c r="C75" s="18">
        <f>(483.0/B75*100)</f>
        <v/>
      </c>
      <c r="D75" s="19" t="n">
        <v>4892</v>
      </c>
      <c r="E75" s="18" t="n">
        <v>20.68317834</v>
      </c>
      <c r="F75" s="20" t="n">
        <v>3.37192031</v>
      </c>
      <c r="G75" s="18" t="n">
        <v>38.45380116</v>
      </c>
      <c r="H75" s="20" t="n">
        <v>3.98464633</v>
      </c>
      <c r="I75" s="18" t="n">
        <v>38.74063832</v>
      </c>
      <c r="J75" s="20" t="n">
        <v>4.21663447</v>
      </c>
      <c r="K75" s="18" t="s">
        <v>404</v>
      </c>
      <c r="L75" s="20" t="s">
        <v>404</v>
      </c>
      <c r="M75" s="18" t="n">
        <v>0</v>
      </c>
      <c r="N75" s="20" t="n">
        <v>0</v>
      </c>
      <c r="O75" s="18" t="n">
        <v>0</v>
      </c>
      <c r="P75" s="20" t="n">
        <v>0</v>
      </c>
      <c r="Q75" s="18" t="n">
        <v>2.12238218</v>
      </c>
      <c r="R75" s="20" t="n">
        <v>1.25295691</v>
      </c>
    </row>
    <row r="76" spans="1:18">
      <c r="A76" s="15" t="s">
        <v>473</v>
      </c>
      <c r="B76" s="17" t="n">
        <v>14167</v>
      </c>
      <c r="C76" s="18">
        <f>(1400.0/B76*100)</f>
        <v/>
      </c>
      <c r="D76" s="19" t="n">
        <v>12767</v>
      </c>
      <c r="E76" s="18" t="n">
        <v>89.51855397</v>
      </c>
      <c r="F76" s="20" t="n">
        <v>1.9285698</v>
      </c>
      <c r="G76" s="18" t="n">
        <v>1.81885735</v>
      </c>
      <c r="H76" s="20" t="n">
        <v>0.30203717</v>
      </c>
      <c r="I76" s="18" t="n">
        <v>7.9648521</v>
      </c>
      <c r="J76" s="20" t="n">
        <v>1.83188818</v>
      </c>
      <c r="K76" s="18" t="s">
        <v>404</v>
      </c>
      <c r="L76" s="20" t="s">
        <v>404</v>
      </c>
      <c r="M76" s="18" t="n">
        <v>0</v>
      </c>
      <c r="N76" s="20" t="n">
        <v>0</v>
      </c>
      <c r="O76" s="18" t="n">
        <v>0</v>
      </c>
      <c r="P76" s="20" t="n">
        <v>0</v>
      </c>
      <c r="Q76" s="18" t="n">
        <v>0.6977365800000001</v>
      </c>
      <c r="R76" s="20" t="n">
        <v>0.4715484</v>
      </c>
    </row>
    <row r="77" spans="1:18">
      <c r="A77" s="15" t="s">
        <v>474</v>
      </c>
      <c r="B77" s="17" t="n">
        <v>6062</v>
      </c>
      <c r="C77" s="18">
        <f>(0.0/B77*100)</f>
        <v/>
      </c>
      <c r="D77" s="19" t="n">
        <v>6062</v>
      </c>
      <c r="E77" s="18" t="n">
        <v>28.4675704</v>
      </c>
      <c r="F77" s="20" t="n">
        <v>2.42941715</v>
      </c>
      <c r="G77" s="18" t="n">
        <v>16.63148177</v>
      </c>
      <c r="H77" s="20" t="n">
        <v>2.07955597</v>
      </c>
      <c r="I77" s="18" t="n">
        <v>53.41218697</v>
      </c>
      <c r="J77" s="20" t="n">
        <v>2.9632282</v>
      </c>
      <c r="K77" s="18" t="s">
        <v>404</v>
      </c>
      <c r="L77" s="20" t="s">
        <v>404</v>
      </c>
      <c r="M77" s="18" t="n">
        <v>0</v>
      </c>
      <c r="N77" s="20" t="n">
        <v>0</v>
      </c>
      <c r="O77" s="18" t="n">
        <v>0</v>
      </c>
      <c r="P77" s="20" t="n">
        <v>0</v>
      </c>
      <c r="Q77" s="18" t="n">
        <v>1.48876086</v>
      </c>
      <c r="R77" s="20" t="n">
        <v>0.81739195</v>
      </c>
    </row>
    <row r="78" spans="1:18">
      <c r="A78" s="15" t="s">
        <v>475</v>
      </c>
      <c r="B78" s="17" t="n">
        <v>5826</v>
      </c>
      <c r="C78" s="18">
        <f>(0.0/B78*100)</f>
        <v/>
      </c>
      <c r="D78" s="19" t="n">
        <v>5826</v>
      </c>
      <c r="E78" s="18" t="n">
        <v>59.17288068</v>
      </c>
      <c r="F78" s="20" t="n">
        <v>4.09791745</v>
      </c>
      <c r="G78" s="18" t="n">
        <v>3.7798034</v>
      </c>
      <c r="H78" s="20" t="n">
        <v>1.29682873</v>
      </c>
      <c r="I78" s="18" t="n">
        <v>26.09314771</v>
      </c>
      <c r="J78" s="20" t="n">
        <v>3.47804109</v>
      </c>
      <c r="K78" s="18" t="s">
        <v>404</v>
      </c>
      <c r="L78" s="20" t="s">
        <v>404</v>
      </c>
      <c r="M78" s="18" t="n">
        <v>0</v>
      </c>
      <c r="N78" s="20" t="n">
        <v>0</v>
      </c>
      <c r="O78" s="18" t="n">
        <v>0</v>
      </c>
      <c r="P78" s="20" t="n">
        <v>0</v>
      </c>
      <c r="Q78" s="18" t="n">
        <v>10.95416821</v>
      </c>
      <c r="R78" s="20" t="n">
        <v>2.47413855</v>
      </c>
    </row>
    <row customHeight="1" ht="25" r="79" spans="1:18">
      <c r="A79" s="15" t="s">
        <v>476</v>
      </c>
      <c r="B79" s="17" t="n">
        <v>1657</v>
      </c>
      <c r="C79" s="18">
        <f>(21.0/B79*100)</f>
        <v/>
      </c>
      <c r="D79" s="19" t="n">
        <v>1636</v>
      </c>
      <c r="E79" s="18" t="n">
        <v>35.34268058</v>
      </c>
      <c r="F79" s="20" t="n">
        <v>6.54839281</v>
      </c>
      <c r="G79" s="18" t="n">
        <v>22.49590412</v>
      </c>
      <c r="H79" s="20" t="n">
        <v>5.50745119</v>
      </c>
      <c r="I79" s="18" t="n">
        <v>38.91563295</v>
      </c>
      <c r="J79" s="20" t="n">
        <v>6.68805186</v>
      </c>
      <c r="K79" s="18" t="s">
        <v>404</v>
      </c>
      <c r="L79" s="20" t="s">
        <v>404</v>
      </c>
      <c r="M79" s="18" t="n">
        <v>0</v>
      </c>
      <c r="N79" s="20" t="n">
        <v>0</v>
      </c>
      <c r="O79" s="18" t="n">
        <v>0</v>
      </c>
      <c r="P79" s="20" t="n">
        <v>0</v>
      </c>
      <c r="Q79" s="18" t="n">
        <v>3.24578235</v>
      </c>
      <c r="R79" s="20" t="n">
        <v>1.64249892</v>
      </c>
    </row>
    <row r="80" spans="1:18">
      <c r="A80" s="15" t="s">
        <v>477</v>
      </c>
      <c r="B80" s="17" t="n">
        <v>7841</v>
      </c>
      <c r="C80" s="18">
        <f>(0.0/B80*100)</f>
        <v/>
      </c>
      <c r="D80" s="19" t="n">
        <v>7841</v>
      </c>
      <c r="E80" s="18" t="n">
        <v>90.47427327</v>
      </c>
      <c r="F80" s="20" t="n">
        <v>2.1112974</v>
      </c>
      <c r="G80" s="18" t="n">
        <v>5.49489675</v>
      </c>
      <c r="H80" s="20" t="n">
        <v>1.72420027</v>
      </c>
      <c r="I80" s="18" t="n">
        <v>4.03082998</v>
      </c>
      <c r="J80" s="20" t="n">
        <v>1.2035855</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85.3066469</v>
      </c>
      <c r="F81" s="20" t="n">
        <v>2.48320434</v>
      </c>
      <c r="G81" s="18" t="n">
        <v>3.15560247</v>
      </c>
      <c r="H81" s="20" t="n">
        <v>1.40944006</v>
      </c>
      <c r="I81" s="18" t="n">
        <v>11.53775063</v>
      </c>
      <c r="J81" s="20" t="n">
        <v>2.25361239</v>
      </c>
      <c r="K81" s="18" t="s">
        <v>404</v>
      </c>
      <c r="L81" s="20" t="s">
        <v>404</v>
      </c>
      <c r="M81" s="18" t="n">
        <v>0</v>
      </c>
      <c r="N81" s="20" t="n">
        <v>0</v>
      </c>
      <c r="O81" s="18" t="n">
        <v>0</v>
      </c>
      <c r="P81" s="20" t="n">
        <v>0</v>
      </c>
      <c r="Q81" s="18" t="n">
        <v>0</v>
      </c>
      <c r="R81" s="20" t="n">
        <v>0</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701</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63.41542011</v>
      </c>
      <c r="F7" s="20" t="n">
        <v>1.81215576</v>
      </c>
      <c r="G7" s="18" t="n">
        <v>12.50560669</v>
      </c>
      <c r="H7" s="20" t="n">
        <v>1.44086216</v>
      </c>
      <c r="I7" s="18" t="n">
        <v>22.76251098</v>
      </c>
      <c r="J7" s="20" t="n">
        <v>1.50538735</v>
      </c>
      <c r="K7" s="18" t="s">
        <v>404</v>
      </c>
      <c r="L7" s="20" t="s">
        <v>404</v>
      </c>
      <c r="M7" s="18" t="n">
        <v>0</v>
      </c>
      <c r="N7" s="20" t="n">
        <v>0</v>
      </c>
      <c r="O7" s="18" t="n">
        <v>0</v>
      </c>
      <c r="P7" s="20" t="n">
        <v>0</v>
      </c>
      <c r="Q7" s="18" t="n">
        <v>1.31646223</v>
      </c>
      <c r="R7" s="20" t="n">
        <v>0.43746472</v>
      </c>
    </row>
    <row r="8" spans="1:18">
      <c r="A8" s="15" t="s">
        <v>405</v>
      </c>
      <c r="B8" s="17" t="n">
        <v>7007</v>
      </c>
      <c r="C8" s="18">
        <f>(0.0/B8*100)</f>
        <v/>
      </c>
      <c r="D8" s="19" t="n">
        <v>7007</v>
      </c>
      <c r="E8" s="18" t="n">
        <v>26.98109598</v>
      </c>
      <c r="F8" s="20" t="n">
        <v>3.40788087</v>
      </c>
      <c r="G8" s="18" t="n">
        <v>11.306381</v>
      </c>
      <c r="H8" s="20" t="n">
        <v>2.3152154</v>
      </c>
      <c r="I8" s="18" t="n">
        <v>61.04151975</v>
      </c>
      <c r="J8" s="20" t="n">
        <v>3.50311859</v>
      </c>
      <c r="K8" s="18" t="s">
        <v>404</v>
      </c>
      <c r="L8" s="20" t="s">
        <v>404</v>
      </c>
      <c r="M8" s="18" t="n">
        <v>0</v>
      </c>
      <c r="N8" s="20" t="n">
        <v>0</v>
      </c>
      <c r="O8" s="18" t="n">
        <v>0</v>
      </c>
      <c r="P8" s="20" t="n">
        <v>0</v>
      </c>
      <c r="Q8" s="18" t="n">
        <v>0.67100327</v>
      </c>
      <c r="R8" s="20" t="n">
        <v>0.45946835</v>
      </c>
    </row>
    <row r="9" spans="1:18">
      <c r="A9" s="15" t="s">
        <v>406</v>
      </c>
      <c r="B9" s="17" t="n">
        <v>9651</v>
      </c>
      <c r="C9" s="18">
        <f>(200.0/B9*100)</f>
        <v/>
      </c>
      <c r="D9" s="19" t="n">
        <v>9451</v>
      </c>
      <c r="E9" s="18" t="n">
        <v>44.81606157</v>
      </c>
      <c r="F9" s="20" t="n">
        <v>3.21549214</v>
      </c>
      <c r="G9" s="18" t="n">
        <v>28.74714182</v>
      </c>
      <c r="H9" s="20" t="n">
        <v>2.64871948</v>
      </c>
      <c r="I9" s="18" t="n">
        <v>11.42330882</v>
      </c>
      <c r="J9" s="20" t="n">
        <v>1.94319834</v>
      </c>
      <c r="K9" s="18" t="s">
        <v>404</v>
      </c>
      <c r="L9" s="20" t="s">
        <v>404</v>
      </c>
      <c r="M9" s="18" t="n">
        <v>0</v>
      </c>
      <c r="N9" s="20" t="n">
        <v>0</v>
      </c>
      <c r="O9" s="18" t="n">
        <v>0</v>
      </c>
      <c r="P9" s="20" t="n">
        <v>0</v>
      </c>
      <c r="Q9" s="18" t="n">
        <v>15.01348779</v>
      </c>
      <c r="R9" s="20" t="n">
        <v>2.34719473</v>
      </c>
    </row>
    <row r="10" spans="1:18">
      <c r="A10" s="15" t="s">
        <v>407</v>
      </c>
      <c r="B10" s="17" t="n">
        <v>20058</v>
      </c>
      <c r="C10" s="18">
        <f>(3112.0/B10*100)</f>
        <v/>
      </c>
      <c r="D10" s="19" t="n">
        <v>16946</v>
      </c>
      <c r="E10" s="18" t="n">
        <v>39.50788439</v>
      </c>
      <c r="F10" s="20" t="n">
        <v>2.83641198</v>
      </c>
      <c r="G10" s="18" t="n">
        <v>20.31473028</v>
      </c>
      <c r="H10" s="20" t="n">
        <v>2.46427222</v>
      </c>
      <c r="I10" s="18" t="n">
        <v>38.61468813</v>
      </c>
      <c r="J10" s="20" t="n">
        <v>2.74894101</v>
      </c>
      <c r="K10" s="18" t="s">
        <v>404</v>
      </c>
      <c r="L10" s="20" t="s">
        <v>404</v>
      </c>
      <c r="M10" s="18" t="n">
        <v>0</v>
      </c>
      <c r="N10" s="20" t="n">
        <v>0</v>
      </c>
      <c r="O10" s="18" t="n">
        <v>0</v>
      </c>
      <c r="P10" s="20" t="n">
        <v>0</v>
      </c>
      <c r="Q10" s="18" t="n">
        <v>1.56269721</v>
      </c>
      <c r="R10" s="20" t="n">
        <v>0.77666754</v>
      </c>
    </row>
    <row r="11" spans="1:18">
      <c r="A11" s="15" t="s">
        <v>408</v>
      </c>
      <c r="B11" s="17" t="n">
        <v>7053</v>
      </c>
      <c r="C11" s="18">
        <f>(212.0/B11*100)</f>
        <v/>
      </c>
      <c r="D11" s="19" t="n">
        <v>6841</v>
      </c>
      <c r="E11" s="18" t="n">
        <v>51.89479226</v>
      </c>
      <c r="F11" s="20" t="n">
        <v>3.89723274</v>
      </c>
      <c r="G11" s="18" t="n">
        <v>23.21316938</v>
      </c>
      <c r="H11" s="20" t="n">
        <v>3.53692297</v>
      </c>
      <c r="I11" s="18" t="n">
        <v>24.89203836</v>
      </c>
      <c r="J11" s="20" t="n">
        <v>2.9585369</v>
      </c>
      <c r="K11" s="18" t="s">
        <v>404</v>
      </c>
      <c r="L11" s="20" t="s">
        <v>404</v>
      </c>
      <c r="M11" s="18" t="n">
        <v>0</v>
      </c>
      <c r="N11" s="20" t="n">
        <v>0</v>
      </c>
      <c r="O11" s="18" t="n">
        <v>0</v>
      </c>
      <c r="P11" s="20" t="n">
        <v>0</v>
      </c>
      <c r="Q11" s="18" t="n">
        <v>0</v>
      </c>
      <c r="R11" s="20" t="n">
        <v>0</v>
      </c>
    </row>
    <row r="12" spans="1:18">
      <c r="A12" s="15" t="s">
        <v>409</v>
      </c>
      <c r="B12" s="17" t="n">
        <v>6894</v>
      </c>
      <c r="C12" s="18">
        <f>(106.0/B12*100)</f>
        <v/>
      </c>
      <c r="D12" s="19" t="n">
        <v>6788</v>
      </c>
      <c r="E12" s="18" t="n">
        <v>25.96364991</v>
      </c>
      <c r="F12" s="20" t="n">
        <v>2.89166842</v>
      </c>
      <c r="G12" s="18" t="n">
        <v>32.78097774</v>
      </c>
      <c r="H12" s="20" t="n">
        <v>2.94076739</v>
      </c>
      <c r="I12" s="18" t="n">
        <v>39.92043975</v>
      </c>
      <c r="J12" s="20" t="n">
        <v>3.12987007</v>
      </c>
      <c r="K12" s="18" t="s">
        <v>404</v>
      </c>
      <c r="L12" s="20" t="s">
        <v>404</v>
      </c>
      <c r="M12" s="18" t="n">
        <v>0</v>
      </c>
      <c r="N12" s="20" t="n">
        <v>0</v>
      </c>
      <c r="O12" s="18" t="n">
        <v>0</v>
      </c>
      <c r="P12" s="20" t="n">
        <v>0</v>
      </c>
      <c r="Q12" s="18" t="n">
        <v>1.3349326</v>
      </c>
      <c r="R12" s="20" t="n">
        <v>0.90508255</v>
      </c>
    </row>
    <row r="13" spans="1:18">
      <c r="A13" s="15" t="s">
        <v>410</v>
      </c>
      <c r="B13" s="17" t="n">
        <v>7161</v>
      </c>
      <c r="C13" s="18">
        <f>(1175.0/B13*100)</f>
        <v/>
      </c>
      <c r="D13" s="19" t="n">
        <v>5986</v>
      </c>
      <c r="E13" s="18" t="n">
        <v>16.10304725</v>
      </c>
      <c r="F13" s="20" t="n">
        <v>2.69219612</v>
      </c>
      <c r="G13" s="18" t="n">
        <v>47.60727402</v>
      </c>
      <c r="H13" s="20" t="n">
        <v>3.54789856</v>
      </c>
      <c r="I13" s="18" t="n">
        <v>34.79951276</v>
      </c>
      <c r="J13" s="20" t="n">
        <v>3.37760017</v>
      </c>
      <c r="K13" s="18" t="s">
        <v>404</v>
      </c>
      <c r="L13" s="20" t="s">
        <v>404</v>
      </c>
      <c r="M13" s="18" t="n">
        <v>0</v>
      </c>
      <c r="N13" s="20" t="n">
        <v>0</v>
      </c>
      <c r="O13" s="18" t="n">
        <v>0</v>
      </c>
      <c r="P13" s="20" t="n">
        <v>0</v>
      </c>
      <c r="Q13" s="18" t="n">
        <v>1.49016597</v>
      </c>
      <c r="R13" s="20" t="n">
        <v>0.78904104</v>
      </c>
    </row>
    <row r="14" spans="1:18">
      <c r="A14" s="15" t="s">
        <v>411</v>
      </c>
      <c r="B14" s="17" t="n">
        <v>5587</v>
      </c>
      <c r="C14" s="18">
        <f>(0.0/B14*100)</f>
        <v/>
      </c>
      <c r="D14" s="19" t="n">
        <v>5587</v>
      </c>
      <c r="E14" s="18" t="n">
        <v>65.97920413999999</v>
      </c>
      <c r="F14" s="20" t="n">
        <v>2.5474662</v>
      </c>
      <c r="G14" s="18" t="n">
        <v>21.40474013</v>
      </c>
      <c r="H14" s="20" t="n">
        <v>2.05455237</v>
      </c>
      <c r="I14" s="18" t="n">
        <v>11.31163411</v>
      </c>
      <c r="J14" s="20" t="n">
        <v>1.91204271</v>
      </c>
      <c r="K14" s="18" t="s">
        <v>404</v>
      </c>
      <c r="L14" s="20" t="s">
        <v>404</v>
      </c>
      <c r="M14" s="18" t="n">
        <v>0</v>
      </c>
      <c r="N14" s="20" t="n">
        <v>0</v>
      </c>
      <c r="O14" s="18" t="n">
        <v>0</v>
      </c>
      <c r="P14" s="20" t="n">
        <v>0</v>
      </c>
      <c r="Q14" s="18" t="n">
        <v>1.30442163</v>
      </c>
      <c r="R14" s="20" t="n">
        <v>0.58895994</v>
      </c>
    </row>
    <row r="15" spans="1:18">
      <c r="A15" s="15" t="s">
        <v>412</v>
      </c>
      <c r="B15" s="17" t="n">
        <v>5882</v>
      </c>
      <c r="C15" s="18">
        <f>(0.0/B15*100)</f>
        <v/>
      </c>
      <c r="D15" s="19" t="n">
        <v>5882</v>
      </c>
      <c r="E15" s="18" t="n">
        <v>23.37493395</v>
      </c>
      <c r="F15" s="20" t="n">
        <v>3.10320646</v>
      </c>
      <c r="G15" s="18" t="n">
        <v>30.05846344</v>
      </c>
      <c r="H15" s="20" t="n">
        <v>3.85313831</v>
      </c>
      <c r="I15" s="18" t="n">
        <v>45.87234581</v>
      </c>
      <c r="J15" s="20" t="n">
        <v>3.96402688</v>
      </c>
      <c r="K15" s="18" t="s">
        <v>404</v>
      </c>
      <c r="L15" s="20" t="s">
        <v>404</v>
      </c>
      <c r="M15" s="18" t="n">
        <v>0</v>
      </c>
      <c r="N15" s="20" t="n">
        <v>0</v>
      </c>
      <c r="O15" s="18" t="n">
        <v>0</v>
      </c>
      <c r="P15" s="20" t="n">
        <v>0</v>
      </c>
      <c r="Q15" s="18" t="n">
        <v>0.69425679</v>
      </c>
      <c r="R15" s="20" t="n">
        <v>0.69404582</v>
      </c>
    </row>
    <row r="16" spans="1:18">
      <c r="A16" s="15" t="s">
        <v>413</v>
      </c>
      <c r="B16" s="17" t="n">
        <v>6108</v>
      </c>
      <c r="C16" s="18">
        <f>(495.0/B16*100)</f>
        <v/>
      </c>
      <c r="D16" s="19" t="n">
        <v>5613</v>
      </c>
      <c r="E16" s="18" t="n">
        <v>26.21840655</v>
      </c>
      <c r="F16" s="20" t="n">
        <v>2.76779786</v>
      </c>
      <c r="G16" s="18" t="n">
        <v>24.94168823</v>
      </c>
      <c r="H16" s="20" t="n">
        <v>3.00846362</v>
      </c>
      <c r="I16" s="18" t="n">
        <v>47.37642289</v>
      </c>
      <c r="J16" s="20" t="n">
        <v>3.20039182</v>
      </c>
      <c r="K16" s="18" t="s">
        <v>404</v>
      </c>
      <c r="L16" s="20" t="s">
        <v>404</v>
      </c>
      <c r="M16" s="18" t="n">
        <v>0</v>
      </c>
      <c r="N16" s="20" t="n">
        <v>0</v>
      </c>
      <c r="O16" s="18" t="n">
        <v>0</v>
      </c>
      <c r="P16" s="20" t="n">
        <v>0</v>
      </c>
      <c r="Q16" s="18" t="n">
        <v>1.46348234</v>
      </c>
      <c r="R16" s="20" t="n">
        <v>0.82346312</v>
      </c>
    </row>
    <row r="17" spans="1:18">
      <c r="A17" s="15" t="s">
        <v>414</v>
      </c>
      <c r="B17" s="17" t="n">
        <v>6504</v>
      </c>
      <c r="C17" s="18">
        <f>(1325.0/B17*100)</f>
        <v/>
      </c>
      <c r="D17" s="19" t="n">
        <v>5179</v>
      </c>
      <c r="E17" s="18" t="n">
        <v>43.65476916</v>
      </c>
      <c r="F17" s="20" t="n">
        <v>2.94188732</v>
      </c>
      <c r="G17" s="18" t="n">
        <v>22.82126693</v>
      </c>
      <c r="H17" s="20" t="n">
        <v>2.99504922</v>
      </c>
      <c r="I17" s="18" t="n">
        <v>32.59714408</v>
      </c>
      <c r="J17" s="20" t="n">
        <v>2.9334662</v>
      </c>
      <c r="K17" s="18" t="s">
        <v>404</v>
      </c>
      <c r="L17" s="20" t="s">
        <v>404</v>
      </c>
      <c r="M17" s="18" t="n">
        <v>0</v>
      </c>
      <c r="N17" s="20" t="n">
        <v>0</v>
      </c>
      <c r="O17" s="18" t="n">
        <v>0</v>
      </c>
      <c r="P17" s="20" t="n">
        <v>0</v>
      </c>
      <c r="Q17" s="18" t="n">
        <v>0.92681983</v>
      </c>
      <c r="R17" s="20" t="n">
        <v>0.65511019</v>
      </c>
    </row>
    <row r="18" spans="1:18">
      <c r="A18" s="15" t="s">
        <v>415</v>
      </c>
      <c r="B18" s="17" t="n">
        <v>5532</v>
      </c>
      <c r="C18" s="18">
        <f>(0.0/B18*100)</f>
        <v/>
      </c>
      <c r="D18" s="19" t="n">
        <v>5532</v>
      </c>
      <c r="E18" s="18" t="n">
        <v>7.55803411</v>
      </c>
      <c r="F18" s="20" t="n">
        <v>2.09606944</v>
      </c>
      <c r="G18" s="18" t="n">
        <v>11.16254132</v>
      </c>
      <c r="H18" s="20" t="n">
        <v>1.7864749</v>
      </c>
      <c r="I18" s="18" t="n">
        <v>79.62564427</v>
      </c>
      <c r="J18" s="20" t="n">
        <v>2.93379227</v>
      </c>
      <c r="K18" s="18" t="s">
        <v>404</v>
      </c>
      <c r="L18" s="20" t="s">
        <v>404</v>
      </c>
      <c r="M18" s="18" t="n">
        <v>0</v>
      </c>
      <c r="N18" s="20" t="n">
        <v>0</v>
      </c>
      <c r="O18" s="18" t="n">
        <v>0</v>
      </c>
      <c r="P18" s="20" t="n">
        <v>0</v>
      </c>
      <c r="Q18" s="18" t="n">
        <v>1.6537803</v>
      </c>
      <c r="R18" s="20" t="n">
        <v>0.97406627</v>
      </c>
    </row>
    <row r="19" spans="1:18">
      <c r="A19" s="15" t="s">
        <v>416</v>
      </c>
      <c r="B19" s="17" t="n">
        <v>5658</v>
      </c>
      <c r="C19" s="18">
        <f>(327.0/B19*100)</f>
        <v/>
      </c>
      <c r="D19" s="19" t="n">
        <v>5331</v>
      </c>
      <c r="E19" s="18" t="n">
        <v>36.17253428</v>
      </c>
      <c r="F19" s="20" t="n">
        <v>2.98881138</v>
      </c>
      <c r="G19" s="18" t="n">
        <v>34.82334241</v>
      </c>
      <c r="H19" s="20" t="n">
        <v>3.47912895</v>
      </c>
      <c r="I19" s="18" t="n">
        <v>27.8224168</v>
      </c>
      <c r="J19" s="20" t="n">
        <v>3.61612151</v>
      </c>
      <c r="K19" s="18" t="s">
        <v>404</v>
      </c>
      <c r="L19" s="20" t="s">
        <v>404</v>
      </c>
      <c r="M19" s="18" t="n">
        <v>0</v>
      </c>
      <c r="N19" s="20" t="n">
        <v>0</v>
      </c>
      <c r="O19" s="18" t="n">
        <v>0</v>
      </c>
      <c r="P19" s="20" t="n">
        <v>0</v>
      </c>
      <c r="Q19" s="18" t="n">
        <v>1.1817065</v>
      </c>
      <c r="R19" s="20" t="n">
        <v>0.91809969</v>
      </c>
    </row>
    <row r="20" spans="1:18">
      <c r="A20" s="15" t="s">
        <v>417</v>
      </c>
      <c r="B20" s="17" t="n">
        <v>3371</v>
      </c>
      <c r="C20" s="18">
        <f>(24.0/B20*100)</f>
        <v/>
      </c>
      <c r="D20" s="19" t="n">
        <v>3347</v>
      </c>
      <c r="E20" s="18" t="n">
        <v>58.43146556</v>
      </c>
      <c r="F20" s="20" t="n">
        <v>0.28854155</v>
      </c>
      <c r="G20" s="18" t="n">
        <v>23.20896803</v>
      </c>
      <c r="H20" s="20" t="n">
        <v>0.24657873</v>
      </c>
      <c r="I20" s="18" t="n">
        <v>9.691010909999999</v>
      </c>
      <c r="J20" s="20" t="n">
        <v>0.15673535</v>
      </c>
      <c r="K20" s="18" t="s">
        <v>404</v>
      </c>
      <c r="L20" s="20" t="s">
        <v>404</v>
      </c>
      <c r="M20" s="18" t="n">
        <v>0</v>
      </c>
      <c r="N20" s="20" t="n">
        <v>0</v>
      </c>
      <c r="O20" s="18" t="n">
        <v>0</v>
      </c>
      <c r="P20" s="20" t="n">
        <v>0</v>
      </c>
      <c r="Q20" s="18" t="n">
        <v>8.668555509999999</v>
      </c>
      <c r="R20" s="20" t="n">
        <v>0.13420461</v>
      </c>
    </row>
    <row r="21" spans="1:18">
      <c r="A21" s="15" t="s">
        <v>418</v>
      </c>
      <c r="B21" s="17" t="n">
        <v>5741</v>
      </c>
      <c r="C21" s="18">
        <f>(0.0/B21*100)</f>
        <v/>
      </c>
      <c r="D21" s="19" t="n">
        <v>5741</v>
      </c>
      <c r="E21" s="18" t="n">
        <v>81.7900937</v>
      </c>
      <c r="F21" s="20" t="n">
        <v>3.12021977</v>
      </c>
      <c r="G21" s="18" t="n">
        <v>6.07001015</v>
      </c>
      <c r="H21" s="20" t="n">
        <v>1.71228039</v>
      </c>
      <c r="I21" s="18" t="n">
        <v>12.13989615</v>
      </c>
      <c r="J21" s="20" t="n">
        <v>2.61040277</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58.00787387</v>
      </c>
      <c r="F22" s="20" t="n">
        <v>4.04893298</v>
      </c>
      <c r="G22" s="18" t="n">
        <v>23.92509492</v>
      </c>
      <c r="H22" s="20" t="n">
        <v>3.5945948</v>
      </c>
      <c r="I22" s="18" t="n">
        <v>14.93969043</v>
      </c>
      <c r="J22" s="20" t="n">
        <v>3.14289019</v>
      </c>
      <c r="K22" s="18" t="s">
        <v>404</v>
      </c>
      <c r="L22" s="20" t="s">
        <v>404</v>
      </c>
      <c r="M22" s="18" t="n">
        <v>0</v>
      </c>
      <c r="N22" s="20" t="n">
        <v>0</v>
      </c>
      <c r="O22" s="18" t="n">
        <v>0</v>
      </c>
      <c r="P22" s="20" t="n">
        <v>0</v>
      </c>
      <c r="Q22" s="18" t="n">
        <v>3.12734078</v>
      </c>
      <c r="R22" s="20" t="n">
        <v>1.29884892</v>
      </c>
    </row>
    <row r="23" spans="1:18">
      <c r="A23" s="15" t="s">
        <v>420</v>
      </c>
      <c r="B23" s="17" t="n">
        <v>11583</v>
      </c>
      <c r="C23" s="18">
        <f>(3194.0/B23*100)</f>
        <v/>
      </c>
      <c r="D23" s="19" t="n">
        <v>8389</v>
      </c>
      <c r="E23" s="18" t="n">
        <v>16.22043249</v>
      </c>
      <c r="F23" s="20" t="n">
        <v>2.66313081</v>
      </c>
      <c r="G23" s="18" t="n">
        <v>15.41481281</v>
      </c>
      <c r="H23" s="20" t="n">
        <v>2.74751815</v>
      </c>
      <c r="I23" s="18" t="n">
        <v>64.36916465</v>
      </c>
      <c r="J23" s="20" t="n">
        <v>3.794199</v>
      </c>
      <c r="K23" s="18" t="s">
        <v>404</v>
      </c>
      <c r="L23" s="20" t="s">
        <v>404</v>
      </c>
      <c r="M23" s="18" t="n">
        <v>0</v>
      </c>
      <c r="N23" s="20" t="n">
        <v>0</v>
      </c>
      <c r="O23" s="18" t="n">
        <v>0</v>
      </c>
      <c r="P23" s="20" t="n">
        <v>0</v>
      </c>
      <c r="Q23" s="18" t="n">
        <v>3.99559004</v>
      </c>
      <c r="R23" s="20" t="n">
        <v>1.48801917</v>
      </c>
    </row>
    <row r="24" spans="1:18">
      <c r="A24" s="15" t="s">
        <v>421</v>
      </c>
      <c r="B24" s="17" t="n">
        <v>6647</v>
      </c>
      <c r="C24" s="18">
        <f>(0.0/B24*100)</f>
        <v/>
      </c>
      <c r="D24" s="19" t="n">
        <v>6647</v>
      </c>
      <c r="E24" s="18" t="n">
        <v>47.76929002</v>
      </c>
      <c r="F24" s="20" t="n">
        <v>3.38187287</v>
      </c>
      <c r="G24" s="18" t="n">
        <v>27.78442554</v>
      </c>
      <c r="H24" s="20" t="n">
        <v>2.85494603</v>
      </c>
      <c r="I24" s="18" t="n">
        <v>24.44628444</v>
      </c>
      <c r="J24" s="20" t="n">
        <v>2.40539069</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65.47906460999999</v>
      </c>
      <c r="F25" s="20" t="n">
        <v>3.92455933</v>
      </c>
      <c r="G25" s="18" t="n">
        <v>18.60301598</v>
      </c>
      <c r="H25" s="20" t="n">
        <v>3.36753667</v>
      </c>
      <c r="I25" s="18" t="n">
        <v>14.19361501</v>
      </c>
      <c r="J25" s="20" t="n">
        <v>2.77352361</v>
      </c>
      <c r="K25" s="18" t="s">
        <v>404</v>
      </c>
      <c r="L25" s="20" t="s">
        <v>404</v>
      </c>
      <c r="M25" s="18" t="n">
        <v>0</v>
      </c>
      <c r="N25" s="20" t="n">
        <v>0</v>
      </c>
      <c r="O25" s="18" t="n">
        <v>0</v>
      </c>
      <c r="P25" s="20" t="n">
        <v>0</v>
      </c>
      <c r="Q25" s="18" t="n">
        <v>1.7243044</v>
      </c>
      <c r="R25" s="20" t="n">
        <v>1.0185179</v>
      </c>
    </row>
    <row r="26" spans="1:18">
      <c r="A26" s="15" t="s">
        <v>423</v>
      </c>
      <c r="B26" s="17" t="n">
        <v>4869</v>
      </c>
      <c r="C26" s="18">
        <f>(11.0/B26*100)</f>
        <v/>
      </c>
      <c r="D26" s="19" t="n">
        <v>4858</v>
      </c>
      <c r="E26" s="18" t="n">
        <v>61.71922709</v>
      </c>
      <c r="F26" s="20" t="n">
        <v>2.91608305</v>
      </c>
      <c r="G26" s="18" t="n">
        <v>29.94477866</v>
      </c>
      <c r="H26" s="20" t="n">
        <v>2.54676317</v>
      </c>
      <c r="I26" s="18" t="n">
        <v>6.01630324</v>
      </c>
      <c r="J26" s="20" t="n">
        <v>1.38042418</v>
      </c>
      <c r="K26" s="18" t="s">
        <v>404</v>
      </c>
      <c r="L26" s="20" t="s">
        <v>404</v>
      </c>
      <c r="M26" s="18" t="n">
        <v>0</v>
      </c>
      <c r="N26" s="20" t="n">
        <v>0</v>
      </c>
      <c r="O26" s="18" t="n">
        <v>0</v>
      </c>
      <c r="P26" s="20" t="n">
        <v>0</v>
      </c>
      <c r="Q26" s="18" t="n">
        <v>2.319691</v>
      </c>
      <c r="R26" s="20" t="n">
        <v>0.77647499</v>
      </c>
    </row>
    <row r="27" spans="1:18">
      <c r="A27" s="15" t="s">
        <v>424</v>
      </c>
      <c r="B27" s="17" t="n">
        <v>5299</v>
      </c>
      <c r="C27" s="18">
        <f>(0.0/B27*100)</f>
        <v/>
      </c>
      <c r="D27" s="19" t="n">
        <v>5299</v>
      </c>
      <c r="E27" s="18" t="n">
        <v>8.17896691</v>
      </c>
      <c r="F27" s="20" t="n">
        <v>0.06894813</v>
      </c>
      <c r="G27" s="18" t="n">
        <v>77.34742978</v>
      </c>
      <c r="H27" s="20" t="n">
        <v>0.07619587999999999</v>
      </c>
      <c r="I27" s="18" t="n">
        <v>6.57741778</v>
      </c>
      <c r="J27" s="20" t="n">
        <v>0.04763518</v>
      </c>
      <c r="K27" s="18" t="s">
        <v>404</v>
      </c>
      <c r="L27" s="20" t="s">
        <v>404</v>
      </c>
      <c r="M27" s="18" t="n">
        <v>0</v>
      </c>
      <c r="N27" s="20" t="n">
        <v>0</v>
      </c>
      <c r="O27" s="18" t="n">
        <v>0</v>
      </c>
      <c r="P27" s="20" t="n">
        <v>0</v>
      </c>
      <c r="Q27" s="18" t="n">
        <v>7.89618553</v>
      </c>
      <c r="R27" s="20" t="n">
        <v>0.06039765</v>
      </c>
    </row>
    <row r="28" spans="1:18">
      <c r="A28" s="15" t="s">
        <v>425</v>
      </c>
      <c r="B28" s="17" t="n">
        <v>7568</v>
      </c>
      <c r="C28" s="18">
        <f>(0.0/B28*100)</f>
        <v/>
      </c>
      <c r="D28" s="19" t="n">
        <v>7568</v>
      </c>
      <c r="E28" s="18" t="n">
        <v>56.56980417</v>
      </c>
      <c r="F28" s="20" t="n">
        <v>3.28779061</v>
      </c>
      <c r="G28" s="18" t="n">
        <v>15.51846945</v>
      </c>
      <c r="H28" s="20" t="n">
        <v>2.54094053</v>
      </c>
      <c r="I28" s="18" t="n">
        <v>26.66141157</v>
      </c>
      <c r="J28" s="20" t="n">
        <v>3.16820399</v>
      </c>
      <c r="K28" s="18" t="s">
        <v>404</v>
      </c>
      <c r="L28" s="20" t="s">
        <v>404</v>
      </c>
      <c r="M28" s="18" t="n">
        <v>0</v>
      </c>
      <c r="N28" s="20" t="n">
        <v>0</v>
      </c>
      <c r="O28" s="18" t="n">
        <v>0</v>
      </c>
      <c r="P28" s="20" t="n">
        <v>0</v>
      </c>
      <c r="Q28" s="18" t="n">
        <v>1.25031481</v>
      </c>
      <c r="R28" s="20" t="n">
        <v>0.57124318</v>
      </c>
    </row>
    <row r="29" spans="1:18">
      <c r="A29" s="15" t="s">
        <v>426</v>
      </c>
      <c r="B29" s="17" t="n">
        <v>5385</v>
      </c>
      <c r="C29" s="18">
        <f>(1123.0/B29*100)</f>
        <v/>
      </c>
      <c r="D29" s="19" t="n">
        <v>4262</v>
      </c>
      <c r="E29" s="18" t="n">
        <v>37.7114247</v>
      </c>
      <c r="F29" s="20" t="n">
        <v>3.8777631</v>
      </c>
      <c r="G29" s="18" t="n">
        <v>22.31752498</v>
      </c>
      <c r="H29" s="20" t="n">
        <v>3.17621327</v>
      </c>
      <c r="I29" s="18" t="n">
        <v>39.97105032</v>
      </c>
      <c r="J29" s="20" t="n">
        <v>4.28498055</v>
      </c>
      <c r="K29" s="18" t="s">
        <v>404</v>
      </c>
      <c r="L29" s="20" t="s">
        <v>404</v>
      </c>
      <c r="M29" s="18" t="n">
        <v>0</v>
      </c>
      <c r="N29" s="20" t="n">
        <v>0</v>
      </c>
      <c r="O29" s="18" t="n">
        <v>0</v>
      </c>
      <c r="P29" s="20" t="n">
        <v>0</v>
      </c>
      <c r="Q29" s="18" t="n">
        <v>0</v>
      </c>
      <c r="R29" s="20" t="n">
        <v>0</v>
      </c>
    </row>
    <row r="30" spans="1:18">
      <c r="A30" s="15" t="s">
        <v>427</v>
      </c>
      <c r="B30" s="17" t="n">
        <v>4520</v>
      </c>
      <c r="C30" s="18">
        <f>(1076.0/B30*100)</f>
        <v/>
      </c>
      <c r="D30" s="19" t="n">
        <v>3444</v>
      </c>
      <c r="E30" s="18" t="n">
        <v>82.30878871</v>
      </c>
      <c r="F30" s="20" t="n">
        <v>3.32296837</v>
      </c>
      <c r="G30" s="18" t="n">
        <v>13.1376846</v>
      </c>
      <c r="H30" s="20" t="n">
        <v>3.01136276</v>
      </c>
      <c r="I30" s="18" t="n">
        <v>4.02490292</v>
      </c>
      <c r="J30" s="20" t="n">
        <v>1.63882463</v>
      </c>
      <c r="K30" s="18" t="s">
        <v>404</v>
      </c>
      <c r="L30" s="20" t="s">
        <v>404</v>
      </c>
      <c r="M30" s="18" t="n">
        <v>0</v>
      </c>
      <c r="N30" s="20" t="n">
        <v>0</v>
      </c>
      <c r="O30" s="18" t="n">
        <v>0</v>
      </c>
      <c r="P30" s="20" t="n">
        <v>0</v>
      </c>
      <c r="Q30" s="18" t="n">
        <v>0.52862377</v>
      </c>
      <c r="R30" s="20" t="n">
        <v>0.46057324</v>
      </c>
    </row>
    <row r="31" spans="1:18">
      <c r="A31" s="15" t="s">
        <v>428</v>
      </c>
      <c r="B31" s="17" t="n">
        <v>5456</v>
      </c>
      <c r="C31" s="18">
        <f>(502.0/B31*100)</f>
        <v/>
      </c>
      <c r="D31" s="19" t="n">
        <v>4954</v>
      </c>
      <c r="E31" s="18" t="n">
        <v>25.00438262</v>
      </c>
      <c r="F31" s="20" t="n">
        <v>2.62454394</v>
      </c>
      <c r="G31" s="18" t="n">
        <v>27.79161002</v>
      </c>
      <c r="H31" s="20" t="n">
        <v>3.49304871</v>
      </c>
      <c r="I31" s="18" t="n">
        <v>45.57387872</v>
      </c>
      <c r="J31" s="20" t="n">
        <v>3.33050652</v>
      </c>
      <c r="K31" s="18" t="s">
        <v>404</v>
      </c>
      <c r="L31" s="20" t="s">
        <v>404</v>
      </c>
      <c r="M31" s="18" t="n">
        <v>0</v>
      </c>
      <c r="N31" s="20" t="n">
        <v>0</v>
      </c>
      <c r="O31" s="18" t="n">
        <v>0</v>
      </c>
      <c r="P31" s="20" t="n">
        <v>0</v>
      </c>
      <c r="Q31" s="18" t="n">
        <v>1.63012864</v>
      </c>
      <c r="R31" s="20" t="n">
        <v>0.91960608</v>
      </c>
    </row>
    <row r="32" spans="1:18">
      <c r="A32" s="15" t="s">
        <v>429</v>
      </c>
      <c r="B32" s="17" t="n">
        <v>4478</v>
      </c>
      <c r="C32" s="18">
        <f>(0.0/B32*100)</f>
        <v/>
      </c>
      <c r="D32" s="19" t="n">
        <v>4478</v>
      </c>
      <c r="E32" s="18" t="n">
        <v>30.85719675</v>
      </c>
      <c r="F32" s="20" t="n">
        <v>3.96271553</v>
      </c>
      <c r="G32" s="18" t="n">
        <v>43.28146198</v>
      </c>
      <c r="H32" s="20" t="n">
        <v>3.96042209</v>
      </c>
      <c r="I32" s="18" t="n">
        <v>25.0220098</v>
      </c>
      <c r="J32" s="20" t="n">
        <v>3.39881499</v>
      </c>
      <c r="K32" s="18" t="s">
        <v>404</v>
      </c>
      <c r="L32" s="20" t="s">
        <v>404</v>
      </c>
      <c r="M32" s="18" t="n">
        <v>0</v>
      </c>
      <c r="N32" s="20" t="n">
        <v>0</v>
      </c>
      <c r="O32" s="18" t="n">
        <v>0</v>
      </c>
      <c r="P32" s="20" t="n">
        <v>0</v>
      </c>
      <c r="Q32" s="18" t="n">
        <v>0.83933147</v>
      </c>
      <c r="R32" s="20" t="n">
        <v>0.67369639</v>
      </c>
    </row>
    <row r="33" spans="1:18">
      <c r="A33" s="15" t="s">
        <v>430</v>
      </c>
      <c r="B33" s="17" t="n">
        <v>7325</v>
      </c>
      <c r="C33" s="18">
        <f>(29.0/B33*100)</f>
        <v/>
      </c>
      <c r="D33" s="19" t="n">
        <v>7296</v>
      </c>
      <c r="E33" s="18" t="n">
        <v>62.97199743</v>
      </c>
      <c r="F33" s="20" t="n">
        <v>3.56625037</v>
      </c>
      <c r="G33" s="18" t="n">
        <v>33.114886</v>
      </c>
      <c r="H33" s="20" t="n">
        <v>3.51159501</v>
      </c>
      <c r="I33" s="18" t="n">
        <v>2.71479496</v>
      </c>
      <c r="J33" s="20" t="n">
        <v>0.9735489899999999</v>
      </c>
      <c r="K33" s="18" t="s">
        <v>404</v>
      </c>
      <c r="L33" s="20" t="s">
        <v>404</v>
      </c>
      <c r="M33" s="18" t="n">
        <v>0</v>
      </c>
      <c r="N33" s="20" t="n">
        <v>0</v>
      </c>
      <c r="O33" s="18" t="n">
        <v>0</v>
      </c>
      <c r="P33" s="20" t="n">
        <v>0</v>
      </c>
      <c r="Q33" s="18" t="n">
        <v>1.19832161</v>
      </c>
      <c r="R33" s="20" t="n">
        <v>0.38822166</v>
      </c>
    </row>
    <row r="34" spans="1:18">
      <c r="A34" s="15" t="s">
        <v>431</v>
      </c>
      <c r="B34" s="17" t="n">
        <v>6350</v>
      </c>
      <c r="C34" s="18">
        <f>(0.0/B34*100)</f>
        <v/>
      </c>
      <c r="D34" s="19" t="n">
        <v>6350</v>
      </c>
      <c r="E34" s="18" t="n">
        <v>51.93959844</v>
      </c>
      <c r="F34" s="20" t="n">
        <v>3.11862912</v>
      </c>
      <c r="G34" s="18" t="n">
        <v>8.504321279999999</v>
      </c>
      <c r="H34" s="20" t="n">
        <v>1.91943625</v>
      </c>
      <c r="I34" s="18" t="n">
        <v>39.55608027</v>
      </c>
      <c r="J34" s="20" t="n">
        <v>3.11203003</v>
      </c>
      <c r="K34" s="18" t="s">
        <v>404</v>
      </c>
      <c r="L34" s="20" t="s">
        <v>404</v>
      </c>
      <c r="M34" s="18" t="n">
        <v>0</v>
      </c>
      <c r="N34" s="20" t="n">
        <v>0</v>
      </c>
      <c r="O34" s="18" t="n">
        <v>0</v>
      </c>
      <c r="P34" s="20" t="n">
        <v>0</v>
      </c>
      <c r="Q34" s="18" t="n">
        <v>0</v>
      </c>
      <c r="R34" s="20" t="n">
        <v>0</v>
      </c>
    </row>
    <row r="35" spans="1:18">
      <c r="A35" s="15" t="s">
        <v>432</v>
      </c>
      <c r="B35" s="17" t="n">
        <v>6406</v>
      </c>
      <c r="C35" s="18">
        <f>(443.0/B35*100)</f>
        <v/>
      </c>
      <c r="D35" s="19" t="n">
        <v>5963</v>
      </c>
      <c r="E35" s="18" t="n">
        <v>23.68785393</v>
      </c>
      <c r="F35" s="20" t="n">
        <v>0.4857819</v>
      </c>
      <c r="G35" s="18" t="n">
        <v>19.17214922</v>
      </c>
      <c r="H35" s="20" t="n">
        <v>0.34027707</v>
      </c>
      <c r="I35" s="18" t="n">
        <v>54.78891322</v>
      </c>
      <c r="J35" s="20" t="n">
        <v>0.38039794</v>
      </c>
      <c r="K35" s="18" t="s">
        <v>404</v>
      </c>
      <c r="L35" s="20" t="s">
        <v>404</v>
      </c>
      <c r="M35" s="18" t="n">
        <v>0</v>
      </c>
      <c r="N35" s="20" t="n">
        <v>0</v>
      </c>
      <c r="O35" s="18" t="n">
        <v>0</v>
      </c>
      <c r="P35" s="20" t="n">
        <v>0</v>
      </c>
      <c r="Q35" s="18" t="n">
        <v>2.35108363</v>
      </c>
      <c r="R35" s="20" t="n">
        <v>0.02876231</v>
      </c>
    </row>
    <row r="36" spans="1:18">
      <c r="A36" s="15" t="s">
        <v>433</v>
      </c>
      <c r="B36" s="17" t="n">
        <v>6736</v>
      </c>
      <c r="C36" s="18">
        <f>(10.0/B36*100)</f>
        <v/>
      </c>
      <c r="D36" s="19" t="n">
        <v>6726</v>
      </c>
      <c r="E36" s="18" t="n">
        <v>55.83245715</v>
      </c>
      <c r="F36" s="20" t="n">
        <v>3.72865428</v>
      </c>
      <c r="G36" s="18" t="n">
        <v>17.04033406</v>
      </c>
      <c r="H36" s="20" t="n">
        <v>2.77523102</v>
      </c>
      <c r="I36" s="18" t="n">
        <v>26.73341613</v>
      </c>
      <c r="J36" s="20" t="n">
        <v>3.48500841</v>
      </c>
      <c r="K36" s="18" t="s">
        <v>404</v>
      </c>
      <c r="L36" s="20" t="s">
        <v>404</v>
      </c>
      <c r="M36" s="18" t="n">
        <v>0</v>
      </c>
      <c r="N36" s="20" t="n">
        <v>0</v>
      </c>
      <c r="O36" s="18" t="n">
        <v>0</v>
      </c>
      <c r="P36" s="20" t="n">
        <v>0</v>
      </c>
      <c r="Q36" s="18" t="n">
        <v>0.39379266</v>
      </c>
      <c r="R36" s="20" t="n">
        <v>0.39359186</v>
      </c>
    </row>
    <row r="37" spans="1:18">
      <c r="A37" s="15" t="s">
        <v>434</v>
      </c>
      <c r="B37" s="17" t="n">
        <v>5458</v>
      </c>
      <c r="C37" s="18">
        <f>(0.0/B37*100)</f>
        <v/>
      </c>
      <c r="D37" s="19" t="n">
        <v>5458</v>
      </c>
      <c r="E37" s="18" t="n">
        <v>41.93960159</v>
      </c>
      <c r="F37" s="20" t="n">
        <v>3.62242379</v>
      </c>
      <c r="G37" s="18" t="n">
        <v>23.9775423</v>
      </c>
      <c r="H37" s="20" t="n">
        <v>3.17870664</v>
      </c>
      <c r="I37" s="18" t="n">
        <v>32.84995357</v>
      </c>
      <c r="J37" s="20" t="n">
        <v>3.34478952</v>
      </c>
      <c r="K37" s="18" t="s">
        <v>404</v>
      </c>
      <c r="L37" s="20" t="s">
        <v>404</v>
      </c>
      <c r="M37" s="18" t="n">
        <v>0</v>
      </c>
      <c r="N37" s="20" t="n">
        <v>0</v>
      </c>
      <c r="O37" s="18" t="n">
        <v>0</v>
      </c>
      <c r="P37" s="20" t="n">
        <v>0</v>
      </c>
      <c r="Q37" s="18" t="n">
        <v>1.23290254</v>
      </c>
      <c r="R37" s="20" t="n">
        <v>0.84843449</v>
      </c>
    </row>
    <row r="38" spans="1:18">
      <c r="A38" s="15" t="s">
        <v>435</v>
      </c>
      <c r="B38" s="17" t="n">
        <v>5860</v>
      </c>
      <c r="C38" s="18">
        <f>(268.0/B38*100)</f>
        <v/>
      </c>
      <c r="D38" s="19" t="n">
        <v>5592</v>
      </c>
      <c r="E38" s="18" t="n">
        <v>43.8048358</v>
      </c>
      <c r="F38" s="20" t="n">
        <v>3.70935887</v>
      </c>
      <c r="G38" s="18" t="n">
        <v>21.9747876</v>
      </c>
      <c r="H38" s="20" t="n">
        <v>3.28612721</v>
      </c>
      <c r="I38" s="18" t="n">
        <v>32.34564274</v>
      </c>
      <c r="J38" s="20" t="n">
        <v>2.98748225</v>
      </c>
      <c r="K38" s="18" t="s">
        <v>404</v>
      </c>
      <c r="L38" s="20" t="s">
        <v>404</v>
      </c>
      <c r="M38" s="18" t="n">
        <v>0</v>
      </c>
      <c r="N38" s="20" t="n">
        <v>0</v>
      </c>
      <c r="O38" s="18" t="n">
        <v>0</v>
      </c>
      <c r="P38" s="20" t="n">
        <v>0</v>
      </c>
      <c r="Q38" s="18" t="n">
        <v>1.87473386</v>
      </c>
      <c r="R38" s="20" t="n">
        <v>1.09189327</v>
      </c>
    </row>
    <row r="39" spans="1:18">
      <c r="A39" s="15" t="s">
        <v>436</v>
      </c>
      <c r="B39" s="17" t="n">
        <v>5895</v>
      </c>
      <c r="C39" s="18">
        <f>(0.0/B39*100)</f>
        <v/>
      </c>
      <c r="D39" s="19" t="n">
        <v>5895</v>
      </c>
      <c r="E39" s="18" t="n">
        <v>63.47160702</v>
      </c>
      <c r="F39" s="20" t="n">
        <v>4.25759521</v>
      </c>
      <c r="G39" s="18" t="n">
        <v>14.83606854</v>
      </c>
      <c r="H39" s="20" t="n">
        <v>3.16132442</v>
      </c>
      <c r="I39" s="18" t="n">
        <v>21.50728131</v>
      </c>
      <c r="J39" s="20" t="n">
        <v>3.53368206</v>
      </c>
      <c r="K39" s="18" t="s">
        <v>404</v>
      </c>
      <c r="L39" s="20" t="s">
        <v>404</v>
      </c>
      <c r="M39" s="18" t="n">
        <v>0</v>
      </c>
      <c r="N39" s="20" t="n">
        <v>0</v>
      </c>
      <c r="O39" s="18" t="n">
        <v>0</v>
      </c>
      <c r="P39" s="20" t="n">
        <v>0</v>
      </c>
      <c r="Q39" s="18" t="n">
        <v>0.18504314</v>
      </c>
      <c r="R39" s="20" t="n">
        <v>0.1939774</v>
      </c>
    </row>
    <row r="40" spans="1:18">
      <c r="A40" s="15" t="s">
        <v>437</v>
      </c>
      <c r="B40" s="17" t="n">
        <v>14157</v>
      </c>
      <c r="C40" s="18">
        <f>(2978.0/B40*100)</f>
        <v/>
      </c>
      <c r="D40" s="19" t="n">
        <v>11179</v>
      </c>
      <c r="E40" s="18" t="n">
        <v>87.53964324</v>
      </c>
      <c r="F40" s="20" t="n">
        <v>2.15425307</v>
      </c>
      <c r="G40" s="18" t="n">
        <v>3.68754281</v>
      </c>
      <c r="H40" s="20" t="n">
        <v>1.56219341</v>
      </c>
      <c r="I40" s="18" t="n">
        <v>7.60662468</v>
      </c>
      <c r="J40" s="20" t="n">
        <v>1.80186663</v>
      </c>
      <c r="K40" s="18" t="s">
        <v>404</v>
      </c>
      <c r="L40" s="20" t="s">
        <v>404</v>
      </c>
      <c r="M40" s="18" t="n">
        <v>0</v>
      </c>
      <c r="N40" s="20" t="n">
        <v>0</v>
      </c>
      <c r="O40" s="18" t="n">
        <v>0</v>
      </c>
      <c r="P40" s="20" t="n">
        <v>0</v>
      </c>
      <c r="Q40" s="18" t="n">
        <v>1.16618927</v>
      </c>
      <c r="R40" s="20" t="n">
        <v>0.85699563</v>
      </c>
    </row>
    <row r="41" spans="1:18">
      <c r="A41" s="15" t="s">
        <v>438</v>
      </c>
      <c r="B41" s="17" t="n">
        <v>5712</v>
      </c>
      <c r="C41" s="18">
        <f>(99.0/B41*100)</f>
        <v/>
      </c>
      <c r="D41" s="19" t="n">
        <v>5613</v>
      </c>
      <c r="E41" s="18" t="n">
        <v>67.31483291000001</v>
      </c>
      <c r="F41" s="20" t="n">
        <v>3.76282051</v>
      </c>
      <c r="G41" s="18" t="n">
        <v>13.62052517</v>
      </c>
      <c r="H41" s="20" t="n">
        <v>2.31342068</v>
      </c>
      <c r="I41" s="18" t="n">
        <v>17.87575532</v>
      </c>
      <c r="J41" s="20" t="n">
        <v>2.65925901</v>
      </c>
      <c r="K41" s="18" t="s">
        <v>404</v>
      </c>
      <c r="L41" s="20" t="s">
        <v>404</v>
      </c>
      <c r="M41" s="18" t="n">
        <v>0</v>
      </c>
      <c r="N41" s="20" t="n">
        <v>0</v>
      </c>
      <c r="O41" s="18" t="n">
        <v>0</v>
      </c>
      <c r="P41" s="20" t="n">
        <v>0</v>
      </c>
      <c r="Q41" s="18" t="n">
        <v>1.18888659</v>
      </c>
      <c r="R41" s="20" t="n">
        <v>0.85145929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52.9976939</v>
      </c>
      <c r="F44" s="20" t="n">
        <v>4.04694857</v>
      </c>
      <c r="G44" s="18" t="n">
        <v>33.42574881</v>
      </c>
      <c r="H44" s="20" t="n">
        <v>3.77296795</v>
      </c>
      <c r="I44" s="18" t="n">
        <v>3.22297209</v>
      </c>
      <c r="J44" s="20" t="n">
        <v>1.6316504</v>
      </c>
      <c r="K44" s="18" t="s">
        <v>404</v>
      </c>
      <c r="L44" s="20" t="s">
        <v>404</v>
      </c>
      <c r="M44" s="18" t="n">
        <v>0</v>
      </c>
      <c r="N44" s="20" t="n">
        <v>0</v>
      </c>
      <c r="O44" s="18" t="n">
        <v>0</v>
      </c>
      <c r="P44" s="20" t="n">
        <v>0</v>
      </c>
      <c r="Q44" s="18" t="n">
        <v>10.3535852</v>
      </c>
      <c r="R44" s="20" t="n">
        <v>2.32360805</v>
      </c>
    </row>
    <row r="45" spans="1:18">
      <c r="A45" s="15" t="s">
        <v>442</v>
      </c>
      <c r="B45" s="17" t="n">
        <v>5519</v>
      </c>
      <c r="C45" s="18">
        <f>(0.0/B45*100)</f>
        <v/>
      </c>
      <c r="D45" s="19" t="n">
        <v>5519</v>
      </c>
      <c r="E45" s="18" t="n">
        <v>39.11213352</v>
      </c>
      <c r="F45" s="20" t="n">
        <v>4.42057367</v>
      </c>
      <c r="G45" s="18" t="n">
        <v>16.97291292</v>
      </c>
      <c r="H45" s="20" t="n">
        <v>3.27293439</v>
      </c>
      <c r="I45" s="18" t="n">
        <v>42.81001572</v>
      </c>
      <c r="J45" s="20" t="n">
        <v>4.404343</v>
      </c>
      <c r="K45" s="18" t="s">
        <v>404</v>
      </c>
      <c r="L45" s="20" t="s">
        <v>404</v>
      </c>
      <c r="M45" s="18" t="n">
        <v>0</v>
      </c>
      <c r="N45" s="20" t="n">
        <v>0</v>
      </c>
      <c r="O45" s="18" t="n">
        <v>0</v>
      </c>
      <c r="P45" s="20" t="n">
        <v>0</v>
      </c>
      <c r="Q45" s="18" t="n">
        <v>1.10493783</v>
      </c>
      <c r="R45" s="20" t="n">
        <v>0.84952291</v>
      </c>
    </row>
    <row r="46" spans="1:18">
      <c r="A46" s="15" t="s">
        <v>443</v>
      </c>
      <c r="B46" s="17" t="n">
        <v>23141</v>
      </c>
      <c r="C46" s="18">
        <f>(4196.0/B46*100)</f>
        <v/>
      </c>
      <c r="D46" s="19" t="n">
        <v>18945</v>
      </c>
      <c r="E46" s="18" t="n">
        <v>63.45700662</v>
      </c>
      <c r="F46" s="20" t="n">
        <v>2.43106327</v>
      </c>
      <c r="G46" s="18" t="n">
        <v>15.47948419</v>
      </c>
      <c r="H46" s="20" t="n">
        <v>1.9832616</v>
      </c>
      <c r="I46" s="18" t="n">
        <v>19.6714932</v>
      </c>
      <c r="J46" s="20" t="n">
        <v>1.68351565</v>
      </c>
      <c r="K46" s="18" t="s">
        <v>404</v>
      </c>
      <c r="L46" s="20" t="s">
        <v>404</v>
      </c>
      <c r="M46" s="18" t="n">
        <v>0</v>
      </c>
      <c r="N46" s="20" t="n">
        <v>0</v>
      </c>
      <c r="O46" s="18" t="n">
        <v>0</v>
      </c>
      <c r="P46" s="20" t="n">
        <v>0</v>
      </c>
      <c r="Q46" s="18" t="n">
        <v>1.39201599</v>
      </c>
      <c r="R46" s="20" t="n">
        <v>0.55104064</v>
      </c>
    </row>
    <row r="47" spans="1:18">
      <c r="A47" s="15" t="s">
        <v>444</v>
      </c>
      <c r="B47" s="17" t="n">
        <v>5928</v>
      </c>
      <c r="C47" s="18">
        <f>(0.0/B47*100)</f>
        <v/>
      </c>
      <c r="D47" s="19" t="n">
        <v>5928</v>
      </c>
      <c r="E47" s="18" t="n">
        <v>79.24709772999999</v>
      </c>
      <c r="F47" s="20" t="n">
        <v>2.47134168</v>
      </c>
      <c r="G47" s="18" t="n">
        <v>13.11231575</v>
      </c>
      <c r="H47" s="20" t="n">
        <v>2.23745835</v>
      </c>
      <c r="I47" s="18" t="n">
        <v>6.97170021</v>
      </c>
      <c r="J47" s="20" t="n">
        <v>1.99952356</v>
      </c>
      <c r="K47" s="18" t="s">
        <v>404</v>
      </c>
      <c r="L47" s="20" t="s">
        <v>404</v>
      </c>
      <c r="M47" s="18" t="n">
        <v>0</v>
      </c>
      <c r="N47" s="20" t="n">
        <v>0</v>
      </c>
      <c r="O47" s="18" t="n">
        <v>0</v>
      </c>
      <c r="P47" s="20" t="n">
        <v>0</v>
      </c>
      <c r="Q47" s="18" t="n">
        <v>0.66888632</v>
      </c>
      <c r="R47" s="20" t="n">
        <v>0.66129518</v>
      </c>
    </row>
    <row r="48" spans="1:18">
      <c r="A48" s="15" t="s">
        <v>445</v>
      </c>
      <c r="B48" s="17" t="n">
        <v>9841</v>
      </c>
      <c r="C48" s="18">
        <f>(40.0/B48*100)</f>
        <v/>
      </c>
      <c r="D48" s="19" t="n">
        <v>9801</v>
      </c>
      <c r="E48" s="18" t="n">
        <v>70.74346242999999</v>
      </c>
      <c r="F48" s="20" t="n">
        <v>3.74604777</v>
      </c>
      <c r="G48" s="18" t="n">
        <v>7.98190683</v>
      </c>
      <c r="H48" s="20" t="n">
        <v>2.04171138</v>
      </c>
      <c r="I48" s="18" t="n">
        <v>21.27463075</v>
      </c>
      <c r="J48" s="20" t="n">
        <v>3.52020512</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29.52558844</v>
      </c>
      <c r="F49" s="20" t="n">
        <v>3.5307517</v>
      </c>
      <c r="G49" s="18" t="n">
        <v>18.74239775</v>
      </c>
      <c r="H49" s="20" t="n">
        <v>2.60136493</v>
      </c>
      <c r="I49" s="18" t="n">
        <v>49.0647856</v>
      </c>
      <c r="J49" s="20" t="n">
        <v>3.74278247</v>
      </c>
      <c r="K49" s="18" t="s">
        <v>404</v>
      </c>
      <c r="L49" s="20" t="s">
        <v>404</v>
      </c>
      <c r="M49" s="18" t="n">
        <v>0</v>
      </c>
      <c r="N49" s="20" t="n">
        <v>0</v>
      </c>
      <c r="O49" s="18" t="n">
        <v>0</v>
      </c>
      <c r="P49" s="20" t="n">
        <v>0</v>
      </c>
      <c r="Q49" s="18" t="n">
        <v>2.66722821</v>
      </c>
      <c r="R49" s="20" t="n">
        <v>1.18421645</v>
      </c>
    </row>
    <row r="50" spans="1:18">
      <c r="A50" s="15" t="s">
        <v>447</v>
      </c>
      <c r="B50" s="17" t="n">
        <v>11795</v>
      </c>
      <c r="C50" s="18">
        <f>(1031.0/B50*100)</f>
        <v/>
      </c>
      <c r="D50" s="19" t="n">
        <v>10764</v>
      </c>
      <c r="E50" s="18" t="n">
        <v>66.29964464</v>
      </c>
      <c r="F50" s="20" t="n">
        <v>3.63791409</v>
      </c>
      <c r="G50" s="18" t="n">
        <v>17.68254696</v>
      </c>
      <c r="H50" s="20" t="n">
        <v>2.49135775</v>
      </c>
      <c r="I50" s="18" t="n">
        <v>16.0178084</v>
      </c>
      <c r="J50" s="20" t="n">
        <v>2.69823004</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42.17234915</v>
      </c>
      <c r="F51" s="20" t="n">
        <v>3.54642716</v>
      </c>
      <c r="G51" s="18" t="n">
        <v>19.8335593</v>
      </c>
      <c r="H51" s="20" t="n">
        <v>3.10082266</v>
      </c>
      <c r="I51" s="18" t="n">
        <v>37.36866628</v>
      </c>
      <c r="J51" s="20" t="n">
        <v>3.4798204</v>
      </c>
      <c r="K51" s="18" t="s">
        <v>404</v>
      </c>
      <c r="L51" s="20" t="s">
        <v>404</v>
      </c>
      <c r="M51" s="18" t="n">
        <v>0</v>
      </c>
      <c r="N51" s="20" t="n">
        <v>0</v>
      </c>
      <c r="O51" s="18" t="n">
        <v>0</v>
      </c>
      <c r="P51" s="20" t="n">
        <v>0</v>
      </c>
      <c r="Q51" s="18" t="n">
        <v>0.62542527</v>
      </c>
      <c r="R51" s="20" t="n">
        <v>0.59999629</v>
      </c>
    </row>
    <row r="52" spans="1:18">
      <c r="A52" s="15" t="s">
        <v>449</v>
      </c>
      <c r="B52" s="17" t="n">
        <v>5809</v>
      </c>
      <c r="C52" s="18">
        <f>(0.0/B52*100)</f>
        <v/>
      </c>
      <c r="D52" s="19" t="n">
        <v>5809</v>
      </c>
      <c r="E52" s="18" t="n">
        <v>56.63509324</v>
      </c>
      <c r="F52" s="20" t="n">
        <v>4.23318462</v>
      </c>
      <c r="G52" s="18" t="n">
        <v>34.80294293</v>
      </c>
      <c r="H52" s="20" t="n">
        <v>4.10827299</v>
      </c>
      <c r="I52" s="18" t="n">
        <v>8.561963840000001</v>
      </c>
      <c r="J52" s="20" t="n">
        <v>2.08249653</v>
      </c>
      <c r="K52" s="18" t="s">
        <v>404</v>
      </c>
      <c r="L52" s="20" t="s">
        <v>404</v>
      </c>
      <c r="M52" s="18" t="n">
        <v>0</v>
      </c>
      <c r="N52" s="20" t="n">
        <v>0</v>
      </c>
      <c r="O52" s="18" t="n">
        <v>0</v>
      </c>
      <c r="P52" s="20" t="n">
        <v>0</v>
      </c>
      <c r="Q52" s="18" t="n">
        <v>0</v>
      </c>
      <c r="R52" s="20" t="n">
        <v>0</v>
      </c>
    </row>
    <row r="53" spans="1:18">
      <c r="A53" s="15" t="s">
        <v>450</v>
      </c>
      <c r="B53" s="17" t="n">
        <v>5571</v>
      </c>
      <c r="C53" s="18">
        <f>(0.0/B53*100)</f>
        <v/>
      </c>
      <c r="D53" s="19" t="n">
        <v>5571</v>
      </c>
      <c r="E53" s="18" t="n">
        <v>33.43633836</v>
      </c>
      <c r="F53" s="20" t="n">
        <v>0.13623324</v>
      </c>
      <c r="G53" s="18" t="n">
        <v>36.60541519</v>
      </c>
      <c r="H53" s="20" t="n">
        <v>0.12195283</v>
      </c>
      <c r="I53" s="18" t="n">
        <v>28.70558242</v>
      </c>
      <c r="J53" s="20" t="n">
        <v>0.11528016</v>
      </c>
      <c r="K53" s="18" t="s">
        <v>404</v>
      </c>
      <c r="L53" s="20" t="s">
        <v>404</v>
      </c>
      <c r="M53" s="18" t="n">
        <v>0</v>
      </c>
      <c r="N53" s="20" t="n">
        <v>0</v>
      </c>
      <c r="O53" s="18" t="n">
        <v>0</v>
      </c>
      <c r="P53" s="20" t="n">
        <v>0</v>
      </c>
      <c r="Q53" s="18" t="n">
        <v>1.25266403</v>
      </c>
      <c r="R53" s="20" t="n">
        <v>0.02954103</v>
      </c>
    </row>
    <row r="54" spans="1:18">
      <c r="A54" s="15" t="s">
        <v>451</v>
      </c>
      <c r="B54" s="17" t="n">
        <v>4740</v>
      </c>
      <c r="C54" s="18">
        <f>(199.0/B54*100)</f>
        <v/>
      </c>
      <c r="D54" s="19" t="n">
        <v>4541</v>
      </c>
      <c r="E54" s="18" t="n">
        <v>70.18127543</v>
      </c>
      <c r="F54" s="20" t="n">
        <v>4.10257796</v>
      </c>
      <c r="G54" s="18" t="n">
        <v>7.9955081</v>
      </c>
      <c r="H54" s="20" t="n">
        <v>2.44819767</v>
      </c>
      <c r="I54" s="18" t="n">
        <v>21.39659156</v>
      </c>
      <c r="J54" s="20" t="n">
        <v>3.48599683</v>
      </c>
      <c r="K54" s="18" t="s">
        <v>404</v>
      </c>
      <c r="L54" s="20" t="s">
        <v>404</v>
      </c>
      <c r="M54" s="18" t="n">
        <v>0</v>
      </c>
      <c r="N54" s="20" t="n">
        <v>0</v>
      </c>
      <c r="O54" s="18" t="n">
        <v>0</v>
      </c>
      <c r="P54" s="20" t="n">
        <v>0</v>
      </c>
      <c r="Q54" s="18" t="n">
        <v>0.42662491</v>
      </c>
      <c r="R54" s="20" t="n">
        <v>0.49395091</v>
      </c>
    </row>
    <row r="55" spans="1:18">
      <c r="A55" s="15" t="s">
        <v>452</v>
      </c>
      <c r="B55" s="17" t="n">
        <v>5316</v>
      </c>
      <c r="C55" s="18">
        <f>(43.0/B55*100)</f>
        <v/>
      </c>
      <c r="D55" s="19" t="n">
        <v>5273</v>
      </c>
      <c r="E55" s="18" t="n">
        <v>29.12401669</v>
      </c>
      <c r="F55" s="20" t="n">
        <v>3.05772785</v>
      </c>
      <c r="G55" s="18" t="n">
        <v>16.84222105</v>
      </c>
      <c r="H55" s="20" t="n">
        <v>2.42870575</v>
      </c>
      <c r="I55" s="18" t="n">
        <v>26.50661232</v>
      </c>
      <c r="J55" s="20" t="n">
        <v>3.12817902</v>
      </c>
      <c r="K55" s="18" t="s">
        <v>404</v>
      </c>
      <c r="L55" s="20" t="s">
        <v>404</v>
      </c>
      <c r="M55" s="18" t="n">
        <v>0</v>
      </c>
      <c r="N55" s="20" t="n">
        <v>0</v>
      </c>
      <c r="O55" s="18" t="n">
        <v>0</v>
      </c>
      <c r="P55" s="20" t="n">
        <v>0</v>
      </c>
      <c r="Q55" s="18" t="n">
        <v>27.52714995</v>
      </c>
      <c r="R55" s="20" t="n">
        <v>2.98537764</v>
      </c>
    </row>
    <row r="56" spans="1:18">
      <c r="A56" s="15" t="s">
        <v>453</v>
      </c>
      <c r="B56" s="17" t="n">
        <v>5359</v>
      </c>
      <c r="C56" s="18">
        <f>(0.0/B56*100)</f>
        <v/>
      </c>
      <c r="D56" s="19" t="n">
        <v>5359</v>
      </c>
      <c r="E56" s="18" t="n">
        <v>74.47690614</v>
      </c>
      <c r="F56" s="20" t="n">
        <v>4.13906791</v>
      </c>
      <c r="G56" s="18" t="n">
        <v>14.48263838</v>
      </c>
      <c r="H56" s="20" t="n">
        <v>3.29531336</v>
      </c>
      <c r="I56" s="18" t="n">
        <v>10.00163821</v>
      </c>
      <c r="J56" s="20" t="n">
        <v>2.53377998</v>
      </c>
      <c r="K56" s="18" t="s">
        <v>404</v>
      </c>
      <c r="L56" s="20" t="s">
        <v>404</v>
      </c>
      <c r="M56" s="18" t="n">
        <v>0</v>
      </c>
      <c r="N56" s="20" t="n">
        <v>0</v>
      </c>
      <c r="O56" s="18" t="n">
        <v>0</v>
      </c>
      <c r="P56" s="20" t="n">
        <v>0</v>
      </c>
      <c r="Q56" s="18" t="n">
        <v>1.03881727</v>
      </c>
      <c r="R56" s="20" t="n">
        <v>1.02294634</v>
      </c>
    </row>
    <row r="57" spans="1:18">
      <c r="A57" s="15" t="s">
        <v>454</v>
      </c>
      <c r="B57" s="17" t="n">
        <v>6513</v>
      </c>
      <c r="C57" s="18">
        <f>(0.0/B57*100)</f>
        <v/>
      </c>
      <c r="D57" s="19" t="n">
        <v>6513</v>
      </c>
      <c r="E57" s="18" t="n">
        <v>87.20514221000001</v>
      </c>
      <c r="F57" s="20" t="n">
        <v>2.32750956</v>
      </c>
      <c r="G57" s="18" t="n">
        <v>3.61785188</v>
      </c>
      <c r="H57" s="20" t="n">
        <v>1.40458181</v>
      </c>
      <c r="I57" s="18" t="n">
        <v>7.83743287</v>
      </c>
      <c r="J57" s="20" t="n">
        <v>1.71887337</v>
      </c>
      <c r="K57" s="18" t="s">
        <v>404</v>
      </c>
      <c r="L57" s="20" t="s">
        <v>404</v>
      </c>
      <c r="M57" s="18" t="n">
        <v>0</v>
      </c>
      <c r="N57" s="20" t="n">
        <v>0</v>
      </c>
      <c r="O57" s="18" t="n">
        <v>0</v>
      </c>
      <c r="P57" s="20" t="n">
        <v>0</v>
      </c>
      <c r="Q57" s="18" t="n">
        <v>1.33957303</v>
      </c>
      <c r="R57" s="20" t="n">
        <v>1.00234019</v>
      </c>
    </row>
    <row r="58" spans="1:18">
      <c r="A58" s="15" t="s">
        <v>455</v>
      </c>
      <c r="B58" s="17" t="n">
        <v>7267</v>
      </c>
      <c r="C58" s="18">
        <f>(0.0/B58*100)</f>
        <v/>
      </c>
      <c r="D58" s="19" t="n">
        <v>7267</v>
      </c>
      <c r="E58" s="18" t="n">
        <v>59.00455062</v>
      </c>
      <c r="F58" s="20" t="n">
        <v>3.5428064</v>
      </c>
      <c r="G58" s="18" t="n">
        <v>15.49682058</v>
      </c>
      <c r="H58" s="20" t="n">
        <v>2.17214021</v>
      </c>
      <c r="I58" s="18" t="n">
        <v>19.63074598</v>
      </c>
      <c r="J58" s="20" t="n">
        <v>2.99224113</v>
      </c>
      <c r="K58" s="18" t="s">
        <v>404</v>
      </c>
      <c r="L58" s="20" t="s">
        <v>404</v>
      </c>
      <c r="M58" s="18" t="n">
        <v>0</v>
      </c>
      <c r="N58" s="20" t="n">
        <v>0</v>
      </c>
      <c r="O58" s="18" t="n">
        <v>0</v>
      </c>
      <c r="P58" s="20" t="n">
        <v>0</v>
      </c>
      <c r="Q58" s="18" t="n">
        <v>5.86788282</v>
      </c>
      <c r="R58" s="20" t="n">
        <v>1.77871468</v>
      </c>
    </row>
    <row r="59" spans="1:18">
      <c r="A59" s="15" t="s">
        <v>456</v>
      </c>
      <c r="B59" s="17" t="n">
        <v>4826</v>
      </c>
      <c r="C59" s="18">
        <f>(0.0/B59*100)</f>
        <v/>
      </c>
      <c r="D59" s="19" t="n">
        <v>4826</v>
      </c>
      <c r="E59" s="18" t="n">
        <v>50.12818766</v>
      </c>
      <c r="F59" s="20" t="n">
        <v>1.41731634</v>
      </c>
      <c r="G59" s="18" t="n">
        <v>24.02503731</v>
      </c>
      <c r="H59" s="20" t="n">
        <v>1.17252941</v>
      </c>
      <c r="I59" s="18" t="n">
        <v>17.1248323</v>
      </c>
      <c r="J59" s="20" t="n">
        <v>1.04258793</v>
      </c>
      <c r="K59" s="18" t="s">
        <v>404</v>
      </c>
      <c r="L59" s="20" t="s">
        <v>404</v>
      </c>
      <c r="M59" s="18" t="n">
        <v>0</v>
      </c>
      <c r="N59" s="20" t="n">
        <v>0</v>
      </c>
      <c r="O59" s="18" t="n">
        <v>0.61771589</v>
      </c>
      <c r="P59" s="20" t="n">
        <v>0.28933208</v>
      </c>
      <c r="Q59" s="18" t="n">
        <v>8.104226840000001</v>
      </c>
      <c r="R59" s="20" t="n">
        <v>0.5094343099999999</v>
      </c>
    </row>
    <row r="60" spans="1:18">
      <c r="A60" s="15" t="s">
        <v>457</v>
      </c>
      <c r="B60" s="17" t="n">
        <v>4546</v>
      </c>
      <c r="C60" s="18">
        <f>(0.0/B60*100)</f>
        <v/>
      </c>
      <c r="D60" s="19" t="n">
        <v>4546</v>
      </c>
      <c r="E60" s="18" t="n">
        <v>29.45000208</v>
      </c>
      <c r="F60" s="20" t="n">
        <v>3.16343865</v>
      </c>
      <c r="G60" s="18" t="n">
        <v>9.275329149999999</v>
      </c>
      <c r="H60" s="20" t="n">
        <v>1.95049561</v>
      </c>
      <c r="I60" s="18" t="n">
        <v>42.18557825</v>
      </c>
      <c r="J60" s="20" t="n">
        <v>3.50587304</v>
      </c>
      <c r="K60" s="18" t="s">
        <v>404</v>
      </c>
      <c r="L60" s="20" t="s">
        <v>404</v>
      </c>
      <c r="M60" s="18" t="n">
        <v>0</v>
      </c>
      <c r="N60" s="20" t="n">
        <v>0</v>
      </c>
      <c r="O60" s="18" t="n">
        <v>0</v>
      </c>
      <c r="P60" s="20" t="n">
        <v>0</v>
      </c>
      <c r="Q60" s="18" t="n">
        <v>19.08909052</v>
      </c>
      <c r="R60" s="20" t="n">
        <v>2.44379957</v>
      </c>
    </row>
    <row r="61" spans="1:18">
      <c r="A61" s="15" t="s">
        <v>458</v>
      </c>
      <c r="B61" s="17" t="n">
        <v>6525</v>
      </c>
      <c r="C61" s="18">
        <f>(0.0/B61*100)</f>
        <v/>
      </c>
      <c r="D61" s="19" t="n">
        <v>6525</v>
      </c>
      <c r="E61" s="18" t="n">
        <v>64.70618254999999</v>
      </c>
      <c r="F61" s="20" t="n">
        <v>3.01990356</v>
      </c>
      <c r="G61" s="18" t="n">
        <v>13.19459229</v>
      </c>
      <c r="H61" s="20" t="n">
        <v>1.85355529</v>
      </c>
      <c r="I61" s="18" t="n">
        <v>19.98741394</v>
      </c>
      <c r="J61" s="20" t="n">
        <v>2.45944773</v>
      </c>
      <c r="K61" s="18" t="s">
        <v>404</v>
      </c>
      <c r="L61" s="20" t="s">
        <v>404</v>
      </c>
      <c r="M61" s="18" t="n">
        <v>0</v>
      </c>
      <c r="N61" s="20" t="n">
        <v>0</v>
      </c>
      <c r="O61" s="18" t="n">
        <v>0</v>
      </c>
      <c r="P61" s="20" t="n">
        <v>0</v>
      </c>
      <c r="Q61" s="18" t="n">
        <v>2.11181122</v>
      </c>
      <c r="R61" s="20" t="n">
        <v>0.6651713500000001</v>
      </c>
    </row>
    <row r="62" spans="1:18">
      <c r="A62" s="15" t="s">
        <v>459</v>
      </c>
      <c r="B62" s="17" t="n">
        <v>4476</v>
      </c>
      <c r="C62" s="18">
        <f>(0.0/B62*100)</f>
        <v/>
      </c>
      <c r="D62" s="19" t="n">
        <v>4476</v>
      </c>
      <c r="E62" s="18" t="n">
        <v>65.60485767999999</v>
      </c>
      <c r="F62" s="20" t="n">
        <v>0.06073971</v>
      </c>
      <c r="G62" s="18" t="n">
        <v>9.48765785</v>
      </c>
      <c r="H62" s="20" t="n">
        <v>0.05236232</v>
      </c>
      <c r="I62" s="18" t="n">
        <v>22.31623099</v>
      </c>
      <c r="J62" s="20" t="n">
        <v>0.06477953</v>
      </c>
      <c r="K62" s="18" t="s">
        <v>404</v>
      </c>
      <c r="L62" s="20" t="s">
        <v>404</v>
      </c>
      <c r="M62" s="18" t="n">
        <v>0</v>
      </c>
      <c r="N62" s="20" t="n">
        <v>0</v>
      </c>
      <c r="O62" s="18" t="n">
        <v>0</v>
      </c>
      <c r="P62" s="20" t="n">
        <v>0</v>
      </c>
      <c r="Q62" s="18" t="n">
        <v>2.59125348</v>
      </c>
      <c r="R62" s="20" t="n">
        <v>0.01778128</v>
      </c>
    </row>
    <row r="63" spans="1:18">
      <c r="A63" s="15" t="s">
        <v>460</v>
      </c>
      <c r="B63" s="17" t="n">
        <v>5324</v>
      </c>
      <c r="C63" s="18">
        <f>(0.0/B63*100)</f>
        <v/>
      </c>
      <c r="D63" s="19" t="n">
        <v>5324</v>
      </c>
      <c r="E63" s="18" t="n">
        <v>78.74612835000001</v>
      </c>
      <c r="F63" s="20" t="n">
        <v>0.12223253</v>
      </c>
      <c r="G63" s="18" t="n">
        <v>10.29050277</v>
      </c>
      <c r="H63" s="20" t="n">
        <v>0.1068097</v>
      </c>
      <c r="I63" s="18" t="n">
        <v>0.68144013</v>
      </c>
      <c r="J63" s="20" t="n">
        <v>0.0172187</v>
      </c>
      <c r="K63" s="18" t="s">
        <v>404</v>
      </c>
      <c r="L63" s="20" t="s">
        <v>404</v>
      </c>
      <c r="M63" s="18" t="n">
        <v>0</v>
      </c>
      <c r="N63" s="20" t="n">
        <v>0</v>
      </c>
      <c r="O63" s="18" t="n">
        <v>0</v>
      </c>
      <c r="P63" s="20" t="n">
        <v>0</v>
      </c>
      <c r="Q63" s="18" t="n">
        <v>10.28192875</v>
      </c>
      <c r="R63" s="20" t="n">
        <v>0.07729001000000001</v>
      </c>
    </row>
    <row r="64" spans="1:18">
      <c r="A64" s="15" t="s">
        <v>461</v>
      </c>
      <c r="B64" s="17" t="n">
        <v>3634</v>
      </c>
      <c r="C64" s="18">
        <f>(27.0/B64*100)</f>
        <v/>
      </c>
      <c r="D64" s="19" t="n">
        <v>3607</v>
      </c>
      <c r="E64" s="18" t="n">
        <v>34.05163121</v>
      </c>
      <c r="F64" s="20" t="n">
        <v>0.10876892</v>
      </c>
      <c r="G64" s="18" t="n">
        <v>17.55248478</v>
      </c>
      <c r="H64" s="20" t="n">
        <v>0.08889474</v>
      </c>
      <c r="I64" s="18" t="n">
        <v>10.26655159</v>
      </c>
      <c r="J64" s="20" t="n">
        <v>0.03153155</v>
      </c>
      <c r="K64" s="18" t="s">
        <v>404</v>
      </c>
      <c r="L64" s="20" t="s">
        <v>404</v>
      </c>
      <c r="M64" s="18" t="n">
        <v>0.22463895</v>
      </c>
      <c r="N64" s="20" t="n">
        <v>0.01024975</v>
      </c>
      <c r="O64" s="18" t="n">
        <v>0</v>
      </c>
      <c r="P64" s="20" t="n">
        <v>0</v>
      </c>
      <c r="Q64" s="18" t="n">
        <v>37.90469347</v>
      </c>
      <c r="R64" s="20" t="n">
        <v>0.1148201</v>
      </c>
    </row>
    <row r="65" spans="1:18">
      <c r="A65" s="15" t="s">
        <v>462</v>
      </c>
      <c r="B65" s="17" t="n">
        <v>5325</v>
      </c>
      <c r="C65" s="18">
        <f>(0.0/B65*100)</f>
        <v/>
      </c>
      <c r="D65" s="19" t="n">
        <v>5325</v>
      </c>
      <c r="E65" s="18" t="n">
        <v>76.64582029</v>
      </c>
      <c r="F65" s="20" t="n">
        <v>3.08197176</v>
      </c>
      <c r="G65" s="18" t="n">
        <v>15.11900792</v>
      </c>
      <c r="H65" s="20" t="n">
        <v>2.51557305</v>
      </c>
      <c r="I65" s="18" t="n">
        <v>4.1470365</v>
      </c>
      <c r="J65" s="20" t="n">
        <v>1.1573772</v>
      </c>
      <c r="K65" s="18" t="s">
        <v>404</v>
      </c>
      <c r="L65" s="20" t="s">
        <v>404</v>
      </c>
      <c r="M65" s="18" t="n">
        <v>0</v>
      </c>
      <c r="N65" s="20" t="n">
        <v>0</v>
      </c>
      <c r="O65" s="18" t="n">
        <v>0</v>
      </c>
      <c r="P65" s="20" t="n">
        <v>0</v>
      </c>
      <c r="Q65" s="18" t="n">
        <v>4.08813529</v>
      </c>
      <c r="R65" s="20" t="n">
        <v>1.3404388</v>
      </c>
    </row>
    <row r="66" spans="1:18">
      <c r="A66" s="15" t="s">
        <v>463</v>
      </c>
      <c r="B66" s="17" t="n">
        <v>5665</v>
      </c>
      <c r="C66" s="18">
        <f>(0.0/B66*100)</f>
        <v/>
      </c>
      <c r="D66" s="19" t="n">
        <v>5665</v>
      </c>
      <c r="E66" s="18" t="n">
        <v>93.16831843</v>
      </c>
      <c r="F66" s="20" t="n">
        <v>0.17216403</v>
      </c>
      <c r="G66" s="18" t="n">
        <v>6.25751937</v>
      </c>
      <c r="H66" s="20" t="n">
        <v>0.16530778</v>
      </c>
      <c r="I66" s="18" t="n">
        <v>0.5741622</v>
      </c>
      <c r="J66" s="20" t="n">
        <v>0.04033036</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57.80505687</v>
      </c>
      <c r="F67" s="20" t="n">
        <v>3.36577553</v>
      </c>
      <c r="G67" s="18" t="n">
        <v>7.97556195</v>
      </c>
      <c r="H67" s="20" t="n">
        <v>1.65186456</v>
      </c>
      <c r="I67" s="18" t="n">
        <v>31.68970568</v>
      </c>
      <c r="J67" s="20" t="n">
        <v>3.03070079</v>
      </c>
      <c r="K67" s="18" t="s">
        <v>404</v>
      </c>
      <c r="L67" s="20" t="s">
        <v>404</v>
      </c>
      <c r="M67" s="18" t="n">
        <v>0</v>
      </c>
      <c r="N67" s="20" t="n">
        <v>0</v>
      </c>
      <c r="O67" s="18" t="n">
        <v>0</v>
      </c>
      <c r="P67" s="20" t="n">
        <v>0</v>
      </c>
      <c r="Q67" s="18" t="n">
        <v>2.52967549</v>
      </c>
      <c r="R67" s="20" t="n">
        <v>0.95854772</v>
      </c>
    </row>
    <row r="68" spans="1:18">
      <c r="A68" s="15" t="s">
        <v>465</v>
      </c>
      <c r="B68" s="17" t="n">
        <v>12083</v>
      </c>
      <c r="C68" s="18">
        <f>(0.0/B68*100)</f>
        <v/>
      </c>
      <c r="D68" s="19" t="n">
        <v>12083</v>
      </c>
      <c r="E68" s="18" t="n">
        <v>86.20286552</v>
      </c>
      <c r="F68" s="20" t="n">
        <v>0.07352528999999999</v>
      </c>
      <c r="G68" s="18" t="n">
        <v>8.160035540000001</v>
      </c>
      <c r="H68" s="20" t="n">
        <v>0.05838149</v>
      </c>
      <c r="I68" s="18" t="n">
        <v>3.92982657</v>
      </c>
      <c r="J68" s="20" t="n">
        <v>0.03811237</v>
      </c>
      <c r="K68" s="18" t="s">
        <v>404</v>
      </c>
      <c r="L68" s="20" t="s">
        <v>404</v>
      </c>
      <c r="M68" s="18" t="n">
        <v>0</v>
      </c>
      <c r="N68" s="20" t="n">
        <v>0</v>
      </c>
      <c r="O68" s="18" t="n">
        <v>0</v>
      </c>
      <c r="P68" s="20" t="n">
        <v>0</v>
      </c>
      <c r="Q68" s="18" t="n">
        <v>1.70727237</v>
      </c>
      <c r="R68" s="20" t="n">
        <v>0.0269609</v>
      </c>
    </row>
    <row r="69" spans="1:18">
      <c r="A69" s="15" t="s">
        <v>466</v>
      </c>
      <c r="B69" s="17" t="n">
        <v>4876</v>
      </c>
      <c r="C69" s="18">
        <f>(0.0/B69*100)</f>
        <v/>
      </c>
      <c r="D69" s="19" t="n">
        <v>4876</v>
      </c>
      <c r="E69" s="18" t="n">
        <v>81.270511</v>
      </c>
      <c r="F69" s="20" t="n">
        <v>3.13673046</v>
      </c>
      <c r="G69" s="18" t="n">
        <v>13.03669955</v>
      </c>
      <c r="H69" s="20" t="n">
        <v>2.57941795</v>
      </c>
      <c r="I69" s="18" t="n">
        <v>2.47166893</v>
      </c>
      <c r="J69" s="20" t="n">
        <v>1.38414203</v>
      </c>
      <c r="K69" s="18" t="s">
        <v>404</v>
      </c>
      <c r="L69" s="20" t="s">
        <v>404</v>
      </c>
      <c r="M69" s="18" t="n">
        <v>0</v>
      </c>
      <c r="N69" s="20" t="n">
        <v>0</v>
      </c>
      <c r="O69" s="18" t="n">
        <v>0</v>
      </c>
      <c r="P69" s="20" t="n">
        <v>0</v>
      </c>
      <c r="Q69" s="18" t="n">
        <v>3.22112053</v>
      </c>
      <c r="R69" s="20" t="n">
        <v>1.44736298</v>
      </c>
    </row>
    <row r="70" spans="1:18">
      <c r="A70" s="15" t="s">
        <v>467</v>
      </c>
      <c r="B70" s="17" t="n">
        <v>6036</v>
      </c>
      <c r="C70" s="18">
        <f>(0.0/B70*100)</f>
        <v/>
      </c>
      <c r="D70" s="19" t="n">
        <v>6036</v>
      </c>
      <c r="E70" s="18" t="n">
        <v>78.25909989</v>
      </c>
      <c r="F70" s="20" t="n">
        <v>3.82416531</v>
      </c>
      <c r="G70" s="18" t="n">
        <v>20.29891333</v>
      </c>
      <c r="H70" s="20" t="n">
        <v>3.60761685</v>
      </c>
      <c r="I70" s="18" t="n">
        <v>1.44198678</v>
      </c>
      <c r="J70" s="20" t="n">
        <v>0.66796932</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90.02957135</v>
      </c>
      <c r="F71" s="20" t="n">
        <v>0.80322784</v>
      </c>
      <c r="G71" s="18" t="n">
        <v>7.72776676</v>
      </c>
      <c r="H71" s="20" t="n">
        <v>0.08298724</v>
      </c>
      <c r="I71" s="18" t="n">
        <v>1.3631425</v>
      </c>
      <c r="J71" s="20" t="n">
        <v>0.82493561</v>
      </c>
      <c r="K71" s="18" t="s">
        <v>404</v>
      </c>
      <c r="L71" s="20" t="s">
        <v>404</v>
      </c>
      <c r="M71" s="18" t="n">
        <v>0</v>
      </c>
      <c r="N71" s="20" t="n">
        <v>0</v>
      </c>
      <c r="O71" s="18" t="n">
        <v>0</v>
      </c>
      <c r="P71" s="20" t="n">
        <v>0</v>
      </c>
      <c r="Q71" s="18" t="n">
        <v>0.87951939</v>
      </c>
      <c r="R71" s="20" t="n">
        <v>0.01432702</v>
      </c>
    </row>
    <row r="72" spans="1:18">
      <c r="A72" s="15" t="s">
        <v>469</v>
      </c>
      <c r="B72" s="17" t="n">
        <v>7708</v>
      </c>
      <c r="C72" s="18">
        <f>(0.0/B72*100)</f>
        <v/>
      </c>
      <c r="D72" s="19" t="n">
        <v>7708</v>
      </c>
      <c r="E72" s="18" t="n">
        <v>84.27932265</v>
      </c>
      <c r="F72" s="20" t="n">
        <v>2.54434949</v>
      </c>
      <c r="G72" s="18" t="n">
        <v>6.11646767</v>
      </c>
      <c r="H72" s="20" t="n">
        <v>1.48752584</v>
      </c>
      <c r="I72" s="18" t="n">
        <v>7.94872337</v>
      </c>
      <c r="J72" s="20" t="n">
        <v>1.89748872</v>
      </c>
      <c r="K72" s="18" t="s">
        <v>404</v>
      </c>
      <c r="L72" s="20" t="s">
        <v>404</v>
      </c>
      <c r="M72" s="18" t="n">
        <v>0</v>
      </c>
      <c r="N72" s="20" t="n">
        <v>0</v>
      </c>
      <c r="O72" s="18" t="n">
        <v>0</v>
      </c>
      <c r="P72" s="20" t="n">
        <v>0</v>
      </c>
      <c r="Q72" s="18" t="n">
        <v>1.65548631</v>
      </c>
      <c r="R72" s="20" t="n">
        <v>0.88195734</v>
      </c>
    </row>
    <row r="73" spans="1:18">
      <c r="A73" s="15" t="s">
        <v>470</v>
      </c>
      <c r="B73" s="17" t="n">
        <v>8249</v>
      </c>
      <c r="C73" s="18">
        <f>(0.0/B73*100)</f>
        <v/>
      </c>
      <c r="D73" s="19" t="n">
        <v>8249</v>
      </c>
      <c r="E73" s="18" t="n">
        <v>87.02038632</v>
      </c>
      <c r="F73" s="20" t="n">
        <v>2.74410565</v>
      </c>
      <c r="G73" s="18" t="n">
        <v>7.57205676</v>
      </c>
      <c r="H73" s="20" t="n">
        <v>2.16817025</v>
      </c>
      <c r="I73" s="18" t="n">
        <v>3.13130777</v>
      </c>
      <c r="J73" s="20" t="n">
        <v>1.29605196</v>
      </c>
      <c r="K73" s="18" t="s">
        <v>404</v>
      </c>
      <c r="L73" s="20" t="s">
        <v>404</v>
      </c>
      <c r="M73" s="18" t="n">
        <v>0</v>
      </c>
      <c r="N73" s="20" t="n">
        <v>0</v>
      </c>
      <c r="O73" s="18" t="n">
        <v>0</v>
      </c>
      <c r="P73" s="20" t="n">
        <v>0</v>
      </c>
      <c r="Q73" s="18" t="n">
        <v>2.27624915</v>
      </c>
      <c r="R73" s="20" t="n">
        <v>1.17851744</v>
      </c>
    </row>
    <row r="74" spans="1:18">
      <c r="A74" s="15" t="s">
        <v>471</v>
      </c>
      <c r="B74" s="17" t="n">
        <v>4692</v>
      </c>
      <c r="C74" s="18">
        <f>(484.0/B74*100)</f>
        <v/>
      </c>
      <c r="D74" s="19" t="n">
        <v>4208</v>
      </c>
      <c r="E74" s="18" t="n">
        <v>46.41637954</v>
      </c>
      <c r="F74" s="20" t="n">
        <v>0.25605756</v>
      </c>
      <c r="G74" s="18" t="n">
        <v>21.29348414</v>
      </c>
      <c r="H74" s="20" t="n">
        <v>0.19281832</v>
      </c>
      <c r="I74" s="18" t="n">
        <v>24.19725301</v>
      </c>
      <c r="J74" s="20" t="n">
        <v>0.25005307</v>
      </c>
      <c r="K74" s="18" t="s">
        <v>404</v>
      </c>
      <c r="L74" s="20" t="s">
        <v>404</v>
      </c>
      <c r="M74" s="18" t="n">
        <v>0</v>
      </c>
      <c r="N74" s="20" t="n">
        <v>0</v>
      </c>
      <c r="O74" s="18" t="n">
        <v>0</v>
      </c>
      <c r="P74" s="20" t="n">
        <v>0</v>
      </c>
      <c r="Q74" s="18" t="n">
        <v>8.092883309999999</v>
      </c>
      <c r="R74" s="20" t="n">
        <v>0.11774146</v>
      </c>
    </row>
    <row r="75" spans="1:18">
      <c r="A75" s="15" t="s">
        <v>472</v>
      </c>
      <c r="B75" s="17" t="n">
        <v>5375</v>
      </c>
      <c r="C75" s="18">
        <f>(483.0/B75*100)</f>
        <v/>
      </c>
      <c r="D75" s="19" t="n">
        <v>4892</v>
      </c>
      <c r="E75" s="18" t="n">
        <v>28.02283063</v>
      </c>
      <c r="F75" s="20" t="n">
        <v>3.78138193</v>
      </c>
      <c r="G75" s="18" t="n">
        <v>31.82652791</v>
      </c>
      <c r="H75" s="20" t="n">
        <v>4.35804281</v>
      </c>
      <c r="I75" s="18" t="n">
        <v>38.74063832</v>
      </c>
      <c r="J75" s="20" t="n">
        <v>4.21663447</v>
      </c>
      <c r="K75" s="18" t="s">
        <v>404</v>
      </c>
      <c r="L75" s="20" t="s">
        <v>404</v>
      </c>
      <c r="M75" s="18" t="n">
        <v>0</v>
      </c>
      <c r="N75" s="20" t="n">
        <v>0</v>
      </c>
      <c r="O75" s="18" t="n">
        <v>0</v>
      </c>
      <c r="P75" s="20" t="n">
        <v>0</v>
      </c>
      <c r="Q75" s="18" t="n">
        <v>1.41000313</v>
      </c>
      <c r="R75" s="20" t="n">
        <v>1.03150202</v>
      </c>
    </row>
    <row r="76" spans="1:18">
      <c r="A76" s="15" t="s">
        <v>473</v>
      </c>
      <c r="B76" s="17" t="n">
        <v>14167</v>
      </c>
      <c r="C76" s="18">
        <f>(1400.0/B76*100)</f>
        <v/>
      </c>
      <c r="D76" s="19" t="n">
        <v>12767</v>
      </c>
      <c r="E76" s="18" t="n">
        <v>84.82944999</v>
      </c>
      <c r="F76" s="20" t="n">
        <v>2.24625122</v>
      </c>
      <c r="G76" s="18" t="n">
        <v>5.70751866</v>
      </c>
      <c r="H76" s="20" t="n">
        <v>1.5882166</v>
      </c>
      <c r="I76" s="18" t="n">
        <v>7.9648521</v>
      </c>
      <c r="J76" s="20" t="n">
        <v>1.83188818</v>
      </c>
      <c r="K76" s="18" t="s">
        <v>404</v>
      </c>
      <c r="L76" s="20" t="s">
        <v>404</v>
      </c>
      <c r="M76" s="18" t="n">
        <v>0</v>
      </c>
      <c r="N76" s="20" t="n">
        <v>0</v>
      </c>
      <c r="O76" s="18" t="n">
        <v>0</v>
      </c>
      <c r="P76" s="20" t="n">
        <v>0</v>
      </c>
      <c r="Q76" s="18" t="n">
        <v>1.49817924</v>
      </c>
      <c r="R76" s="20" t="n">
        <v>0.73253723</v>
      </c>
    </row>
    <row r="77" spans="1:18">
      <c r="A77" s="15" t="s">
        <v>474</v>
      </c>
      <c r="B77" s="17" t="n">
        <v>6062</v>
      </c>
      <c r="C77" s="18">
        <f>(0.0/B77*100)</f>
        <v/>
      </c>
      <c r="D77" s="19" t="n">
        <v>6062</v>
      </c>
      <c r="E77" s="18" t="n">
        <v>13.81806496</v>
      </c>
      <c r="F77" s="20" t="n">
        <v>2.21390461</v>
      </c>
      <c r="G77" s="18" t="n">
        <v>31.28098721</v>
      </c>
      <c r="H77" s="20" t="n">
        <v>3.16564981</v>
      </c>
      <c r="I77" s="18" t="n">
        <v>53.41218697</v>
      </c>
      <c r="J77" s="20" t="n">
        <v>2.9632282</v>
      </c>
      <c r="K77" s="18" t="s">
        <v>404</v>
      </c>
      <c r="L77" s="20" t="s">
        <v>404</v>
      </c>
      <c r="M77" s="18" t="n">
        <v>0</v>
      </c>
      <c r="N77" s="20" t="n">
        <v>0</v>
      </c>
      <c r="O77" s="18" t="n">
        <v>0</v>
      </c>
      <c r="P77" s="20" t="n">
        <v>0</v>
      </c>
      <c r="Q77" s="18" t="n">
        <v>1.48876086</v>
      </c>
      <c r="R77" s="20" t="n">
        <v>0.81739195</v>
      </c>
    </row>
    <row r="78" spans="1:18">
      <c r="A78" s="15" t="s">
        <v>475</v>
      </c>
      <c r="B78" s="17" t="n">
        <v>5826</v>
      </c>
      <c r="C78" s="18">
        <f>(0.0/B78*100)</f>
        <v/>
      </c>
      <c r="D78" s="19" t="n">
        <v>5826</v>
      </c>
      <c r="E78" s="18" t="n">
        <v>50.49716374</v>
      </c>
      <c r="F78" s="20" t="n">
        <v>4.2246389</v>
      </c>
      <c r="G78" s="18" t="n">
        <v>12.45552034</v>
      </c>
      <c r="H78" s="20" t="n">
        <v>2.96152947</v>
      </c>
      <c r="I78" s="18" t="n">
        <v>26.09314771</v>
      </c>
      <c r="J78" s="20" t="n">
        <v>3.47804109</v>
      </c>
      <c r="K78" s="18" t="s">
        <v>404</v>
      </c>
      <c r="L78" s="20" t="s">
        <v>404</v>
      </c>
      <c r="M78" s="18" t="n">
        <v>0</v>
      </c>
      <c r="N78" s="20" t="n">
        <v>0</v>
      </c>
      <c r="O78" s="18" t="n">
        <v>0</v>
      </c>
      <c r="P78" s="20" t="n">
        <v>0</v>
      </c>
      <c r="Q78" s="18" t="n">
        <v>10.95416821</v>
      </c>
      <c r="R78" s="20" t="n">
        <v>2.47413855</v>
      </c>
    </row>
    <row customHeight="1" ht="25" r="79" spans="1:18">
      <c r="A79" s="15" t="s">
        <v>476</v>
      </c>
      <c r="B79" s="17" t="n">
        <v>1657</v>
      </c>
      <c r="C79" s="18">
        <f>(21.0/B79*100)</f>
        <v/>
      </c>
      <c r="D79" s="19" t="n">
        <v>1636</v>
      </c>
      <c r="E79" s="18" t="n">
        <v>21.69608726</v>
      </c>
      <c r="F79" s="20" t="n">
        <v>5.43800465</v>
      </c>
      <c r="G79" s="18" t="n">
        <v>36.14249744</v>
      </c>
      <c r="H79" s="20" t="n">
        <v>7.10738219</v>
      </c>
      <c r="I79" s="18" t="n">
        <v>38.91563295</v>
      </c>
      <c r="J79" s="20" t="n">
        <v>6.68805186</v>
      </c>
      <c r="K79" s="18" t="s">
        <v>404</v>
      </c>
      <c r="L79" s="20" t="s">
        <v>404</v>
      </c>
      <c r="M79" s="18" t="n">
        <v>0</v>
      </c>
      <c r="N79" s="20" t="n">
        <v>0</v>
      </c>
      <c r="O79" s="18" t="n">
        <v>0</v>
      </c>
      <c r="P79" s="20" t="n">
        <v>0</v>
      </c>
      <c r="Q79" s="18" t="n">
        <v>3.24578235</v>
      </c>
      <c r="R79" s="20" t="n">
        <v>1.64249892</v>
      </c>
    </row>
    <row r="80" spans="1:18">
      <c r="A80" s="15" t="s">
        <v>477</v>
      </c>
      <c r="B80" s="17" t="n">
        <v>7841</v>
      </c>
      <c r="C80" s="18">
        <f>(0.0/B80*100)</f>
        <v/>
      </c>
      <c r="D80" s="19" t="n">
        <v>7841</v>
      </c>
      <c r="E80" s="18" t="n">
        <v>85.15754161</v>
      </c>
      <c r="F80" s="20" t="n">
        <v>2.27627404</v>
      </c>
      <c r="G80" s="18" t="n">
        <v>10.81162842</v>
      </c>
      <c r="H80" s="20" t="n">
        <v>2.05690201</v>
      </c>
      <c r="I80" s="18" t="n">
        <v>4.03082998</v>
      </c>
      <c r="J80" s="20" t="n">
        <v>1.2035855</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85.93750749</v>
      </c>
      <c r="F81" s="20" t="n">
        <v>2.40772898</v>
      </c>
      <c r="G81" s="18" t="n">
        <v>1.81350755</v>
      </c>
      <c r="H81" s="20" t="n">
        <v>1.0465479</v>
      </c>
      <c r="I81" s="18" t="n">
        <v>11.53775063</v>
      </c>
      <c r="J81" s="20" t="n">
        <v>2.25361239</v>
      </c>
      <c r="K81" s="18" t="s">
        <v>404</v>
      </c>
      <c r="L81" s="20" t="s">
        <v>404</v>
      </c>
      <c r="M81" s="18" t="n">
        <v>0</v>
      </c>
      <c r="N81" s="20" t="n">
        <v>0</v>
      </c>
      <c r="O81" s="18" t="n">
        <v>0</v>
      </c>
      <c r="P81" s="20" t="n">
        <v>0</v>
      </c>
      <c r="Q81" s="18" t="n">
        <v>0.71123432</v>
      </c>
      <c r="R81" s="20" t="n">
        <v>0.70631455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702</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9.802101889999999</v>
      </c>
      <c r="F7" s="20" t="n">
        <v>1.1579726</v>
      </c>
      <c r="G7" s="18" t="n">
        <v>66.29374897</v>
      </c>
      <c r="H7" s="20" t="n">
        <v>1.68509945</v>
      </c>
      <c r="I7" s="18" t="n">
        <v>22.76251098</v>
      </c>
      <c r="J7" s="20" t="n">
        <v>1.50538735</v>
      </c>
      <c r="K7" s="18" t="s">
        <v>404</v>
      </c>
      <c r="L7" s="20" t="s">
        <v>404</v>
      </c>
      <c r="M7" s="18" t="n">
        <v>0</v>
      </c>
      <c r="N7" s="20" t="n">
        <v>0</v>
      </c>
      <c r="O7" s="18" t="n">
        <v>0</v>
      </c>
      <c r="P7" s="20" t="n">
        <v>0</v>
      </c>
      <c r="Q7" s="18" t="n">
        <v>1.14163816</v>
      </c>
      <c r="R7" s="20" t="n">
        <v>0.43915729</v>
      </c>
    </row>
    <row r="8" spans="1:18">
      <c r="A8" s="15" t="s">
        <v>405</v>
      </c>
      <c r="B8" s="17" t="n">
        <v>7007</v>
      </c>
      <c r="C8" s="18">
        <f>(0.0/B8*100)</f>
        <v/>
      </c>
      <c r="D8" s="19" t="n">
        <v>7007</v>
      </c>
      <c r="E8" s="18" t="n">
        <v>4.83814648</v>
      </c>
      <c r="F8" s="20" t="n">
        <v>1.65306651</v>
      </c>
      <c r="G8" s="18" t="n">
        <v>33.44933051</v>
      </c>
      <c r="H8" s="20" t="n">
        <v>3.2928434</v>
      </c>
      <c r="I8" s="18" t="n">
        <v>61.04151975</v>
      </c>
      <c r="J8" s="20" t="n">
        <v>3.50311859</v>
      </c>
      <c r="K8" s="18" t="s">
        <v>404</v>
      </c>
      <c r="L8" s="20" t="s">
        <v>404</v>
      </c>
      <c r="M8" s="18" t="n">
        <v>0</v>
      </c>
      <c r="N8" s="20" t="n">
        <v>0</v>
      </c>
      <c r="O8" s="18" t="n">
        <v>0</v>
      </c>
      <c r="P8" s="20" t="n">
        <v>0</v>
      </c>
      <c r="Q8" s="18" t="n">
        <v>0.67100327</v>
      </c>
      <c r="R8" s="20" t="n">
        <v>0.45946835</v>
      </c>
    </row>
    <row r="9" spans="1:18">
      <c r="A9" s="15" t="s">
        <v>406</v>
      </c>
      <c r="B9" s="17" t="n">
        <v>9651</v>
      </c>
      <c r="C9" s="18">
        <f>(200.0/B9*100)</f>
        <v/>
      </c>
      <c r="D9" s="19" t="n">
        <v>9451</v>
      </c>
      <c r="E9" s="18" t="n">
        <v>19.30854792</v>
      </c>
      <c r="F9" s="20" t="n">
        <v>2.58226315</v>
      </c>
      <c r="G9" s="18" t="n">
        <v>52.8724704</v>
      </c>
      <c r="H9" s="20" t="n">
        <v>3.16975619</v>
      </c>
      <c r="I9" s="18" t="n">
        <v>11.42330882</v>
      </c>
      <c r="J9" s="20" t="n">
        <v>1.94319834</v>
      </c>
      <c r="K9" s="18" t="s">
        <v>404</v>
      </c>
      <c r="L9" s="20" t="s">
        <v>404</v>
      </c>
      <c r="M9" s="18" t="n">
        <v>0</v>
      </c>
      <c r="N9" s="20" t="n">
        <v>0</v>
      </c>
      <c r="O9" s="18" t="n">
        <v>0</v>
      </c>
      <c r="P9" s="20" t="n">
        <v>0</v>
      </c>
      <c r="Q9" s="18" t="n">
        <v>16.39567286</v>
      </c>
      <c r="R9" s="20" t="n">
        <v>2.46492851</v>
      </c>
    </row>
    <row r="10" spans="1:18">
      <c r="A10" s="15" t="s">
        <v>407</v>
      </c>
      <c r="B10" s="17" t="n">
        <v>20058</v>
      </c>
      <c r="C10" s="18">
        <f>(3112.0/B10*100)</f>
        <v/>
      </c>
      <c r="D10" s="19" t="n">
        <v>16946</v>
      </c>
      <c r="E10" s="18" t="n">
        <v>9.162058</v>
      </c>
      <c r="F10" s="20" t="n">
        <v>1.57764063</v>
      </c>
      <c r="G10" s="18" t="n">
        <v>50.06718668</v>
      </c>
      <c r="H10" s="20" t="n">
        <v>2.72229299</v>
      </c>
      <c r="I10" s="18" t="n">
        <v>38.61468813</v>
      </c>
      <c r="J10" s="20" t="n">
        <v>2.74894101</v>
      </c>
      <c r="K10" s="18" t="s">
        <v>404</v>
      </c>
      <c r="L10" s="20" t="s">
        <v>404</v>
      </c>
      <c r="M10" s="18" t="n">
        <v>0</v>
      </c>
      <c r="N10" s="20" t="n">
        <v>0</v>
      </c>
      <c r="O10" s="18" t="n">
        <v>0</v>
      </c>
      <c r="P10" s="20" t="n">
        <v>0</v>
      </c>
      <c r="Q10" s="18" t="n">
        <v>2.15606719</v>
      </c>
      <c r="R10" s="20" t="n">
        <v>0.82336846</v>
      </c>
    </row>
    <row r="11" spans="1:18">
      <c r="A11" s="15" t="s">
        <v>408</v>
      </c>
      <c r="B11" s="17" t="n">
        <v>7053</v>
      </c>
      <c r="C11" s="18">
        <f>(212.0/B11*100)</f>
        <v/>
      </c>
      <c r="D11" s="19" t="n">
        <v>6841</v>
      </c>
      <c r="E11" s="18" t="n">
        <v>17.14295652</v>
      </c>
      <c r="F11" s="20" t="n">
        <v>2.85651896</v>
      </c>
      <c r="G11" s="18" t="n">
        <v>57.96500512</v>
      </c>
      <c r="H11" s="20" t="n">
        <v>3.7706384</v>
      </c>
      <c r="I11" s="18" t="n">
        <v>24.89203836</v>
      </c>
      <c r="J11" s="20" t="n">
        <v>2.9585369</v>
      </c>
      <c r="K11" s="18" t="s">
        <v>404</v>
      </c>
      <c r="L11" s="20" t="s">
        <v>404</v>
      </c>
      <c r="M11" s="18" t="n">
        <v>0</v>
      </c>
      <c r="N11" s="20" t="n">
        <v>0</v>
      </c>
      <c r="O11" s="18" t="n">
        <v>0</v>
      </c>
      <c r="P11" s="20" t="n">
        <v>0</v>
      </c>
      <c r="Q11" s="18" t="n">
        <v>0</v>
      </c>
      <c r="R11" s="20" t="n">
        <v>0</v>
      </c>
    </row>
    <row r="12" spans="1:18">
      <c r="A12" s="15" t="s">
        <v>409</v>
      </c>
      <c r="B12" s="17" t="n">
        <v>6894</v>
      </c>
      <c r="C12" s="18">
        <f>(106.0/B12*100)</f>
        <v/>
      </c>
      <c r="D12" s="19" t="n">
        <v>6788</v>
      </c>
      <c r="E12" s="18" t="n">
        <v>12.86653479</v>
      </c>
      <c r="F12" s="20" t="n">
        <v>1.9993533</v>
      </c>
      <c r="G12" s="18" t="n">
        <v>45.87809286</v>
      </c>
      <c r="H12" s="20" t="n">
        <v>2.82288466</v>
      </c>
      <c r="I12" s="18" t="n">
        <v>39.92043975</v>
      </c>
      <c r="J12" s="20" t="n">
        <v>3.12987007</v>
      </c>
      <c r="K12" s="18" t="s">
        <v>404</v>
      </c>
      <c r="L12" s="20" t="s">
        <v>404</v>
      </c>
      <c r="M12" s="18" t="n">
        <v>0</v>
      </c>
      <c r="N12" s="20" t="n">
        <v>0</v>
      </c>
      <c r="O12" s="18" t="n">
        <v>0</v>
      </c>
      <c r="P12" s="20" t="n">
        <v>0</v>
      </c>
      <c r="Q12" s="18" t="n">
        <v>1.3349326</v>
      </c>
      <c r="R12" s="20" t="n">
        <v>0.90508255</v>
      </c>
    </row>
    <row r="13" spans="1:18">
      <c r="A13" s="15" t="s">
        <v>410</v>
      </c>
      <c r="B13" s="17" t="n">
        <v>7161</v>
      </c>
      <c r="C13" s="18">
        <f>(1175.0/B13*100)</f>
        <v/>
      </c>
      <c r="D13" s="19" t="n">
        <v>5986</v>
      </c>
      <c r="E13" s="18" t="n">
        <v>6.16925658</v>
      </c>
      <c r="F13" s="20" t="n">
        <v>1.79314783</v>
      </c>
      <c r="G13" s="18" t="n">
        <v>56.46047569</v>
      </c>
      <c r="H13" s="20" t="n">
        <v>3.89718068</v>
      </c>
      <c r="I13" s="18" t="n">
        <v>34.79951276</v>
      </c>
      <c r="J13" s="20" t="n">
        <v>3.37760017</v>
      </c>
      <c r="K13" s="18" t="s">
        <v>404</v>
      </c>
      <c r="L13" s="20" t="s">
        <v>404</v>
      </c>
      <c r="M13" s="18" t="n">
        <v>0</v>
      </c>
      <c r="N13" s="20" t="n">
        <v>0</v>
      </c>
      <c r="O13" s="18" t="n">
        <v>0</v>
      </c>
      <c r="P13" s="20" t="n">
        <v>0</v>
      </c>
      <c r="Q13" s="18" t="n">
        <v>2.57075498</v>
      </c>
      <c r="R13" s="20" t="n">
        <v>0.87471275</v>
      </c>
    </row>
    <row r="14" spans="1:18">
      <c r="A14" s="15" t="s">
        <v>411</v>
      </c>
      <c r="B14" s="17" t="n">
        <v>5587</v>
      </c>
      <c r="C14" s="18">
        <f>(0.0/B14*100)</f>
        <v/>
      </c>
      <c r="D14" s="19" t="n">
        <v>5587</v>
      </c>
      <c r="E14" s="18" t="n">
        <v>16.24841648</v>
      </c>
      <c r="F14" s="20" t="n">
        <v>2.36789889</v>
      </c>
      <c r="G14" s="18" t="n">
        <v>70.11971386</v>
      </c>
      <c r="H14" s="20" t="n">
        <v>2.64297082</v>
      </c>
      <c r="I14" s="18" t="n">
        <v>11.31163411</v>
      </c>
      <c r="J14" s="20" t="n">
        <v>1.91204271</v>
      </c>
      <c r="K14" s="18" t="s">
        <v>404</v>
      </c>
      <c r="L14" s="20" t="s">
        <v>404</v>
      </c>
      <c r="M14" s="18" t="n">
        <v>0</v>
      </c>
      <c r="N14" s="20" t="n">
        <v>0</v>
      </c>
      <c r="O14" s="18" t="n">
        <v>0</v>
      </c>
      <c r="P14" s="20" t="n">
        <v>0</v>
      </c>
      <c r="Q14" s="18" t="n">
        <v>2.32023555</v>
      </c>
      <c r="R14" s="20" t="n">
        <v>0.6442174000000001</v>
      </c>
    </row>
    <row r="15" spans="1:18">
      <c r="A15" s="15" t="s">
        <v>412</v>
      </c>
      <c r="B15" s="17" t="n">
        <v>5882</v>
      </c>
      <c r="C15" s="18">
        <f>(0.0/B15*100)</f>
        <v/>
      </c>
      <c r="D15" s="19" t="n">
        <v>5882</v>
      </c>
      <c r="E15" s="18" t="n">
        <v>9.799693599999999</v>
      </c>
      <c r="F15" s="20" t="n">
        <v>2.66913796</v>
      </c>
      <c r="G15" s="18" t="n">
        <v>44.32796059</v>
      </c>
      <c r="H15" s="20" t="n">
        <v>4.08036997</v>
      </c>
      <c r="I15" s="18" t="n">
        <v>45.87234581</v>
      </c>
      <c r="J15" s="20" t="n">
        <v>3.96402688</v>
      </c>
      <c r="K15" s="18" t="s">
        <v>404</v>
      </c>
      <c r="L15" s="20" t="s">
        <v>404</v>
      </c>
      <c r="M15" s="18" t="n">
        <v>0</v>
      </c>
      <c r="N15" s="20" t="n">
        <v>0</v>
      </c>
      <c r="O15" s="18" t="n">
        <v>0</v>
      </c>
      <c r="P15" s="20" t="n">
        <v>0</v>
      </c>
      <c r="Q15" s="18" t="n">
        <v>0</v>
      </c>
      <c r="R15" s="20" t="n">
        <v>0</v>
      </c>
    </row>
    <row r="16" spans="1:18">
      <c r="A16" s="15" t="s">
        <v>413</v>
      </c>
      <c r="B16" s="17" t="n">
        <v>6108</v>
      </c>
      <c r="C16" s="18">
        <f>(495.0/B16*100)</f>
        <v/>
      </c>
      <c r="D16" s="19" t="n">
        <v>5613</v>
      </c>
      <c r="E16" s="18" t="n">
        <v>11.77665137</v>
      </c>
      <c r="F16" s="20" t="n">
        <v>1.99536692</v>
      </c>
      <c r="G16" s="18" t="n">
        <v>38.68823777</v>
      </c>
      <c r="H16" s="20" t="n">
        <v>3.31641415</v>
      </c>
      <c r="I16" s="18" t="n">
        <v>47.37642289</v>
      </c>
      <c r="J16" s="20" t="n">
        <v>3.20039182</v>
      </c>
      <c r="K16" s="18" t="s">
        <v>404</v>
      </c>
      <c r="L16" s="20" t="s">
        <v>404</v>
      </c>
      <c r="M16" s="18" t="n">
        <v>0</v>
      </c>
      <c r="N16" s="20" t="n">
        <v>0</v>
      </c>
      <c r="O16" s="18" t="n">
        <v>0</v>
      </c>
      <c r="P16" s="20" t="n">
        <v>0</v>
      </c>
      <c r="Q16" s="18" t="n">
        <v>2.15868798</v>
      </c>
      <c r="R16" s="20" t="n">
        <v>1.00259409</v>
      </c>
    </row>
    <row r="17" spans="1:18">
      <c r="A17" s="15" t="s">
        <v>414</v>
      </c>
      <c r="B17" s="17" t="n">
        <v>6504</v>
      </c>
      <c r="C17" s="18">
        <f>(1325.0/B17*100)</f>
        <v/>
      </c>
      <c r="D17" s="19" t="n">
        <v>5179</v>
      </c>
      <c r="E17" s="18" t="n">
        <v>12.14280471</v>
      </c>
      <c r="F17" s="20" t="n">
        <v>2.22898322</v>
      </c>
      <c r="G17" s="18" t="n">
        <v>54.33323138</v>
      </c>
      <c r="H17" s="20" t="n">
        <v>3.23597762</v>
      </c>
      <c r="I17" s="18" t="n">
        <v>32.59714408</v>
      </c>
      <c r="J17" s="20" t="n">
        <v>2.9334662</v>
      </c>
      <c r="K17" s="18" t="s">
        <v>404</v>
      </c>
      <c r="L17" s="20" t="s">
        <v>404</v>
      </c>
      <c r="M17" s="18" t="n">
        <v>0</v>
      </c>
      <c r="N17" s="20" t="n">
        <v>0</v>
      </c>
      <c r="O17" s="18" t="n">
        <v>0</v>
      </c>
      <c r="P17" s="20" t="n">
        <v>0</v>
      </c>
      <c r="Q17" s="18" t="n">
        <v>0.92681983</v>
      </c>
      <c r="R17" s="20" t="n">
        <v>0.65511019</v>
      </c>
    </row>
    <row r="18" spans="1:18">
      <c r="A18" s="15" t="s">
        <v>415</v>
      </c>
      <c r="B18" s="17" t="n">
        <v>5532</v>
      </c>
      <c r="C18" s="18">
        <f>(0.0/B18*100)</f>
        <v/>
      </c>
      <c r="D18" s="19" t="n">
        <v>5532</v>
      </c>
      <c r="E18" s="18" t="n">
        <v>6.25830284</v>
      </c>
      <c r="F18" s="20" t="n">
        <v>1.68548417</v>
      </c>
      <c r="G18" s="18" t="n">
        <v>11.9750889</v>
      </c>
      <c r="H18" s="20" t="n">
        <v>2.30668231</v>
      </c>
      <c r="I18" s="18" t="n">
        <v>79.62564427</v>
      </c>
      <c r="J18" s="20" t="n">
        <v>2.93379227</v>
      </c>
      <c r="K18" s="18" t="s">
        <v>404</v>
      </c>
      <c r="L18" s="20" t="s">
        <v>404</v>
      </c>
      <c r="M18" s="18" t="n">
        <v>0</v>
      </c>
      <c r="N18" s="20" t="n">
        <v>0</v>
      </c>
      <c r="O18" s="18" t="n">
        <v>0</v>
      </c>
      <c r="P18" s="20" t="n">
        <v>0</v>
      </c>
      <c r="Q18" s="18" t="n">
        <v>2.14096399</v>
      </c>
      <c r="R18" s="20" t="n">
        <v>1.08483656</v>
      </c>
    </row>
    <row r="19" spans="1:18">
      <c r="A19" s="15" t="s">
        <v>416</v>
      </c>
      <c r="B19" s="17" t="n">
        <v>5658</v>
      </c>
      <c r="C19" s="18">
        <f>(327.0/B19*100)</f>
        <v/>
      </c>
      <c r="D19" s="19" t="n">
        <v>5331</v>
      </c>
      <c r="E19" s="18" t="n">
        <v>6.12446107</v>
      </c>
      <c r="F19" s="20" t="n">
        <v>1.63865562</v>
      </c>
      <c r="G19" s="18" t="n">
        <v>65.11474654</v>
      </c>
      <c r="H19" s="20" t="n">
        <v>3.94245692</v>
      </c>
      <c r="I19" s="18" t="n">
        <v>27.8224168</v>
      </c>
      <c r="J19" s="20" t="n">
        <v>3.61612151</v>
      </c>
      <c r="K19" s="18" t="s">
        <v>404</v>
      </c>
      <c r="L19" s="20" t="s">
        <v>404</v>
      </c>
      <c r="M19" s="18" t="n">
        <v>0</v>
      </c>
      <c r="N19" s="20" t="n">
        <v>0</v>
      </c>
      <c r="O19" s="18" t="n">
        <v>0</v>
      </c>
      <c r="P19" s="20" t="n">
        <v>0</v>
      </c>
      <c r="Q19" s="18" t="n">
        <v>0.93837559</v>
      </c>
      <c r="R19" s="20" t="n">
        <v>0.88379162</v>
      </c>
    </row>
    <row r="20" spans="1:18">
      <c r="A20" s="15" t="s">
        <v>417</v>
      </c>
      <c r="B20" s="17" t="n">
        <v>3371</v>
      </c>
      <c r="C20" s="18">
        <f>(24.0/B20*100)</f>
        <v/>
      </c>
      <c r="D20" s="19" t="n">
        <v>3347</v>
      </c>
      <c r="E20" s="18" t="n">
        <v>8.69328865</v>
      </c>
      <c r="F20" s="20" t="n">
        <v>0.15834414</v>
      </c>
      <c r="G20" s="18" t="n">
        <v>74.16867125</v>
      </c>
      <c r="H20" s="20" t="n">
        <v>0.24248135</v>
      </c>
      <c r="I20" s="18" t="n">
        <v>9.691010909999999</v>
      </c>
      <c r="J20" s="20" t="n">
        <v>0.15673535</v>
      </c>
      <c r="K20" s="18" t="s">
        <v>404</v>
      </c>
      <c r="L20" s="20" t="s">
        <v>404</v>
      </c>
      <c r="M20" s="18" t="n">
        <v>0</v>
      </c>
      <c r="N20" s="20" t="n">
        <v>0</v>
      </c>
      <c r="O20" s="18" t="n">
        <v>0</v>
      </c>
      <c r="P20" s="20" t="n">
        <v>0</v>
      </c>
      <c r="Q20" s="18" t="n">
        <v>7.4470292</v>
      </c>
      <c r="R20" s="20" t="n">
        <v>0.10861312</v>
      </c>
    </row>
    <row r="21" spans="1:18">
      <c r="A21" s="15" t="s">
        <v>418</v>
      </c>
      <c r="B21" s="17" t="n">
        <v>5741</v>
      </c>
      <c r="C21" s="18">
        <f>(0.0/B21*100)</f>
        <v/>
      </c>
      <c r="D21" s="19" t="n">
        <v>5741</v>
      </c>
      <c r="E21" s="18" t="n">
        <v>9.96507853</v>
      </c>
      <c r="F21" s="20" t="n">
        <v>2.36998909</v>
      </c>
      <c r="G21" s="18" t="n">
        <v>77.89502532</v>
      </c>
      <c r="H21" s="20" t="n">
        <v>3.29230395</v>
      </c>
      <c r="I21" s="18" t="n">
        <v>12.13989615</v>
      </c>
      <c r="J21" s="20" t="n">
        <v>2.61040277</v>
      </c>
      <c r="K21" s="18" t="s">
        <v>404</v>
      </c>
      <c r="L21" s="20" t="s">
        <v>404</v>
      </c>
      <c r="M21" s="18" t="n">
        <v>0</v>
      </c>
      <c r="N21" s="20" t="n">
        <v>0</v>
      </c>
      <c r="O21" s="18" t="n">
        <v>0</v>
      </c>
      <c r="P21" s="20" t="n">
        <v>0</v>
      </c>
      <c r="Q21" s="18" t="n">
        <v>0</v>
      </c>
      <c r="R21" s="20" t="n">
        <v>0</v>
      </c>
    </row>
    <row r="22" spans="1:18">
      <c r="A22" s="15" t="s">
        <v>419</v>
      </c>
      <c r="B22" s="17" t="n">
        <v>6598</v>
      </c>
      <c r="C22" s="18">
        <f>(0.0/B22*100)</f>
        <v/>
      </c>
      <c r="D22" s="19" t="n">
        <v>6598</v>
      </c>
      <c r="E22" s="18" t="n">
        <v>18.08311711</v>
      </c>
      <c r="F22" s="20" t="n">
        <v>2.91895465</v>
      </c>
      <c r="G22" s="18" t="n">
        <v>63.29989845</v>
      </c>
      <c r="H22" s="20" t="n">
        <v>3.88795434</v>
      </c>
      <c r="I22" s="18" t="n">
        <v>14.93969043</v>
      </c>
      <c r="J22" s="20" t="n">
        <v>3.14289019</v>
      </c>
      <c r="K22" s="18" t="s">
        <v>404</v>
      </c>
      <c r="L22" s="20" t="s">
        <v>404</v>
      </c>
      <c r="M22" s="18" t="n">
        <v>0</v>
      </c>
      <c r="N22" s="20" t="n">
        <v>0</v>
      </c>
      <c r="O22" s="18" t="n">
        <v>0</v>
      </c>
      <c r="P22" s="20" t="n">
        <v>0</v>
      </c>
      <c r="Q22" s="18" t="n">
        <v>3.67729401</v>
      </c>
      <c r="R22" s="20" t="n">
        <v>1.42558615</v>
      </c>
    </row>
    <row r="23" spans="1:18">
      <c r="A23" s="15" t="s">
        <v>420</v>
      </c>
      <c r="B23" s="17" t="n">
        <v>11583</v>
      </c>
      <c r="C23" s="18">
        <f>(3194.0/B23*100)</f>
        <v/>
      </c>
      <c r="D23" s="19" t="n">
        <v>8389</v>
      </c>
      <c r="E23" s="18" t="n">
        <v>5.34887827</v>
      </c>
      <c r="F23" s="20" t="n">
        <v>1.49175523</v>
      </c>
      <c r="G23" s="18" t="n">
        <v>27.4484203</v>
      </c>
      <c r="H23" s="20" t="n">
        <v>3.29708313</v>
      </c>
      <c r="I23" s="18" t="n">
        <v>64.36916465</v>
      </c>
      <c r="J23" s="20" t="n">
        <v>3.794199</v>
      </c>
      <c r="K23" s="18" t="s">
        <v>404</v>
      </c>
      <c r="L23" s="20" t="s">
        <v>404</v>
      </c>
      <c r="M23" s="18" t="n">
        <v>0</v>
      </c>
      <c r="N23" s="20" t="n">
        <v>0</v>
      </c>
      <c r="O23" s="18" t="n">
        <v>0</v>
      </c>
      <c r="P23" s="20" t="n">
        <v>0</v>
      </c>
      <c r="Q23" s="18" t="n">
        <v>2.83353677</v>
      </c>
      <c r="R23" s="20" t="n">
        <v>1.2557043</v>
      </c>
    </row>
    <row r="24" spans="1:18">
      <c r="A24" s="15" t="s">
        <v>421</v>
      </c>
      <c r="B24" s="17" t="n">
        <v>6647</v>
      </c>
      <c r="C24" s="18">
        <f>(0.0/B24*100)</f>
        <v/>
      </c>
      <c r="D24" s="19" t="n">
        <v>6647</v>
      </c>
      <c r="E24" s="18" t="n">
        <v>5.27686724</v>
      </c>
      <c r="F24" s="20" t="n">
        <v>1.51760181</v>
      </c>
      <c r="G24" s="18" t="n">
        <v>70.27684832</v>
      </c>
      <c r="H24" s="20" t="n">
        <v>2.55753816</v>
      </c>
      <c r="I24" s="18" t="n">
        <v>24.44628444</v>
      </c>
      <c r="J24" s="20" t="n">
        <v>2.40539069</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17.02426559</v>
      </c>
      <c r="F25" s="20" t="n">
        <v>2.8894694</v>
      </c>
      <c r="G25" s="18" t="n">
        <v>68.12033323999999</v>
      </c>
      <c r="H25" s="20" t="n">
        <v>3.87814993</v>
      </c>
      <c r="I25" s="18" t="n">
        <v>14.19361501</v>
      </c>
      <c r="J25" s="20" t="n">
        <v>2.77352361</v>
      </c>
      <c r="K25" s="18" t="s">
        <v>404</v>
      </c>
      <c r="L25" s="20" t="s">
        <v>404</v>
      </c>
      <c r="M25" s="18" t="n">
        <v>0</v>
      </c>
      <c r="N25" s="20" t="n">
        <v>0</v>
      </c>
      <c r="O25" s="18" t="n">
        <v>0</v>
      </c>
      <c r="P25" s="20" t="n">
        <v>0</v>
      </c>
      <c r="Q25" s="18" t="n">
        <v>0.66178617</v>
      </c>
      <c r="R25" s="20" t="n">
        <v>0.66190471</v>
      </c>
    </row>
    <row r="26" spans="1:18">
      <c r="A26" s="15" t="s">
        <v>423</v>
      </c>
      <c r="B26" s="17" t="n">
        <v>4869</v>
      </c>
      <c r="C26" s="18">
        <f>(11.0/B26*100)</f>
        <v/>
      </c>
      <c r="D26" s="19" t="n">
        <v>4858</v>
      </c>
      <c r="E26" s="18" t="n">
        <v>10.62621562</v>
      </c>
      <c r="F26" s="20" t="n">
        <v>1.60752042</v>
      </c>
      <c r="G26" s="18" t="n">
        <v>81.99557548999999</v>
      </c>
      <c r="H26" s="20" t="n">
        <v>2.00702918</v>
      </c>
      <c r="I26" s="18" t="n">
        <v>6.01630324</v>
      </c>
      <c r="J26" s="20" t="n">
        <v>1.38042418</v>
      </c>
      <c r="K26" s="18" t="s">
        <v>404</v>
      </c>
      <c r="L26" s="20" t="s">
        <v>404</v>
      </c>
      <c r="M26" s="18" t="n">
        <v>0</v>
      </c>
      <c r="N26" s="20" t="n">
        <v>0</v>
      </c>
      <c r="O26" s="18" t="n">
        <v>0</v>
      </c>
      <c r="P26" s="20" t="n">
        <v>0</v>
      </c>
      <c r="Q26" s="18" t="n">
        <v>1.36190564</v>
      </c>
      <c r="R26" s="20" t="n">
        <v>0.6529709299999999</v>
      </c>
    </row>
    <row r="27" spans="1:18">
      <c r="A27" s="15" t="s">
        <v>424</v>
      </c>
      <c r="B27" s="17" t="n">
        <v>5299</v>
      </c>
      <c r="C27" s="18">
        <f>(0.0/B27*100)</f>
        <v/>
      </c>
      <c r="D27" s="19" t="n">
        <v>5299</v>
      </c>
      <c r="E27" s="18" t="n">
        <v>30.71802594</v>
      </c>
      <c r="F27" s="20" t="n">
        <v>0.10824264</v>
      </c>
      <c r="G27" s="18" t="n">
        <v>52.26324662</v>
      </c>
      <c r="H27" s="20" t="n">
        <v>0.09334847</v>
      </c>
      <c r="I27" s="18" t="n">
        <v>6.57741778</v>
      </c>
      <c r="J27" s="20" t="n">
        <v>0.04763518</v>
      </c>
      <c r="K27" s="18" t="s">
        <v>404</v>
      </c>
      <c r="L27" s="20" t="s">
        <v>404</v>
      </c>
      <c r="M27" s="18" t="n">
        <v>0</v>
      </c>
      <c r="N27" s="20" t="n">
        <v>0</v>
      </c>
      <c r="O27" s="18" t="n">
        <v>0</v>
      </c>
      <c r="P27" s="20" t="n">
        <v>0</v>
      </c>
      <c r="Q27" s="18" t="n">
        <v>10.44130965</v>
      </c>
      <c r="R27" s="20" t="n">
        <v>0.06070851</v>
      </c>
    </row>
    <row r="28" spans="1:18">
      <c r="A28" s="15" t="s">
        <v>425</v>
      </c>
      <c r="B28" s="17" t="n">
        <v>7568</v>
      </c>
      <c r="C28" s="18">
        <f>(0.0/B28*100)</f>
        <v/>
      </c>
      <c r="D28" s="19" t="n">
        <v>7568</v>
      </c>
      <c r="E28" s="18" t="n">
        <v>13.89205641</v>
      </c>
      <c r="F28" s="20" t="n">
        <v>2.3551763</v>
      </c>
      <c r="G28" s="18" t="n">
        <v>57.39692509</v>
      </c>
      <c r="H28" s="20" t="n">
        <v>3.33915246</v>
      </c>
      <c r="I28" s="18" t="n">
        <v>26.66141157</v>
      </c>
      <c r="J28" s="20" t="n">
        <v>3.16820399</v>
      </c>
      <c r="K28" s="18" t="s">
        <v>404</v>
      </c>
      <c r="L28" s="20" t="s">
        <v>404</v>
      </c>
      <c r="M28" s="18" t="n">
        <v>0</v>
      </c>
      <c r="N28" s="20" t="n">
        <v>0</v>
      </c>
      <c r="O28" s="18" t="n">
        <v>0</v>
      </c>
      <c r="P28" s="20" t="n">
        <v>0</v>
      </c>
      <c r="Q28" s="18" t="n">
        <v>2.04960693</v>
      </c>
      <c r="R28" s="20" t="n">
        <v>0.81515699</v>
      </c>
    </row>
    <row r="29" spans="1:18">
      <c r="A29" s="15" t="s">
        <v>426</v>
      </c>
      <c r="B29" s="17" t="n">
        <v>5385</v>
      </c>
      <c r="C29" s="18">
        <f>(1123.0/B29*100)</f>
        <v/>
      </c>
      <c r="D29" s="19" t="n">
        <v>4262</v>
      </c>
      <c r="E29" s="18" t="n">
        <v>8.01147791</v>
      </c>
      <c r="F29" s="20" t="n">
        <v>2.31238026</v>
      </c>
      <c r="G29" s="18" t="n">
        <v>50.77603788</v>
      </c>
      <c r="H29" s="20" t="n">
        <v>4.55772152</v>
      </c>
      <c r="I29" s="18" t="n">
        <v>39.97105032</v>
      </c>
      <c r="J29" s="20" t="n">
        <v>4.28498055</v>
      </c>
      <c r="K29" s="18" t="s">
        <v>404</v>
      </c>
      <c r="L29" s="20" t="s">
        <v>404</v>
      </c>
      <c r="M29" s="18" t="n">
        <v>0</v>
      </c>
      <c r="N29" s="20" t="n">
        <v>0</v>
      </c>
      <c r="O29" s="18" t="n">
        <v>0</v>
      </c>
      <c r="P29" s="20" t="n">
        <v>0</v>
      </c>
      <c r="Q29" s="18" t="n">
        <v>1.24143389</v>
      </c>
      <c r="R29" s="20" t="n">
        <v>0.92854951</v>
      </c>
    </row>
    <row r="30" spans="1:18">
      <c r="A30" s="15" t="s">
        <v>427</v>
      </c>
      <c r="B30" s="17" t="n">
        <v>4520</v>
      </c>
      <c r="C30" s="18">
        <f>(1076.0/B30*100)</f>
        <v/>
      </c>
      <c r="D30" s="19" t="n">
        <v>3444</v>
      </c>
      <c r="E30" s="18" t="n">
        <v>17.23897389</v>
      </c>
      <c r="F30" s="20" t="n">
        <v>2.82184875</v>
      </c>
      <c r="G30" s="18" t="n">
        <v>78.73612319</v>
      </c>
      <c r="H30" s="20" t="n">
        <v>3.58195603</v>
      </c>
      <c r="I30" s="18" t="n">
        <v>4.02490292</v>
      </c>
      <c r="J30" s="20" t="n">
        <v>1.63882463</v>
      </c>
      <c r="K30" s="18" t="s">
        <v>404</v>
      </c>
      <c r="L30" s="20" t="s">
        <v>404</v>
      </c>
      <c r="M30" s="18" t="n">
        <v>0</v>
      </c>
      <c r="N30" s="20" t="n">
        <v>0</v>
      </c>
      <c r="O30" s="18" t="n">
        <v>0</v>
      </c>
      <c r="P30" s="20" t="n">
        <v>0</v>
      </c>
      <c r="Q30" s="18" t="n">
        <v>0</v>
      </c>
      <c r="R30" s="20" t="n">
        <v>0</v>
      </c>
    </row>
    <row r="31" spans="1:18">
      <c r="A31" s="15" t="s">
        <v>428</v>
      </c>
      <c r="B31" s="17" t="n">
        <v>5456</v>
      </c>
      <c r="C31" s="18">
        <f>(502.0/B31*100)</f>
        <v/>
      </c>
      <c r="D31" s="19" t="n">
        <v>4954</v>
      </c>
      <c r="E31" s="18" t="n">
        <v>6.63459649</v>
      </c>
      <c r="F31" s="20" t="n">
        <v>1.75717174</v>
      </c>
      <c r="G31" s="18" t="n">
        <v>46.45543549</v>
      </c>
      <c r="H31" s="20" t="n">
        <v>3.3620803</v>
      </c>
      <c r="I31" s="18" t="n">
        <v>45.57387872</v>
      </c>
      <c r="J31" s="20" t="n">
        <v>3.33050652</v>
      </c>
      <c r="K31" s="18" t="s">
        <v>404</v>
      </c>
      <c r="L31" s="20" t="s">
        <v>404</v>
      </c>
      <c r="M31" s="18" t="n">
        <v>0</v>
      </c>
      <c r="N31" s="20" t="n">
        <v>0</v>
      </c>
      <c r="O31" s="18" t="n">
        <v>0</v>
      </c>
      <c r="P31" s="20" t="n">
        <v>0</v>
      </c>
      <c r="Q31" s="18" t="n">
        <v>1.3360893</v>
      </c>
      <c r="R31" s="20" t="n">
        <v>0.77893263</v>
      </c>
    </row>
    <row r="32" spans="1:18">
      <c r="A32" s="15" t="s">
        <v>429</v>
      </c>
      <c r="B32" s="17" t="n">
        <v>4478</v>
      </c>
      <c r="C32" s="18">
        <f>(0.0/B32*100)</f>
        <v/>
      </c>
      <c r="D32" s="19" t="n">
        <v>4478</v>
      </c>
      <c r="E32" s="18" t="n">
        <v>6.14369863</v>
      </c>
      <c r="F32" s="20" t="n">
        <v>1.95609546</v>
      </c>
      <c r="G32" s="18" t="n">
        <v>68.19276699</v>
      </c>
      <c r="H32" s="20" t="n">
        <v>3.86525163</v>
      </c>
      <c r="I32" s="18" t="n">
        <v>25.0220098</v>
      </c>
      <c r="J32" s="20" t="n">
        <v>3.39881499</v>
      </c>
      <c r="K32" s="18" t="s">
        <v>404</v>
      </c>
      <c r="L32" s="20" t="s">
        <v>404</v>
      </c>
      <c r="M32" s="18" t="n">
        <v>0</v>
      </c>
      <c r="N32" s="20" t="n">
        <v>0</v>
      </c>
      <c r="O32" s="18" t="n">
        <v>0</v>
      </c>
      <c r="P32" s="20" t="n">
        <v>0</v>
      </c>
      <c r="Q32" s="18" t="n">
        <v>0.64152458</v>
      </c>
      <c r="R32" s="20" t="n">
        <v>0.6437934</v>
      </c>
    </row>
    <row r="33" spans="1:18">
      <c r="A33" s="15" t="s">
        <v>430</v>
      </c>
      <c r="B33" s="17" t="n">
        <v>7325</v>
      </c>
      <c r="C33" s="18">
        <f>(29.0/B33*100)</f>
        <v/>
      </c>
      <c r="D33" s="19" t="n">
        <v>7296</v>
      </c>
      <c r="E33" s="18" t="n">
        <v>15.20756836</v>
      </c>
      <c r="F33" s="20" t="n">
        <v>2.50917959</v>
      </c>
      <c r="G33" s="18" t="n">
        <v>81.35471855</v>
      </c>
      <c r="H33" s="20" t="n">
        <v>2.64261145</v>
      </c>
      <c r="I33" s="18" t="n">
        <v>2.71479496</v>
      </c>
      <c r="J33" s="20" t="n">
        <v>0.9735489899999999</v>
      </c>
      <c r="K33" s="18" t="s">
        <v>404</v>
      </c>
      <c r="L33" s="20" t="s">
        <v>404</v>
      </c>
      <c r="M33" s="18" t="n">
        <v>0</v>
      </c>
      <c r="N33" s="20" t="n">
        <v>0</v>
      </c>
      <c r="O33" s="18" t="n">
        <v>0</v>
      </c>
      <c r="P33" s="20" t="n">
        <v>0</v>
      </c>
      <c r="Q33" s="18" t="n">
        <v>0.72291813</v>
      </c>
      <c r="R33" s="20" t="n">
        <v>0.24751199</v>
      </c>
    </row>
    <row r="34" spans="1:18">
      <c r="A34" s="15" t="s">
        <v>431</v>
      </c>
      <c r="B34" s="17" t="n">
        <v>6350</v>
      </c>
      <c r="C34" s="18">
        <f>(0.0/B34*100)</f>
        <v/>
      </c>
      <c r="D34" s="19" t="n">
        <v>6350</v>
      </c>
      <c r="E34" s="18" t="n">
        <v>6.64091975</v>
      </c>
      <c r="F34" s="20" t="n">
        <v>1.63228864</v>
      </c>
      <c r="G34" s="18" t="n">
        <v>53.09538138</v>
      </c>
      <c r="H34" s="20" t="n">
        <v>3.15342565</v>
      </c>
      <c r="I34" s="18" t="n">
        <v>39.55608027</v>
      </c>
      <c r="J34" s="20" t="n">
        <v>3.11203003</v>
      </c>
      <c r="K34" s="18" t="s">
        <v>404</v>
      </c>
      <c r="L34" s="20" t="s">
        <v>404</v>
      </c>
      <c r="M34" s="18" t="n">
        <v>0</v>
      </c>
      <c r="N34" s="20" t="n">
        <v>0</v>
      </c>
      <c r="O34" s="18" t="n">
        <v>0</v>
      </c>
      <c r="P34" s="20" t="n">
        <v>0</v>
      </c>
      <c r="Q34" s="18" t="n">
        <v>0.7076186</v>
      </c>
      <c r="R34" s="20" t="n">
        <v>0.68991368</v>
      </c>
    </row>
    <row r="35" spans="1:18">
      <c r="A35" s="15" t="s">
        <v>432</v>
      </c>
      <c r="B35" s="17" t="n">
        <v>6406</v>
      </c>
      <c r="C35" s="18">
        <f>(443.0/B35*100)</f>
        <v/>
      </c>
      <c r="D35" s="19" t="n">
        <v>5963</v>
      </c>
      <c r="E35" s="18" t="n">
        <v>6.87427903</v>
      </c>
      <c r="F35" s="20" t="n">
        <v>0.08056193</v>
      </c>
      <c r="G35" s="18" t="n">
        <v>37.3018279</v>
      </c>
      <c r="H35" s="20" t="n">
        <v>0.37442909</v>
      </c>
      <c r="I35" s="18" t="n">
        <v>54.78891322</v>
      </c>
      <c r="J35" s="20" t="n">
        <v>0.38039794</v>
      </c>
      <c r="K35" s="18" t="s">
        <v>404</v>
      </c>
      <c r="L35" s="20" t="s">
        <v>404</v>
      </c>
      <c r="M35" s="18" t="n">
        <v>0</v>
      </c>
      <c r="N35" s="20" t="n">
        <v>0</v>
      </c>
      <c r="O35" s="18" t="n">
        <v>0</v>
      </c>
      <c r="P35" s="20" t="n">
        <v>0</v>
      </c>
      <c r="Q35" s="18" t="n">
        <v>1.03497984</v>
      </c>
      <c r="R35" s="20" t="n">
        <v>0.03829865</v>
      </c>
    </row>
    <row r="36" spans="1:18">
      <c r="A36" s="15" t="s">
        <v>433</v>
      </c>
      <c r="B36" s="17" t="n">
        <v>6736</v>
      </c>
      <c r="C36" s="18">
        <f>(10.0/B36*100)</f>
        <v/>
      </c>
      <c r="D36" s="19" t="n">
        <v>6726</v>
      </c>
      <c r="E36" s="18" t="n">
        <v>13.70200531</v>
      </c>
      <c r="F36" s="20" t="n">
        <v>2.67010807</v>
      </c>
      <c r="G36" s="18" t="n">
        <v>59.10465179</v>
      </c>
      <c r="H36" s="20" t="n">
        <v>3.59326321</v>
      </c>
      <c r="I36" s="18" t="n">
        <v>26.73341613</v>
      </c>
      <c r="J36" s="20" t="n">
        <v>3.48500841</v>
      </c>
      <c r="K36" s="18" t="s">
        <v>404</v>
      </c>
      <c r="L36" s="20" t="s">
        <v>404</v>
      </c>
      <c r="M36" s="18" t="n">
        <v>0</v>
      </c>
      <c r="N36" s="20" t="n">
        <v>0</v>
      </c>
      <c r="O36" s="18" t="n">
        <v>0</v>
      </c>
      <c r="P36" s="20" t="n">
        <v>0</v>
      </c>
      <c r="Q36" s="18" t="n">
        <v>0.45992677</v>
      </c>
      <c r="R36" s="20" t="n">
        <v>0.46995985</v>
      </c>
    </row>
    <row r="37" spans="1:18">
      <c r="A37" s="15" t="s">
        <v>434</v>
      </c>
      <c r="B37" s="17" t="n">
        <v>5458</v>
      </c>
      <c r="C37" s="18">
        <f>(0.0/B37*100)</f>
        <v/>
      </c>
      <c r="D37" s="19" t="n">
        <v>5458</v>
      </c>
      <c r="E37" s="18" t="n">
        <v>10.49731608</v>
      </c>
      <c r="F37" s="20" t="n">
        <v>2.38177888</v>
      </c>
      <c r="G37" s="18" t="n">
        <v>56.03738768</v>
      </c>
      <c r="H37" s="20" t="n">
        <v>3.65145555</v>
      </c>
      <c r="I37" s="18" t="n">
        <v>32.84995357</v>
      </c>
      <c r="J37" s="20" t="n">
        <v>3.34478952</v>
      </c>
      <c r="K37" s="18" t="s">
        <v>404</v>
      </c>
      <c r="L37" s="20" t="s">
        <v>404</v>
      </c>
      <c r="M37" s="18" t="n">
        <v>0</v>
      </c>
      <c r="N37" s="20" t="n">
        <v>0</v>
      </c>
      <c r="O37" s="18" t="n">
        <v>0</v>
      </c>
      <c r="P37" s="20" t="n">
        <v>0</v>
      </c>
      <c r="Q37" s="18" t="n">
        <v>0.61534266</v>
      </c>
      <c r="R37" s="20" t="n">
        <v>0.59880077</v>
      </c>
    </row>
    <row r="38" spans="1:18">
      <c r="A38" s="15" t="s">
        <v>435</v>
      </c>
      <c r="B38" s="17" t="n">
        <v>5860</v>
      </c>
      <c r="C38" s="18">
        <f>(268.0/B38*100)</f>
        <v/>
      </c>
      <c r="D38" s="19" t="n">
        <v>5592</v>
      </c>
      <c r="E38" s="18" t="n">
        <v>19.08533394</v>
      </c>
      <c r="F38" s="20" t="n">
        <v>3.56541632</v>
      </c>
      <c r="G38" s="18" t="n">
        <v>47.57411032</v>
      </c>
      <c r="H38" s="20" t="n">
        <v>4.14126686</v>
      </c>
      <c r="I38" s="18" t="n">
        <v>32.34564274</v>
      </c>
      <c r="J38" s="20" t="n">
        <v>2.98748225</v>
      </c>
      <c r="K38" s="18" t="s">
        <v>404</v>
      </c>
      <c r="L38" s="20" t="s">
        <v>404</v>
      </c>
      <c r="M38" s="18" t="n">
        <v>0</v>
      </c>
      <c r="N38" s="20" t="n">
        <v>0</v>
      </c>
      <c r="O38" s="18" t="n">
        <v>0</v>
      </c>
      <c r="P38" s="20" t="n">
        <v>0</v>
      </c>
      <c r="Q38" s="18" t="n">
        <v>0.99491299</v>
      </c>
      <c r="R38" s="20" t="n">
        <v>0.67708275</v>
      </c>
    </row>
    <row r="39" spans="1:18">
      <c r="A39" s="15" t="s">
        <v>436</v>
      </c>
      <c r="B39" s="17" t="n">
        <v>5895</v>
      </c>
      <c r="C39" s="18">
        <f>(0.0/B39*100)</f>
        <v/>
      </c>
      <c r="D39" s="19" t="n">
        <v>5895</v>
      </c>
      <c r="E39" s="18" t="n">
        <v>11.95317664</v>
      </c>
      <c r="F39" s="20" t="n">
        <v>3.04951248</v>
      </c>
      <c r="G39" s="18" t="n">
        <v>65.60017554</v>
      </c>
      <c r="H39" s="20" t="n">
        <v>4.28817563</v>
      </c>
      <c r="I39" s="18" t="n">
        <v>21.50728131</v>
      </c>
      <c r="J39" s="20" t="n">
        <v>3.53368206</v>
      </c>
      <c r="K39" s="18" t="s">
        <v>404</v>
      </c>
      <c r="L39" s="20" t="s">
        <v>404</v>
      </c>
      <c r="M39" s="18" t="n">
        <v>0</v>
      </c>
      <c r="N39" s="20" t="n">
        <v>0</v>
      </c>
      <c r="O39" s="18" t="n">
        <v>0</v>
      </c>
      <c r="P39" s="20" t="n">
        <v>0</v>
      </c>
      <c r="Q39" s="18" t="n">
        <v>0.9393665</v>
      </c>
      <c r="R39" s="20" t="n">
        <v>0.7801029</v>
      </c>
    </row>
    <row r="40" spans="1:18">
      <c r="A40" s="15" t="s">
        <v>437</v>
      </c>
      <c r="B40" s="17" t="n">
        <v>14157</v>
      </c>
      <c r="C40" s="18">
        <f>(2978.0/B40*100)</f>
        <v/>
      </c>
      <c r="D40" s="19" t="n">
        <v>11179</v>
      </c>
      <c r="E40" s="18" t="n">
        <v>14.58058285</v>
      </c>
      <c r="F40" s="20" t="n">
        <v>2.89898691</v>
      </c>
      <c r="G40" s="18" t="n">
        <v>77.10320885</v>
      </c>
      <c r="H40" s="20" t="n">
        <v>3.33784125</v>
      </c>
      <c r="I40" s="18" t="n">
        <v>7.60662468</v>
      </c>
      <c r="J40" s="20" t="n">
        <v>1.80186663</v>
      </c>
      <c r="K40" s="18" t="s">
        <v>404</v>
      </c>
      <c r="L40" s="20" t="s">
        <v>404</v>
      </c>
      <c r="M40" s="18" t="n">
        <v>0</v>
      </c>
      <c r="N40" s="20" t="n">
        <v>0</v>
      </c>
      <c r="O40" s="18" t="n">
        <v>0</v>
      </c>
      <c r="P40" s="20" t="n">
        <v>0</v>
      </c>
      <c r="Q40" s="18" t="n">
        <v>0.70958362</v>
      </c>
      <c r="R40" s="20" t="n">
        <v>0.6338470899999999</v>
      </c>
    </row>
    <row r="41" spans="1:18">
      <c r="A41" s="15" t="s">
        <v>438</v>
      </c>
      <c r="B41" s="17" t="n">
        <v>5712</v>
      </c>
      <c r="C41" s="18">
        <f>(99.0/B41*100)</f>
        <v/>
      </c>
      <c r="D41" s="19" t="n">
        <v>5613</v>
      </c>
      <c r="E41" s="18" t="n">
        <v>15.9734853</v>
      </c>
      <c r="F41" s="20" t="n">
        <v>2.65416444</v>
      </c>
      <c r="G41" s="18" t="n">
        <v>64.96187279</v>
      </c>
      <c r="H41" s="20" t="n">
        <v>3.49522558</v>
      </c>
      <c r="I41" s="18" t="n">
        <v>17.87575532</v>
      </c>
      <c r="J41" s="20" t="n">
        <v>2.65925901</v>
      </c>
      <c r="K41" s="18" t="s">
        <v>404</v>
      </c>
      <c r="L41" s="20" t="s">
        <v>404</v>
      </c>
      <c r="M41" s="18" t="n">
        <v>0</v>
      </c>
      <c r="N41" s="20" t="n">
        <v>0</v>
      </c>
      <c r="O41" s="18" t="n">
        <v>0</v>
      </c>
      <c r="P41" s="20" t="n">
        <v>0</v>
      </c>
      <c r="Q41" s="18" t="n">
        <v>1.18888659</v>
      </c>
      <c r="R41" s="20" t="n">
        <v>0.85145929</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19.81129491</v>
      </c>
      <c r="F44" s="20" t="n">
        <v>3.22079071</v>
      </c>
      <c r="G44" s="18" t="n">
        <v>63.20428411</v>
      </c>
      <c r="H44" s="20" t="n">
        <v>3.61890091</v>
      </c>
      <c r="I44" s="18" t="n">
        <v>3.22297209</v>
      </c>
      <c r="J44" s="20" t="n">
        <v>1.6316504</v>
      </c>
      <c r="K44" s="18" t="s">
        <v>404</v>
      </c>
      <c r="L44" s="20" t="s">
        <v>404</v>
      </c>
      <c r="M44" s="18" t="n">
        <v>0</v>
      </c>
      <c r="N44" s="20" t="n">
        <v>0</v>
      </c>
      <c r="O44" s="18" t="n">
        <v>0</v>
      </c>
      <c r="P44" s="20" t="n">
        <v>0</v>
      </c>
      <c r="Q44" s="18" t="n">
        <v>13.76144889</v>
      </c>
      <c r="R44" s="20" t="n">
        <v>2.89701353</v>
      </c>
    </row>
    <row r="45" spans="1:18">
      <c r="A45" s="15" t="s">
        <v>442</v>
      </c>
      <c r="B45" s="17" t="n">
        <v>5519</v>
      </c>
      <c r="C45" s="18">
        <f>(0.0/B45*100)</f>
        <v/>
      </c>
      <c r="D45" s="19" t="n">
        <v>5519</v>
      </c>
      <c r="E45" s="18" t="n">
        <v>16.40594911</v>
      </c>
      <c r="F45" s="20" t="n">
        <v>2.74569623</v>
      </c>
      <c r="G45" s="18" t="n">
        <v>36.99499889</v>
      </c>
      <c r="H45" s="20" t="n">
        <v>4.2364352</v>
      </c>
      <c r="I45" s="18" t="n">
        <v>42.81001572</v>
      </c>
      <c r="J45" s="20" t="n">
        <v>4.404343</v>
      </c>
      <c r="K45" s="18" t="s">
        <v>404</v>
      </c>
      <c r="L45" s="20" t="s">
        <v>404</v>
      </c>
      <c r="M45" s="18" t="n">
        <v>0</v>
      </c>
      <c r="N45" s="20" t="n">
        <v>0</v>
      </c>
      <c r="O45" s="18" t="n">
        <v>0</v>
      </c>
      <c r="P45" s="20" t="n">
        <v>0</v>
      </c>
      <c r="Q45" s="18" t="n">
        <v>3.78903628</v>
      </c>
      <c r="R45" s="20" t="n">
        <v>1.89703295</v>
      </c>
    </row>
    <row r="46" spans="1:18">
      <c r="A46" s="15" t="s">
        <v>443</v>
      </c>
      <c r="B46" s="17" t="n">
        <v>23141</v>
      </c>
      <c r="C46" s="18">
        <f>(4196.0/B46*100)</f>
        <v/>
      </c>
      <c r="D46" s="19" t="n">
        <v>18945</v>
      </c>
      <c r="E46" s="18" t="n">
        <v>16.00060987</v>
      </c>
      <c r="F46" s="20" t="n">
        <v>2.08095566</v>
      </c>
      <c r="G46" s="18" t="n">
        <v>63.47479945</v>
      </c>
      <c r="H46" s="20" t="n">
        <v>2.5050632</v>
      </c>
      <c r="I46" s="18" t="n">
        <v>19.6714932</v>
      </c>
      <c r="J46" s="20" t="n">
        <v>1.68351565</v>
      </c>
      <c r="K46" s="18" t="s">
        <v>404</v>
      </c>
      <c r="L46" s="20" t="s">
        <v>404</v>
      </c>
      <c r="M46" s="18" t="n">
        <v>0</v>
      </c>
      <c r="N46" s="20" t="n">
        <v>0</v>
      </c>
      <c r="O46" s="18" t="n">
        <v>0</v>
      </c>
      <c r="P46" s="20" t="n">
        <v>0</v>
      </c>
      <c r="Q46" s="18" t="n">
        <v>0.85309748</v>
      </c>
      <c r="R46" s="20" t="n">
        <v>0.32408568</v>
      </c>
    </row>
    <row r="47" spans="1:18">
      <c r="A47" s="15" t="s">
        <v>444</v>
      </c>
      <c r="B47" s="17" t="n">
        <v>5928</v>
      </c>
      <c r="C47" s="18">
        <f>(0.0/B47*100)</f>
        <v/>
      </c>
      <c r="D47" s="19" t="n">
        <v>5928</v>
      </c>
      <c r="E47" s="18" t="n">
        <v>8.50999038</v>
      </c>
      <c r="F47" s="20" t="n">
        <v>2.11581813</v>
      </c>
      <c r="G47" s="18" t="n">
        <v>83.81954042</v>
      </c>
      <c r="H47" s="20" t="n">
        <v>2.69380146</v>
      </c>
      <c r="I47" s="18" t="n">
        <v>6.97170021</v>
      </c>
      <c r="J47" s="20" t="n">
        <v>1.99952356</v>
      </c>
      <c r="K47" s="18" t="s">
        <v>404</v>
      </c>
      <c r="L47" s="20" t="s">
        <v>404</v>
      </c>
      <c r="M47" s="18" t="n">
        <v>0</v>
      </c>
      <c r="N47" s="20" t="n">
        <v>0</v>
      </c>
      <c r="O47" s="18" t="n">
        <v>0</v>
      </c>
      <c r="P47" s="20" t="n">
        <v>0</v>
      </c>
      <c r="Q47" s="18" t="n">
        <v>0.69876899</v>
      </c>
      <c r="R47" s="20" t="n">
        <v>0.69954185</v>
      </c>
    </row>
    <row r="48" spans="1:18">
      <c r="A48" s="15" t="s">
        <v>445</v>
      </c>
      <c r="B48" s="17" t="n">
        <v>9841</v>
      </c>
      <c r="C48" s="18">
        <f>(40.0/B48*100)</f>
        <v/>
      </c>
      <c r="D48" s="19" t="n">
        <v>9801</v>
      </c>
      <c r="E48" s="18" t="n">
        <v>8.16025934</v>
      </c>
      <c r="F48" s="20" t="n">
        <v>2.08442757</v>
      </c>
      <c r="G48" s="18" t="n">
        <v>70.56510991</v>
      </c>
      <c r="H48" s="20" t="n">
        <v>3.95603521</v>
      </c>
      <c r="I48" s="18" t="n">
        <v>21.27463075</v>
      </c>
      <c r="J48" s="20" t="n">
        <v>3.52020512</v>
      </c>
      <c r="K48" s="18" t="s">
        <v>404</v>
      </c>
      <c r="L48" s="20" t="s">
        <v>404</v>
      </c>
      <c r="M48" s="18" t="n">
        <v>0</v>
      </c>
      <c r="N48" s="20" t="n">
        <v>0</v>
      </c>
      <c r="O48" s="18" t="n">
        <v>0</v>
      </c>
      <c r="P48" s="20" t="n">
        <v>0</v>
      </c>
      <c r="Q48" s="18" t="n">
        <v>0</v>
      </c>
      <c r="R48" s="20" t="n">
        <v>0</v>
      </c>
    </row>
    <row r="49" spans="1:18">
      <c r="A49" s="15" t="s">
        <v>446</v>
      </c>
      <c r="B49" s="17" t="n">
        <v>6349</v>
      </c>
      <c r="C49" s="18">
        <f>(52.0/B49*100)</f>
        <v/>
      </c>
      <c r="D49" s="19" t="n">
        <v>6297</v>
      </c>
      <c r="E49" s="18" t="n">
        <v>11.16646868</v>
      </c>
      <c r="F49" s="20" t="n">
        <v>2.3211108</v>
      </c>
      <c r="G49" s="18" t="n">
        <v>36.79750696</v>
      </c>
      <c r="H49" s="20" t="n">
        <v>3.95160404</v>
      </c>
      <c r="I49" s="18" t="n">
        <v>49.0647856</v>
      </c>
      <c r="J49" s="20" t="n">
        <v>3.74278247</v>
      </c>
      <c r="K49" s="18" t="s">
        <v>404</v>
      </c>
      <c r="L49" s="20" t="s">
        <v>404</v>
      </c>
      <c r="M49" s="18" t="n">
        <v>0</v>
      </c>
      <c r="N49" s="20" t="n">
        <v>0</v>
      </c>
      <c r="O49" s="18" t="n">
        <v>0</v>
      </c>
      <c r="P49" s="20" t="n">
        <v>0</v>
      </c>
      <c r="Q49" s="18" t="n">
        <v>2.97123876</v>
      </c>
      <c r="R49" s="20" t="n">
        <v>1.23015749</v>
      </c>
    </row>
    <row r="50" spans="1:18">
      <c r="A50" s="15" t="s">
        <v>447</v>
      </c>
      <c r="B50" s="17" t="n">
        <v>11795</v>
      </c>
      <c r="C50" s="18">
        <f>(1031.0/B50*100)</f>
        <v/>
      </c>
      <c r="D50" s="19" t="n">
        <v>10764</v>
      </c>
      <c r="E50" s="18" t="n">
        <v>12.72777772</v>
      </c>
      <c r="F50" s="20" t="n">
        <v>2.18692869</v>
      </c>
      <c r="G50" s="18" t="n">
        <v>71.25441388</v>
      </c>
      <c r="H50" s="20" t="n">
        <v>3.19665581</v>
      </c>
      <c r="I50" s="18" t="n">
        <v>16.0178084</v>
      </c>
      <c r="J50" s="20" t="n">
        <v>2.69823004</v>
      </c>
      <c r="K50" s="18" t="s">
        <v>404</v>
      </c>
      <c r="L50" s="20" t="s">
        <v>404</v>
      </c>
      <c r="M50" s="18" t="n">
        <v>0</v>
      </c>
      <c r="N50" s="20" t="n">
        <v>0</v>
      </c>
      <c r="O50" s="18" t="n">
        <v>0</v>
      </c>
      <c r="P50" s="20" t="n">
        <v>0</v>
      </c>
      <c r="Q50" s="18" t="n">
        <v>0</v>
      </c>
      <c r="R50" s="20" t="n">
        <v>0</v>
      </c>
    </row>
    <row r="51" spans="1:18">
      <c r="A51" s="15" t="s">
        <v>448</v>
      </c>
      <c r="B51" s="17" t="n">
        <v>6866</v>
      </c>
      <c r="C51" s="18">
        <f>(0.0/B51*100)</f>
        <v/>
      </c>
      <c r="D51" s="19" t="n">
        <v>6866</v>
      </c>
      <c r="E51" s="18" t="n">
        <v>14.95436998</v>
      </c>
      <c r="F51" s="20" t="n">
        <v>2.82107278</v>
      </c>
      <c r="G51" s="18" t="n">
        <v>46.67179855</v>
      </c>
      <c r="H51" s="20" t="n">
        <v>3.41323813</v>
      </c>
      <c r="I51" s="18" t="n">
        <v>37.36866628</v>
      </c>
      <c r="J51" s="20" t="n">
        <v>3.4798204</v>
      </c>
      <c r="K51" s="18" t="s">
        <v>404</v>
      </c>
      <c r="L51" s="20" t="s">
        <v>404</v>
      </c>
      <c r="M51" s="18" t="n">
        <v>0</v>
      </c>
      <c r="N51" s="20" t="n">
        <v>0</v>
      </c>
      <c r="O51" s="18" t="n">
        <v>0</v>
      </c>
      <c r="P51" s="20" t="n">
        <v>0</v>
      </c>
      <c r="Q51" s="18" t="n">
        <v>1.00516519</v>
      </c>
      <c r="R51" s="20" t="n">
        <v>0.71016501</v>
      </c>
    </row>
    <row r="52" spans="1:18">
      <c r="A52" s="15" t="s">
        <v>449</v>
      </c>
      <c r="B52" s="17" t="n">
        <v>5809</v>
      </c>
      <c r="C52" s="18">
        <f>(0.0/B52*100)</f>
        <v/>
      </c>
      <c r="D52" s="19" t="n">
        <v>5809</v>
      </c>
      <c r="E52" s="18" t="n">
        <v>20.7341908</v>
      </c>
      <c r="F52" s="20" t="n">
        <v>3.33612273</v>
      </c>
      <c r="G52" s="18" t="n">
        <v>70.04749335</v>
      </c>
      <c r="H52" s="20" t="n">
        <v>3.50761183</v>
      </c>
      <c r="I52" s="18" t="n">
        <v>8.561963840000001</v>
      </c>
      <c r="J52" s="20" t="n">
        <v>2.08249653</v>
      </c>
      <c r="K52" s="18" t="s">
        <v>404</v>
      </c>
      <c r="L52" s="20" t="s">
        <v>404</v>
      </c>
      <c r="M52" s="18" t="n">
        <v>0</v>
      </c>
      <c r="N52" s="20" t="n">
        <v>0</v>
      </c>
      <c r="O52" s="18" t="n">
        <v>0</v>
      </c>
      <c r="P52" s="20" t="n">
        <v>0</v>
      </c>
      <c r="Q52" s="18" t="n">
        <v>0.65635201</v>
      </c>
      <c r="R52" s="20" t="n">
        <v>0.66308689</v>
      </c>
    </row>
    <row r="53" spans="1:18">
      <c r="A53" s="15" t="s">
        <v>450</v>
      </c>
      <c r="B53" s="17" t="n">
        <v>5571</v>
      </c>
      <c r="C53" s="18">
        <f>(0.0/B53*100)</f>
        <v/>
      </c>
      <c r="D53" s="19" t="n">
        <v>5571</v>
      </c>
      <c r="E53" s="18" t="n">
        <v>15.30430627</v>
      </c>
      <c r="F53" s="20" t="n">
        <v>0.10782581</v>
      </c>
      <c r="G53" s="18" t="n">
        <v>53.90925705</v>
      </c>
      <c r="H53" s="20" t="n">
        <v>0.15968313</v>
      </c>
      <c r="I53" s="18" t="n">
        <v>28.70558242</v>
      </c>
      <c r="J53" s="20" t="n">
        <v>0.11528016</v>
      </c>
      <c r="K53" s="18" t="s">
        <v>404</v>
      </c>
      <c r="L53" s="20" t="s">
        <v>404</v>
      </c>
      <c r="M53" s="18" t="n">
        <v>0</v>
      </c>
      <c r="N53" s="20" t="n">
        <v>0</v>
      </c>
      <c r="O53" s="18" t="n">
        <v>0</v>
      </c>
      <c r="P53" s="20" t="n">
        <v>0</v>
      </c>
      <c r="Q53" s="18" t="n">
        <v>2.08085426</v>
      </c>
      <c r="R53" s="20" t="n">
        <v>0.02468513</v>
      </c>
    </row>
    <row r="54" spans="1:18">
      <c r="A54" s="15" t="s">
        <v>451</v>
      </c>
      <c r="B54" s="17" t="n">
        <v>4740</v>
      </c>
      <c r="C54" s="18">
        <f>(199.0/B54*100)</f>
        <v/>
      </c>
      <c r="D54" s="19" t="n">
        <v>4541</v>
      </c>
      <c r="E54" s="18" t="n">
        <v>17.36890375</v>
      </c>
      <c r="F54" s="20" t="n">
        <v>3.05000645</v>
      </c>
      <c r="G54" s="18" t="n">
        <v>61.15813953</v>
      </c>
      <c r="H54" s="20" t="n">
        <v>4.16734596</v>
      </c>
      <c r="I54" s="18" t="n">
        <v>21.39659156</v>
      </c>
      <c r="J54" s="20" t="n">
        <v>3.48599683</v>
      </c>
      <c r="K54" s="18" t="s">
        <v>404</v>
      </c>
      <c r="L54" s="20" t="s">
        <v>404</v>
      </c>
      <c r="M54" s="18" t="n">
        <v>0</v>
      </c>
      <c r="N54" s="20" t="n">
        <v>0</v>
      </c>
      <c r="O54" s="18" t="n">
        <v>0</v>
      </c>
      <c r="P54" s="20" t="n">
        <v>0</v>
      </c>
      <c r="Q54" s="18" t="n">
        <v>0.07636517</v>
      </c>
      <c r="R54" s="20" t="n">
        <v>0.07651529999999999</v>
      </c>
    </row>
    <row r="55" spans="1:18">
      <c r="A55" s="15" t="s">
        <v>452</v>
      </c>
      <c r="B55" s="17" t="n">
        <v>5316</v>
      </c>
      <c r="C55" s="18">
        <f>(43.0/B55*100)</f>
        <v/>
      </c>
      <c r="D55" s="19" t="n">
        <v>5273</v>
      </c>
      <c r="E55" s="18" t="n">
        <v>11.90461357</v>
      </c>
      <c r="F55" s="20" t="n">
        <v>2.09047658</v>
      </c>
      <c r="G55" s="18" t="n">
        <v>34.04110089</v>
      </c>
      <c r="H55" s="20" t="n">
        <v>3.4655785</v>
      </c>
      <c r="I55" s="18" t="n">
        <v>26.50661232</v>
      </c>
      <c r="J55" s="20" t="n">
        <v>3.12817902</v>
      </c>
      <c r="K55" s="18" t="s">
        <v>404</v>
      </c>
      <c r="L55" s="20" t="s">
        <v>404</v>
      </c>
      <c r="M55" s="18" t="n">
        <v>0</v>
      </c>
      <c r="N55" s="20" t="n">
        <v>0</v>
      </c>
      <c r="O55" s="18" t="n">
        <v>0</v>
      </c>
      <c r="P55" s="20" t="n">
        <v>0</v>
      </c>
      <c r="Q55" s="18" t="n">
        <v>27.54767323</v>
      </c>
      <c r="R55" s="20" t="n">
        <v>3.05416728</v>
      </c>
    </row>
    <row r="56" spans="1:18">
      <c r="A56" s="15" t="s">
        <v>453</v>
      </c>
      <c r="B56" s="17" t="n">
        <v>5359</v>
      </c>
      <c r="C56" s="18">
        <f>(0.0/B56*100)</f>
        <v/>
      </c>
      <c r="D56" s="19" t="n">
        <v>5359</v>
      </c>
      <c r="E56" s="18" t="n">
        <v>20.96185313</v>
      </c>
      <c r="F56" s="20" t="n">
        <v>3.29021691</v>
      </c>
      <c r="G56" s="18" t="n">
        <v>67.99769139</v>
      </c>
      <c r="H56" s="20" t="n">
        <v>3.83890833</v>
      </c>
      <c r="I56" s="18" t="n">
        <v>10.00163821</v>
      </c>
      <c r="J56" s="20" t="n">
        <v>2.53377998</v>
      </c>
      <c r="K56" s="18" t="s">
        <v>404</v>
      </c>
      <c r="L56" s="20" t="s">
        <v>404</v>
      </c>
      <c r="M56" s="18" t="n">
        <v>0</v>
      </c>
      <c r="N56" s="20" t="n">
        <v>0</v>
      </c>
      <c r="O56" s="18" t="n">
        <v>0</v>
      </c>
      <c r="P56" s="20" t="n">
        <v>0</v>
      </c>
      <c r="Q56" s="18" t="n">
        <v>1.03881727</v>
      </c>
      <c r="R56" s="20" t="n">
        <v>1.02294634</v>
      </c>
    </row>
    <row r="57" spans="1:18">
      <c r="A57" s="15" t="s">
        <v>454</v>
      </c>
      <c r="B57" s="17" t="n">
        <v>6513</v>
      </c>
      <c r="C57" s="18">
        <f>(0.0/B57*100)</f>
        <v/>
      </c>
      <c r="D57" s="19" t="n">
        <v>6513</v>
      </c>
      <c r="E57" s="18" t="n">
        <v>20.46419226</v>
      </c>
      <c r="F57" s="20" t="n">
        <v>3.04439483</v>
      </c>
      <c r="G57" s="18" t="n">
        <v>70.23132414</v>
      </c>
      <c r="H57" s="20" t="n">
        <v>3.32518171</v>
      </c>
      <c r="I57" s="18" t="n">
        <v>7.83743287</v>
      </c>
      <c r="J57" s="20" t="n">
        <v>1.71887337</v>
      </c>
      <c r="K57" s="18" t="s">
        <v>404</v>
      </c>
      <c r="L57" s="20" t="s">
        <v>404</v>
      </c>
      <c r="M57" s="18" t="n">
        <v>0</v>
      </c>
      <c r="N57" s="20" t="n">
        <v>0</v>
      </c>
      <c r="O57" s="18" t="n">
        <v>0.6784449299999999</v>
      </c>
      <c r="P57" s="20" t="n">
        <v>0.67605693</v>
      </c>
      <c r="Q57" s="18" t="n">
        <v>0.7886058</v>
      </c>
      <c r="R57" s="20" t="n">
        <v>0.57026007</v>
      </c>
    </row>
    <row r="58" spans="1:18">
      <c r="A58" s="15" t="s">
        <v>455</v>
      </c>
      <c r="B58" s="17" t="n">
        <v>7267</v>
      </c>
      <c r="C58" s="18">
        <f>(0.0/B58*100)</f>
        <v/>
      </c>
      <c r="D58" s="19" t="n">
        <v>7267</v>
      </c>
      <c r="E58" s="18" t="n">
        <v>31.86488337</v>
      </c>
      <c r="F58" s="20" t="n">
        <v>3.46552144</v>
      </c>
      <c r="G58" s="18" t="n">
        <v>40.75276966</v>
      </c>
      <c r="H58" s="20" t="n">
        <v>3.60111115</v>
      </c>
      <c r="I58" s="18" t="n">
        <v>19.63074598</v>
      </c>
      <c r="J58" s="20" t="n">
        <v>2.99224113</v>
      </c>
      <c r="K58" s="18" t="s">
        <v>404</v>
      </c>
      <c r="L58" s="20" t="s">
        <v>404</v>
      </c>
      <c r="M58" s="18" t="n">
        <v>0</v>
      </c>
      <c r="N58" s="20" t="n">
        <v>0</v>
      </c>
      <c r="O58" s="18" t="n">
        <v>0</v>
      </c>
      <c r="P58" s="20" t="n">
        <v>0</v>
      </c>
      <c r="Q58" s="18" t="n">
        <v>7.75160099</v>
      </c>
      <c r="R58" s="20" t="n">
        <v>1.96793263</v>
      </c>
    </row>
    <row r="59" spans="1:18">
      <c r="A59" s="15" t="s">
        <v>456</v>
      </c>
      <c r="B59" s="17" t="n">
        <v>4826</v>
      </c>
      <c r="C59" s="18">
        <f>(0.0/B59*100)</f>
        <v/>
      </c>
      <c r="D59" s="19" t="n">
        <v>4826</v>
      </c>
      <c r="E59" s="18" t="n">
        <v>21.2940466</v>
      </c>
      <c r="F59" s="20" t="n">
        <v>1.02792003</v>
      </c>
      <c r="G59" s="18" t="n">
        <v>48.42189427</v>
      </c>
      <c r="H59" s="20" t="n">
        <v>1.39711293</v>
      </c>
      <c r="I59" s="18" t="n">
        <v>17.1248323</v>
      </c>
      <c r="J59" s="20" t="n">
        <v>1.04258793</v>
      </c>
      <c r="K59" s="18" t="s">
        <v>404</v>
      </c>
      <c r="L59" s="20" t="s">
        <v>404</v>
      </c>
      <c r="M59" s="18" t="n">
        <v>0</v>
      </c>
      <c r="N59" s="20" t="n">
        <v>0</v>
      </c>
      <c r="O59" s="18" t="n">
        <v>0</v>
      </c>
      <c r="P59" s="20" t="n">
        <v>0</v>
      </c>
      <c r="Q59" s="18" t="n">
        <v>13.15922682</v>
      </c>
      <c r="R59" s="20" t="n">
        <v>0.76980609</v>
      </c>
    </row>
    <row r="60" spans="1:18">
      <c r="A60" s="15" t="s">
        <v>457</v>
      </c>
      <c r="B60" s="17" t="n">
        <v>4546</v>
      </c>
      <c r="C60" s="18">
        <f>(0.0/B60*100)</f>
        <v/>
      </c>
      <c r="D60" s="19" t="n">
        <v>4546</v>
      </c>
      <c r="E60" s="18" t="n">
        <v>16.14604741</v>
      </c>
      <c r="F60" s="20" t="n">
        <v>2.51183966</v>
      </c>
      <c r="G60" s="18" t="n">
        <v>22.10583913</v>
      </c>
      <c r="H60" s="20" t="n">
        <v>3.12975606</v>
      </c>
      <c r="I60" s="18" t="n">
        <v>42.18557825</v>
      </c>
      <c r="J60" s="20" t="n">
        <v>3.50587304</v>
      </c>
      <c r="K60" s="18" t="s">
        <v>404</v>
      </c>
      <c r="L60" s="20" t="s">
        <v>404</v>
      </c>
      <c r="M60" s="18" t="n">
        <v>0</v>
      </c>
      <c r="N60" s="20" t="n">
        <v>0</v>
      </c>
      <c r="O60" s="18" t="n">
        <v>0</v>
      </c>
      <c r="P60" s="20" t="n">
        <v>0</v>
      </c>
      <c r="Q60" s="18" t="n">
        <v>19.56253521</v>
      </c>
      <c r="R60" s="20" t="n">
        <v>2.73214909</v>
      </c>
    </row>
    <row r="61" spans="1:18">
      <c r="A61" s="15" t="s">
        <v>458</v>
      </c>
      <c r="B61" s="17" t="n">
        <v>6525</v>
      </c>
      <c r="C61" s="18">
        <f>(0.0/B61*100)</f>
        <v/>
      </c>
      <c r="D61" s="19" t="n">
        <v>6525</v>
      </c>
      <c r="E61" s="18" t="n">
        <v>7.96423471</v>
      </c>
      <c r="F61" s="20" t="n">
        <v>1.57397702</v>
      </c>
      <c r="G61" s="18" t="n">
        <v>69.93654013</v>
      </c>
      <c r="H61" s="20" t="n">
        <v>2.86268419</v>
      </c>
      <c r="I61" s="18" t="n">
        <v>19.98741394</v>
      </c>
      <c r="J61" s="20" t="n">
        <v>2.45944773</v>
      </c>
      <c r="K61" s="18" t="s">
        <v>404</v>
      </c>
      <c r="L61" s="20" t="s">
        <v>404</v>
      </c>
      <c r="M61" s="18" t="n">
        <v>0</v>
      </c>
      <c r="N61" s="20" t="n">
        <v>0</v>
      </c>
      <c r="O61" s="18" t="n">
        <v>0</v>
      </c>
      <c r="P61" s="20" t="n">
        <v>0</v>
      </c>
      <c r="Q61" s="18" t="n">
        <v>2.11181122</v>
      </c>
      <c r="R61" s="20" t="n">
        <v>0.6651713500000001</v>
      </c>
    </row>
    <row r="62" spans="1:18">
      <c r="A62" s="15" t="s">
        <v>459</v>
      </c>
      <c r="B62" s="17" t="n">
        <v>4476</v>
      </c>
      <c r="C62" s="18">
        <f>(0.0/B62*100)</f>
        <v/>
      </c>
      <c r="D62" s="19" t="n">
        <v>4476</v>
      </c>
      <c r="E62" s="18" t="n">
        <v>13.46959464</v>
      </c>
      <c r="F62" s="20" t="n">
        <v>0.03803366</v>
      </c>
      <c r="G62" s="18" t="n">
        <v>61.62292089</v>
      </c>
      <c r="H62" s="20" t="n">
        <v>0.06225186</v>
      </c>
      <c r="I62" s="18" t="n">
        <v>22.31623099</v>
      </c>
      <c r="J62" s="20" t="n">
        <v>0.06477953</v>
      </c>
      <c r="K62" s="18" t="s">
        <v>404</v>
      </c>
      <c r="L62" s="20" t="s">
        <v>404</v>
      </c>
      <c r="M62" s="18" t="n">
        <v>0</v>
      </c>
      <c r="N62" s="20" t="n">
        <v>0</v>
      </c>
      <c r="O62" s="18" t="n">
        <v>0</v>
      </c>
      <c r="P62" s="20" t="n">
        <v>0</v>
      </c>
      <c r="Q62" s="18" t="n">
        <v>2.59125348</v>
      </c>
      <c r="R62" s="20" t="n">
        <v>0.01778128</v>
      </c>
    </row>
    <row r="63" spans="1:18">
      <c r="A63" s="15" t="s">
        <v>460</v>
      </c>
      <c r="B63" s="17" t="n">
        <v>5324</v>
      </c>
      <c r="C63" s="18">
        <f>(0.0/B63*100)</f>
        <v/>
      </c>
      <c r="D63" s="19" t="n">
        <v>5324</v>
      </c>
      <c r="E63" s="18" t="n">
        <v>21.27579658</v>
      </c>
      <c r="F63" s="20" t="n">
        <v>0.13527386</v>
      </c>
      <c r="G63" s="18" t="n">
        <v>66.55714292</v>
      </c>
      <c r="H63" s="20" t="n">
        <v>0.18288141</v>
      </c>
      <c r="I63" s="18" t="n">
        <v>0.68144013</v>
      </c>
      <c r="J63" s="20" t="n">
        <v>0.0172187</v>
      </c>
      <c r="K63" s="18" t="s">
        <v>404</v>
      </c>
      <c r="L63" s="20" t="s">
        <v>404</v>
      </c>
      <c r="M63" s="18" t="n">
        <v>0</v>
      </c>
      <c r="N63" s="20" t="n">
        <v>0</v>
      </c>
      <c r="O63" s="18" t="n">
        <v>0</v>
      </c>
      <c r="P63" s="20" t="n">
        <v>0</v>
      </c>
      <c r="Q63" s="18" t="n">
        <v>11.48562037</v>
      </c>
      <c r="R63" s="20" t="n">
        <v>0.17984225</v>
      </c>
    </row>
    <row r="64" spans="1:18">
      <c r="A64" s="15" t="s">
        <v>461</v>
      </c>
      <c r="B64" s="17" t="n">
        <v>3634</v>
      </c>
      <c r="C64" s="18">
        <f>(27.0/B64*100)</f>
        <v/>
      </c>
      <c r="D64" s="19" t="n">
        <v>3607</v>
      </c>
      <c r="E64" s="18" t="n">
        <v>8.14678189</v>
      </c>
      <c r="F64" s="20" t="n">
        <v>0.05079035</v>
      </c>
      <c r="G64" s="18" t="n">
        <v>45.05776416</v>
      </c>
      <c r="H64" s="20" t="n">
        <v>0.12332419</v>
      </c>
      <c r="I64" s="18" t="n">
        <v>10.26655159</v>
      </c>
      <c r="J64" s="20" t="n">
        <v>0.03153155</v>
      </c>
      <c r="K64" s="18" t="s">
        <v>404</v>
      </c>
      <c r="L64" s="20" t="s">
        <v>404</v>
      </c>
      <c r="M64" s="18" t="n">
        <v>0.22463895</v>
      </c>
      <c r="N64" s="20" t="n">
        <v>0.01024975</v>
      </c>
      <c r="O64" s="18" t="n">
        <v>0</v>
      </c>
      <c r="P64" s="20" t="n">
        <v>0</v>
      </c>
      <c r="Q64" s="18" t="n">
        <v>36.30426341</v>
      </c>
      <c r="R64" s="20" t="n">
        <v>0.11381294</v>
      </c>
    </row>
    <row r="65" spans="1:18">
      <c r="A65" s="15" t="s">
        <v>462</v>
      </c>
      <c r="B65" s="17" t="n">
        <v>5325</v>
      </c>
      <c r="C65" s="18">
        <f>(0.0/B65*100)</f>
        <v/>
      </c>
      <c r="D65" s="19" t="n">
        <v>5325</v>
      </c>
      <c r="E65" s="18" t="n">
        <v>15.43289119</v>
      </c>
      <c r="F65" s="20" t="n">
        <v>2.31394296</v>
      </c>
      <c r="G65" s="18" t="n">
        <v>76.55548046</v>
      </c>
      <c r="H65" s="20" t="n">
        <v>2.99456836</v>
      </c>
      <c r="I65" s="18" t="n">
        <v>4.1470365</v>
      </c>
      <c r="J65" s="20" t="n">
        <v>1.1573772</v>
      </c>
      <c r="K65" s="18" t="s">
        <v>404</v>
      </c>
      <c r="L65" s="20" t="s">
        <v>404</v>
      </c>
      <c r="M65" s="18" t="n">
        <v>0</v>
      </c>
      <c r="N65" s="20" t="n">
        <v>0</v>
      </c>
      <c r="O65" s="18" t="n">
        <v>0</v>
      </c>
      <c r="P65" s="20" t="n">
        <v>0</v>
      </c>
      <c r="Q65" s="18" t="n">
        <v>3.86459186</v>
      </c>
      <c r="R65" s="20" t="n">
        <v>1.31801134</v>
      </c>
    </row>
    <row r="66" spans="1:18">
      <c r="A66" s="15" t="s">
        <v>463</v>
      </c>
      <c r="B66" s="17" t="n">
        <v>5665</v>
      </c>
      <c r="C66" s="18">
        <f>(0.0/B66*100)</f>
        <v/>
      </c>
      <c r="D66" s="19" t="n">
        <v>5665</v>
      </c>
      <c r="E66" s="18" t="n">
        <v>23.99336838</v>
      </c>
      <c r="F66" s="20" t="n">
        <v>0.44563772</v>
      </c>
      <c r="G66" s="18" t="n">
        <v>75.43246942</v>
      </c>
      <c r="H66" s="20" t="n">
        <v>0.45075223</v>
      </c>
      <c r="I66" s="18" t="n">
        <v>0.5741622</v>
      </c>
      <c r="J66" s="20" t="n">
        <v>0.04033036</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19.06644771</v>
      </c>
      <c r="F67" s="20" t="n">
        <v>2.48174993</v>
      </c>
      <c r="G67" s="18" t="n">
        <v>46.09711949</v>
      </c>
      <c r="H67" s="20" t="n">
        <v>3.0657864</v>
      </c>
      <c r="I67" s="18" t="n">
        <v>31.68970568</v>
      </c>
      <c r="J67" s="20" t="n">
        <v>3.03070079</v>
      </c>
      <c r="K67" s="18" t="s">
        <v>404</v>
      </c>
      <c r="L67" s="20" t="s">
        <v>404</v>
      </c>
      <c r="M67" s="18" t="n">
        <v>0</v>
      </c>
      <c r="N67" s="20" t="n">
        <v>0</v>
      </c>
      <c r="O67" s="18" t="n">
        <v>0</v>
      </c>
      <c r="P67" s="20" t="n">
        <v>0</v>
      </c>
      <c r="Q67" s="18" t="n">
        <v>3.14672712</v>
      </c>
      <c r="R67" s="20" t="n">
        <v>1.07668581</v>
      </c>
    </row>
    <row r="68" spans="1:18">
      <c r="A68" s="15" t="s">
        <v>465</v>
      </c>
      <c r="B68" s="17" t="n">
        <v>12083</v>
      </c>
      <c r="C68" s="18">
        <f>(0.0/B68*100)</f>
        <v/>
      </c>
      <c r="D68" s="19" t="n">
        <v>12083</v>
      </c>
      <c r="E68" s="18" t="n">
        <v>25.51529307</v>
      </c>
      <c r="F68" s="20" t="n">
        <v>0.08227482</v>
      </c>
      <c r="G68" s="18" t="n">
        <v>69.94490492</v>
      </c>
      <c r="H68" s="20" t="n">
        <v>0.08794783</v>
      </c>
      <c r="I68" s="18" t="n">
        <v>3.92982657</v>
      </c>
      <c r="J68" s="20" t="n">
        <v>0.03811237</v>
      </c>
      <c r="K68" s="18" t="s">
        <v>404</v>
      </c>
      <c r="L68" s="20" t="s">
        <v>404</v>
      </c>
      <c r="M68" s="18" t="n">
        <v>0</v>
      </c>
      <c r="N68" s="20" t="n">
        <v>0</v>
      </c>
      <c r="O68" s="18" t="n">
        <v>0</v>
      </c>
      <c r="P68" s="20" t="n">
        <v>0</v>
      </c>
      <c r="Q68" s="18" t="n">
        <v>0.60997544</v>
      </c>
      <c r="R68" s="20" t="n">
        <v>0.02368585</v>
      </c>
    </row>
    <row r="69" spans="1:18">
      <c r="A69" s="15" t="s">
        <v>466</v>
      </c>
      <c r="B69" s="17" t="n">
        <v>4876</v>
      </c>
      <c r="C69" s="18">
        <f>(0.0/B69*100)</f>
        <v/>
      </c>
      <c r="D69" s="19" t="n">
        <v>4876</v>
      </c>
      <c r="E69" s="18" t="n">
        <v>21.29540118</v>
      </c>
      <c r="F69" s="20" t="n">
        <v>3.1701751</v>
      </c>
      <c r="G69" s="18" t="n">
        <v>73.01180936999999</v>
      </c>
      <c r="H69" s="20" t="n">
        <v>3.00890871</v>
      </c>
      <c r="I69" s="18" t="n">
        <v>2.47166893</v>
      </c>
      <c r="J69" s="20" t="n">
        <v>1.38414203</v>
      </c>
      <c r="K69" s="18" t="s">
        <v>404</v>
      </c>
      <c r="L69" s="20" t="s">
        <v>404</v>
      </c>
      <c r="M69" s="18" t="n">
        <v>0</v>
      </c>
      <c r="N69" s="20" t="n">
        <v>0</v>
      </c>
      <c r="O69" s="18" t="n">
        <v>0</v>
      </c>
      <c r="P69" s="20" t="n">
        <v>0</v>
      </c>
      <c r="Q69" s="18" t="n">
        <v>3.22112053</v>
      </c>
      <c r="R69" s="20" t="n">
        <v>1.44736298</v>
      </c>
    </row>
    <row r="70" spans="1:18">
      <c r="A70" s="15" t="s">
        <v>467</v>
      </c>
      <c r="B70" s="17" t="n">
        <v>6036</v>
      </c>
      <c r="C70" s="18">
        <f>(0.0/B70*100)</f>
        <v/>
      </c>
      <c r="D70" s="19" t="n">
        <v>6036</v>
      </c>
      <c r="E70" s="18" t="n">
        <v>4.08713119</v>
      </c>
      <c r="F70" s="20" t="n">
        <v>1.20195282</v>
      </c>
      <c r="G70" s="18" t="n">
        <v>94.47088203</v>
      </c>
      <c r="H70" s="20" t="n">
        <v>1.56329139</v>
      </c>
      <c r="I70" s="18" t="n">
        <v>1.44198678</v>
      </c>
      <c r="J70" s="20" t="n">
        <v>0.66796932</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12.49445446</v>
      </c>
      <c r="F71" s="20" t="n">
        <v>0.87089542</v>
      </c>
      <c r="G71" s="18" t="n">
        <v>85.25666448</v>
      </c>
      <c r="H71" s="20" t="n">
        <v>0.59200122</v>
      </c>
      <c r="I71" s="18" t="n">
        <v>1.3631425</v>
      </c>
      <c r="J71" s="20" t="n">
        <v>0.82493561</v>
      </c>
      <c r="K71" s="18" t="s">
        <v>404</v>
      </c>
      <c r="L71" s="20" t="s">
        <v>404</v>
      </c>
      <c r="M71" s="18" t="n">
        <v>0</v>
      </c>
      <c r="N71" s="20" t="n">
        <v>0</v>
      </c>
      <c r="O71" s="18" t="n">
        <v>0</v>
      </c>
      <c r="P71" s="20" t="n">
        <v>0</v>
      </c>
      <c r="Q71" s="18" t="n">
        <v>0.88573857</v>
      </c>
      <c r="R71" s="20" t="n">
        <v>0.01922281</v>
      </c>
    </row>
    <row r="72" spans="1:18">
      <c r="A72" s="15" t="s">
        <v>469</v>
      </c>
      <c r="B72" s="17" t="n">
        <v>7708</v>
      </c>
      <c r="C72" s="18">
        <f>(0.0/B72*100)</f>
        <v/>
      </c>
      <c r="D72" s="19" t="n">
        <v>7708</v>
      </c>
      <c r="E72" s="18" t="n">
        <v>15.13745547</v>
      </c>
      <c r="F72" s="20" t="n">
        <v>2.42656054</v>
      </c>
      <c r="G72" s="18" t="n">
        <v>74.86469921</v>
      </c>
      <c r="H72" s="20" t="n">
        <v>2.96221596</v>
      </c>
      <c r="I72" s="18" t="n">
        <v>7.94872337</v>
      </c>
      <c r="J72" s="20" t="n">
        <v>1.89748872</v>
      </c>
      <c r="K72" s="18" t="s">
        <v>404</v>
      </c>
      <c r="L72" s="20" t="s">
        <v>404</v>
      </c>
      <c r="M72" s="18" t="n">
        <v>0</v>
      </c>
      <c r="N72" s="20" t="n">
        <v>0</v>
      </c>
      <c r="O72" s="18" t="n">
        <v>0</v>
      </c>
      <c r="P72" s="20" t="n">
        <v>0</v>
      </c>
      <c r="Q72" s="18" t="n">
        <v>2.04912194</v>
      </c>
      <c r="R72" s="20" t="n">
        <v>1.33825618</v>
      </c>
    </row>
    <row r="73" spans="1:18">
      <c r="A73" s="15" t="s">
        <v>470</v>
      </c>
      <c r="B73" s="17" t="n">
        <v>8249</v>
      </c>
      <c r="C73" s="18">
        <f>(0.0/B73*100)</f>
        <v/>
      </c>
      <c r="D73" s="19" t="n">
        <v>8249</v>
      </c>
      <c r="E73" s="18" t="n">
        <v>22.55663405</v>
      </c>
      <c r="F73" s="20" t="n">
        <v>3.55246153</v>
      </c>
      <c r="G73" s="18" t="n">
        <v>73.21426237</v>
      </c>
      <c r="H73" s="20" t="n">
        <v>3.50247658</v>
      </c>
      <c r="I73" s="18" t="n">
        <v>3.13130777</v>
      </c>
      <c r="J73" s="20" t="n">
        <v>1.29605196</v>
      </c>
      <c r="K73" s="18" t="s">
        <v>404</v>
      </c>
      <c r="L73" s="20" t="s">
        <v>404</v>
      </c>
      <c r="M73" s="18" t="n">
        <v>0</v>
      </c>
      <c r="N73" s="20" t="n">
        <v>0</v>
      </c>
      <c r="O73" s="18" t="n">
        <v>0</v>
      </c>
      <c r="P73" s="20" t="n">
        <v>0</v>
      </c>
      <c r="Q73" s="18" t="n">
        <v>1.09779581</v>
      </c>
      <c r="R73" s="20" t="n">
        <v>0.77006033</v>
      </c>
    </row>
    <row r="74" spans="1:18">
      <c r="A74" s="15" t="s">
        <v>471</v>
      </c>
      <c r="B74" s="17" t="n">
        <v>4692</v>
      </c>
      <c r="C74" s="18">
        <f>(484.0/B74*100)</f>
        <v/>
      </c>
      <c r="D74" s="19" t="n">
        <v>4208</v>
      </c>
      <c r="E74" s="18" t="n">
        <v>13.73169352</v>
      </c>
      <c r="F74" s="20" t="n">
        <v>0.20249079</v>
      </c>
      <c r="G74" s="18" t="n">
        <v>53.18992208</v>
      </c>
      <c r="H74" s="20" t="n">
        <v>0.30579027</v>
      </c>
      <c r="I74" s="18" t="n">
        <v>24.19725301</v>
      </c>
      <c r="J74" s="20" t="n">
        <v>0.25005307</v>
      </c>
      <c r="K74" s="18" t="s">
        <v>404</v>
      </c>
      <c r="L74" s="20" t="s">
        <v>404</v>
      </c>
      <c r="M74" s="18" t="n">
        <v>0</v>
      </c>
      <c r="N74" s="20" t="n">
        <v>0</v>
      </c>
      <c r="O74" s="18" t="n">
        <v>0</v>
      </c>
      <c r="P74" s="20" t="n">
        <v>0</v>
      </c>
      <c r="Q74" s="18" t="n">
        <v>8.88113139</v>
      </c>
      <c r="R74" s="20" t="n">
        <v>0.14093001</v>
      </c>
    </row>
    <row r="75" spans="1:18">
      <c r="A75" s="15" t="s">
        <v>472</v>
      </c>
      <c r="B75" s="17" t="n">
        <v>5375</v>
      </c>
      <c r="C75" s="18">
        <f>(483.0/B75*100)</f>
        <v/>
      </c>
      <c r="D75" s="19" t="n">
        <v>4892</v>
      </c>
      <c r="E75" s="18" t="n">
        <v>8.91991949</v>
      </c>
      <c r="F75" s="20" t="n">
        <v>2.42105964</v>
      </c>
      <c r="G75" s="18" t="n">
        <v>49.47515824</v>
      </c>
      <c r="H75" s="20" t="n">
        <v>4.35585804</v>
      </c>
      <c r="I75" s="18" t="n">
        <v>38.74063832</v>
      </c>
      <c r="J75" s="20" t="n">
        <v>4.21663447</v>
      </c>
      <c r="K75" s="18" t="s">
        <v>404</v>
      </c>
      <c r="L75" s="20" t="s">
        <v>404</v>
      </c>
      <c r="M75" s="18" t="n">
        <v>0</v>
      </c>
      <c r="N75" s="20" t="n">
        <v>0</v>
      </c>
      <c r="O75" s="18" t="n">
        <v>0</v>
      </c>
      <c r="P75" s="20" t="n">
        <v>0</v>
      </c>
      <c r="Q75" s="18" t="n">
        <v>2.86428395</v>
      </c>
      <c r="R75" s="20" t="n">
        <v>1.47077168</v>
      </c>
    </row>
    <row r="76" spans="1:18">
      <c r="A76" s="15" t="s">
        <v>473</v>
      </c>
      <c r="B76" s="17" t="n">
        <v>14167</v>
      </c>
      <c r="C76" s="18">
        <f>(1400.0/B76*100)</f>
        <v/>
      </c>
      <c r="D76" s="19" t="n">
        <v>12767</v>
      </c>
      <c r="E76" s="18" t="n">
        <v>22.49697718</v>
      </c>
      <c r="F76" s="20" t="n">
        <v>2.27902314</v>
      </c>
      <c r="G76" s="18" t="n">
        <v>67.69202593</v>
      </c>
      <c r="H76" s="20" t="n">
        <v>2.80604123</v>
      </c>
      <c r="I76" s="18" t="n">
        <v>7.9648521</v>
      </c>
      <c r="J76" s="20" t="n">
        <v>1.83188818</v>
      </c>
      <c r="K76" s="18" t="s">
        <v>404</v>
      </c>
      <c r="L76" s="20" t="s">
        <v>404</v>
      </c>
      <c r="M76" s="18" t="n">
        <v>0</v>
      </c>
      <c r="N76" s="20" t="n">
        <v>0</v>
      </c>
      <c r="O76" s="18" t="n">
        <v>0</v>
      </c>
      <c r="P76" s="20" t="n">
        <v>0</v>
      </c>
      <c r="Q76" s="18" t="n">
        <v>1.84614479</v>
      </c>
      <c r="R76" s="20" t="n">
        <v>0.74751878</v>
      </c>
    </row>
    <row r="77" spans="1:18">
      <c r="A77" s="15" t="s">
        <v>474</v>
      </c>
      <c r="B77" s="17" t="n">
        <v>6062</v>
      </c>
      <c r="C77" s="18">
        <f>(0.0/B77*100)</f>
        <v/>
      </c>
      <c r="D77" s="19" t="n">
        <v>6062</v>
      </c>
      <c r="E77" s="18" t="n">
        <v>14.18257777</v>
      </c>
      <c r="F77" s="20" t="n">
        <v>2.33546438</v>
      </c>
      <c r="G77" s="18" t="n">
        <v>30.9164744</v>
      </c>
      <c r="H77" s="20" t="n">
        <v>2.90996886</v>
      </c>
      <c r="I77" s="18" t="n">
        <v>53.41218697</v>
      </c>
      <c r="J77" s="20" t="n">
        <v>2.9632282</v>
      </c>
      <c r="K77" s="18" t="s">
        <v>404</v>
      </c>
      <c r="L77" s="20" t="s">
        <v>404</v>
      </c>
      <c r="M77" s="18" t="n">
        <v>0</v>
      </c>
      <c r="N77" s="20" t="n">
        <v>0</v>
      </c>
      <c r="O77" s="18" t="n">
        <v>0</v>
      </c>
      <c r="P77" s="20" t="n">
        <v>0</v>
      </c>
      <c r="Q77" s="18" t="n">
        <v>1.48876086</v>
      </c>
      <c r="R77" s="20" t="n">
        <v>0.81739195</v>
      </c>
    </row>
    <row r="78" spans="1:18">
      <c r="A78" s="15" t="s">
        <v>475</v>
      </c>
      <c r="B78" s="17" t="n">
        <v>5826</v>
      </c>
      <c r="C78" s="18">
        <f>(0.0/B78*100)</f>
        <v/>
      </c>
      <c r="D78" s="19" t="n">
        <v>5826</v>
      </c>
      <c r="E78" s="18" t="n">
        <v>16.10422741</v>
      </c>
      <c r="F78" s="20" t="n">
        <v>2.70205453</v>
      </c>
      <c r="G78" s="18" t="n">
        <v>46.84845667</v>
      </c>
      <c r="H78" s="20" t="n">
        <v>3.76837328</v>
      </c>
      <c r="I78" s="18" t="n">
        <v>26.09314771</v>
      </c>
      <c r="J78" s="20" t="n">
        <v>3.47804109</v>
      </c>
      <c r="K78" s="18" t="s">
        <v>404</v>
      </c>
      <c r="L78" s="20" t="s">
        <v>404</v>
      </c>
      <c r="M78" s="18" t="n">
        <v>0</v>
      </c>
      <c r="N78" s="20" t="n">
        <v>0</v>
      </c>
      <c r="O78" s="18" t="n">
        <v>0</v>
      </c>
      <c r="P78" s="20" t="n">
        <v>0</v>
      </c>
      <c r="Q78" s="18" t="n">
        <v>10.95416821</v>
      </c>
      <c r="R78" s="20" t="n">
        <v>2.47413855</v>
      </c>
    </row>
    <row customHeight="1" ht="25" r="79" spans="1:18">
      <c r="A79" s="15" t="s">
        <v>476</v>
      </c>
      <c r="B79" s="17" t="n">
        <v>1657</v>
      </c>
      <c r="C79" s="18">
        <f>(21.0/B79*100)</f>
        <v/>
      </c>
      <c r="D79" s="19" t="n">
        <v>1636</v>
      </c>
      <c r="E79" s="18" t="n">
        <v>15.05637925</v>
      </c>
      <c r="F79" s="20" t="n">
        <v>3.78820204</v>
      </c>
      <c r="G79" s="18" t="n">
        <v>42.78220545</v>
      </c>
      <c r="H79" s="20" t="n">
        <v>6.7155741</v>
      </c>
      <c r="I79" s="18" t="n">
        <v>38.91563295</v>
      </c>
      <c r="J79" s="20" t="n">
        <v>6.68805186</v>
      </c>
      <c r="K79" s="18" t="s">
        <v>404</v>
      </c>
      <c r="L79" s="20" t="s">
        <v>404</v>
      </c>
      <c r="M79" s="18" t="n">
        <v>0</v>
      </c>
      <c r="N79" s="20" t="n">
        <v>0</v>
      </c>
      <c r="O79" s="18" t="n">
        <v>0</v>
      </c>
      <c r="P79" s="20" t="n">
        <v>0</v>
      </c>
      <c r="Q79" s="18" t="n">
        <v>3.24578235</v>
      </c>
      <c r="R79" s="20" t="n">
        <v>1.64249892</v>
      </c>
    </row>
    <row r="80" spans="1:18">
      <c r="A80" s="15" t="s">
        <v>477</v>
      </c>
      <c r="B80" s="17" t="n">
        <v>7841</v>
      </c>
      <c r="C80" s="18">
        <f>(0.0/B80*100)</f>
        <v/>
      </c>
      <c r="D80" s="19" t="n">
        <v>7841</v>
      </c>
      <c r="E80" s="18" t="n">
        <v>27.43882033</v>
      </c>
      <c r="F80" s="20" t="n">
        <v>3.3411967</v>
      </c>
      <c r="G80" s="18" t="n">
        <v>68.53034968999999</v>
      </c>
      <c r="H80" s="20" t="n">
        <v>3.40363699</v>
      </c>
      <c r="I80" s="18" t="n">
        <v>4.03082998</v>
      </c>
      <c r="J80" s="20" t="n">
        <v>1.2035855</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11.18223703</v>
      </c>
      <c r="F81" s="20" t="n">
        <v>2.57947755</v>
      </c>
      <c r="G81" s="18" t="n">
        <v>76.59348873</v>
      </c>
      <c r="H81" s="20" t="n">
        <v>3.20288473</v>
      </c>
      <c r="I81" s="18" t="n">
        <v>11.53775063</v>
      </c>
      <c r="J81" s="20" t="n">
        <v>2.25361239</v>
      </c>
      <c r="K81" s="18" t="s">
        <v>404</v>
      </c>
      <c r="L81" s="20" t="s">
        <v>404</v>
      </c>
      <c r="M81" s="18" t="n">
        <v>0</v>
      </c>
      <c r="N81" s="20" t="n">
        <v>0</v>
      </c>
      <c r="O81" s="18" t="n">
        <v>0</v>
      </c>
      <c r="P81" s="20" t="n">
        <v>0</v>
      </c>
      <c r="Q81" s="18" t="n">
        <v>0.68652361</v>
      </c>
      <c r="R81" s="20" t="n">
        <v>0.6805940700000001</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703</v>
      </c>
    </row>
    <row customHeight="1" ht="30" r="4" spans="1:20">
      <c r="A4" s="6" t="n"/>
      <c r="B4" s="7" t="s">
        <v>385</v>
      </c>
      <c r="C4" s="7" t="s">
        <v>386</v>
      </c>
      <c r="D4" s="8" t="s">
        <v>385</v>
      </c>
      <c r="E4" s="9" t="s">
        <v>704</v>
      </c>
      <c r="F4" s="10" t="n"/>
      <c r="G4" s="9" t="s">
        <v>705</v>
      </c>
      <c r="H4" s="10" t="n"/>
      <c r="I4" s="9" t="s">
        <v>706</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1.50352206</v>
      </c>
      <c r="F7" s="20" t="n">
        <v>0.48199981</v>
      </c>
      <c r="G7" s="18" t="n">
        <v>82.81099387</v>
      </c>
      <c r="H7" s="20" t="n">
        <v>1.35503707</v>
      </c>
      <c r="I7" s="18" t="n">
        <v>11.34138025</v>
      </c>
      <c r="J7" s="20" t="n">
        <v>1.10532892</v>
      </c>
      <c r="K7" s="18" t="n">
        <v>0</v>
      </c>
      <c r="L7" s="20" t="n">
        <v>0</v>
      </c>
      <c r="M7" s="18" t="s">
        <v>404</v>
      </c>
      <c r="N7" s="20" t="s">
        <v>404</v>
      </c>
      <c r="O7" s="18" t="n">
        <v>0</v>
      </c>
      <c r="P7" s="20" t="n">
        <v>0</v>
      </c>
      <c r="Q7" s="18" t="n">
        <v>0</v>
      </c>
      <c r="R7" s="20" t="n">
        <v>0</v>
      </c>
      <c r="S7" s="18" t="n">
        <v>4.34410382</v>
      </c>
      <c r="T7" s="20" t="n">
        <v>0.7581503000000001</v>
      </c>
    </row>
    <row r="8" spans="1:20">
      <c r="A8" s="15" t="s">
        <v>405</v>
      </c>
      <c r="B8" s="17" t="n">
        <v>7007</v>
      </c>
      <c r="C8" s="18">
        <f>(0.0/B8*100)</f>
        <v/>
      </c>
      <c r="D8" s="19" t="n">
        <v>7007</v>
      </c>
      <c r="E8" s="18" t="n">
        <v>3.85822158</v>
      </c>
      <c r="F8" s="20" t="n">
        <v>1.42607029</v>
      </c>
      <c r="G8" s="18" t="n">
        <v>11.90657664</v>
      </c>
      <c r="H8" s="20" t="n">
        <v>1.81772892</v>
      </c>
      <c r="I8" s="18" t="n">
        <v>80.35768165</v>
      </c>
      <c r="J8" s="20" t="n">
        <v>2.63115198</v>
      </c>
      <c r="K8" s="18" t="n">
        <v>0</v>
      </c>
      <c r="L8" s="20" t="n">
        <v>0</v>
      </c>
      <c r="M8" s="18" t="s">
        <v>404</v>
      </c>
      <c r="N8" s="20" t="s">
        <v>404</v>
      </c>
      <c r="O8" s="18" t="n">
        <v>0</v>
      </c>
      <c r="P8" s="20" t="n">
        <v>0</v>
      </c>
      <c r="Q8" s="18" t="n">
        <v>0</v>
      </c>
      <c r="R8" s="20" t="n">
        <v>0</v>
      </c>
      <c r="S8" s="18" t="n">
        <v>3.87752013</v>
      </c>
      <c r="T8" s="20" t="n">
        <v>1.30710528</v>
      </c>
    </row>
    <row r="9" spans="1:20">
      <c r="A9" s="15" t="s">
        <v>406</v>
      </c>
      <c r="B9" s="17" t="n">
        <v>9651</v>
      </c>
      <c r="C9" s="18">
        <f>(200.0/B9*100)</f>
        <v/>
      </c>
      <c r="D9" s="19" t="n">
        <v>9451</v>
      </c>
      <c r="E9" s="18" t="n">
        <v>12.08613878</v>
      </c>
      <c r="F9" s="20" t="n">
        <v>1.82336798</v>
      </c>
      <c r="G9" s="18" t="n">
        <v>14.04061723</v>
      </c>
      <c r="H9" s="20" t="n">
        <v>1.87452619</v>
      </c>
      <c r="I9" s="18" t="n">
        <v>65.90636202</v>
      </c>
      <c r="J9" s="20" t="n">
        <v>3.09724095</v>
      </c>
      <c r="K9" s="18" t="n">
        <v>0</v>
      </c>
      <c r="L9" s="20" t="n">
        <v>0</v>
      </c>
      <c r="M9" s="18" t="s">
        <v>404</v>
      </c>
      <c r="N9" s="20" t="s">
        <v>404</v>
      </c>
      <c r="O9" s="18" t="n">
        <v>0</v>
      </c>
      <c r="P9" s="20" t="n">
        <v>0</v>
      </c>
      <c r="Q9" s="18" t="n">
        <v>0</v>
      </c>
      <c r="R9" s="20" t="n">
        <v>0</v>
      </c>
      <c r="S9" s="18" t="n">
        <v>7.96688197</v>
      </c>
      <c r="T9" s="20" t="n">
        <v>1.94482634</v>
      </c>
    </row>
    <row r="10" spans="1:20">
      <c r="A10" s="15" t="s">
        <v>407</v>
      </c>
      <c r="B10" s="17" t="n">
        <v>20058</v>
      </c>
      <c r="C10" s="18">
        <f>(3112.0/B10*100)</f>
        <v/>
      </c>
      <c r="D10" s="19" t="n">
        <v>16946</v>
      </c>
      <c r="E10" s="18" t="n">
        <v>6.79018546</v>
      </c>
      <c r="F10" s="20" t="n">
        <v>1.58426801</v>
      </c>
      <c r="G10" s="18" t="n">
        <v>79.45484472</v>
      </c>
      <c r="H10" s="20" t="n">
        <v>2.21639074</v>
      </c>
      <c r="I10" s="18" t="n">
        <v>13.05874853</v>
      </c>
      <c r="J10" s="20" t="n">
        <v>1.59231535</v>
      </c>
      <c r="K10" s="18" t="n">
        <v>0</v>
      </c>
      <c r="L10" s="20" t="n">
        <v>0</v>
      </c>
      <c r="M10" s="18" t="s">
        <v>404</v>
      </c>
      <c r="N10" s="20" t="s">
        <v>404</v>
      </c>
      <c r="O10" s="18" t="n">
        <v>0</v>
      </c>
      <c r="P10" s="20" t="n">
        <v>0</v>
      </c>
      <c r="Q10" s="18" t="n">
        <v>0</v>
      </c>
      <c r="R10" s="20" t="n">
        <v>0</v>
      </c>
      <c r="S10" s="18" t="n">
        <v>0.6962212800000001</v>
      </c>
      <c r="T10" s="20" t="n">
        <v>0.17298388</v>
      </c>
    </row>
    <row r="11" spans="1:20">
      <c r="A11" s="15" t="s">
        <v>408</v>
      </c>
      <c r="B11" s="17" t="n">
        <v>7053</v>
      </c>
      <c r="C11" s="18">
        <f>(212.0/B11*100)</f>
        <v/>
      </c>
      <c r="D11" s="19" t="n">
        <v>6841</v>
      </c>
      <c r="E11" s="18" t="n">
        <v>5.35180221</v>
      </c>
      <c r="F11" s="20" t="n">
        <v>1.84970924</v>
      </c>
      <c r="G11" s="18" t="n">
        <v>20.47651503</v>
      </c>
      <c r="H11" s="20" t="n">
        <v>3.10837266</v>
      </c>
      <c r="I11" s="18" t="n">
        <v>69.46728897</v>
      </c>
      <c r="J11" s="20" t="n">
        <v>3.57968761</v>
      </c>
      <c r="K11" s="18" t="n">
        <v>0</v>
      </c>
      <c r="L11" s="20" t="n">
        <v>0</v>
      </c>
      <c r="M11" s="18" t="s">
        <v>404</v>
      </c>
      <c r="N11" s="20" t="s">
        <v>404</v>
      </c>
      <c r="O11" s="18" t="n">
        <v>0</v>
      </c>
      <c r="P11" s="20" t="n">
        <v>0</v>
      </c>
      <c r="Q11" s="18" t="n">
        <v>0</v>
      </c>
      <c r="R11" s="20" t="n">
        <v>0</v>
      </c>
      <c r="S11" s="18" t="n">
        <v>4.70439379</v>
      </c>
      <c r="T11" s="20" t="n">
        <v>1.93171864</v>
      </c>
    </row>
    <row r="12" spans="1:20">
      <c r="A12" s="15" t="s">
        <v>409</v>
      </c>
      <c r="B12" s="17" t="n">
        <v>6894</v>
      </c>
      <c r="C12" s="18">
        <f>(106.0/B12*100)</f>
        <v/>
      </c>
      <c r="D12" s="19" t="n">
        <v>6788</v>
      </c>
      <c r="E12" s="18" t="n">
        <v>3.41490151</v>
      </c>
      <c r="F12" s="20" t="n">
        <v>1.45684497</v>
      </c>
      <c r="G12" s="18" t="n">
        <v>25.09616579</v>
      </c>
      <c r="H12" s="20" t="n">
        <v>2.65091486</v>
      </c>
      <c r="I12" s="18" t="n">
        <v>70.10803549000001</v>
      </c>
      <c r="J12" s="20" t="n">
        <v>2.49160083</v>
      </c>
      <c r="K12" s="18" t="n">
        <v>0</v>
      </c>
      <c r="L12" s="20" t="n">
        <v>0</v>
      </c>
      <c r="M12" s="18" t="s">
        <v>404</v>
      </c>
      <c r="N12" s="20" t="s">
        <v>404</v>
      </c>
      <c r="O12" s="18" t="n">
        <v>0</v>
      </c>
      <c r="P12" s="20" t="n">
        <v>0</v>
      </c>
      <c r="Q12" s="18" t="n">
        <v>0</v>
      </c>
      <c r="R12" s="20" t="n">
        <v>0</v>
      </c>
      <c r="S12" s="18" t="n">
        <v>1.38089721</v>
      </c>
      <c r="T12" s="20" t="n">
        <v>0.7862379</v>
      </c>
    </row>
    <row r="13" spans="1:20">
      <c r="A13" s="15" t="s">
        <v>410</v>
      </c>
      <c r="B13" s="17" t="n">
        <v>7161</v>
      </c>
      <c r="C13" s="18">
        <f>(1175.0/B13*100)</f>
        <v/>
      </c>
      <c r="D13" s="19" t="n">
        <v>5986</v>
      </c>
      <c r="E13" s="18" t="n">
        <v>0.20109816</v>
      </c>
      <c r="F13" s="20" t="n">
        <v>0.20034332</v>
      </c>
      <c r="G13" s="18" t="n">
        <v>22.90246608</v>
      </c>
      <c r="H13" s="20" t="n">
        <v>2.96292519</v>
      </c>
      <c r="I13" s="18" t="n">
        <v>68.58067199</v>
      </c>
      <c r="J13" s="20" t="n">
        <v>3.20692303</v>
      </c>
      <c r="K13" s="18" t="n">
        <v>0</v>
      </c>
      <c r="L13" s="20" t="n">
        <v>0</v>
      </c>
      <c r="M13" s="18" t="s">
        <v>404</v>
      </c>
      <c r="N13" s="20" t="s">
        <v>404</v>
      </c>
      <c r="O13" s="18" t="n">
        <v>0</v>
      </c>
      <c r="P13" s="20" t="n">
        <v>0</v>
      </c>
      <c r="Q13" s="18" t="n">
        <v>0</v>
      </c>
      <c r="R13" s="20" t="n">
        <v>0</v>
      </c>
      <c r="S13" s="18" t="n">
        <v>8.315763779999999</v>
      </c>
      <c r="T13" s="20" t="n">
        <v>1.83873858</v>
      </c>
    </row>
    <row r="14" spans="1:20">
      <c r="A14" s="15" t="s">
        <v>411</v>
      </c>
      <c r="B14" s="17" t="n">
        <v>5587</v>
      </c>
      <c r="C14" s="18">
        <f>(0.0/B14*100)</f>
        <v/>
      </c>
      <c r="D14" s="19" t="n">
        <v>5587</v>
      </c>
      <c r="E14" s="18" t="n">
        <v>6.47513997</v>
      </c>
      <c r="F14" s="20" t="n">
        <v>1.34962011</v>
      </c>
      <c r="G14" s="18" t="n">
        <v>31.17922109</v>
      </c>
      <c r="H14" s="20" t="n">
        <v>2.59939687</v>
      </c>
      <c r="I14" s="18" t="n">
        <v>61.05466971</v>
      </c>
      <c r="J14" s="20" t="n">
        <v>2.65166205</v>
      </c>
      <c r="K14" s="18" t="n">
        <v>0</v>
      </c>
      <c r="L14" s="20" t="n">
        <v>0</v>
      </c>
      <c r="M14" s="18" t="s">
        <v>404</v>
      </c>
      <c r="N14" s="20" t="s">
        <v>404</v>
      </c>
      <c r="O14" s="18" t="n">
        <v>0</v>
      </c>
      <c r="P14" s="20" t="n">
        <v>0</v>
      </c>
      <c r="Q14" s="18" t="n">
        <v>0</v>
      </c>
      <c r="R14" s="20" t="n">
        <v>0</v>
      </c>
      <c r="S14" s="18" t="n">
        <v>1.29096924</v>
      </c>
      <c r="T14" s="20" t="n">
        <v>0.8377556900000001</v>
      </c>
    </row>
    <row r="15" spans="1:20">
      <c r="A15" s="15" t="s">
        <v>412</v>
      </c>
      <c r="B15" s="17" t="n">
        <v>5882</v>
      </c>
      <c r="C15" s="18">
        <f>(0.0/B15*100)</f>
        <v/>
      </c>
      <c r="D15" s="19" t="n">
        <v>5882</v>
      </c>
      <c r="E15" s="18" t="n">
        <v>2.21381449</v>
      </c>
      <c r="F15" s="20" t="n">
        <v>1.16908401</v>
      </c>
      <c r="G15" s="18" t="n">
        <v>48.91415903</v>
      </c>
      <c r="H15" s="20" t="n">
        <v>4.02128634</v>
      </c>
      <c r="I15" s="18" t="n">
        <v>44.9062615</v>
      </c>
      <c r="J15" s="20" t="n">
        <v>4.06217766</v>
      </c>
      <c r="K15" s="18" t="n">
        <v>0</v>
      </c>
      <c r="L15" s="20" t="n">
        <v>0</v>
      </c>
      <c r="M15" s="18" t="s">
        <v>404</v>
      </c>
      <c r="N15" s="20" t="s">
        <v>404</v>
      </c>
      <c r="O15" s="18" t="n">
        <v>0</v>
      </c>
      <c r="P15" s="20" t="n">
        <v>0</v>
      </c>
      <c r="Q15" s="18" t="n">
        <v>0</v>
      </c>
      <c r="R15" s="20" t="n">
        <v>0</v>
      </c>
      <c r="S15" s="18" t="n">
        <v>3.96576497</v>
      </c>
      <c r="T15" s="20" t="n">
        <v>1.60181074</v>
      </c>
    </row>
    <row r="16" spans="1:20">
      <c r="A16" s="15" t="s">
        <v>413</v>
      </c>
      <c r="B16" s="17" t="n">
        <v>6108</v>
      </c>
      <c r="C16" s="18">
        <f>(495.0/B16*100)</f>
        <v/>
      </c>
      <c r="D16" s="19" t="n">
        <v>5613</v>
      </c>
      <c r="E16" s="18" t="n">
        <v>3.24813346</v>
      </c>
      <c r="F16" s="20" t="n">
        <v>1.01176009</v>
      </c>
      <c r="G16" s="18" t="n">
        <v>20.06877238</v>
      </c>
      <c r="H16" s="20" t="n">
        <v>2.62397889</v>
      </c>
      <c r="I16" s="18" t="n">
        <v>72.60826466</v>
      </c>
      <c r="J16" s="20" t="n">
        <v>3.03647274</v>
      </c>
      <c r="K16" s="18" t="n">
        <v>0</v>
      </c>
      <c r="L16" s="20" t="n">
        <v>0</v>
      </c>
      <c r="M16" s="18" t="s">
        <v>404</v>
      </c>
      <c r="N16" s="20" t="s">
        <v>404</v>
      </c>
      <c r="O16" s="18" t="n">
        <v>0</v>
      </c>
      <c r="P16" s="20" t="n">
        <v>0</v>
      </c>
      <c r="Q16" s="18" t="n">
        <v>0</v>
      </c>
      <c r="R16" s="20" t="n">
        <v>0</v>
      </c>
      <c r="S16" s="18" t="n">
        <v>4.07482951</v>
      </c>
      <c r="T16" s="20" t="n">
        <v>1.12401433</v>
      </c>
    </row>
    <row r="17" spans="1:20">
      <c r="A17" s="15" t="s">
        <v>414</v>
      </c>
      <c r="B17" s="17" t="n">
        <v>6504</v>
      </c>
      <c r="C17" s="18">
        <f>(1325.0/B17*100)</f>
        <v/>
      </c>
      <c r="D17" s="19" t="n">
        <v>5179</v>
      </c>
      <c r="E17" s="18" t="n">
        <v>7.50171381</v>
      </c>
      <c r="F17" s="20" t="n">
        <v>1.69776099</v>
      </c>
      <c r="G17" s="18" t="n">
        <v>20.68247321</v>
      </c>
      <c r="H17" s="20" t="n">
        <v>2.56192455</v>
      </c>
      <c r="I17" s="18" t="n">
        <v>65.81267330999999</v>
      </c>
      <c r="J17" s="20" t="n">
        <v>3.09623312</v>
      </c>
      <c r="K17" s="18" t="n">
        <v>0</v>
      </c>
      <c r="L17" s="20" t="n">
        <v>0</v>
      </c>
      <c r="M17" s="18" t="s">
        <v>404</v>
      </c>
      <c r="N17" s="20" t="s">
        <v>404</v>
      </c>
      <c r="O17" s="18" t="n">
        <v>0</v>
      </c>
      <c r="P17" s="20" t="n">
        <v>0</v>
      </c>
      <c r="Q17" s="18" t="n">
        <v>0</v>
      </c>
      <c r="R17" s="20" t="n">
        <v>0</v>
      </c>
      <c r="S17" s="18" t="n">
        <v>6.00313967</v>
      </c>
      <c r="T17" s="20" t="n">
        <v>1.60746962</v>
      </c>
    </row>
    <row r="18" spans="1:20">
      <c r="A18" s="15" t="s">
        <v>415</v>
      </c>
      <c r="B18" s="17" t="n">
        <v>5532</v>
      </c>
      <c r="C18" s="18">
        <f>(0.0/B18*100)</f>
        <v/>
      </c>
      <c r="D18" s="19" t="n">
        <v>5532</v>
      </c>
      <c r="E18" s="18" t="n">
        <v>0.27160132</v>
      </c>
      <c r="F18" s="20" t="n">
        <v>0.26908481</v>
      </c>
      <c r="G18" s="18" t="n">
        <v>11.34218156</v>
      </c>
      <c r="H18" s="20" t="n">
        <v>2.26017546</v>
      </c>
      <c r="I18" s="18" t="n">
        <v>88.38621712</v>
      </c>
      <c r="J18" s="20" t="n">
        <v>2.27155923</v>
      </c>
      <c r="K18" s="18" t="n">
        <v>0</v>
      </c>
      <c r="L18" s="20" t="n">
        <v>0</v>
      </c>
      <c r="M18" s="18" t="s">
        <v>404</v>
      </c>
      <c r="N18" s="20" t="s">
        <v>404</v>
      </c>
      <c r="O18" s="18" t="n">
        <v>0</v>
      </c>
      <c r="P18" s="20" t="n">
        <v>0</v>
      </c>
      <c r="Q18" s="18" t="n">
        <v>0</v>
      </c>
      <c r="R18" s="20" t="n">
        <v>0</v>
      </c>
      <c r="S18" s="18" t="n">
        <v>0</v>
      </c>
      <c r="T18" s="20" t="n">
        <v>0</v>
      </c>
    </row>
    <row r="19" spans="1:20">
      <c r="A19" s="15" t="s">
        <v>416</v>
      </c>
      <c r="B19" s="17" t="n">
        <v>5658</v>
      </c>
      <c r="C19" s="18">
        <f>(327.0/B19*100)</f>
        <v/>
      </c>
      <c r="D19" s="19" t="n">
        <v>5331</v>
      </c>
      <c r="E19" s="18" t="n">
        <v>0</v>
      </c>
      <c r="F19" s="20" t="n">
        <v>0</v>
      </c>
      <c r="G19" s="18" t="n">
        <v>34.59141229</v>
      </c>
      <c r="H19" s="20" t="n">
        <v>3.43622091</v>
      </c>
      <c r="I19" s="18" t="n">
        <v>64.01531684</v>
      </c>
      <c r="J19" s="20" t="n">
        <v>3.4443043</v>
      </c>
      <c r="K19" s="18" t="n">
        <v>0</v>
      </c>
      <c r="L19" s="20" t="n">
        <v>0</v>
      </c>
      <c r="M19" s="18" t="s">
        <v>404</v>
      </c>
      <c r="N19" s="20" t="s">
        <v>404</v>
      </c>
      <c r="O19" s="18" t="n">
        <v>0</v>
      </c>
      <c r="P19" s="20" t="n">
        <v>0</v>
      </c>
      <c r="Q19" s="18" t="n">
        <v>0</v>
      </c>
      <c r="R19" s="20" t="n">
        <v>0</v>
      </c>
      <c r="S19" s="18" t="n">
        <v>1.39327086</v>
      </c>
      <c r="T19" s="20" t="n">
        <v>0.77484319</v>
      </c>
    </row>
    <row r="20" spans="1:20">
      <c r="A20" s="15" t="s">
        <v>417</v>
      </c>
      <c r="B20" s="17" t="n">
        <v>3371</v>
      </c>
      <c r="C20" s="18">
        <f>(24.0/B20*100)</f>
        <v/>
      </c>
      <c r="D20" s="19" t="n">
        <v>3347</v>
      </c>
      <c r="E20" s="18" t="n">
        <v>0</v>
      </c>
      <c r="F20" s="20" t="n">
        <v>0</v>
      </c>
      <c r="G20" s="18" t="n">
        <v>21.9845294</v>
      </c>
      <c r="H20" s="20" t="n">
        <v>0.22148492</v>
      </c>
      <c r="I20" s="18" t="n">
        <v>75.27088658</v>
      </c>
      <c r="J20" s="20" t="n">
        <v>0.24028125</v>
      </c>
      <c r="K20" s="18" t="n">
        <v>0</v>
      </c>
      <c r="L20" s="20" t="n">
        <v>0</v>
      </c>
      <c r="M20" s="18" t="s">
        <v>404</v>
      </c>
      <c r="N20" s="20" t="s">
        <v>404</v>
      </c>
      <c r="O20" s="18" t="n">
        <v>0</v>
      </c>
      <c r="P20" s="20" t="n">
        <v>0</v>
      </c>
      <c r="Q20" s="18" t="n">
        <v>0</v>
      </c>
      <c r="R20" s="20" t="n">
        <v>0</v>
      </c>
      <c r="S20" s="18" t="n">
        <v>2.74458402</v>
      </c>
      <c r="T20" s="20" t="n">
        <v>0.09864891000000001</v>
      </c>
    </row>
    <row r="21" spans="1:20">
      <c r="A21" s="15" t="s">
        <v>418</v>
      </c>
      <c r="B21" s="17" t="n">
        <v>5741</v>
      </c>
      <c r="C21" s="18">
        <f>(0.0/B21*100)</f>
        <v/>
      </c>
      <c r="D21" s="19" t="n">
        <v>5741</v>
      </c>
      <c r="E21" s="18" t="n">
        <v>1.85220022</v>
      </c>
      <c r="F21" s="20" t="n">
        <v>1.06264325</v>
      </c>
      <c r="G21" s="18" t="n">
        <v>87.19275328000001</v>
      </c>
      <c r="H21" s="20" t="n">
        <v>2.63804865</v>
      </c>
      <c r="I21" s="18" t="n">
        <v>3.79759466</v>
      </c>
      <c r="J21" s="20" t="n">
        <v>1.41528998</v>
      </c>
      <c r="K21" s="18" t="n">
        <v>0</v>
      </c>
      <c r="L21" s="20" t="n">
        <v>0</v>
      </c>
      <c r="M21" s="18" t="s">
        <v>404</v>
      </c>
      <c r="N21" s="20" t="s">
        <v>404</v>
      </c>
      <c r="O21" s="18" t="n">
        <v>0</v>
      </c>
      <c r="P21" s="20" t="n">
        <v>0</v>
      </c>
      <c r="Q21" s="18" t="n">
        <v>0</v>
      </c>
      <c r="R21" s="20" t="n">
        <v>0</v>
      </c>
      <c r="S21" s="18" t="n">
        <v>7.15745184</v>
      </c>
      <c r="T21" s="20" t="n">
        <v>2.18433928</v>
      </c>
    </row>
    <row r="22" spans="1:20">
      <c r="A22" s="15" t="s">
        <v>419</v>
      </c>
      <c r="B22" s="17" t="n">
        <v>6598</v>
      </c>
      <c r="C22" s="18">
        <f>(0.0/B22*100)</f>
        <v/>
      </c>
      <c r="D22" s="19" t="n">
        <v>6598</v>
      </c>
      <c r="E22" s="18" t="n">
        <v>9.18302877</v>
      </c>
      <c r="F22" s="20" t="n">
        <v>1.66225129</v>
      </c>
      <c r="G22" s="18" t="n">
        <v>86.8907233</v>
      </c>
      <c r="H22" s="20" t="n">
        <v>2.31033764</v>
      </c>
      <c r="I22" s="18" t="n">
        <v>2.20809026</v>
      </c>
      <c r="J22" s="20" t="n">
        <v>1.29423854</v>
      </c>
      <c r="K22" s="18" t="n">
        <v>0</v>
      </c>
      <c r="L22" s="20" t="n">
        <v>0</v>
      </c>
      <c r="M22" s="18" t="s">
        <v>404</v>
      </c>
      <c r="N22" s="20" t="s">
        <v>404</v>
      </c>
      <c r="O22" s="18" t="n">
        <v>0</v>
      </c>
      <c r="P22" s="20" t="n">
        <v>0</v>
      </c>
      <c r="Q22" s="18" t="n">
        <v>0</v>
      </c>
      <c r="R22" s="20" t="n">
        <v>0</v>
      </c>
      <c r="S22" s="18" t="n">
        <v>1.71815767</v>
      </c>
      <c r="T22" s="20" t="n">
        <v>0.98050459</v>
      </c>
    </row>
    <row r="23" spans="1:20">
      <c r="A23" s="15" t="s">
        <v>420</v>
      </c>
      <c r="B23" s="17" t="n">
        <v>11583</v>
      </c>
      <c r="C23" s="18">
        <f>(3194.0/B23*100)</f>
        <v/>
      </c>
      <c r="D23" s="19" t="n">
        <v>8389</v>
      </c>
      <c r="E23" s="18" t="n">
        <v>7.15158352</v>
      </c>
      <c r="F23" s="20" t="n">
        <v>2.11395776</v>
      </c>
      <c r="G23" s="18" t="n">
        <v>5.1164906</v>
      </c>
      <c r="H23" s="20" t="n">
        <v>1.57938024</v>
      </c>
      <c r="I23" s="18" t="n">
        <v>81.24812554</v>
      </c>
      <c r="J23" s="20" t="n">
        <v>2.77848485</v>
      </c>
      <c r="K23" s="18" t="n">
        <v>0</v>
      </c>
      <c r="L23" s="20" t="n">
        <v>0</v>
      </c>
      <c r="M23" s="18" t="s">
        <v>404</v>
      </c>
      <c r="N23" s="20" t="s">
        <v>404</v>
      </c>
      <c r="O23" s="18" t="n">
        <v>0</v>
      </c>
      <c r="P23" s="20" t="n">
        <v>0</v>
      </c>
      <c r="Q23" s="18" t="n">
        <v>0</v>
      </c>
      <c r="R23" s="20" t="n">
        <v>0</v>
      </c>
      <c r="S23" s="18" t="n">
        <v>6.48380034</v>
      </c>
      <c r="T23" s="20" t="n">
        <v>1.78782602</v>
      </c>
    </row>
    <row r="24" spans="1:20">
      <c r="A24" s="15" t="s">
        <v>421</v>
      </c>
      <c r="B24" s="17" t="n">
        <v>6647</v>
      </c>
      <c r="C24" s="18">
        <f>(0.0/B24*100)</f>
        <v/>
      </c>
      <c r="D24" s="19" t="n">
        <v>6647</v>
      </c>
      <c r="E24" s="18" t="n">
        <v>10.12050558</v>
      </c>
      <c r="F24" s="20" t="n">
        <v>2.08203501</v>
      </c>
      <c r="G24" s="18" t="n">
        <v>43.45875984</v>
      </c>
      <c r="H24" s="20" t="n">
        <v>3.47913609</v>
      </c>
      <c r="I24" s="18" t="n">
        <v>46.42073458</v>
      </c>
      <c r="J24" s="20" t="n">
        <v>3.55695879</v>
      </c>
      <c r="K24" s="18" t="n">
        <v>0</v>
      </c>
      <c r="L24" s="20" t="n">
        <v>0</v>
      </c>
      <c r="M24" s="18" t="s">
        <v>404</v>
      </c>
      <c r="N24" s="20" t="s">
        <v>404</v>
      </c>
      <c r="O24" s="18" t="n">
        <v>0</v>
      </c>
      <c r="P24" s="20" t="n">
        <v>0</v>
      </c>
      <c r="Q24" s="18" t="n">
        <v>0</v>
      </c>
      <c r="R24" s="20" t="n">
        <v>0</v>
      </c>
      <c r="S24" s="18" t="n">
        <v>0</v>
      </c>
      <c r="T24" s="20" t="n">
        <v>0</v>
      </c>
    </row>
    <row r="25" spans="1:20">
      <c r="A25" s="15" t="s">
        <v>422</v>
      </c>
      <c r="B25" s="17" t="n">
        <v>5581</v>
      </c>
      <c r="C25" s="18">
        <f>(0.0/B25*100)</f>
        <v/>
      </c>
      <c r="D25" s="19" t="n">
        <v>5581</v>
      </c>
      <c r="E25" s="18" t="n">
        <v>4.62152393</v>
      </c>
      <c r="F25" s="20" t="n">
        <v>1.60798916</v>
      </c>
      <c r="G25" s="18" t="n">
        <v>52.75036627</v>
      </c>
      <c r="H25" s="20" t="n">
        <v>4.06058934</v>
      </c>
      <c r="I25" s="18" t="n">
        <v>41.93961586</v>
      </c>
      <c r="J25" s="20" t="n">
        <v>3.98199272</v>
      </c>
      <c r="K25" s="18" t="n">
        <v>0</v>
      </c>
      <c r="L25" s="20" t="n">
        <v>0</v>
      </c>
      <c r="M25" s="18" t="s">
        <v>404</v>
      </c>
      <c r="N25" s="20" t="s">
        <v>404</v>
      </c>
      <c r="O25" s="18" t="n">
        <v>0</v>
      </c>
      <c r="P25" s="20" t="n">
        <v>0</v>
      </c>
      <c r="Q25" s="18" t="n">
        <v>0</v>
      </c>
      <c r="R25" s="20" t="n">
        <v>0</v>
      </c>
      <c r="S25" s="18" t="n">
        <v>0.68849395</v>
      </c>
      <c r="T25" s="20" t="n">
        <v>0.68921878</v>
      </c>
    </row>
    <row r="26" spans="1:20">
      <c r="A26" s="15" t="s">
        <v>423</v>
      </c>
      <c r="B26" s="17" t="n">
        <v>4869</v>
      </c>
      <c r="C26" s="18">
        <f>(11.0/B26*100)</f>
        <v/>
      </c>
      <c r="D26" s="19" t="n">
        <v>4858</v>
      </c>
      <c r="E26" s="18" t="n">
        <v>5.3557181</v>
      </c>
      <c r="F26" s="20" t="n">
        <v>1.16916166</v>
      </c>
      <c r="G26" s="18" t="n">
        <v>13.08195692</v>
      </c>
      <c r="H26" s="20" t="n">
        <v>1.69651788</v>
      </c>
      <c r="I26" s="18" t="n">
        <v>80.17506637</v>
      </c>
      <c r="J26" s="20" t="n">
        <v>2.06865937</v>
      </c>
      <c r="K26" s="18" t="n">
        <v>0</v>
      </c>
      <c r="L26" s="20" t="n">
        <v>0</v>
      </c>
      <c r="M26" s="18" t="s">
        <v>404</v>
      </c>
      <c r="N26" s="20" t="s">
        <v>404</v>
      </c>
      <c r="O26" s="18" t="n">
        <v>0</v>
      </c>
      <c r="P26" s="20" t="n">
        <v>0</v>
      </c>
      <c r="Q26" s="18" t="n">
        <v>0</v>
      </c>
      <c r="R26" s="20" t="n">
        <v>0</v>
      </c>
      <c r="S26" s="18" t="n">
        <v>1.38725861</v>
      </c>
      <c r="T26" s="20" t="n">
        <v>0.66387905</v>
      </c>
    </row>
    <row r="27" spans="1:20">
      <c r="A27" s="15" t="s">
        <v>424</v>
      </c>
      <c r="B27" s="17" t="n">
        <v>5299</v>
      </c>
      <c r="C27" s="18">
        <f>(0.0/B27*100)</f>
        <v/>
      </c>
      <c r="D27" s="19" t="n">
        <v>5299</v>
      </c>
      <c r="E27" s="18" t="n">
        <v>32.47994599</v>
      </c>
      <c r="F27" s="20" t="n">
        <v>0.095073</v>
      </c>
      <c r="G27" s="18" t="n">
        <v>38.26720573</v>
      </c>
      <c r="H27" s="20" t="n">
        <v>0.10558475</v>
      </c>
      <c r="I27" s="18" t="n">
        <v>27.71883977</v>
      </c>
      <c r="J27" s="20" t="n">
        <v>0.08981905</v>
      </c>
      <c r="K27" s="18" t="n">
        <v>0</v>
      </c>
      <c r="L27" s="20" t="n">
        <v>0</v>
      </c>
      <c r="M27" s="18" t="s">
        <v>404</v>
      </c>
      <c r="N27" s="20" t="s">
        <v>404</v>
      </c>
      <c r="O27" s="18" t="n">
        <v>0</v>
      </c>
      <c r="P27" s="20" t="n">
        <v>0</v>
      </c>
      <c r="Q27" s="18" t="n">
        <v>0</v>
      </c>
      <c r="R27" s="20" t="n">
        <v>0</v>
      </c>
      <c r="S27" s="18" t="n">
        <v>1.53400852</v>
      </c>
      <c r="T27" s="20" t="n">
        <v>0.01664753</v>
      </c>
    </row>
    <row r="28" spans="1:20">
      <c r="A28" s="15" t="s">
        <v>425</v>
      </c>
      <c r="B28" s="17" t="n">
        <v>7568</v>
      </c>
      <c r="C28" s="18">
        <f>(0.0/B28*100)</f>
        <v/>
      </c>
      <c r="D28" s="19" t="n">
        <v>7568</v>
      </c>
      <c r="E28" s="18" t="n">
        <v>9.71194315</v>
      </c>
      <c r="F28" s="20" t="n">
        <v>2.41242945</v>
      </c>
      <c r="G28" s="18" t="n">
        <v>35.99960592</v>
      </c>
      <c r="H28" s="20" t="n">
        <v>3.50913748</v>
      </c>
      <c r="I28" s="18" t="n">
        <v>51.7477656</v>
      </c>
      <c r="J28" s="20" t="n">
        <v>3.67960266</v>
      </c>
      <c r="K28" s="18" t="n">
        <v>0</v>
      </c>
      <c r="L28" s="20" t="n">
        <v>0</v>
      </c>
      <c r="M28" s="18" t="s">
        <v>404</v>
      </c>
      <c r="N28" s="20" t="s">
        <v>404</v>
      </c>
      <c r="O28" s="18" t="n">
        <v>0</v>
      </c>
      <c r="P28" s="20" t="n">
        <v>0</v>
      </c>
      <c r="Q28" s="18" t="n">
        <v>0</v>
      </c>
      <c r="R28" s="20" t="n">
        <v>0</v>
      </c>
      <c r="S28" s="18" t="n">
        <v>2.54068533</v>
      </c>
      <c r="T28" s="20" t="n">
        <v>1.04252502</v>
      </c>
    </row>
    <row r="29" spans="1:20">
      <c r="A29" s="15" t="s">
        <v>426</v>
      </c>
      <c r="B29" s="17" t="n">
        <v>5385</v>
      </c>
      <c r="C29" s="18">
        <f>(1123.0/B29*100)</f>
        <v/>
      </c>
      <c r="D29" s="19" t="n">
        <v>4262</v>
      </c>
      <c r="E29" s="18" t="n">
        <v>39.70190704</v>
      </c>
      <c r="F29" s="20" t="n">
        <v>4.26022232</v>
      </c>
      <c r="G29" s="18" t="n">
        <v>10.45623415</v>
      </c>
      <c r="H29" s="20" t="n">
        <v>2.61576061</v>
      </c>
      <c r="I29" s="18" t="n">
        <v>20.64241739</v>
      </c>
      <c r="J29" s="20" t="n">
        <v>3.62934066</v>
      </c>
      <c r="K29" s="18" t="n">
        <v>0</v>
      </c>
      <c r="L29" s="20" t="n">
        <v>0</v>
      </c>
      <c r="M29" s="18" t="s">
        <v>404</v>
      </c>
      <c r="N29" s="20" t="s">
        <v>404</v>
      </c>
      <c r="O29" s="18" t="n">
        <v>0</v>
      </c>
      <c r="P29" s="20" t="n">
        <v>0</v>
      </c>
      <c r="Q29" s="18" t="n">
        <v>0</v>
      </c>
      <c r="R29" s="20" t="n">
        <v>0</v>
      </c>
      <c r="S29" s="18" t="n">
        <v>29.19944141</v>
      </c>
      <c r="T29" s="20" t="n">
        <v>4.38159344</v>
      </c>
    </row>
    <row r="30" spans="1:20">
      <c r="A30" s="15" t="s">
        <v>427</v>
      </c>
      <c r="B30" s="17" t="n">
        <v>4520</v>
      </c>
      <c r="C30" s="18">
        <f>(1105.0/B30*100)</f>
        <v/>
      </c>
      <c r="D30" s="19" t="n">
        <v>3415</v>
      </c>
      <c r="E30" s="18" t="n">
        <v>3.20992724</v>
      </c>
      <c r="F30" s="20" t="n">
        <v>1.50901829</v>
      </c>
      <c r="G30" s="18" t="n">
        <v>85.94069442</v>
      </c>
      <c r="H30" s="20" t="n">
        <v>3.05709511</v>
      </c>
      <c r="I30" s="18" t="n">
        <v>9.97706556</v>
      </c>
      <c r="J30" s="20" t="n">
        <v>2.24765616</v>
      </c>
      <c r="K30" s="18" t="n">
        <v>0</v>
      </c>
      <c r="L30" s="20" t="n">
        <v>0</v>
      </c>
      <c r="M30" s="18" t="s">
        <v>404</v>
      </c>
      <c r="N30" s="20" t="s">
        <v>404</v>
      </c>
      <c r="O30" s="18" t="n">
        <v>0</v>
      </c>
      <c r="P30" s="20" t="n">
        <v>0</v>
      </c>
      <c r="Q30" s="18" t="n">
        <v>0</v>
      </c>
      <c r="R30" s="20" t="n">
        <v>0</v>
      </c>
      <c r="S30" s="18" t="n">
        <v>0.87231278</v>
      </c>
      <c r="T30" s="20" t="n">
        <v>1.05546095</v>
      </c>
    </row>
    <row r="31" spans="1:20">
      <c r="A31" s="15" t="s">
        <v>428</v>
      </c>
      <c r="B31" s="17" t="n">
        <v>5456</v>
      </c>
      <c r="C31" s="18">
        <f>(502.0/B31*100)</f>
        <v/>
      </c>
      <c r="D31" s="19" t="n">
        <v>4954</v>
      </c>
      <c r="E31" s="18" t="n">
        <v>0.44131604</v>
      </c>
      <c r="F31" s="20" t="n">
        <v>0.44664124</v>
      </c>
      <c r="G31" s="18" t="n">
        <v>13.3284076</v>
      </c>
      <c r="H31" s="20" t="n">
        <v>2.40796675</v>
      </c>
      <c r="I31" s="18" t="n">
        <v>74.06150065</v>
      </c>
      <c r="J31" s="20" t="n">
        <v>3.40325625</v>
      </c>
      <c r="K31" s="18" t="n">
        <v>0</v>
      </c>
      <c r="L31" s="20" t="n">
        <v>0</v>
      </c>
      <c r="M31" s="18" t="s">
        <v>404</v>
      </c>
      <c r="N31" s="20" t="s">
        <v>404</v>
      </c>
      <c r="O31" s="18" t="n">
        <v>0</v>
      </c>
      <c r="P31" s="20" t="n">
        <v>0</v>
      </c>
      <c r="Q31" s="18" t="n">
        <v>0</v>
      </c>
      <c r="R31" s="20" t="n">
        <v>0</v>
      </c>
      <c r="S31" s="18" t="n">
        <v>12.16877571</v>
      </c>
      <c r="T31" s="20" t="n">
        <v>2.25875791</v>
      </c>
    </row>
    <row r="32" spans="1:20">
      <c r="A32" s="15" t="s">
        <v>429</v>
      </c>
      <c r="B32" s="17" t="n">
        <v>4478</v>
      </c>
      <c r="C32" s="18">
        <f>(0.0/B32*100)</f>
        <v/>
      </c>
      <c r="D32" s="19" t="n">
        <v>4478</v>
      </c>
      <c r="E32" s="18" t="n">
        <v>2.61520648</v>
      </c>
      <c r="F32" s="20" t="n">
        <v>1.25915549</v>
      </c>
      <c r="G32" s="18" t="n">
        <v>34.24666421</v>
      </c>
      <c r="H32" s="20" t="n">
        <v>3.82587159</v>
      </c>
      <c r="I32" s="18" t="n">
        <v>60.22609964</v>
      </c>
      <c r="J32" s="20" t="n">
        <v>3.90502308</v>
      </c>
      <c r="K32" s="18" t="n">
        <v>0</v>
      </c>
      <c r="L32" s="20" t="n">
        <v>0</v>
      </c>
      <c r="M32" s="18" t="s">
        <v>404</v>
      </c>
      <c r="N32" s="20" t="s">
        <v>404</v>
      </c>
      <c r="O32" s="18" t="n">
        <v>0</v>
      </c>
      <c r="P32" s="20" t="n">
        <v>0</v>
      </c>
      <c r="Q32" s="18" t="n">
        <v>0</v>
      </c>
      <c r="R32" s="20" t="n">
        <v>0</v>
      </c>
      <c r="S32" s="18" t="n">
        <v>2.91202968</v>
      </c>
      <c r="T32" s="20" t="n">
        <v>1.28239198</v>
      </c>
    </row>
    <row r="33" spans="1:20">
      <c r="A33" s="15" t="s">
        <v>430</v>
      </c>
      <c r="B33" s="17" t="n">
        <v>7325</v>
      </c>
      <c r="C33" s="18">
        <f>(29.0/B33*100)</f>
        <v/>
      </c>
      <c r="D33" s="19" t="n">
        <v>7296</v>
      </c>
      <c r="E33" s="18" t="n">
        <v>3.84306552</v>
      </c>
      <c r="F33" s="20" t="n">
        <v>1.41200288</v>
      </c>
      <c r="G33" s="18" t="n">
        <v>6.47249146</v>
      </c>
      <c r="H33" s="20" t="n">
        <v>1.92457942</v>
      </c>
      <c r="I33" s="18" t="n">
        <v>78.32156423000001</v>
      </c>
      <c r="J33" s="20" t="n">
        <v>2.77272923</v>
      </c>
      <c r="K33" s="18" t="n">
        <v>0</v>
      </c>
      <c r="L33" s="20" t="n">
        <v>0</v>
      </c>
      <c r="M33" s="18" t="s">
        <v>404</v>
      </c>
      <c r="N33" s="20" t="s">
        <v>404</v>
      </c>
      <c r="O33" s="18" t="n">
        <v>0</v>
      </c>
      <c r="P33" s="20" t="n">
        <v>0</v>
      </c>
      <c r="Q33" s="18" t="n">
        <v>0</v>
      </c>
      <c r="R33" s="20" t="n">
        <v>0</v>
      </c>
      <c r="S33" s="18" t="n">
        <v>11.36287879</v>
      </c>
      <c r="T33" s="20" t="n">
        <v>1.68468477</v>
      </c>
    </row>
    <row r="34" spans="1:20">
      <c r="A34" s="15" t="s">
        <v>431</v>
      </c>
      <c r="B34" s="17" t="n">
        <v>6350</v>
      </c>
      <c r="C34" s="18">
        <f>(0.0/B34*100)</f>
        <v/>
      </c>
      <c r="D34" s="19" t="n">
        <v>6350</v>
      </c>
      <c r="E34" s="18" t="n">
        <v>12.78896881</v>
      </c>
      <c r="F34" s="20" t="n">
        <v>2.12937261</v>
      </c>
      <c r="G34" s="18" t="n">
        <v>21.57446362</v>
      </c>
      <c r="H34" s="20" t="n">
        <v>2.92795029</v>
      </c>
      <c r="I34" s="18" t="n">
        <v>64.95940976999999</v>
      </c>
      <c r="J34" s="20" t="n">
        <v>2.97992365</v>
      </c>
      <c r="K34" s="18" t="n">
        <v>0</v>
      </c>
      <c r="L34" s="20" t="n">
        <v>0</v>
      </c>
      <c r="M34" s="18" t="s">
        <v>404</v>
      </c>
      <c r="N34" s="20" t="s">
        <v>404</v>
      </c>
      <c r="O34" s="18" t="n">
        <v>0</v>
      </c>
      <c r="P34" s="20" t="n">
        <v>0</v>
      </c>
      <c r="Q34" s="18" t="n">
        <v>0</v>
      </c>
      <c r="R34" s="20" t="n">
        <v>0</v>
      </c>
      <c r="S34" s="18" t="n">
        <v>0.6771578</v>
      </c>
      <c r="T34" s="20" t="n">
        <v>0.46681154</v>
      </c>
    </row>
    <row r="35" spans="1:20">
      <c r="A35" s="15" t="s">
        <v>432</v>
      </c>
      <c r="B35" s="17" t="n">
        <v>6406</v>
      </c>
      <c r="C35" s="18">
        <f>(443.0/B35*100)</f>
        <v/>
      </c>
      <c r="D35" s="19" t="n">
        <v>5963</v>
      </c>
      <c r="E35" s="18" t="n">
        <v>0.22328861</v>
      </c>
      <c r="F35" s="20" t="n">
        <v>0.01110206</v>
      </c>
      <c r="G35" s="18" t="n">
        <v>34.11643478</v>
      </c>
      <c r="H35" s="20" t="n">
        <v>0.5171716200000001</v>
      </c>
      <c r="I35" s="18" t="n">
        <v>64.68622393</v>
      </c>
      <c r="J35" s="20" t="n">
        <v>0.51697613</v>
      </c>
      <c r="K35" s="18" t="n">
        <v>0</v>
      </c>
      <c r="L35" s="20" t="n">
        <v>0</v>
      </c>
      <c r="M35" s="18" t="s">
        <v>404</v>
      </c>
      <c r="N35" s="20" t="s">
        <v>404</v>
      </c>
      <c r="O35" s="18" t="n">
        <v>0</v>
      </c>
      <c r="P35" s="20" t="n">
        <v>0</v>
      </c>
      <c r="Q35" s="18" t="n">
        <v>0</v>
      </c>
      <c r="R35" s="20" t="n">
        <v>0</v>
      </c>
      <c r="S35" s="18" t="n">
        <v>0.97405268</v>
      </c>
      <c r="T35" s="20" t="n">
        <v>0.02552598</v>
      </c>
    </row>
    <row r="36" spans="1:20">
      <c r="A36" s="15" t="s">
        <v>433</v>
      </c>
      <c r="B36" s="17" t="n">
        <v>6736</v>
      </c>
      <c r="C36" s="18">
        <f>(10.0/B36*100)</f>
        <v/>
      </c>
      <c r="D36" s="19" t="n">
        <v>6726</v>
      </c>
      <c r="E36" s="18" t="n">
        <v>5.89531231</v>
      </c>
      <c r="F36" s="20" t="n">
        <v>1.54687986</v>
      </c>
      <c r="G36" s="18" t="n">
        <v>33.89374349</v>
      </c>
      <c r="H36" s="20" t="n">
        <v>3.57179237</v>
      </c>
      <c r="I36" s="18" t="n">
        <v>59.00054499</v>
      </c>
      <c r="J36" s="20" t="n">
        <v>3.59641506</v>
      </c>
      <c r="K36" s="18" t="n">
        <v>0</v>
      </c>
      <c r="L36" s="20" t="n">
        <v>0</v>
      </c>
      <c r="M36" s="18" t="s">
        <v>404</v>
      </c>
      <c r="N36" s="20" t="s">
        <v>404</v>
      </c>
      <c r="O36" s="18" t="n">
        <v>0</v>
      </c>
      <c r="P36" s="20" t="n">
        <v>0</v>
      </c>
      <c r="Q36" s="18" t="n">
        <v>0</v>
      </c>
      <c r="R36" s="20" t="n">
        <v>0</v>
      </c>
      <c r="S36" s="18" t="n">
        <v>1.2103992</v>
      </c>
      <c r="T36" s="20" t="n">
        <v>1.0222611</v>
      </c>
    </row>
    <row r="37" spans="1:20">
      <c r="A37" s="15" t="s">
        <v>434</v>
      </c>
      <c r="B37" s="17" t="n">
        <v>5458</v>
      </c>
      <c r="C37" s="18">
        <f>(0.0/B37*100)</f>
        <v/>
      </c>
      <c r="D37" s="19" t="n">
        <v>5458</v>
      </c>
      <c r="E37" s="18" t="n">
        <v>0.6308732500000001</v>
      </c>
      <c r="F37" s="20" t="n">
        <v>0.5207396399999999</v>
      </c>
      <c r="G37" s="18" t="n">
        <v>20.67071258</v>
      </c>
      <c r="H37" s="20" t="n">
        <v>2.8122631</v>
      </c>
      <c r="I37" s="18" t="n">
        <v>78.15145968</v>
      </c>
      <c r="J37" s="20" t="n">
        <v>2.80635814</v>
      </c>
      <c r="K37" s="18" t="n">
        <v>0</v>
      </c>
      <c r="L37" s="20" t="n">
        <v>0</v>
      </c>
      <c r="M37" s="18" t="s">
        <v>404</v>
      </c>
      <c r="N37" s="20" t="s">
        <v>404</v>
      </c>
      <c r="O37" s="18" t="n">
        <v>0</v>
      </c>
      <c r="P37" s="20" t="n">
        <v>0</v>
      </c>
      <c r="Q37" s="18" t="n">
        <v>0</v>
      </c>
      <c r="R37" s="20" t="n">
        <v>0</v>
      </c>
      <c r="S37" s="18" t="n">
        <v>0.54695448</v>
      </c>
      <c r="T37" s="20" t="n">
        <v>0.54696848</v>
      </c>
    </row>
    <row r="38" spans="1:20">
      <c r="A38" s="15" t="s">
        <v>435</v>
      </c>
      <c r="B38" s="17" t="n">
        <v>5860</v>
      </c>
      <c r="C38" s="18">
        <f>(268.0/B38*100)</f>
        <v/>
      </c>
      <c r="D38" s="19" t="n">
        <v>5592</v>
      </c>
      <c r="E38" s="18" t="n">
        <v>28.96612329</v>
      </c>
      <c r="F38" s="20" t="n">
        <v>3.53568297</v>
      </c>
      <c r="G38" s="18" t="n">
        <v>32.91106845</v>
      </c>
      <c r="H38" s="20" t="n">
        <v>3.73667325</v>
      </c>
      <c r="I38" s="18" t="n">
        <v>37.37436823</v>
      </c>
      <c r="J38" s="20" t="n">
        <v>3.40872582</v>
      </c>
      <c r="K38" s="18" t="n">
        <v>0</v>
      </c>
      <c r="L38" s="20" t="n">
        <v>0</v>
      </c>
      <c r="M38" s="18" t="s">
        <v>404</v>
      </c>
      <c r="N38" s="20" t="s">
        <v>404</v>
      </c>
      <c r="O38" s="18" t="n">
        <v>0</v>
      </c>
      <c r="P38" s="20" t="n">
        <v>0</v>
      </c>
      <c r="Q38" s="18" t="n">
        <v>0</v>
      </c>
      <c r="R38" s="20" t="n">
        <v>0</v>
      </c>
      <c r="S38" s="18" t="n">
        <v>0.74844003</v>
      </c>
      <c r="T38" s="20" t="n">
        <v>0.48957395</v>
      </c>
    </row>
    <row r="39" spans="1:20">
      <c r="A39" s="15" t="s">
        <v>436</v>
      </c>
      <c r="B39" s="17" t="n">
        <v>5895</v>
      </c>
      <c r="C39" s="18">
        <f>(0.0/B39*100)</f>
        <v/>
      </c>
      <c r="D39" s="19" t="n">
        <v>5895</v>
      </c>
      <c r="E39" s="18" t="n">
        <v>4.19339226</v>
      </c>
      <c r="F39" s="20" t="n">
        <v>1.63914616</v>
      </c>
      <c r="G39" s="18" t="n">
        <v>26.07827196</v>
      </c>
      <c r="H39" s="20" t="n">
        <v>3.4710889</v>
      </c>
      <c r="I39" s="18" t="n">
        <v>68.90082133999999</v>
      </c>
      <c r="J39" s="20" t="n">
        <v>3.50339748</v>
      </c>
      <c r="K39" s="18" t="n">
        <v>0</v>
      </c>
      <c r="L39" s="20" t="n">
        <v>0</v>
      </c>
      <c r="M39" s="18" t="s">
        <v>404</v>
      </c>
      <c r="N39" s="20" t="s">
        <v>404</v>
      </c>
      <c r="O39" s="18" t="n">
        <v>0</v>
      </c>
      <c r="P39" s="20" t="n">
        <v>0</v>
      </c>
      <c r="Q39" s="18" t="n">
        <v>0</v>
      </c>
      <c r="R39" s="20" t="n">
        <v>0</v>
      </c>
      <c r="S39" s="18" t="n">
        <v>0.82751444</v>
      </c>
      <c r="T39" s="20" t="n">
        <v>0.65169968</v>
      </c>
    </row>
    <row r="40" spans="1:20">
      <c r="A40" s="15" t="s">
        <v>437</v>
      </c>
      <c r="B40" s="17" t="n">
        <v>14157</v>
      </c>
      <c r="C40" s="18">
        <f>(3029.0/B40*100)</f>
        <v/>
      </c>
      <c r="D40" s="19" t="n">
        <v>11128</v>
      </c>
      <c r="E40" s="18" t="n">
        <v>8.20564291</v>
      </c>
      <c r="F40" s="20" t="n">
        <v>2.07807806</v>
      </c>
      <c r="G40" s="18" t="n">
        <v>88.22805081</v>
      </c>
      <c r="H40" s="20" t="n">
        <v>2.3486203</v>
      </c>
      <c r="I40" s="18" t="n">
        <v>0.2206925</v>
      </c>
      <c r="J40" s="20" t="n">
        <v>0.13023607</v>
      </c>
      <c r="K40" s="18" t="n">
        <v>0</v>
      </c>
      <c r="L40" s="20" t="n">
        <v>0</v>
      </c>
      <c r="M40" s="18" t="s">
        <v>404</v>
      </c>
      <c r="N40" s="20" t="s">
        <v>404</v>
      </c>
      <c r="O40" s="18" t="n">
        <v>0</v>
      </c>
      <c r="P40" s="20" t="n">
        <v>0</v>
      </c>
      <c r="Q40" s="18" t="n">
        <v>0</v>
      </c>
      <c r="R40" s="20" t="n">
        <v>0</v>
      </c>
      <c r="S40" s="18" t="n">
        <v>3.34561377</v>
      </c>
      <c r="T40" s="20" t="n">
        <v>0.97473716</v>
      </c>
    </row>
    <row r="41" spans="1:20">
      <c r="A41" s="15" t="s">
        <v>438</v>
      </c>
      <c r="B41" s="17" t="n">
        <v>5712</v>
      </c>
      <c r="C41" s="18">
        <f>(99.0/B41*100)</f>
        <v/>
      </c>
      <c r="D41" s="19" t="n">
        <v>5613</v>
      </c>
      <c r="E41" s="18" t="n">
        <v>6.99687893</v>
      </c>
      <c r="F41" s="20" t="n">
        <v>1.69111743</v>
      </c>
      <c r="G41" s="18" t="n">
        <v>74.06127633</v>
      </c>
      <c r="H41" s="20" t="n">
        <v>3.34111372</v>
      </c>
      <c r="I41" s="18" t="n">
        <v>17.08563451</v>
      </c>
      <c r="J41" s="20" t="n">
        <v>3.11981779</v>
      </c>
      <c r="K41" s="18" t="n">
        <v>0</v>
      </c>
      <c r="L41" s="20" t="n">
        <v>0</v>
      </c>
      <c r="M41" s="18" t="s">
        <v>404</v>
      </c>
      <c r="N41" s="20" t="s">
        <v>404</v>
      </c>
      <c r="O41" s="18" t="n">
        <v>0</v>
      </c>
      <c r="P41" s="20" t="n">
        <v>0</v>
      </c>
      <c r="Q41" s="18" t="n">
        <v>0</v>
      </c>
      <c r="R41" s="20" t="n">
        <v>0</v>
      </c>
      <c r="S41" s="18" t="n">
        <v>1.85621023</v>
      </c>
      <c r="T41" s="20" t="n">
        <v>1.1051051</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3.27239306</v>
      </c>
      <c r="F44" s="20" t="n">
        <v>1.2922604</v>
      </c>
      <c r="G44" s="18" t="n">
        <v>39.11690334</v>
      </c>
      <c r="H44" s="20" t="n">
        <v>4.11981989</v>
      </c>
      <c r="I44" s="18" t="n">
        <v>53.99185821</v>
      </c>
      <c r="J44" s="20" t="n">
        <v>3.99700079</v>
      </c>
      <c r="K44" s="18" t="n">
        <v>0</v>
      </c>
      <c r="L44" s="20" t="n">
        <v>0</v>
      </c>
      <c r="M44" s="18" t="s">
        <v>404</v>
      </c>
      <c r="N44" s="20" t="s">
        <v>404</v>
      </c>
      <c r="O44" s="18" t="n">
        <v>0</v>
      </c>
      <c r="P44" s="20" t="n">
        <v>0</v>
      </c>
      <c r="Q44" s="18" t="n">
        <v>0</v>
      </c>
      <c r="R44" s="20" t="n">
        <v>0</v>
      </c>
      <c r="S44" s="18" t="n">
        <v>3.61884538</v>
      </c>
      <c r="T44" s="20" t="n">
        <v>1.31971983</v>
      </c>
    </row>
    <row r="45" spans="1:20">
      <c r="A45" s="15" t="s">
        <v>442</v>
      </c>
      <c r="B45" s="17" t="n">
        <v>5519</v>
      </c>
      <c r="C45" s="18">
        <f>(0.0/B45*100)</f>
        <v/>
      </c>
      <c r="D45" s="19" t="n">
        <v>5519</v>
      </c>
      <c r="E45" s="18" t="n">
        <v>39.44881706</v>
      </c>
      <c r="F45" s="20" t="n">
        <v>4.13608304</v>
      </c>
      <c r="G45" s="18" t="n">
        <v>25.29821854</v>
      </c>
      <c r="H45" s="20" t="n">
        <v>3.45831641</v>
      </c>
      <c r="I45" s="18" t="n">
        <v>33.1113448</v>
      </c>
      <c r="J45" s="20" t="n">
        <v>3.68218333</v>
      </c>
      <c r="K45" s="18" t="n">
        <v>0</v>
      </c>
      <c r="L45" s="20" t="n">
        <v>0</v>
      </c>
      <c r="M45" s="18" t="s">
        <v>404</v>
      </c>
      <c r="N45" s="20" t="s">
        <v>404</v>
      </c>
      <c r="O45" s="18" t="n">
        <v>0</v>
      </c>
      <c r="P45" s="20" t="n">
        <v>0</v>
      </c>
      <c r="Q45" s="18" t="n">
        <v>0</v>
      </c>
      <c r="R45" s="20" t="n">
        <v>0</v>
      </c>
      <c r="S45" s="18" t="n">
        <v>2.1416196</v>
      </c>
      <c r="T45" s="20" t="n">
        <v>1.12010603</v>
      </c>
    </row>
    <row r="46" spans="1:20">
      <c r="A46" s="15" t="s">
        <v>443</v>
      </c>
      <c r="B46" s="17" t="n">
        <v>23141</v>
      </c>
      <c r="C46" s="18">
        <f>(4196.0/B46*100)</f>
        <v/>
      </c>
      <c r="D46" s="19" t="n">
        <v>18945</v>
      </c>
      <c r="E46" s="18" t="n">
        <v>6.3424145</v>
      </c>
      <c r="F46" s="20" t="n">
        <v>1.14393396</v>
      </c>
      <c r="G46" s="18" t="n">
        <v>2.35478785</v>
      </c>
      <c r="H46" s="20" t="n">
        <v>0.7269913</v>
      </c>
      <c r="I46" s="18" t="n">
        <v>76.50415297000001</v>
      </c>
      <c r="J46" s="20" t="n">
        <v>1.81288656</v>
      </c>
      <c r="K46" s="18" t="n">
        <v>0</v>
      </c>
      <c r="L46" s="20" t="n">
        <v>0</v>
      </c>
      <c r="M46" s="18" t="s">
        <v>404</v>
      </c>
      <c r="N46" s="20" t="s">
        <v>404</v>
      </c>
      <c r="O46" s="18" t="n">
        <v>0</v>
      </c>
      <c r="P46" s="20" t="n">
        <v>0</v>
      </c>
      <c r="Q46" s="18" t="n">
        <v>0</v>
      </c>
      <c r="R46" s="20" t="n">
        <v>0</v>
      </c>
      <c r="S46" s="18" t="n">
        <v>14.79864467</v>
      </c>
      <c r="T46" s="20" t="n">
        <v>1.47702202</v>
      </c>
    </row>
    <row r="47" spans="1:20">
      <c r="A47" s="15" t="s">
        <v>444</v>
      </c>
      <c r="B47" s="17" t="n">
        <v>5928</v>
      </c>
      <c r="C47" s="18">
        <f>(0.0/B47*100)</f>
        <v/>
      </c>
      <c r="D47" s="19" t="n">
        <v>5928</v>
      </c>
      <c r="E47" s="18" t="n">
        <v>7.26335195</v>
      </c>
      <c r="F47" s="20" t="n">
        <v>1.77918231</v>
      </c>
      <c r="G47" s="18" t="n">
        <v>17.94953008</v>
      </c>
      <c r="H47" s="20" t="n">
        <v>2.54808012</v>
      </c>
      <c r="I47" s="18" t="n">
        <v>70.58024272999999</v>
      </c>
      <c r="J47" s="20" t="n">
        <v>3.14705067</v>
      </c>
      <c r="K47" s="18" t="n">
        <v>0</v>
      </c>
      <c r="L47" s="20" t="n">
        <v>0</v>
      </c>
      <c r="M47" s="18" t="s">
        <v>404</v>
      </c>
      <c r="N47" s="20" t="s">
        <v>404</v>
      </c>
      <c r="O47" s="18" t="n">
        <v>0</v>
      </c>
      <c r="P47" s="20" t="n">
        <v>0</v>
      </c>
      <c r="Q47" s="18" t="n">
        <v>0</v>
      </c>
      <c r="R47" s="20" t="n">
        <v>0</v>
      </c>
      <c r="S47" s="18" t="n">
        <v>4.20687524</v>
      </c>
      <c r="T47" s="20" t="n">
        <v>1.52284264</v>
      </c>
    </row>
    <row r="48" spans="1:20">
      <c r="A48" s="15" t="s">
        <v>445</v>
      </c>
      <c r="B48" s="17" t="n">
        <v>9841</v>
      </c>
      <c r="C48" s="18">
        <f>(40.0/B48*100)</f>
        <v/>
      </c>
      <c r="D48" s="19" t="n">
        <v>9801</v>
      </c>
      <c r="E48" s="18" t="n">
        <v>17.47960719</v>
      </c>
      <c r="F48" s="20" t="n">
        <v>3.08015003</v>
      </c>
      <c r="G48" s="18" t="n">
        <v>18.82595916</v>
      </c>
      <c r="H48" s="20" t="n">
        <v>3.06773934</v>
      </c>
      <c r="I48" s="18" t="n">
        <v>62.98649988</v>
      </c>
      <c r="J48" s="20" t="n">
        <v>3.50601586</v>
      </c>
      <c r="K48" s="18" t="n">
        <v>0</v>
      </c>
      <c r="L48" s="20" t="n">
        <v>0</v>
      </c>
      <c r="M48" s="18" t="s">
        <v>404</v>
      </c>
      <c r="N48" s="20" t="s">
        <v>404</v>
      </c>
      <c r="O48" s="18" t="n">
        <v>0</v>
      </c>
      <c r="P48" s="20" t="n">
        <v>0</v>
      </c>
      <c r="Q48" s="18" t="n">
        <v>0</v>
      </c>
      <c r="R48" s="20" t="n">
        <v>0</v>
      </c>
      <c r="S48" s="18" t="n">
        <v>0.70793377</v>
      </c>
      <c r="T48" s="20" t="n">
        <v>0.71006167</v>
      </c>
    </row>
    <row r="49" spans="1:20">
      <c r="A49" s="15" t="s">
        <v>446</v>
      </c>
      <c r="B49" s="17" t="n">
        <v>6349</v>
      </c>
      <c r="C49" s="18">
        <f>(52.0/B49*100)</f>
        <v/>
      </c>
      <c r="D49" s="19" t="n">
        <v>6297</v>
      </c>
      <c r="E49" s="18" t="n">
        <v>1.8225729</v>
      </c>
      <c r="F49" s="20" t="n">
        <v>0.93844226</v>
      </c>
      <c r="G49" s="18" t="n">
        <v>21.22355821</v>
      </c>
      <c r="H49" s="20" t="n">
        <v>3.03451732</v>
      </c>
      <c r="I49" s="18" t="n">
        <v>74.29650751</v>
      </c>
      <c r="J49" s="20" t="n">
        <v>3.36680583</v>
      </c>
      <c r="K49" s="18" t="n">
        <v>0</v>
      </c>
      <c r="L49" s="20" t="n">
        <v>0</v>
      </c>
      <c r="M49" s="18" t="s">
        <v>404</v>
      </c>
      <c r="N49" s="20" t="s">
        <v>404</v>
      </c>
      <c r="O49" s="18" t="n">
        <v>0</v>
      </c>
      <c r="P49" s="20" t="n">
        <v>0</v>
      </c>
      <c r="Q49" s="18" t="n">
        <v>0</v>
      </c>
      <c r="R49" s="20" t="n">
        <v>0</v>
      </c>
      <c r="S49" s="18" t="n">
        <v>2.65736138</v>
      </c>
      <c r="T49" s="20" t="n">
        <v>1.11167363</v>
      </c>
    </row>
    <row r="50" spans="1:20">
      <c r="A50" s="15" t="s">
        <v>447</v>
      </c>
      <c r="B50" s="17" t="n">
        <v>11795</v>
      </c>
      <c r="C50" s="18">
        <f>(1031.0/B50*100)</f>
        <v/>
      </c>
      <c r="D50" s="19" t="n">
        <v>10764</v>
      </c>
      <c r="E50" s="18" t="n">
        <v>12.65863589</v>
      </c>
      <c r="F50" s="20" t="n">
        <v>2.31964366</v>
      </c>
      <c r="G50" s="18" t="n">
        <v>21.99993462</v>
      </c>
      <c r="H50" s="20" t="n">
        <v>3.10247462</v>
      </c>
      <c r="I50" s="18" t="n">
        <v>58.31145595</v>
      </c>
      <c r="J50" s="20" t="n">
        <v>3.66152857</v>
      </c>
      <c r="K50" s="18" t="n">
        <v>0</v>
      </c>
      <c r="L50" s="20" t="n">
        <v>0</v>
      </c>
      <c r="M50" s="18" t="s">
        <v>404</v>
      </c>
      <c r="N50" s="20" t="s">
        <v>404</v>
      </c>
      <c r="O50" s="18" t="n">
        <v>0</v>
      </c>
      <c r="P50" s="20" t="n">
        <v>0</v>
      </c>
      <c r="Q50" s="18" t="n">
        <v>0</v>
      </c>
      <c r="R50" s="20" t="n">
        <v>0</v>
      </c>
      <c r="S50" s="18" t="n">
        <v>7.02997354</v>
      </c>
      <c r="T50" s="20" t="n">
        <v>1.58506438</v>
      </c>
    </row>
    <row r="51" spans="1:20">
      <c r="A51" s="15" t="s">
        <v>448</v>
      </c>
      <c r="B51" s="17" t="n">
        <v>6866</v>
      </c>
      <c r="C51" s="18">
        <f>(0.0/B51*100)</f>
        <v/>
      </c>
      <c r="D51" s="19" t="n">
        <v>6866</v>
      </c>
      <c r="E51" s="18" t="n">
        <v>20.29287268</v>
      </c>
      <c r="F51" s="20" t="n">
        <v>3.43208666</v>
      </c>
      <c r="G51" s="18" t="n">
        <v>20.95760301</v>
      </c>
      <c r="H51" s="20" t="n">
        <v>3.61236776</v>
      </c>
      <c r="I51" s="18" t="n">
        <v>53.54941418</v>
      </c>
      <c r="J51" s="20" t="n">
        <v>4.10678172</v>
      </c>
      <c r="K51" s="18" t="n">
        <v>0</v>
      </c>
      <c r="L51" s="20" t="n">
        <v>0</v>
      </c>
      <c r="M51" s="18" t="s">
        <v>404</v>
      </c>
      <c r="N51" s="20" t="s">
        <v>404</v>
      </c>
      <c r="O51" s="18" t="n">
        <v>0</v>
      </c>
      <c r="P51" s="20" t="n">
        <v>0</v>
      </c>
      <c r="Q51" s="18" t="n">
        <v>0</v>
      </c>
      <c r="R51" s="20" t="n">
        <v>0</v>
      </c>
      <c r="S51" s="18" t="n">
        <v>5.20011014</v>
      </c>
      <c r="T51" s="20" t="n">
        <v>1.71355501</v>
      </c>
    </row>
    <row r="52" spans="1:20">
      <c r="A52" s="15" t="s">
        <v>449</v>
      </c>
      <c r="B52" s="17" t="n">
        <v>5809</v>
      </c>
      <c r="C52" s="18">
        <f>(0.0/B52*100)</f>
        <v/>
      </c>
      <c r="D52" s="19" t="n">
        <v>5809</v>
      </c>
      <c r="E52" s="18" t="n">
        <v>11.57394202</v>
      </c>
      <c r="F52" s="20" t="n">
        <v>2.71566341</v>
      </c>
      <c r="G52" s="18" t="n">
        <v>11.16391659</v>
      </c>
      <c r="H52" s="20" t="n">
        <v>2.15737893</v>
      </c>
      <c r="I52" s="18" t="n">
        <v>76.55487036</v>
      </c>
      <c r="J52" s="20" t="n">
        <v>3.16781221</v>
      </c>
      <c r="K52" s="18" t="n">
        <v>0</v>
      </c>
      <c r="L52" s="20" t="n">
        <v>0</v>
      </c>
      <c r="M52" s="18" t="s">
        <v>404</v>
      </c>
      <c r="N52" s="20" t="s">
        <v>404</v>
      </c>
      <c r="O52" s="18" t="n">
        <v>0</v>
      </c>
      <c r="P52" s="20" t="n">
        <v>0</v>
      </c>
      <c r="Q52" s="18" t="n">
        <v>0</v>
      </c>
      <c r="R52" s="20" t="n">
        <v>0</v>
      </c>
      <c r="S52" s="18" t="n">
        <v>0.70727103</v>
      </c>
      <c r="T52" s="20" t="n">
        <v>0.01650758</v>
      </c>
    </row>
    <row r="53" spans="1:20">
      <c r="A53" s="15" t="s">
        <v>450</v>
      </c>
      <c r="B53" s="17" t="n">
        <v>5571</v>
      </c>
      <c r="C53" s="18">
        <f>(0.0/B53*100)</f>
        <v/>
      </c>
      <c r="D53" s="19" t="n">
        <v>5571</v>
      </c>
      <c r="E53" s="18" t="n">
        <v>6.42726229</v>
      </c>
      <c r="F53" s="20" t="n">
        <v>0.07418482999999999</v>
      </c>
      <c r="G53" s="18" t="n">
        <v>20.3493679</v>
      </c>
      <c r="H53" s="20" t="n">
        <v>0.10375033</v>
      </c>
      <c r="I53" s="18" t="n">
        <v>72.38932066</v>
      </c>
      <c r="J53" s="20" t="n">
        <v>0.12248627</v>
      </c>
      <c r="K53" s="18" t="n">
        <v>0</v>
      </c>
      <c r="L53" s="20" t="n">
        <v>0</v>
      </c>
      <c r="M53" s="18" t="s">
        <v>404</v>
      </c>
      <c r="N53" s="20" t="s">
        <v>404</v>
      </c>
      <c r="O53" s="18" t="n">
        <v>0</v>
      </c>
      <c r="P53" s="20" t="n">
        <v>0</v>
      </c>
      <c r="Q53" s="18" t="n">
        <v>0</v>
      </c>
      <c r="R53" s="20" t="n">
        <v>0</v>
      </c>
      <c r="S53" s="18" t="n">
        <v>0.83404915</v>
      </c>
      <c r="T53" s="20" t="n">
        <v>0.05798439</v>
      </c>
    </row>
    <row r="54" spans="1:20">
      <c r="A54" s="15" t="s">
        <v>451</v>
      </c>
      <c r="B54" s="17" t="n">
        <v>4740</v>
      </c>
      <c r="C54" s="18">
        <f>(199.0/B54*100)</f>
        <v/>
      </c>
      <c r="D54" s="19" t="n">
        <v>4541</v>
      </c>
      <c r="E54" s="18" t="n">
        <v>10.77329252</v>
      </c>
      <c r="F54" s="20" t="n">
        <v>2.63988084</v>
      </c>
      <c r="G54" s="18" t="n">
        <v>20.06267332</v>
      </c>
      <c r="H54" s="20" t="n">
        <v>3.15588102</v>
      </c>
      <c r="I54" s="18" t="n">
        <v>53.29281028</v>
      </c>
      <c r="J54" s="20" t="n">
        <v>4.02161302</v>
      </c>
      <c r="K54" s="18" t="n">
        <v>0</v>
      </c>
      <c r="L54" s="20" t="n">
        <v>0</v>
      </c>
      <c r="M54" s="18" t="s">
        <v>404</v>
      </c>
      <c r="N54" s="20" t="s">
        <v>404</v>
      </c>
      <c r="O54" s="18" t="n">
        <v>0</v>
      </c>
      <c r="P54" s="20" t="n">
        <v>0</v>
      </c>
      <c r="Q54" s="18" t="n">
        <v>0</v>
      </c>
      <c r="R54" s="20" t="n">
        <v>0</v>
      </c>
      <c r="S54" s="18" t="n">
        <v>15.87122388</v>
      </c>
      <c r="T54" s="20" t="n">
        <v>2.26073198</v>
      </c>
    </row>
    <row r="55" spans="1:20">
      <c r="A55" s="15" t="s">
        <v>452</v>
      </c>
      <c r="B55" s="17" t="n">
        <v>5316</v>
      </c>
      <c r="C55" s="18">
        <f>(43.0/B55*100)</f>
        <v/>
      </c>
      <c r="D55" s="19" t="n">
        <v>5273</v>
      </c>
      <c r="E55" s="18" t="n">
        <v>1.86937417</v>
      </c>
      <c r="F55" s="20" t="n">
        <v>0.80437109</v>
      </c>
      <c r="G55" s="18" t="n">
        <v>6.98567189</v>
      </c>
      <c r="H55" s="20" t="n">
        <v>1.67225482</v>
      </c>
      <c r="I55" s="18" t="n">
        <v>87.99294671</v>
      </c>
      <c r="J55" s="20" t="n">
        <v>2.06463465</v>
      </c>
      <c r="K55" s="18" t="n">
        <v>0</v>
      </c>
      <c r="L55" s="20" t="n">
        <v>0</v>
      </c>
      <c r="M55" s="18" t="s">
        <v>404</v>
      </c>
      <c r="N55" s="20" t="s">
        <v>404</v>
      </c>
      <c r="O55" s="18" t="n">
        <v>0</v>
      </c>
      <c r="P55" s="20" t="n">
        <v>0</v>
      </c>
      <c r="Q55" s="18" t="n">
        <v>0.08202854</v>
      </c>
      <c r="R55" s="20" t="n">
        <v>0.08114359</v>
      </c>
      <c r="S55" s="18" t="n">
        <v>3.06997869</v>
      </c>
      <c r="T55" s="20" t="n">
        <v>1.11068452</v>
      </c>
    </row>
    <row r="56" spans="1:20">
      <c r="A56" s="15" t="s">
        <v>453</v>
      </c>
      <c r="B56" s="17" t="n">
        <v>5359</v>
      </c>
      <c r="C56" s="18">
        <f>(0.0/B56*100)</f>
        <v/>
      </c>
      <c r="D56" s="19" t="n">
        <v>5359</v>
      </c>
      <c r="E56" s="18" t="n">
        <v>15.15337078</v>
      </c>
      <c r="F56" s="20" t="n">
        <v>2.99249436</v>
      </c>
      <c r="G56" s="18" t="n">
        <v>71.43297806</v>
      </c>
      <c r="H56" s="20" t="n">
        <v>3.89802999</v>
      </c>
      <c r="I56" s="18" t="n">
        <v>8.95727237</v>
      </c>
      <c r="J56" s="20" t="n">
        <v>2.1081448</v>
      </c>
      <c r="K56" s="18" t="n">
        <v>0</v>
      </c>
      <c r="L56" s="20" t="n">
        <v>0</v>
      </c>
      <c r="M56" s="18" t="s">
        <v>404</v>
      </c>
      <c r="N56" s="20" t="s">
        <v>404</v>
      </c>
      <c r="O56" s="18" t="n">
        <v>0</v>
      </c>
      <c r="P56" s="20" t="n">
        <v>0</v>
      </c>
      <c r="Q56" s="18" t="n">
        <v>0</v>
      </c>
      <c r="R56" s="20" t="n">
        <v>0</v>
      </c>
      <c r="S56" s="18" t="n">
        <v>4.45637879</v>
      </c>
      <c r="T56" s="20" t="n">
        <v>1.66814099</v>
      </c>
    </row>
    <row r="57" spans="1:20">
      <c r="A57" s="15" t="s">
        <v>454</v>
      </c>
      <c r="B57" s="17" t="n">
        <v>6513</v>
      </c>
      <c r="C57" s="18">
        <f>(0.0/B57*100)</f>
        <v/>
      </c>
      <c r="D57" s="19" t="n">
        <v>6513</v>
      </c>
      <c r="E57" s="18" t="n">
        <v>21.50639033</v>
      </c>
      <c r="F57" s="20" t="n">
        <v>2.90605988</v>
      </c>
      <c r="G57" s="18" t="n">
        <v>16.00652368</v>
      </c>
      <c r="H57" s="20" t="n">
        <v>2.70909217</v>
      </c>
      <c r="I57" s="18" t="n">
        <v>60.60094146</v>
      </c>
      <c r="J57" s="20" t="n">
        <v>3.22503343</v>
      </c>
      <c r="K57" s="18" t="n">
        <v>0</v>
      </c>
      <c r="L57" s="20" t="n">
        <v>0</v>
      </c>
      <c r="M57" s="18" t="s">
        <v>404</v>
      </c>
      <c r="N57" s="20" t="s">
        <v>404</v>
      </c>
      <c r="O57" s="18" t="n">
        <v>0</v>
      </c>
      <c r="P57" s="20" t="n">
        <v>0</v>
      </c>
      <c r="Q57" s="18" t="n">
        <v>0.25737519</v>
      </c>
      <c r="R57" s="20" t="n">
        <v>0.25683049</v>
      </c>
      <c r="S57" s="18" t="n">
        <v>1.62876933</v>
      </c>
      <c r="T57" s="20" t="n">
        <v>0.96862265</v>
      </c>
    </row>
    <row r="58" spans="1:20">
      <c r="A58" s="15" t="s">
        <v>455</v>
      </c>
      <c r="B58" s="17" t="n">
        <v>7267</v>
      </c>
      <c r="C58" s="18">
        <f>(0.0/B58*100)</f>
        <v/>
      </c>
      <c r="D58" s="19" t="n">
        <v>7267</v>
      </c>
      <c r="E58" s="18" t="n">
        <v>30.23330797</v>
      </c>
      <c r="F58" s="20" t="n">
        <v>2.99100936</v>
      </c>
      <c r="G58" s="18" t="n">
        <v>17.4888649</v>
      </c>
      <c r="H58" s="20" t="n">
        <v>2.44542862</v>
      </c>
      <c r="I58" s="18" t="n">
        <v>47.1861</v>
      </c>
      <c r="J58" s="20" t="n">
        <v>3.72799205</v>
      </c>
      <c r="K58" s="18" t="n">
        <v>0</v>
      </c>
      <c r="L58" s="20" t="n">
        <v>0</v>
      </c>
      <c r="M58" s="18" t="s">
        <v>404</v>
      </c>
      <c r="N58" s="20" t="s">
        <v>404</v>
      </c>
      <c r="O58" s="18" t="n">
        <v>0</v>
      </c>
      <c r="P58" s="20" t="n">
        <v>0</v>
      </c>
      <c r="Q58" s="18" t="n">
        <v>0.66063783</v>
      </c>
      <c r="R58" s="20" t="n">
        <v>0.66182245</v>
      </c>
      <c r="S58" s="18" t="n">
        <v>4.4310893</v>
      </c>
      <c r="T58" s="20" t="n">
        <v>1.29518717</v>
      </c>
    </row>
    <row r="59" spans="1:20">
      <c r="A59" s="15" t="s">
        <v>456</v>
      </c>
      <c r="B59" s="17" t="n">
        <v>4826</v>
      </c>
      <c r="C59" s="18">
        <f>(0.0/B59*100)</f>
        <v/>
      </c>
      <c r="D59" s="19" t="n">
        <v>4826</v>
      </c>
      <c r="E59" s="18" t="n">
        <v>10.54582795</v>
      </c>
      <c r="F59" s="20" t="n">
        <v>0.80757943</v>
      </c>
      <c r="G59" s="18" t="n">
        <v>31.03965699</v>
      </c>
      <c r="H59" s="20" t="n">
        <v>1.27261244</v>
      </c>
      <c r="I59" s="18" t="n">
        <v>52.20524705</v>
      </c>
      <c r="J59" s="20" t="n">
        <v>1.32939516</v>
      </c>
      <c r="K59" s="18" t="n">
        <v>0</v>
      </c>
      <c r="L59" s="20" t="n">
        <v>0</v>
      </c>
      <c r="M59" s="18" t="s">
        <v>404</v>
      </c>
      <c r="N59" s="20" t="s">
        <v>404</v>
      </c>
      <c r="O59" s="18" t="n">
        <v>0</v>
      </c>
      <c r="P59" s="20" t="n">
        <v>0</v>
      </c>
      <c r="Q59" s="18" t="n">
        <v>0.31784465</v>
      </c>
      <c r="R59" s="20" t="n">
        <v>0.44995626</v>
      </c>
      <c r="S59" s="18" t="n">
        <v>5.89142336</v>
      </c>
      <c r="T59" s="20" t="n">
        <v>0.54120161</v>
      </c>
    </row>
    <row r="60" spans="1:20">
      <c r="A60" s="15" t="s">
        <v>457</v>
      </c>
      <c r="B60" s="17" t="n">
        <v>4546</v>
      </c>
      <c r="C60" s="18">
        <f>(0.0/B60*100)</f>
        <v/>
      </c>
      <c r="D60" s="19" t="n">
        <v>4546</v>
      </c>
      <c r="E60" s="18" t="n">
        <v>11.67525726</v>
      </c>
      <c r="F60" s="20" t="n">
        <v>1.99689597</v>
      </c>
      <c r="G60" s="18" t="n">
        <v>13.4603048</v>
      </c>
      <c r="H60" s="20" t="n">
        <v>2.63615395</v>
      </c>
      <c r="I60" s="18" t="n">
        <v>51.94133848</v>
      </c>
      <c r="J60" s="20" t="n">
        <v>3.26472112</v>
      </c>
      <c r="K60" s="18" t="n">
        <v>0</v>
      </c>
      <c r="L60" s="20" t="n">
        <v>0</v>
      </c>
      <c r="M60" s="18" t="s">
        <v>404</v>
      </c>
      <c r="N60" s="20" t="s">
        <v>404</v>
      </c>
      <c r="O60" s="18" t="n">
        <v>0</v>
      </c>
      <c r="P60" s="20" t="n">
        <v>0</v>
      </c>
      <c r="Q60" s="18" t="n">
        <v>0</v>
      </c>
      <c r="R60" s="20" t="n">
        <v>0</v>
      </c>
      <c r="S60" s="18" t="n">
        <v>22.92309947</v>
      </c>
      <c r="T60" s="20" t="n">
        <v>1.99615445</v>
      </c>
    </row>
    <row r="61" spans="1:20">
      <c r="A61" s="15" t="s">
        <v>458</v>
      </c>
      <c r="B61" s="17" t="n">
        <v>6525</v>
      </c>
      <c r="C61" s="18">
        <f>(0.0/B61*100)</f>
        <v/>
      </c>
      <c r="D61" s="19" t="n">
        <v>6525</v>
      </c>
      <c r="E61" s="18" t="n">
        <v>14.34841206</v>
      </c>
      <c r="F61" s="20" t="n">
        <v>1.91787118</v>
      </c>
      <c r="G61" s="18" t="n">
        <v>36.08486506</v>
      </c>
      <c r="H61" s="20" t="n">
        <v>2.65576615</v>
      </c>
      <c r="I61" s="18" t="n">
        <v>48.47389795</v>
      </c>
      <c r="J61" s="20" t="n">
        <v>2.74971938</v>
      </c>
      <c r="K61" s="18" t="n">
        <v>0</v>
      </c>
      <c r="L61" s="20" t="n">
        <v>0</v>
      </c>
      <c r="M61" s="18" t="s">
        <v>404</v>
      </c>
      <c r="N61" s="20" t="s">
        <v>404</v>
      </c>
      <c r="O61" s="18" t="n">
        <v>0</v>
      </c>
      <c r="P61" s="20" t="n">
        <v>0</v>
      </c>
      <c r="Q61" s="18" t="n">
        <v>0</v>
      </c>
      <c r="R61" s="20" t="n">
        <v>0</v>
      </c>
      <c r="S61" s="18" t="n">
        <v>1.09282493</v>
      </c>
      <c r="T61" s="20" t="n">
        <v>0.75577836</v>
      </c>
    </row>
    <row r="62" spans="1:20">
      <c r="A62" s="15" t="s">
        <v>459</v>
      </c>
      <c r="B62" s="17" t="n">
        <v>4476</v>
      </c>
      <c r="C62" s="18">
        <f>(0.0/B62*100)</f>
        <v/>
      </c>
      <c r="D62" s="19" t="n">
        <v>4476</v>
      </c>
      <c r="E62" s="18" t="n">
        <v>12.4927591</v>
      </c>
      <c r="F62" s="20" t="n">
        <v>0.03269127</v>
      </c>
      <c r="G62" s="18" t="n">
        <v>38.77191845</v>
      </c>
      <c r="H62" s="20" t="n">
        <v>0.05291696</v>
      </c>
      <c r="I62" s="18" t="n">
        <v>48.73532245</v>
      </c>
      <c r="J62" s="20" t="n">
        <v>0.0660536</v>
      </c>
      <c r="K62" s="18" t="n">
        <v>0</v>
      </c>
      <c r="L62" s="20" t="n">
        <v>0</v>
      </c>
      <c r="M62" s="18" t="s">
        <v>404</v>
      </c>
      <c r="N62" s="20" t="s">
        <v>404</v>
      </c>
      <c r="O62" s="18" t="n">
        <v>0</v>
      </c>
      <c r="P62" s="20" t="n">
        <v>0</v>
      </c>
      <c r="Q62" s="18" t="n">
        <v>0</v>
      </c>
      <c r="R62" s="20" t="n">
        <v>0</v>
      </c>
      <c r="S62" s="18" t="n">
        <v>0</v>
      </c>
      <c r="T62" s="20" t="n">
        <v>0</v>
      </c>
    </row>
    <row r="63" spans="1:20">
      <c r="A63" s="15" t="s">
        <v>460</v>
      </c>
      <c r="B63" s="17" t="n">
        <v>5324</v>
      </c>
      <c r="C63" s="18">
        <f>(0.0/B63*100)</f>
        <v/>
      </c>
      <c r="D63" s="19" t="n">
        <v>5324</v>
      </c>
      <c r="E63" s="18" t="n">
        <v>19.29299938</v>
      </c>
      <c r="F63" s="20" t="n">
        <v>0.12217142</v>
      </c>
      <c r="G63" s="18" t="n">
        <v>18.87398817</v>
      </c>
      <c r="H63" s="20" t="n">
        <v>0.10210786</v>
      </c>
      <c r="I63" s="18" t="n">
        <v>52.12849621</v>
      </c>
      <c r="J63" s="20" t="n">
        <v>0.17123908</v>
      </c>
      <c r="K63" s="18" t="n">
        <v>0</v>
      </c>
      <c r="L63" s="20" t="n">
        <v>0</v>
      </c>
      <c r="M63" s="18" t="s">
        <v>404</v>
      </c>
      <c r="N63" s="20" t="s">
        <v>404</v>
      </c>
      <c r="O63" s="18" t="n">
        <v>0</v>
      </c>
      <c r="P63" s="20" t="n">
        <v>0</v>
      </c>
      <c r="Q63" s="18" t="n">
        <v>0</v>
      </c>
      <c r="R63" s="20" t="n">
        <v>0</v>
      </c>
      <c r="S63" s="18" t="n">
        <v>9.70451624</v>
      </c>
      <c r="T63" s="20" t="n">
        <v>0.17978336</v>
      </c>
    </row>
    <row r="64" spans="1:20">
      <c r="A64" s="15" t="s">
        <v>461</v>
      </c>
      <c r="B64" s="17" t="n">
        <v>3634</v>
      </c>
      <c r="C64" s="18">
        <f>(27.0/B64*100)</f>
        <v/>
      </c>
      <c r="D64" s="19" t="n">
        <v>3607</v>
      </c>
      <c r="E64" s="18" t="n">
        <v>6.71996824</v>
      </c>
      <c r="F64" s="20" t="n">
        <v>0.03741002</v>
      </c>
      <c r="G64" s="18" t="n">
        <v>67.40560442</v>
      </c>
      <c r="H64" s="20" t="n">
        <v>0.10125073</v>
      </c>
      <c r="I64" s="18" t="n">
        <v>23.99270957</v>
      </c>
      <c r="J64" s="20" t="n">
        <v>0.09318481000000001</v>
      </c>
      <c r="K64" s="18" t="n">
        <v>0</v>
      </c>
      <c r="L64" s="20" t="n">
        <v>0</v>
      </c>
      <c r="M64" s="18" t="s">
        <v>404</v>
      </c>
      <c r="N64" s="20" t="s">
        <v>404</v>
      </c>
      <c r="O64" s="18" t="n">
        <v>0</v>
      </c>
      <c r="P64" s="20" t="n">
        <v>0</v>
      </c>
      <c r="Q64" s="18" t="n">
        <v>1.60043006</v>
      </c>
      <c r="R64" s="20" t="n">
        <v>0.02219274</v>
      </c>
      <c r="S64" s="18" t="n">
        <v>0.28128772</v>
      </c>
      <c r="T64" s="20" t="n">
        <v>0.03910025</v>
      </c>
    </row>
    <row r="65" spans="1:20">
      <c r="A65" s="15" t="s">
        <v>462</v>
      </c>
      <c r="B65" s="17" t="n">
        <v>5325</v>
      </c>
      <c r="C65" s="18">
        <f>(0.0/B65*100)</f>
        <v/>
      </c>
      <c r="D65" s="19" t="n">
        <v>5325</v>
      </c>
      <c r="E65" s="18" t="n">
        <v>2.83304497</v>
      </c>
      <c r="F65" s="20" t="n">
        <v>1.23165414</v>
      </c>
      <c r="G65" s="18" t="n">
        <v>3.08825688</v>
      </c>
      <c r="H65" s="20" t="n">
        <v>1.24023129</v>
      </c>
      <c r="I65" s="18" t="n">
        <v>92.59811032</v>
      </c>
      <c r="J65" s="20" t="n">
        <v>1.68539014</v>
      </c>
      <c r="K65" s="18" t="n">
        <v>0</v>
      </c>
      <c r="L65" s="20" t="n">
        <v>0</v>
      </c>
      <c r="M65" s="18" t="s">
        <v>404</v>
      </c>
      <c r="N65" s="20" t="s">
        <v>404</v>
      </c>
      <c r="O65" s="18" t="n">
        <v>0</v>
      </c>
      <c r="P65" s="20" t="n">
        <v>0</v>
      </c>
      <c r="Q65" s="18" t="n">
        <v>0</v>
      </c>
      <c r="R65" s="20" t="n">
        <v>0</v>
      </c>
      <c r="S65" s="18" t="n">
        <v>1.48058783</v>
      </c>
      <c r="T65" s="20" t="n">
        <v>0.75927473</v>
      </c>
    </row>
    <row r="66" spans="1:20">
      <c r="A66" s="15" t="s">
        <v>463</v>
      </c>
      <c r="B66" s="17" t="n">
        <v>5665</v>
      </c>
      <c r="C66" s="18">
        <f>(0.0/B66*100)</f>
        <v/>
      </c>
      <c r="D66" s="19" t="n">
        <v>5665</v>
      </c>
      <c r="E66" s="18" t="n">
        <v>34.03300935</v>
      </c>
      <c r="F66" s="20" t="n">
        <v>0.49040078</v>
      </c>
      <c r="G66" s="18" t="n">
        <v>13.26308393</v>
      </c>
      <c r="H66" s="20" t="n">
        <v>0.11452286</v>
      </c>
      <c r="I66" s="18" t="n">
        <v>52.25411726</v>
      </c>
      <c r="J66" s="20" t="n">
        <v>0.49577327</v>
      </c>
      <c r="K66" s="18" t="n">
        <v>0</v>
      </c>
      <c r="L66" s="20" t="n">
        <v>0</v>
      </c>
      <c r="M66" s="18" t="s">
        <v>404</v>
      </c>
      <c r="N66" s="20" t="s">
        <v>404</v>
      </c>
      <c r="O66" s="18" t="n">
        <v>0</v>
      </c>
      <c r="P66" s="20" t="n">
        <v>0</v>
      </c>
      <c r="Q66" s="18" t="n">
        <v>0</v>
      </c>
      <c r="R66" s="20" t="n">
        <v>0</v>
      </c>
      <c r="S66" s="18" t="n">
        <v>0.44978945</v>
      </c>
      <c r="T66" s="20" t="n">
        <v>0.35344195</v>
      </c>
    </row>
    <row r="67" spans="1:20">
      <c r="A67" s="15" t="s">
        <v>464</v>
      </c>
      <c r="B67" s="17" t="n">
        <v>6971</v>
      </c>
      <c r="C67" s="18">
        <f>(0.0/B67*100)</f>
        <v/>
      </c>
      <c r="D67" s="19" t="n">
        <v>6971</v>
      </c>
      <c r="E67" s="18" t="n">
        <v>7.3828476</v>
      </c>
      <c r="F67" s="20" t="n">
        <v>1.37314538</v>
      </c>
      <c r="G67" s="18" t="n">
        <v>17.21296583</v>
      </c>
      <c r="H67" s="20" t="n">
        <v>2.57012788</v>
      </c>
      <c r="I67" s="18" t="n">
        <v>73.81407494</v>
      </c>
      <c r="J67" s="20" t="n">
        <v>2.87029799</v>
      </c>
      <c r="K67" s="18" t="n">
        <v>0</v>
      </c>
      <c r="L67" s="20" t="n">
        <v>0</v>
      </c>
      <c r="M67" s="18" t="s">
        <v>404</v>
      </c>
      <c r="N67" s="20" t="s">
        <v>404</v>
      </c>
      <c r="O67" s="18" t="n">
        <v>0</v>
      </c>
      <c r="P67" s="20" t="n">
        <v>0</v>
      </c>
      <c r="Q67" s="18" t="n">
        <v>0</v>
      </c>
      <c r="R67" s="20" t="n">
        <v>0</v>
      </c>
      <c r="S67" s="18" t="n">
        <v>1.59011163</v>
      </c>
      <c r="T67" s="20" t="n">
        <v>0.74147231</v>
      </c>
    </row>
    <row r="68" spans="1:20">
      <c r="A68" s="15" t="s">
        <v>465</v>
      </c>
      <c r="B68" s="17" t="n">
        <v>12083</v>
      </c>
      <c r="C68" s="18">
        <f>(0.0/B68*100)</f>
        <v/>
      </c>
      <c r="D68" s="19" t="n">
        <v>12083</v>
      </c>
      <c r="E68" s="18" t="n">
        <v>21.83990396</v>
      </c>
      <c r="F68" s="20" t="n">
        <v>0.06414918999999999</v>
      </c>
      <c r="G68" s="18" t="n">
        <v>41.85797137</v>
      </c>
      <c r="H68" s="20" t="n">
        <v>0.1097368</v>
      </c>
      <c r="I68" s="18" t="n">
        <v>34.98450367</v>
      </c>
      <c r="J68" s="20" t="n">
        <v>0.10089626</v>
      </c>
      <c r="K68" s="18" t="n">
        <v>0</v>
      </c>
      <c r="L68" s="20" t="n">
        <v>0</v>
      </c>
      <c r="M68" s="18" t="s">
        <v>404</v>
      </c>
      <c r="N68" s="20" t="s">
        <v>404</v>
      </c>
      <c r="O68" s="18" t="n">
        <v>0</v>
      </c>
      <c r="P68" s="20" t="n">
        <v>0</v>
      </c>
      <c r="Q68" s="18" t="n">
        <v>0</v>
      </c>
      <c r="R68" s="20" t="n">
        <v>0</v>
      </c>
      <c r="S68" s="18" t="n">
        <v>1.317621</v>
      </c>
      <c r="T68" s="20" t="n">
        <v>0.0218209</v>
      </c>
    </row>
    <row r="69" spans="1:20">
      <c r="A69" s="15" t="s">
        <v>466</v>
      </c>
      <c r="B69" s="17" t="n">
        <v>4876</v>
      </c>
      <c r="C69" s="18">
        <f>(0.0/B69*100)</f>
        <v/>
      </c>
      <c r="D69" s="19" t="n">
        <v>4876</v>
      </c>
      <c r="E69" s="18" t="n">
        <v>18.52390625</v>
      </c>
      <c r="F69" s="20" t="n">
        <v>2.89971052</v>
      </c>
      <c r="G69" s="18" t="n">
        <v>27.34278903</v>
      </c>
      <c r="H69" s="20" t="n">
        <v>3.65563317</v>
      </c>
      <c r="I69" s="18" t="n">
        <v>53.42957995</v>
      </c>
      <c r="J69" s="20" t="n">
        <v>3.86042856</v>
      </c>
      <c r="K69" s="18" t="n">
        <v>0</v>
      </c>
      <c r="L69" s="20" t="n">
        <v>0</v>
      </c>
      <c r="M69" s="18" t="s">
        <v>404</v>
      </c>
      <c r="N69" s="20" t="s">
        <v>404</v>
      </c>
      <c r="O69" s="18" t="n">
        <v>0</v>
      </c>
      <c r="P69" s="20" t="n">
        <v>0</v>
      </c>
      <c r="Q69" s="18" t="n">
        <v>0</v>
      </c>
      <c r="R69" s="20" t="n">
        <v>0</v>
      </c>
      <c r="S69" s="18" t="n">
        <v>0.70372477</v>
      </c>
      <c r="T69" s="20" t="n">
        <v>0.69937348</v>
      </c>
    </row>
    <row r="70" spans="1:20">
      <c r="A70" s="15" t="s">
        <v>467</v>
      </c>
      <c r="B70" s="17" t="n">
        <v>6036</v>
      </c>
      <c r="C70" s="18">
        <f>(0.0/B70*100)</f>
        <v/>
      </c>
      <c r="D70" s="19" t="n">
        <v>6036</v>
      </c>
      <c r="E70" s="18" t="n">
        <v>14.52531274</v>
      </c>
      <c r="F70" s="20" t="n">
        <v>3.33837732</v>
      </c>
      <c r="G70" s="18" t="n">
        <v>14.00729887</v>
      </c>
      <c r="H70" s="20" t="n">
        <v>2.59493774</v>
      </c>
      <c r="I70" s="18" t="n">
        <v>70.79655888000001</v>
      </c>
      <c r="J70" s="20" t="n">
        <v>3.69226238</v>
      </c>
      <c r="K70" s="18" t="n">
        <v>0</v>
      </c>
      <c r="L70" s="20" t="n">
        <v>0</v>
      </c>
      <c r="M70" s="18" t="s">
        <v>404</v>
      </c>
      <c r="N70" s="20" t="s">
        <v>404</v>
      </c>
      <c r="O70" s="18" t="n">
        <v>0</v>
      </c>
      <c r="P70" s="20" t="n">
        <v>0</v>
      </c>
      <c r="Q70" s="18" t="n">
        <v>0</v>
      </c>
      <c r="R70" s="20" t="n">
        <v>0</v>
      </c>
      <c r="S70" s="18" t="n">
        <v>0.67082951</v>
      </c>
      <c r="T70" s="20" t="n">
        <v>0.57727393</v>
      </c>
    </row>
    <row r="71" spans="1:20">
      <c r="A71" s="15" t="s">
        <v>468</v>
      </c>
      <c r="B71" s="17" t="n">
        <v>6115</v>
      </c>
      <c r="C71" s="18">
        <f>(0.0/B71*100)</f>
        <v/>
      </c>
      <c r="D71" s="19" t="n">
        <v>6115</v>
      </c>
      <c r="E71" s="18" t="n">
        <v>12.21613187</v>
      </c>
      <c r="F71" s="20" t="n">
        <v>0.55160757</v>
      </c>
      <c r="G71" s="18" t="n">
        <v>81.32753192</v>
      </c>
      <c r="H71" s="20" t="n">
        <v>0.88465556</v>
      </c>
      <c r="I71" s="18" t="n">
        <v>6.45633621</v>
      </c>
      <c r="J71" s="20" t="n">
        <v>0.68851102</v>
      </c>
      <c r="K71" s="18" t="n">
        <v>0</v>
      </c>
      <c r="L71" s="20" t="n">
        <v>0</v>
      </c>
      <c r="M71" s="18" t="s">
        <v>404</v>
      </c>
      <c r="N71" s="20" t="s">
        <v>404</v>
      </c>
      <c r="O71" s="18" t="n">
        <v>0</v>
      </c>
      <c r="P71" s="20" t="n">
        <v>0</v>
      </c>
      <c r="Q71" s="18" t="n">
        <v>0</v>
      </c>
      <c r="R71" s="20" t="n">
        <v>0</v>
      </c>
      <c r="S71" s="18" t="n">
        <v>0</v>
      </c>
      <c r="T71" s="20" t="n">
        <v>0</v>
      </c>
    </row>
    <row r="72" spans="1:20">
      <c r="A72" s="15" t="s">
        <v>469</v>
      </c>
      <c r="B72" s="17" t="n">
        <v>7708</v>
      </c>
      <c r="C72" s="18">
        <f>(0.0/B72*100)</f>
        <v/>
      </c>
      <c r="D72" s="19" t="n">
        <v>7708</v>
      </c>
      <c r="E72" s="18" t="n">
        <v>5.05873629</v>
      </c>
      <c r="F72" s="20" t="n">
        <v>1.66499729</v>
      </c>
      <c r="G72" s="18" t="n">
        <v>22.33998772</v>
      </c>
      <c r="H72" s="20" t="n">
        <v>3.06791566</v>
      </c>
      <c r="I72" s="18" t="n">
        <v>70.21774804</v>
      </c>
      <c r="J72" s="20" t="n">
        <v>3.01435603</v>
      </c>
      <c r="K72" s="18" t="n">
        <v>0</v>
      </c>
      <c r="L72" s="20" t="n">
        <v>0</v>
      </c>
      <c r="M72" s="18" t="s">
        <v>404</v>
      </c>
      <c r="N72" s="20" t="s">
        <v>404</v>
      </c>
      <c r="O72" s="18" t="n">
        <v>0</v>
      </c>
      <c r="P72" s="20" t="n">
        <v>0</v>
      </c>
      <c r="Q72" s="18" t="n">
        <v>0</v>
      </c>
      <c r="R72" s="20" t="n">
        <v>0</v>
      </c>
      <c r="S72" s="18" t="n">
        <v>2.38352795</v>
      </c>
      <c r="T72" s="20" t="n">
        <v>1.10270953</v>
      </c>
    </row>
    <row r="73" spans="1:20">
      <c r="A73" s="15" t="s">
        <v>470</v>
      </c>
      <c r="B73" s="17" t="n">
        <v>8249</v>
      </c>
      <c r="C73" s="18">
        <f>(0.0/B73*100)</f>
        <v/>
      </c>
      <c r="D73" s="19" t="n">
        <v>8249</v>
      </c>
      <c r="E73" s="18" t="n">
        <v>31.87376697</v>
      </c>
      <c r="F73" s="20" t="n">
        <v>3.70063105</v>
      </c>
      <c r="G73" s="18" t="n">
        <v>42.55847772</v>
      </c>
      <c r="H73" s="20" t="n">
        <v>3.99377641</v>
      </c>
      <c r="I73" s="18" t="n">
        <v>23.17677311</v>
      </c>
      <c r="J73" s="20" t="n">
        <v>3.34691348</v>
      </c>
      <c r="K73" s="18" t="n">
        <v>0</v>
      </c>
      <c r="L73" s="20" t="n">
        <v>0</v>
      </c>
      <c r="M73" s="18" t="s">
        <v>404</v>
      </c>
      <c r="N73" s="20" t="s">
        <v>404</v>
      </c>
      <c r="O73" s="18" t="n">
        <v>0</v>
      </c>
      <c r="P73" s="20" t="n">
        <v>0</v>
      </c>
      <c r="Q73" s="18" t="n">
        <v>0</v>
      </c>
      <c r="R73" s="20" t="n">
        <v>0</v>
      </c>
      <c r="S73" s="18" t="n">
        <v>2.3909822</v>
      </c>
      <c r="T73" s="20" t="n">
        <v>1.11811033</v>
      </c>
    </row>
    <row r="74" spans="1:20">
      <c r="A74" s="15" t="s">
        <v>471</v>
      </c>
      <c r="B74" s="17" t="n">
        <v>4692</v>
      </c>
      <c r="C74" s="18">
        <f>(484.0/B74*100)</f>
        <v/>
      </c>
      <c r="D74" s="19" t="n">
        <v>4208</v>
      </c>
      <c r="E74" s="18" t="n">
        <v>8.351072739999999</v>
      </c>
      <c r="F74" s="20" t="n">
        <v>0.13588165</v>
      </c>
      <c r="G74" s="18" t="n">
        <v>55.52476578</v>
      </c>
      <c r="H74" s="20" t="n">
        <v>0.28518346</v>
      </c>
      <c r="I74" s="18" t="n">
        <v>34.18376995</v>
      </c>
      <c r="J74" s="20" t="n">
        <v>0.27314915</v>
      </c>
      <c r="K74" s="18" t="n">
        <v>0</v>
      </c>
      <c r="L74" s="20" t="n">
        <v>0</v>
      </c>
      <c r="M74" s="18" t="s">
        <v>404</v>
      </c>
      <c r="N74" s="20" t="s">
        <v>404</v>
      </c>
      <c r="O74" s="18" t="n">
        <v>0</v>
      </c>
      <c r="P74" s="20" t="n">
        <v>0</v>
      </c>
      <c r="Q74" s="18" t="n">
        <v>0</v>
      </c>
      <c r="R74" s="20" t="n">
        <v>0</v>
      </c>
      <c r="S74" s="18" t="n">
        <v>1.94039153</v>
      </c>
      <c r="T74" s="20" t="n">
        <v>0.08455177</v>
      </c>
    </row>
    <row r="75" spans="1:20">
      <c r="A75" s="15" t="s">
        <v>472</v>
      </c>
      <c r="B75" s="17" t="n">
        <v>5375</v>
      </c>
      <c r="C75" s="18">
        <f>(483.0/B75*100)</f>
        <v/>
      </c>
      <c r="D75" s="19" t="n">
        <v>4892</v>
      </c>
      <c r="E75" s="18" t="n">
        <v>46.63329695</v>
      </c>
      <c r="F75" s="20" t="n">
        <v>3.82054915</v>
      </c>
      <c r="G75" s="18" t="n">
        <v>7.85470105</v>
      </c>
      <c r="H75" s="20" t="n">
        <v>2.33781539</v>
      </c>
      <c r="I75" s="18" t="n">
        <v>34.98361237</v>
      </c>
      <c r="J75" s="20" t="n">
        <v>4.12425213</v>
      </c>
      <c r="K75" s="18" t="n">
        <v>0</v>
      </c>
      <c r="L75" s="20" t="n">
        <v>0</v>
      </c>
      <c r="M75" s="18" t="s">
        <v>404</v>
      </c>
      <c r="N75" s="20" t="s">
        <v>404</v>
      </c>
      <c r="O75" s="18" t="n">
        <v>0</v>
      </c>
      <c r="P75" s="20" t="n">
        <v>0</v>
      </c>
      <c r="Q75" s="18" t="n">
        <v>0</v>
      </c>
      <c r="R75" s="20" t="n">
        <v>0</v>
      </c>
      <c r="S75" s="18" t="n">
        <v>10.52838962</v>
      </c>
      <c r="T75" s="20" t="n">
        <v>2.67484831</v>
      </c>
    </row>
    <row r="76" spans="1:20">
      <c r="A76" s="15" t="s">
        <v>473</v>
      </c>
      <c r="B76" s="17" t="n">
        <v>14167</v>
      </c>
      <c r="C76" s="18">
        <f>(1400.0/B76*100)</f>
        <v/>
      </c>
      <c r="D76" s="19" t="n">
        <v>12767</v>
      </c>
      <c r="E76" s="18" t="n">
        <v>8.883846119999999</v>
      </c>
      <c r="F76" s="20" t="n">
        <v>1.49150385</v>
      </c>
      <c r="G76" s="18" t="n">
        <v>30.30508001</v>
      </c>
      <c r="H76" s="20" t="n">
        <v>2.09372461</v>
      </c>
      <c r="I76" s="18" t="n">
        <v>53.21189547</v>
      </c>
      <c r="J76" s="20" t="n">
        <v>2.34717674</v>
      </c>
      <c r="K76" s="18" t="n">
        <v>0</v>
      </c>
      <c r="L76" s="20" t="n">
        <v>0</v>
      </c>
      <c r="M76" s="18" t="s">
        <v>404</v>
      </c>
      <c r="N76" s="20" t="s">
        <v>404</v>
      </c>
      <c r="O76" s="18" t="n">
        <v>0</v>
      </c>
      <c r="P76" s="20" t="n">
        <v>0</v>
      </c>
      <c r="Q76" s="18" t="n">
        <v>0</v>
      </c>
      <c r="R76" s="20" t="n">
        <v>0</v>
      </c>
      <c r="S76" s="18" t="n">
        <v>7.5991784</v>
      </c>
      <c r="T76" s="20" t="n">
        <v>1.38608814</v>
      </c>
    </row>
    <row r="77" spans="1:20">
      <c r="A77" s="15" t="s">
        <v>474</v>
      </c>
      <c r="B77" s="17" t="n">
        <v>6062</v>
      </c>
      <c r="C77" s="18">
        <f>(0.0/B77*100)</f>
        <v/>
      </c>
      <c r="D77" s="19" t="n">
        <v>6062</v>
      </c>
      <c r="E77" s="18" t="n">
        <v>6.52560519</v>
      </c>
      <c r="F77" s="20" t="n">
        <v>1.55487677</v>
      </c>
      <c r="G77" s="18" t="n">
        <v>8.51361356</v>
      </c>
      <c r="H77" s="20" t="n">
        <v>2.04616268</v>
      </c>
      <c r="I77" s="18" t="n">
        <v>82.73100580000001</v>
      </c>
      <c r="J77" s="20" t="n">
        <v>2.58988296</v>
      </c>
      <c r="K77" s="18" t="n">
        <v>0</v>
      </c>
      <c r="L77" s="20" t="n">
        <v>0</v>
      </c>
      <c r="M77" s="18" t="s">
        <v>404</v>
      </c>
      <c r="N77" s="20" t="s">
        <v>404</v>
      </c>
      <c r="O77" s="18" t="n">
        <v>0</v>
      </c>
      <c r="P77" s="20" t="n">
        <v>0</v>
      </c>
      <c r="Q77" s="18" t="n">
        <v>0</v>
      </c>
      <c r="R77" s="20" t="n">
        <v>0</v>
      </c>
      <c r="S77" s="18" t="n">
        <v>2.22977545</v>
      </c>
      <c r="T77" s="20" t="n">
        <v>0.91046069</v>
      </c>
    </row>
    <row r="78" spans="1:20">
      <c r="A78" s="15" t="s">
        <v>475</v>
      </c>
      <c r="B78" s="17" t="n">
        <v>5826</v>
      </c>
      <c r="C78" s="18">
        <f>(0.0/B78*100)</f>
        <v/>
      </c>
      <c r="D78" s="19" t="n">
        <v>5826</v>
      </c>
      <c r="E78" s="18" t="n">
        <v>17.41510819</v>
      </c>
      <c r="F78" s="20" t="n">
        <v>2.65033013</v>
      </c>
      <c r="G78" s="18" t="n">
        <v>63.46228193</v>
      </c>
      <c r="H78" s="20" t="n">
        <v>3.49370309</v>
      </c>
      <c r="I78" s="18" t="n">
        <v>16.91102515</v>
      </c>
      <c r="J78" s="20" t="n">
        <v>3.2416441</v>
      </c>
      <c r="K78" s="18" t="n">
        <v>0</v>
      </c>
      <c r="L78" s="20" t="n">
        <v>0</v>
      </c>
      <c r="M78" s="18" t="s">
        <v>404</v>
      </c>
      <c r="N78" s="20" t="s">
        <v>404</v>
      </c>
      <c r="O78" s="18" t="n">
        <v>0</v>
      </c>
      <c r="P78" s="20" t="n">
        <v>0</v>
      </c>
      <c r="Q78" s="18" t="n">
        <v>0</v>
      </c>
      <c r="R78" s="20" t="n">
        <v>0</v>
      </c>
      <c r="S78" s="18" t="n">
        <v>2.21158474</v>
      </c>
      <c r="T78" s="20" t="n">
        <v>1.05553151</v>
      </c>
    </row>
    <row customHeight="1" ht="25" r="79" spans="1:20">
      <c r="A79" s="15" t="s">
        <v>476</v>
      </c>
      <c r="B79" s="17" t="n">
        <v>1657</v>
      </c>
      <c r="C79" s="18">
        <f>(21.0/B79*100)</f>
        <v/>
      </c>
      <c r="D79" s="19" t="n">
        <v>1636</v>
      </c>
      <c r="E79" s="18" t="n">
        <v>0</v>
      </c>
      <c r="F79" s="20" t="n">
        <v>0</v>
      </c>
      <c r="G79" s="18" t="n">
        <v>31.88996217</v>
      </c>
      <c r="H79" s="20" t="n">
        <v>6.60344304</v>
      </c>
      <c r="I79" s="18" t="n">
        <v>63.71919836</v>
      </c>
      <c r="J79" s="20" t="n">
        <v>6.55387265</v>
      </c>
      <c r="K79" s="18" t="n">
        <v>0</v>
      </c>
      <c r="L79" s="20" t="n">
        <v>0</v>
      </c>
      <c r="M79" s="18" t="s">
        <v>404</v>
      </c>
      <c r="N79" s="20" t="s">
        <v>404</v>
      </c>
      <c r="O79" s="18" t="n">
        <v>0</v>
      </c>
      <c r="P79" s="20" t="n">
        <v>0</v>
      </c>
      <c r="Q79" s="18" t="n">
        <v>0</v>
      </c>
      <c r="R79" s="20" t="n">
        <v>0</v>
      </c>
      <c r="S79" s="18" t="n">
        <v>4.39083947</v>
      </c>
      <c r="T79" s="20" t="n">
        <v>2.42453031</v>
      </c>
    </row>
    <row r="80" spans="1:20">
      <c r="A80" s="15" t="s">
        <v>477</v>
      </c>
      <c r="B80" s="17" t="n">
        <v>7841</v>
      </c>
      <c r="C80" s="18">
        <f>(0.0/B80*100)</f>
        <v/>
      </c>
      <c r="D80" s="19" t="n">
        <v>7841</v>
      </c>
      <c r="E80" s="18" t="n">
        <v>15.87957457</v>
      </c>
      <c r="F80" s="20" t="n">
        <v>2.7121812</v>
      </c>
      <c r="G80" s="18" t="n">
        <v>35.44638141</v>
      </c>
      <c r="H80" s="20" t="n">
        <v>3.05975658</v>
      </c>
      <c r="I80" s="18" t="n">
        <v>48.67404402</v>
      </c>
      <c r="J80" s="20" t="n">
        <v>3.50558685</v>
      </c>
      <c r="K80" s="18" t="n">
        <v>0</v>
      </c>
      <c r="L80" s="20" t="n">
        <v>0</v>
      </c>
      <c r="M80" s="18" t="s">
        <v>404</v>
      </c>
      <c r="N80" s="20" t="s">
        <v>404</v>
      </c>
      <c r="O80" s="18" t="n">
        <v>0</v>
      </c>
      <c r="P80" s="20" t="n">
        <v>0</v>
      </c>
      <c r="Q80" s="18" t="n">
        <v>0</v>
      </c>
      <c r="R80" s="20" t="n">
        <v>0</v>
      </c>
      <c r="S80" s="18" t="n">
        <v>0</v>
      </c>
      <c r="T80" s="20" t="n">
        <v>0</v>
      </c>
    </row>
    <row r="81" spans="1:20">
      <c r="A81" s="21" t="s">
        <v>478</v>
      </c>
      <c r="B81" s="17" t="n">
        <v>8861</v>
      </c>
      <c r="C81" s="18">
        <f>(0.0/B81*100)</f>
        <v/>
      </c>
      <c r="D81" s="19" t="n">
        <v>8861</v>
      </c>
      <c r="E81" s="18" t="n">
        <v>43.61403545</v>
      </c>
      <c r="F81" s="20" t="n">
        <v>3.48389742</v>
      </c>
      <c r="G81" s="18" t="n">
        <v>45.78976461</v>
      </c>
      <c r="H81" s="20" t="n">
        <v>3.67550669</v>
      </c>
      <c r="I81" s="18" t="n">
        <v>10.55721651</v>
      </c>
      <c r="J81" s="20" t="n">
        <v>2.4542581</v>
      </c>
      <c r="K81" s="18" t="n">
        <v>0</v>
      </c>
      <c r="L81" s="20" t="n">
        <v>0</v>
      </c>
      <c r="M81" s="18" t="s">
        <v>404</v>
      </c>
      <c r="N81" s="20" t="s">
        <v>404</v>
      </c>
      <c r="O81" s="18" t="n">
        <v>0</v>
      </c>
      <c r="P81" s="20" t="n">
        <v>0</v>
      </c>
      <c r="Q81" s="18" t="n">
        <v>0</v>
      </c>
      <c r="R81" s="20" t="n">
        <v>0</v>
      </c>
      <c r="S81" s="18" t="n">
        <v>0.03898343</v>
      </c>
      <c r="T81" s="20" t="n">
        <v>0.00094041</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7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707</v>
      </c>
    </row>
    <row customHeight="1" ht="30" r="4" spans="1:20">
      <c r="A4" s="6" t="n"/>
      <c r="B4" s="7" t="s">
        <v>385</v>
      </c>
      <c r="C4" s="7" t="s">
        <v>386</v>
      </c>
      <c r="D4" s="8" t="s">
        <v>385</v>
      </c>
      <c r="E4" s="9" t="s">
        <v>704</v>
      </c>
      <c r="F4" s="10" t="n"/>
      <c r="G4" s="9" t="s">
        <v>705</v>
      </c>
      <c r="H4" s="10" t="n"/>
      <c r="I4" s="9" t="s">
        <v>706</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4.53713217</v>
      </c>
      <c r="F7" s="20" t="n">
        <v>0.9095834699999999</v>
      </c>
      <c r="G7" s="18" t="n">
        <v>63.15532399</v>
      </c>
      <c r="H7" s="20" t="n">
        <v>2.05845748</v>
      </c>
      <c r="I7" s="18" t="n">
        <v>28.70381713</v>
      </c>
      <c r="J7" s="20" t="n">
        <v>1.89329435</v>
      </c>
      <c r="K7" s="18" t="n">
        <v>0</v>
      </c>
      <c r="L7" s="20" t="n">
        <v>0</v>
      </c>
      <c r="M7" s="18" t="s">
        <v>404</v>
      </c>
      <c r="N7" s="20" t="s">
        <v>404</v>
      </c>
      <c r="O7" s="18" t="n">
        <v>0</v>
      </c>
      <c r="P7" s="20" t="n">
        <v>0</v>
      </c>
      <c r="Q7" s="18" t="n">
        <v>0</v>
      </c>
      <c r="R7" s="20" t="n">
        <v>0</v>
      </c>
      <c r="S7" s="18" t="n">
        <v>3.60372671</v>
      </c>
      <c r="T7" s="20" t="n">
        <v>0.70217785</v>
      </c>
    </row>
    <row r="8" spans="1:20">
      <c r="A8" s="15" t="s">
        <v>405</v>
      </c>
      <c r="B8" s="17" t="n">
        <v>7007</v>
      </c>
      <c r="C8" s="18">
        <f>(0.0/B8*100)</f>
        <v/>
      </c>
      <c r="D8" s="19" t="n">
        <v>7007</v>
      </c>
      <c r="E8" s="18" t="n">
        <v>2.19676109</v>
      </c>
      <c r="F8" s="20" t="n">
        <v>0.91377651</v>
      </c>
      <c r="G8" s="18" t="n">
        <v>30.9479413</v>
      </c>
      <c r="H8" s="20" t="n">
        <v>2.60976626</v>
      </c>
      <c r="I8" s="18" t="n">
        <v>64.15225857999999</v>
      </c>
      <c r="J8" s="20" t="n">
        <v>3.08935164</v>
      </c>
      <c r="K8" s="18" t="n">
        <v>0</v>
      </c>
      <c r="L8" s="20" t="n">
        <v>0</v>
      </c>
      <c r="M8" s="18" t="s">
        <v>404</v>
      </c>
      <c r="N8" s="20" t="s">
        <v>404</v>
      </c>
      <c r="O8" s="18" t="n">
        <v>0</v>
      </c>
      <c r="P8" s="20" t="n">
        <v>0</v>
      </c>
      <c r="Q8" s="18" t="n">
        <v>0</v>
      </c>
      <c r="R8" s="20" t="n">
        <v>0</v>
      </c>
      <c r="S8" s="18" t="n">
        <v>2.70303904</v>
      </c>
      <c r="T8" s="20" t="n">
        <v>1.1631204</v>
      </c>
    </row>
    <row r="9" spans="1:20">
      <c r="A9" s="15" t="s">
        <v>406</v>
      </c>
      <c r="B9" s="17" t="n">
        <v>9651</v>
      </c>
      <c r="C9" s="18">
        <f>(200.0/B9*100)</f>
        <v/>
      </c>
      <c r="D9" s="19" t="n">
        <v>9451</v>
      </c>
      <c r="E9" s="18" t="n">
        <v>1.47254754</v>
      </c>
      <c r="F9" s="20" t="n">
        <v>0.7665381999999999</v>
      </c>
      <c r="G9" s="18" t="n">
        <v>28.96781828</v>
      </c>
      <c r="H9" s="20" t="n">
        <v>2.53525507</v>
      </c>
      <c r="I9" s="18" t="n">
        <v>62.00781565</v>
      </c>
      <c r="J9" s="20" t="n">
        <v>2.66040703</v>
      </c>
      <c r="K9" s="18" t="n">
        <v>0</v>
      </c>
      <c r="L9" s="20" t="n">
        <v>0</v>
      </c>
      <c r="M9" s="18" t="s">
        <v>404</v>
      </c>
      <c r="N9" s="20" t="s">
        <v>404</v>
      </c>
      <c r="O9" s="18" t="n">
        <v>0</v>
      </c>
      <c r="P9" s="20" t="n">
        <v>0</v>
      </c>
      <c r="Q9" s="18" t="n">
        <v>0</v>
      </c>
      <c r="R9" s="20" t="n">
        <v>0</v>
      </c>
      <c r="S9" s="18" t="n">
        <v>7.55181853</v>
      </c>
      <c r="T9" s="20" t="n">
        <v>1.89311673</v>
      </c>
    </row>
    <row r="10" spans="1:20">
      <c r="A10" s="15" t="s">
        <v>407</v>
      </c>
      <c r="B10" s="17" t="n">
        <v>20058</v>
      </c>
      <c r="C10" s="18">
        <f>(3112.0/B10*100)</f>
        <v/>
      </c>
      <c r="D10" s="19" t="n">
        <v>16946</v>
      </c>
      <c r="E10" s="18" t="n">
        <v>3.70184352</v>
      </c>
      <c r="F10" s="20" t="n">
        <v>1.09244371</v>
      </c>
      <c r="G10" s="18" t="n">
        <v>49.4035072</v>
      </c>
      <c r="H10" s="20" t="n">
        <v>2.9717009</v>
      </c>
      <c r="I10" s="18" t="n">
        <v>45.55661239</v>
      </c>
      <c r="J10" s="20" t="n">
        <v>3.21208798</v>
      </c>
      <c r="K10" s="18" t="n">
        <v>0</v>
      </c>
      <c r="L10" s="20" t="n">
        <v>0</v>
      </c>
      <c r="M10" s="18" t="s">
        <v>404</v>
      </c>
      <c r="N10" s="20" t="s">
        <v>404</v>
      </c>
      <c r="O10" s="18" t="n">
        <v>0</v>
      </c>
      <c r="P10" s="20" t="n">
        <v>0</v>
      </c>
      <c r="Q10" s="18" t="n">
        <v>0</v>
      </c>
      <c r="R10" s="20" t="n">
        <v>0</v>
      </c>
      <c r="S10" s="18" t="n">
        <v>1.33803688</v>
      </c>
      <c r="T10" s="20" t="n">
        <v>0.66973775</v>
      </c>
    </row>
    <row r="11" spans="1:20">
      <c r="A11" s="15" t="s">
        <v>408</v>
      </c>
      <c r="B11" s="17" t="n">
        <v>7053</v>
      </c>
      <c r="C11" s="18">
        <f>(212.0/B11*100)</f>
        <v/>
      </c>
      <c r="D11" s="19" t="n">
        <v>6841</v>
      </c>
      <c r="E11" s="18" t="n">
        <v>3.12620236</v>
      </c>
      <c r="F11" s="20" t="n">
        <v>1.35018592</v>
      </c>
      <c r="G11" s="18" t="n">
        <v>37.41970212</v>
      </c>
      <c r="H11" s="20" t="n">
        <v>3.97444125</v>
      </c>
      <c r="I11" s="18" t="n">
        <v>57.14366209</v>
      </c>
      <c r="J11" s="20" t="n">
        <v>4.03166204</v>
      </c>
      <c r="K11" s="18" t="n">
        <v>0</v>
      </c>
      <c r="L11" s="20" t="n">
        <v>0</v>
      </c>
      <c r="M11" s="18" t="s">
        <v>404</v>
      </c>
      <c r="N11" s="20" t="s">
        <v>404</v>
      </c>
      <c r="O11" s="18" t="n">
        <v>0</v>
      </c>
      <c r="P11" s="20" t="n">
        <v>0</v>
      </c>
      <c r="Q11" s="18" t="n">
        <v>0</v>
      </c>
      <c r="R11" s="20" t="n">
        <v>0</v>
      </c>
      <c r="S11" s="18" t="n">
        <v>2.31043343</v>
      </c>
      <c r="T11" s="20" t="n">
        <v>1.35032751</v>
      </c>
    </row>
    <row r="12" spans="1:20">
      <c r="A12" s="15" t="s">
        <v>409</v>
      </c>
      <c r="B12" s="17" t="n">
        <v>6894</v>
      </c>
      <c r="C12" s="18">
        <f>(106.0/B12*100)</f>
        <v/>
      </c>
      <c r="D12" s="19" t="n">
        <v>6788</v>
      </c>
      <c r="E12" s="18" t="n">
        <v>0.21353541</v>
      </c>
      <c r="F12" s="20" t="n">
        <v>0.17575797</v>
      </c>
      <c r="G12" s="18" t="n">
        <v>58.71116885</v>
      </c>
      <c r="H12" s="20" t="n">
        <v>3.02303103</v>
      </c>
      <c r="I12" s="18" t="n">
        <v>40.6691662</v>
      </c>
      <c r="J12" s="20" t="n">
        <v>2.95332148</v>
      </c>
      <c r="K12" s="18" t="n">
        <v>0</v>
      </c>
      <c r="L12" s="20" t="n">
        <v>0</v>
      </c>
      <c r="M12" s="18" t="s">
        <v>404</v>
      </c>
      <c r="N12" s="20" t="s">
        <v>404</v>
      </c>
      <c r="O12" s="18" t="n">
        <v>0</v>
      </c>
      <c r="P12" s="20" t="n">
        <v>0</v>
      </c>
      <c r="Q12" s="18" t="n">
        <v>0</v>
      </c>
      <c r="R12" s="20" t="n">
        <v>0</v>
      </c>
      <c r="S12" s="18" t="n">
        <v>0.40612955</v>
      </c>
      <c r="T12" s="20" t="n">
        <v>0.36544958</v>
      </c>
    </row>
    <row r="13" spans="1:20">
      <c r="A13" s="15" t="s">
        <v>410</v>
      </c>
      <c r="B13" s="17" t="n">
        <v>7161</v>
      </c>
      <c r="C13" s="18">
        <f>(1175.0/B13*100)</f>
        <v/>
      </c>
      <c r="D13" s="19" t="n">
        <v>5986</v>
      </c>
      <c r="E13" s="18" t="n">
        <v>13.7396978</v>
      </c>
      <c r="F13" s="20" t="n">
        <v>2.68065448</v>
      </c>
      <c r="G13" s="18" t="n">
        <v>69.54209356</v>
      </c>
      <c r="H13" s="20" t="n">
        <v>3.82170812</v>
      </c>
      <c r="I13" s="18" t="n">
        <v>11.02774767</v>
      </c>
      <c r="J13" s="20" t="n">
        <v>2.48108201</v>
      </c>
      <c r="K13" s="18" t="n">
        <v>0</v>
      </c>
      <c r="L13" s="20" t="n">
        <v>0</v>
      </c>
      <c r="M13" s="18" t="s">
        <v>404</v>
      </c>
      <c r="N13" s="20" t="s">
        <v>404</v>
      </c>
      <c r="O13" s="18" t="n">
        <v>0</v>
      </c>
      <c r="P13" s="20" t="n">
        <v>0</v>
      </c>
      <c r="Q13" s="18" t="n">
        <v>0</v>
      </c>
      <c r="R13" s="20" t="n">
        <v>0</v>
      </c>
      <c r="S13" s="18" t="n">
        <v>5.69046097</v>
      </c>
      <c r="T13" s="20" t="n">
        <v>1.54956258</v>
      </c>
    </row>
    <row r="14" spans="1:20">
      <c r="A14" s="15" t="s">
        <v>411</v>
      </c>
      <c r="B14" s="17" t="n">
        <v>5587</v>
      </c>
      <c r="C14" s="18">
        <f>(0.0/B14*100)</f>
        <v/>
      </c>
      <c r="D14" s="19" t="n">
        <v>5587</v>
      </c>
      <c r="E14" s="18" t="n">
        <v>3.25707679</v>
      </c>
      <c r="F14" s="20" t="n">
        <v>1.11655865</v>
      </c>
      <c r="G14" s="18" t="n">
        <v>43.77793421</v>
      </c>
      <c r="H14" s="20" t="n">
        <v>2.8033058</v>
      </c>
      <c r="I14" s="18" t="n">
        <v>52.65654322</v>
      </c>
      <c r="J14" s="20" t="n">
        <v>2.7831279</v>
      </c>
      <c r="K14" s="18" t="n">
        <v>0</v>
      </c>
      <c r="L14" s="20" t="n">
        <v>0</v>
      </c>
      <c r="M14" s="18" t="s">
        <v>404</v>
      </c>
      <c r="N14" s="20" t="s">
        <v>404</v>
      </c>
      <c r="O14" s="18" t="n">
        <v>0</v>
      </c>
      <c r="P14" s="20" t="n">
        <v>0</v>
      </c>
      <c r="Q14" s="18" t="n">
        <v>0</v>
      </c>
      <c r="R14" s="20" t="n">
        <v>0</v>
      </c>
      <c r="S14" s="18" t="n">
        <v>0.30844578</v>
      </c>
      <c r="T14" s="20" t="n">
        <v>0.25872932</v>
      </c>
    </row>
    <row r="15" spans="1:20">
      <c r="A15" s="15" t="s">
        <v>412</v>
      </c>
      <c r="B15" s="17" t="n">
        <v>5882</v>
      </c>
      <c r="C15" s="18">
        <f>(0.0/B15*100)</f>
        <v/>
      </c>
      <c r="D15" s="19" t="n">
        <v>5882</v>
      </c>
      <c r="E15" s="18" t="n">
        <v>4.67057583</v>
      </c>
      <c r="F15" s="20" t="n">
        <v>1.73836111</v>
      </c>
      <c r="G15" s="18" t="n">
        <v>51.64798928</v>
      </c>
      <c r="H15" s="20" t="n">
        <v>3.83443855</v>
      </c>
      <c r="I15" s="18" t="n">
        <v>41.02926174</v>
      </c>
      <c r="J15" s="20" t="n">
        <v>3.85824124</v>
      </c>
      <c r="K15" s="18" t="n">
        <v>0</v>
      </c>
      <c r="L15" s="20" t="n">
        <v>0</v>
      </c>
      <c r="M15" s="18" t="s">
        <v>404</v>
      </c>
      <c r="N15" s="20" t="s">
        <v>404</v>
      </c>
      <c r="O15" s="18" t="n">
        <v>0</v>
      </c>
      <c r="P15" s="20" t="n">
        <v>0</v>
      </c>
      <c r="Q15" s="18" t="n">
        <v>0</v>
      </c>
      <c r="R15" s="20" t="n">
        <v>0</v>
      </c>
      <c r="S15" s="18" t="n">
        <v>2.65217315</v>
      </c>
      <c r="T15" s="20" t="n">
        <v>1.3009623</v>
      </c>
    </row>
    <row r="16" spans="1:20">
      <c r="A16" s="15" t="s">
        <v>413</v>
      </c>
      <c r="B16" s="17" t="n">
        <v>6108</v>
      </c>
      <c r="C16" s="18">
        <f>(495.0/B16*100)</f>
        <v/>
      </c>
      <c r="D16" s="19" t="n">
        <v>5613</v>
      </c>
      <c r="E16" s="18" t="n">
        <v>1.13257975</v>
      </c>
      <c r="F16" s="20" t="n">
        <v>0.70112292</v>
      </c>
      <c r="G16" s="18" t="n">
        <v>44.12410615</v>
      </c>
      <c r="H16" s="20" t="n">
        <v>3.32235828</v>
      </c>
      <c r="I16" s="18" t="n">
        <v>50.13749284</v>
      </c>
      <c r="J16" s="20" t="n">
        <v>3.38080188</v>
      </c>
      <c r="K16" s="18" t="n">
        <v>0</v>
      </c>
      <c r="L16" s="20" t="n">
        <v>0</v>
      </c>
      <c r="M16" s="18" t="s">
        <v>404</v>
      </c>
      <c r="N16" s="20" t="s">
        <v>404</v>
      </c>
      <c r="O16" s="18" t="n">
        <v>0</v>
      </c>
      <c r="P16" s="20" t="n">
        <v>0</v>
      </c>
      <c r="Q16" s="18" t="n">
        <v>0</v>
      </c>
      <c r="R16" s="20" t="n">
        <v>0</v>
      </c>
      <c r="S16" s="18" t="n">
        <v>4.60582126</v>
      </c>
      <c r="T16" s="20" t="n">
        <v>1.22447212</v>
      </c>
    </row>
    <row r="17" spans="1:20">
      <c r="A17" s="15" t="s">
        <v>414</v>
      </c>
      <c r="B17" s="17" t="n">
        <v>6504</v>
      </c>
      <c r="C17" s="18">
        <f>(1325.0/B17*100)</f>
        <v/>
      </c>
      <c r="D17" s="19" t="n">
        <v>5179</v>
      </c>
      <c r="E17" s="18" t="n">
        <v>5.40663105</v>
      </c>
      <c r="F17" s="20" t="n">
        <v>1.70361926</v>
      </c>
      <c r="G17" s="18" t="n">
        <v>37.13627014</v>
      </c>
      <c r="H17" s="20" t="n">
        <v>3.70189447</v>
      </c>
      <c r="I17" s="18" t="n">
        <v>50.98687199</v>
      </c>
      <c r="J17" s="20" t="n">
        <v>3.70476637</v>
      </c>
      <c r="K17" s="18" t="n">
        <v>0</v>
      </c>
      <c r="L17" s="20" t="n">
        <v>0</v>
      </c>
      <c r="M17" s="18" t="s">
        <v>404</v>
      </c>
      <c r="N17" s="20" t="s">
        <v>404</v>
      </c>
      <c r="O17" s="18" t="n">
        <v>0</v>
      </c>
      <c r="P17" s="20" t="n">
        <v>0</v>
      </c>
      <c r="Q17" s="18" t="n">
        <v>0</v>
      </c>
      <c r="R17" s="20" t="n">
        <v>0</v>
      </c>
      <c r="S17" s="18" t="n">
        <v>6.47022682</v>
      </c>
      <c r="T17" s="20" t="n">
        <v>1.6140441</v>
      </c>
    </row>
    <row r="18" spans="1:20">
      <c r="A18" s="15" t="s">
        <v>415</v>
      </c>
      <c r="B18" s="17" t="n">
        <v>5532</v>
      </c>
      <c r="C18" s="18">
        <f>(0.0/B18*100)</f>
        <v/>
      </c>
      <c r="D18" s="19" t="n">
        <v>5532</v>
      </c>
      <c r="E18" s="18" t="n">
        <v>1.93925607</v>
      </c>
      <c r="F18" s="20" t="n">
        <v>0.98481591</v>
      </c>
      <c r="G18" s="18" t="n">
        <v>21.97729525</v>
      </c>
      <c r="H18" s="20" t="n">
        <v>3.37431284</v>
      </c>
      <c r="I18" s="18" t="n">
        <v>76.08344868</v>
      </c>
      <c r="J18" s="20" t="n">
        <v>3.41455667</v>
      </c>
      <c r="K18" s="18" t="n">
        <v>0</v>
      </c>
      <c r="L18" s="20" t="n">
        <v>0</v>
      </c>
      <c r="M18" s="18" t="s">
        <v>404</v>
      </c>
      <c r="N18" s="20" t="s">
        <v>404</v>
      </c>
      <c r="O18" s="18" t="n">
        <v>0</v>
      </c>
      <c r="P18" s="20" t="n">
        <v>0</v>
      </c>
      <c r="Q18" s="18" t="n">
        <v>0</v>
      </c>
      <c r="R18" s="20" t="n">
        <v>0</v>
      </c>
      <c r="S18" s="18" t="n">
        <v>0</v>
      </c>
      <c r="T18" s="20" t="n">
        <v>0</v>
      </c>
    </row>
    <row r="19" spans="1:20">
      <c r="A19" s="15" t="s">
        <v>416</v>
      </c>
      <c r="B19" s="17" t="n">
        <v>5658</v>
      </c>
      <c r="C19" s="18">
        <f>(327.0/B19*100)</f>
        <v/>
      </c>
      <c r="D19" s="19" t="n">
        <v>5331</v>
      </c>
      <c r="E19" s="18" t="n">
        <v>0.15864839</v>
      </c>
      <c r="F19" s="20" t="n">
        <v>0.15316485</v>
      </c>
      <c r="G19" s="18" t="n">
        <v>73.87271412</v>
      </c>
      <c r="H19" s="20" t="n">
        <v>3.01300769</v>
      </c>
      <c r="I19" s="18" t="n">
        <v>25.03380818</v>
      </c>
      <c r="J19" s="20" t="n">
        <v>2.97759399</v>
      </c>
      <c r="K19" s="18" t="n">
        <v>0</v>
      </c>
      <c r="L19" s="20" t="n">
        <v>0</v>
      </c>
      <c r="M19" s="18" t="s">
        <v>404</v>
      </c>
      <c r="N19" s="20" t="s">
        <v>404</v>
      </c>
      <c r="O19" s="18" t="n">
        <v>0</v>
      </c>
      <c r="P19" s="20" t="n">
        <v>0</v>
      </c>
      <c r="Q19" s="18" t="n">
        <v>0</v>
      </c>
      <c r="R19" s="20" t="n">
        <v>0</v>
      </c>
      <c r="S19" s="18" t="n">
        <v>0.9348293</v>
      </c>
      <c r="T19" s="20" t="n">
        <v>0.62505408</v>
      </c>
    </row>
    <row r="20" spans="1:20">
      <c r="A20" s="15" t="s">
        <v>417</v>
      </c>
      <c r="B20" s="17" t="n">
        <v>3371</v>
      </c>
      <c r="C20" s="18">
        <f>(24.0/B20*100)</f>
        <v/>
      </c>
      <c r="D20" s="19" t="n">
        <v>3347</v>
      </c>
      <c r="E20" s="18" t="n">
        <v>0</v>
      </c>
      <c r="F20" s="20" t="n">
        <v>0</v>
      </c>
      <c r="G20" s="18" t="n">
        <v>56.64990756</v>
      </c>
      <c r="H20" s="20" t="n">
        <v>0.23971189</v>
      </c>
      <c r="I20" s="18" t="n">
        <v>39.91838029</v>
      </c>
      <c r="J20" s="20" t="n">
        <v>0.2086924</v>
      </c>
      <c r="K20" s="18" t="n">
        <v>0</v>
      </c>
      <c r="L20" s="20" t="n">
        <v>0</v>
      </c>
      <c r="M20" s="18" t="s">
        <v>404</v>
      </c>
      <c r="N20" s="20" t="s">
        <v>404</v>
      </c>
      <c r="O20" s="18" t="n">
        <v>0</v>
      </c>
      <c r="P20" s="20" t="n">
        <v>0</v>
      </c>
      <c r="Q20" s="18" t="n">
        <v>0</v>
      </c>
      <c r="R20" s="20" t="n">
        <v>0</v>
      </c>
      <c r="S20" s="18" t="n">
        <v>3.43171215</v>
      </c>
      <c r="T20" s="20" t="n">
        <v>0.10474164</v>
      </c>
    </row>
    <row r="21" spans="1:20">
      <c r="A21" s="15" t="s">
        <v>418</v>
      </c>
      <c r="B21" s="17" t="n">
        <v>5741</v>
      </c>
      <c r="C21" s="18">
        <f>(0.0/B21*100)</f>
        <v/>
      </c>
      <c r="D21" s="19" t="n">
        <v>5741</v>
      </c>
      <c r="E21" s="18" t="n">
        <v>2.01796428</v>
      </c>
      <c r="F21" s="20" t="n">
        <v>1.04811513</v>
      </c>
      <c r="G21" s="18" t="n">
        <v>50.21212512</v>
      </c>
      <c r="H21" s="20" t="n">
        <v>3.91152592</v>
      </c>
      <c r="I21" s="18" t="n">
        <v>39.86609761</v>
      </c>
      <c r="J21" s="20" t="n">
        <v>3.66615594</v>
      </c>
      <c r="K21" s="18" t="n">
        <v>0</v>
      </c>
      <c r="L21" s="20" t="n">
        <v>0</v>
      </c>
      <c r="M21" s="18" t="s">
        <v>404</v>
      </c>
      <c r="N21" s="20" t="s">
        <v>404</v>
      </c>
      <c r="O21" s="18" t="n">
        <v>0</v>
      </c>
      <c r="P21" s="20" t="n">
        <v>0</v>
      </c>
      <c r="Q21" s="18" t="n">
        <v>0</v>
      </c>
      <c r="R21" s="20" t="n">
        <v>0</v>
      </c>
      <c r="S21" s="18" t="n">
        <v>7.90381299</v>
      </c>
      <c r="T21" s="20" t="n">
        <v>2.26245294</v>
      </c>
    </row>
    <row r="22" spans="1:20">
      <c r="A22" s="15" t="s">
        <v>419</v>
      </c>
      <c r="B22" s="17" t="n">
        <v>6598</v>
      </c>
      <c r="C22" s="18">
        <f>(0.0/B22*100)</f>
        <v/>
      </c>
      <c r="D22" s="19" t="n">
        <v>6598</v>
      </c>
      <c r="E22" s="18" t="n">
        <v>5.95267029</v>
      </c>
      <c r="F22" s="20" t="n">
        <v>2.12946122</v>
      </c>
      <c r="G22" s="18" t="n">
        <v>69.59543185</v>
      </c>
      <c r="H22" s="20" t="n">
        <v>3.69148136</v>
      </c>
      <c r="I22" s="18" t="n">
        <v>20.98604403</v>
      </c>
      <c r="J22" s="20" t="n">
        <v>3.34165843</v>
      </c>
      <c r="K22" s="18" t="n">
        <v>0</v>
      </c>
      <c r="L22" s="20" t="n">
        <v>0</v>
      </c>
      <c r="M22" s="18" t="s">
        <v>404</v>
      </c>
      <c r="N22" s="20" t="s">
        <v>404</v>
      </c>
      <c r="O22" s="18" t="n">
        <v>0</v>
      </c>
      <c r="P22" s="20" t="n">
        <v>0</v>
      </c>
      <c r="Q22" s="18" t="n">
        <v>0</v>
      </c>
      <c r="R22" s="20" t="n">
        <v>0</v>
      </c>
      <c r="S22" s="18" t="n">
        <v>3.46585383</v>
      </c>
      <c r="T22" s="20" t="n">
        <v>1.53058072</v>
      </c>
    </row>
    <row r="23" spans="1:20">
      <c r="A23" s="15" t="s">
        <v>420</v>
      </c>
      <c r="B23" s="17" t="n">
        <v>11583</v>
      </c>
      <c r="C23" s="18">
        <f>(3194.0/B23*100)</f>
        <v/>
      </c>
      <c r="D23" s="19" t="n">
        <v>8389</v>
      </c>
      <c r="E23" s="18" t="n">
        <v>17.28515613</v>
      </c>
      <c r="F23" s="20" t="n">
        <v>2.76291596</v>
      </c>
      <c r="G23" s="18" t="n">
        <v>14.84421016</v>
      </c>
      <c r="H23" s="20" t="n">
        <v>2.41736169</v>
      </c>
      <c r="I23" s="18" t="n">
        <v>61.8172083</v>
      </c>
      <c r="J23" s="20" t="n">
        <v>3.03664948</v>
      </c>
      <c r="K23" s="18" t="n">
        <v>0</v>
      </c>
      <c r="L23" s="20" t="n">
        <v>0</v>
      </c>
      <c r="M23" s="18" t="s">
        <v>404</v>
      </c>
      <c r="N23" s="20" t="s">
        <v>404</v>
      </c>
      <c r="O23" s="18" t="n">
        <v>0</v>
      </c>
      <c r="P23" s="20" t="n">
        <v>0</v>
      </c>
      <c r="Q23" s="18" t="n">
        <v>0</v>
      </c>
      <c r="R23" s="20" t="n">
        <v>0</v>
      </c>
      <c r="S23" s="18" t="n">
        <v>6.05342542</v>
      </c>
      <c r="T23" s="20" t="n">
        <v>1.76577194</v>
      </c>
    </row>
    <row r="24" spans="1:20">
      <c r="A24" s="15" t="s">
        <v>421</v>
      </c>
      <c r="B24" s="17" t="n">
        <v>6647</v>
      </c>
      <c r="C24" s="18">
        <f>(0.0/B24*100)</f>
        <v/>
      </c>
      <c r="D24" s="19" t="n">
        <v>6647</v>
      </c>
      <c r="E24" s="18" t="n">
        <v>0.53088704</v>
      </c>
      <c r="F24" s="20" t="n">
        <v>0.53044521</v>
      </c>
      <c r="G24" s="18" t="n">
        <v>48.9315678</v>
      </c>
      <c r="H24" s="20" t="n">
        <v>3.45669151</v>
      </c>
      <c r="I24" s="18" t="n">
        <v>50.53754516</v>
      </c>
      <c r="J24" s="20" t="n">
        <v>3.42455453</v>
      </c>
      <c r="K24" s="18" t="n">
        <v>0</v>
      </c>
      <c r="L24" s="20" t="n">
        <v>0</v>
      </c>
      <c r="M24" s="18" t="s">
        <v>404</v>
      </c>
      <c r="N24" s="20" t="s">
        <v>404</v>
      </c>
      <c r="O24" s="18" t="n">
        <v>0</v>
      </c>
      <c r="P24" s="20" t="n">
        <v>0</v>
      </c>
      <c r="Q24" s="18" t="n">
        <v>0</v>
      </c>
      <c r="R24" s="20" t="n">
        <v>0</v>
      </c>
      <c r="S24" s="18" t="n">
        <v>0</v>
      </c>
      <c r="T24" s="20" t="n">
        <v>0</v>
      </c>
    </row>
    <row r="25" spans="1:20">
      <c r="A25" s="15" t="s">
        <v>422</v>
      </c>
      <c r="B25" s="17" t="n">
        <v>5581</v>
      </c>
      <c r="C25" s="18">
        <f>(0.0/B25*100)</f>
        <v/>
      </c>
      <c r="D25" s="19" t="n">
        <v>5581</v>
      </c>
      <c r="E25" s="18" t="n">
        <v>1.57116225</v>
      </c>
      <c r="F25" s="20" t="n">
        <v>0.91889112</v>
      </c>
      <c r="G25" s="18" t="n">
        <v>53.7904749</v>
      </c>
      <c r="H25" s="20" t="n">
        <v>3.48431635</v>
      </c>
      <c r="I25" s="18" t="n">
        <v>44.04526205</v>
      </c>
      <c r="J25" s="20" t="n">
        <v>3.64872296</v>
      </c>
      <c r="K25" s="18" t="n">
        <v>0</v>
      </c>
      <c r="L25" s="20" t="n">
        <v>0</v>
      </c>
      <c r="M25" s="18" t="s">
        <v>404</v>
      </c>
      <c r="N25" s="20" t="s">
        <v>404</v>
      </c>
      <c r="O25" s="18" t="n">
        <v>0</v>
      </c>
      <c r="P25" s="20" t="n">
        <v>0</v>
      </c>
      <c r="Q25" s="18" t="n">
        <v>0</v>
      </c>
      <c r="R25" s="20" t="n">
        <v>0</v>
      </c>
      <c r="S25" s="18" t="n">
        <v>0.5931008</v>
      </c>
      <c r="T25" s="20" t="n">
        <v>0.59330217</v>
      </c>
    </row>
    <row r="26" spans="1:20">
      <c r="A26" s="15" t="s">
        <v>423</v>
      </c>
      <c r="B26" s="17" t="n">
        <v>4869</v>
      </c>
      <c r="C26" s="18">
        <f>(11.0/B26*100)</f>
        <v/>
      </c>
      <c r="D26" s="19" t="n">
        <v>4858</v>
      </c>
      <c r="E26" s="18" t="n">
        <v>1.61713282</v>
      </c>
      <c r="F26" s="20" t="n">
        <v>0.5431415000000001</v>
      </c>
      <c r="G26" s="18" t="n">
        <v>44.25163944</v>
      </c>
      <c r="H26" s="20" t="n">
        <v>2.90745084</v>
      </c>
      <c r="I26" s="18" t="n">
        <v>53.79327264</v>
      </c>
      <c r="J26" s="20" t="n">
        <v>2.98305371</v>
      </c>
      <c r="K26" s="18" t="n">
        <v>0</v>
      </c>
      <c r="L26" s="20" t="n">
        <v>0</v>
      </c>
      <c r="M26" s="18" t="s">
        <v>404</v>
      </c>
      <c r="N26" s="20" t="s">
        <v>404</v>
      </c>
      <c r="O26" s="18" t="n">
        <v>0</v>
      </c>
      <c r="P26" s="20" t="n">
        <v>0</v>
      </c>
      <c r="Q26" s="18" t="n">
        <v>0</v>
      </c>
      <c r="R26" s="20" t="n">
        <v>0</v>
      </c>
      <c r="S26" s="18" t="n">
        <v>0.3379551</v>
      </c>
      <c r="T26" s="20" t="n">
        <v>0.34629684</v>
      </c>
    </row>
    <row r="27" spans="1:20">
      <c r="A27" s="15" t="s">
        <v>424</v>
      </c>
      <c r="B27" s="17" t="n">
        <v>5299</v>
      </c>
      <c r="C27" s="18">
        <f>(0.0/B27*100)</f>
        <v/>
      </c>
      <c r="D27" s="19" t="n">
        <v>5299</v>
      </c>
      <c r="E27" s="18" t="n">
        <v>1.03761795</v>
      </c>
      <c r="F27" s="20" t="n">
        <v>0.01385937</v>
      </c>
      <c r="G27" s="18" t="n">
        <v>53.15132073</v>
      </c>
      <c r="H27" s="20" t="n">
        <v>0.1069313</v>
      </c>
      <c r="I27" s="18" t="n">
        <v>45.31467076</v>
      </c>
      <c r="J27" s="20" t="n">
        <v>0.10188087</v>
      </c>
      <c r="K27" s="18" t="n">
        <v>0</v>
      </c>
      <c r="L27" s="20" t="n">
        <v>0</v>
      </c>
      <c r="M27" s="18" t="s">
        <v>404</v>
      </c>
      <c r="N27" s="20" t="s">
        <v>404</v>
      </c>
      <c r="O27" s="18" t="n">
        <v>0</v>
      </c>
      <c r="P27" s="20" t="n">
        <v>0</v>
      </c>
      <c r="Q27" s="18" t="n">
        <v>0</v>
      </c>
      <c r="R27" s="20" t="n">
        <v>0</v>
      </c>
      <c r="S27" s="18" t="n">
        <v>0.49639057</v>
      </c>
      <c r="T27" s="20" t="n">
        <v>0.009421560000000001</v>
      </c>
    </row>
    <row r="28" spans="1:20">
      <c r="A28" s="15" t="s">
        <v>425</v>
      </c>
      <c r="B28" s="17" t="n">
        <v>7568</v>
      </c>
      <c r="C28" s="18">
        <f>(0.0/B28*100)</f>
        <v/>
      </c>
      <c r="D28" s="19" t="n">
        <v>7568</v>
      </c>
      <c r="E28" s="18" t="n">
        <v>9.909962439999999</v>
      </c>
      <c r="F28" s="20" t="n">
        <v>1.84896675</v>
      </c>
      <c r="G28" s="18" t="n">
        <v>48.59549864</v>
      </c>
      <c r="H28" s="20" t="n">
        <v>3.21069952</v>
      </c>
      <c r="I28" s="18" t="n">
        <v>39.13860298</v>
      </c>
      <c r="J28" s="20" t="n">
        <v>3.06769396</v>
      </c>
      <c r="K28" s="18" t="n">
        <v>0</v>
      </c>
      <c r="L28" s="20" t="n">
        <v>0</v>
      </c>
      <c r="M28" s="18" t="s">
        <v>404</v>
      </c>
      <c r="N28" s="20" t="s">
        <v>404</v>
      </c>
      <c r="O28" s="18" t="n">
        <v>0</v>
      </c>
      <c r="P28" s="20" t="n">
        <v>0</v>
      </c>
      <c r="Q28" s="18" t="n">
        <v>0</v>
      </c>
      <c r="R28" s="20" t="n">
        <v>0</v>
      </c>
      <c r="S28" s="18" t="n">
        <v>2.35593594</v>
      </c>
      <c r="T28" s="20" t="n">
        <v>1.04133532</v>
      </c>
    </row>
    <row r="29" spans="1:20">
      <c r="A29" s="15" t="s">
        <v>426</v>
      </c>
      <c r="B29" s="17" t="n">
        <v>5385</v>
      </c>
      <c r="C29" s="18">
        <f>(1123.0/B29*100)</f>
        <v/>
      </c>
      <c r="D29" s="19" t="n">
        <v>4262</v>
      </c>
      <c r="E29" s="18" t="n">
        <v>4.25299719</v>
      </c>
      <c r="F29" s="20" t="n">
        <v>1.86892299</v>
      </c>
      <c r="G29" s="18" t="n">
        <v>50.5285201</v>
      </c>
      <c r="H29" s="20" t="n">
        <v>4.49400565</v>
      </c>
      <c r="I29" s="18" t="n">
        <v>16.01904129</v>
      </c>
      <c r="J29" s="20" t="n">
        <v>3.0618197</v>
      </c>
      <c r="K29" s="18" t="n">
        <v>0</v>
      </c>
      <c r="L29" s="20" t="n">
        <v>0</v>
      </c>
      <c r="M29" s="18" t="s">
        <v>404</v>
      </c>
      <c r="N29" s="20" t="s">
        <v>404</v>
      </c>
      <c r="O29" s="18" t="n">
        <v>0</v>
      </c>
      <c r="P29" s="20" t="n">
        <v>0</v>
      </c>
      <c r="Q29" s="18" t="n">
        <v>0</v>
      </c>
      <c r="R29" s="20" t="n">
        <v>0</v>
      </c>
      <c r="S29" s="18" t="n">
        <v>29.19944141</v>
      </c>
      <c r="T29" s="20" t="n">
        <v>4.38159344</v>
      </c>
    </row>
    <row r="30" spans="1:20">
      <c r="A30" s="15" t="s">
        <v>427</v>
      </c>
      <c r="B30" s="17" t="n">
        <v>4520</v>
      </c>
      <c r="C30" s="18">
        <f>(1105.0/B30*100)</f>
        <v/>
      </c>
      <c r="D30" s="19" t="n">
        <v>3415</v>
      </c>
      <c r="E30" s="18" t="n">
        <v>10.44589215</v>
      </c>
      <c r="F30" s="20" t="n">
        <v>2.61130939</v>
      </c>
      <c r="G30" s="18" t="n">
        <v>73.91469540999999</v>
      </c>
      <c r="H30" s="20" t="n">
        <v>3.55567103</v>
      </c>
      <c r="I30" s="18" t="n">
        <v>12.15798109</v>
      </c>
      <c r="J30" s="20" t="n">
        <v>2.43579741</v>
      </c>
      <c r="K30" s="18" t="n">
        <v>0</v>
      </c>
      <c r="L30" s="20" t="n">
        <v>0</v>
      </c>
      <c r="M30" s="18" t="s">
        <v>404</v>
      </c>
      <c r="N30" s="20" t="s">
        <v>404</v>
      </c>
      <c r="O30" s="18" t="n">
        <v>0</v>
      </c>
      <c r="P30" s="20" t="n">
        <v>0</v>
      </c>
      <c r="Q30" s="18" t="n">
        <v>0</v>
      </c>
      <c r="R30" s="20" t="n">
        <v>0</v>
      </c>
      <c r="S30" s="18" t="n">
        <v>3.48143135</v>
      </c>
      <c r="T30" s="20" t="n">
        <v>1.40123608</v>
      </c>
    </row>
    <row r="31" spans="1:20">
      <c r="A31" s="15" t="s">
        <v>428</v>
      </c>
      <c r="B31" s="17" t="n">
        <v>5456</v>
      </c>
      <c r="C31" s="18">
        <f>(502.0/B31*100)</f>
        <v/>
      </c>
      <c r="D31" s="19" t="n">
        <v>4954</v>
      </c>
      <c r="E31" s="18" t="n">
        <v>2.65255849</v>
      </c>
      <c r="F31" s="20" t="n">
        <v>1.10857695</v>
      </c>
      <c r="G31" s="18" t="n">
        <v>46.45170053</v>
      </c>
      <c r="H31" s="20" t="n">
        <v>3.44174409</v>
      </c>
      <c r="I31" s="18" t="n">
        <v>38.63211878</v>
      </c>
      <c r="J31" s="20" t="n">
        <v>2.94910623</v>
      </c>
      <c r="K31" s="18" t="n">
        <v>0</v>
      </c>
      <c r="L31" s="20" t="n">
        <v>0</v>
      </c>
      <c r="M31" s="18" t="s">
        <v>404</v>
      </c>
      <c r="N31" s="20" t="s">
        <v>404</v>
      </c>
      <c r="O31" s="18" t="n">
        <v>0</v>
      </c>
      <c r="P31" s="20" t="n">
        <v>0</v>
      </c>
      <c r="Q31" s="18" t="n">
        <v>0</v>
      </c>
      <c r="R31" s="20" t="n">
        <v>0</v>
      </c>
      <c r="S31" s="18" t="n">
        <v>12.2636222</v>
      </c>
      <c r="T31" s="20" t="n">
        <v>2.27338691</v>
      </c>
    </row>
    <row r="32" spans="1:20">
      <c r="A32" s="15" t="s">
        <v>429</v>
      </c>
      <c r="B32" s="17" t="n">
        <v>4478</v>
      </c>
      <c r="C32" s="18">
        <f>(0.0/B32*100)</f>
        <v/>
      </c>
      <c r="D32" s="19" t="n">
        <v>4478</v>
      </c>
      <c r="E32" s="18" t="n">
        <v>3.0644301</v>
      </c>
      <c r="F32" s="20" t="n">
        <v>1.36286483</v>
      </c>
      <c r="G32" s="18" t="n">
        <v>77.35295342000001</v>
      </c>
      <c r="H32" s="20" t="n">
        <v>3.12545666</v>
      </c>
      <c r="I32" s="18" t="n">
        <v>17.84141258</v>
      </c>
      <c r="J32" s="20" t="n">
        <v>2.76505429</v>
      </c>
      <c r="K32" s="18" t="n">
        <v>0</v>
      </c>
      <c r="L32" s="20" t="n">
        <v>0</v>
      </c>
      <c r="M32" s="18" t="s">
        <v>404</v>
      </c>
      <c r="N32" s="20" t="s">
        <v>404</v>
      </c>
      <c r="O32" s="18" t="n">
        <v>0</v>
      </c>
      <c r="P32" s="20" t="n">
        <v>0</v>
      </c>
      <c r="Q32" s="18" t="n">
        <v>0</v>
      </c>
      <c r="R32" s="20" t="n">
        <v>0</v>
      </c>
      <c r="S32" s="18" t="n">
        <v>1.7412039</v>
      </c>
      <c r="T32" s="20" t="n">
        <v>0.99347466</v>
      </c>
    </row>
    <row r="33" spans="1:20">
      <c r="A33" s="15" t="s">
        <v>430</v>
      </c>
      <c r="B33" s="17" t="n">
        <v>7325</v>
      </c>
      <c r="C33" s="18">
        <f>(29.0/B33*100)</f>
        <v/>
      </c>
      <c r="D33" s="19" t="n">
        <v>7296</v>
      </c>
      <c r="E33" s="18" t="n">
        <v>4.29310081</v>
      </c>
      <c r="F33" s="20" t="n">
        <v>1.52747828</v>
      </c>
      <c r="G33" s="18" t="n">
        <v>14.72944229</v>
      </c>
      <c r="H33" s="20" t="n">
        <v>2.53140101</v>
      </c>
      <c r="I33" s="18" t="n">
        <v>70.48005369000001</v>
      </c>
      <c r="J33" s="20" t="n">
        <v>3.05870357</v>
      </c>
      <c r="K33" s="18" t="n">
        <v>0</v>
      </c>
      <c r="L33" s="20" t="n">
        <v>0</v>
      </c>
      <c r="M33" s="18" t="s">
        <v>404</v>
      </c>
      <c r="N33" s="20" t="s">
        <v>404</v>
      </c>
      <c r="O33" s="18" t="n">
        <v>0</v>
      </c>
      <c r="P33" s="20" t="n">
        <v>0</v>
      </c>
      <c r="Q33" s="18" t="n">
        <v>0</v>
      </c>
      <c r="R33" s="20" t="n">
        <v>0</v>
      </c>
      <c r="S33" s="18" t="n">
        <v>10.49740321</v>
      </c>
      <c r="T33" s="20" t="n">
        <v>1.59867529</v>
      </c>
    </row>
    <row r="34" spans="1:20">
      <c r="A34" s="15" t="s">
        <v>431</v>
      </c>
      <c r="B34" s="17" t="n">
        <v>6350</v>
      </c>
      <c r="C34" s="18">
        <f>(0.0/B34*100)</f>
        <v/>
      </c>
      <c r="D34" s="19" t="n">
        <v>6350</v>
      </c>
      <c r="E34" s="18" t="n">
        <v>1.76612218</v>
      </c>
      <c r="F34" s="20" t="n">
        <v>0.8292321</v>
      </c>
      <c r="G34" s="18" t="n">
        <v>56.78757696</v>
      </c>
      <c r="H34" s="20" t="n">
        <v>2.91309494</v>
      </c>
      <c r="I34" s="18" t="n">
        <v>40.81580191</v>
      </c>
      <c r="J34" s="20" t="n">
        <v>2.88339251</v>
      </c>
      <c r="K34" s="18" t="n">
        <v>0</v>
      </c>
      <c r="L34" s="20" t="n">
        <v>0</v>
      </c>
      <c r="M34" s="18" t="s">
        <v>404</v>
      </c>
      <c r="N34" s="20" t="s">
        <v>404</v>
      </c>
      <c r="O34" s="18" t="n">
        <v>0</v>
      </c>
      <c r="P34" s="20" t="n">
        <v>0</v>
      </c>
      <c r="Q34" s="18" t="n">
        <v>0</v>
      </c>
      <c r="R34" s="20" t="n">
        <v>0</v>
      </c>
      <c r="S34" s="18" t="n">
        <v>0.63049895</v>
      </c>
      <c r="T34" s="20" t="n">
        <v>0.51533019</v>
      </c>
    </row>
    <row r="35" spans="1:20">
      <c r="A35" s="15" t="s">
        <v>432</v>
      </c>
      <c r="B35" s="17" t="n">
        <v>6406</v>
      </c>
      <c r="C35" s="18">
        <f>(443.0/B35*100)</f>
        <v/>
      </c>
      <c r="D35" s="19" t="n">
        <v>5963</v>
      </c>
      <c r="E35" s="18" t="n">
        <v>10.6311326</v>
      </c>
      <c r="F35" s="20" t="n">
        <v>0.45794437</v>
      </c>
      <c r="G35" s="18" t="n">
        <v>40.13143399</v>
      </c>
      <c r="H35" s="20" t="n">
        <v>0.57352457</v>
      </c>
      <c r="I35" s="18" t="n">
        <v>48.19458704</v>
      </c>
      <c r="J35" s="20" t="n">
        <v>0.34337594</v>
      </c>
      <c r="K35" s="18" t="n">
        <v>0</v>
      </c>
      <c r="L35" s="20" t="n">
        <v>0</v>
      </c>
      <c r="M35" s="18" t="s">
        <v>404</v>
      </c>
      <c r="N35" s="20" t="s">
        <v>404</v>
      </c>
      <c r="O35" s="18" t="n">
        <v>0</v>
      </c>
      <c r="P35" s="20" t="n">
        <v>0</v>
      </c>
      <c r="Q35" s="18" t="n">
        <v>0</v>
      </c>
      <c r="R35" s="20" t="n">
        <v>0</v>
      </c>
      <c r="S35" s="18" t="n">
        <v>1.04284637</v>
      </c>
      <c r="T35" s="20" t="n">
        <v>0.11529018</v>
      </c>
    </row>
    <row r="36" spans="1:20">
      <c r="A36" s="15" t="s">
        <v>433</v>
      </c>
      <c r="B36" s="17" t="n">
        <v>6736</v>
      </c>
      <c r="C36" s="18">
        <f>(10.0/B36*100)</f>
        <v/>
      </c>
      <c r="D36" s="19" t="n">
        <v>6726</v>
      </c>
      <c r="E36" s="18" t="n">
        <v>3.58092979</v>
      </c>
      <c r="F36" s="20" t="n">
        <v>1.46010413</v>
      </c>
      <c r="G36" s="18" t="n">
        <v>33.1412611</v>
      </c>
      <c r="H36" s="20" t="n">
        <v>3.36643153</v>
      </c>
      <c r="I36" s="18" t="n">
        <v>62.51516679</v>
      </c>
      <c r="J36" s="20" t="n">
        <v>3.4765068</v>
      </c>
      <c r="K36" s="18" t="n">
        <v>0</v>
      </c>
      <c r="L36" s="20" t="n">
        <v>0</v>
      </c>
      <c r="M36" s="18" t="s">
        <v>404</v>
      </c>
      <c r="N36" s="20" t="s">
        <v>404</v>
      </c>
      <c r="O36" s="18" t="n">
        <v>0</v>
      </c>
      <c r="P36" s="20" t="n">
        <v>0</v>
      </c>
      <c r="Q36" s="18" t="n">
        <v>0</v>
      </c>
      <c r="R36" s="20" t="n">
        <v>0</v>
      </c>
      <c r="S36" s="18" t="n">
        <v>0.76264231</v>
      </c>
      <c r="T36" s="20" t="n">
        <v>0.5981782</v>
      </c>
    </row>
    <row r="37" spans="1:20">
      <c r="A37" s="15" t="s">
        <v>434</v>
      </c>
      <c r="B37" s="17" t="n">
        <v>5458</v>
      </c>
      <c r="C37" s="18">
        <f>(0.0/B37*100)</f>
        <v/>
      </c>
      <c r="D37" s="19" t="n">
        <v>5458</v>
      </c>
      <c r="E37" s="18" t="n">
        <v>3.70499654</v>
      </c>
      <c r="F37" s="20" t="n">
        <v>1.26764561</v>
      </c>
      <c r="G37" s="18" t="n">
        <v>43.34315426</v>
      </c>
      <c r="H37" s="20" t="n">
        <v>4.10928612</v>
      </c>
      <c r="I37" s="18" t="n">
        <v>52.9518492</v>
      </c>
      <c r="J37" s="20" t="n">
        <v>4.02124137</v>
      </c>
      <c r="K37" s="18" t="n">
        <v>0</v>
      </c>
      <c r="L37" s="20" t="n">
        <v>0</v>
      </c>
      <c r="M37" s="18" t="s">
        <v>404</v>
      </c>
      <c r="N37" s="20" t="s">
        <v>404</v>
      </c>
      <c r="O37" s="18" t="n">
        <v>0</v>
      </c>
      <c r="P37" s="20" t="n">
        <v>0</v>
      </c>
      <c r="Q37" s="18" t="n">
        <v>0</v>
      </c>
      <c r="R37" s="20" t="n">
        <v>0</v>
      </c>
      <c r="S37" s="18" t="n">
        <v>0</v>
      </c>
      <c r="T37" s="20" t="n">
        <v>0</v>
      </c>
    </row>
    <row r="38" spans="1:20">
      <c r="A38" s="15" t="s">
        <v>435</v>
      </c>
      <c r="B38" s="17" t="n">
        <v>5860</v>
      </c>
      <c r="C38" s="18">
        <f>(268.0/B38*100)</f>
        <v/>
      </c>
      <c r="D38" s="19" t="n">
        <v>5592</v>
      </c>
      <c r="E38" s="18" t="n">
        <v>3.35313334</v>
      </c>
      <c r="F38" s="20" t="n">
        <v>1.45717664</v>
      </c>
      <c r="G38" s="18" t="n">
        <v>51.2326748</v>
      </c>
      <c r="H38" s="20" t="n">
        <v>3.79100207</v>
      </c>
      <c r="I38" s="18" t="n">
        <v>44.22865027</v>
      </c>
      <c r="J38" s="20" t="n">
        <v>3.7065903</v>
      </c>
      <c r="K38" s="18" t="n">
        <v>0</v>
      </c>
      <c r="L38" s="20" t="n">
        <v>0</v>
      </c>
      <c r="M38" s="18" t="s">
        <v>404</v>
      </c>
      <c r="N38" s="20" t="s">
        <v>404</v>
      </c>
      <c r="O38" s="18" t="n">
        <v>0</v>
      </c>
      <c r="P38" s="20" t="n">
        <v>0</v>
      </c>
      <c r="Q38" s="18" t="n">
        <v>0</v>
      </c>
      <c r="R38" s="20" t="n">
        <v>0</v>
      </c>
      <c r="S38" s="18" t="n">
        <v>1.1855416</v>
      </c>
      <c r="T38" s="20" t="n">
        <v>0.7834571299999999</v>
      </c>
    </row>
    <row r="39" spans="1:20">
      <c r="A39" s="15" t="s">
        <v>436</v>
      </c>
      <c r="B39" s="17" t="n">
        <v>5895</v>
      </c>
      <c r="C39" s="18">
        <f>(0.0/B39*100)</f>
        <v/>
      </c>
      <c r="D39" s="19" t="n">
        <v>5895</v>
      </c>
      <c r="E39" s="18" t="n">
        <v>1.81251044</v>
      </c>
      <c r="F39" s="20" t="n">
        <v>1.00904122</v>
      </c>
      <c r="G39" s="18" t="n">
        <v>30.37518272</v>
      </c>
      <c r="H39" s="20" t="n">
        <v>4.26221017</v>
      </c>
      <c r="I39" s="18" t="n">
        <v>67.60293248000001</v>
      </c>
      <c r="J39" s="20" t="n">
        <v>4.2117338</v>
      </c>
      <c r="K39" s="18" t="n">
        <v>0</v>
      </c>
      <c r="L39" s="20" t="n">
        <v>0</v>
      </c>
      <c r="M39" s="18" t="s">
        <v>404</v>
      </c>
      <c r="N39" s="20" t="s">
        <v>404</v>
      </c>
      <c r="O39" s="18" t="n">
        <v>0</v>
      </c>
      <c r="P39" s="20" t="n">
        <v>0</v>
      </c>
      <c r="Q39" s="18" t="n">
        <v>0</v>
      </c>
      <c r="R39" s="20" t="n">
        <v>0</v>
      </c>
      <c r="S39" s="18" t="n">
        <v>0.20937436</v>
      </c>
      <c r="T39" s="20" t="n">
        <v>0.19568715</v>
      </c>
    </row>
    <row r="40" spans="1:20">
      <c r="A40" s="15" t="s">
        <v>437</v>
      </c>
      <c r="B40" s="17" t="n">
        <v>14157</v>
      </c>
      <c r="C40" s="18">
        <f>(3029.0/B40*100)</f>
        <v/>
      </c>
      <c r="D40" s="19" t="n">
        <v>11128</v>
      </c>
      <c r="E40" s="18" t="n">
        <v>7.21589455</v>
      </c>
      <c r="F40" s="20" t="n">
        <v>2.16035094</v>
      </c>
      <c r="G40" s="18" t="n">
        <v>69.01025695</v>
      </c>
      <c r="H40" s="20" t="n">
        <v>3.80480311</v>
      </c>
      <c r="I40" s="18" t="n">
        <v>19.89937547</v>
      </c>
      <c r="J40" s="20" t="n">
        <v>3.24325995</v>
      </c>
      <c r="K40" s="18" t="n">
        <v>0</v>
      </c>
      <c r="L40" s="20" t="n">
        <v>0</v>
      </c>
      <c r="M40" s="18" t="s">
        <v>404</v>
      </c>
      <c r="N40" s="20" t="s">
        <v>404</v>
      </c>
      <c r="O40" s="18" t="n">
        <v>0</v>
      </c>
      <c r="P40" s="20" t="n">
        <v>0</v>
      </c>
      <c r="Q40" s="18" t="n">
        <v>0</v>
      </c>
      <c r="R40" s="20" t="n">
        <v>0</v>
      </c>
      <c r="S40" s="18" t="n">
        <v>3.87447302</v>
      </c>
      <c r="T40" s="20" t="n">
        <v>1.27085393</v>
      </c>
    </row>
    <row r="41" spans="1:20">
      <c r="A41" s="15" t="s">
        <v>438</v>
      </c>
      <c r="B41" s="17" t="n">
        <v>5712</v>
      </c>
      <c r="C41" s="18">
        <f>(99.0/B41*100)</f>
        <v/>
      </c>
      <c r="D41" s="19" t="n">
        <v>5613</v>
      </c>
      <c r="E41" s="18" t="n">
        <v>8.684901480000001</v>
      </c>
      <c r="F41" s="20" t="n">
        <v>2.10695623</v>
      </c>
      <c r="G41" s="18" t="n">
        <v>60.97692533</v>
      </c>
      <c r="H41" s="20" t="n">
        <v>3.74012426</v>
      </c>
      <c r="I41" s="18" t="n">
        <v>28.93113729</v>
      </c>
      <c r="J41" s="20" t="n">
        <v>3.48266262</v>
      </c>
      <c r="K41" s="18" t="n">
        <v>0</v>
      </c>
      <c r="L41" s="20" t="n">
        <v>0</v>
      </c>
      <c r="M41" s="18" t="s">
        <v>404</v>
      </c>
      <c r="N41" s="20" t="s">
        <v>404</v>
      </c>
      <c r="O41" s="18" t="n">
        <v>0</v>
      </c>
      <c r="P41" s="20" t="n">
        <v>0</v>
      </c>
      <c r="Q41" s="18" t="n">
        <v>0</v>
      </c>
      <c r="R41" s="20" t="n">
        <v>0</v>
      </c>
      <c r="S41" s="18" t="n">
        <v>1.4070359</v>
      </c>
      <c r="T41" s="20" t="n">
        <v>0.87894861</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15.61647042</v>
      </c>
      <c r="F44" s="20" t="n">
        <v>2.59808965</v>
      </c>
      <c r="G44" s="18" t="n">
        <v>40.06371489</v>
      </c>
      <c r="H44" s="20" t="n">
        <v>4.56900846</v>
      </c>
      <c r="I44" s="18" t="n">
        <v>41.71670112</v>
      </c>
      <c r="J44" s="20" t="n">
        <v>4.26585337</v>
      </c>
      <c r="K44" s="18" t="n">
        <v>0</v>
      </c>
      <c r="L44" s="20" t="n">
        <v>0</v>
      </c>
      <c r="M44" s="18" t="s">
        <v>404</v>
      </c>
      <c r="N44" s="20" t="s">
        <v>404</v>
      </c>
      <c r="O44" s="18" t="n">
        <v>0</v>
      </c>
      <c r="P44" s="20" t="n">
        <v>0</v>
      </c>
      <c r="Q44" s="18" t="n">
        <v>0</v>
      </c>
      <c r="R44" s="20" t="n">
        <v>0</v>
      </c>
      <c r="S44" s="18" t="n">
        <v>2.60311358</v>
      </c>
      <c r="T44" s="20" t="n">
        <v>1.18183117</v>
      </c>
    </row>
    <row r="45" spans="1:20">
      <c r="A45" s="15" t="s">
        <v>442</v>
      </c>
      <c r="B45" s="17" t="n">
        <v>5519</v>
      </c>
      <c r="C45" s="18">
        <f>(0.0/B45*100)</f>
        <v/>
      </c>
      <c r="D45" s="19" t="n">
        <v>5519</v>
      </c>
      <c r="E45" s="18" t="n">
        <v>32.22125993</v>
      </c>
      <c r="F45" s="20" t="n">
        <v>3.86834926</v>
      </c>
      <c r="G45" s="18" t="n">
        <v>24.23157304</v>
      </c>
      <c r="H45" s="20" t="n">
        <v>3.38053131</v>
      </c>
      <c r="I45" s="18" t="n">
        <v>40.97985972</v>
      </c>
      <c r="J45" s="20" t="n">
        <v>4.14799368</v>
      </c>
      <c r="K45" s="18" t="n">
        <v>0</v>
      </c>
      <c r="L45" s="20" t="n">
        <v>0</v>
      </c>
      <c r="M45" s="18" t="s">
        <v>404</v>
      </c>
      <c r="N45" s="20" t="s">
        <v>404</v>
      </c>
      <c r="O45" s="18" t="n">
        <v>0</v>
      </c>
      <c r="P45" s="20" t="n">
        <v>0</v>
      </c>
      <c r="Q45" s="18" t="n">
        <v>0</v>
      </c>
      <c r="R45" s="20" t="n">
        <v>0</v>
      </c>
      <c r="S45" s="18" t="n">
        <v>2.56730731</v>
      </c>
      <c r="T45" s="20" t="n">
        <v>1.17140424</v>
      </c>
    </row>
    <row r="46" spans="1:20">
      <c r="A46" s="15" t="s">
        <v>443</v>
      </c>
      <c r="B46" s="17" t="n">
        <v>23141</v>
      </c>
      <c r="C46" s="18">
        <f>(4196.0/B46*100)</f>
        <v/>
      </c>
      <c r="D46" s="19" t="n">
        <v>18945</v>
      </c>
      <c r="E46" s="18" t="n">
        <v>9.626554840000001</v>
      </c>
      <c r="F46" s="20" t="n">
        <v>1.70016948</v>
      </c>
      <c r="G46" s="18" t="n">
        <v>6.84153153</v>
      </c>
      <c r="H46" s="20" t="n">
        <v>1.1948142</v>
      </c>
      <c r="I46" s="18" t="n">
        <v>69.35415946000001</v>
      </c>
      <c r="J46" s="20" t="n">
        <v>2.14620472</v>
      </c>
      <c r="K46" s="18" t="n">
        <v>0</v>
      </c>
      <c r="L46" s="20" t="n">
        <v>0</v>
      </c>
      <c r="M46" s="18" t="s">
        <v>404</v>
      </c>
      <c r="N46" s="20" t="s">
        <v>404</v>
      </c>
      <c r="O46" s="18" t="n">
        <v>0</v>
      </c>
      <c r="P46" s="20" t="n">
        <v>0</v>
      </c>
      <c r="Q46" s="18" t="n">
        <v>0</v>
      </c>
      <c r="R46" s="20" t="n">
        <v>0</v>
      </c>
      <c r="S46" s="18" t="n">
        <v>14.17775417</v>
      </c>
      <c r="T46" s="20" t="n">
        <v>1.42583159</v>
      </c>
    </row>
    <row r="47" spans="1:20">
      <c r="A47" s="15" t="s">
        <v>444</v>
      </c>
      <c r="B47" s="17" t="n">
        <v>5928</v>
      </c>
      <c r="C47" s="18">
        <f>(0.0/B47*100)</f>
        <v/>
      </c>
      <c r="D47" s="19" t="n">
        <v>5928</v>
      </c>
      <c r="E47" s="18" t="n">
        <v>13.85897304</v>
      </c>
      <c r="F47" s="20" t="n">
        <v>2.93927847</v>
      </c>
      <c r="G47" s="18" t="n">
        <v>33.69578154</v>
      </c>
      <c r="H47" s="20" t="n">
        <v>3.29296555</v>
      </c>
      <c r="I47" s="18" t="n">
        <v>48.20699941</v>
      </c>
      <c r="J47" s="20" t="n">
        <v>3.58018849</v>
      </c>
      <c r="K47" s="18" t="n">
        <v>0</v>
      </c>
      <c r="L47" s="20" t="n">
        <v>0</v>
      </c>
      <c r="M47" s="18" t="s">
        <v>404</v>
      </c>
      <c r="N47" s="20" t="s">
        <v>404</v>
      </c>
      <c r="O47" s="18" t="n">
        <v>0</v>
      </c>
      <c r="P47" s="20" t="n">
        <v>0</v>
      </c>
      <c r="Q47" s="18" t="n">
        <v>0</v>
      </c>
      <c r="R47" s="20" t="n">
        <v>0</v>
      </c>
      <c r="S47" s="18" t="n">
        <v>4.23824601</v>
      </c>
      <c r="T47" s="20" t="n">
        <v>1.4683736</v>
      </c>
    </row>
    <row r="48" spans="1:20">
      <c r="A48" s="15" t="s">
        <v>445</v>
      </c>
      <c r="B48" s="17" t="n">
        <v>9841</v>
      </c>
      <c r="C48" s="18">
        <f>(40.0/B48*100)</f>
        <v/>
      </c>
      <c r="D48" s="19" t="n">
        <v>9801</v>
      </c>
      <c r="E48" s="18" t="n">
        <v>33.40634351</v>
      </c>
      <c r="F48" s="20" t="n">
        <v>3.73924671</v>
      </c>
      <c r="G48" s="18" t="n">
        <v>43.68967769</v>
      </c>
      <c r="H48" s="20" t="n">
        <v>4.11269878</v>
      </c>
      <c r="I48" s="18" t="n">
        <v>22.89968549</v>
      </c>
      <c r="J48" s="20" t="n">
        <v>3.22346227</v>
      </c>
      <c r="K48" s="18" t="n">
        <v>0</v>
      </c>
      <c r="L48" s="20" t="n">
        <v>0</v>
      </c>
      <c r="M48" s="18" t="s">
        <v>404</v>
      </c>
      <c r="N48" s="20" t="s">
        <v>404</v>
      </c>
      <c r="O48" s="18" t="n">
        <v>0</v>
      </c>
      <c r="P48" s="20" t="n">
        <v>0</v>
      </c>
      <c r="Q48" s="18" t="n">
        <v>0</v>
      </c>
      <c r="R48" s="20" t="n">
        <v>0</v>
      </c>
      <c r="S48" s="18" t="n">
        <v>0.00429331</v>
      </c>
      <c r="T48" s="20" t="n">
        <v>0.00013876</v>
      </c>
    </row>
    <row r="49" spans="1:20">
      <c r="A49" s="15" t="s">
        <v>446</v>
      </c>
      <c r="B49" s="17" t="n">
        <v>6349</v>
      </c>
      <c r="C49" s="18">
        <f>(52.0/B49*100)</f>
        <v/>
      </c>
      <c r="D49" s="19" t="n">
        <v>6297</v>
      </c>
      <c r="E49" s="18" t="n">
        <v>4.58431253</v>
      </c>
      <c r="F49" s="20" t="n">
        <v>1.50993861</v>
      </c>
      <c r="G49" s="18" t="n">
        <v>38.1648156</v>
      </c>
      <c r="H49" s="20" t="n">
        <v>4.13712888</v>
      </c>
      <c r="I49" s="18" t="n">
        <v>54.56918402</v>
      </c>
      <c r="J49" s="20" t="n">
        <v>4.38380643</v>
      </c>
      <c r="K49" s="18" t="n">
        <v>0</v>
      </c>
      <c r="L49" s="20" t="n">
        <v>0</v>
      </c>
      <c r="M49" s="18" t="s">
        <v>404</v>
      </c>
      <c r="N49" s="20" t="s">
        <v>404</v>
      </c>
      <c r="O49" s="18" t="n">
        <v>0</v>
      </c>
      <c r="P49" s="20" t="n">
        <v>0</v>
      </c>
      <c r="Q49" s="18" t="n">
        <v>0</v>
      </c>
      <c r="R49" s="20" t="n">
        <v>0</v>
      </c>
      <c r="S49" s="18" t="n">
        <v>2.68168785</v>
      </c>
      <c r="T49" s="20" t="n">
        <v>1.18102423</v>
      </c>
    </row>
    <row r="50" spans="1:20">
      <c r="A50" s="15" t="s">
        <v>447</v>
      </c>
      <c r="B50" s="17" t="n">
        <v>11795</v>
      </c>
      <c r="C50" s="18">
        <f>(1031.0/B50*100)</f>
        <v/>
      </c>
      <c r="D50" s="19" t="n">
        <v>10764</v>
      </c>
      <c r="E50" s="18" t="n">
        <v>13.52093918</v>
      </c>
      <c r="F50" s="20" t="n">
        <v>2.30226975</v>
      </c>
      <c r="G50" s="18" t="n">
        <v>21.84339279</v>
      </c>
      <c r="H50" s="20" t="n">
        <v>3.0308773</v>
      </c>
      <c r="I50" s="18" t="n">
        <v>57.02844888</v>
      </c>
      <c r="J50" s="20" t="n">
        <v>3.42367434</v>
      </c>
      <c r="K50" s="18" t="n">
        <v>0</v>
      </c>
      <c r="L50" s="20" t="n">
        <v>0</v>
      </c>
      <c r="M50" s="18" t="s">
        <v>404</v>
      </c>
      <c r="N50" s="20" t="s">
        <v>404</v>
      </c>
      <c r="O50" s="18" t="n">
        <v>0</v>
      </c>
      <c r="P50" s="20" t="n">
        <v>0</v>
      </c>
      <c r="Q50" s="18" t="n">
        <v>0</v>
      </c>
      <c r="R50" s="20" t="n">
        <v>0</v>
      </c>
      <c r="S50" s="18" t="n">
        <v>7.60721915</v>
      </c>
      <c r="T50" s="20" t="n">
        <v>1.69525417</v>
      </c>
    </row>
    <row r="51" spans="1:20">
      <c r="A51" s="15" t="s">
        <v>448</v>
      </c>
      <c r="B51" s="17" t="n">
        <v>6866</v>
      </c>
      <c r="C51" s="18">
        <f>(0.0/B51*100)</f>
        <v/>
      </c>
      <c r="D51" s="19" t="n">
        <v>6866</v>
      </c>
      <c r="E51" s="18" t="n">
        <v>51.70389591</v>
      </c>
      <c r="F51" s="20" t="n">
        <v>3.63646815</v>
      </c>
      <c r="G51" s="18" t="n">
        <v>19.10692753</v>
      </c>
      <c r="H51" s="20" t="n">
        <v>3.17494287</v>
      </c>
      <c r="I51" s="18" t="n">
        <v>24.52822856</v>
      </c>
      <c r="J51" s="20" t="n">
        <v>2.80952614</v>
      </c>
      <c r="K51" s="18" t="n">
        <v>0</v>
      </c>
      <c r="L51" s="20" t="n">
        <v>0</v>
      </c>
      <c r="M51" s="18" t="s">
        <v>404</v>
      </c>
      <c r="N51" s="20" t="s">
        <v>404</v>
      </c>
      <c r="O51" s="18" t="n">
        <v>0</v>
      </c>
      <c r="P51" s="20" t="n">
        <v>0</v>
      </c>
      <c r="Q51" s="18" t="n">
        <v>0</v>
      </c>
      <c r="R51" s="20" t="n">
        <v>0</v>
      </c>
      <c r="S51" s="18" t="n">
        <v>4.660948</v>
      </c>
      <c r="T51" s="20" t="n">
        <v>1.63824148</v>
      </c>
    </row>
    <row r="52" spans="1:20">
      <c r="A52" s="15" t="s">
        <v>449</v>
      </c>
      <c r="B52" s="17" t="n">
        <v>5809</v>
      </c>
      <c r="C52" s="18">
        <f>(0.0/B52*100)</f>
        <v/>
      </c>
      <c r="D52" s="19" t="n">
        <v>5809</v>
      </c>
      <c r="E52" s="18" t="n">
        <v>2.91990049</v>
      </c>
      <c r="F52" s="20" t="n">
        <v>1.16478856</v>
      </c>
      <c r="G52" s="18" t="n">
        <v>34.03884745</v>
      </c>
      <c r="H52" s="20" t="n">
        <v>3.51297038</v>
      </c>
      <c r="I52" s="18" t="n">
        <v>61.53518531</v>
      </c>
      <c r="J52" s="20" t="n">
        <v>3.6246941</v>
      </c>
      <c r="K52" s="18" t="n">
        <v>0</v>
      </c>
      <c r="L52" s="20" t="n">
        <v>0</v>
      </c>
      <c r="M52" s="18" t="s">
        <v>404</v>
      </c>
      <c r="N52" s="20" t="s">
        <v>404</v>
      </c>
      <c r="O52" s="18" t="n">
        <v>0</v>
      </c>
      <c r="P52" s="20" t="n">
        <v>0</v>
      </c>
      <c r="Q52" s="18" t="n">
        <v>0</v>
      </c>
      <c r="R52" s="20" t="n">
        <v>0</v>
      </c>
      <c r="S52" s="18" t="n">
        <v>1.50606676</v>
      </c>
      <c r="T52" s="20" t="n">
        <v>0.79181953</v>
      </c>
    </row>
    <row r="53" spans="1:20">
      <c r="A53" s="15" t="s">
        <v>450</v>
      </c>
      <c r="B53" s="17" t="n">
        <v>5571</v>
      </c>
      <c r="C53" s="18">
        <f>(0.0/B53*100)</f>
        <v/>
      </c>
      <c r="D53" s="19" t="n">
        <v>5571</v>
      </c>
      <c r="E53" s="18" t="n">
        <v>4.97239868</v>
      </c>
      <c r="F53" s="20" t="n">
        <v>0.06275913</v>
      </c>
      <c r="G53" s="18" t="n">
        <v>39.45888246</v>
      </c>
      <c r="H53" s="20" t="n">
        <v>0.131423</v>
      </c>
      <c r="I53" s="18" t="n">
        <v>54.7088694</v>
      </c>
      <c r="J53" s="20" t="n">
        <v>0.13398168</v>
      </c>
      <c r="K53" s="18" t="n">
        <v>0</v>
      </c>
      <c r="L53" s="20" t="n">
        <v>0</v>
      </c>
      <c r="M53" s="18" t="s">
        <v>404</v>
      </c>
      <c r="N53" s="20" t="s">
        <v>404</v>
      </c>
      <c r="O53" s="18" t="n">
        <v>0</v>
      </c>
      <c r="P53" s="20" t="n">
        <v>0</v>
      </c>
      <c r="Q53" s="18" t="n">
        <v>0</v>
      </c>
      <c r="R53" s="20" t="n">
        <v>0</v>
      </c>
      <c r="S53" s="18" t="n">
        <v>0.85984946</v>
      </c>
      <c r="T53" s="20" t="n">
        <v>0.06008285</v>
      </c>
    </row>
    <row r="54" spans="1:20">
      <c r="A54" s="15" t="s">
        <v>451</v>
      </c>
      <c r="B54" s="17" t="n">
        <v>4740</v>
      </c>
      <c r="C54" s="18">
        <f>(199.0/B54*100)</f>
        <v/>
      </c>
      <c r="D54" s="19" t="n">
        <v>4541</v>
      </c>
      <c r="E54" s="18" t="n">
        <v>18.89357127</v>
      </c>
      <c r="F54" s="20" t="n">
        <v>3.37818492</v>
      </c>
      <c r="G54" s="18" t="n">
        <v>26.10890479</v>
      </c>
      <c r="H54" s="20" t="n">
        <v>3.7741524</v>
      </c>
      <c r="I54" s="18" t="n">
        <v>41.57036773</v>
      </c>
      <c r="J54" s="20" t="n">
        <v>3.97106683</v>
      </c>
      <c r="K54" s="18" t="n">
        <v>0</v>
      </c>
      <c r="L54" s="20" t="n">
        <v>0</v>
      </c>
      <c r="M54" s="18" t="s">
        <v>404</v>
      </c>
      <c r="N54" s="20" t="s">
        <v>404</v>
      </c>
      <c r="O54" s="18" t="n">
        <v>0</v>
      </c>
      <c r="P54" s="20" t="n">
        <v>0</v>
      </c>
      <c r="Q54" s="18" t="n">
        <v>0</v>
      </c>
      <c r="R54" s="20" t="n">
        <v>0</v>
      </c>
      <c r="S54" s="18" t="n">
        <v>13.42715621</v>
      </c>
      <c r="T54" s="20" t="n">
        <v>2.13928496</v>
      </c>
    </row>
    <row r="55" spans="1:20">
      <c r="A55" s="15" t="s">
        <v>452</v>
      </c>
      <c r="B55" s="17" t="n">
        <v>5316</v>
      </c>
      <c r="C55" s="18">
        <f>(43.0/B55*100)</f>
        <v/>
      </c>
      <c r="D55" s="19" t="n">
        <v>5273</v>
      </c>
      <c r="E55" s="18" t="n">
        <v>1.10985459</v>
      </c>
      <c r="F55" s="20" t="n">
        <v>0.57598552</v>
      </c>
      <c r="G55" s="18" t="n">
        <v>16.00035984</v>
      </c>
      <c r="H55" s="20" t="n">
        <v>2.81698299</v>
      </c>
      <c r="I55" s="18" t="n">
        <v>79.69844304</v>
      </c>
      <c r="J55" s="20" t="n">
        <v>2.93451088</v>
      </c>
      <c r="K55" s="18" t="n">
        <v>0</v>
      </c>
      <c r="L55" s="20" t="n">
        <v>0</v>
      </c>
      <c r="M55" s="18" t="s">
        <v>404</v>
      </c>
      <c r="N55" s="20" t="s">
        <v>404</v>
      </c>
      <c r="O55" s="18" t="n">
        <v>0</v>
      </c>
      <c r="P55" s="20" t="n">
        <v>0</v>
      </c>
      <c r="Q55" s="18" t="n">
        <v>0.08202854</v>
      </c>
      <c r="R55" s="20" t="n">
        <v>0.08114359</v>
      </c>
      <c r="S55" s="18" t="n">
        <v>3.10931398</v>
      </c>
      <c r="T55" s="20" t="n">
        <v>1.12038396</v>
      </c>
    </row>
    <row r="56" spans="1:20">
      <c r="A56" s="15" t="s">
        <v>453</v>
      </c>
      <c r="B56" s="17" t="n">
        <v>5359</v>
      </c>
      <c r="C56" s="18">
        <f>(0.0/B56*100)</f>
        <v/>
      </c>
      <c r="D56" s="19" t="n">
        <v>5359</v>
      </c>
      <c r="E56" s="18" t="n">
        <v>3.46852589</v>
      </c>
      <c r="F56" s="20" t="n">
        <v>1.44625836</v>
      </c>
      <c r="G56" s="18" t="n">
        <v>66.29597966999999</v>
      </c>
      <c r="H56" s="20" t="n">
        <v>3.49362633</v>
      </c>
      <c r="I56" s="18" t="n">
        <v>24.17875616</v>
      </c>
      <c r="J56" s="20" t="n">
        <v>3.07042544</v>
      </c>
      <c r="K56" s="18" t="n">
        <v>0</v>
      </c>
      <c r="L56" s="20" t="n">
        <v>0</v>
      </c>
      <c r="M56" s="18" t="s">
        <v>404</v>
      </c>
      <c r="N56" s="20" t="s">
        <v>404</v>
      </c>
      <c r="O56" s="18" t="n">
        <v>0</v>
      </c>
      <c r="P56" s="20" t="n">
        <v>0</v>
      </c>
      <c r="Q56" s="18" t="n">
        <v>0</v>
      </c>
      <c r="R56" s="20" t="n">
        <v>0</v>
      </c>
      <c r="S56" s="18" t="n">
        <v>6.05673828</v>
      </c>
      <c r="T56" s="20" t="n">
        <v>1.97961234</v>
      </c>
    </row>
    <row r="57" spans="1:20">
      <c r="A57" s="15" t="s">
        <v>454</v>
      </c>
      <c r="B57" s="17" t="n">
        <v>6513</v>
      </c>
      <c r="C57" s="18">
        <f>(0.0/B57*100)</f>
        <v/>
      </c>
      <c r="D57" s="19" t="n">
        <v>6513</v>
      </c>
      <c r="E57" s="18" t="n">
        <v>17.0855558</v>
      </c>
      <c r="F57" s="20" t="n">
        <v>2.75664651</v>
      </c>
      <c r="G57" s="18" t="n">
        <v>19.75363829</v>
      </c>
      <c r="H57" s="20" t="n">
        <v>3.05173082</v>
      </c>
      <c r="I57" s="18" t="n">
        <v>61.27466139</v>
      </c>
      <c r="J57" s="20" t="n">
        <v>3.32601638</v>
      </c>
      <c r="K57" s="18" t="n">
        <v>0</v>
      </c>
      <c r="L57" s="20" t="n">
        <v>0</v>
      </c>
      <c r="M57" s="18" t="s">
        <v>404</v>
      </c>
      <c r="N57" s="20" t="s">
        <v>404</v>
      </c>
      <c r="O57" s="18" t="n">
        <v>0</v>
      </c>
      <c r="P57" s="20" t="n">
        <v>0</v>
      </c>
      <c r="Q57" s="18" t="n">
        <v>0.25737519</v>
      </c>
      <c r="R57" s="20" t="n">
        <v>0.25683049</v>
      </c>
      <c r="S57" s="18" t="n">
        <v>1.62876933</v>
      </c>
      <c r="T57" s="20" t="n">
        <v>0.96862265</v>
      </c>
    </row>
    <row r="58" spans="1:20">
      <c r="A58" s="15" t="s">
        <v>455</v>
      </c>
      <c r="B58" s="17" t="n">
        <v>7267</v>
      </c>
      <c r="C58" s="18">
        <f>(0.0/B58*100)</f>
        <v/>
      </c>
      <c r="D58" s="19" t="n">
        <v>7267</v>
      </c>
      <c r="E58" s="18" t="n">
        <v>34.53242298</v>
      </c>
      <c r="F58" s="20" t="n">
        <v>3.03565073</v>
      </c>
      <c r="G58" s="18" t="n">
        <v>22.06156188</v>
      </c>
      <c r="H58" s="20" t="n">
        <v>2.78413049</v>
      </c>
      <c r="I58" s="18" t="n">
        <v>40.81082802</v>
      </c>
      <c r="J58" s="20" t="n">
        <v>3.33952953</v>
      </c>
      <c r="K58" s="18" t="n">
        <v>0</v>
      </c>
      <c r="L58" s="20" t="n">
        <v>0</v>
      </c>
      <c r="M58" s="18" t="s">
        <v>404</v>
      </c>
      <c r="N58" s="20" t="s">
        <v>404</v>
      </c>
      <c r="O58" s="18" t="n">
        <v>0</v>
      </c>
      <c r="P58" s="20" t="n">
        <v>0</v>
      </c>
      <c r="Q58" s="18" t="n">
        <v>0.29198972</v>
      </c>
      <c r="R58" s="20" t="n">
        <v>0.29150414</v>
      </c>
      <c r="S58" s="18" t="n">
        <v>2.3031974</v>
      </c>
      <c r="T58" s="20" t="n">
        <v>0.96988951</v>
      </c>
    </row>
    <row r="59" spans="1:20">
      <c r="A59" s="15" t="s">
        <v>456</v>
      </c>
      <c r="B59" s="17" t="n">
        <v>4826</v>
      </c>
      <c r="C59" s="18">
        <f>(0.0/B59*100)</f>
        <v/>
      </c>
      <c r="D59" s="19" t="n">
        <v>4826</v>
      </c>
      <c r="E59" s="18" t="n">
        <v>14.39415893</v>
      </c>
      <c r="F59" s="20" t="n">
        <v>0.9945211900000001</v>
      </c>
      <c r="G59" s="18" t="n">
        <v>30.860197</v>
      </c>
      <c r="H59" s="20" t="n">
        <v>1.28346502</v>
      </c>
      <c r="I59" s="18" t="n">
        <v>46.4105092</v>
      </c>
      <c r="J59" s="20" t="n">
        <v>1.36652709</v>
      </c>
      <c r="K59" s="18" t="n">
        <v>0</v>
      </c>
      <c r="L59" s="20" t="n">
        <v>0</v>
      </c>
      <c r="M59" s="18" t="s">
        <v>404</v>
      </c>
      <c r="N59" s="20" t="s">
        <v>404</v>
      </c>
      <c r="O59" s="18" t="n">
        <v>0</v>
      </c>
      <c r="P59" s="20" t="n">
        <v>0</v>
      </c>
      <c r="Q59" s="18" t="n">
        <v>0.97159284</v>
      </c>
      <c r="R59" s="20" t="n">
        <v>0.45091516</v>
      </c>
      <c r="S59" s="18" t="n">
        <v>7.36354203</v>
      </c>
      <c r="T59" s="20" t="n">
        <v>0.38198866</v>
      </c>
    </row>
    <row r="60" spans="1:20">
      <c r="A60" s="15" t="s">
        <v>457</v>
      </c>
      <c r="B60" s="17" t="n">
        <v>4546</v>
      </c>
      <c r="C60" s="18">
        <f>(0.0/B60*100)</f>
        <v/>
      </c>
      <c r="D60" s="19" t="n">
        <v>4546</v>
      </c>
      <c r="E60" s="18" t="n">
        <v>11.76003764</v>
      </c>
      <c r="F60" s="20" t="n">
        <v>2.12685272</v>
      </c>
      <c r="G60" s="18" t="n">
        <v>23.11305585</v>
      </c>
      <c r="H60" s="20" t="n">
        <v>3.33156941</v>
      </c>
      <c r="I60" s="18" t="n">
        <v>42.65142778</v>
      </c>
      <c r="J60" s="20" t="n">
        <v>3.40396868</v>
      </c>
      <c r="K60" s="18" t="n">
        <v>0</v>
      </c>
      <c r="L60" s="20" t="n">
        <v>0</v>
      </c>
      <c r="M60" s="18" t="s">
        <v>404</v>
      </c>
      <c r="N60" s="20" t="s">
        <v>404</v>
      </c>
      <c r="O60" s="18" t="n">
        <v>0</v>
      </c>
      <c r="P60" s="20" t="n">
        <v>0</v>
      </c>
      <c r="Q60" s="18" t="n">
        <v>0</v>
      </c>
      <c r="R60" s="20" t="n">
        <v>0</v>
      </c>
      <c r="S60" s="18" t="n">
        <v>22.47547873</v>
      </c>
      <c r="T60" s="20" t="n">
        <v>1.96194457</v>
      </c>
    </row>
    <row r="61" spans="1:20">
      <c r="A61" s="15" t="s">
        <v>458</v>
      </c>
      <c r="B61" s="17" t="n">
        <v>6525</v>
      </c>
      <c r="C61" s="18">
        <f>(0.0/B61*100)</f>
        <v/>
      </c>
      <c r="D61" s="19" t="n">
        <v>6525</v>
      </c>
      <c r="E61" s="18" t="n">
        <v>1.10506116</v>
      </c>
      <c r="F61" s="20" t="n">
        <v>0.46032503</v>
      </c>
      <c r="G61" s="18" t="n">
        <v>58.20953098</v>
      </c>
      <c r="H61" s="20" t="n">
        <v>2.51752731</v>
      </c>
      <c r="I61" s="18" t="n">
        <v>39.62841631</v>
      </c>
      <c r="J61" s="20" t="n">
        <v>2.60285091</v>
      </c>
      <c r="K61" s="18" t="n">
        <v>0</v>
      </c>
      <c r="L61" s="20" t="n">
        <v>0</v>
      </c>
      <c r="M61" s="18" t="s">
        <v>404</v>
      </c>
      <c r="N61" s="20" t="s">
        <v>404</v>
      </c>
      <c r="O61" s="18" t="n">
        <v>0</v>
      </c>
      <c r="P61" s="20" t="n">
        <v>0</v>
      </c>
      <c r="Q61" s="18" t="n">
        <v>0</v>
      </c>
      <c r="R61" s="20" t="n">
        <v>0</v>
      </c>
      <c r="S61" s="18" t="n">
        <v>1.05699155</v>
      </c>
      <c r="T61" s="20" t="n">
        <v>0.74608229</v>
      </c>
    </row>
    <row r="62" spans="1:20">
      <c r="A62" s="15" t="s">
        <v>459</v>
      </c>
      <c r="B62" s="17" t="n">
        <v>4476</v>
      </c>
      <c r="C62" s="18">
        <f>(0.0/B62*100)</f>
        <v/>
      </c>
      <c r="D62" s="19" t="n">
        <v>4476</v>
      </c>
      <c r="E62" s="18" t="n">
        <v>3.94941272</v>
      </c>
      <c r="F62" s="20" t="n">
        <v>0.00446911</v>
      </c>
      <c r="G62" s="18" t="n">
        <v>52.80891022</v>
      </c>
      <c r="H62" s="20" t="n">
        <v>0.06422072</v>
      </c>
      <c r="I62" s="18" t="n">
        <v>43.24167705</v>
      </c>
      <c r="J62" s="20" t="n">
        <v>0.06466897000000001</v>
      </c>
      <c r="K62" s="18" t="n">
        <v>0</v>
      </c>
      <c r="L62" s="20" t="n">
        <v>0</v>
      </c>
      <c r="M62" s="18" t="s">
        <v>404</v>
      </c>
      <c r="N62" s="20" t="s">
        <v>404</v>
      </c>
      <c r="O62" s="18" t="n">
        <v>0</v>
      </c>
      <c r="P62" s="20" t="n">
        <v>0</v>
      </c>
      <c r="Q62" s="18" t="n">
        <v>0</v>
      </c>
      <c r="R62" s="20" t="n">
        <v>0</v>
      </c>
      <c r="S62" s="18" t="n">
        <v>0</v>
      </c>
      <c r="T62" s="20" t="n">
        <v>0</v>
      </c>
    </row>
    <row r="63" spans="1:20">
      <c r="A63" s="15" t="s">
        <v>460</v>
      </c>
      <c r="B63" s="17" t="n">
        <v>5324</v>
      </c>
      <c r="C63" s="18">
        <f>(0.0/B63*100)</f>
        <v/>
      </c>
      <c r="D63" s="19" t="n">
        <v>5324</v>
      </c>
      <c r="E63" s="18" t="n">
        <v>24.32550135</v>
      </c>
      <c r="F63" s="20" t="n">
        <v>0.13472296</v>
      </c>
      <c r="G63" s="18" t="n">
        <v>25.63528561</v>
      </c>
      <c r="H63" s="20" t="n">
        <v>0.11873801</v>
      </c>
      <c r="I63" s="18" t="n">
        <v>39.54955024</v>
      </c>
      <c r="J63" s="20" t="n">
        <v>0.1807915</v>
      </c>
      <c r="K63" s="18" t="n">
        <v>0</v>
      </c>
      <c r="L63" s="20" t="n">
        <v>0</v>
      </c>
      <c r="M63" s="18" t="s">
        <v>404</v>
      </c>
      <c r="N63" s="20" t="s">
        <v>404</v>
      </c>
      <c r="O63" s="18" t="n">
        <v>0</v>
      </c>
      <c r="P63" s="20" t="n">
        <v>0</v>
      </c>
      <c r="Q63" s="18" t="n">
        <v>0</v>
      </c>
      <c r="R63" s="20" t="n">
        <v>0</v>
      </c>
      <c r="S63" s="18" t="n">
        <v>10.48966281</v>
      </c>
      <c r="T63" s="20" t="n">
        <v>0.17889774</v>
      </c>
    </row>
    <row r="64" spans="1:20">
      <c r="A64" s="15" t="s">
        <v>461</v>
      </c>
      <c r="B64" s="17" t="n">
        <v>3634</v>
      </c>
      <c r="C64" s="18">
        <f>(27.0/B64*100)</f>
        <v/>
      </c>
      <c r="D64" s="19" t="n">
        <v>3607</v>
      </c>
      <c r="E64" s="18" t="n">
        <v>3.37545916</v>
      </c>
      <c r="F64" s="20" t="n">
        <v>0.03185375</v>
      </c>
      <c r="G64" s="18" t="n">
        <v>41.49785878</v>
      </c>
      <c r="H64" s="20" t="n">
        <v>0.10841397</v>
      </c>
      <c r="I64" s="18" t="n">
        <v>42.16669135</v>
      </c>
      <c r="J64" s="20" t="n">
        <v>0.08489909</v>
      </c>
      <c r="K64" s="18" t="n">
        <v>0</v>
      </c>
      <c r="L64" s="20" t="n">
        <v>0</v>
      </c>
      <c r="M64" s="18" t="s">
        <v>404</v>
      </c>
      <c r="N64" s="20" t="s">
        <v>404</v>
      </c>
      <c r="O64" s="18" t="n">
        <v>0</v>
      </c>
      <c r="P64" s="20" t="n">
        <v>0</v>
      </c>
      <c r="Q64" s="18" t="n">
        <v>0</v>
      </c>
      <c r="R64" s="20" t="n">
        <v>0</v>
      </c>
      <c r="S64" s="18" t="n">
        <v>12.95999071</v>
      </c>
      <c r="T64" s="20" t="n">
        <v>0.08007765999999999</v>
      </c>
    </row>
    <row r="65" spans="1:20">
      <c r="A65" s="15" t="s">
        <v>462</v>
      </c>
      <c r="B65" s="17" t="n">
        <v>5325</v>
      </c>
      <c r="C65" s="18">
        <f>(0.0/B65*100)</f>
        <v/>
      </c>
      <c r="D65" s="19" t="n">
        <v>5325</v>
      </c>
      <c r="E65" s="18" t="n">
        <v>8.303737999999999</v>
      </c>
      <c r="F65" s="20" t="n">
        <v>1.57374635</v>
      </c>
      <c r="G65" s="18" t="n">
        <v>34.38927919</v>
      </c>
      <c r="H65" s="20" t="n">
        <v>3.01737419</v>
      </c>
      <c r="I65" s="18" t="n">
        <v>55.93545772</v>
      </c>
      <c r="J65" s="20" t="n">
        <v>3.47831037</v>
      </c>
      <c r="K65" s="18" t="n">
        <v>0</v>
      </c>
      <c r="L65" s="20" t="n">
        <v>0</v>
      </c>
      <c r="M65" s="18" t="s">
        <v>404</v>
      </c>
      <c r="N65" s="20" t="s">
        <v>404</v>
      </c>
      <c r="O65" s="18" t="n">
        <v>0</v>
      </c>
      <c r="P65" s="20" t="n">
        <v>0</v>
      </c>
      <c r="Q65" s="18" t="n">
        <v>0</v>
      </c>
      <c r="R65" s="20" t="n">
        <v>0</v>
      </c>
      <c r="S65" s="18" t="n">
        <v>1.37152509</v>
      </c>
      <c r="T65" s="20" t="n">
        <v>0.75123523</v>
      </c>
    </row>
    <row r="66" spans="1:20">
      <c r="A66" s="15" t="s">
        <v>463</v>
      </c>
      <c r="B66" s="17" t="n">
        <v>5665</v>
      </c>
      <c r="C66" s="18">
        <f>(0.0/B66*100)</f>
        <v/>
      </c>
      <c r="D66" s="19" t="n">
        <v>5665</v>
      </c>
      <c r="E66" s="18" t="n">
        <v>25.03452182</v>
      </c>
      <c r="F66" s="20" t="n">
        <v>0.32205989</v>
      </c>
      <c r="G66" s="18" t="n">
        <v>27.4034103</v>
      </c>
      <c r="H66" s="20" t="n">
        <v>0.21319773</v>
      </c>
      <c r="I66" s="18" t="n">
        <v>47.08435501</v>
      </c>
      <c r="J66" s="20" t="n">
        <v>0.26801817</v>
      </c>
      <c r="K66" s="18" t="n">
        <v>0</v>
      </c>
      <c r="L66" s="20" t="n">
        <v>0</v>
      </c>
      <c r="M66" s="18" t="s">
        <v>404</v>
      </c>
      <c r="N66" s="20" t="s">
        <v>404</v>
      </c>
      <c r="O66" s="18" t="n">
        <v>0</v>
      </c>
      <c r="P66" s="20" t="n">
        <v>0</v>
      </c>
      <c r="Q66" s="18" t="n">
        <v>0</v>
      </c>
      <c r="R66" s="20" t="n">
        <v>0</v>
      </c>
      <c r="S66" s="18" t="n">
        <v>0.47771287</v>
      </c>
      <c r="T66" s="20" t="n">
        <v>0.36155679</v>
      </c>
    </row>
    <row r="67" spans="1:20">
      <c r="A67" s="15" t="s">
        <v>464</v>
      </c>
      <c r="B67" s="17" t="n">
        <v>6971</v>
      </c>
      <c r="C67" s="18">
        <f>(0.0/B67*100)</f>
        <v/>
      </c>
      <c r="D67" s="19" t="n">
        <v>6971</v>
      </c>
      <c r="E67" s="18" t="n">
        <v>8.79041556</v>
      </c>
      <c r="F67" s="20" t="n">
        <v>1.83554805</v>
      </c>
      <c r="G67" s="18" t="n">
        <v>42.36857467</v>
      </c>
      <c r="H67" s="20" t="n">
        <v>3.11390603</v>
      </c>
      <c r="I67" s="18" t="n">
        <v>48.27725344</v>
      </c>
      <c r="J67" s="20" t="n">
        <v>3.44689426</v>
      </c>
      <c r="K67" s="18" t="n">
        <v>0</v>
      </c>
      <c r="L67" s="20" t="n">
        <v>0</v>
      </c>
      <c r="M67" s="18" t="s">
        <v>404</v>
      </c>
      <c r="N67" s="20" t="s">
        <v>404</v>
      </c>
      <c r="O67" s="18" t="n">
        <v>0</v>
      </c>
      <c r="P67" s="20" t="n">
        <v>0</v>
      </c>
      <c r="Q67" s="18" t="n">
        <v>0</v>
      </c>
      <c r="R67" s="20" t="n">
        <v>0</v>
      </c>
      <c r="S67" s="18" t="n">
        <v>0.56375633</v>
      </c>
      <c r="T67" s="20" t="n">
        <v>0.41412758</v>
      </c>
    </row>
    <row r="68" spans="1:20">
      <c r="A68" s="15" t="s">
        <v>465</v>
      </c>
      <c r="B68" s="17" t="n">
        <v>12083</v>
      </c>
      <c r="C68" s="18">
        <f>(0.0/B68*100)</f>
        <v/>
      </c>
      <c r="D68" s="19" t="n">
        <v>12083</v>
      </c>
      <c r="E68" s="18" t="n">
        <v>33.39201206</v>
      </c>
      <c r="F68" s="20" t="n">
        <v>0.08031996</v>
      </c>
      <c r="G68" s="18" t="n">
        <v>46.70263663</v>
      </c>
      <c r="H68" s="20" t="n">
        <v>0.08312791</v>
      </c>
      <c r="I68" s="18" t="n">
        <v>19.17454576</v>
      </c>
      <c r="J68" s="20" t="n">
        <v>0.08217036</v>
      </c>
      <c r="K68" s="18" t="n">
        <v>0</v>
      </c>
      <c r="L68" s="20" t="n">
        <v>0</v>
      </c>
      <c r="M68" s="18" t="s">
        <v>404</v>
      </c>
      <c r="N68" s="20" t="s">
        <v>404</v>
      </c>
      <c r="O68" s="18" t="n">
        <v>0</v>
      </c>
      <c r="P68" s="20" t="n">
        <v>0</v>
      </c>
      <c r="Q68" s="18" t="n">
        <v>0</v>
      </c>
      <c r="R68" s="20" t="n">
        <v>0</v>
      </c>
      <c r="S68" s="18" t="n">
        <v>0.73080554</v>
      </c>
      <c r="T68" s="20" t="n">
        <v>0.02197892</v>
      </c>
    </row>
    <row r="69" spans="1:20">
      <c r="A69" s="15" t="s">
        <v>466</v>
      </c>
      <c r="B69" s="17" t="n">
        <v>4876</v>
      </c>
      <c r="C69" s="18">
        <f>(0.0/B69*100)</f>
        <v/>
      </c>
      <c r="D69" s="19" t="n">
        <v>4876</v>
      </c>
      <c r="E69" s="18" t="n">
        <v>8.039971960000001</v>
      </c>
      <c r="F69" s="20" t="n">
        <v>2.25837343</v>
      </c>
      <c r="G69" s="18" t="n">
        <v>43.89291706</v>
      </c>
      <c r="H69" s="20" t="n">
        <v>4.24087986</v>
      </c>
      <c r="I69" s="18" t="n">
        <v>47.3633862</v>
      </c>
      <c r="J69" s="20" t="n">
        <v>4.32339941</v>
      </c>
      <c r="K69" s="18" t="n">
        <v>0</v>
      </c>
      <c r="L69" s="20" t="n">
        <v>0</v>
      </c>
      <c r="M69" s="18" t="s">
        <v>404</v>
      </c>
      <c r="N69" s="20" t="s">
        <v>404</v>
      </c>
      <c r="O69" s="18" t="n">
        <v>0</v>
      </c>
      <c r="P69" s="20" t="n">
        <v>0</v>
      </c>
      <c r="Q69" s="18" t="n">
        <v>0</v>
      </c>
      <c r="R69" s="20" t="n">
        <v>0</v>
      </c>
      <c r="S69" s="18" t="n">
        <v>0.70372477</v>
      </c>
      <c r="T69" s="20" t="n">
        <v>0.69937348</v>
      </c>
    </row>
    <row r="70" spans="1:20">
      <c r="A70" s="15" t="s">
        <v>467</v>
      </c>
      <c r="B70" s="17" t="n">
        <v>6036</v>
      </c>
      <c r="C70" s="18">
        <f>(0.0/B70*100)</f>
        <v/>
      </c>
      <c r="D70" s="19" t="n">
        <v>6036</v>
      </c>
      <c r="E70" s="18" t="n">
        <v>15.08461772</v>
      </c>
      <c r="F70" s="20" t="n">
        <v>2.73011121</v>
      </c>
      <c r="G70" s="18" t="n">
        <v>39.73214002</v>
      </c>
      <c r="H70" s="20" t="n">
        <v>3.80726905</v>
      </c>
      <c r="I70" s="18" t="n">
        <v>44.60297558</v>
      </c>
      <c r="J70" s="20" t="n">
        <v>4.09464434</v>
      </c>
      <c r="K70" s="18" t="n">
        <v>0</v>
      </c>
      <c r="L70" s="20" t="n">
        <v>0</v>
      </c>
      <c r="M70" s="18" t="s">
        <v>404</v>
      </c>
      <c r="N70" s="20" t="s">
        <v>404</v>
      </c>
      <c r="O70" s="18" t="n">
        <v>0</v>
      </c>
      <c r="P70" s="20" t="n">
        <v>0</v>
      </c>
      <c r="Q70" s="18" t="n">
        <v>0</v>
      </c>
      <c r="R70" s="20" t="n">
        <v>0</v>
      </c>
      <c r="S70" s="18" t="n">
        <v>0.58026668</v>
      </c>
      <c r="T70" s="20" t="n">
        <v>0.5710366099999999</v>
      </c>
    </row>
    <row r="71" spans="1:20">
      <c r="A71" s="15" t="s">
        <v>468</v>
      </c>
      <c r="B71" s="17" t="n">
        <v>6115</v>
      </c>
      <c r="C71" s="18">
        <f>(0.0/B71*100)</f>
        <v/>
      </c>
      <c r="D71" s="19" t="n">
        <v>6115</v>
      </c>
      <c r="E71" s="18" t="n">
        <v>2.25513051</v>
      </c>
      <c r="F71" s="20" t="n">
        <v>0.4978524</v>
      </c>
      <c r="G71" s="18" t="n">
        <v>77.36149020000001</v>
      </c>
      <c r="H71" s="20" t="n">
        <v>1.0197833</v>
      </c>
      <c r="I71" s="18" t="n">
        <v>20.38337929</v>
      </c>
      <c r="J71" s="20" t="n">
        <v>0.82738689</v>
      </c>
      <c r="K71" s="18" t="n">
        <v>0</v>
      </c>
      <c r="L71" s="20" t="n">
        <v>0</v>
      </c>
      <c r="M71" s="18" t="s">
        <v>404</v>
      </c>
      <c r="N71" s="20" t="s">
        <v>404</v>
      </c>
      <c r="O71" s="18" t="n">
        <v>0</v>
      </c>
      <c r="P71" s="20" t="n">
        <v>0</v>
      </c>
      <c r="Q71" s="18" t="n">
        <v>0</v>
      </c>
      <c r="R71" s="20" t="n">
        <v>0</v>
      </c>
      <c r="S71" s="18" t="n">
        <v>0</v>
      </c>
      <c r="T71" s="20" t="n">
        <v>0</v>
      </c>
    </row>
    <row r="72" spans="1:20">
      <c r="A72" s="15" t="s">
        <v>469</v>
      </c>
      <c r="B72" s="17" t="n">
        <v>7708</v>
      </c>
      <c r="C72" s="18">
        <f>(0.0/B72*100)</f>
        <v/>
      </c>
      <c r="D72" s="19" t="n">
        <v>7708</v>
      </c>
      <c r="E72" s="18" t="n">
        <v>1.83235869</v>
      </c>
      <c r="F72" s="20" t="n">
        <v>0.88087553</v>
      </c>
      <c r="G72" s="18" t="n">
        <v>45.42807286</v>
      </c>
      <c r="H72" s="20" t="n">
        <v>3.53922268</v>
      </c>
      <c r="I72" s="18" t="n">
        <v>51.44350014</v>
      </c>
      <c r="J72" s="20" t="n">
        <v>3.47428077</v>
      </c>
      <c r="K72" s="18" t="n">
        <v>0</v>
      </c>
      <c r="L72" s="20" t="n">
        <v>0</v>
      </c>
      <c r="M72" s="18" t="s">
        <v>404</v>
      </c>
      <c r="N72" s="20" t="s">
        <v>404</v>
      </c>
      <c r="O72" s="18" t="n">
        <v>0</v>
      </c>
      <c r="P72" s="20" t="n">
        <v>0</v>
      </c>
      <c r="Q72" s="18" t="n">
        <v>0</v>
      </c>
      <c r="R72" s="20" t="n">
        <v>0</v>
      </c>
      <c r="S72" s="18" t="n">
        <v>1.29606831</v>
      </c>
      <c r="T72" s="20" t="n">
        <v>0.78318622</v>
      </c>
    </row>
    <row r="73" spans="1:20">
      <c r="A73" s="15" t="s">
        <v>470</v>
      </c>
      <c r="B73" s="17" t="n">
        <v>8249</v>
      </c>
      <c r="C73" s="18">
        <f>(0.0/B73*100)</f>
        <v/>
      </c>
      <c r="D73" s="19" t="n">
        <v>8249</v>
      </c>
      <c r="E73" s="18" t="n">
        <v>12.72841313</v>
      </c>
      <c r="F73" s="20" t="n">
        <v>2.70229342</v>
      </c>
      <c r="G73" s="18" t="n">
        <v>52.60161964</v>
      </c>
      <c r="H73" s="20" t="n">
        <v>4.05994259</v>
      </c>
      <c r="I73" s="18" t="n">
        <v>32.35419308</v>
      </c>
      <c r="J73" s="20" t="n">
        <v>3.62351961</v>
      </c>
      <c r="K73" s="18" t="n">
        <v>0</v>
      </c>
      <c r="L73" s="20" t="n">
        <v>0</v>
      </c>
      <c r="M73" s="18" t="s">
        <v>404</v>
      </c>
      <c r="N73" s="20" t="s">
        <v>404</v>
      </c>
      <c r="O73" s="18" t="n">
        <v>0</v>
      </c>
      <c r="P73" s="20" t="n">
        <v>0</v>
      </c>
      <c r="Q73" s="18" t="n">
        <v>0</v>
      </c>
      <c r="R73" s="20" t="n">
        <v>0</v>
      </c>
      <c r="S73" s="18" t="n">
        <v>2.31577415</v>
      </c>
      <c r="T73" s="20" t="n">
        <v>1.11523698</v>
      </c>
    </row>
    <row r="74" spans="1:20">
      <c r="A74" s="15" t="s">
        <v>471</v>
      </c>
      <c r="B74" s="17" t="n">
        <v>4692</v>
      </c>
      <c r="C74" s="18">
        <f>(484.0/B74*100)</f>
        <v/>
      </c>
      <c r="D74" s="19" t="n">
        <v>4208</v>
      </c>
      <c r="E74" s="18" t="n">
        <v>2.58775696</v>
      </c>
      <c r="F74" s="20" t="n">
        <v>0.10957231</v>
      </c>
      <c r="G74" s="18" t="n">
        <v>27.85766544</v>
      </c>
      <c r="H74" s="20" t="n">
        <v>0.28663061</v>
      </c>
      <c r="I74" s="18" t="n">
        <v>65.32755324999999</v>
      </c>
      <c r="J74" s="20" t="n">
        <v>0.34328008</v>
      </c>
      <c r="K74" s="18" t="n">
        <v>0</v>
      </c>
      <c r="L74" s="20" t="n">
        <v>0</v>
      </c>
      <c r="M74" s="18" t="s">
        <v>404</v>
      </c>
      <c r="N74" s="20" t="s">
        <v>404</v>
      </c>
      <c r="O74" s="18" t="n">
        <v>0</v>
      </c>
      <c r="P74" s="20" t="n">
        <v>0</v>
      </c>
      <c r="Q74" s="18" t="n">
        <v>0</v>
      </c>
      <c r="R74" s="20" t="n">
        <v>0</v>
      </c>
      <c r="S74" s="18" t="n">
        <v>4.22702435</v>
      </c>
      <c r="T74" s="20" t="n">
        <v>0.12448015</v>
      </c>
    </row>
    <row r="75" spans="1:20">
      <c r="A75" s="15" t="s">
        <v>472</v>
      </c>
      <c r="B75" s="17" t="n">
        <v>5375</v>
      </c>
      <c r="C75" s="18">
        <f>(483.0/B75*100)</f>
        <v/>
      </c>
      <c r="D75" s="19" t="n">
        <v>4892</v>
      </c>
      <c r="E75" s="18" t="n">
        <v>31.78846101</v>
      </c>
      <c r="F75" s="20" t="n">
        <v>3.94193297</v>
      </c>
      <c r="G75" s="18" t="n">
        <v>12.69605381</v>
      </c>
      <c r="H75" s="20" t="n">
        <v>2.92846394</v>
      </c>
      <c r="I75" s="18" t="n">
        <v>45.42676098</v>
      </c>
      <c r="J75" s="20" t="n">
        <v>4.19235298</v>
      </c>
      <c r="K75" s="18" t="n">
        <v>0</v>
      </c>
      <c r="L75" s="20" t="n">
        <v>0</v>
      </c>
      <c r="M75" s="18" t="s">
        <v>404</v>
      </c>
      <c r="N75" s="20" t="s">
        <v>404</v>
      </c>
      <c r="O75" s="18" t="n">
        <v>0</v>
      </c>
      <c r="P75" s="20" t="n">
        <v>0</v>
      </c>
      <c r="Q75" s="18" t="n">
        <v>0</v>
      </c>
      <c r="R75" s="20" t="n">
        <v>0</v>
      </c>
      <c r="S75" s="18" t="n">
        <v>10.08872419</v>
      </c>
      <c r="T75" s="20" t="n">
        <v>2.61369609</v>
      </c>
    </row>
    <row r="76" spans="1:20">
      <c r="A76" s="15" t="s">
        <v>473</v>
      </c>
      <c r="B76" s="17" t="n">
        <v>14167</v>
      </c>
      <c r="C76" s="18">
        <f>(1400.0/B76*100)</f>
        <v/>
      </c>
      <c r="D76" s="19" t="n">
        <v>12767</v>
      </c>
      <c r="E76" s="18" t="n">
        <v>42.53465393</v>
      </c>
      <c r="F76" s="20" t="n">
        <v>2.58806527</v>
      </c>
      <c r="G76" s="18" t="n">
        <v>27.84334899</v>
      </c>
      <c r="H76" s="20" t="n">
        <v>2.12628556</v>
      </c>
      <c r="I76" s="18" t="n">
        <v>21.8591569</v>
      </c>
      <c r="J76" s="20" t="n">
        <v>2.61867296</v>
      </c>
      <c r="K76" s="18" t="n">
        <v>0</v>
      </c>
      <c r="L76" s="20" t="n">
        <v>0</v>
      </c>
      <c r="M76" s="18" t="s">
        <v>404</v>
      </c>
      <c r="N76" s="20" t="s">
        <v>404</v>
      </c>
      <c r="O76" s="18" t="n">
        <v>0</v>
      </c>
      <c r="P76" s="20" t="n">
        <v>0</v>
      </c>
      <c r="Q76" s="18" t="n">
        <v>0</v>
      </c>
      <c r="R76" s="20" t="n">
        <v>0</v>
      </c>
      <c r="S76" s="18" t="n">
        <v>7.76284018</v>
      </c>
      <c r="T76" s="20" t="n">
        <v>1.40766704</v>
      </c>
    </row>
    <row r="77" spans="1:20">
      <c r="A77" s="15" t="s">
        <v>474</v>
      </c>
      <c r="B77" s="17" t="n">
        <v>6062</v>
      </c>
      <c r="C77" s="18">
        <f>(0.0/B77*100)</f>
        <v/>
      </c>
      <c r="D77" s="19" t="n">
        <v>6062</v>
      </c>
      <c r="E77" s="18" t="n">
        <v>5.2366964</v>
      </c>
      <c r="F77" s="20" t="n">
        <v>1.51721298</v>
      </c>
      <c r="G77" s="18" t="n">
        <v>10.35340756</v>
      </c>
      <c r="H77" s="20" t="n">
        <v>1.99332319</v>
      </c>
      <c r="I77" s="18" t="n">
        <v>82.49682498</v>
      </c>
      <c r="J77" s="20" t="n">
        <v>2.4791155</v>
      </c>
      <c r="K77" s="18" t="n">
        <v>0</v>
      </c>
      <c r="L77" s="20" t="n">
        <v>0</v>
      </c>
      <c r="M77" s="18" t="s">
        <v>404</v>
      </c>
      <c r="N77" s="20" t="s">
        <v>404</v>
      </c>
      <c r="O77" s="18" t="n">
        <v>0</v>
      </c>
      <c r="P77" s="20" t="n">
        <v>0</v>
      </c>
      <c r="Q77" s="18" t="n">
        <v>0</v>
      </c>
      <c r="R77" s="20" t="n">
        <v>0</v>
      </c>
      <c r="S77" s="18" t="n">
        <v>1.91307105</v>
      </c>
      <c r="T77" s="20" t="n">
        <v>0.81756693</v>
      </c>
    </row>
    <row r="78" spans="1:20">
      <c r="A78" s="15" t="s">
        <v>475</v>
      </c>
      <c r="B78" s="17" t="n">
        <v>5826</v>
      </c>
      <c r="C78" s="18">
        <f>(0.0/B78*100)</f>
        <v/>
      </c>
      <c r="D78" s="19" t="n">
        <v>5826</v>
      </c>
      <c r="E78" s="18" t="n">
        <v>24.54132054</v>
      </c>
      <c r="F78" s="20" t="n">
        <v>2.46308466</v>
      </c>
      <c r="G78" s="18" t="n">
        <v>47.74266983</v>
      </c>
      <c r="H78" s="20" t="n">
        <v>3.70309311</v>
      </c>
      <c r="I78" s="18" t="n">
        <v>26.51618446</v>
      </c>
      <c r="J78" s="20" t="n">
        <v>3.56958793</v>
      </c>
      <c r="K78" s="18" t="n">
        <v>0</v>
      </c>
      <c r="L78" s="20" t="n">
        <v>0</v>
      </c>
      <c r="M78" s="18" t="s">
        <v>404</v>
      </c>
      <c r="N78" s="20" t="s">
        <v>404</v>
      </c>
      <c r="O78" s="18" t="n">
        <v>0</v>
      </c>
      <c r="P78" s="20" t="n">
        <v>0</v>
      </c>
      <c r="Q78" s="18" t="n">
        <v>0</v>
      </c>
      <c r="R78" s="20" t="n">
        <v>0</v>
      </c>
      <c r="S78" s="18" t="n">
        <v>1.19982517</v>
      </c>
      <c r="T78" s="20" t="n">
        <v>0.84342578</v>
      </c>
    </row>
    <row customHeight="1" ht="25" r="79" spans="1:20">
      <c r="A79" s="15" t="s">
        <v>476</v>
      </c>
      <c r="B79" s="17" t="n">
        <v>1657</v>
      </c>
      <c r="C79" s="18">
        <f>(21.0/B79*100)</f>
        <v/>
      </c>
      <c r="D79" s="19" t="n">
        <v>1636</v>
      </c>
      <c r="E79" s="18" t="n">
        <v>2.70236902</v>
      </c>
      <c r="F79" s="20" t="n">
        <v>2.15777316</v>
      </c>
      <c r="G79" s="18" t="n">
        <v>26.72797214</v>
      </c>
      <c r="H79" s="20" t="n">
        <v>6.70009717</v>
      </c>
      <c r="I79" s="18" t="n">
        <v>67.25365604</v>
      </c>
      <c r="J79" s="20" t="n">
        <v>7.15061158</v>
      </c>
      <c r="K79" s="18" t="n">
        <v>0</v>
      </c>
      <c r="L79" s="20" t="n">
        <v>0</v>
      </c>
      <c r="M79" s="18" t="s">
        <v>404</v>
      </c>
      <c r="N79" s="20" t="s">
        <v>404</v>
      </c>
      <c r="O79" s="18" t="n">
        <v>0</v>
      </c>
      <c r="P79" s="20" t="n">
        <v>0</v>
      </c>
      <c r="Q79" s="18" t="n">
        <v>0</v>
      </c>
      <c r="R79" s="20" t="n">
        <v>0</v>
      </c>
      <c r="S79" s="18" t="n">
        <v>3.31600279</v>
      </c>
      <c r="T79" s="20" t="n">
        <v>1.7173197</v>
      </c>
    </row>
    <row r="80" spans="1:20">
      <c r="A80" s="15" t="s">
        <v>477</v>
      </c>
      <c r="B80" s="17" t="n">
        <v>7841</v>
      </c>
      <c r="C80" s="18">
        <f>(0.0/B80*100)</f>
        <v/>
      </c>
      <c r="D80" s="19" t="n">
        <v>7841</v>
      </c>
      <c r="E80" s="18" t="n">
        <v>26.81274108</v>
      </c>
      <c r="F80" s="20" t="n">
        <v>2.71292687</v>
      </c>
      <c r="G80" s="18" t="n">
        <v>59.70519788</v>
      </c>
      <c r="H80" s="20" t="n">
        <v>3.69732431</v>
      </c>
      <c r="I80" s="18" t="n">
        <v>13.48206105</v>
      </c>
      <c r="J80" s="20" t="n">
        <v>2.43421603</v>
      </c>
      <c r="K80" s="18" t="n">
        <v>0</v>
      </c>
      <c r="L80" s="20" t="n">
        <v>0</v>
      </c>
      <c r="M80" s="18" t="s">
        <v>404</v>
      </c>
      <c r="N80" s="20" t="s">
        <v>404</v>
      </c>
      <c r="O80" s="18" t="n">
        <v>0</v>
      </c>
      <c r="P80" s="20" t="n">
        <v>0</v>
      </c>
      <c r="Q80" s="18" t="n">
        <v>0</v>
      </c>
      <c r="R80" s="20" t="n">
        <v>0</v>
      </c>
      <c r="S80" s="18" t="n">
        <v>0</v>
      </c>
      <c r="T80" s="20" t="n">
        <v>0</v>
      </c>
    </row>
    <row r="81" spans="1:20">
      <c r="A81" s="21" t="s">
        <v>478</v>
      </c>
      <c r="B81" s="17" t="n">
        <v>8861</v>
      </c>
      <c r="C81" s="18">
        <f>(0.0/B81*100)</f>
        <v/>
      </c>
      <c r="D81" s="19" t="n">
        <v>8861</v>
      </c>
      <c r="E81" s="18" t="n">
        <v>32.03394516</v>
      </c>
      <c r="F81" s="20" t="n">
        <v>3.74296657</v>
      </c>
      <c r="G81" s="18" t="n">
        <v>44.02200983</v>
      </c>
      <c r="H81" s="20" t="n">
        <v>3.95094039</v>
      </c>
      <c r="I81" s="18" t="n">
        <v>23.92406558</v>
      </c>
      <c r="J81" s="20" t="n">
        <v>3.08738136</v>
      </c>
      <c r="K81" s="18" t="n">
        <v>0</v>
      </c>
      <c r="L81" s="20" t="n">
        <v>0</v>
      </c>
      <c r="M81" s="18" t="s">
        <v>404</v>
      </c>
      <c r="N81" s="20" t="s">
        <v>404</v>
      </c>
      <c r="O81" s="18" t="n">
        <v>0</v>
      </c>
      <c r="P81" s="20" t="n">
        <v>0</v>
      </c>
      <c r="Q81" s="18" t="n">
        <v>0</v>
      </c>
      <c r="R81" s="20" t="n">
        <v>0</v>
      </c>
      <c r="S81" s="18" t="n">
        <v>0.01997943</v>
      </c>
      <c r="T81" s="20" t="n">
        <v>0.00074735</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7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708</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21.15828194</v>
      </c>
      <c r="F7" s="20" t="n">
        <v>1.6126897</v>
      </c>
      <c r="G7" s="18" t="n">
        <v>49.39737996</v>
      </c>
      <c r="H7" s="20" t="n">
        <v>1.91467611</v>
      </c>
      <c r="I7" s="18" t="n">
        <v>23.29702176</v>
      </c>
      <c r="J7" s="20" t="n">
        <v>1.39375363</v>
      </c>
      <c r="K7" s="18" t="n">
        <v>3.47609559</v>
      </c>
      <c r="L7" s="20" t="n">
        <v>0.61128162</v>
      </c>
      <c r="M7" s="18" t="n">
        <v>0</v>
      </c>
      <c r="N7" s="20" t="n">
        <v>0</v>
      </c>
      <c r="O7" s="18" t="s">
        <v>404</v>
      </c>
      <c r="P7" s="20" t="s">
        <v>404</v>
      </c>
      <c r="Q7" s="18" t="n">
        <v>0</v>
      </c>
      <c r="R7" s="20" t="n">
        <v>0</v>
      </c>
      <c r="S7" s="18" t="n">
        <v>0</v>
      </c>
      <c r="T7" s="20" t="n">
        <v>0</v>
      </c>
      <c r="U7" s="18" t="n">
        <v>2.67122075</v>
      </c>
      <c r="V7" s="20" t="n">
        <v>0.6765439</v>
      </c>
    </row>
    <row r="8" spans="1:22">
      <c r="A8" s="15" t="s">
        <v>405</v>
      </c>
      <c r="B8" s="17" t="n">
        <v>7007</v>
      </c>
      <c r="C8" s="18">
        <f>(0.0/B8*100)</f>
        <v/>
      </c>
      <c r="D8" s="19" t="n">
        <v>7007</v>
      </c>
      <c r="E8" s="18" t="n">
        <v>7.77314937</v>
      </c>
      <c r="F8" s="20" t="n">
        <v>1.6761904</v>
      </c>
      <c r="G8" s="18" t="n">
        <v>41.81196147</v>
      </c>
      <c r="H8" s="20" t="n">
        <v>3.18365375</v>
      </c>
      <c r="I8" s="18" t="n">
        <v>38.47060265</v>
      </c>
      <c r="J8" s="20" t="n">
        <v>3.5297447</v>
      </c>
      <c r="K8" s="18" t="n">
        <v>8.49353421</v>
      </c>
      <c r="L8" s="20" t="n">
        <v>1.79750419</v>
      </c>
      <c r="M8" s="18" t="n">
        <v>0</v>
      </c>
      <c r="N8" s="20" t="n">
        <v>0</v>
      </c>
      <c r="O8" s="18" t="s">
        <v>404</v>
      </c>
      <c r="P8" s="20" t="s">
        <v>404</v>
      </c>
      <c r="Q8" s="18" t="n">
        <v>0</v>
      </c>
      <c r="R8" s="20" t="n">
        <v>0</v>
      </c>
      <c r="S8" s="18" t="n">
        <v>0</v>
      </c>
      <c r="T8" s="20" t="n">
        <v>0</v>
      </c>
      <c r="U8" s="18" t="n">
        <v>3.4507523</v>
      </c>
      <c r="V8" s="20" t="n">
        <v>0.8977345799999999</v>
      </c>
    </row>
    <row r="9" spans="1:22">
      <c r="A9" s="15" t="s">
        <v>406</v>
      </c>
      <c r="B9" s="17" t="n">
        <v>9651</v>
      </c>
      <c r="C9" s="18">
        <f>(200.0/B9*100)</f>
        <v/>
      </c>
      <c r="D9" s="19" t="n">
        <v>9451</v>
      </c>
      <c r="E9" s="18" t="n">
        <v>14.26995555</v>
      </c>
      <c r="F9" s="20" t="n">
        <v>2.15208962</v>
      </c>
      <c r="G9" s="18" t="n">
        <v>50.90464075</v>
      </c>
      <c r="H9" s="20" t="n">
        <v>2.93479949</v>
      </c>
      <c r="I9" s="18" t="n">
        <v>17.90484263</v>
      </c>
      <c r="J9" s="20" t="n">
        <v>2.30599437</v>
      </c>
      <c r="K9" s="18" t="n">
        <v>9.2907443</v>
      </c>
      <c r="L9" s="20" t="n">
        <v>1.64675003</v>
      </c>
      <c r="M9" s="18" t="n">
        <v>0</v>
      </c>
      <c r="N9" s="20" t="n">
        <v>0</v>
      </c>
      <c r="O9" s="18" t="s">
        <v>404</v>
      </c>
      <c r="P9" s="20" t="s">
        <v>404</v>
      </c>
      <c r="Q9" s="18" t="n">
        <v>0</v>
      </c>
      <c r="R9" s="20" t="n">
        <v>0</v>
      </c>
      <c r="S9" s="18" t="n">
        <v>0</v>
      </c>
      <c r="T9" s="20" t="n">
        <v>0</v>
      </c>
      <c r="U9" s="18" t="n">
        <v>7.62981677</v>
      </c>
      <c r="V9" s="20" t="n">
        <v>1.92630762</v>
      </c>
    </row>
    <row r="10" spans="1:22">
      <c r="A10" s="15" t="s">
        <v>407</v>
      </c>
      <c r="B10" s="17" t="n">
        <v>20058</v>
      </c>
      <c r="C10" s="18">
        <f>(3134.0/B10*100)</f>
        <v/>
      </c>
      <c r="D10" s="19" t="n">
        <v>16924</v>
      </c>
      <c r="E10" s="18" t="n">
        <v>5.71064959</v>
      </c>
      <c r="F10" s="20" t="n">
        <v>1.32065436</v>
      </c>
      <c r="G10" s="18" t="n">
        <v>38.11404974</v>
      </c>
      <c r="H10" s="20" t="n">
        <v>2.85504831</v>
      </c>
      <c r="I10" s="18" t="n">
        <v>44.43065337</v>
      </c>
      <c r="J10" s="20" t="n">
        <v>2.67117218</v>
      </c>
      <c r="K10" s="18" t="n">
        <v>10.3116069</v>
      </c>
      <c r="L10" s="20" t="n">
        <v>1.76352917</v>
      </c>
      <c r="M10" s="18" t="n">
        <v>0</v>
      </c>
      <c r="N10" s="20" t="n">
        <v>0</v>
      </c>
      <c r="O10" s="18" t="s">
        <v>404</v>
      </c>
      <c r="P10" s="20" t="s">
        <v>404</v>
      </c>
      <c r="Q10" s="18" t="n">
        <v>0</v>
      </c>
      <c r="R10" s="20" t="n">
        <v>0</v>
      </c>
      <c r="S10" s="18" t="n">
        <v>0</v>
      </c>
      <c r="T10" s="20" t="n">
        <v>0</v>
      </c>
      <c r="U10" s="18" t="n">
        <v>1.4330404</v>
      </c>
      <c r="V10" s="20" t="n">
        <v>0.64409812</v>
      </c>
    </row>
    <row r="11" spans="1:22">
      <c r="A11" s="15" t="s">
        <v>408</v>
      </c>
      <c r="B11" s="17" t="n">
        <v>7053</v>
      </c>
      <c r="C11" s="18">
        <f>(212.0/B11*100)</f>
        <v/>
      </c>
      <c r="D11" s="19" t="n">
        <v>6841</v>
      </c>
      <c r="E11" s="18" t="n">
        <v>27.12462699</v>
      </c>
      <c r="F11" s="20" t="n">
        <v>2.98454975</v>
      </c>
      <c r="G11" s="18" t="n">
        <v>53.07197901</v>
      </c>
      <c r="H11" s="20" t="n">
        <v>3.36046776</v>
      </c>
      <c r="I11" s="18" t="n">
        <v>13.02988249</v>
      </c>
      <c r="J11" s="20" t="n">
        <v>2.66961752</v>
      </c>
      <c r="K11" s="18" t="n">
        <v>4.87798648</v>
      </c>
      <c r="L11" s="20" t="n">
        <v>1.40549183</v>
      </c>
      <c r="M11" s="18" t="n">
        <v>0</v>
      </c>
      <c r="N11" s="20" t="n">
        <v>0</v>
      </c>
      <c r="O11" s="18" t="s">
        <v>404</v>
      </c>
      <c r="P11" s="20" t="s">
        <v>404</v>
      </c>
      <c r="Q11" s="18" t="n">
        <v>0</v>
      </c>
      <c r="R11" s="20" t="n">
        <v>0</v>
      </c>
      <c r="S11" s="18" t="n">
        <v>0</v>
      </c>
      <c r="T11" s="20" t="n">
        <v>0</v>
      </c>
      <c r="U11" s="18" t="n">
        <v>1.89552502</v>
      </c>
      <c r="V11" s="20" t="n">
        <v>1.2827809</v>
      </c>
    </row>
    <row r="12" spans="1:22">
      <c r="A12" s="15" t="s">
        <v>409</v>
      </c>
      <c r="B12" s="17" t="n">
        <v>6894</v>
      </c>
      <c r="C12" s="18">
        <f>(106.0/B12*100)</f>
        <v/>
      </c>
      <c r="D12" s="19" t="n">
        <v>6788</v>
      </c>
      <c r="E12" s="18" t="n">
        <v>25.07686978</v>
      </c>
      <c r="F12" s="20" t="n">
        <v>2.11725265</v>
      </c>
      <c r="G12" s="18" t="n">
        <v>51.01650921</v>
      </c>
      <c r="H12" s="20" t="n">
        <v>2.86438917</v>
      </c>
      <c r="I12" s="18" t="n">
        <v>17.96479402</v>
      </c>
      <c r="J12" s="20" t="n">
        <v>2.27574737</v>
      </c>
      <c r="K12" s="18" t="n">
        <v>5.53569745</v>
      </c>
      <c r="L12" s="20" t="n">
        <v>1.31282678</v>
      </c>
      <c r="M12" s="18" t="n">
        <v>0</v>
      </c>
      <c r="N12" s="20" t="n">
        <v>0</v>
      </c>
      <c r="O12" s="18" t="s">
        <v>404</v>
      </c>
      <c r="P12" s="20" t="s">
        <v>404</v>
      </c>
      <c r="Q12" s="18" t="n">
        <v>0</v>
      </c>
      <c r="R12" s="20" t="n">
        <v>0</v>
      </c>
      <c r="S12" s="18" t="n">
        <v>0</v>
      </c>
      <c r="T12" s="20" t="n">
        <v>0</v>
      </c>
      <c r="U12" s="18" t="n">
        <v>0.40612955</v>
      </c>
      <c r="V12" s="20" t="n">
        <v>0.36544958</v>
      </c>
    </row>
    <row r="13" spans="1:22">
      <c r="A13" s="15" t="s">
        <v>410</v>
      </c>
      <c r="B13" s="17" t="n">
        <v>7161</v>
      </c>
      <c r="C13" s="18">
        <f>(1175.0/B13*100)</f>
        <v/>
      </c>
      <c r="D13" s="19" t="n">
        <v>5986</v>
      </c>
      <c r="E13" s="18" t="n">
        <v>12.43466608</v>
      </c>
      <c r="F13" s="20" t="n">
        <v>2.20363426</v>
      </c>
      <c r="G13" s="18" t="n">
        <v>48.27839115</v>
      </c>
      <c r="H13" s="20" t="n">
        <v>3.24855098</v>
      </c>
      <c r="I13" s="18" t="n">
        <v>30.07617499</v>
      </c>
      <c r="J13" s="20" t="n">
        <v>2.64330486</v>
      </c>
      <c r="K13" s="18" t="n">
        <v>3.82764383</v>
      </c>
      <c r="L13" s="20" t="n">
        <v>1.0181455</v>
      </c>
      <c r="M13" s="18" t="n">
        <v>0</v>
      </c>
      <c r="N13" s="20" t="n">
        <v>0</v>
      </c>
      <c r="O13" s="18" t="s">
        <v>404</v>
      </c>
      <c r="P13" s="20" t="s">
        <v>404</v>
      </c>
      <c r="Q13" s="18" t="n">
        <v>0</v>
      </c>
      <c r="R13" s="20" t="n">
        <v>0</v>
      </c>
      <c r="S13" s="18" t="n">
        <v>0</v>
      </c>
      <c r="T13" s="20" t="n">
        <v>0</v>
      </c>
      <c r="U13" s="18" t="n">
        <v>5.38312395</v>
      </c>
      <c r="V13" s="20" t="n">
        <v>1.5518554</v>
      </c>
    </row>
    <row r="14" spans="1:22">
      <c r="A14" s="15" t="s">
        <v>411</v>
      </c>
      <c r="B14" s="17" t="n">
        <v>5587</v>
      </c>
      <c r="C14" s="18">
        <f>(0.0/B14*100)</f>
        <v/>
      </c>
      <c r="D14" s="19" t="n">
        <v>5587</v>
      </c>
      <c r="E14" s="18" t="n">
        <v>11.37680633</v>
      </c>
      <c r="F14" s="20" t="n">
        <v>1.97347947</v>
      </c>
      <c r="G14" s="18" t="n">
        <v>52.07160209</v>
      </c>
      <c r="H14" s="20" t="n">
        <v>2.77696064</v>
      </c>
      <c r="I14" s="18" t="n">
        <v>33.35085772</v>
      </c>
      <c r="J14" s="20" t="n">
        <v>2.56388193</v>
      </c>
      <c r="K14" s="18" t="n">
        <v>3.20073385</v>
      </c>
      <c r="L14" s="20" t="n">
        <v>1.12150129</v>
      </c>
      <c r="M14" s="18" t="n">
        <v>0</v>
      </c>
      <c r="N14" s="20" t="n">
        <v>0</v>
      </c>
      <c r="O14" s="18" t="s">
        <v>404</v>
      </c>
      <c r="P14" s="20" t="s">
        <v>404</v>
      </c>
      <c r="Q14" s="18" t="n">
        <v>0</v>
      </c>
      <c r="R14" s="20" t="n">
        <v>0</v>
      </c>
      <c r="S14" s="18" t="n">
        <v>0</v>
      </c>
      <c r="T14" s="20" t="n">
        <v>0</v>
      </c>
      <c r="U14" s="18" t="n">
        <v>0</v>
      </c>
      <c r="V14" s="20" t="n">
        <v>0</v>
      </c>
    </row>
    <row r="15" spans="1:22">
      <c r="A15" s="15" t="s">
        <v>412</v>
      </c>
      <c r="B15" s="17" t="n">
        <v>5882</v>
      </c>
      <c r="C15" s="18">
        <f>(0.0/B15*100)</f>
        <v/>
      </c>
      <c r="D15" s="19" t="n">
        <v>5882</v>
      </c>
      <c r="E15" s="18" t="n">
        <v>3.87206843</v>
      </c>
      <c r="F15" s="20" t="n">
        <v>1.30359612</v>
      </c>
      <c r="G15" s="18" t="n">
        <v>50.87530362</v>
      </c>
      <c r="H15" s="20" t="n">
        <v>4.21434676</v>
      </c>
      <c r="I15" s="18" t="n">
        <v>39.12235304</v>
      </c>
      <c r="J15" s="20" t="n">
        <v>3.68970033</v>
      </c>
      <c r="K15" s="18" t="n">
        <v>3.47506077</v>
      </c>
      <c r="L15" s="20" t="n">
        <v>1.54256176</v>
      </c>
      <c r="M15" s="18" t="n">
        <v>0</v>
      </c>
      <c r="N15" s="20" t="n">
        <v>0</v>
      </c>
      <c r="O15" s="18" t="s">
        <v>404</v>
      </c>
      <c r="P15" s="20" t="s">
        <v>404</v>
      </c>
      <c r="Q15" s="18" t="n">
        <v>0</v>
      </c>
      <c r="R15" s="20" t="n">
        <v>0</v>
      </c>
      <c r="S15" s="18" t="n">
        <v>0</v>
      </c>
      <c r="T15" s="20" t="n">
        <v>0</v>
      </c>
      <c r="U15" s="18" t="n">
        <v>2.65521414</v>
      </c>
      <c r="V15" s="20" t="n">
        <v>1.3015152</v>
      </c>
    </row>
    <row r="16" spans="1:22">
      <c r="A16" s="15" t="s">
        <v>413</v>
      </c>
      <c r="B16" s="17" t="n">
        <v>6108</v>
      </c>
      <c r="C16" s="18">
        <f>(495.0/B16*100)</f>
        <v/>
      </c>
      <c r="D16" s="19" t="n">
        <v>5613</v>
      </c>
      <c r="E16" s="18" t="n">
        <v>7.30662576</v>
      </c>
      <c r="F16" s="20" t="n">
        <v>1.842324</v>
      </c>
      <c r="G16" s="18" t="n">
        <v>45.40872391</v>
      </c>
      <c r="H16" s="20" t="n">
        <v>3.49373331</v>
      </c>
      <c r="I16" s="18" t="n">
        <v>37.14871559</v>
      </c>
      <c r="J16" s="20" t="n">
        <v>3.3580725</v>
      </c>
      <c r="K16" s="18" t="n">
        <v>8.177410439999999</v>
      </c>
      <c r="L16" s="20" t="n">
        <v>1.92174314</v>
      </c>
      <c r="M16" s="18" t="n">
        <v>0</v>
      </c>
      <c r="N16" s="20" t="n">
        <v>0</v>
      </c>
      <c r="O16" s="18" t="s">
        <v>404</v>
      </c>
      <c r="P16" s="20" t="s">
        <v>404</v>
      </c>
      <c r="Q16" s="18" t="n">
        <v>0</v>
      </c>
      <c r="R16" s="20" t="n">
        <v>0</v>
      </c>
      <c r="S16" s="18" t="n">
        <v>0</v>
      </c>
      <c r="T16" s="20" t="n">
        <v>0</v>
      </c>
      <c r="U16" s="18" t="n">
        <v>1.9585243</v>
      </c>
      <c r="V16" s="20" t="n">
        <v>0.89426626</v>
      </c>
    </row>
    <row r="17" spans="1:22">
      <c r="A17" s="15" t="s">
        <v>414</v>
      </c>
      <c r="B17" s="17" t="n">
        <v>6504</v>
      </c>
      <c r="C17" s="18">
        <f>(1325.0/B17*100)</f>
        <v/>
      </c>
      <c r="D17" s="19" t="n">
        <v>5179</v>
      </c>
      <c r="E17" s="18" t="n">
        <v>8.24690638</v>
      </c>
      <c r="F17" s="20" t="n">
        <v>1.81547049</v>
      </c>
      <c r="G17" s="18" t="n">
        <v>64.67540088</v>
      </c>
      <c r="H17" s="20" t="n">
        <v>3.56677724</v>
      </c>
      <c r="I17" s="18" t="n">
        <v>20.16466477</v>
      </c>
      <c r="J17" s="20" t="n">
        <v>2.8325789</v>
      </c>
      <c r="K17" s="18" t="n">
        <v>1.56629081</v>
      </c>
      <c r="L17" s="20" t="n">
        <v>0.86973441</v>
      </c>
      <c r="M17" s="18" t="n">
        <v>0</v>
      </c>
      <c r="N17" s="20" t="n">
        <v>0</v>
      </c>
      <c r="O17" s="18" t="s">
        <v>404</v>
      </c>
      <c r="P17" s="20" t="s">
        <v>404</v>
      </c>
      <c r="Q17" s="18" t="n">
        <v>0</v>
      </c>
      <c r="R17" s="20" t="n">
        <v>0</v>
      </c>
      <c r="S17" s="18" t="n">
        <v>0</v>
      </c>
      <c r="T17" s="20" t="n">
        <v>0</v>
      </c>
      <c r="U17" s="18" t="n">
        <v>5.34673717</v>
      </c>
      <c r="V17" s="20" t="n">
        <v>1.47908805</v>
      </c>
    </row>
    <row r="18" spans="1:22">
      <c r="A18" s="15" t="s">
        <v>415</v>
      </c>
      <c r="B18" s="17" t="n">
        <v>5532</v>
      </c>
      <c r="C18" s="18">
        <f>(0.0/B18*100)</f>
        <v/>
      </c>
      <c r="D18" s="19" t="n">
        <v>5532</v>
      </c>
      <c r="E18" s="18" t="n">
        <v>12.80340831</v>
      </c>
      <c r="F18" s="20" t="n">
        <v>2.34345919</v>
      </c>
      <c r="G18" s="18" t="n">
        <v>60.79455172</v>
      </c>
      <c r="H18" s="20" t="n">
        <v>3.4992577</v>
      </c>
      <c r="I18" s="18" t="n">
        <v>23.23928935</v>
      </c>
      <c r="J18" s="20" t="n">
        <v>3.01489823</v>
      </c>
      <c r="K18" s="18" t="n">
        <v>3.16275063</v>
      </c>
      <c r="L18" s="20" t="n">
        <v>1.40354345</v>
      </c>
      <c r="M18" s="18" t="n">
        <v>0</v>
      </c>
      <c r="N18" s="20" t="n">
        <v>0</v>
      </c>
      <c r="O18" s="18" t="s">
        <v>404</v>
      </c>
      <c r="P18" s="20" t="s">
        <v>404</v>
      </c>
      <c r="Q18" s="18" t="n">
        <v>0</v>
      </c>
      <c r="R18" s="20" t="n">
        <v>0</v>
      </c>
      <c r="S18" s="18" t="n">
        <v>0</v>
      </c>
      <c r="T18" s="20" t="n">
        <v>0</v>
      </c>
      <c r="U18" s="18" t="n">
        <v>0</v>
      </c>
      <c r="V18" s="20" t="n">
        <v>0</v>
      </c>
    </row>
    <row r="19" spans="1:22">
      <c r="A19" s="15" t="s">
        <v>416</v>
      </c>
      <c r="B19" s="17" t="n">
        <v>5658</v>
      </c>
      <c r="C19" s="18">
        <f>(327.0/B19*100)</f>
        <v/>
      </c>
      <c r="D19" s="19" t="n">
        <v>5331</v>
      </c>
      <c r="E19" s="18" t="n">
        <v>33.92311546</v>
      </c>
      <c r="F19" s="20" t="n">
        <v>2.94373491</v>
      </c>
      <c r="G19" s="18" t="n">
        <v>42.0706748</v>
      </c>
      <c r="H19" s="20" t="n">
        <v>3.40729612</v>
      </c>
      <c r="I19" s="18" t="n">
        <v>14.78972916</v>
      </c>
      <c r="J19" s="20" t="n">
        <v>2.18908679</v>
      </c>
      <c r="K19" s="18" t="n">
        <v>7.96804348</v>
      </c>
      <c r="L19" s="20" t="n">
        <v>1.8897697</v>
      </c>
      <c r="M19" s="18" t="n">
        <v>0</v>
      </c>
      <c r="N19" s="20" t="n">
        <v>0</v>
      </c>
      <c r="O19" s="18" t="s">
        <v>404</v>
      </c>
      <c r="P19" s="20" t="s">
        <v>404</v>
      </c>
      <c r="Q19" s="18" t="n">
        <v>0</v>
      </c>
      <c r="R19" s="20" t="n">
        <v>0</v>
      </c>
      <c r="S19" s="18" t="n">
        <v>0</v>
      </c>
      <c r="T19" s="20" t="n">
        <v>0</v>
      </c>
      <c r="U19" s="18" t="n">
        <v>1.2484371</v>
      </c>
      <c r="V19" s="20" t="n">
        <v>0.71956992</v>
      </c>
    </row>
    <row r="20" spans="1:22">
      <c r="A20" s="15" t="s">
        <v>417</v>
      </c>
      <c r="B20" s="17" t="n">
        <v>3371</v>
      </c>
      <c r="C20" s="18">
        <f>(24.0/B20*100)</f>
        <v/>
      </c>
      <c r="D20" s="19" t="n">
        <v>3347</v>
      </c>
      <c r="E20" s="18" t="n">
        <v>23.60493374</v>
      </c>
      <c r="F20" s="20" t="n">
        <v>0.21165063</v>
      </c>
      <c r="G20" s="18" t="n">
        <v>55.59044138</v>
      </c>
      <c r="H20" s="20" t="n">
        <v>0.25325636</v>
      </c>
      <c r="I20" s="18" t="n">
        <v>16.92054194</v>
      </c>
      <c r="J20" s="20" t="n">
        <v>0.20657221</v>
      </c>
      <c r="K20" s="18" t="n">
        <v>0.48059776</v>
      </c>
      <c r="L20" s="20" t="n">
        <v>0.02997476</v>
      </c>
      <c r="M20" s="18" t="n">
        <v>0</v>
      </c>
      <c r="N20" s="20" t="n">
        <v>0</v>
      </c>
      <c r="O20" s="18" t="s">
        <v>404</v>
      </c>
      <c r="P20" s="20" t="s">
        <v>404</v>
      </c>
      <c r="Q20" s="18" t="n">
        <v>0</v>
      </c>
      <c r="R20" s="20" t="n">
        <v>0</v>
      </c>
      <c r="S20" s="18" t="n">
        <v>0</v>
      </c>
      <c r="T20" s="20" t="n">
        <v>0</v>
      </c>
      <c r="U20" s="18" t="n">
        <v>3.40348518</v>
      </c>
      <c r="V20" s="20" t="n">
        <v>0.10847188</v>
      </c>
    </row>
    <row r="21" spans="1:22">
      <c r="A21" s="15" t="s">
        <v>418</v>
      </c>
      <c r="B21" s="17" t="n">
        <v>5741</v>
      </c>
      <c r="C21" s="18">
        <f>(0.0/B21*100)</f>
        <v/>
      </c>
      <c r="D21" s="19" t="n">
        <v>5741</v>
      </c>
      <c r="E21" s="18" t="n">
        <v>6.63424643</v>
      </c>
      <c r="F21" s="20" t="n">
        <v>2.01464547</v>
      </c>
      <c r="G21" s="18" t="n">
        <v>38.18454492</v>
      </c>
      <c r="H21" s="20" t="n">
        <v>3.95023217</v>
      </c>
      <c r="I21" s="18" t="n">
        <v>37.31105549</v>
      </c>
      <c r="J21" s="20" t="n">
        <v>3.62806881</v>
      </c>
      <c r="K21" s="18" t="n">
        <v>10.13427246</v>
      </c>
      <c r="L21" s="20" t="n">
        <v>1.91843386</v>
      </c>
      <c r="M21" s="18" t="n">
        <v>0</v>
      </c>
      <c r="N21" s="20" t="n">
        <v>0</v>
      </c>
      <c r="O21" s="18" t="s">
        <v>404</v>
      </c>
      <c r="P21" s="20" t="s">
        <v>404</v>
      </c>
      <c r="Q21" s="18" t="n">
        <v>0</v>
      </c>
      <c r="R21" s="20" t="n">
        <v>0</v>
      </c>
      <c r="S21" s="18" t="n">
        <v>0</v>
      </c>
      <c r="T21" s="20" t="n">
        <v>0</v>
      </c>
      <c r="U21" s="18" t="n">
        <v>7.7358807</v>
      </c>
      <c r="V21" s="20" t="n">
        <v>2.25744373</v>
      </c>
    </row>
    <row r="22" spans="1:22">
      <c r="A22" s="15" t="s">
        <v>419</v>
      </c>
      <c r="B22" s="17" t="n">
        <v>6598</v>
      </c>
      <c r="C22" s="18">
        <f>(0.0/B22*100)</f>
        <v/>
      </c>
      <c r="D22" s="19" t="n">
        <v>6598</v>
      </c>
      <c r="E22" s="18" t="n">
        <v>4.78827002</v>
      </c>
      <c r="F22" s="20" t="n">
        <v>1.39399797</v>
      </c>
      <c r="G22" s="18" t="n">
        <v>45.70524077</v>
      </c>
      <c r="H22" s="20" t="n">
        <v>4.24045474</v>
      </c>
      <c r="I22" s="18" t="n">
        <v>40.54553561</v>
      </c>
      <c r="J22" s="20" t="n">
        <v>4.16962553</v>
      </c>
      <c r="K22" s="18" t="n">
        <v>7.84208318</v>
      </c>
      <c r="L22" s="20" t="n">
        <v>2.46000821</v>
      </c>
      <c r="M22" s="18" t="n">
        <v>0</v>
      </c>
      <c r="N22" s="20" t="n">
        <v>0</v>
      </c>
      <c r="O22" s="18" t="s">
        <v>404</v>
      </c>
      <c r="P22" s="20" t="s">
        <v>404</v>
      </c>
      <c r="Q22" s="18" t="n">
        <v>0</v>
      </c>
      <c r="R22" s="20" t="n">
        <v>0</v>
      </c>
      <c r="S22" s="18" t="n">
        <v>0</v>
      </c>
      <c r="T22" s="20" t="n">
        <v>0</v>
      </c>
      <c r="U22" s="18" t="n">
        <v>1.11887043</v>
      </c>
      <c r="V22" s="20" t="n">
        <v>0.81438017</v>
      </c>
    </row>
    <row r="23" spans="1:22">
      <c r="A23" s="15" t="s">
        <v>420</v>
      </c>
      <c r="B23" s="17" t="n">
        <v>11583</v>
      </c>
      <c r="C23" s="18">
        <f>(3194.0/B23*100)</f>
        <v/>
      </c>
      <c r="D23" s="19" t="n">
        <v>8389</v>
      </c>
      <c r="E23" s="18" t="n">
        <v>10.09619158</v>
      </c>
      <c r="F23" s="20" t="n">
        <v>2.0378601</v>
      </c>
      <c r="G23" s="18" t="n">
        <v>51.24088221</v>
      </c>
      <c r="H23" s="20" t="n">
        <v>3.3501672</v>
      </c>
      <c r="I23" s="18" t="n">
        <v>31.44839853</v>
      </c>
      <c r="J23" s="20" t="n">
        <v>2.90261229</v>
      </c>
      <c r="K23" s="18" t="n">
        <v>2.86471144</v>
      </c>
      <c r="L23" s="20" t="n">
        <v>1.11220472</v>
      </c>
      <c r="M23" s="18" t="n">
        <v>0</v>
      </c>
      <c r="N23" s="20" t="n">
        <v>0</v>
      </c>
      <c r="O23" s="18" t="s">
        <v>404</v>
      </c>
      <c r="P23" s="20" t="s">
        <v>404</v>
      </c>
      <c r="Q23" s="18" t="n">
        <v>0</v>
      </c>
      <c r="R23" s="20" t="n">
        <v>0</v>
      </c>
      <c r="S23" s="18" t="n">
        <v>0</v>
      </c>
      <c r="T23" s="20" t="n">
        <v>0</v>
      </c>
      <c r="U23" s="18" t="n">
        <v>4.34981624</v>
      </c>
      <c r="V23" s="20" t="n">
        <v>1.57655714</v>
      </c>
    </row>
    <row r="24" spans="1:22">
      <c r="A24" s="15" t="s">
        <v>421</v>
      </c>
      <c r="B24" s="17" t="n">
        <v>6647</v>
      </c>
      <c r="C24" s="18">
        <f>(0.0/B24*100)</f>
        <v/>
      </c>
      <c r="D24" s="19" t="n">
        <v>6647</v>
      </c>
      <c r="E24" s="18" t="n">
        <v>22.21664695</v>
      </c>
      <c r="F24" s="20" t="n">
        <v>2.82356389</v>
      </c>
      <c r="G24" s="18" t="n">
        <v>63.97770504</v>
      </c>
      <c r="H24" s="20" t="n">
        <v>3.02931431</v>
      </c>
      <c r="I24" s="18" t="n">
        <v>11.83082482</v>
      </c>
      <c r="J24" s="20" t="n">
        <v>2.28447029</v>
      </c>
      <c r="K24" s="18" t="n">
        <v>1.97482319</v>
      </c>
      <c r="L24" s="20" t="n">
        <v>0.95307809</v>
      </c>
      <c r="M24" s="18" t="n">
        <v>0</v>
      </c>
      <c r="N24" s="20" t="n">
        <v>0</v>
      </c>
      <c r="O24" s="18" t="s">
        <v>404</v>
      </c>
      <c r="P24" s="20" t="s">
        <v>404</v>
      </c>
      <c r="Q24" s="18" t="n">
        <v>0</v>
      </c>
      <c r="R24" s="20" t="n">
        <v>0</v>
      </c>
      <c r="S24" s="18" t="n">
        <v>0</v>
      </c>
      <c r="T24" s="20" t="n">
        <v>0</v>
      </c>
      <c r="U24" s="18" t="n">
        <v>0</v>
      </c>
      <c r="V24" s="20" t="n">
        <v>0</v>
      </c>
    </row>
    <row r="25" spans="1:22">
      <c r="A25" s="15" t="s">
        <v>422</v>
      </c>
      <c r="B25" s="17" t="n">
        <v>5581</v>
      </c>
      <c r="C25" s="18">
        <f>(0.0/B25*100)</f>
        <v/>
      </c>
      <c r="D25" s="19" t="n">
        <v>5581</v>
      </c>
      <c r="E25" s="18" t="n">
        <v>21.30024672</v>
      </c>
      <c r="F25" s="20" t="n">
        <v>3.0239257</v>
      </c>
      <c r="G25" s="18" t="n">
        <v>54.33215895</v>
      </c>
      <c r="H25" s="20" t="n">
        <v>3.97595537</v>
      </c>
      <c r="I25" s="18" t="n">
        <v>19.12629541</v>
      </c>
      <c r="J25" s="20" t="n">
        <v>2.98626535</v>
      </c>
      <c r="K25" s="18" t="n">
        <v>4.57951275</v>
      </c>
      <c r="L25" s="20" t="n">
        <v>1.65805473</v>
      </c>
      <c r="M25" s="18" t="n">
        <v>0</v>
      </c>
      <c r="N25" s="20" t="n">
        <v>0</v>
      </c>
      <c r="O25" s="18" t="s">
        <v>404</v>
      </c>
      <c r="P25" s="20" t="s">
        <v>404</v>
      </c>
      <c r="Q25" s="18" t="n">
        <v>0</v>
      </c>
      <c r="R25" s="20" t="n">
        <v>0</v>
      </c>
      <c r="S25" s="18" t="n">
        <v>0</v>
      </c>
      <c r="T25" s="20" t="n">
        <v>0</v>
      </c>
      <c r="U25" s="18" t="n">
        <v>0.66178617</v>
      </c>
      <c r="V25" s="20" t="n">
        <v>0.66190471</v>
      </c>
    </row>
    <row r="26" spans="1:22">
      <c r="A26" s="15" t="s">
        <v>423</v>
      </c>
      <c r="B26" s="17" t="n">
        <v>4869</v>
      </c>
      <c r="C26" s="18">
        <f>(11.0/B26*100)</f>
        <v/>
      </c>
      <c r="D26" s="19" t="n">
        <v>4858</v>
      </c>
      <c r="E26" s="18" t="n">
        <v>3.51836779</v>
      </c>
      <c r="F26" s="20" t="n">
        <v>1.0048439</v>
      </c>
      <c r="G26" s="18" t="n">
        <v>51.82546623</v>
      </c>
      <c r="H26" s="20" t="n">
        <v>2.88705653</v>
      </c>
      <c r="I26" s="18" t="n">
        <v>40.5186791</v>
      </c>
      <c r="J26" s="20" t="n">
        <v>2.64091066</v>
      </c>
      <c r="K26" s="18" t="n">
        <v>3.40974258</v>
      </c>
      <c r="L26" s="20" t="n">
        <v>0.96266405</v>
      </c>
      <c r="M26" s="18" t="n">
        <v>0</v>
      </c>
      <c r="N26" s="20" t="n">
        <v>0</v>
      </c>
      <c r="O26" s="18" t="s">
        <v>404</v>
      </c>
      <c r="P26" s="20" t="s">
        <v>404</v>
      </c>
      <c r="Q26" s="18" t="n">
        <v>0</v>
      </c>
      <c r="R26" s="20" t="n">
        <v>0</v>
      </c>
      <c r="S26" s="18" t="n">
        <v>0</v>
      </c>
      <c r="T26" s="20" t="n">
        <v>0</v>
      </c>
      <c r="U26" s="18" t="n">
        <v>0.72774429</v>
      </c>
      <c r="V26" s="20" t="n">
        <v>0.53155376</v>
      </c>
    </row>
    <row r="27" spans="1:22">
      <c r="A27" s="15" t="s">
        <v>424</v>
      </c>
      <c r="B27" s="17" t="n">
        <v>5299</v>
      </c>
      <c r="C27" s="18">
        <f>(0.0/B27*100)</f>
        <v/>
      </c>
      <c r="D27" s="19" t="n">
        <v>5299</v>
      </c>
      <c r="E27" s="18" t="n">
        <v>8.02127486</v>
      </c>
      <c r="F27" s="20" t="n">
        <v>0.06604082</v>
      </c>
      <c r="G27" s="18" t="n">
        <v>41.6128693</v>
      </c>
      <c r="H27" s="20" t="n">
        <v>0.09743699</v>
      </c>
      <c r="I27" s="18" t="n">
        <v>46.48281866</v>
      </c>
      <c r="J27" s="20" t="n">
        <v>0.08511483</v>
      </c>
      <c r="K27" s="18" t="n">
        <v>3.88303717</v>
      </c>
      <c r="L27" s="20" t="n">
        <v>0.0374313</v>
      </c>
      <c r="M27" s="18" t="n">
        <v>0</v>
      </c>
      <c r="N27" s="20" t="n">
        <v>0</v>
      </c>
      <c r="O27" s="18" t="s">
        <v>404</v>
      </c>
      <c r="P27" s="20" t="s">
        <v>404</v>
      </c>
      <c r="Q27" s="18" t="n">
        <v>0</v>
      </c>
      <c r="R27" s="20" t="n">
        <v>0</v>
      </c>
      <c r="S27" s="18" t="n">
        <v>0</v>
      </c>
      <c r="T27" s="20" t="n">
        <v>0</v>
      </c>
      <c r="U27" s="18" t="n">
        <v>0</v>
      </c>
      <c r="V27" s="20" t="n">
        <v>0</v>
      </c>
    </row>
    <row r="28" spans="1:22">
      <c r="A28" s="15" t="s">
        <v>425</v>
      </c>
      <c r="B28" s="17" t="n">
        <v>7568</v>
      </c>
      <c r="C28" s="18">
        <f>(0.0/B28*100)</f>
        <v/>
      </c>
      <c r="D28" s="19" t="n">
        <v>7568</v>
      </c>
      <c r="E28" s="18" t="n">
        <v>5.55750554</v>
      </c>
      <c r="F28" s="20" t="n">
        <v>1.33028464</v>
      </c>
      <c r="G28" s="18" t="n">
        <v>46.80085817</v>
      </c>
      <c r="H28" s="20" t="n">
        <v>3.21220953</v>
      </c>
      <c r="I28" s="18" t="n">
        <v>36.23680157</v>
      </c>
      <c r="J28" s="20" t="n">
        <v>2.97582382</v>
      </c>
      <c r="K28" s="18" t="n">
        <v>11.40483473</v>
      </c>
      <c r="L28" s="20" t="n">
        <v>2.16188043</v>
      </c>
      <c r="M28" s="18" t="n">
        <v>0</v>
      </c>
      <c r="N28" s="20" t="n">
        <v>0</v>
      </c>
      <c r="O28" s="18" t="s">
        <v>404</v>
      </c>
      <c r="P28" s="20" t="s">
        <v>404</v>
      </c>
      <c r="Q28" s="18" t="n">
        <v>0</v>
      </c>
      <c r="R28" s="20" t="n">
        <v>0</v>
      </c>
      <c r="S28" s="18" t="n">
        <v>0</v>
      </c>
      <c r="T28" s="20" t="n">
        <v>0</v>
      </c>
      <c r="U28" s="18" t="n">
        <v>0</v>
      </c>
      <c r="V28" s="20" t="n">
        <v>0</v>
      </c>
    </row>
    <row r="29" spans="1:22">
      <c r="A29" s="15" t="s">
        <v>426</v>
      </c>
      <c r="B29" s="17" t="n">
        <v>5385</v>
      </c>
      <c r="C29" s="18">
        <f>(1123.0/B29*100)</f>
        <v/>
      </c>
      <c r="D29" s="19" t="n">
        <v>4262</v>
      </c>
      <c r="E29" s="18" t="n">
        <v>3.69538533</v>
      </c>
      <c r="F29" s="20" t="n">
        <v>1.55859676</v>
      </c>
      <c r="G29" s="18" t="n">
        <v>46.50244518</v>
      </c>
      <c r="H29" s="20" t="n">
        <v>4.58609481</v>
      </c>
      <c r="I29" s="18" t="n">
        <v>17.38613044</v>
      </c>
      <c r="J29" s="20" t="n">
        <v>3.12901022</v>
      </c>
      <c r="K29" s="18" t="n">
        <v>2.51190716</v>
      </c>
      <c r="L29" s="20" t="n">
        <v>1.3629259</v>
      </c>
      <c r="M29" s="18" t="n">
        <v>0</v>
      </c>
      <c r="N29" s="20" t="n">
        <v>0</v>
      </c>
      <c r="O29" s="18" t="s">
        <v>404</v>
      </c>
      <c r="P29" s="20" t="s">
        <v>404</v>
      </c>
      <c r="Q29" s="18" t="n">
        <v>0</v>
      </c>
      <c r="R29" s="20" t="n">
        <v>0</v>
      </c>
      <c r="S29" s="18" t="n">
        <v>0</v>
      </c>
      <c r="T29" s="20" t="n">
        <v>0</v>
      </c>
      <c r="U29" s="18" t="n">
        <v>29.90413188</v>
      </c>
      <c r="V29" s="20" t="n">
        <v>4.40610192</v>
      </c>
    </row>
    <row r="30" spans="1:22">
      <c r="A30" s="15" t="s">
        <v>427</v>
      </c>
      <c r="B30" s="17" t="n">
        <v>4520</v>
      </c>
      <c r="C30" s="18">
        <f>(1105.0/B30*100)</f>
        <v/>
      </c>
      <c r="D30" s="19" t="n">
        <v>3415</v>
      </c>
      <c r="E30" s="18" t="n">
        <v>10.52928997</v>
      </c>
      <c r="F30" s="20" t="n">
        <v>1.59084945</v>
      </c>
      <c r="G30" s="18" t="n">
        <v>47.75448102</v>
      </c>
      <c r="H30" s="20" t="n">
        <v>3.28989096</v>
      </c>
      <c r="I30" s="18" t="n">
        <v>36.18232333</v>
      </c>
      <c r="J30" s="20" t="n">
        <v>3.52068503</v>
      </c>
      <c r="K30" s="18" t="n">
        <v>4.46166948</v>
      </c>
      <c r="L30" s="20" t="n">
        <v>1.66073375</v>
      </c>
      <c r="M30" s="18" t="n">
        <v>0</v>
      </c>
      <c r="N30" s="20" t="n">
        <v>0</v>
      </c>
      <c r="O30" s="18" t="s">
        <v>404</v>
      </c>
      <c r="P30" s="20" t="s">
        <v>404</v>
      </c>
      <c r="Q30" s="18" t="n">
        <v>0</v>
      </c>
      <c r="R30" s="20" t="n">
        <v>0</v>
      </c>
      <c r="S30" s="18" t="n">
        <v>0</v>
      </c>
      <c r="T30" s="20" t="n">
        <v>0</v>
      </c>
      <c r="U30" s="18" t="n">
        <v>1.07223619</v>
      </c>
      <c r="V30" s="20" t="n">
        <v>1.0434474</v>
      </c>
    </row>
    <row r="31" spans="1:22">
      <c r="A31" s="15" t="s">
        <v>428</v>
      </c>
      <c r="B31" s="17" t="n">
        <v>5456</v>
      </c>
      <c r="C31" s="18">
        <f>(502.0/B31*100)</f>
        <v/>
      </c>
      <c r="D31" s="19" t="n">
        <v>4954</v>
      </c>
      <c r="E31" s="18" t="n">
        <v>15.84747107</v>
      </c>
      <c r="F31" s="20" t="n">
        <v>2.3188673</v>
      </c>
      <c r="G31" s="18" t="n">
        <v>55.31643953</v>
      </c>
      <c r="H31" s="20" t="n">
        <v>3.96814505</v>
      </c>
      <c r="I31" s="18" t="n">
        <v>17.13535545</v>
      </c>
      <c r="J31" s="20" t="n">
        <v>2.90052551</v>
      </c>
      <c r="K31" s="18" t="n">
        <v>0.51245507</v>
      </c>
      <c r="L31" s="20" t="n">
        <v>0.49309003</v>
      </c>
      <c r="M31" s="18" t="n">
        <v>0</v>
      </c>
      <c r="N31" s="20" t="n">
        <v>0</v>
      </c>
      <c r="O31" s="18" t="s">
        <v>404</v>
      </c>
      <c r="P31" s="20" t="s">
        <v>404</v>
      </c>
      <c r="Q31" s="18" t="n">
        <v>0</v>
      </c>
      <c r="R31" s="20" t="n">
        <v>0</v>
      </c>
      <c r="S31" s="18" t="n">
        <v>0</v>
      </c>
      <c r="T31" s="20" t="n">
        <v>0</v>
      </c>
      <c r="U31" s="18" t="n">
        <v>11.18827888</v>
      </c>
      <c r="V31" s="20" t="n">
        <v>2.15774282</v>
      </c>
    </row>
    <row r="32" spans="1:22">
      <c r="A32" s="15" t="s">
        <v>429</v>
      </c>
      <c r="B32" s="17" t="n">
        <v>4478</v>
      </c>
      <c r="C32" s="18">
        <f>(0.0/B32*100)</f>
        <v/>
      </c>
      <c r="D32" s="19" t="n">
        <v>4478</v>
      </c>
      <c r="E32" s="18" t="n">
        <v>16.89514056</v>
      </c>
      <c r="F32" s="20" t="n">
        <v>2.71146356</v>
      </c>
      <c r="G32" s="18" t="n">
        <v>56.03629383</v>
      </c>
      <c r="H32" s="20" t="n">
        <v>3.83086767</v>
      </c>
      <c r="I32" s="18" t="n">
        <v>26.3416114</v>
      </c>
      <c r="J32" s="20" t="n">
        <v>3.42556438</v>
      </c>
      <c r="K32" s="18" t="n">
        <v>0.05425682</v>
      </c>
      <c r="L32" s="20" t="n">
        <v>0.05302968</v>
      </c>
      <c r="M32" s="18" t="n">
        <v>0</v>
      </c>
      <c r="N32" s="20" t="n">
        <v>0</v>
      </c>
      <c r="O32" s="18" t="s">
        <v>404</v>
      </c>
      <c r="P32" s="20" t="s">
        <v>404</v>
      </c>
      <c r="Q32" s="18" t="n">
        <v>0</v>
      </c>
      <c r="R32" s="20" t="n">
        <v>0</v>
      </c>
      <c r="S32" s="18" t="n">
        <v>0</v>
      </c>
      <c r="T32" s="20" t="n">
        <v>0</v>
      </c>
      <c r="U32" s="18" t="n">
        <v>0.6726974</v>
      </c>
      <c r="V32" s="20" t="n">
        <v>0.67255089</v>
      </c>
    </row>
    <row r="33" spans="1:22">
      <c r="A33" s="15" t="s">
        <v>430</v>
      </c>
      <c r="B33" s="17" t="n">
        <v>7325</v>
      </c>
      <c r="C33" s="18">
        <f>(29.0/B33*100)</f>
        <v/>
      </c>
      <c r="D33" s="19" t="n">
        <v>7296</v>
      </c>
      <c r="E33" s="18" t="n">
        <v>9.45670604</v>
      </c>
      <c r="F33" s="20" t="n">
        <v>1.92180922</v>
      </c>
      <c r="G33" s="18" t="n">
        <v>48.85719483</v>
      </c>
      <c r="H33" s="20" t="n">
        <v>3.69895955</v>
      </c>
      <c r="I33" s="18" t="n">
        <v>33.48389449</v>
      </c>
      <c r="J33" s="20" t="n">
        <v>3.83158276</v>
      </c>
      <c r="K33" s="18" t="n">
        <v>7.17744153</v>
      </c>
      <c r="L33" s="20" t="n">
        <v>1.93102143</v>
      </c>
      <c r="M33" s="18" t="n">
        <v>0</v>
      </c>
      <c r="N33" s="20" t="n">
        <v>0</v>
      </c>
      <c r="O33" s="18" t="s">
        <v>404</v>
      </c>
      <c r="P33" s="20" t="s">
        <v>404</v>
      </c>
      <c r="Q33" s="18" t="n">
        <v>0</v>
      </c>
      <c r="R33" s="20" t="n">
        <v>0</v>
      </c>
      <c r="S33" s="18" t="n">
        <v>0</v>
      </c>
      <c r="T33" s="20" t="n">
        <v>0</v>
      </c>
      <c r="U33" s="18" t="n">
        <v>1.0247631</v>
      </c>
      <c r="V33" s="20" t="n">
        <v>0.7050143800000001</v>
      </c>
    </row>
    <row r="34" spans="1:22">
      <c r="A34" s="15" t="s">
        <v>431</v>
      </c>
      <c r="B34" s="17" t="n">
        <v>6350</v>
      </c>
      <c r="C34" s="18">
        <f>(0.0/B34*100)</f>
        <v/>
      </c>
      <c r="D34" s="19" t="n">
        <v>6350</v>
      </c>
      <c r="E34" s="18" t="n">
        <v>23.30990085</v>
      </c>
      <c r="F34" s="20" t="n">
        <v>2.53986678</v>
      </c>
      <c r="G34" s="18" t="n">
        <v>44.20175744</v>
      </c>
      <c r="H34" s="20" t="n">
        <v>3.10884634</v>
      </c>
      <c r="I34" s="18" t="n">
        <v>28.46364463</v>
      </c>
      <c r="J34" s="20" t="n">
        <v>2.89863733</v>
      </c>
      <c r="K34" s="18" t="n">
        <v>2.94976407</v>
      </c>
      <c r="L34" s="20" t="n">
        <v>0.9598037</v>
      </c>
      <c r="M34" s="18" t="n">
        <v>0</v>
      </c>
      <c r="N34" s="20" t="n">
        <v>0</v>
      </c>
      <c r="O34" s="18" t="s">
        <v>404</v>
      </c>
      <c r="P34" s="20" t="s">
        <v>404</v>
      </c>
      <c r="Q34" s="18" t="n">
        <v>0</v>
      </c>
      <c r="R34" s="20" t="n">
        <v>0</v>
      </c>
      <c r="S34" s="18" t="n">
        <v>0</v>
      </c>
      <c r="T34" s="20" t="n">
        <v>0</v>
      </c>
      <c r="U34" s="18" t="n">
        <v>1.074933</v>
      </c>
      <c r="V34" s="20" t="n">
        <v>0.70903867</v>
      </c>
    </row>
    <row r="35" spans="1:22">
      <c r="A35" s="15" t="s">
        <v>432</v>
      </c>
      <c r="B35" s="17" t="n">
        <v>6406</v>
      </c>
      <c r="C35" s="18">
        <f>(443.0/B35*100)</f>
        <v/>
      </c>
      <c r="D35" s="19" t="n">
        <v>5963</v>
      </c>
      <c r="E35" s="18" t="n">
        <v>4.24316207</v>
      </c>
      <c r="F35" s="20" t="n">
        <v>0.25162344</v>
      </c>
      <c r="G35" s="18" t="n">
        <v>42.42535153</v>
      </c>
      <c r="H35" s="20" t="n">
        <v>0.4851299</v>
      </c>
      <c r="I35" s="18" t="n">
        <v>50.88909665</v>
      </c>
      <c r="J35" s="20" t="n">
        <v>0.47388016</v>
      </c>
      <c r="K35" s="18" t="n">
        <v>1.60115519</v>
      </c>
      <c r="L35" s="20" t="n">
        <v>0.19786212</v>
      </c>
      <c r="M35" s="18" t="n">
        <v>0</v>
      </c>
      <c r="N35" s="20" t="n">
        <v>0</v>
      </c>
      <c r="O35" s="18" t="s">
        <v>404</v>
      </c>
      <c r="P35" s="20" t="s">
        <v>404</v>
      </c>
      <c r="Q35" s="18" t="n">
        <v>0</v>
      </c>
      <c r="R35" s="20" t="n">
        <v>0</v>
      </c>
      <c r="S35" s="18" t="n">
        <v>0</v>
      </c>
      <c r="T35" s="20" t="n">
        <v>0</v>
      </c>
      <c r="U35" s="18" t="n">
        <v>0.84123456</v>
      </c>
      <c r="V35" s="20" t="n">
        <v>0.06906766</v>
      </c>
    </row>
    <row r="36" spans="1:22">
      <c r="A36" s="15" t="s">
        <v>433</v>
      </c>
      <c r="B36" s="17" t="n">
        <v>6736</v>
      </c>
      <c r="C36" s="18">
        <f>(10.0/B36*100)</f>
        <v/>
      </c>
      <c r="D36" s="19" t="n">
        <v>6726</v>
      </c>
      <c r="E36" s="18" t="n">
        <v>24.97025044</v>
      </c>
      <c r="F36" s="20" t="n">
        <v>2.6794965</v>
      </c>
      <c r="G36" s="18" t="n">
        <v>48.30345071</v>
      </c>
      <c r="H36" s="20" t="n">
        <v>3.82961829</v>
      </c>
      <c r="I36" s="18" t="n">
        <v>22.12535867</v>
      </c>
      <c r="J36" s="20" t="n">
        <v>3.02963614</v>
      </c>
      <c r="K36" s="18" t="n">
        <v>4.4743806</v>
      </c>
      <c r="L36" s="20" t="n">
        <v>1.601466</v>
      </c>
      <c r="M36" s="18" t="n">
        <v>0</v>
      </c>
      <c r="N36" s="20" t="n">
        <v>0</v>
      </c>
      <c r="O36" s="18" t="s">
        <v>404</v>
      </c>
      <c r="P36" s="20" t="s">
        <v>404</v>
      </c>
      <c r="Q36" s="18" t="n">
        <v>0</v>
      </c>
      <c r="R36" s="20" t="n">
        <v>0</v>
      </c>
      <c r="S36" s="18" t="n">
        <v>0</v>
      </c>
      <c r="T36" s="20" t="n">
        <v>0</v>
      </c>
      <c r="U36" s="18" t="n">
        <v>0.12655959</v>
      </c>
      <c r="V36" s="20" t="n">
        <v>0.12929658</v>
      </c>
    </row>
    <row r="37" spans="1:22">
      <c r="A37" s="15" t="s">
        <v>434</v>
      </c>
      <c r="B37" s="17" t="n">
        <v>5458</v>
      </c>
      <c r="C37" s="18">
        <f>(0.0/B37*100)</f>
        <v/>
      </c>
      <c r="D37" s="19" t="n">
        <v>5458</v>
      </c>
      <c r="E37" s="18" t="n">
        <v>11.17456318</v>
      </c>
      <c r="F37" s="20" t="n">
        <v>2.08627394</v>
      </c>
      <c r="G37" s="18" t="n">
        <v>61.3758164</v>
      </c>
      <c r="H37" s="20" t="n">
        <v>4.00524008</v>
      </c>
      <c r="I37" s="18" t="n">
        <v>25.82844167</v>
      </c>
      <c r="J37" s="20" t="n">
        <v>3.48831595</v>
      </c>
      <c r="K37" s="18" t="n">
        <v>1.62117875</v>
      </c>
      <c r="L37" s="20" t="n">
        <v>0.89193206</v>
      </c>
      <c r="M37" s="18" t="n">
        <v>0</v>
      </c>
      <c r="N37" s="20" t="n">
        <v>0</v>
      </c>
      <c r="O37" s="18" t="s">
        <v>404</v>
      </c>
      <c r="P37" s="20" t="s">
        <v>404</v>
      </c>
      <c r="Q37" s="18" t="n">
        <v>0</v>
      </c>
      <c r="R37" s="20" t="n">
        <v>0</v>
      </c>
      <c r="S37" s="18" t="n">
        <v>0</v>
      </c>
      <c r="T37" s="20" t="n">
        <v>0</v>
      </c>
      <c r="U37" s="18" t="n">
        <v>0</v>
      </c>
      <c r="V37" s="20" t="n">
        <v>0</v>
      </c>
    </row>
    <row r="38" spans="1:22">
      <c r="A38" s="15" t="s">
        <v>435</v>
      </c>
      <c r="B38" s="17" t="n">
        <v>5860</v>
      </c>
      <c r="C38" s="18">
        <f>(268.0/B38*100)</f>
        <v/>
      </c>
      <c r="D38" s="19" t="n">
        <v>5592</v>
      </c>
      <c r="E38" s="18" t="n">
        <v>17.1005693</v>
      </c>
      <c r="F38" s="20" t="n">
        <v>2.32112102</v>
      </c>
      <c r="G38" s="18" t="n">
        <v>54.55502864</v>
      </c>
      <c r="H38" s="20" t="n">
        <v>3.75980224</v>
      </c>
      <c r="I38" s="18" t="n">
        <v>25.35414416</v>
      </c>
      <c r="J38" s="20" t="n">
        <v>3.32542045</v>
      </c>
      <c r="K38" s="18" t="n">
        <v>1.80471631</v>
      </c>
      <c r="L38" s="20" t="n">
        <v>1.0128327</v>
      </c>
      <c r="M38" s="18" t="n">
        <v>0</v>
      </c>
      <c r="N38" s="20" t="n">
        <v>0</v>
      </c>
      <c r="O38" s="18" t="s">
        <v>404</v>
      </c>
      <c r="P38" s="20" t="s">
        <v>404</v>
      </c>
      <c r="Q38" s="18" t="n">
        <v>0</v>
      </c>
      <c r="R38" s="20" t="n">
        <v>0</v>
      </c>
      <c r="S38" s="18" t="n">
        <v>0</v>
      </c>
      <c r="T38" s="20" t="n">
        <v>0</v>
      </c>
      <c r="U38" s="18" t="n">
        <v>1.1855416</v>
      </c>
      <c r="V38" s="20" t="n">
        <v>0.7834571299999999</v>
      </c>
    </row>
    <row r="39" spans="1:22">
      <c r="A39" s="15" t="s">
        <v>436</v>
      </c>
      <c r="B39" s="17" t="n">
        <v>5895</v>
      </c>
      <c r="C39" s="18">
        <f>(0.0/B39*100)</f>
        <v/>
      </c>
      <c r="D39" s="19" t="n">
        <v>5895</v>
      </c>
      <c r="E39" s="18" t="n">
        <v>2.08437776</v>
      </c>
      <c r="F39" s="20" t="n">
        <v>1.48652592</v>
      </c>
      <c r="G39" s="18" t="n">
        <v>47.28019091</v>
      </c>
      <c r="H39" s="20" t="n">
        <v>3.99219122</v>
      </c>
      <c r="I39" s="18" t="n">
        <v>38.20611335</v>
      </c>
      <c r="J39" s="20" t="n">
        <v>3.75057671</v>
      </c>
      <c r="K39" s="18" t="n">
        <v>12.42931797</v>
      </c>
      <c r="L39" s="20" t="n">
        <v>2.61747706</v>
      </c>
      <c r="M39" s="18" t="n">
        <v>0</v>
      </c>
      <c r="N39" s="20" t="n">
        <v>0</v>
      </c>
      <c r="O39" s="18" t="s">
        <v>404</v>
      </c>
      <c r="P39" s="20" t="s">
        <v>404</v>
      </c>
      <c r="Q39" s="18" t="n">
        <v>0</v>
      </c>
      <c r="R39" s="20" t="n">
        <v>0</v>
      </c>
      <c r="S39" s="18" t="n">
        <v>0</v>
      </c>
      <c r="T39" s="20" t="n">
        <v>0</v>
      </c>
      <c r="U39" s="18" t="n">
        <v>0</v>
      </c>
      <c r="V39" s="20" t="n">
        <v>0</v>
      </c>
    </row>
    <row r="40" spans="1:22">
      <c r="A40" s="15" t="s">
        <v>437</v>
      </c>
      <c r="B40" s="17" t="n">
        <v>14157</v>
      </c>
      <c r="C40" s="18">
        <f>(3029.0/B40*100)</f>
        <v/>
      </c>
      <c r="D40" s="19" t="n">
        <v>11128</v>
      </c>
      <c r="E40" s="18" t="n">
        <v>25.96911128</v>
      </c>
      <c r="F40" s="20" t="n">
        <v>3.1362794</v>
      </c>
      <c r="G40" s="18" t="n">
        <v>61.4183555</v>
      </c>
      <c r="H40" s="20" t="n">
        <v>3.3845259</v>
      </c>
      <c r="I40" s="18" t="n">
        <v>8.872545110000001</v>
      </c>
      <c r="J40" s="20" t="n">
        <v>2.0133671</v>
      </c>
      <c r="K40" s="18" t="n">
        <v>0.62493341</v>
      </c>
      <c r="L40" s="20" t="n">
        <v>0.53499357</v>
      </c>
      <c r="M40" s="18" t="n">
        <v>0</v>
      </c>
      <c r="N40" s="20" t="n">
        <v>0</v>
      </c>
      <c r="O40" s="18" t="s">
        <v>404</v>
      </c>
      <c r="P40" s="20" t="s">
        <v>404</v>
      </c>
      <c r="Q40" s="18" t="n">
        <v>0</v>
      </c>
      <c r="R40" s="20" t="n">
        <v>0</v>
      </c>
      <c r="S40" s="18" t="n">
        <v>0</v>
      </c>
      <c r="T40" s="20" t="n">
        <v>0</v>
      </c>
      <c r="U40" s="18" t="n">
        <v>3.1150547</v>
      </c>
      <c r="V40" s="20" t="n">
        <v>0.96255656</v>
      </c>
    </row>
    <row r="41" spans="1:22">
      <c r="A41" s="15" t="s">
        <v>438</v>
      </c>
      <c r="B41" s="17" t="n">
        <v>5712</v>
      </c>
      <c r="C41" s="18">
        <f>(138.0/B41*100)</f>
        <v/>
      </c>
      <c r="D41" s="19" t="n">
        <v>5574</v>
      </c>
      <c r="E41" s="18" t="n">
        <v>8.01413964</v>
      </c>
      <c r="F41" s="20" t="n">
        <v>1.92860519</v>
      </c>
      <c r="G41" s="18" t="n">
        <v>45.54399124</v>
      </c>
      <c r="H41" s="20" t="n">
        <v>3.43239484</v>
      </c>
      <c r="I41" s="18" t="n">
        <v>37.33829064</v>
      </c>
      <c r="J41" s="20" t="n">
        <v>2.96391359</v>
      </c>
      <c r="K41" s="18" t="n">
        <v>8.209422869999999</v>
      </c>
      <c r="L41" s="20" t="n">
        <v>2.03108773</v>
      </c>
      <c r="M41" s="18" t="n">
        <v>0</v>
      </c>
      <c r="N41" s="20" t="n">
        <v>0</v>
      </c>
      <c r="O41" s="18" t="s">
        <v>404</v>
      </c>
      <c r="P41" s="20" t="s">
        <v>404</v>
      </c>
      <c r="Q41" s="18" t="n">
        <v>0</v>
      </c>
      <c r="R41" s="20" t="n">
        <v>0</v>
      </c>
      <c r="S41" s="18" t="n">
        <v>0</v>
      </c>
      <c r="T41" s="20" t="n">
        <v>0</v>
      </c>
      <c r="U41" s="18" t="n">
        <v>0.89415562</v>
      </c>
      <c r="V41" s="20" t="n">
        <v>0.81012368</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22.4772636</v>
      </c>
      <c r="F44" s="20" t="n">
        <v>2.91605509</v>
      </c>
      <c r="G44" s="18" t="n">
        <v>54.12812879</v>
      </c>
      <c r="H44" s="20" t="n">
        <v>3.42342231</v>
      </c>
      <c r="I44" s="18" t="n">
        <v>18.84978246</v>
      </c>
      <c r="J44" s="20" t="n">
        <v>2.88730754</v>
      </c>
      <c r="K44" s="18" t="n">
        <v>3.95022442</v>
      </c>
      <c r="L44" s="20" t="n">
        <v>2.01454857</v>
      </c>
      <c r="M44" s="18" t="n">
        <v>0</v>
      </c>
      <c r="N44" s="20" t="n">
        <v>0</v>
      </c>
      <c r="O44" s="18" t="s">
        <v>404</v>
      </c>
      <c r="P44" s="20" t="s">
        <v>404</v>
      </c>
      <c r="Q44" s="18" t="n">
        <v>0</v>
      </c>
      <c r="R44" s="20" t="n">
        <v>0</v>
      </c>
      <c r="S44" s="18" t="n">
        <v>0.44965051</v>
      </c>
      <c r="T44" s="20" t="n">
        <v>0.32643716</v>
      </c>
      <c r="U44" s="18" t="n">
        <v>0.14495023</v>
      </c>
      <c r="V44" s="20" t="n">
        <v>0.1467335</v>
      </c>
    </row>
    <row r="45" spans="1:22">
      <c r="A45" s="15" t="s">
        <v>442</v>
      </c>
      <c r="B45" s="17" t="n">
        <v>5519</v>
      </c>
      <c r="C45" s="18">
        <f>(0.0/B45*100)</f>
        <v/>
      </c>
      <c r="D45" s="19" t="n">
        <v>5519</v>
      </c>
      <c r="E45" s="18" t="n">
        <v>4.41782467</v>
      </c>
      <c r="F45" s="20" t="n">
        <v>1.68196955</v>
      </c>
      <c r="G45" s="18" t="n">
        <v>36.66857719</v>
      </c>
      <c r="H45" s="20" t="n">
        <v>4.25969024</v>
      </c>
      <c r="I45" s="18" t="n">
        <v>26.81628661</v>
      </c>
      <c r="J45" s="20" t="n">
        <v>3.64322973</v>
      </c>
      <c r="K45" s="18" t="n">
        <v>30.28898194</v>
      </c>
      <c r="L45" s="20" t="n">
        <v>4.33825304</v>
      </c>
      <c r="M45" s="18" t="n">
        <v>0</v>
      </c>
      <c r="N45" s="20" t="n">
        <v>0</v>
      </c>
      <c r="O45" s="18" t="s">
        <v>404</v>
      </c>
      <c r="P45" s="20" t="s">
        <v>404</v>
      </c>
      <c r="Q45" s="18" t="n">
        <v>0</v>
      </c>
      <c r="R45" s="20" t="n">
        <v>0</v>
      </c>
      <c r="S45" s="18" t="n">
        <v>0</v>
      </c>
      <c r="T45" s="20" t="n">
        <v>0</v>
      </c>
      <c r="U45" s="18" t="n">
        <v>1.80832959</v>
      </c>
      <c r="V45" s="20" t="n">
        <v>1.02941384</v>
      </c>
    </row>
    <row r="46" spans="1:22">
      <c r="A46" s="15" t="s">
        <v>443</v>
      </c>
      <c r="B46" s="17" t="n">
        <v>23141</v>
      </c>
      <c r="C46" s="18">
        <f>(4196.0/B46*100)</f>
        <v/>
      </c>
      <c r="D46" s="19" t="n">
        <v>18945</v>
      </c>
      <c r="E46" s="18" t="n">
        <v>8.58511171</v>
      </c>
      <c r="F46" s="20" t="n">
        <v>1.35892711</v>
      </c>
      <c r="G46" s="18" t="n">
        <v>27.71050088</v>
      </c>
      <c r="H46" s="20" t="n">
        <v>2.34118382</v>
      </c>
      <c r="I46" s="18" t="n">
        <v>38.12894937</v>
      </c>
      <c r="J46" s="20" t="n">
        <v>2.25227145</v>
      </c>
      <c r="K46" s="18" t="n">
        <v>18.87828884</v>
      </c>
      <c r="L46" s="20" t="n">
        <v>2.05089802</v>
      </c>
      <c r="M46" s="18" t="n">
        <v>0</v>
      </c>
      <c r="N46" s="20" t="n">
        <v>0</v>
      </c>
      <c r="O46" s="18" t="s">
        <v>404</v>
      </c>
      <c r="P46" s="20" t="s">
        <v>404</v>
      </c>
      <c r="Q46" s="18" t="n">
        <v>0</v>
      </c>
      <c r="R46" s="20" t="n">
        <v>0</v>
      </c>
      <c r="S46" s="18" t="n">
        <v>0</v>
      </c>
      <c r="T46" s="20" t="n">
        <v>0</v>
      </c>
      <c r="U46" s="18" t="n">
        <v>6.6971492</v>
      </c>
      <c r="V46" s="20" t="n">
        <v>1.03851024</v>
      </c>
    </row>
    <row r="47" spans="1:22">
      <c r="A47" s="15" t="s">
        <v>444</v>
      </c>
      <c r="B47" s="17" t="n">
        <v>5928</v>
      </c>
      <c r="C47" s="18">
        <f>(0.0/B47*100)</f>
        <v/>
      </c>
      <c r="D47" s="19" t="n">
        <v>5928</v>
      </c>
      <c r="E47" s="18" t="n">
        <v>29.04988546</v>
      </c>
      <c r="F47" s="20" t="n">
        <v>3.51160203</v>
      </c>
      <c r="G47" s="18" t="n">
        <v>35.53073797</v>
      </c>
      <c r="H47" s="20" t="n">
        <v>4.31271304</v>
      </c>
      <c r="I47" s="18" t="n">
        <v>26.34669725</v>
      </c>
      <c r="J47" s="20" t="n">
        <v>3.46577256</v>
      </c>
      <c r="K47" s="18" t="n">
        <v>5.7468259</v>
      </c>
      <c r="L47" s="20" t="n">
        <v>1.72274078</v>
      </c>
      <c r="M47" s="18" t="n">
        <v>0</v>
      </c>
      <c r="N47" s="20" t="n">
        <v>0</v>
      </c>
      <c r="O47" s="18" t="s">
        <v>404</v>
      </c>
      <c r="P47" s="20" t="s">
        <v>404</v>
      </c>
      <c r="Q47" s="18" t="n">
        <v>0</v>
      </c>
      <c r="R47" s="20" t="n">
        <v>0</v>
      </c>
      <c r="S47" s="18" t="n">
        <v>0</v>
      </c>
      <c r="T47" s="20" t="n">
        <v>0</v>
      </c>
      <c r="U47" s="18" t="n">
        <v>3.32585342</v>
      </c>
      <c r="V47" s="20" t="n">
        <v>1.45969731</v>
      </c>
    </row>
    <row r="48" spans="1:22">
      <c r="A48" s="15" t="s">
        <v>445</v>
      </c>
      <c r="B48" s="17" t="n">
        <v>9841</v>
      </c>
      <c r="C48" s="18">
        <f>(40.0/B48*100)</f>
        <v/>
      </c>
      <c r="D48" s="19" t="n">
        <v>9801</v>
      </c>
      <c r="E48" s="18" t="n">
        <v>36.72105223</v>
      </c>
      <c r="F48" s="20" t="n">
        <v>3.73525915</v>
      </c>
      <c r="G48" s="18" t="n">
        <v>21.14992272</v>
      </c>
      <c r="H48" s="20" t="n">
        <v>3.31195064</v>
      </c>
      <c r="I48" s="18" t="n">
        <v>18.15234962</v>
      </c>
      <c r="J48" s="20" t="n">
        <v>2.88477963</v>
      </c>
      <c r="K48" s="18" t="n">
        <v>23.96620577</v>
      </c>
      <c r="L48" s="20" t="n">
        <v>3.79755223</v>
      </c>
      <c r="M48" s="18" t="n">
        <v>0</v>
      </c>
      <c r="N48" s="20" t="n">
        <v>0</v>
      </c>
      <c r="O48" s="18" t="s">
        <v>404</v>
      </c>
      <c r="P48" s="20" t="s">
        <v>404</v>
      </c>
      <c r="Q48" s="18" t="n">
        <v>0</v>
      </c>
      <c r="R48" s="20" t="n">
        <v>0</v>
      </c>
      <c r="S48" s="18" t="n">
        <v>0</v>
      </c>
      <c r="T48" s="20" t="n">
        <v>0</v>
      </c>
      <c r="U48" s="18" t="n">
        <v>0.01046966</v>
      </c>
      <c r="V48" s="20" t="n">
        <v>0.00036512</v>
      </c>
    </row>
    <row r="49" spans="1:22">
      <c r="A49" s="15" t="s">
        <v>446</v>
      </c>
      <c r="B49" s="17" t="n">
        <v>6349</v>
      </c>
      <c r="C49" s="18">
        <f>(52.0/B49*100)</f>
        <v/>
      </c>
      <c r="D49" s="19" t="n">
        <v>6297</v>
      </c>
      <c r="E49" s="18" t="n">
        <v>5.3363937</v>
      </c>
      <c r="F49" s="20" t="n">
        <v>1.26179532</v>
      </c>
      <c r="G49" s="18" t="n">
        <v>27.47206297</v>
      </c>
      <c r="H49" s="20" t="n">
        <v>3.3382397</v>
      </c>
      <c r="I49" s="18" t="n">
        <v>47.24856736</v>
      </c>
      <c r="J49" s="20" t="n">
        <v>3.58254742</v>
      </c>
      <c r="K49" s="18" t="n">
        <v>19.82509688</v>
      </c>
      <c r="L49" s="20" t="n">
        <v>3.02352005</v>
      </c>
      <c r="M49" s="18" t="n">
        <v>0</v>
      </c>
      <c r="N49" s="20" t="n">
        <v>0</v>
      </c>
      <c r="O49" s="18" t="s">
        <v>404</v>
      </c>
      <c r="P49" s="20" t="s">
        <v>404</v>
      </c>
      <c r="Q49" s="18" t="n">
        <v>0</v>
      </c>
      <c r="R49" s="20" t="n">
        <v>0</v>
      </c>
      <c r="S49" s="18" t="n">
        <v>0</v>
      </c>
      <c r="T49" s="20" t="n">
        <v>0</v>
      </c>
      <c r="U49" s="18" t="n">
        <v>0.11787909</v>
      </c>
      <c r="V49" s="20" t="n">
        <v>0.08692458</v>
      </c>
    </row>
    <row r="50" spans="1:22">
      <c r="A50" s="15" t="s">
        <v>447</v>
      </c>
      <c r="B50" s="17" t="n">
        <v>11795</v>
      </c>
      <c r="C50" s="18">
        <f>(1031.0/B50*100)</f>
        <v/>
      </c>
      <c r="D50" s="19" t="n">
        <v>10764</v>
      </c>
      <c r="E50" s="18" t="n">
        <v>9.13690124</v>
      </c>
      <c r="F50" s="20" t="n">
        <v>1.8502074</v>
      </c>
      <c r="G50" s="18" t="n">
        <v>37.791099</v>
      </c>
      <c r="H50" s="20" t="n">
        <v>2.99924701</v>
      </c>
      <c r="I50" s="18" t="n">
        <v>36.44666386</v>
      </c>
      <c r="J50" s="20" t="n">
        <v>3.62350228</v>
      </c>
      <c r="K50" s="18" t="n">
        <v>10.17002241</v>
      </c>
      <c r="L50" s="20" t="n">
        <v>2.05397229</v>
      </c>
      <c r="M50" s="18" t="n">
        <v>0</v>
      </c>
      <c r="N50" s="20" t="n">
        <v>0</v>
      </c>
      <c r="O50" s="18" t="s">
        <v>404</v>
      </c>
      <c r="P50" s="20" t="s">
        <v>404</v>
      </c>
      <c r="Q50" s="18" t="n">
        <v>0</v>
      </c>
      <c r="R50" s="20" t="n">
        <v>0</v>
      </c>
      <c r="S50" s="18" t="n">
        <v>0</v>
      </c>
      <c r="T50" s="20" t="n">
        <v>0</v>
      </c>
      <c r="U50" s="18" t="n">
        <v>6.45531349</v>
      </c>
      <c r="V50" s="20" t="n">
        <v>1.58256798</v>
      </c>
    </row>
    <row r="51" spans="1:22">
      <c r="A51" s="15" t="s">
        <v>448</v>
      </c>
      <c r="B51" s="17" t="n">
        <v>6866</v>
      </c>
      <c r="C51" s="18">
        <f>(0.0/B51*100)</f>
        <v/>
      </c>
      <c r="D51" s="19" t="n">
        <v>6866</v>
      </c>
      <c r="E51" s="18" t="n">
        <v>9.78510539</v>
      </c>
      <c r="F51" s="20" t="n">
        <v>2.29507069</v>
      </c>
      <c r="G51" s="18" t="n">
        <v>26.40812686</v>
      </c>
      <c r="H51" s="20" t="n">
        <v>3.10931465</v>
      </c>
      <c r="I51" s="18" t="n">
        <v>37.15524045</v>
      </c>
      <c r="J51" s="20" t="n">
        <v>3.23580627</v>
      </c>
      <c r="K51" s="18" t="n">
        <v>25.55135251</v>
      </c>
      <c r="L51" s="20" t="n">
        <v>2.82821912</v>
      </c>
      <c r="M51" s="18" t="n">
        <v>0</v>
      </c>
      <c r="N51" s="20" t="n">
        <v>0</v>
      </c>
      <c r="O51" s="18" t="s">
        <v>404</v>
      </c>
      <c r="P51" s="20" t="s">
        <v>404</v>
      </c>
      <c r="Q51" s="18" t="n">
        <v>0</v>
      </c>
      <c r="R51" s="20" t="n">
        <v>0</v>
      </c>
      <c r="S51" s="18" t="n">
        <v>0</v>
      </c>
      <c r="T51" s="20" t="n">
        <v>0</v>
      </c>
      <c r="U51" s="18" t="n">
        <v>1.10017478</v>
      </c>
      <c r="V51" s="20" t="n">
        <v>0.78852393</v>
      </c>
    </row>
    <row r="52" spans="1:22">
      <c r="A52" s="15" t="s">
        <v>449</v>
      </c>
      <c r="B52" s="17" t="n">
        <v>5809</v>
      </c>
      <c r="C52" s="18">
        <f>(0.0/B52*100)</f>
        <v/>
      </c>
      <c r="D52" s="19" t="n">
        <v>5809</v>
      </c>
      <c r="E52" s="18" t="n">
        <v>1.17427282</v>
      </c>
      <c r="F52" s="20" t="n">
        <v>0.8420748</v>
      </c>
      <c r="G52" s="18" t="n">
        <v>19.79561651</v>
      </c>
      <c r="H52" s="20" t="n">
        <v>2.87069101</v>
      </c>
      <c r="I52" s="18" t="n">
        <v>46.08066057</v>
      </c>
      <c r="J52" s="20" t="n">
        <v>3.87430952</v>
      </c>
      <c r="K52" s="18" t="n">
        <v>32.16650416</v>
      </c>
      <c r="L52" s="20" t="n">
        <v>3.71399252</v>
      </c>
      <c r="M52" s="18" t="n">
        <v>0</v>
      </c>
      <c r="N52" s="20" t="n">
        <v>0</v>
      </c>
      <c r="O52" s="18" t="s">
        <v>404</v>
      </c>
      <c r="P52" s="20" t="s">
        <v>404</v>
      </c>
      <c r="Q52" s="18" t="n">
        <v>0</v>
      </c>
      <c r="R52" s="20" t="n">
        <v>0</v>
      </c>
      <c r="S52" s="18" t="n">
        <v>0</v>
      </c>
      <c r="T52" s="20" t="n">
        <v>0</v>
      </c>
      <c r="U52" s="18" t="n">
        <v>0.78294594</v>
      </c>
      <c r="V52" s="20" t="n">
        <v>0.08023548</v>
      </c>
    </row>
    <row r="53" spans="1:22">
      <c r="A53" s="15" t="s">
        <v>450</v>
      </c>
      <c r="B53" s="17" t="n">
        <v>5571</v>
      </c>
      <c r="C53" s="18">
        <f>(0.0/B53*100)</f>
        <v/>
      </c>
      <c r="D53" s="19" t="n">
        <v>5571</v>
      </c>
      <c r="E53" s="18" t="n">
        <v>9.45009226</v>
      </c>
      <c r="F53" s="20" t="n">
        <v>0.08008021</v>
      </c>
      <c r="G53" s="18" t="n">
        <v>65.7500234</v>
      </c>
      <c r="H53" s="20" t="n">
        <v>0.13050047</v>
      </c>
      <c r="I53" s="18" t="n">
        <v>21.39127567</v>
      </c>
      <c r="J53" s="20" t="n">
        <v>0.10616572</v>
      </c>
      <c r="K53" s="18" t="n">
        <v>3.29933669</v>
      </c>
      <c r="L53" s="20" t="n">
        <v>0.02734512</v>
      </c>
      <c r="M53" s="18" t="n">
        <v>0</v>
      </c>
      <c r="N53" s="20" t="n">
        <v>0</v>
      </c>
      <c r="O53" s="18" t="s">
        <v>404</v>
      </c>
      <c r="P53" s="20" t="s">
        <v>404</v>
      </c>
      <c r="Q53" s="18" t="n">
        <v>0</v>
      </c>
      <c r="R53" s="20" t="n">
        <v>0</v>
      </c>
      <c r="S53" s="18" t="n">
        <v>0</v>
      </c>
      <c r="T53" s="20" t="n">
        <v>0</v>
      </c>
      <c r="U53" s="18" t="n">
        <v>0.10927198</v>
      </c>
      <c r="V53" s="20" t="n">
        <v>0.02578596</v>
      </c>
    </row>
    <row r="54" spans="1:22">
      <c r="A54" s="15" t="s">
        <v>451</v>
      </c>
      <c r="B54" s="17" t="n">
        <v>4740</v>
      </c>
      <c r="C54" s="18">
        <f>(199.0/B54*100)</f>
        <v/>
      </c>
      <c r="D54" s="19" t="n">
        <v>4541</v>
      </c>
      <c r="E54" s="18" t="n">
        <v>21.14515563</v>
      </c>
      <c r="F54" s="20" t="n">
        <v>2.93257692</v>
      </c>
      <c r="G54" s="18" t="n">
        <v>58.56542542</v>
      </c>
      <c r="H54" s="20" t="n">
        <v>3.61017868</v>
      </c>
      <c r="I54" s="18" t="n">
        <v>13.14963094</v>
      </c>
      <c r="J54" s="20" t="n">
        <v>2.39613996</v>
      </c>
      <c r="K54" s="18" t="n">
        <v>4.92505408</v>
      </c>
      <c r="L54" s="20" t="n">
        <v>1.72885745</v>
      </c>
      <c r="M54" s="18" t="n">
        <v>0</v>
      </c>
      <c r="N54" s="20" t="n">
        <v>0</v>
      </c>
      <c r="O54" s="18" t="s">
        <v>404</v>
      </c>
      <c r="P54" s="20" t="s">
        <v>404</v>
      </c>
      <c r="Q54" s="18" t="n">
        <v>0</v>
      </c>
      <c r="R54" s="20" t="n">
        <v>0</v>
      </c>
      <c r="S54" s="18" t="n">
        <v>0</v>
      </c>
      <c r="T54" s="20" t="n">
        <v>0</v>
      </c>
      <c r="U54" s="18" t="n">
        <v>2.21473393</v>
      </c>
      <c r="V54" s="20" t="n">
        <v>1.03231953</v>
      </c>
    </row>
    <row r="55" spans="1:22">
      <c r="A55" s="15" t="s">
        <v>452</v>
      </c>
      <c r="B55" s="17" t="n">
        <v>5316</v>
      </c>
      <c r="C55" s="18">
        <f>(43.0/B55*100)</f>
        <v/>
      </c>
      <c r="D55" s="19" t="n">
        <v>5273</v>
      </c>
      <c r="E55" s="18" t="n">
        <v>12.93072269</v>
      </c>
      <c r="F55" s="20" t="n">
        <v>2.07506557</v>
      </c>
      <c r="G55" s="18" t="n">
        <v>55.69907053</v>
      </c>
      <c r="H55" s="20" t="n">
        <v>3.12237298</v>
      </c>
      <c r="I55" s="18" t="n">
        <v>24.46789022</v>
      </c>
      <c r="J55" s="20" t="n">
        <v>2.83219475</v>
      </c>
      <c r="K55" s="18" t="n">
        <v>5.66322998</v>
      </c>
      <c r="L55" s="20" t="n">
        <v>1.41648366</v>
      </c>
      <c r="M55" s="18" t="n">
        <v>0</v>
      </c>
      <c r="N55" s="20" t="n">
        <v>0</v>
      </c>
      <c r="O55" s="18" t="s">
        <v>404</v>
      </c>
      <c r="P55" s="20" t="s">
        <v>404</v>
      </c>
      <c r="Q55" s="18" t="n">
        <v>0</v>
      </c>
      <c r="R55" s="20" t="n">
        <v>0</v>
      </c>
      <c r="S55" s="18" t="n">
        <v>0.53386009</v>
      </c>
      <c r="T55" s="20" t="n">
        <v>0.5743028100000001</v>
      </c>
      <c r="U55" s="18" t="n">
        <v>0.70522649</v>
      </c>
      <c r="V55" s="20" t="n">
        <v>0.58544775</v>
      </c>
    </row>
    <row r="56" spans="1:22">
      <c r="A56" s="15" t="s">
        <v>453</v>
      </c>
      <c r="B56" s="17" t="n">
        <v>5359</v>
      </c>
      <c r="C56" s="18">
        <f>(0.0/B56*100)</f>
        <v/>
      </c>
      <c r="D56" s="19" t="n">
        <v>5359</v>
      </c>
      <c r="E56" s="18" t="n">
        <v>35.02380233</v>
      </c>
      <c r="F56" s="20" t="n">
        <v>4.35272934</v>
      </c>
      <c r="G56" s="18" t="n">
        <v>53.92249083</v>
      </c>
      <c r="H56" s="20" t="n">
        <v>4.6662694</v>
      </c>
      <c r="I56" s="18" t="n">
        <v>7.2847955</v>
      </c>
      <c r="J56" s="20" t="n">
        <v>2.47933224</v>
      </c>
      <c r="K56" s="18" t="n">
        <v>0</v>
      </c>
      <c r="L56" s="20" t="n">
        <v>0</v>
      </c>
      <c r="M56" s="18" t="n">
        <v>0</v>
      </c>
      <c r="N56" s="20" t="n">
        <v>0</v>
      </c>
      <c r="O56" s="18" t="s">
        <v>404</v>
      </c>
      <c r="P56" s="20" t="s">
        <v>404</v>
      </c>
      <c r="Q56" s="18" t="n">
        <v>0</v>
      </c>
      <c r="R56" s="20" t="n">
        <v>0</v>
      </c>
      <c r="S56" s="18" t="n">
        <v>0</v>
      </c>
      <c r="T56" s="20" t="n">
        <v>0</v>
      </c>
      <c r="U56" s="18" t="n">
        <v>3.76891134</v>
      </c>
      <c r="V56" s="20" t="n">
        <v>1.52029226</v>
      </c>
    </row>
    <row r="57" spans="1:22">
      <c r="A57" s="15" t="s">
        <v>454</v>
      </c>
      <c r="B57" s="17" t="n">
        <v>6513</v>
      </c>
      <c r="C57" s="18">
        <f>(0.0/B57*100)</f>
        <v/>
      </c>
      <c r="D57" s="19" t="n">
        <v>6513</v>
      </c>
      <c r="E57" s="18" t="n">
        <v>17.71645626</v>
      </c>
      <c r="F57" s="20" t="n">
        <v>2.46652861</v>
      </c>
      <c r="G57" s="18" t="n">
        <v>57.18796885</v>
      </c>
      <c r="H57" s="20" t="n">
        <v>3.21573755</v>
      </c>
      <c r="I57" s="18" t="n">
        <v>23.92990405</v>
      </c>
      <c r="J57" s="20" t="n">
        <v>3.29145419</v>
      </c>
      <c r="K57" s="18" t="n">
        <v>0.72228468</v>
      </c>
      <c r="L57" s="20" t="n">
        <v>0.72454634</v>
      </c>
      <c r="M57" s="18" t="n">
        <v>0</v>
      </c>
      <c r="N57" s="20" t="n">
        <v>0</v>
      </c>
      <c r="O57" s="18" t="s">
        <v>404</v>
      </c>
      <c r="P57" s="20" t="s">
        <v>404</v>
      </c>
      <c r="Q57" s="18" t="n">
        <v>0</v>
      </c>
      <c r="R57" s="20" t="n">
        <v>0</v>
      </c>
      <c r="S57" s="18" t="n">
        <v>0</v>
      </c>
      <c r="T57" s="20" t="n">
        <v>0</v>
      </c>
      <c r="U57" s="18" t="n">
        <v>0.44338616</v>
      </c>
      <c r="V57" s="20" t="n">
        <v>0.45922161</v>
      </c>
    </row>
    <row r="58" spans="1:22">
      <c r="A58" s="15" t="s">
        <v>455</v>
      </c>
      <c r="B58" s="17" t="n">
        <v>7267</v>
      </c>
      <c r="C58" s="18">
        <f>(0.0/B58*100)</f>
        <v/>
      </c>
      <c r="D58" s="19" t="n">
        <v>7267</v>
      </c>
      <c r="E58" s="18" t="n">
        <v>11.37535777</v>
      </c>
      <c r="F58" s="20" t="n">
        <v>2.01050774</v>
      </c>
      <c r="G58" s="18" t="n">
        <v>32.44929329</v>
      </c>
      <c r="H58" s="20" t="n">
        <v>3.13716811</v>
      </c>
      <c r="I58" s="18" t="n">
        <v>37.80275921</v>
      </c>
      <c r="J58" s="20" t="n">
        <v>3.22141006</v>
      </c>
      <c r="K58" s="18" t="n">
        <v>16.85052207</v>
      </c>
      <c r="L58" s="20" t="n">
        <v>2.6959261</v>
      </c>
      <c r="M58" s="18" t="n">
        <v>0</v>
      </c>
      <c r="N58" s="20" t="n">
        <v>0</v>
      </c>
      <c r="O58" s="18" t="s">
        <v>404</v>
      </c>
      <c r="P58" s="20" t="s">
        <v>404</v>
      </c>
      <c r="Q58" s="18" t="n">
        <v>0</v>
      </c>
      <c r="R58" s="20" t="n">
        <v>0</v>
      </c>
      <c r="S58" s="18" t="n">
        <v>0.64694017</v>
      </c>
      <c r="T58" s="20" t="n">
        <v>0.64671672</v>
      </c>
      <c r="U58" s="18" t="n">
        <v>0.8751274999999999</v>
      </c>
      <c r="V58" s="20" t="n">
        <v>0.61627624</v>
      </c>
    </row>
    <row r="59" spans="1:22">
      <c r="A59" s="15" t="s">
        <v>456</v>
      </c>
      <c r="B59" s="17" t="n">
        <v>4826</v>
      </c>
      <c r="C59" s="18">
        <f>(0.0/B59*100)</f>
        <v/>
      </c>
      <c r="D59" s="19" t="n">
        <v>4826</v>
      </c>
      <c r="E59" s="18" t="n">
        <v>5.34762604</v>
      </c>
      <c r="F59" s="20" t="n">
        <v>0.74327121</v>
      </c>
      <c r="G59" s="18" t="n">
        <v>32.83586482</v>
      </c>
      <c r="H59" s="20" t="n">
        <v>1.2584248</v>
      </c>
      <c r="I59" s="18" t="n">
        <v>51.04049394</v>
      </c>
      <c r="J59" s="20" t="n">
        <v>1.26644003</v>
      </c>
      <c r="K59" s="18" t="n">
        <v>10.04339353</v>
      </c>
      <c r="L59" s="20" t="n">
        <v>0.75865224</v>
      </c>
      <c r="M59" s="18" t="n">
        <v>0</v>
      </c>
      <c r="N59" s="20" t="n">
        <v>0</v>
      </c>
      <c r="O59" s="18" t="s">
        <v>404</v>
      </c>
      <c r="P59" s="20" t="s">
        <v>404</v>
      </c>
      <c r="Q59" s="18" t="n">
        <v>0</v>
      </c>
      <c r="R59" s="20" t="n">
        <v>0</v>
      </c>
      <c r="S59" s="18" t="n">
        <v>0</v>
      </c>
      <c r="T59" s="20" t="n">
        <v>0</v>
      </c>
      <c r="U59" s="18" t="n">
        <v>0.73262167</v>
      </c>
      <c r="V59" s="20" t="n">
        <v>0.31085878</v>
      </c>
    </row>
    <row r="60" spans="1:22">
      <c r="A60" s="15" t="s">
        <v>457</v>
      </c>
      <c r="B60" s="17" t="n">
        <v>4546</v>
      </c>
      <c r="C60" s="18">
        <f>(0.0/B60*100)</f>
        <v/>
      </c>
      <c r="D60" s="19" t="n">
        <v>4546</v>
      </c>
      <c r="E60" s="18" t="n">
        <v>32.66899582</v>
      </c>
      <c r="F60" s="20" t="n">
        <v>2.93946649</v>
      </c>
      <c r="G60" s="18" t="n">
        <v>44.51106889</v>
      </c>
      <c r="H60" s="20" t="n">
        <v>3.44436447</v>
      </c>
      <c r="I60" s="18" t="n">
        <v>14.92246377</v>
      </c>
      <c r="J60" s="20" t="n">
        <v>2.60385184</v>
      </c>
      <c r="K60" s="18" t="n">
        <v>4.23686636</v>
      </c>
      <c r="L60" s="20" t="n">
        <v>1.34232981</v>
      </c>
      <c r="M60" s="18" t="n">
        <v>0</v>
      </c>
      <c r="N60" s="20" t="n">
        <v>0</v>
      </c>
      <c r="O60" s="18" t="s">
        <v>404</v>
      </c>
      <c r="P60" s="20" t="s">
        <v>404</v>
      </c>
      <c r="Q60" s="18" t="n">
        <v>0</v>
      </c>
      <c r="R60" s="20" t="n">
        <v>0</v>
      </c>
      <c r="S60" s="18" t="n">
        <v>0</v>
      </c>
      <c r="T60" s="20" t="n">
        <v>0</v>
      </c>
      <c r="U60" s="18" t="n">
        <v>3.66060516</v>
      </c>
      <c r="V60" s="20" t="n">
        <v>1.1609517</v>
      </c>
    </row>
    <row r="61" spans="1:22">
      <c r="A61" s="15" t="s">
        <v>458</v>
      </c>
      <c r="B61" s="17" t="n">
        <v>6525</v>
      </c>
      <c r="C61" s="18">
        <f>(0.0/B61*100)</f>
        <v/>
      </c>
      <c r="D61" s="19" t="n">
        <v>6525</v>
      </c>
      <c r="E61" s="18" t="n">
        <v>13.76365565</v>
      </c>
      <c r="F61" s="20" t="n">
        <v>2.22775291</v>
      </c>
      <c r="G61" s="18" t="n">
        <v>59.92169486</v>
      </c>
      <c r="H61" s="20" t="n">
        <v>3.02156181</v>
      </c>
      <c r="I61" s="18" t="n">
        <v>22.21306835</v>
      </c>
      <c r="J61" s="20" t="n">
        <v>2.40983503</v>
      </c>
      <c r="K61" s="18" t="n">
        <v>3.87425999</v>
      </c>
      <c r="L61" s="20" t="n">
        <v>0.97041313</v>
      </c>
      <c r="M61" s="18" t="n">
        <v>0</v>
      </c>
      <c r="N61" s="20" t="n">
        <v>0</v>
      </c>
      <c r="O61" s="18" t="s">
        <v>404</v>
      </c>
      <c r="P61" s="20" t="s">
        <v>404</v>
      </c>
      <c r="Q61" s="18" t="n">
        <v>0</v>
      </c>
      <c r="R61" s="20" t="n">
        <v>0</v>
      </c>
      <c r="S61" s="18" t="n">
        <v>0</v>
      </c>
      <c r="T61" s="20" t="n">
        <v>0</v>
      </c>
      <c r="U61" s="18" t="n">
        <v>0.22732115</v>
      </c>
      <c r="V61" s="20" t="n">
        <v>0.23649092</v>
      </c>
    </row>
    <row r="62" spans="1:22">
      <c r="A62" s="15" t="s">
        <v>459</v>
      </c>
      <c r="B62" s="17" t="n">
        <v>4476</v>
      </c>
      <c r="C62" s="18">
        <f>(0.0/B62*100)</f>
        <v/>
      </c>
      <c r="D62" s="19" t="n">
        <v>4476</v>
      </c>
      <c r="E62" s="18" t="n">
        <v>34.41798989</v>
      </c>
      <c r="F62" s="20" t="n">
        <v>0.06556442</v>
      </c>
      <c r="G62" s="18" t="n">
        <v>44.3198565</v>
      </c>
      <c r="H62" s="20" t="n">
        <v>0.05741785</v>
      </c>
      <c r="I62" s="18" t="n">
        <v>13.1875647</v>
      </c>
      <c r="J62" s="20" t="n">
        <v>0.0574554</v>
      </c>
      <c r="K62" s="18" t="n">
        <v>8.074588909999999</v>
      </c>
      <c r="L62" s="20" t="n">
        <v>0.03774392</v>
      </c>
      <c r="M62" s="18" t="n">
        <v>0</v>
      </c>
      <c r="N62" s="20" t="n">
        <v>0</v>
      </c>
      <c r="O62" s="18" t="s">
        <v>404</v>
      </c>
      <c r="P62" s="20" t="s">
        <v>404</v>
      </c>
      <c r="Q62" s="18" t="n">
        <v>0</v>
      </c>
      <c r="R62" s="20" t="n">
        <v>0</v>
      </c>
      <c r="S62" s="18" t="n">
        <v>0</v>
      </c>
      <c r="T62" s="20" t="n">
        <v>0</v>
      </c>
      <c r="U62" s="18" t="n">
        <v>0</v>
      </c>
      <c r="V62" s="20" t="n">
        <v>0</v>
      </c>
    </row>
    <row r="63" spans="1:22">
      <c r="A63" s="15" t="s">
        <v>460</v>
      </c>
      <c r="B63" s="17" t="n">
        <v>5324</v>
      </c>
      <c r="C63" s="18">
        <f>(0.0/B63*100)</f>
        <v/>
      </c>
      <c r="D63" s="19" t="n">
        <v>5324</v>
      </c>
      <c r="E63" s="18" t="n">
        <v>10.73192014</v>
      </c>
      <c r="F63" s="20" t="n">
        <v>0.17384038</v>
      </c>
      <c r="G63" s="18" t="n">
        <v>39.16851016</v>
      </c>
      <c r="H63" s="20" t="n">
        <v>0.17688706</v>
      </c>
      <c r="I63" s="18" t="n">
        <v>35.93976887</v>
      </c>
      <c r="J63" s="20" t="n">
        <v>0.17509879</v>
      </c>
      <c r="K63" s="18" t="n">
        <v>4.24041009</v>
      </c>
      <c r="L63" s="20" t="n">
        <v>0.06411637000000001</v>
      </c>
      <c r="M63" s="18" t="n">
        <v>0</v>
      </c>
      <c r="N63" s="20" t="n">
        <v>0</v>
      </c>
      <c r="O63" s="18" t="s">
        <v>404</v>
      </c>
      <c r="P63" s="20" t="s">
        <v>404</v>
      </c>
      <c r="Q63" s="18" t="n">
        <v>1.04185963</v>
      </c>
      <c r="R63" s="20" t="n">
        <v>0.03805109</v>
      </c>
      <c r="S63" s="18" t="n">
        <v>0</v>
      </c>
      <c r="T63" s="20" t="n">
        <v>0</v>
      </c>
      <c r="U63" s="18" t="n">
        <v>8.87753111</v>
      </c>
      <c r="V63" s="20" t="n">
        <v>0.07619252</v>
      </c>
    </row>
    <row r="64" spans="1:22">
      <c r="A64" s="15" t="s">
        <v>461</v>
      </c>
      <c r="B64" s="17" t="n">
        <v>3634</v>
      </c>
      <c r="C64" s="18">
        <f>(27.0/B64*100)</f>
        <v/>
      </c>
      <c r="D64" s="19" t="n">
        <v>3607</v>
      </c>
      <c r="E64" s="18" t="n">
        <v>42.60522359</v>
      </c>
      <c r="F64" s="20" t="n">
        <v>0.11038058</v>
      </c>
      <c r="G64" s="18" t="n">
        <v>46.26912291</v>
      </c>
      <c r="H64" s="20" t="n">
        <v>0.13782958</v>
      </c>
      <c r="I64" s="18" t="n">
        <v>10.06112506</v>
      </c>
      <c r="J64" s="20" t="n">
        <v>0.08724541</v>
      </c>
      <c r="K64" s="18" t="n">
        <v>0</v>
      </c>
      <c r="L64" s="20" t="n">
        <v>0</v>
      </c>
      <c r="M64" s="18" t="n">
        <v>0</v>
      </c>
      <c r="N64" s="20" t="n">
        <v>0</v>
      </c>
      <c r="O64" s="18" t="s">
        <v>404</v>
      </c>
      <c r="P64" s="20" t="s">
        <v>404</v>
      </c>
      <c r="Q64" s="18" t="n">
        <v>1.06452844</v>
      </c>
      <c r="R64" s="20" t="n">
        <v>0.006352</v>
      </c>
      <c r="S64" s="18" t="n">
        <v>0</v>
      </c>
      <c r="T64" s="20" t="n">
        <v>0</v>
      </c>
      <c r="U64" s="18" t="n">
        <v>0</v>
      </c>
      <c r="V64" s="20" t="n">
        <v>0</v>
      </c>
    </row>
    <row r="65" spans="1:22">
      <c r="A65" s="15" t="s">
        <v>462</v>
      </c>
      <c r="B65" s="17" t="n">
        <v>5325</v>
      </c>
      <c r="C65" s="18">
        <f>(0.0/B65*100)</f>
        <v/>
      </c>
      <c r="D65" s="19" t="n">
        <v>5325</v>
      </c>
      <c r="E65" s="18" t="n">
        <v>8.549887010000001</v>
      </c>
      <c r="F65" s="20" t="n">
        <v>1.77603325</v>
      </c>
      <c r="G65" s="18" t="n">
        <v>28.25936078</v>
      </c>
      <c r="H65" s="20" t="n">
        <v>3.39103609</v>
      </c>
      <c r="I65" s="18" t="n">
        <v>46.29696864</v>
      </c>
      <c r="J65" s="20" t="n">
        <v>3.93435776</v>
      </c>
      <c r="K65" s="18" t="n">
        <v>16.55832378</v>
      </c>
      <c r="L65" s="20" t="n">
        <v>2.43729983</v>
      </c>
      <c r="M65" s="18" t="n">
        <v>0</v>
      </c>
      <c r="N65" s="20" t="n">
        <v>0</v>
      </c>
      <c r="O65" s="18" t="s">
        <v>404</v>
      </c>
      <c r="P65" s="20" t="s">
        <v>404</v>
      </c>
      <c r="Q65" s="18" t="n">
        <v>0</v>
      </c>
      <c r="R65" s="20" t="n">
        <v>0</v>
      </c>
      <c r="S65" s="18" t="n">
        <v>0</v>
      </c>
      <c r="T65" s="20" t="n">
        <v>0</v>
      </c>
      <c r="U65" s="18" t="n">
        <v>0.3354598</v>
      </c>
      <c r="V65" s="20" t="n">
        <v>0.3277518</v>
      </c>
    </row>
    <row r="66" spans="1:22">
      <c r="A66" s="15" t="s">
        <v>463</v>
      </c>
      <c r="B66" s="17" t="n">
        <v>5665</v>
      </c>
      <c r="C66" s="18">
        <f>(0.0/B66*100)</f>
        <v/>
      </c>
      <c r="D66" s="19" t="n">
        <v>5665</v>
      </c>
      <c r="E66" s="18" t="n">
        <v>0</v>
      </c>
      <c r="F66" s="20" t="n">
        <v>0</v>
      </c>
      <c r="G66" s="18" t="n">
        <v>13.55849419</v>
      </c>
      <c r="H66" s="20" t="n">
        <v>0.41063633</v>
      </c>
      <c r="I66" s="18" t="n">
        <v>83.17352391999999</v>
      </c>
      <c r="J66" s="20" t="n">
        <v>0.40011768</v>
      </c>
      <c r="K66" s="18" t="n">
        <v>3.26798189</v>
      </c>
      <c r="L66" s="20" t="n">
        <v>0.01887024</v>
      </c>
      <c r="M66" s="18" t="n">
        <v>0</v>
      </c>
      <c r="N66" s="20" t="n">
        <v>0</v>
      </c>
      <c r="O66" s="18" t="s">
        <v>404</v>
      </c>
      <c r="P66" s="20" t="s">
        <v>404</v>
      </c>
      <c r="Q66" s="18" t="n">
        <v>0</v>
      </c>
      <c r="R66" s="20" t="n">
        <v>0</v>
      </c>
      <c r="S66" s="18" t="n">
        <v>0</v>
      </c>
      <c r="T66" s="20" t="n">
        <v>0</v>
      </c>
      <c r="U66" s="18" t="n">
        <v>0</v>
      </c>
      <c r="V66" s="20" t="n">
        <v>0</v>
      </c>
    </row>
    <row r="67" spans="1:22">
      <c r="A67" s="15" t="s">
        <v>464</v>
      </c>
      <c r="B67" s="17" t="n">
        <v>6971</v>
      </c>
      <c r="C67" s="18">
        <f>(0.0/B67*100)</f>
        <v/>
      </c>
      <c r="D67" s="19" t="n">
        <v>6971</v>
      </c>
      <c r="E67" s="18" t="n">
        <v>22.85235066</v>
      </c>
      <c r="F67" s="20" t="n">
        <v>2.56647764</v>
      </c>
      <c r="G67" s="18" t="n">
        <v>49.7989338</v>
      </c>
      <c r="H67" s="20" t="n">
        <v>3.18074854</v>
      </c>
      <c r="I67" s="18" t="n">
        <v>18.60771499</v>
      </c>
      <c r="J67" s="20" t="n">
        <v>2.37821122</v>
      </c>
      <c r="K67" s="18" t="n">
        <v>7.69242024</v>
      </c>
      <c r="L67" s="20" t="n">
        <v>1.71920211</v>
      </c>
      <c r="M67" s="18" t="n">
        <v>0</v>
      </c>
      <c r="N67" s="20" t="n">
        <v>0</v>
      </c>
      <c r="O67" s="18" t="s">
        <v>404</v>
      </c>
      <c r="P67" s="20" t="s">
        <v>404</v>
      </c>
      <c r="Q67" s="18" t="n">
        <v>0</v>
      </c>
      <c r="R67" s="20" t="n">
        <v>0</v>
      </c>
      <c r="S67" s="18" t="n">
        <v>0</v>
      </c>
      <c r="T67" s="20" t="n">
        <v>0</v>
      </c>
      <c r="U67" s="18" t="n">
        <v>1.04858031</v>
      </c>
      <c r="V67" s="20" t="n">
        <v>0.54769861</v>
      </c>
    </row>
    <row r="68" spans="1:22">
      <c r="A68" s="15" t="s">
        <v>465</v>
      </c>
      <c r="B68" s="17" t="n">
        <v>12083</v>
      </c>
      <c r="C68" s="18">
        <f>(0.0/B68*100)</f>
        <v/>
      </c>
      <c r="D68" s="19" t="n">
        <v>12083</v>
      </c>
      <c r="E68" s="18" t="n">
        <v>51.59964703</v>
      </c>
      <c r="F68" s="20" t="n">
        <v>0.09689245</v>
      </c>
      <c r="G68" s="18" t="n">
        <v>33.62351964</v>
      </c>
      <c r="H68" s="20" t="n">
        <v>0.10717709</v>
      </c>
      <c r="I68" s="18" t="n">
        <v>5.73070609</v>
      </c>
      <c r="J68" s="20" t="n">
        <v>0.03972806</v>
      </c>
      <c r="K68" s="18" t="n">
        <v>7.02884628</v>
      </c>
      <c r="L68" s="20" t="n">
        <v>0.04864958</v>
      </c>
      <c r="M68" s="18" t="n">
        <v>0</v>
      </c>
      <c r="N68" s="20" t="n">
        <v>0</v>
      </c>
      <c r="O68" s="18" t="s">
        <v>404</v>
      </c>
      <c r="P68" s="20" t="s">
        <v>404</v>
      </c>
      <c r="Q68" s="18" t="n">
        <v>0</v>
      </c>
      <c r="R68" s="20" t="n">
        <v>0</v>
      </c>
      <c r="S68" s="18" t="n">
        <v>0</v>
      </c>
      <c r="T68" s="20" t="n">
        <v>0</v>
      </c>
      <c r="U68" s="18" t="n">
        <v>2.01728097</v>
      </c>
      <c r="V68" s="20" t="n">
        <v>0.03883002</v>
      </c>
    </row>
    <row r="69" spans="1:22">
      <c r="A69" s="15" t="s">
        <v>466</v>
      </c>
      <c r="B69" s="17" t="n">
        <v>4876</v>
      </c>
      <c r="C69" s="18">
        <f>(0.0/B69*100)</f>
        <v/>
      </c>
      <c r="D69" s="19" t="n">
        <v>4876</v>
      </c>
      <c r="E69" s="18" t="n">
        <v>12.81206181</v>
      </c>
      <c r="F69" s="20" t="n">
        <v>2.55506659</v>
      </c>
      <c r="G69" s="18" t="n">
        <v>41.96895033</v>
      </c>
      <c r="H69" s="20" t="n">
        <v>3.91115928</v>
      </c>
      <c r="I69" s="18" t="n">
        <v>36.90101979</v>
      </c>
      <c r="J69" s="20" t="n">
        <v>3.72240679</v>
      </c>
      <c r="K69" s="18" t="n">
        <v>7.66665073</v>
      </c>
      <c r="L69" s="20" t="n">
        <v>1.96150814</v>
      </c>
      <c r="M69" s="18" t="n">
        <v>0</v>
      </c>
      <c r="N69" s="20" t="n">
        <v>0</v>
      </c>
      <c r="O69" s="18" t="s">
        <v>404</v>
      </c>
      <c r="P69" s="20" t="s">
        <v>404</v>
      </c>
      <c r="Q69" s="18" t="n">
        <v>0</v>
      </c>
      <c r="R69" s="20" t="n">
        <v>0</v>
      </c>
      <c r="S69" s="18" t="n">
        <v>0</v>
      </c>
      <c r="T69" s="20" t="n">
        <v>0</v>
      </c>
      <c r="U69" s="18" t="n">
        <v>0.65131734</v>
      </c>
      <c r="V69" s="20" t="n">
        <v>0.64640783</v>
      </c>
    </row>
    <row r="70" spans="1:22">
      <c r="A70" s="15" t="s">
        <v>467</v>
      </c>
      <c r="B70" s="17" t="n">
        <v>6036</v>
      </c>
      <c r="C70" s="18">
        <f>(0.0/B70*100)</f>
        <v/>
      </c>
      <c r="D70" s="19" t="n">
        <v>6036</v>
      </c>
      <c r="E70" s="18" t="n">
        <v>10.91593991</v>
      </c>
      <c r="F70" s="20" t="n">
        <v>3.07709588</v>
      </c>
      <c r="G70" s="18" t="n">
        <v>24.13473465</v>
      </c>
      <c r="H70" s="20" t="n">
        <v>2.65694787</v>
      </c>
      <c r="I70" s="18" t="n">
        <v>31.98187556</v>
      </c>
      <c r="J70" s="20" t="n">
        <v>3.4499559</v>
      </c>
      <c r="K70" s="18" t="n">
        <v>32.96744987</v>
      </c>
      <c r="L70" s="20" t="n">
        <v>2.93532818</v>
      </c>
      <c r="M70" s="18" t="n">
        <v>0</v>
      </c>
      <c r="N70" s="20" t="n">
        <v>0</v>
      </c>
      <c r="O70" s="18" t="s">
        <v>404</v>
      </c>
      <c r="P70" s="20" t="s">
        <v>404</v>
      </c>
      <c r="Q70" s="18" t="n">
        <v>0</v>
      </c>
      <c r="R70" s="20" t="n">
        <v>0</v>
      </c>
      <c r="S70" s="18" t="n">
        <v>0</v>
      </c>
      <c r="T70" s="20" t="n">
        <v>0</v>
      </c>
      <c r="U70" s="18" t="n">
        <v>0</v>
      </c>
      <c r="V70" s="20" t="n">
        <v>0</v>
      </c>
    </row>
    <row r="71" spans="1:22">
      <c r="A71" s="15" t="s">
        <v>468</v>
      </c>
      <c r="B71" s="17" t="n">
        <v>6115</v>
      </c>
      <c r="C71" s="18">
        <f>(0.0/B71*100)</f>
        <v/>
      </c>
      <c r="D71" s="19" t="n">
        <v>6115</v>
      </c>
      <c r="E71" s="18" t="n">
        <v>21.76985087</v>
      </c>
      <c r="F71" s="20" t="n">
        <v>1.27212363</v>
      </c>
      <c r="G71" s="18" t="n">
        <v>69.72413992</v>
      </c>
      <c r="H71" s="20" t="n">
        <v>1.31062238</v>
      </c>
      <c r="I71" s="18" t="n">
        <v>8.09788887</v>
      </c>
      <c r="J71" s="20" t="n">
        <v>0.0991966</v>
      </c>
      <c r="K71" s="18" t="n">
        <v>0.40812034</v>
      </c>
      <c r="L71" s="20" t="n">
        <v>0.01317546</v>
      </c>
      <c r="M71" s="18" t="n">
        <v>0</v>
      </c>
      <c r="N71" s="20" t="n">
        <v>0</v>
      </c>
      <c r="O71" s="18" t="s">
        <v>404</v>
      </c>
      <c r="P71" s="20" t="s">
        <v>404</v>
      </c>
      <c r="Q71" s="18" t="n">
        <v>0</v>
      </c>
      <c r="R71" s="20" t="n">
        <v>0</v>
      </c>
      <c r="S71" s="18" t="n">
        <v>0</v>
      </c>
      <c r="T71" s="20" t="n">
        <v>0</v>
      </c>
      <c r="U71" s="18" t="n">
        <v>0</v>
      </c>
      <c r="V71" s="20" t="n">
        <v>0</v>
      </c>
    </row>
    <row r="72" spans="1:22">
      <c r="A72" s="15" t="s">
        <v>469</v>
      </c>
      <c r="B72" s="17" t="n">
        <v>7708</v>
      </c>
      <c r="C72" s="18">
        <f>(0.0/B72*100)</f>
        <v/>
      </c>
      <c r="D72" s="19" t="n">
        <v>7708</v>
      </c>
      <c r="E72" s="18" t="n">
        <v>49.08114142</v>
      </c>
      <c r="F72" s="20" t="n">
        <v>3.34814419</v>
      </c>
      <c r="G72" s="18" t="n">
        <v>38.11738304</v>
      </c>
      <c r="H72" s="20" t="n">
        <v>3.47084324</v>
      </c>
      <c r="I72" s="18" t="n">
        <v>5.8499494</v>
      </c>
      <c r="J72" s="20" t="n">
        <v>1.53587575</v>
      </c>
      <c r="K72" s="18" t="n">
        <v>5.37819375</v>
      </c>
      <c r="L72" s="20" t="n">
        <v>1.60047915</v>
      </c>
      <c r="M72" s="18" t="n">
        <v>0</v>
      </c>
      <c r="N72" s="20" t="n">
        <v>0</v>
      </c>
      <c r="O72" s="18" t="s">
        <v>404</v>
      </c>
      <c r="P72" s="20" t="s">
        <v>404</v>
      </c>
      <c r="Q72" s="18" t="n">
        <v>0</v>
      </c>
      <c r="R72" s="20" t="n">
        <v>0</v>
      </c>
      <c r="S72" s="18" t="n">
        <v>0</v>
      </c>
      <c r="T72" s="20" t="n">
        <v>0</v>
      </c>
      <c r="U72" s="18" t="n">
        <v>1.5733324</v>
      </c>
      <c r="V72" s="20" t="n">
        <v>0.83594797</v>
      </c>
    </row>
    <row r="73" spans="1:22">
      <c r="A73" s="15" t="s">
        <v>470</v>
      </c>
      <c r="B73" s="17" t="n">
        <v>8249</v>
      </c>
      <c r="C73" s="18">
        <f>(0.0/B73*100)</f>
        <v/>
      </c>
      <c r="D73" s="19" t="n">
        <v>8249</v>
      </c>
      <c r="E73" s="18" t="n">
        <v>5.15636518</v>
      </c>
      <c r="F73" s="20" t="n">
        <v>1.35328629</v>
      </c>
      <c r="G73" s="18" t="n">
        <v>66.59364294</v>
      </c>
      <c r="H73" s="20" t="n">
        <v>2.89015595</v>
      </c>
      <c r="I73" s="18" t="n">
        <v>24.44594903</v>
      </c>
      <c r="J73" s="20" t="n">
        <v>2.75215038</v>
      </c>
      <c r="K73" s="18" t="n">
        <v>1.4373751</v>
      </c>
      <c r="L73" s="20" t="n">
        <v>1.21182784</v>
      </c>
      <c r="M73" s="18" t="n">
        <v>0</v>
      </c>
      <c r="N73" s="20" t="n">
        <v>0</v>
      </c>
      <c r="O73" s="18" t="s">
        <v>404</v>
      </c>
      <c r="P73" s="20" t="s">
        <v>404</v>
      </c>
      <c r="Q73" s="18" t="n">
        <v>0</v>
      </c>
      <c r="R73" s="20" t="n">
        <v>0</v>
      </c>
      <c r="S73" s="18" t="n">
        <v>0</v>
      </c>
      <c r="T73" s="20" t="n">
        <v>0</v>
      </c>
      <c r="U73" s="18" t="n">
        <v>2.36666774</v>
      </c>
      <c r="V73" s="20" t="n">
        <v>1.11529969</v>
      </c>
    </row>
    <row r="74" spans="1:22">
      <c r="A74" s="15" t="s">
        <v>471</v>
      </c>
      <c r="B74" s="17" t="n">
        <v>4692</v>
      </c>
      <c r="C74" s="18">
        <f>(484.0/B74*100)</f>
        <v/>
      </c>
      <c r="D74" s="19" t="n">
        <v>4208</v>
      </c>
      <c r="E74" s="18" t="n">
        <v>9.20841916</v>
      </c>
      <c r="F74" s="20" t="n">
        <v>0.06093742</v>
      </c>
      <c r="G74" s="18" t="n">
        <v>30.98880732</v>
      </c>
      <c r="H74" s="20" t="n">
        <v>0.19584478</v>
      </c>
      <c r="I74" s="18" t="n">
        <v>41.97293299</v>
      </c>
      <c r="J74" s="20" t="n">
        <v>0.23571087</v>
      </c>
      <c r="K74" s="18" t="n">
        <v>16.79048299</v>
      </c>
      <c r="L74" s="20" t="n">
        <v>0.20700624</v>
      </c>
      <c r="M74" s="18" t="n">
        <v>0</v>
      </c>
      <c r="N74" s="20" t="n">
        <v>0</v>
      </c>
      <c r="O74" s="18" t="s">
        <v>404</v>
      </c>
      <c r="P74" s="20" t="s">
        <v>404</v>
      </c>
      <c r="Q74" s="18" t="n">
        <v>0</v>
      </c>
      <c r="R74" s="20" t="n">
        <v>0</v>
      </c>
      <c r="S74" s="18" t="n">
        <v>0</v>
      </c>
      <c r="T74" s="20" t="n">
        <v>0</v>
      </c>
      <c r="U74" s="18" t="n">
        <v>1.03935754</v>
      </c>
      <c r="V74" s="20" t="n">
        <v>0.04389423</v>
      </c>
    </row>
    <row r="75" spans="1:22">
      <c r="A75" s="15" t="s">
        <v>472</v>
      </c>
      <c r="B75" s="17" t="n">
        <v>5375</v>
      </c>
      <c r="C75" s="18">
        <f>(483.0/B75*100)</f>
        <v/>
      </c>
      <c r="D75" s="19" t="n">
        <v>4892</v>
      </c>
      <c r="E75" s="18" t="n">
        <v>0.16373353</v>
      </c>
      <c r="F75" s="20" t="n">
        <v>0.19925432</v>
      </c>
      <c r="G75" s="18" t="n">
        <v>15.73880786</v>
      </c>
      <c r="H75" s="20" t="n">
        <v>3.18384522</v>
      </c>
      <c r="I75" s="18" t="n">
        <v>39.6190988</v>
      </c>
      <c r="J75" s="20" t="n">
        <v>3.95535159</v>
      </c>
      <c r="K75" s="18" t="n">
        <v>34.47095221</v>
      </c>
      <c r="L75" s="20" t="n">
        <v>4.08725025</v>
      </c>
      <c r="M75" s="18" t="n">
        <v>0</v>
      </c>
      <c r="N75" s="20" t="n">
        <v>0</v>
      </c>
      <c r="O75" s="18" t="s">
        <v>404</v>
      </c>
      <c r="P75" s="20" t="s">
        <v>404</v>
      </c>
      <c r="Q75" s="18" t="n">
        <v>0</v>
      </c>
      <c r="R75" s="20" t="n">
        <v>0</v>
      </c>
      <c r="S75" s="18" t="n">
        <v>0</v>
      </c>
      <c r="T75" s="20" t="n">
        <v>0</v>
      </c>
      <c r="U75" s="18" t="n">
        <v>10.00740761</v>
      </c>
      <c r="V75" s="20" t="n">
        <v>2.61551754</v>
      </c>
    </row>
    <row r="76" spans="1:22">
      <c r="A76" s="15" t="s">
        <v>473</v>
      </c>
      <c r="B76" s="17" t="n">
        <v>14167</v>
      </c>
      <c r="C76" s="18">
        <f>(1400.0/B76*100)</f>
        <v/>
      </c>
      <c r="D76" s="19" t="n">
        <v>12767</v>
      </c>
      <c r="E76" s="18" t="n">
        <v>28.08565782</v>
      </c>
      <c r="F76" s="20" t="n">
        <v>2.26659106</v>
      </c>
      <c r="G76" s="18" t="n">
        <v>34.14439271</v>
      </c>
      <c r="H76" s="20" t="n">
        <v>2.46960333</v>
      </c>
      <c r="I76" s="18" t="n">
        <v>20.60069691</v>
      </c>
      <c r="J76" s="20" t="n">
        <v>1.92179292</v>
      </c>
      <c r="K76" s="18" t="n">
        <v>11.55159123</v>
      </c>
      <c r="L76" s="20" t="n">
        <v>1.59114546</v>
      </c>
      <c r="M76" s="18" t="n">
        <v>0</v>
      </c>
      <c r="N76" s="20" t="n">
        <v>0</v>
      </c>
      <c r="O76" s="18" t="s">
        <v>404</v>
      </c>
      <c r="P76" s="20" t="s">
        <v>404</v>
      </c>
      <c r="Q76" s="18" t="n">
        <v>0</v>
      </c>
      <c r="R76" s="20" t="n">
        <v>0</v>
      </c>
      <c r="S76" s="18" t="n">
        <v>0</v>
      </c>
      <c r="T76" s="20" t="n">
        <v>0</v>
      </c>
      <c r="U76" s="18" t="n">
        <v>5.61766133</v>
      </c>
      <c r="V76" s="20" t="n">
        <v>1.26719567</v>
      </c>
    </row>
    <row r="77" spans="1:22">
      <c r="A77" s="15" t="s">
        <v>474</v>
      </c>
      <c r="B77" s="17" t="n">
        <v>6062</v>
      </c>
      <c r="C77" s="18">
        <f>(0.0/B77*100)</f>
        <v/>
      </c>
      <c r="D77" s="19" t="n">
        <v>6062</v>
      </c>
      <c r="E77" s="18" t="n">
        <v>16.88576894</v>
      </c>
      <c r="F77" s="20" t="n">
        <v>2.19236466</v>
      </c>
      <c r="G77" s="18" t="n">
        <v>28.21786448</v>
      </c>
      <c r="H77" s="20" t="n">
        <v>2.93670646</v>
      </c>
      <c r="I77" s="18" t="n">
        <v>43.56705346</v>
      </c>
      <c r="J77" s="20" t="n">
        <v>2.81028478</v>
      </c>
      <c r="K77" s="18" t="n">
        <v>11.32931312</v>
      </c>
      <c r="L77" s="20" t="n">
        <v>1.65888379</v>
      </c>
      <c r="M77" s="18" t="n">
        <v>0</v>
      </c>
      <c r="N77" s="20" t="n">
        <v>0</v>
      </c>
      <c r="O77" s="18" t="s">
        <v>404</v>
      </c>
      <c r="P77" s="20" t="s">
        <v>404</v>
      </c>
      <c r="Q77" s="18" t="n">
        <v>0</v>
      </c>
      <c r="R77" s="20" t="n">
        <v>0</v>
      </c>
      <c r="S77" s="18" t="n">
        <v>0</v>
      </c>
      <c r="T77" s="20" t="n">
        <v>0</v>
      </c>
      <c r="U77" s="18" t="n">
        <v>0</v>
      </c>
      <c r="V77" s="20" t="n">
        <v>0</v>
      </c>
    </row>
    <row r="78" spans="1:22">
      <c r="A78" s="15" t="s">
        <v>475</v>
      </c>
      <c r="B78" s="17" t="n">
        <v>5826</v>
      </c>
      <c r="C78" s="18">
        <f>(0.0/B78*100)</f>
        <v/>
      </c>
      <c r="D78" s="19" t="n">
        <v>5826</v>
      </c>
      <c r="E78" s="18" t="n">
        <v>3.5560383</v>
      </c>
      <c r="F78" s="20" t="n">
        <v>1.50778419</v>
      </c>
      <c r="G78" s="18" t="n">
        <v>63.68775195</v>
      </c>
      <c r="H78" s="20" t="n">
        <v>3.68006016</v>
      </c>
      <c r="I78" s="18" t="n">
        <v>26.14359597</v>
      </c>
      <c r="J78" s="20" t="n">
        <v>3.44324906</v>
      </c>
      <c r="K78" s="18" t="n">
        <v>5.41278861</v>
      </c>
      <c r="L78" s="20" t="n">
        <v>1.97632583</v>
      </c>
      <c r="M78" s="18" t="n">
        <v>0</v>
      </c>
      <c r="N78" s="20" t="n">
        <v>0</v>
      </c>
      <c r="O78" s="18" t="s">
        <v>404</v>
      </c>
      <c r="P78" s="20" t="s">
        <v>404</v>
      </c>
      <c r="Q78" s="18" t="n">
        <v>0</v>
      </c>
      <c r="R78" s="20" t="n">
        <v>0</v>
      </c>
      <c r="S78" s="18" t="n">
        <v>0</v>
      </c>
      <c r="T78" s="20" t="n">
        <v>0</v>
      </c>
      <c r="U78" s="18" t="n">
        <v>1.19982517</v>
      </c>
      <c r="V78" s="20" t="n">
        <v>0.84342578</v>
      </c>
    </row>
    <row customHeight="1" ht="25" r="79" spans="1:22">
      <c r="A79" s="15" t="s">
        <v>476</v>
      </c>
      <c r="B79" s="17" t="n">
        <v>1657</v>
      </c>
      <c r="C79" s="18">
        <f>(21.0/B79*100)</f>
        <v/>
      </c>
      <c r="D79" s="19" t="n">
        <v>1636</v>
      </c>
      <c r="E79" s="18" t="n">
        <v>16.2971873</v>
      </c>
      <c r="F79" s="20" t="n">
        <v>4.72653369</v>
      </c>
      <c r="G79" s="18" t="n">
        <v>33.53240717</v>
      </c>
      <c r="H79" s="20" t="n">
        <v>6.26517233</v>
      </c>
      <c r="I79" s="18" t="n">
        <v>38.09020081</v>
      </c>
      <c r="J79" s="20" t="n">
        <v>4.98848593</v>
      </c>
      <c r="K79" s="18" t="n">
        <v>10.62235256</v>
      </c>
      <c r="L79" s="20" t="n">
        <v>3.73386148</v>
      </c>
      <c r="M79" s="18" t="n">
        <v>0</v>
      </c>
      <c r="N79" s="20" t="n">
        <v>0</v>
      </c>
      <c r="O79" s="18" t="s">
        <v>404</v>
      </c>
      <c r="P79" s="20" t="s">
        <v>404</v>
      </c>
      <c r="Q79" s="18" t="n">
        <v>0</v>
      </c>
      <c r="R79" s="20" t="n">
        <v>0</v>
      </c>
      <c r="S79" s="18" t="n">
        <v>0</v>
      </c>
      <c r="T79" s="20" t="n">
        <v>0</v>
      </c>
      <c r="U79" s="18" t="n">
        <v>1.45785216</v>
      </c>
      <c r="V79" s="20" t="n">
        <v>1.09073156</v>
      </c>
    </row>
    <row r="80" spans="1:22">
      <c r="A80" s="15" t="s">
        <v>477</v>
      </c>
      <c r="B80" s="17" t="n">
        <v>7841</v>
      </c>
      <c r="C80" s="18">
        <f>(0.0/B80*100)</f>
        <v/>
      </c>
      <c r="D80" s="19" t="n">
        <v>7841</v>
      </c>
      <c r="E80" s="18" t="n">
        <v>11.92548228</v>
      </c>
      <c r="F80" s="20" t="n">
        <v>2.21792673</v>
      </c>
      <c r="G80" s="18" t="n">
        <v>25.53781717</v>
      </c>
      <c r="H80" s="20" t="n">
        <v>3.25060784</v>
      </c>
      <c r="I80" s="18" t="n">
        <v>31.05113753</v>
      </c>
      <c r="J80" s="20" t="n">
        <v>3.20148914</v>
      </c>
      <c r="K80" s="18" t="n">
        <v>31.48556301</v>
      </c>
      <c r="L80" s="20" t="n">
        <v>3.27835552</v>
      </c>
      <c r="M80" s="18" t="n">
        <v>0</v>
      </c>
      <c r="N80" s="20" t="n">
        <v>0</v>
      </c>
      <c r="O80" s="18" t="s">
        <v>404</v>
      </c>
      <c r="P80" s="20" t="s">
        <v>404</v>
      </c>
      <c r="Q80" s="18" t="n">
        <v>0</v>
      </c>
      <c r="R80" s="20" t="n">
        <v>0</v>
      </c>
      <c r="S80" s="18" t="n">
        <v>0</v>
      </c>
      <c r="T80" s="20" t="n">
        <v>0</v>
      </c>
      <c r="U80" s="18" t="n">
        <v>0</v>
      </c>
      <c r="V80" s="20" t="n">
        <v>0</v>
      </c>
    </row>
    <row r="81" spans="1:22">
      <c r="A81" s="21" t="s">
        <v>478</v>
      </c>
      <c r="B81" s="17" t="n">
        <v>8861</v>
      </c>
      <c r="C81" s="18">
        <f>(0.0/B81*100)</f>
        <v/>
      </c>
      <c r="D81" s="19" t="n">
        <v>8861</v>
      </c>
      <c r="E81" s="18" t="n">
        <v>13.93384341</v>
      </c>
      <c r="F81" s="20" t="n">
        <v>2.13643643</v>
      </c>
      <c r="G81" s="18" t="n">
        <v>52.49807671</v>
      </c>
      <c r="H81" s="20" t="n">
        <v>4.12335987</v>
      </c>
      <c r="I81" s="18" t="n">
        <v>25.14875065</v>
      </c>
      <c r="J81" s="20" t="n">
        <v>3.57373183</v>
      </c>
      <c r="K81" s="18" t="n">
        <v>8.3993498</v>
      </c>
      <c r="L81" s="20" t="n">
        <v>2.30250941</v>
      </c>
      <c r="M81" s="18" t="n">
        <v>0</v>
      </c>
      <c r="N81" s="20" t="n">
        <v>0</v>
      </c>
      <c r="O81" s="18" t="s">
        <v>404</v>
      </c>
      <c r="P81" s="20" t="s">
        <v>404</v>
      </c>
      <c r="Q81" s="18" t="n">
        <v>0</v>
      </c>
      <c r="R81" s="20" t="n">
        <v>0</v>
      </c>
      <c r="S81" s="18" t="n">
        <v>0</v>
      </c>
      <c r="T81" s="20" t="n">
        <v>0</v>
      </c>
      <c r="U81" s="18" t="n">
        <v>0.01997943</v>
      </c>
      <c r="V81" s="20" t="n">
        <v>0.00074735</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709</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22.93846534</v>
      </c>
      <c r="F7" s="20" t="n">
        <v>1.64605026</v>
      </c>
      <c r="G7" s="18" t="n">
        <v>53.0048782</v>
      </c>
      <c r="H7" s="20" t="n">
        <v>2.10921361</v>
      </c>
      <c r="I7" s="18" t="n">
        <v>18.80207728</v>
      </c>
      <c r="J7" s="20" t="n">
        <v>1.26129266</v>
      </c>
      <c r="K7" s="18" t="n">
        <v>2.50945095</v>
      </c>
      <c r="L7" s="20" t="n">
        <v>0.55254212</v>
      </c>
      <c r="M7" s="18" t="n">
        <v>0</v>
      </c>
      <c r="N7" s="20" t="n">
        <v>0</v>
      </c>
      <c r="O7" s="18" t="s">
        <v>404</v>
      </c>
      <c r="P7" s="20" t="s">
        <v>404</v>
      </c>
      <c r="Q7" s="18" t="n">
        <v>0</v>
      </c>
      <c r="R7" s="20" t="n">
        <v>0</v>
      </c>
      <c r="S7" s="18" t="n">
        <v>0</v>
      </c>
      <c r="T7" s="20" t="n">
        <v>0</v>
      </c>
      <c r="U7" s="18" t="n">
        <v>2.74512823</v>
      </c>
      <c r="V7" s="20" t="n">
        <v>0.68373437</v>
      </c>
    </row>
    <row r="8" spans="1:22">
      <c r="A8" s="15" t="s">
        <v>405</v>
      </c>
      <c r="B8" s="17" t="n">
        <v>7007</v>
      </c>
      <c r="C8" s="18">
        <f>(0.0/B8*100)</f>
        <v/>
      </c>
      <c r="D8" s="19" t="n">
        <v>7007</v>
      </c>
      <c r="E8" s="18" t="n">
        <v>12.01035621</v>
      </c>
      <c r="F8" s="20" t="n">
        <v>2.19201131</v>
      </c>
      <c r="G8" s="18" t="n">
        <v>42.86143162</v>
      </c>
      <c r="H8" s="20" t="n">
        <v>3.09743468</v>
      </c>
      <c r="I8" s="18" t="n">
        <v>31.57004951</v>
      </c>
      <c r="J8" s="20" t="n">
        <v>3.39033935</v>
      </c>
      <c r="K8" s="18" t="n">
        <v>10.58550242</v>
      </c>
      <c r="L8" s="20" t="n">
        <v>2.23599991</v>
      </c>
      <c r="M8" s="18" t="n">
        <v>0</v>
      </c>
      <c r="N8" s="20" t="n">
        <v>0</v>
      </c>
      <c r="O8" s="18" t="s">
        <v>404</v>
      </c>
      <c r="P8" s="20" t="s">
        <v>404</v>
      </c>
      <c r="Q8" s="18" t="n">
        <v>0</v>
      </c>
      <c r="R8" s="20" t="n">
        <v>0</v>
      </c>
      <c r="S8" s="18" t="n">
        <v>0</v>
      </c>
      <c r="T8" s="20" t="n">
        <v>0</v>
      </c>
      <c r="U8" s="18" t="n">
        <v>2.97266024</v>
      </c>
      <c r="V8" s="20" t="n">
        <v>1.19412734</v>
      </c>
    </row>
    <row r="9" spans="1:22">
      <c r="A9" s="15" t="s">
        <v>406</v>
      </c>
      <c r="B9" s="17" t="n">
        <v>9651</v>
      </c>
      <c r="C9" s="18">
        <f>(200.0/B9*100)</f>
        <v/>
      </c>
      <c r="D9" s="19" t="n">
        <v>9451</v>
      </c>
      <c r="E9" s="18" t="n">
        <v>13.29559045</v>
      </c>
      <c r="F9" s="20" t="n">
        <v>1.91942259</v>
      </c>
      <c r="G9" s="18" t="n">
        <v>56.2601409</v>
      </c>
      <c r="H9" s="20" t="n">
        <v>3.19753952</v>
      </c>
      <c r="I9" s="18" t="n">
        <v>17.76344337</v>
      </c>
      <c r="J9" s="20" t="n">
        <v>2.08597444</v>
      </c>
      <c r="K9" s="18" t="n">
        <v>3.74775854</v>
      </c>
      <c r="L9" s="20" t="n">
        <v>1.0605925</v>
      </c>
      <c r="M9" s="18" t="n">
        <v>0</v>
      </c>
      <c r="N9" s="20" t="n">
        <v>0</v>
      </c>
      <c r="O9" s="18" t="s">
        <v>404</v>
      </c>
      <c r="P9" s="20" t="s">
        <v>404</v>
      </c>
      <c r="Q9" s="18" t="n">
        <v>0</v>
      </c>
      <c r="R9" s="20" t="n">
        <v>0</v>
      </c>
      <c r="S9" s="18" t="n">
        <v>0</v>
      </c>
      <c r="T9" s="20" t="n">
        <v>0</v>
      </c>
      <c r="U9" s="18" t="n">
        <v>8.933066739999999</v>
      </c>
      <c r="V9" s="20" t="n">
        <v>2.17807263</v>
      </c>
    </row>
    <row r="10" spans="1:22">
      <c r="A10" s="15" t="s">
        <v>407</v>
      </c>
      <c r="B10" s="17" t="n">
        <v>20058</v>
      </c>
      <c r="C10" s="18">
        <f>(3134.0/B10*100)</f>
        <v/>
      </c>
      <c r="D10" s="19" t="n">
        <v>16924</v>
      </c>
      <c r="E10" s="18" t="n">
        <v>8.380640789999999</v>
      </c>
      <c r="F10" s="20" t="n">
        <v>1.45644578</v>
      </c>
      <c r="G10" s="18" t="n">
        <v>39.40273068</v>
      </c>
      <c r="H10" s="20" t="n">
        <v>2.76894105</v>
      </c>
      <c r="I10" s="18" t="n">
        <v>41.8962576</v>
      </c>
      <c r="J10" s="20" t="n">
        <v>2.31665415</v>
      </c>
      <c r="K10" s="18" t="n">
        <v>8.25636283</v>
      </c>
      <c r="L10" s="20" t="n">
        <v>1.54311085</v>
      </c>
      <c r="M10" s="18" t="n">
        <v>0</v>
      </c>
      <c r="N10" s="20" t="n">
        <v>0</v>
      </c>
      <c r="O10" s="18" t="s">
        <v>404</v>
      </c>
      <c r="P10" s="20" t="s">
        <v>404</v>
      </c>
      <c r="Q10" s="18" t="n">
        <v>0</v>
      </c>
      <c r="R10" s="20" t="n">
        <v>0</v>
      </c>
      <c r="S10" s="18" t="n">
        <v>0</v>
      </c>
      <c r="T10" s="20" t="n">
        <v>0</v>
      </c>
      <c r="U10" s="18" t="n">
        <v>2.0640081</v>
      </c>
      <c r="V10" s="20" t="n">
        <v>0.79793188</v>
      </c>
    </row>
    <row r="11" spans="1:22">
      <c r="A11" s="15" t="s">
        <v>408</v>
      </c>
      <c r="B11" s="17" t="n">
        <v>7053</v>
      </c>
      <c r="C11" s="18">
        <f>(212.0/B11*100)</f>
        <v/>
      </c>
      <c r="D11" s="19" t="n">
        <v>6841</v>
      </c>
      <c r="E11" s="18" t="n">
        <v>29.80520367</v>
      </c>
      <c r="F11" s="20" t="n">
        <v>3.4993283</v>
      </c>
      <c r="G11" s="18" t="n">
        <v>47.16431744</v>
      </c>
      <c r="H11" s="20" t="n">
        <v>3.86719065</v>
      </c>
      <c r="I11" s="18" t="n">
        <v>16.14237258</v>
      </c>
      <c r="J11" s="20" t="n">
        <v>2.98889606</v>
      </c>
      <c r="K11" s="18" t="n">
        <v>5.0671232</v>
      </c>
      <c r="L11" s="20" t="n">
        <v>1.55390425</v>
      </c>
      <c r="M11" s="18" t="n">
        <v>0</v>
      </c>
      <c r="N11" s="20" t="n">
        <v>0</v>
      </c>
      <c r="O11" s="18" t="s">
        <v>404</v>
      </c>
      <c r="P11" s="20" t="s">
        <v>404</v>
      </c>
      <c r="Q11" s="18" t="n">
        <v>0</v>
      </c>
      <c r="R11" s="20" t="n">
        <v>0</v>
      </c>
      <c r="S11" s="18" t="n">
        <v>0</v>
      </c>
      <c r="T11" s="20" t="n">
        <v>0</v>
      </c>
      <c r="U11" s="18" t="n">
        <v>1.82098312</v>
      </c>
      <c r="V11" s="20" t="n">
        <v>1.27247339</v>
      </c>
    </row>
    <row r="12" spans="1:22">
      <c r="A12" s="15" t="s">
        <v>409</v>
      </c>
      <c r="B12" s="17" t="n">
        <v>6894</v>
      </c>
      <c r="C12" s="18">
        <f>(106.0/B12*100)</f>
        <v/>
      </c>
      <c r="D12" s="19" t="n">
        <v>6788</v>
      </c>
      <c r="E12" s="18" t="n">
        <v>3.12991553</v>
      </c>
      <c r="F12" s="20" t="n">
        <v>0.99339226</v>
      </c>
      <c r="G12" s="18" t="n">
        <v>37.34989889</v>
      </c>
      <c r="H12" s="20" t="n">
        <v>2.49707708</v>
      </c>
      <c r="I12" s="18" t="n">
        <v>49.48481287</v>
      </c>
      <c r="J12" s="20" t="n">
        <v>2.87068218</v>
      </c>
      <c r="K12" s="18" t="n">
        <v>9.2765968</v>
      </c>
      <c r="L12" s="20" t="n">
        <v>1.83325345</v>
      </c>
      <c r="M12" s="18" t="n">
        <v>0</v>
      </c>
      <c r="N12" s="20" t="n">
        <v>0</v>
      </c>
      <c r="O12" s="18" t="s">
        <v>404</v>
      </c>
      <c r="P12" s="20" t="s">
        <v>404</v>
      </c>
      <c r="Q12" s="18" t="n">
        <v>0</v>
      </c>
      <c r="R12" s="20" t="n">
        <v>0</v>
      </c>
      <c r="S12" s="18" t="n">
        <v>0</v>
      </c>
      <c r="T12" s="20" t="n">
        <v>0</v>
      </c>
      <c r="U12" s="18" t="n">
        <v>0.75877592</v>
      </c>
      <c r="V12" s="20" t="n">
        <v>0.62379707</v>
      </c>
    </row>
    <row r="13" spans="1:22">
      <c r="A13" s="15" t="s">
        <v>410</v>
      </c>
      <c r="B13" s="17" t="n">
        <v>7161</v>
      </c>
      <c r="C13" s="18">
        <f>(1175.0/B13*100)</f>
        <v/>
      </c>
      <c r="D13" s="19" t="n">
        <v>5986</v>
      </c>
      <c r="E13" s="18" t="n">
        <v>30.46833072</v>
      </c>
      <c r="F13" s="20" t="n">
        <v>3.32004475</v>
      </c>
      <c r="G13" s="18" t="n">
        <v>46.33909369</v>
      </c>
      <c r="H13" s="20" t="n">
        <v>3.94020314</v>
      </c>
      <c r="I13" s="18" t="n">
        <v>13.92548257</v>
      </c>
      <c r="J13" s="20" t="n">
        <v>1.95433577</v>
      </c>
      <c r="K13" s="18" t="n">
        <v>3.51604244</v>
      </c>
      <c r="L13" s="20" t="n">
        <v>1.01190637</v>
      </c>
      <c r="M13" s="18" t="n">
        <v>0</v>
      </c>
      <c r="N13" s="20" t="n">
        <v>0</v>
      </c>
      <c r="O13" s="18" t="s">
        <v>404</v>
      </c>
      <c r="P13" s="20" t="s">
        <v>404</v>
      </c>
      <c r="Q13" s="18" t="n">
        <v>0</v>
      </c>
      <c r="R13" s="20" t="n">
        <v>0</v>
      </c>
      <c r="S13" s="18" t="n">
        <v>0</v>
      </c>
      <c r="T13" s="20" t="n">
        <v>0</v>
      </c>
      <c r="U13" s="18" t="n">
        <v>5.75105058</v>
      </c>
      <c r="V13" s="20" t="n">
        <v>1.58535809</v>
      </c>
    </row>
    <row r="14" spans="1:22">
      <c r="A14" s="15" t="s">
        <v>411</v>
      </c>
      <c r="B14" s="17" t="n">
        <v>5587</v>
      </c>
      <c r="C14" s="18">
        <f>(0.0/B14*100)</f>
        <v/>
      </c>
      <c r="D14" s="19" t="n">
        <v>5587</v>
      </c>
      <c r="E14" s="18" t="n">
        <v>8.35695246</v>
      </c>
      <c r="F14" s="20" t="n">
        <v>1.50151988</v>
      </c>
      <c r="G14" s="18" t="n">
        <v>54.81826456</v>
      </c>
      <c r="H14" s="20" t="n">
        <v>2.74789627</v>
      </c>
      <c r="I14" s="18" t="n">
        <v>35.27477187</v>
      </c>
      <c r="J14" s="20" t="n">
        <v>2.67210081</v>
      </c>
      <c r="K14" s="18" t="n">
        <v>1.55001112</v>
      </c>
      <c r="L14" s="20" t="n">
        <v>0.86335469</v>
      </c>
      <c r="M14" s="18" t="n">
        <v>0</v>
      </c>
      <c r="N14" s="20" t="n">
        <v>0</v>
      </c>
      <c r="O14" s="18" t="s">
        <v>404</v>
      </c>
      <c r="P14" s="20" t="s">
        <v>404</v>
      </c>
      <c r="Q14" s="18" t="n">
        <v>0</v>
      </c>
      <c r="R14" s="20" t="n">
        <v>0</v>
      </c>
      <c r="S14" s="18" t="n">
        <v>0</v>
      </c>
      <c r="T14" s="20" t="n">
        <v>0</v>
      </c>
      <c r="U14" s="18" t="n">
        <v>0</v>
      </c>
      <c r="V14" s="20" t="n">
        <v>0</v>
      </c>
    </row>
    <row r="15" spans="1:22">
      <c r="A15" s="15" t="s">
        <v>412</v>
      </c>
      <c r="B15" s="17" t="n">
        <v>5882</v>
      </c>
      <c r="C15" s="18">
        <f>(0.0/B15*100)</f>
        <v/>
      </c>
      <c r="D15" s="19" t="n">
        <v>5882</v>
      </c>
      <c r="E15" s="18" t="n">
        <v>5.97142418</v>
      </c>
      <c r="F15" s="20" t="n">
        <v>1.67075088</v>
      </c>
      <c r="G15" s="18" t="n">
        <v>59.72763752</v>
      </c>
      <c r="H15" s="20" t="n">
        <v>4.47605408</v>
      </c>
      <c r="I15" s="18" t="n">
        <v>29.57084633</v>
      </c>
      <c r="J15" s="20" t="n">
        <v>3.98718445</v>
      </c>
      <c r="K15" s="18" t="n">
        <v>1.40474544</v>
      </c>
      <c r="L15" s="20" t="n">
        <v>0.9859335</v>
      </c>
      <c r="M15" s="18" t="n">
        <v>0</v>
      </c>
      <c r="N15" s="20" t="n">
        <v>0</v>
      </c>
      <c r="O15" s="18" t="s">
        <v>404</v>
      </c>
      <c r="P15" s="20" t="s">
        <v>404</v>
      </c>
      <c r="Q15" s="18" t="n">
        <v>0</v>
      </c>
      <c r="R15" s="20" t="n">
        <v>0</v>
      </c>
      <c r="S15" s="18" t="n">
        <v>0</v>
      </c>
      <c r="T15" s="20" t="n">
        <v>0</v>
      </c>
      <c r="U15" s="18" t="n">
        <v>3.32534653</v>
      </c>
      <c r="V15" s="20" t="n">
        <v>1.46710821</v>
      </c>
    </row>
    <row r="16" spans="1:22">
      <c r="A16" s="15" t="s">
        <v>413</v>
      </c>
      <c r="B16" s="17" t="n">
        <v>6108</v>
      </c>
      <c r="C16" s="18">
        <f>(495.0/B16*100)</f>
        <v/>
      </c>
      <c r="D16" s="19" t="n">
        <v>5613</v>
      </c>
      <c r="E16" s="18" t="n">
        <v>12.23396947</v>
      </c>
      <c r="F16" s="20" t="n">
        <v>2.0273592</v>
      </c>
      <c r="G16" s="18" t="n">
        <v>55.37465553</v>
      </c>
      <c r="H16" s="20" t="n">
        <v>3.61595267</v>
      </c>
      <c r="I16" s="18" t="n">
        <v>23.84596273</v>
      </c>
      <c r="J16" s="20" t="n">
        <v>3.14183865</v>
      </c>
      <c r="K16" s="18" t="n">
        <v>6.14771374</v>
      </c>
      <c r="L16" s="20" t="n">
        <v>1.54936465</v>
      </c>
      <c r="M16" s="18" t="n">
        <v>0</v>
      </c>
      <c r="N16" s="20" t="n">
        <v>0</v>
      </c>
      <c r="O16" s="18" t="s">
        <v>404</v>
      </c>
      <c r="P16" s="20" t="s">
        <v>404</v>
      </c>
      <c r="Q16" s="18" t="n">
        <v>0</v>
      </c>
      <c r="R16" s="20" t="n">
        <v>0</v>
      </c>
      <c r="S16" s="18" t="n">
        <v>0</v>
      </c>
      <c r="T16" s="20" t="n">
        <v>0</v>
      </c>
      <c r="U16" s="18" t="n">
        <v>2.39769853</v>
      </c>
      <c r="V16" s="20" t="n">
        <v>0.99483694</v>
      </c>
    </row>
    <row r="17" spans="1:22">
      <c r="A17" s="15" t="s">
        <v>414</v>
      </c>
      <c r="B17" s="17" t="n">
        <v>6504</v>
      </c>
      <c r="C17" s="18">
        <f>(1325.0/B17*100)</f>
        <v/>
      </c>
      <c r="D17" s="19" t="n">
        <v>5179</v>
      </c>
      <c r="E17" s="18" t="n">
        <v>10.29411659</v>
      </c>
      <c r="F17" s="20" t="n">
        <v>2.11077548</v>
      </c>
      <c r="G17" s="18" t="n">
        <v>65.79696933</v>
      </c>
      <c r="H17" s="20" t="n">
        <v>3.59042983</v>
      </c>
      <c r="I17" s="18" t="n">
        <v>17.41613546</v>
      </c>
      <c r="J17" s="20" t="n">
        <v>2.94323425</v>
      </c>
      <c r="K17" s="18" t="n">
        <v>0.67600741</v>
      </c>
      <c r="L17" s="20" t="n">
        <v>0.54981515</v>
      </c>
      <c r="M17" s="18" t="n">
        <v>0</v>
      </c>
      <c r="N17" s="20" t="n">
        <v>0</v>
      </c>
      <c r="O17" s="18" t="s">
        <v>404</v>
      </c>
      <c r="P17" s="20" t="s">
        <v>404</v>
      </c>
      <c r="Q17" s="18" t="n">
        <v>0</v>
      </c>
      <c r="R17" s="20" t="n">
        <v>0</v>
      </c>
      <c r="S17" s="18" t="n">
        <v>0</v>
      </c>
      <c r="T17" s="20" t="n">
        <v>0</v>
      </c>
      <c r="U17" s="18" t="n">
        <v>5.81677122</v>
      </c>
      <c r="V17" s="20" t="n">
        <v>1.4281488</v>
      </c>
    </row>
    <row r="18" spans="1:22">
      <c r="A18" s="15" t="s">
        <v>415</v>
      </c>
      <c r="B18" s="17" t="n">
        <v>5532</v>
      </c>
      <c r="C18" s="18">
        <f>(0.0/B18*100)</f>
        <v/>
      </c>
      <c r="D18" s="19" t="n">
        <v>5532</v>
      </c>
      <c r="E18" s="18" t="n">
        <v>22.08212084</v>
      </c>
      <c r="F18" s="20" t="n">
        <v>2.70466137</v>
      </c>
      <c r="G18" s="18" t="n">
        <v>56.38685218</v>
      </c>
      <c r="H18" s="20" t="n">
        <v>3.49530873</v>
      </c>
      <c r="I18" s="18" t="n">
        <v>19.13648826</v>
      </c>
      <c r="J18" s="20" t="n">
        <v>2.78958739</v>
      </c>
      <c r="K18" s="18" t="n">
        <v>1.37840129</v>
      </c>
      <c r="L18" s="20" t="n">
        <v>0.97475364</v>
      </c>
      <c r="M18" s="18" t="n">
        <v>0</v>
      </c>
      <c r="N18" s="20" t="n">
        <v>0</v>
      </c>
      <c r="O18" s="18" t="s">
        <v>404</v>
      </c>
      <c r="P18" s="20" t="s">
        <v>404</v>
      </c>
      <c r="Q18" s="18" t="n">
        <v>0</v>
      </c>
      <c r="R18" s="20" t="n">
        <v>0</v>
      </c>
      <c r="S18" s="18" t="n">
        <v>0</v>
      </c>
      <c r="T18" s="20" t="n">
        <v>0</v>
      </c>
      <c r="U18" s="18" t="n">
        <v>1.01613743</v>
      </c>
      <c r="V18" s="20" t="n">
        <v>0.73045054</v>
      </c>
    </row>
    <row r="19" spans="1:22">
      <c r="A19" s="15" t="s">
        <v>416</v>
      </c>
      <c r="B19" s="17" t="n">
        <v>5658</v>
      </c>
      <c r="C19" s="18">
        <f>(327.0/B19*100)</f>
        <v/>
      </c>
      <c r="D19" s="19" t="n">
        <v>5331</v>
      </c>
      <c r="E19" s="18" t="n">
        <v>19.60250061</v>
      </c>
      <c r="F19" s="20" t="n">
        <v>2.65504028</v>
      </c>
      <c r="G19" s="18" t="n">
        <v>56.17499583</v>
      </c>
      <c r="H19" s="20" t="n">
        <v>3.37246666</v>
      </c>
      <c r="I19" s="18" t="n">
        <v>16.79386064</v>
      </c>
      <c r="J19" s="20" t="n">
        <v>2.50066873</v>
      </c>
      <c r="K19" s="18" t="n">
        <v>6.49381361</v>
      </c>
      <c r="L19" s="20" t="n">
        <v>1.68613431</v>
      </c>
      <c r="M19" s="18" t="n">
        <v>0</v>
      </c>
      <c r="N19" s="20" t="n">
        <v>0</v>
      </c>
      <c r="O19" s="18" t="s">
        <v>404</v>
      </c>
      <c r="P19" s="20" t="s">
        <v>404</v>
      </c>
      <c r="Q19" s="18" t="n">
        <v>0</v>
      </c>
      <c r="R19" s="20" t="n">
        <v>0</v>
      </c>
      <c r="S19" s="18" t="n">
        <v>0</v>
      </c>
      <c r="T19" s="20" t="n">
        <v>0</v>
      </c>
      <c r="U19" s="18" t="n">
        <v>0.9348293</v>
      </c>
      <c r="V19" s="20" t="n">
        <v>0.62505408</v>
      </c>
    </row>
    <row r="20" spans="1:22">
      <c r="A20" s="15" t="s">
        <v>417</v>
      </c>
      <c r="B20" s="17" t="n">
        <v>3371</v>
      </c>
      <c r="C20" s="18">
        <f>(24.0/B20*100)</f>
        <v/>
      </c>
      <c r="D20" s="19" t="n">
        <v>3347</v>
      </c>
      <c r="E20" s="18" t="n">
        <v>23.9134668</v>
      </c>
      <c r="F20" s="20" t="n">
        <v>0.21663936</v>
      </c>
      <c r="G20" s="18" t="n">
        <v>54.0601657</v>
      </c>
      <c r="H20" s="20" t="n">
        <v>0.27905151</v>
      </c>
      <c r="I20" s="18" t="n">
        <v>16.64410861</v>
      </c>
      <c r="J20" s="20" t="n">
        <v>0.21859916</v>
      </c>
      <c r="K20" s="18" t="n">
        <v>0.48059776</v>
      </c>
      <c r="L20" s="20" t="n">
        <v>0.02997476</v>
      </c>
      <c r="M20" s="18" t="n">
        <v>0</v>
      </c>
      <c r="N20" s="20" t="n">
        <v>0</v>
      </c>
      <c r="O20" s="18" t="s">
        <v>404</v>
      </c>
      <c r="P20" s="20" t="s">
        <v>404</v>
      </c>
      <c r="Q20" s="18" t="n">
        <v>0</v>
      </c>
      <c r="R20" s="20" t="n">
        <v>0</v>
      </c>
      <c r="S20" s="18" t="n">
        <v>0</v>
      </c>
      <c r="T20" s="20" t="n">
        <v>0</v>
      </c>
      <c r="U20" s="18" t="n">
        <v>4.90166114</v>
      </c>
      <c r="V20" s="20" t="n">
        <v>0.13616009</v>
      </c>
    </row>
    <row r="21" spans="1:22">
      <c r="A21" s="15" t="s">
        <v>418</v>
      </c>
      <c r="B21" s="17" t="n">
        <v>5741</v>
      </c>
      <c r="C21" s="18">
        <f>(0.0/B21*100)</f>
        <v/>
      </c>
      <c r="D21" s="19" t="n">
        <v>5741</v>
      </c>
      <c r="E21" s="18" t="n">
        <v>18.48193962</v>
      </c>
      <c r="F21" s="20" t="n">
        <v>3.06611565</v>
      </c>
      <c r="G21" s="18" t="n">
        <v>59.3549981</v>
      </c>
      <c r="H21" s="20" t="n">
        <v>3.98859516</v>
      </c>
      <c r="I21" s="18" t="n">
        <v>13.12300115</v>
      </c>
      <c r="J21" s="20" t="n">
        <v>2.80619898</v>
      </c>
      <c r="K21" s="18" t="n">
        <v>0.6109033699999999</v>
      </c>
      <c r="L21" s="20" t="n">
        <v>0.56043125</v>
      </c>
      <c r="M21" s="18" t="n">
        <v>0</v>
      </c>
      <c r="N21" s="20" t="n">
        <v>0</v>
      </c>
      <c r="O21" s="18" t="s">
        <v>404</v>
      </c>
      <c r="P21" s="20" t="s">
        <v>404</v>
      </c>
      <c r="Q21" s="18" t="n">
        <v>0</v>
      </c>
      <c r="R21" s="20" t="n">
        <v>0</v>
      </c>
      <c r="S21" s="18" t="n">
        <v>0</v>
      </c>
      <c r="T21" s="20" t="n">
        <v>0</v>
      </c>
      <c r="U21" s="18" t="n">
        <v>8.429157760000001</v>
      </c>
      <c r="V21" s="20" t="n">
        <v>2.30070291</v>
      </c>
    </row>
    <row r="22" spans="1:22">
      <c r="A22" s="15" t="s">
        <v>419</v>
      </c>
      <c r="B22" s="17" t="n">
        <v>6598</v>
      </c>
      <c r="C22" s="18">
        <f>(0.0/B22*100)</f>
        <v/>
      </c>
      <c r="D22" s="19" t="n">
        <v>6598</v>
      </c>
      <c r="E22" s="18" t="n">
        <v>5.38024078</v>
      </c>
      <c r="F22" s="20" t="n">
        <v>1.56940662</v>
      </c>
      <c r="G22" s="18" t="n">
        <v>51.93737691</v>
      </c>
      <c r="H22" s="20" t="n">
        <v>4.33286922</v>
      </c>
      <c r="I22" s="18" t="n">
        <v>35.31405322</v>
      </c>
      <c r="J22" s="20" t="n">
        <v>4.05624983</v>
      </c>
      <c r="K22" s="18" t="n">
        <v>5.66512812</v>
      </c>
      <c r="L22" s="20" t="n">
        <v>2.38380924</v>
      </c>
      <c r="M22" s="18" t="n">
        <v>0</v>
      </c>
      <c r="N22" s="20" t="n">
        <v>0</v>
      </c>
      <c r="O22" s="18" t="s">
        <v>404</v>
      </c>
      <c r="P22" s="20" t="s">
        <v>404</v>
      </c>
      <c r="Q22" s="18" t="n">
        <v>0</v>
      </c>
      <c r="R22" s="20" t="n">
        <v>0</v>
      </c>
      <c r="S22" s="18" t="n">
        <v>0</v>
      </c>
      <c r="T22" s="20" t="n">
        <v>0</v>
      </c>
      <c r="U22" s="18" t="n">
        <v>1.70320097</v>
      </c>
      <c r="V22" s="20" t="n">
        <v>0.9979567</v>
      </c>
    </row>
    <row r="23" spans="1:22">
      <c r="A23" s="15" t="s">
        <v>420</v>
      </c>
      <c r="B23" s="17" t="n">
        <v>11583</v>
      </c>
      <c r="C23" s="18">
        <f>(3194.0/B23*100)</f>
        <v/>
      </c>
      <c r="D23" s="19" t="n">
        <v>8389</v>
      </c>
      <c r="E23" s="18" t="n">
        <v>4.64123025</v>
      </c>
      <c r="F23" s="20" t="n">
        <v>1.43304793</v>
      </c>
      <c r="G23" s="18" t="n">
        <v>55.10398616</v>
      </c>
      <c r="H23" s="20" t="n">
        <v>3.58063303</v>
      </c>
      <c r="I23" s="18" t="n">
        <v>32.97053258</v>
      </c>
      <c r="J23" s="20" t="n">
        <v>3.0370792</v>
      </c>
      <c r="K23" s="18" t="n">
        <v>2.93443477</v>
      </c>
      <c r="L23" s="20" t="n">
        <v>1.1266455</v>
      </c>
      <c r="M23" s="18" t="n">
        <v>0</v>
      </c>
      <c r="N23" s="20" t="n">
        <v>0</v>
      </c>
      <c r="O23" s="18" t="s">
        <v>404</v>
      </c>
      <c r="P23" s="20" t="s">
        <v>404</v>
      </c>
      <c r="Q23" s="18" t="n">
        <v>0</v>
      </c>
      <c r="R23" s="20" t="n">
        <v>0</v>
      </c>
      <c r="S23" s="18" t="n">
        <v>0</v>
      </c>
      <c r="T23" s="20" t="n">
        <v>0</v>
      </c>
      <c r="U23" s="18" t="n">
        <v>4.34981624</v>
      </c>
      <c r="V23" s="20" t="n">
        <v>1.57655714</v>
      </c>
    </row>
    <row r="24" spans="1:22">
      <c r="A24" s="15" t="s">
        <v>421</v>
      </c>
      <c r="B24" s="17" t="n">
        <v>6647</v>
      </c>
      <c r="C24" s="18">
        <f>(0.0/B24*100)</f>
        <v/>
      </c>
      <c r="D24" s="19" t="n">
        <v>6647</v>
      </c>
      <c r="E24" s="18" t="n">
        <v>34.8269725</v>
      </c>
      <c r="F24" s="20" t="n">
        <v>2.927529</v>
      </c>
      <c r="G24" s="18" t="n">
        <v>54.34888175</v>
      </c>
      <c r="H24" s="20" t="n">
        <v>3.45964508</v>
      </c>
      <c r="I24" s="18" t="n">
        <v>9.231049110000001</v>
      </c>
      <c r="J24" s="20" t="n">
        <v>2.17857681</v>
      </c>
      <c r="K24" s="18" t="n">
        <v>1.59309664</v>
      </c>
      <c r="L24" s="20" t="n">
        <v>0.87248963</v>
      </c>
      <c r="M24" s="18" t="n">
        <v>0</v>
      </c>
      <c r="N24" s="20" t="n">
        <v>0</v>
      </c>
      <c r="O24" s="18" t="s">
        <v>404</v>
      </c>
      <c r="P24" s="20" t="s">
        <v>404</v>
      </c>
      <c r="Q24" s="18" t="n">
        <v>0</v>
      </c>
      <c r="R24" s="20" t="n">
        <v>0</v>
      </c>
      <c r="S24" s="18" t="n">
        <v>0</v>
      </c>
      <c r="T24" s="20" t="n">
        <v>0</v>
      </c>
      <c r="U24" s="18" t="n">
        <v>0</v>
      </c>
      <c r="V24" s="20" t="n">
        <v>0</v>
      </c>
    </row>
    <row r="25" spans="1:22">
      <c r="A25" s="15" t="s">
        <v>422</v>
      </c>
      <c r="B25" s="17" t="n">
        <v>5581</v>
      </c>
      <c r="C25" s="18">
        <f>(0.0/B25*100)</f>
        <v/>
      </c>
      <c r="D25" s="19" t="n">
        <v>5581</v>
      </c>
      <c r="E25" s="18" t="n">
        <v>44.12914559</v>
      </c>
      <c r="F25" s="20" t="n">
        <v>3.37471331</v>
      </c>
      <c r="G25" s="18" t="n">
        <v>35.43083744</v>
      </c>
      <c r="H25" s="20" t="n">
        <v>3.46829822</v>
      </c>
      <c r="I25" s="18" t="n">
        <v>15.21149985</v>
      </c>
      <c r="J25" s="20" t="n">
        <v>2.66162422</v>
      </c>
      <c r="K25" s="18" t="n">
        <v>4.56673095</v>
      </c>
      <c r="L25" s="20" t="n">
        <v>1.65645696</v>
      </c>
      <c r="M25" s="18" t="n">
        <v>0</v>
      </c>
      <c r="N25" s="20" t="n">
        <v>0</v>
      </c>
      <c r="O25" s="18" t="s">
        <v>404</v>
      </c>
      <c r="P25" s="20" t="s">
        <v>404</v>
      </c>
      <c r="Q25" s="18" t="n">
        <v>0</v>
      </c>
      <c r="R25" s="20" t="n">
        <v>0</v>
      </c>
      <c r="S25" s="18" t="n">
        <v>0</v>
      </c>
      <c r="T25" s="20" t="n">
        <v>0</v>
      </c>
      <c r="U25" s="18" t="n">
        <v>0.66178617</v>
      </c>
      <c r="V25" s="20" t="n">
        <v>0.66190471</v>
      </c>
    </row>
    <row r="26" spans="1:22">
      <c r="A26" s="15" t="s">
        <v>423</v>
      </c>
      <c r="B26" s="17" t="n">
        <v>4869</v>
      </c>
      <c r="C26" s="18">
        <f>(11.0/B26*100)</f>
        <v/>
      </c>
      <c r="D26" s="19" t="n">
        <v>4858</v>
      </c>
      <c r="E26" s="18" t="n">
        <v>8.81388288</v>
      </c>
      <c r="F26" s="20" t="n">
        <v>1.7132174</v>
      </c>
      <c r="G26" s="18" t="n">
        <v>54.43386067</v>
      </c>
      <c r="H26" s="20" t="n">
        <v>2.96734116</v>
      </c>
      <c r="I26" s="18" t="n">
        <v>31.63553421</v>
      </c>
      <c r="J26" s="20" t="n">
        <v>2.75216323</v>
      </c>
      <c r="K26" s="18" t="n">
        <v>4.38897795</v>
      </c>
      <c r="L26" s="20" t="n">
        <v>1.08902534</v>
      </c>
      <c r="M26" s="18" t="n">
        <v>0</v>
      </c>
      <c r="N26" s="20" t="n">
        <v>0</v>
      </c>
      <c r="O26" s="18" t="s">
        <v>404</v>
      </c>
      <c r="P26" s="20" t="s">
        <v>404</v>
      </c>
      <c r="Q26" s="18" t="n">
        <v>0</v>
      </c>
      <c r="R26" s="20" t="n">
        <v>0</v>
      </c>
      <c r="S26" s="18" t="n">
        <v>0</v>
      </c>
      <c r="T26" s="20" t="n">
        <v>0</v>
      </c>
      <c r="U26" s="18" t="n">
        <v>0.72774429</v>
      </c>
      <c r="V26" s="20" t="n">
        <v>0.53155376</v>
      </c>
    </row>
    <row r="27" spans="1:22">
      <c r="A27" s="15" t="s">
        <v>424</v>
      </c>
      <c r="B27" s="17" t="n">
        <v>5299</v>
      </c>
      <c r="C27" s="18">
        <f>(0.0/B27*100)</f>
        <v/>
      </c>
      <c r="D27" s="19" t="n">
        <v>5299</v>
      </c>
      <c r="E27" s="18" t="n">
        <v>11.48363645</v>
      </c>
      <c r="F27" s="20" t="n">
        <v>0.06075491</v>
      </c>
      <c r="G27" s="18" t="n">
        <v>62.7568736</v>
      </c>
      <c r="H27" s="20" t="n">
        <v>0.09959344000000001</v>
      </c>
      <c r="I27" s="18" t="n">
        <v>25.75948995</v>
      </c>
      <c r="J27" s="20" t="n">
        <v>0.08937154999999999</v>
      </c>
      <c r="K27" s="18" t="n">
        <v>0</v>
      </c>
      <c r="L27" s="20" t="n">
        <v>0</v>
      </c>
      <c r="M27" s="18" t="n">
        <v>0</v>
      </c>
      <c r="N27" s="20" t="n">
        <v>0</v>
      </c>
      <c r="O27" s="18" t="s">
        <v>404</v>
      </c>
      <c r="P27" s="20" t="s">
        <v>404</v>
      </c>
      <c r="Q27" s="18" t="n">
        <v>0</v>
      </c>
      <c r="R27" s="20" t="n">
        <v>0</v>
      </c>
      <c r="S27" s="18" t="n">
        <v>0</v>
      </c>
      <c r="T27" s="20" t="n">
        <v>0</v>
      </c>
      <c r="U27" s="18" t="n">
        <v>0</v>
      </c>
      <c r="V27" s="20" t="n">
        <v>0</v>
      </c>
    </row>
    <row r="28" spans="1:22">
      <c r="A28" s="15" t="s">
        <v>425</v>
      </c>
      <c r="B28" s="17" t="n">
        <v>7568</v>
      </c>
      <c r="C28" s="18">
        <f>(0.0/B28*100)</f>
        <v/>
      </c>
      <c r="D28" s="19" t="n">
        <v>7568</v>
      </c>
      <c r="E28" s="18" t="n">
        <v>8.641816179999999</v>
      </c>
      <c r="F28" s="20" t="n">
        <v>1.62329927</v>
      </c>
      <c r="G28" s="18" t="n">
        <v>54.41023887</v>
      </c>
      <c r="H28" s="20" t="n">
        <v>3.33671338</v>
      </c>
      <c r="I28" s="18" t="n">
        <v>30.41060335</v>
      </c>
      <c r="J28" s="20" t="n">
        <v>3.16281457</v>
      </c>
      <c r="K28" s="18" t="n">
        <v>5.32899323</v>
      </c>
      <c r="L28" s="20" t="n">
        <v>1.61729945</v>
      </c>
      <c r="M28" s="18" t="n">
        <v>0</v>
      </c>
      <c r="N28" s="20" t="n">
        <v>0</v>
      </c>
      <c r="O28" s="18" t="s">
        <v>404</v>
      </c>
      <c r="P28" s="20" t="s">
        <v>404</v>
      </c>
      <c r="Q28" s="18" t="n">
        <v>0</v>
      </c>
      <c r="R28" s="20" t="n">
        <v>0</v>
      </c>
      <c r="S28" s="18" t="n">
        <v>0</v>
      </c>
      <c r="T28" s="20" t="n">
        <v>0</v>
      </c>
      <c r="U28" s="18" t="n">
        <v>1.20834837</v>
      </c>
      <c r="V28" s="20" t="n">
        <v>0.84812497</v>
      </c>
    </row>
    <row r="29" spans="1:22">
      <c r="A29" s="15" t="s">
        <v>426</v>
      </c>
      <c r="B29" s="17" t="n">
        <v>5385</v>
      </c>
      <c r="C29" s="18">
        <f>(1123.0/B29*100)</f>
        <v/>
      </c>
      <c r="D29" s="19" t="n">
        <v>4262</v>
      </c>
      <c r="E29" s="18" t="n">
        <v>1.94805081</v>
      </c>
      <c r="F29" s="20" t="n">
        <v>1.17062426</v>
      </c>
      <c r="G29" s="18" t="n">
        <v>44.46485768</v>
      </c>
      <c r="H29" s="20" t="n">
        <v>3.97628354</v>
      </c>
      <c r="I29" s="18" t="n">
        <v>21.46289243</v>
      </c>
      <c r="J29" s="20" t="n">
        <v>3.17716904</v>
      </c>
      <c r="K29" s="18" t="n">
        <v>2.2200672</v>
      </c>
      <c r="L29" s="20" t="n">
        <v>1.25882041</v>
      </c>
      <c r="M29" s="18" t="n">
        <v>0</v>
      </c>
      <c r="N29" s="20" t="n">
        <v>0</v>
      </c>
      <c r="O29" s="18" t="s">
        <v>404</v>
      </c>
      <c r="P29" s="20" t="s">
        <v>404</v>
      </c>
      <c r="Q29" s="18" t="n">
        <v>0</v>
      </c>
      <c r="R29" s="20" t="n">
        <v>0</v>
      </c>
      <c r="S29" s="18" t="n">
        <v>0</v>
      </c>
      <c r="T29" s="20" t="n">
        <v>0</v>
      </c>
      <c r="U29" s="18" t="n">
        <v>29.90413188</v>
      </c>
      <c r="V29" s="20" t="n">
        <v>4.40610192</v>
      </c>
    </row>
    <row r="30" spans="1:22">
      <c r="A30" s="15" t="s">
        <v>427</v>
      </c>
      <c r="B30" s="17" t="n">
        <v>4520</v>
      </c>
      <c r="C30" s="18">
        <f>(1105.0/B30*100)</f>
        <v/>
      </c>
      <c r="D30" s="19" t="n">
        <v>3415</v>
      </c>
      <c r="E30" s="18" t="n">
        <v>11.1885521</v>
      </c>
      <c r="F30" s="20" t="n">
        <v>1.72363815</v>
      </c>
      <c r="G30" s="18" t="n">
        <v>48.70451071</v>
      </c>
      <c r="H30" s="20" t="n">
        <v>3.01349599</v>
      </c>
      <c r="I30" s="18" t="n">
        <v>37.66928547</v>
      </c>
      <c r="J30" s="20" t="n">
        <v>3.07465212</v>
      </c>
      <c r="K30" s="18" t="n">
        <v>0.95212291</v>
      </c>
      <c r="L30" s="20" t="n">
        <v>0.65269509</v>
      </c>
      <c r="M30" s="18" t="n">
        <v>0</v>
      </c>
      <c r="N30" s="20" t="n">
        <v>0</v>
      </c>
      <c r="O30" s="18" t="s">
        <v>404</v>
      </c>
      <c r="P30" s="20" t="s">
        <v>404</v>
      </c>
      <c r="Q30" s="18" t="n">
        <v>0</v>
      </c>
      <c r="R30" s="20" t="n">
        <v>0</v>
      </c>
      <c r="S30" s="18" t="n">
        <v>0</v>
      </c>
      <c r="T30" s="20" t="n">
        <v>0</v>
      </c>
      <c r="U30" s="18" t="n">
        <v>1.4855288</v>
      </c>
      <c r="V30" s="20" t="n">
        <v>1.14335343</v>
      </c>
    </row>
    <row r="31" spans="1:22">
      <c r="A31" s="15" t="s">
        <v>428</v>
      </c>
      <c r="B31" s="17" t="n">
        <v>5456</v>
      </c>
      <c r="C31" s="18">
        <f>(502.0/B31*100)</f>
        <v/>
      </c>
      <c r="D31" s="19" t="n">
        <v>4954</v>
      </c>
      <c r="E31" s="18" t="n">
        <v>13.78186532</v>
      </c>
      <c r="F31" s="20" t="n">
        <v>2.2164915</v>
      </c>
      <c r="G31" s="18" t="n">
        <v>54.77372458</v>
      </c>
      <c r="H31" s="20" t="n">
        <v>3.53782824</v>
      </c>
      <c r="I31" s="18" t="n">
        <v>19.74367614</v>
      </c>
      <c r="J31" s="20" t="n">
        <v>2.88357993</v>
      </c>
      <c r="K31" s="18" t="n">
        <v>0.51245507</v>
      </c>
      <c r="L31" s="20" t="n">
        <v>0.49309003</v>
      </c>
      <c r="M31" s="18" t="n">
        <v>0</v>
      </c>
      <c r="N31" s="20" t="n">
        <v>0</v>
      </c>
      <c r="O31" s="18" t="s">
        <v>404</v>
      </c>
      <c r="P31" s="20" t="s">
        <v>404</v>
      </c>
      <c r="Q31" s="18" t="n">
        <v>0</v>
      </c>
      <c r="R31" s="20" t="n">
        <v>0</v>
      </c>
      <c r="S31" s="18" t="n">
        <v>0</v>
      </c>
      <c r="T31" s="20" t="n">
        <v>0</v>
      </c>
      <c r="U31" s="18" t="n">
        <v>11.18827888</v>
      </c>
      <c r="V31" s="20" t="n">
        <v>2.15774282</v>
      </c>
    </row>
    <row r="32" spans="1:22">
      <c r="A32" s="15" t="s">
        <v>429</v>
      </c>
      <c r="B32" s="17" t="n">
        <v>4478</v>
      </c>
      <c r="C32" s="18">
        <f>(0.0/B32*100)</f>
        <v/>
      </c>
      <c r="D32" s="19" t="n">
        <v>4478</v>
      </c>
      <c r="E32" s="18" t="n">
        <v>6.30105385</v>
      </c>
      <c r="F32" s="20" t="n">
        <v>1.6280047</v>
      </c>
      <c r="G32" s="18" t="n">
        <v>49.53246792</v>
      </c>
      <c r="H32" s="20" t="n">
        <v>3.91727032</v>
      </c>
      <c r="I32" s="18" t="n">
        <v>41.51264303</v>
      </c>
      <c r="J32" s="20" t="n">
        <v>3.6827476</v>
      </c>
      <c r="K32" s="18" t="n">
        <v>1.9811378</v>
      </c>
      <c r="L32" s="20" t="n">
        <v>1.07071104</v>
      </c>
      <c r="M32" s="18" t="n">
        <v>0</v>
      </c>
      <c r="N32" s="20" t="n">
        <v>0</v>
      </c>
      <c r="O32" s="18" t="s">
        <v>404</v>
      </c>
      <c r="P32" s="20" t="s">
        <v>404</v>
      </c>
      <c r="Q32" s="18" t="n">
        <v>0</v>
      </c>
      <c r="R32" s="20" t="n">
        <v>0</v>
      </c>
      <c r="S32" s="18" t="n">
        <v>0</v>
      </c>
      <c r="T32" s="20" t="n">
        <v>0</v>
      </c>
      <c r="U32" s="18" t="n">
        <v>0.6726974</v>
      </c>
      <c r="V32" s="20" t="n">
        <v>0.67255089</v>
      </c>
    </row>
    <row r="33" spans="1:22">
      <c r="A33" s="15" t="s">
        <v>430</v>
      </c>
      <c r="B33" s="17" t="n">
        <v>7325</v>
      </c>
      <c r="C33" s="18">
        <f>(29.0/B33*100)</f>
        <v/>
      </c>
      <c r="D33" s="19" t="n">
        <v>7296</v>
      </c>
      <c r="E33" s="18" t="n">
        <v>3.68921256</v>
      </c>
      <c r="F33" s="20" t="n">
        <v>1.58272403</v>
      </c>
      <c r="G33" s="18" t="n">
        <v>43.16014032</v>
      </c>
      <c r="H33" s="20" t="n">
        <v>3.86308461</v>
      </c>
      <c r="I33" s="18" t="n">
        <v>46.556867</v>
      </c>
      <c r="J33" s="20" t="n">
        <v>3.89303536</v>
      </c>
      <c r="K33" s="18" t="n">
        <v>6.42840424</v>
      </c>
      <c r="L33" s="20" t="n">
        <v>1.81712825</v>
      </c>
      <c r="M33" s="18" t="n">
        <v>0</v>
      </c>
      <c r="N33" s="20" t="n">
        <v>0</v>
      </c>
      <c r="O33" s="18" t="s">
        <v>404</v>
      </c>
      <c r="P33" s="20" t="s">
        <v>404</v>
      </c>
      <c r="Q33" s="18" t="n">
        <v>0</v>
      </c>
      <c r="R33" s="20" t="n">
        <v>0</v>
      </c>
      <c r="S33" s="18" t="n">
        <v>0</v>
      </c>
      <c r="T33" s="20" t="n">
        <v>0</v>
      </c>
      <c r="U33" s="18" t="n">
        <v>0.16537588</v>
      </c>
      <c r="V33" s="20" t="n">
        <v>0.18108633</v>
      </c>
    </row>
    <row r="34" spans="1:22">
      <c r="A34" s="15" t="s">
        <v>431</v>
      </c>
      <c r="B34" s="17" t="n">
        <v>6350</v>
      </c>
      <c r="C34" s="18">
        <f>(0.0/B34*100)</f>
        <v/>
      </c>
      <c r="D34" s="19" t="n">
        <v>6350</v>
      </c>
      <c r="E34" s="18" t="n">
        <v>4.8264912</v>
      </c>
      <c r="F34" s="20" t="n">
        <v>1.25627505</v>
      </c>
      <c r="G34" s="18" t="n">
        <v>25.97447531</v>
      </c>
      <c r="H34" s="20" t="n">
        <v>2.68282426</v>
      </c>
      <c r="I34" s="18" t="n">
        <v>58.80711655</v>
      </c>
      <c r="J34" s="20" t="n">
        <v>3.22074243</v>
      </c>
      <c r="K34" s="18" t="n">
        <v>10.28399108</v>
      </c>
      <c r="L34" s="20" t="n">
        <v>2.14971808</v>
      </c>
      <c r="M34" s="18" t="n">
        <v>0</v>
      </c>
      <c r="N34" s="20" t="n">
        <v>0</v>
      </c>
      <c r="O34" s="18" t="s">
        <v>404</v>
      </c>
      <c r="P34" s="20" t="s">
        <v>404</v>
      </c>
      <c r="Q34" s="18" t="n">
        <v>0</v>
      </c>
      <c r="R34" s="20" t="n">
        <v>0</v>
      </c>
      <c r="S34" s="18" t="n">
        <v>0</v>
      </c>
      <c r="T34" s="20" t="n">
        <v>0</v>
      </c>
      <c r="U34" s="18" t="n">
        <v>0.10792586</v>
      </c>
      <c r="V34" s="20" t="n">
        <v>0.11569864</v>
      </c>
    </row>
    <row r="35" spans="1:22">
      <c r="A35" s="15" t="s">
        <v>432</v>
      </c>
      <c r="B35" s="17" t="n">
        <v>6406</v>
      </c>
      <c r="C35" s="18">
        <f>(443.0/B35*100)</f>
        <v/>
      </c>
      <c r="D35" s="19" t="n">
        <v>5963</v>
      </c>
      <c r="E35" s="18" t="n">
        <v>4.0102387</v>
      </c>
      <c r="F35" s="20" t="n">
        <v>0.23881605</v>
      </c>
      <c r="G35" s="18" t="n">
        <v>28.00379492</v>
      </c>
      <c r="H35" s="20" t="n">
        <v>0.52855524</v>
      </c>
      <c r="I35" s="18" t="n">
        <v>63.33872274</v>
      </c>
      <c r="J35" s="20" t="n">
        <v>0.48280577</v>
      </c>
      <c r="K35" s="18" t="n">
        <v>3.3432777</v>
      </c>
      <c r="L35" s="20" t="n">
        <v>0.06289428</v>
      </c>
      <c r="M35" s="18" t="n">
        <v>0</v>
      </c>
      <c r="N35" s="20" t="n">
        <v>0</v>
      </c>
      <c r="O35" s="18" t="s">
        <v>404</v>
      </c>
      <c r="P35" s="20" t="s">
        <v>404</v>
      </c>
      <c r="Q35" s="18" t="n">
        <v>0</v>
      </c>
      <c r="R35" s="20" t="n">
        <v>0</v>
      </c>
      <c r="S35" s="18" t="n">
        <v>0</v>
      </c>
      <c r="T35" s="20" t="n">
        <v>0</v>
      </c>
      <c r="U35" s="18" t="n">
        <v>1.30396595</v>
      </c>
      <c r="V35" s="20" t="n">
        <v>0.06963045</v>
      </c>
    </row>
    <row r="36" spans="1:22">
      <c r="A36" s="15" t="s">
        <v>433</v>
      </c>
      <c r="B36" s="17" t="n">
        <v>6736</v>
      </c>
      <c r="C36" s="18">
        <f>(10.0/B36*100)</f>
        <v/>
      </c>
      <c r="D36" s="19" t="n">
        <v>6726</v>
      </c>
      <c r="E36" s="18" t="n">
        <v>16.31030279</v>
      </c>
      <c r="F36" s="20" t="n">
        <v>2.17865911</v>
      </c>
      <c r="G36" s="18" t="n">
        <v>57.1054923</v>
      </c>
      <c r="H36" s="20" t="n">
        <v>3.35888252</v>
      </c>
      <c r="I36" s="18" t="n">
        <v>21.91335465</v>
      </c>
      <c r="J36" s="20" t="n">
        <v>2.83697937</v>
      </c>
      <c r="K36" s="18" t="n">
        <v>4.54429067</v>
      </c>
      <c r="L36" s="20" t="n">
        <v>1.71477812</v>
      </c>
      <c r="M36" s="18" t="n">
        <v>0</v>
      </c>
      <c r="N36" s="20" t="n">
        <v>0</v>
      </c>
      <c r="O36" s="18" t="s">
        <v>404</v>
      </c>
      <c r="P36" s="20" t="s">
        <v>404</v>
      </c>
      <c r="Q36" s="18" t="n">
        <v>0</v>
      </c>
      <c r="R36" s="20" t="n">
        <v>0</v>
      </c>
      <c r="S36" s="18" t="n">
        <v>0</v>
      </c>
      <c r="T36" s="20" t="n">
        <v>0</v>
      </c>
      <c r="U36" s="18" t="n">
        <v>0.12655959</v>
      </c>
      <c r="V36" s="20" t="n">
        <v>0.12929658</v>
      </c>
    </row>
    <row r="37" spans="1:22">
      <c r="A37" s="15" t="s">
        <v>434</v>
      </c>
      <c r="B37" s="17" t="n">
        <v>5458</v>
      </c>
      <c r="C37" s="18">
        <f>(0.0/B37*100)</f>
        <v/>
      </c>
      <c r="D37" s="19" t="n">
        <v>5458</v>
      </c>
      <c r="E37" s="18" t="n">
        <v>4.0882961</v>
      </c>
      <c r="F37" s="20" t="n">
        <v>1.21047119</v>
      </c>
      <c r="G37" s="18" t="n">
        <v>49.01865973</v>
      </c>
      <c r="H37" s="20" t="n">
        <v>3.89213345</v>
      </c>
      <c r="I37" s="18" t="n">
        <v>42.04311826</v>
      </c>
      <c r="J37" s="20" t="n">
        <v>3.60677637</v>
      </c>
      <c r="K37" s="18" t="n">
        <v>4.84992591</v>
      </c>
      <c r="L37" s="20" t="n">
        <v>1.33626737</v>
      </c>
      <c r="M37" s="18" t="n">
        <v>0</v>
      </c>
      <c r="N37" s="20" t="n">
        <v>0</v>
      </c>
      <c r="O37" s="18" t="s">
        <v>404</v>
      </c>
      <c r="P37" s="20" t="s">
        <v>404</v>
      </c>
      <c r="Q37" s="18" t="n">
        <v>0</v>
      </c>
      <c r="R37" s="20" t="n">
        <v>0</v>
      </c>
      <c r="S37" s="18" t="n">
        <v>0</v>
      </c>
      <c r="T37" s="20" t="n">
        <v>0</v>
      </c>
      <c r="U37" s="18" t="n">
        <v>0</v>
      </c>
      <c r="V37" s="20" t="n">
        <v>0</v>
      </c>
    </row>
    <row r="38" spans="1:22">
      <c r="A38" s="15" t="s">
        <v>435</v>
      </c>
      <c r="B38" s="17" t="n">
        <v>5860</v>
      </c>
      <c r="C38" s="18">
        <f>(268.0/B38*100)</f>
        <v/>
      </c>
      <c r="D38" s="19" t="n">
        <v>5592</v>
      </c>
      <c r="E38" s="18" t="n">
        <v>16.07295146</v>
      </c>
      <c r="F38" s="20" t="n">
        <v>2.43357364</v>
      </c>
      <c r="G38" s="18" t="n">
        <v>58.12776827</v>
      </c>
      <c r="H38" s="20" t="n">
        <v>3.79175078</v>
      </c>
      <c r="I38" s="18" t="n">
        <v>23.48571803</v>
      </c>
      <c r="J38" s="20" t="n">
        <v>3.35347312</v>
      </c>
      <c r="K38" s="18" t="n">
        <v>1.12802064</v>
      </c>
      <c r="L38" s="20" t="n">
        <v>0.73025886</v>
      </c>
      <c r="M38" s="18" t="n">
        <v>0</v>
      </c>
      <c r="N38" s="20" t="n">
        <v>0</v>
      </c>
      <c r="O38" s="18" t="s">
        <v>404</v>
      </c>
      <c r="P38" s="20" t="s">
        <v>404</v>
      </c>
      <c r="Q38" s="18" t="n">
        <v>0</v>
      </c>
      <c r="R38" s="20" t="n">
        <v>0</v>
      </c>
      <c r="S38" s="18" t="n">
        <v>0</v>
      </c>
      <c r="T38" s="20" t="n">
        <v>0</v>
      </c>
      <c r="U38" s="18" t="n">
        <v>1.1855416</v>
      </c>
      <c r="V38" s="20" t="n">
        <v>0.7834571299999999</v>
      </c>
    </row>
    <row r="39" spans="1:22">
      <c r="A39" s="15" t="s">
        <v>436</v>
      </c>
      <c r="B39" s="17" t="n">
        <v>5895</v>
      </c>
      <c r="C39" s="18">
        <f>(0.0/B39*100)</f>
        <v/>
      </c>
      <c r="D39" s="19" t="n">
        <v>5895</v>
      </c>
      <c r="E39" s="18" t="n">
        <v>3.62275053</v>
      </c>
      <c r="F39" s="20" t="n">
        <v>1.78021896</v>
      </c>
      <c r="G39" s="18" t="n">
        <v>54.86076496</v>
      </c>
      <c r="H39" s="20" t="n">
        <v>4.04611235</v>
      </c>
      <c r="I39" s="18" t="n">
        <v>34.73855155</v>
      </c>
      <c r="J39" s="20" t="n">
        <v>3.86184001</v>
      </c>
      <c r="K39" s="18" t="n">
        <v>6.77793296</v>
      </c>
      <c r="L39" s="20" t="n">
        <v>2.07134143</v>
      </c>
      <c r="M39" s="18" t="n">
        <v>0</v>
      </c>
      <c r="N39" s="20" t="n">
        <v>0</v>
      </c>
      <c r="O39" s="18" t="s">
        <v>404</v>
      </c>
      <c r="P39" s="20" t="s">
        <v>404</v>
      </c>
      <c r="Q39" s="18" t="n">
        <v>0</v>
      </c>
      <c r="R39" s="20" t="n">
        <v>0</v>
      </c>
      <c r="S39" s="18" t="n">
        <v>0</v>
      </c>
      <c r="T39" s="20" t="n">
        <v>0</v>
      </c>
      <c r="U39" s="18" t="n">
        <v>0</v>
      </c>
      <c r="V39" s="20" t="n">
        <v>0</v>
      </c>
    </row>
    <row r="40" spans="1:22">
      <c r="A40" s="15" t="s">
        <v>437</v>
      </c>
      <c r="B40" s="17" t="n">
        <v>14157</v>
      </c>
      <c r="C40" s="18">
        <f>(3029.0/B40*100)</f>
        <v/>
      </c>
      <c r="D40" s="19" t="n">
        <v>11128</v>
      </c>
      <c r="E40" s="18" t="n">
        <v>29.41761305</v>
      </c>
      <c r="F40" s="20" t="n">
        <v>3.44103157</v>
      </c>
      <c r="G40" s="18" t="n">
        <v>61.48731724</v>
      </c>
      <c r="H40" s="20" t="n">
        <v>3.6744219</v>
      </c>
      <c r="I40" s="18" t="n">
        <v>5.74060021</v>
      </c>
      <c r="J40" s="20" t="n">
        <v>1.66605344</v>
      </c>
      <c r="K40" s="18" t="n">
        <v>0.12979778</v>
      </c>
      <c r="L40" s="20" t="n">
        <v>0.09204622</v>
      </c>
      <c r="M40" s="18" t="n">
        <v>0</v>
      </c>
      <c r="N40" s="20" t="n">
        <v>0</v>
      </c>
      <c r="O40" s="18" t="s">
        <v>404</v>
      </c>
      <c r="P40" s="20" t="s">
        <v>404</v>
      </c>
      <c r="Q40" s="18" t="n">
        <v>0</v>
      </c>
      <c r="R40" s="20" t="n">
        <v>0</v>
      </c>
      <c r="S40" s="18" t="n">
        <v>0</v>
      </c>
      <c r="T40" s="20" t="n">
        <v>0</v>
      </c>
      <c r="U40" s="18" t="n">
        <v>3.22467173</v>
      </c>
      <c r="V40" s="20" t="n">
        <v>0.96491781</v>
      </c>
    </row>
    <row r="41" spans="1:22">
      <c r="A41" s="15" t="s">
        <v>438</v>
      </c>
      <c r="B41" s="17" t="n">
        <v>5712</v>
      </c>
      <c r="C41" s="18">
        <f>(138.0/B41*100)</f>
        <v/>
      </c>
      <c r="D41" s="19" t="n">
        <v>5574</v>
      </c>
      <c r="E41" s="18" t="n">
        <v>16.76791302</v>
      </c>
      <c r="F41" s="20" t="n">
        <v>2.85112508</v>
      </c>
      <c r="G41" s="18" t="n">
        <v>50.80340747</v>
      </c>
      <c r="H41" s="20" t="n">
        <v>3.93913083</v>
      </c>
      <c r="I41" s="18" t="n">
        <v>27.81463157</v>
      </c>
      <c r="J41" s="20" t="n">
        <v>3.46080098</v>
      </c>
      <c r="K41" s="18" t="n">
        <v>3.09959322</v>
      </c>
      <c r="L41" s="20" t="n">
        <v>1.21905956</v>
      </c>
      <c r="M41" s="18" t="n">
        <v>0</v>
      </c>
      <c r="N41" s="20" t="n">
        <v>0</v>
      </c>
      <c r="O41" s="18" t="s">
        <v>404</v>
      </c>
      <c r="P41" s="20" t="s">
        <v>404</v>
      </c>
      <c r="Q41" s="18" t="n">
        <v>0</v>
      </c>
      <c r="R41" s="20" t="n">
        <v>0</v>
      </c>
      <c r="S41" s="18" t="n">
        <v>0</v>
      </c>
      <c r="T41" s="20" t="n">
        <v>0</v>
      </c>
      <c r="U41" s="18" t="n">
        <v>1.51445472</v>
      </c>
      <c r="V41" s="20" t="n">
        <v>0.98947109</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32.69540589</v>
      </c>
      <c r="F44" s="20" t="n">
        <v>4.03117794</v>
      </c>
      <c r="G44" s="18" t="n">
        <v>54.52082324</v>
      </c>
      <c r="H44" s="20" t="n">
        <v>4.0571497</v>
      </c>
      <c r="I44" s="18" t="n">
        <v>10.8909337</v>
      </c>
      <c r="J44" s="20" t="n">
        <v>2.54807036</v>
      </c>
      <c r="K44" s="18" t="n">
        <v>1.47635672</v>
      </c>
      <c r="L44" s="20" t="n">
        <v>0.82773778</v>
      </c>
      <c r="M44" s="18" t="n">
        <v>0</v>
      </c>
      <c r="N44" s="20" t="n">
        <v>0</v>
      </c>
      <c r="O44" s="18" t="s">
        <v>404</v>
      </c>
      <c r="P44" s="20" t="s">
        <v>404</v>
      </c>
      <c r="Q44" s="18" t="n">
        <v>0</v>
      </c>
      <c r="R44" s="20" t="n">
        <v>0</v>
      </c>
      <c r="S44" s="18" t="n">
        <v>0.27153023</v>
      </c>
      <c r="T44" s="20" t="n">
        <v>0.27230769</v>
      </c>
      <c r="U44" s="18" t="n">
        <v>0.14495023</v>
      </c>
      <c r="V44" s="20" t="n">
        <v>0.1467335</v>
      </c>
    </row>
    <row r="45" spans="1:22">
      <c r="A45" s="15" t="s">
        <v>442</v>
      </c>
      <c r="B45" s="17" t="n">
        <v>5519</v>
      </c>
      <c r="C45" s="18">
        <f>(0.0/B45*100)</f>
        <v/>
      </c>
      <c r="D45" s="19" t="n">
        <v>5519</v>
      </c>
      <c r="E45" s="18" t="n">
        <v>31.97820624</v>
      </c>
      <c r="F45" s="20" t="n">
        <v>3.66535342</v>
      </c>
      <c r="G45" s="18" t="n">
        <v>35.0242842</v>
      </c>
      <c r="H45" s="20" t="n">
        <v>4.02878753</v>
      </c>
      <c r="I45" s="18" t="n">
        <v>17.66940609</v>
      </c>
      <c r="J45" s="20" t="n">
        <v>3.36349531</v>
      </c>
      <c r="K45" s="18" t="n">
        <v>14.16841636</v>
      </c>
      <c r="L45" s="20" t="n">
        <v>3.15096801</v>
      </c>
      <c r="M45" s="18" t="n">
        <v>0</v>
      </c>
      <c r="N45" s="20" t="n">
        <v>0</v>
      </c>
      <c r="O45" s="18" t="s">
        <v>404</v>
      </c>
      <c r="P45" s="20" t="s">
        <v>404</v>
      </c>
      <c r="Q45" s="18" t="n">
        <v>0</v>
      </c>
      <c r="R45" s="20" t="n">
        <v>0</v>
      </c>
      <c r="S45" s="18" t="n">
        <v>0</v>
      </c>
      <c r="T45" s="20" t="n">
        <v>0</v>
      </c>
      <c r="U45" s="18" t="n">
        <v>1.15968711</v>
      </c>
      <c r="V45" s="20" t="n">
        <v>0.84200613</v>
      </c>
    </row>
    <row r="46" spans="1:22">
      <c r="A46" s="15" t="s">
        <v>443</v>
      </c>
      <c r="B46" s="17" t="n">
        <v>23141</v>
      </c>
      <c r="C46" s="18">
        <f>(4196.0/B46*100)</f>
        <v/>
      </c>
      <c r="D46" s="19" t="n">
        <v>18945</v>
      </c>
      <c r="E46" s="18" t="n">
        <v>12.05560994</v>
      </c>
      <c r="F46" s="20" t="n">
        <v>1.61775523</v>
      </c>
      <c r="G46" s="18" t="n">
        <v>28.91575901</v>
      </c>
      <c r="H46" s="20" t="n">
        <v>2.0671225</v>
      </c>
      <c r="I46" s="18" t="n">
        <v>32.45578849</v>
      </c>
      <c r="J46" s="20" t="n">
        <v>2.342327</v>
      </c>
      <c r="K46" s="18" t="n">
        <v>19.85967866</v>
      </c>
      <c r="L46" s="20" t="n">
        <v>1.79365639</v>
      </c>
      <c r="M46" s="18" t="n">
        <v>0</v>
      </c>
      <c r="N46" s="20" t="n">
        <v>0</v>
      </c>
      <c r="O46" s="18" t="s">
        <v>404</v>
      </c>
      <c r="P46" s="20" t="s">
        <v>404</v>
      </c>
      <c r="Q46" s="18" t="n">
        <v>0</v>
      </c>
      <c r="R46" s="20" t="n">
        <v>0</v>
      </c>
      <c r="S46" s="18" t="n">
        <v>0</v>
      </c>
      <c r="T46" s="20" t="n">
        <v>0</v>
      </c>
      <c r="U46" s="18" t="n">
        <v>6.71316389</v>
      </c>
      <c r="V46" s="20" t="n">
        <v>1.05380017</v>
      </c>
    </row>
    <row r="47" spans="1:22">
      <c r="A47" s="15" t="s">
        <v>444</v>
      </c>
      <c r="B47" s="17" t="n">
        <v>5928</v>
      </c>
      <c r="C47" s="18">
        <f>(0.0/B47*100)</f>
        <v/>
      </c>
      <c r="D47" s="19" t="n">
        <v>5928</v>
      </c>
      <c r="E47" s="18" t="n">
        <v>16.58017822</v>
      </c>
      <c r="F47" s="20" t="n">
        <v>2.87707917</v>
      </c>
      <c r="G47" s="18" t="n">
        <v>35.55190628</v>
      </c>
      <c r="H47" s="20" t="n">
        <v>3.78432597</v>
      </c>
      <c r="I47" s="18" t="n">
        <v>35.38023647</v>
      </c>
      <c r="J47" s="20" t="n">
        <v>3.59437323</v>
      </c>
      <c r="K47" s="18" t="n">
        <v>9.779710509999999</v>
      </c>
      <c r="L47" s="20" t="n">
        <v>2.2395259</v>
      </c>
      <c r="M47" s="18" t="n">
        <v>0</v>
      </c>
      <c r="N47" s="20" t="n">
        <v>0</v>
      </c>
      <c r="O47" s="18" t="s">
        <v>404</v>
      </c>
      <c r="P47" s="20" t="s">
        <v>404</v>
      </c>
      <c r="Q47" s="18" t="n">
        <v>0</v>
      </c>
      <c r="R47" s="20" t="n">
        <v>0</v>
      </c>
      <c r="S47" s="18" t="n">
        <v>0</v>
      </c>
      <c r="T47" s="20" t="n">
        <v>0</v>
      </c>
      <c r="U47" s="18" t="n">
        <v>2.70796851</v>
      </c>
      <c r="V47" s="20" t="n">
        <v>1.31660743</v>
      </c>
    </row>
    <row r="48" spans="1:22">
      <c r="A48" s="15" t="s">
        <v>445</v>
      </c>
      <c r="B48" s="17" t="n">
        <v>9841</v>
      </c>
      <c r="C48" s="18">
        <f>(40.0/B48*100)</f>
        <v/>
      </c>
      <c r="D48" s="19" t="n">
        <v>9801</v>
      </c>
      <c r="E48" s="18" t="n">
        <v>32.65357176</v>
      </c>
      <c r="F48" s="20" t="n">
        <v>3.71652938</v>
      </c>
      <c r="G48" s="18" t="n">
        <v>23.53846148</v>
      </c>
      <c r="H48" s="20" t="n">
        <v>3.01287943</v>
      </c>
      <c r="I48" s="18" t="n">
        <v>23.82206265</v>
      </c>
      <c r="J48" s="20" t="n">
        <v>3.2996707</v>
      </c>
      <c r="K48" s="18" t="n">
        <v>19.96669719</v>
      </c>
      <c r="L48" s="20" t="n">
        <v>3.71693416</v>
      </c>
      <c r="M48" s="18" t="n">
        <v>0</v>
      </c>
      <c r="N48" s="20" t="n">
        <v>0</v>
      </c>
      <c r="O48" s="18" t="s">
        <v>404</v>
      </c>
      <c r="P48" s="20" t="s">
        <v>404</v>
      </c>
      <c r="Q48" s="18" t="n">
        <v>0</v>
      </c>
      <c r="R48" s="20" t="n">
        <v>0</v>
      </c>
      <c r="S48" s="18" t="n">
        <v>0</v>
      </c>
      <c r="T48" s="20" t="n">
        <v>0</v>
      </c>
      <c r="U48" s="18" t="n">
        <v>0.01920692</v>
      </c>
      <c r="V48" s="20" t="n">
        <v>0.00063317</v>
      </c>
    </row>
    <row r="49" spans="1:22">
      <c r="A49" s="15" t="s">
        <v>446</v>
      </c>
      <c r="B49" s="17" t="n">
        <v>6349</v>
      </c>
      <c r="C49" s="18">
        <f>(52.0/B49*100)</f>
        <v/>
      </c>
      <c r="D49" s="19" t="n">
        <v>6297</v>
      </c>
      <c r="E49" s="18" t="n">
        <v>11.06151312</v>
      </c>
      <c r="F49" s="20" t="n">
        <v>2.27479641</v>
      </c>
      <c r="G49" s="18" t="n">
        <v>36.58333942</v>
      </c>
      <c r="H49" s="20" t="n">
        <v>3.6309238</v>
      </c>
      <c r="I49" s="18" t="n">
        <v>40.81410742</v>
      </c>
      <c r="J49" s="20" t="n">
        <v>3.83177009</v>
      </c>
      <c r="K49" s="18" t="n">
        <v>10.90291432</v>
      </c>
      <c r="L49" s="20" t="n">
        <v>2.67383712</v>
      </c>
      <c r="M49" s="18" t="n">
        <v>0</v>
      </c>
      <c r="N49" s="20" t="n">
        <v>0</v>
      </c>
      <c r="O49" s="18" t="s">
        <v>404</v>
      </c>
      <c r="P49" s="20" t="s">
        <v>404</v>
      </c>
      <c r="Q49" s="18" t="n">
        <v>0</v>
      </c>
      <c r="R49" s="20" t="n">
        <v>0</v>
      </c>
      <c r="S49" s="18" t="n">
        <v>0</v>
      </c>
      <c r="T49" s="20" t="n">
        <v>0</v>
      </c>
      <c r="U49" s="18" t="n">
        <v>0.63812571</v>
      </c>
      <c r="V49" s="20" t="n">
        <v>0.5735038099999999</v>
      </c>
    </row>
    <row r="50" spans="1:22">
      <c r="A50" s="15" t="s">
        <v>447</v>
      </c>
      <c r="B50" s="17" t="n">
        <v>11795</v>
      </c>
      <c r="C50" s="18">
        <f>(1031.0/B50*100)</f>
        <v/>
      </c>
      <c r="D50" s="19" t="n">
        <v>10764</v>
      </c>
      <c r="E50" s="18" t="n">
        <v>19.91367234</v>
      </c>
      <c r="F50" s="20" t="n">
        <v>2.37713433</v>
      </c>
      <c r="G50" s="18" t="n">
        <v>48.32755613</v>
      </c>
      <c r="H50" s="20" t="n">
        <v>3.35583161</v>
      </c>
      <c r="I50" s="18" t="n">
        <v>21.50567429</v>
      </c>
      <c r="J50" s="20" t="n">
        <v>2.7135232</v>
      </c>
      <c r="K50" s="18" t="n">
        <v>3.79778375</v>
      </c>
      <c r="L50" s="20" t="n">
        <v>1.16916897</v>
      </c>
      <c r="M50" s="18" t="n">
        <v>0</v>
      </c>
      <c r="N50" s="20" t="n">
        <v>0</v>
      </c>
      <c r="O50" s="18" t="s">
        <v>404</v>
      </c>
      <c r="P50" s="20" t="s">
        <v>404</v>
      </c>
      <c r="Q50" s="18" t="n">
        <v>0</v>
      </c>
      <c r="R50" s="20" t="n">
        <v>0</v>
      </c>
      <c r="S50" s="18" t="n">
        <v>0</v>
      </c>
      <c r="T50" s="20" t="n">
        <v>0</v>
      </c>
      <c r="U50" s="18" t="n">
        <v>6.45531349</v>
      </c>
      <c r="V50" s="20" t="n">
        <v>1.58256798</v>
      </c>
    </row>
    <row r="51" spans="1:22">
      <c r="A51" s="15" t="s">
        <v>448</v>
      </c>
      <c r="B51" s="17" t="n">
        <v>6866</v>
      </c>
      <c r="C51" s="18">
        <f>(0.0/B51*100)</f>
        <v/>
      </c>
      <c r="D51" s="19" t="n">
        <v>6866</v>
      </c>
      <c r="E51" s="18" t="n">
        <v>5.99229434</v>
      </c>
      <c r="F51" s="20" t="n">
        <v>1.64988734</v>
      </c>
      <c r="G51" s="18" t="n">
        <v>26.48285234</v>
      </c>
      <c r="H51" s="20" t="n">
        <v>2.93976583</v>
      </c>
      <c r="I51" s="18" t="n">
        <v>41.17152995</v>
      </c>
      <c r="J51" s="20" t="n">
        <v>3.40740844</v>
      </c>
      <c r="K51" s="18" t="n">
        <v>22.91531609</v>
      </c>
      <c r="L51" s="20" t="n">
        <v>2.69778463</v>
      </c>
      <c r="M51" s="18" t="n">
        <v>0</v>
      </c>
      <c r="N51" s="20" t="n">
        <v>0</v>
      </c>
      <c r="O51" s="18" t="s">
        <v>404</v>
      </c>
      <c r="P51" s="20" t="s">
        <v>404</v>
      </c>
      <c r="Q51" s="18" t="n">
        <v>0</v>
      </c>
      <c r="R51" s="20" t="n">
        <v>0</v>
      </c>
      <c r="S51" s="18" t="n">
        <v>0</v>
      </c>
      <c r="T51" s="20" t="n">
        <v>0</v>
      </c>
      <c r="U51" s="18" t="n">
        <v>3.43800727</v>
      </c>
      <c r="V51" s="20" t="n">
        <v>1.78605909</v>
      </c>
    </row>
    <row r="52" spans="1:22">
      <c r="A52" s="15" t="s">
        <v>449</v>
      </c>
      <c r="B52" s="17" t="n">
        <v>5809</v>
      </c>
      <c r="C52" s="18">
        <f>(0.0/B52*100)</f>
        <v/>
      </c>
      <c r="D52" s="19" t="n">
        <v>5809</v>
      </c>
      <c r="E52" s="18" t="n">
        <v>3.34931329</v>
      </c>
      <c r="F52" s="20" t="n">
        <v>1.5431004</v>
      </c>
      <c r="G52" s="18" t="n">
        <v>22.37817755</v>
      </c>
      <c r="H52" s="20" t="n">
        <v>3.2211148</v>
      </c>
      <c r="I52" s="18" t="n">
        <v>46.66368343</v>
      </c>
      <c r="J52" s="20" t="n">
        <v>3.90133891</v>
      </c>
      <c r="K52" s="18" t="n">
        <v>26.82587979</v>
      </c>
      <c r="L52" s="20" t="n">
        <v>3.2837417</v>
      </c>
      <c r="M52" s="18" t="n">
        <v>0</v>
      </c>
      <c r="N52" s="20" t="n">
        <v>0</v>
      </c>
      <c r="O52" s="18" t="s">
        <v>404</v>
      </c>
      <c r="P52" s="20" t="s">
        <v>404</v>
      </c>
      <c r="Q52" s="18" t="n">
        <v>0</v>
      </c>
      <c r="R52" s="20" t="n">
        <v>0</v>
      </c>
      <c r="S52" s="18" t="n">
        <v>0</v>
      </c>
      <c r="T52" s="20" t="n">
        <v>0</v>
      </c>
      <c r="U52" s="18" t="n">
        <v>0.78294594</v>
      </c>
      <c r="V52" s="20" t="n">
        <v>0.08023548</v>
      </c>
    </row>
    <row r="53" spans="1:22">
      <c r="A53" s="15" t="s">
        <v>450</v>
      </c>
      <c r="B53" s="17" t="n">
        <v>5571</v>
      </c>
      <c r="C53" s="18">
        <f>(0.0/B53*100)</f>
        <v/>
      </c>
      <c r="D53" s="19" t="n">
        <v>5571</v>
      </c>
      <c r="E53" s="18" t="n">
        <v>8.76658128</v>
      </c>
      <c r="F53" s="20" t="n">
        <v>0.10302409</v>
      </c>
      <c r="G53" s="18" t="n">
        <v>68.99620611</v>
      </c>
      <c r="H53" s="20" t="n">
        <v>0.1363494</v>
      </c>
      <c r="I53" s="18" t="n">
        <v>22.02628845</v>
      </c>
      <c r="J53" s="20" t="n">
        <v>0.10943613</v>
      </c>
      <c r="K53" s="18" t="n">
        <v>0.10165218</v>
      </c>
      <c r="L53" s="20" t="n">
        <v>0.0100743</v>
      </c>
      <c r="M53" s="18" t="n">
        <v>0</v>
      </c>
      <c r="N53" s="20" t="n">
        <v>0</v>
      </c>
      <c r="O53" s="18" t="s">
        <v>404</v>
      </c>
      <c r="P53" s="20" t="s">
        <v>404</v>
      </c>
      <c r="Q53" s="18" t="n">
        <v>0</v>
      </c>
      <c r="R53" s="20" t="n">
        <v>0</v>
      </c>
      <c r="S53" s="18" t="n">
        <v>0</v>
      </c>
      <c r="T53" s="20" t="n">
        <v>0</v>
      </c>
      <c r="U53" s="18" t="n">
        <v>0.10927198</v>
      </c>
      <c r="V53" s="20" t="n">
        <v>0.02578596</v>
      </c>
    </row>
    <row r="54" spans="1:22">
      <c r="A54" s="15" t="s">
        <v>451</v>
      </c>
      <c r="B54" s="17" t="n">
        <v>4740</v>
      </c>
      <c r="C54" s="18">
        <f>(199.0/B54*100)</f>
        <v/>
      </c>
      <c r="D54" s="19" t="n">
        <v>4541</v>
      </c>
      <c r="E54" s="18" t="n">
        <v>10.60267588</v>
      </c>
      <c r="F54" s="20" t="n">
        <v>2.15476494</v>
      </c>
      <c r="G54" s="18" t="n">
        <v>63.2737707</v>
      </c>
      <c r="H54" s="20" t="n">
        <v>3.58250553</v>
      </c>
      <c r="I54" s="18" t="n">
        <v>21.56889781</v>
      </c>
      <c r="J54" s="20" t="n">
        <v>3.08692625</v>
      </c>
      <c r="K54" s="18" t="n">
        <v>1.61815717</v>
      </c>
      <c r="L54" s="20" t="n">
        <v>0.8382640099999999</v>
      </c>
      <c r="M54" s="18" t="n">
        <v>0</v>
      </c>
      <c r="N54" s="20" t="n">
        <v>0</v>
      </c>
      <c r="O54" s="18" t="s">
        <v>404</v>
      </c>
      <c r="P54" s="20" t="s">
        <v>404</v>
      </c>
      <c r="Q54" s="18" t="n">
        <v>0</v>
      </c>
      <c r="R54" s="20" t="n">
        <v>0</v>
      </c>
      <c r="S54" s="18" t="n">
        <v>0</v>
      </c>
      <c r="T54" s="20" t="n">
        <v>0</v>
      </c>
      <c r="U54" s="18" t="n">
        <v>2.93649844</v>
      </c>
      <c r="V54" s="20" t="n">
        <v>1.23324469</v>
      </c>
    </row>
    <row r="55" spans="1:22">
      <c r="A55" s="15" t="s">
        <v>452</v>
      </c>
      <c r="B55" s="17" t="n">
        <v>5316</v>
      </c>
      <c r="C55" s="18">
        <f>(43.0/B55*100)</f>
        <v/>
      </c>
      <c r="D55" s="19" t="n">
        <v>5273</v>
      </c>
      <c r="E55" s="18" t="n">
        <v>22.82587459</v>
      </c>
      <c r="F55" s="20" t="n">
        <v>2.52916089</v>
      </c>
      <c r="G55" s="18" t="n">
        <v>52.57679807</v>
      </c>
      <c r="H55" s="20" t="n">
        <v>3.12946439</v>
      </c>
      <c r="I55" s="18" t="n">
        <v>18.65630768</v>
      </c>
      <c r="J55" s="20" t="n">
        <v>2.59439976</v>
      </c>
      <c r="K55" s="18" t="n">
        <v>4.07473015</v>
      </c>
      <c r="L55" s="20" t="n">
        <v>1.26538126</v>
      </c>
      <c r="M55" s="18" t="n">
        <v>0</v>
      </c>
      <c r="N55" s="20" t="n">
        <v>0</v>
      </c>
      <c r="O55" s="18" t="s">
        <v>404</v>
      </c>
      <c r="P55" s="20" t="s">
        <v>404</v>
      </c>
      <c r="Q55" s="18" t="n">
        <v>0</v>
      </c>
      <c r="R55" s="20" t="n">
        <v>0</v>
      </c>
      <c r="S55" s="18" t="n">
        <v>0.38027065</v>
      </c>
      <c r="T55" s="20" t="n">
        <v>0.37224667</v>
      </c>
      <c r="U55" s="18" t="n">
        <v>1.48601886</v>
      </c>
      <c r="V55" s="20" t="n">
        <v>0.813709</v>
      </c>
    </row>
    <row r="56" spans="1:22">
      <c r="A56" s="15" t="s">
        <v>453</v>
      </c>
      <c r="B56" s="17" t="n">
        <v>5359</v>
      </c>
      <c r="C56" s="18">
        <f>(0.0/B56*100)</f>
        <v/>
      </c>
      <c r="D56" s="19" t="n">
        <v>5359</v>
      </c>
      <c r="E56" s="18" t="n">
        <v>44.18150355</v>
      </c>
      <c r="F56" s="20" t="n">
        <v>4.41692651</v>
      </c>
      <c r="G56" s="18" t="n">
        <v>47.09930368</v>
      </c>
      <c r="H56" s="20" t="n">
        <v>4.57605158</v>
      </c>
      <c r="I56" s="18" t="n">
        <v>4.18701607</v>
      </c>
      <c r="J56" s="20" t="n">
        <v>1.90441458</v>
      </c>
      <c r="K56" s="18" t="n">
        <v>0</v>
      </c>
      <c r="L56" s="20" t="n">
        <v>0</v>
      </c>
      <c r="M56" s="18" t="n">
        <v>0</v>
      </c>
      <c r="N56" s="20" t="n">
        <v>0</v>
      </c>
      <c r="O56" s="18" t="s">
        <v>404</v>
      </c>
      <c r="P56" s="20" t="s">
        <v>404</v>
      </c>
      <c r="Q56" s="18" t="n">
        <v>0</v>
      </c>
      <c r="R56" s="20" t="n">
        <v>0</v>
      </c>
      <c r="S56" s="18" t="n">
        <v>0</v>
      </c>
      <c r="T56" s="20" t="n">
        <v>0</v>
      </c>
      <c r="U56" s="18" t="n">
        <v>4.5321767</v>
      </c>
      <c r="V56" s="20" t="n">
        <v>1.68818083</v>
      </c>
    </row>
    <row r="57" spans="1:22">
      <c r="A57" s="15" t="s">
        <v>454</v>
      </c>
      <c r="B57" s="17" t="n">
        <v>6513</v>
      </c>
      <c r="C57" s="18">
        <f>(0.0/B57*100)</f>
        <v/>
      </c>
      <c r="D57" s="19" t="n">
        <v>6513</v>
      </c>
      <c r="E57" s="18" t="n">
        <v>43.33454168</v>
      </c>
      <c r="F57" s="20" t="n">
        <v>3.80928506</v>
      </c>
      <c r="G57" s="18" t="n">
        <v>43.76812602</v>
      </c>
      <c r="H57" s="20" t="n">
        <v>3.62056122</v>
      </c>
      <c r="I57" s="18" t="n">
        <v>11.35757207</v>
      </c>
      <c r="J57" s="20" t="n">
        <v>2.42815333</v>
      </c>
      <c r="K57" s="18" t="n">
        <v>0.72228468</v>
      </c>
      <c r="L57" s="20" t="n">
        <v>0.72454634</v>
      </c>
      <c r="M57" s="18" t="n">
        <v>0</v>
      </c>
      <c r="N57" s="20" t="n">
        <v>0</v>
      </c>
      <c r="O57" s="18" t="s">
        <v>404</v>
      </c>
      <c r="P57" s="20" t="s">
        <v>404</v>
      </c>
      <c r="Q57" s="18" t="n">
        <v>0</v>
      </c>
      <c r="R57" s="20" t="n">
        <v>0</v>
      </c>
      <c r="S57" s="18" t="n">
        <v>0</v>
      </c>
      <c r="T57" s="20" t="n">
        <v>0</v>
      </c>
      <c r="U57" s="18" t="n">
        <v>0.8174755500000001</v>
      </c>
      <c r="V57" s="20" t="n">
        <v>0.5540978</v>
      </c>
    </row>
    <row r="58" spans="1:22">
      <c r="A58" s="15" t="s">
        <v>455</v>
      </c>
      <c r="B58" s="17" t="n">
        <v>7267</v>
      </c>
      <c r="C58" s="18">
        <f>(0.0/B58*100)</f>
        <v/>
      </c>
      <c r="D58" s="19" t="n">
        <v>7267</v>
      </c>
      <c r="E58" s="18" t="n">
        <v>27.0947633</v>
      </c>
      <c r="F58" s="20" t="n">
        <v>2.83918429</v>
      </c>
      <c r="G58" s="18" t="n">
        <v>39.24720356</v>
      </c>
      <c r="H58" s="20" t="n">
        <v>3.16334614</v>
      </c>
      <c r="I58" s="18" t="n">
        <v>21.34984943</v>
      </c>
      <c r="J58" s="20" t="n">
        <v>3.18891017</v>
      </c>
      <c r="K58" s="18" t="n">
        <v>11.66124354</v>
      </c>
      <c r="L58" s="20" t="n">
        <v>2.26162962</v>
      </c>
      <c r="M58" s="18" t="n">
        <v>0</v>
      </c>
      <c r="N58" s="20" t="n">
        <v>0</v>
      </c>
      <c r="O58" s="18" t="s">
        <v>404</v>
      </c>
      <c r="P58" s="20" t="s">
        <v>404</v>
      </c>
      <c r="Q58" s="18" t="n">
        <v>0</v>
      </c>
      <c r="R58" s="20" t="n">
        <v>0</v>
      </c>
      <c r="S58" s="18" t="n">
        <v>0.64694017</v>
      </c>
      <c r="T58" s="20" t="n">
        <v>0.64671672</v>
      </c>
      <c r="U58" s="18" t="n">
        <v>0</v>
      </c>
      <c r="V58" s="20" t="n">
        <v>0</v>
      </c>
    </row>
    <row r="59" spans="1:22">
      <c r="A59" s="15" t="s">
        <v>456</v>
      </c>
      <c r="B59" s="17" t="n">
        <v>4826</v>
      </c>
      <c r="C59" s="18">
        <f>(0.0/B59*100)</f>
        <v/>
      </c>
      <c r="D59" s="19" t="n">
        <v>4826</v>
      </c>
      <c r="E59" s="18" t="n">
        <v>14.79980497</v>
      </c>
      <c r="F59" s="20" t="n">
        <v>1.38967896</v>
      </c>
      <c r="G59" s="18" t="n">
        <v>55.29831925</v>
      </c>
      <c r="H59" s="20" t="n">
        <v>1.52072508</v>
      </c>
      <c r="I59" s="18" t="n">
        <v>24.56936601</v>
      </c>
      <c r="J59" s="20" t="n">
        <v>0.96067438</v>
      </c>
      <c r="K59" s="18" t="n">
        <v>4.93566636</v>
      </c>
      <c r="L59" s="20" t="n">
        <v>0.60786842</v>
      </c>
      <c r="M59" s="18" t="n">
        <v>0</v>
      </c>
      <c r="N59" s="20" t="n">
        <v>0</v>
      </c>
      <c r="O59" s="18" t="s">
        <v>404</v>
      </c>
      <c r="P59" s="20" t="s">
        <v>404</v>
      </c>
      <c r="Q59" s="18" t="n">
        <v>0</v>
      </c>
      <c r="R59" s="20" t="n">
        <v>0</v>
      </c>
      <c r="S59" s="18" t="n">
        <v>0</v>
      </c>
      <c r="T59" s="20" t="n">
        <v>0</v>
      </c>
      <c r="U59" s="18" t="n">
        <v>0.39684342</v>
      </c>
      <c r="V59" s="20" t="n">
        <v>0.16451382</v>
      </c>
    </row>
    <row r="60" spans="1:22">
      <c r="A60" s="15" t="s">
        <v>457</v>
      </c>
      <c r="B60" s="17" t="n">
        <v>4546</v>
      </c>
      <c r="C60" s="18">
        <f>(0.0/B60*100)</f>
        <v/>
      </c>
      <c r="D60" s="19" t="n">
        <v>4546</v>
      </c>
      <c r="E60" s="18" t="n">
        <v>50.19532964</v>
      </c>
      <c r="F60" s="20" t="n">
        <v>3.72555478</v>
      </c>
      <c r="G60" s="18" t="n">
        <v>34.11139763</v>
      </c>
      <c r="H60" s="20" t="n">
        <v>3.62083158</v>
      </c>
      <c r="I60" s="18" t="n">
        <v>8.277236439999999</v>
      </c>
      <c r="J60" s="20" t="n">
        <v>2.06672894</v>
      </c>
      <c r="K60" s="18" t="n">
        <v>3.68720168</v>
      </c>
      <c r="L60" s="20" t="n">
        <v>1.17562899</v>
      </c>
      <c r="M60" s="18" t="n">
        <v>0</v>
      </c>
      <c r="N60" s="20" t="n">
        <v>0</v>
      </c>
      <c r="O60" s="18" t="s">
        <v>404</v>
      </c>
      <c r="P60" s="20" t="s">
        <v>404</v>
      </c>
      <c r="Q60" s="18" t="n">
        <v>0</v>
      </c>
      <c r="R60" s="20" t="n">
        <v>0</v>
      </c>
      <c r="S60" s="18" t="n">
        <v>0</v>
      </c>
      <c r="T60" s="20" t="n">
        <v>0</v>
      </c>
      <c r="U60" s="18" t="n">
        <v>3.7288346</v>
      </c>
      <c r="V60" s="20" t="n">
        <v>1.17315949</v>
      </c>
    </row>
    <row r="61" spans="1:22">
      <c r="A61" s="15" t="s">
        <v>458</v>
      </c>
      <c r="B61" s="17" t="n">
        <v>6525</v>
      </c>
      <c r="C61" s="18">
        <f>(0.0/B61*100)</f>
        <v/>
      </c>
      <c r="D61" s="19" t="n">
        <v>6525</v>
      </c>
      <c r="E61" s="18" t="n">
        <v>13.44253678</v>
      </c>
      <c r="F61" s="20" t="n">
        <v>1.96091348</v>
      </c>
      <c r="G61" s="18" t="n">
        <v>72.69891051</v>
      </c>
      <c r="H61" s="20" t="n">
        <v>2.70136733</v>
      </c>
      <c r="I61" s="18" t="n">
        <v>11.55525466</v>
      </c>
      <c r="J61" s="20" t="n">
        <v>1.93573102</v>
      </c>
      <c r="K61" s="18" t="n">
        <v>2.0759769</v>
      </c>
      <c r="L61" s="20" t="n">
        <v>0.6833467</v>
      </c>
      <c r="M61" s="18" t="n">
        <v>0</v>
      </c>
      <c r="N61" s="20" t="n">
        <v>0</v>
      </c>
      <c r="O61" s="18" t="s">
        <v>404</v>
      </c>
      <c r="P61" s="20" t="s">
        <v>404</v>
      </c>
      <c r="Q61" s="18" t="n">
        <v>0</v>
      </c>
      <c r="R61" s="20" t="n">
        <v>0</v>
      </c>
      <c r="S61" s="18" t="n">
        <v>0</v>
      </c>
      <c r="T61" s="20" t="n">
        <v>0</v>
      </c>
      <c r="U61" s="18" t="n">
        <v>0.22732115</v>
      </c>
      <c r="V61" s="20" t="n">
        <v>0.23649092</v>
      </c>
    </row>
    <row r="62" spans="1:22">
      <c r="A62" s="15" t="s">
        <v>459</v>
      </c>
      <c r="B62" s="17" t="n">
        <v>4476</v>
      </c>
      <c r="C62" s="18">
        <f>(0.0/B62*100)</f>
        <v/>
      </c>
      <c r="D62" s="19" t="n">
        <v>4476</v>
      </c>
      <c r="E62" s="18" t="n">
        <v>55.86011975</v>
      </c>
      <c r="F62" s="20" t="n">
        <v>0.06725395000000001</v>
      </c>
      <c r="G62" s="18" t="n">
        <v>24.09221116</v>
      </c>
      <c r="H62" s="20" t="n">
        <v>0.04455305</v>
      </c>
      <c r="I62" s="18" t="n">
        <v>12.90820327</v>
      </c>
      <c r="J62" s="20" t="n">
        <v>0.05411994</v>
      </c>
      <c r="K62" s="18" t="n">
        <v>7.13946582</v>
      </c>
      <c r="L62" s="20" t="n">
        <v>0.0419191</v>
      </c>
      <c r="M62" s="18" t="n">
        <v>0</v>
      </c>
      <c r="N62" s="20" t="n">
        <v>0</v>
      </c>
      <c r="O62" s="18" t="s">
        <v>404</v>
      </c>
      <c r="P62" s="20" t="s">
        <v>404</v>
      </c>
      <c r="Q62" s="18" t="n">
        <v>0</v>
      </c>
      <c r="R62" s="20" t="n">
        <v>0</v>
      </c>
      <c r="S62" s="18" t="n">
        <v>0</v>
      </c>
      <c r="T62" s="20" t="n">
        <v>0</v>
      </c>
      <c r="U62" s="18" t="n">
        <v>0</v>
      </c>
      <c r="V62" s="20" t="n">
        <v>0</v>
      </c>
    </row>
    <row r="63" spans="1:22">
      <c r="A63" s="15" t="s">
        <v>460</v>
      </c>
      <c r="B63" s="17" t="n">
        <v>5324</v>
      </c>
      <c r="C63" s="18">
        <f>(0.0/B63*100)</f>
        <v/>
      </c>
      <c r="D63" s="19" t="n">
        <v>5324</v>
      </c>
      <c r="E63" s="18" t="n">
        <v>18.80600354</v>
      </c>
      <c r="F63" s="20" t="n">
        <v>0.1926137</v>
      </c>
      <c r="G63" s="18" t="n">
        <v>53.56703906</v>
      </c>
      <c r="H63" s="20" t="n">
        <v>0.20034329</v>
      </c>
      <c r="I63" s="18" t="n">
        <v>15.18900513</v>
      </c>
      <c r="J63" s="20" t="n">
        <v>0.11753505</v>
      </c>
      <c r="K63" s="18" t="n">
        <v>2.5237879</v>
      </c>
      <c r="L63" s="20" t="n">
        <v>0.04725023</v>
      </c>
      <c r="M63" s="18" t="n">
        <v>0</v>
      </c>
      <c r="N63" s="20" t="n">
        <v>0</v>
      </c>
      <c r="O63" s="18" t="s">
        <v>404</v>
      </c>
      <c r="P63" s="20" t="s">
        <v>404</v>
      </c>
      <c r="Q63" s="18" t="n">
        <v>0</v>
      </c>
      <c r="R63" s="20" t="n">
        <v>0</v>
      </c>
      <c r="S63" s="18" t="n">
        <v>0</v>
      </c>
      <c r="T63" s="20" t="n">
        <v>0</v>
      </c>
      <c r="U63" s="18" t="n">
        <v>9.914164359999999</v>
      </c>
      <c r="V63" s="20" t="n">
        <v>0.08986208</v>
      </c>
    </row>
    <row r="64" spans="1:22">
      <c r="A64" s="15" t="s">
        <v>461</v>
      </c>
      <c r="B64" s="17" t="n">
        <v>3634</v>
      </c>
      <c r="C64" s="18">
        <f>(27.0/B64*100)</f>
        <v/>
      </c>
      <c r="D64" s="19" t="n">
        <v>3607</v>
      </c>
      <c r="E64" s="18" t="n">
        <v>52.72488791</v>
      </c>
      <c r="F64" s="20" t="n">
        <v>0.10702925</v>
      </c>
      <c r="G64" s="18" t="n">
        <v>36.19778171</v>
      </c>
      <c r="H64" s="20" t="n">
        <v>0.12167478</v>
      </c>
      <c r="I64" s="18" t="n">
        <v>11.07733038</v>
      </c>
      <c r="J64" s="20" t="n">
        <v>0.07109546999999999</v>
      </c>
      <c r="K64" s="18" t="n">
        <v>0</v>
      </c>
      <c r="L64" s="20" t="n">
        <v>0</v>
      </c>
      <c r="M64" s="18" t="n">
        <v>0</v>
      </c>
      <c r="N64" s="20" t="n">
        <v>0</v>
      </c>
      <c r="O64" s="18" t="s">
        <v>404</v>
      </c>
      <c r="P64" s="20" t="s">
        <v>404</v>
      </c>
      <c r="Q64" s="18" t="n">
        <v>0</v>
      </c>
      <c r="R64" s="20" t="n">
        <v>0</v>
      </c>
      <c r="S64" s="18" t="n">
        <v>0</v>
      </c>
      <c r="T64" s="20" t="n">
        <v>0</v>
      </c>
      <c r="U64" s="18" t="n">
        <v>0</v>
      </c>
      <c r="V64" s="20" t="n">
        <v>0</v>
      </c>
    </row>
    <row r="65" spans="1:22">
      <c r="A65" s="15" t="s">
        <v>462</v>
      </c>
      <c r="B65" s="17" t="n">
        <v>5325</v>
      </c>
      <c r="C65" s="18">
        <f>(0.0/B65*100)</f>
        <v/>
      </c>
      <c r="D65" s="19" t="n">
        <v>5325</v>
      </c>
      <c r="E65" s="18" t="n">
        <v>10.09703916</v>
      </c>
      <c r="F65" s="20" t="n">
        <v>2.08343155</v>
      </c>
      <c r="G65" s="18" t="n">
        <v>51.84730487</v>
      </c>
      <c r="H65" s="20" t="n">
        <v>3.29882343</v>
      </c>
      <c r="I65" s="18" t="n">
        <v>26.5016552</v>
      </c>
      <c r="J65" s="20" t="n">
        <v>2.793273</v>
      </c>
      <c r="K65" s="18" t="n">
        <v>10.71863978</v>
      </c>
      <c r="L65" s="20" t="n">
        <v>1.57912072</v>
      </c>
      <c r="M65" s="18" t="n">
        <v>0</v>
      </c>
      <c r="N65" s="20" t="n">
        <v>0</v>
      </c>
      <c r="O65" s="18" t="s">
        <v>404</v>
      </c>
      <c r="P65" s="20" t="s">
        <v>404</v>
      </c>
      <c r="Q65" s="18" t="n">
        <v>0</v>
      </c>
      <c r="R65" s="20" t="n">
        <v>0</v>
      </c>
      <c r="S65" s="18" t="n">
        <v>0</v>
      </c>
      <c r="T65" s="20" t="n">
        <v>0</v>
      </c>
      <c r="U65" s="18" t="n">
        <v>0.83536099</v>
      </c>
      <c r="V65" s="20" t="n">
        <v>0.59672433</v>
      </c>
    </row>
    <row r="66" spans="1:22">
      <c r="A66" s="15" t="s">
        <v>463</v>
      </c>
      <c r="B66" s="17" t="n">
        <v>5665</v>
      </c>
      <c r="C66" s="18">
        <f>(0.0/B66*100)</f>
        <v/>
      </c>
      <c r="D66" s="19" t="n">
        <v>5665</v>
      </c>
      <c r="E66" s="18" t="n">
        <v>2.53093958</v>
      </c>
      <c r="F66" s="20" t="n">
        <v>0.23770608</v>
      </c>
      <c r="G66" s="18" t="n">
        <v>41.46215746</v>
      </c>
      <c r="H66" s="20" t="n">
        <v>0.27517487</v>
      </c>
      <c r="I66" s="18" t="n">
        <v>56.00690296</v>
      </c>
      <c r="J66" s="20" t="n">
        <v>0.2906681</v>
      </c>
      <c r="K66" s="18" t="n">
        <v>0</v>
      </c>
      <c r="L66" s="20" t="n">
        <v>0</v>
      </c>
      <c r="M66" s="18" t="n">
        <v>0</v>
      </c>
      <c r="N66" s="20" t="n">
        <v>0</v>
      </c>
      <c r="O66" s="18" t="s">
        <v>404</v>
      </c>
      <c r="P66" s="20" t="s">
        <v>404</v>
      </c>
      <c r="Q66" s="18" t="n">
        <v>0</v>
      </c>
      <c r="R66" s="20" t="n">
        <v>0</v>
      </c>
      <c r="S66" s="18" t="n">
        <v>0</v>
      </c>
      <c r="T66" s="20" t="n">
        <v>0</v>
      </c>
      <c r="U66" s="18" t="n">
        <v>0</v>
      </c>
      <c r="V66" s="20" t="n">
        <v>0</v>
      </c>
    </row>
    <row r="67" spans="1:22">
      <c r="A67" s="15" t="s">
        <v>464</v>
      </c>
      <c r="B67" s="17" t="n">
        <v>6971</v>
      </c>
      <c r="C67" s="18">
        <f>(0.0/B67*100)</f>
        <v/>
      </c>
      <c r="D67" s="19" t="n">
        <v>6971</v>
      </c>
      <c r="E67" s="18" t="n">
        <v>24.72217282</v>
      </c>
      <c r="F67" s="20" t="n">
        <v>2.68923136</v>
      </c>
      <c r="G67" s="18" t="n">
        <v>49.53911126</v>
      </c>
      <c r="H67" s="20" t="n">
        <v>3.10913547</v>
      </c>
      <c r="I67" s="18" t="n">
        <v>18.67159943</v>
      </c>
      <c r="J67" s="20" t="n">
        <v>2.06652838</v>
      </c>
      <c r="K67" s="18" t="n">
        <v>5.69424172</v>
      </c>
      <c r="L67" s="20" t="n">
        <v>1.52862243</v>
      </c>
      <c r="M67" s="18" t="n">
        <v>0</v>
      </c>
      <c r="N67" s="20" t="n">
        <v>0</v>
      </c>
      <c r="O67" s="18" t="s">
        <v>404</v>
      </c>
      <c r="P67" s="20" t="s">
        <v>404</v>
      </c>
      <c r="Q67" s="18" t="n">
        <v>0</v>
      </c>
      <c r="R67" s="20" t="n">
        <v>0</v>
      </c>
      <c r="S67" s="18" t="n">
        <v>0</v>
      </c>
      <c r="T67" s="20" t="n">
        <v>0</v>
      </c>
      <c r="U67" s="18" t="n">
        <v>1.37287477</v>
      </c>
      <c r="V67" s="20" t="n">
        <v>0.32102749</v>
      </c>
    </row>
    <row r="68" spans="1:22">
      <c r="A68" s="15" t="s">
        <v>465</v>
      </c>
      <c r="B68" s="17" t="n">
        <v>12083</v>
      </c>
      <c r="C68" s="18">
        <f>(0.0/B68*100)</f>
        <v/>
      </c>
      <c r="D68" s="19" t="n">
        <v>12083</v>
      </c>
      <c r="E68" s="18" t="n">
        <v>25.80872566</v>
      </c>
      <c r="F68" s="20" t="n">
        <v>0.09106359</v>
      </c>
      <c r="G68" s="18" t="n">
        <v>52.79941407</v>
      </c>
      <c r="H68" s="20" t="n">
        <v>0.10602691</v>
      </c>
      <c r="I68" s="18" t="n">
        <v>19.42228799</v>
      </c>
      <c r="J68" s="20" t="n">
        <v>0.08351166</v>
      </c>
      <c r="K68" s="18" t="n">
        <v>0.66178812</v>
      </c>
      <c r="L68" s="20" t="n">
        <v>0.01589847</v>
      </c>
      <c r="M68" s="18" t="n">
        <v>0</v>
      </c>
      <c r="N68" s="20" t="n">
        <v>0</v>
      </c>
      <c r="O68" s="18" t="s">
        <v>404</v>
      </c>
      <c r="P68" s="20" t="s">
        <v>404</v>
      </c>
      <c r="Q68" s="18" t="n">
        <v>0</v>
      </c>
      <c r="R68" s="20" t="n">
        <v>0</v>
      </c>
      <c r="S68" s="18" t="n">
        <v>0</v>
      </c>
      <c r="T68" s="20" t="n">
        <v>0</v>
      </c>
      <c r="U68" s="18" t="n">
        <v>1.30778416</v>
      </c>
      <c r="V68" s="20" t="n">
        <v>0.03153058</v>
      </c>
    </row>
    <row r="69" spans="1:22">
      <c r="A69" s="15" t="s">
        <v>466</v>
      </c>
      <c r="B69" s="17" t="n">
        <v>4876</v>
      </c>
      <c r="C69" s="18">
        <f>(0.0/B69*100)</f>
        <v/>
      </c>
      <c r="D69" s="19" t="n">
        <v>4876</v>
      </c>
      <c r="E69" s="18" t="n">
        <v>5.49662139</v>
      </c>
      <c r="F69" s="20" t="n">
        <v>1.53967418</v>
      </c>
      <c r="G69" s="18" t="n">
        <v>50.27519509</v>
      </c>
      <c r="H69" s="20" t="n">
        <v>4.11651944</v>
      </c>
      <c r="I69" s="18" t="n">
        <v>38.25734963</v>
      </c>
      <c r="J69" s="20" t="n">
        <v>4.04999613</v>
      </c>
      <c r="K69" s="18" t="n">
        <v>5.31951655</v>
      </c>
      <c r="L69" s="20" t="n">
        <v>1.5691859</v>
      </c>
      <c r="M69" s="18" t="n">
        <v>0</v>
      </c>
      <c r="N69" s="20" t="n">
        <v>0</v>
      </c>
      <c r="O69" s="18" t="s">
        <v>404</v>
      </c>
      <c r="P69" s="20" t="s">
        <v>404</v>
      </c>
      <c r="Q69" s="18" t="n">
        <v>0</v>
      </c>
      <c r="R69" s="20" t="n">
        <v>0</v>
      </c>
      <c r="S69" s="18" t="n">
        <v>0</v>
      </c>
      <c r="T69" s="20" t="n">
        <v>0</v>
      </c>
      <c r="U69" s="18" t="n">
        <v>0.65131734</v>
      </c>
      <c r="V69" s="20" t="n">
        <v>0.64640783</v>
      </c>
    </row>
    <row r="70" spans="1:22">
      <c r="A70" s="15" t="s">
        <v>467</v>
      </c>
      <c r="B70" s="17" t="n">
        <v>6036</v>
      </c>
      <c r="C70" s="18">
        <f>(0.0/B70*100)</f>
        <v/>
      </c>
      <c r="D70" s="19" t="n">
        <v>6036</v>
      </c>
      <c r="E70" s="18" t="n">
        <v>6.71371011</v>
      </c>
      <c r="F70" s="20" t="n">
        <v>2.69676677</v>
      </c>
      <c r="G70" s="18" t="n">
        <v>22.08206576</v>
      </c>
      <c r="H70" s="20" t="n">
        <v>2.54856972</v>
      </c>
      <c r="I70" s="18" t="n">
        <v>47.78287636</v>
      </c>
      <c r="J70" s="20" t="n">
        <v>3.60392074</v>
      </c>
      <c r="K70" s="18" t="n">
        <v>23.42134777</v>
      </c>
      <c r="L70" s="20" t="n">
        <v>3.04688603</v>
      </c>
      <c r="M70" s="18" t="n">
        <v>0</v>
      </c>
      <c r="N70" s="20" t="n">
        <v>0</v>
      </c>
      <c r="O70" s="18" t="s">
        <v>404</v>
      </c>
      <c r="P70" s="20" t="s">
        <v>404</v>
      </c>
      <c r="Q70" s="18" t="n">
        <v>0</v>
      </c>
      <c r="R70" s="20" t="n">
        <v>0</v>
      </c>
      <c r="S70" s="18" t="n">
        <v>0</v>
      </c>
      <c r="T70" s="20" t="n">
        <v>0</v>
      </c>
      <c r="U70" s="18" t="n">
        <v>0</v>
      </c>
      <c r="V70" s="20" t="n">
        <v>0</v>
      </c>
    </row>
    <row r="71" spans="1:22">
      <c r="A71" s="15" t="s">
        <v>468</v>
      </c>
      <c r="B71" s="17" t="n">
        <v>6115</v>
      </c>
      <c r="C71" s="18">
        <f>(0.0/B71*100)</f>
        <v/>
      </c>
      <c r="D71" s="19" t="n">
        <v>6115</v>
      </c>
      <c r="E71" s="18" t="n">
        <v>29.71066289</v>
      </c>
      <c r="F71" s="20" t="n">
        <v>1.40022872</v>
      </c>
      <c r="G71" s="18" t="n">
        <v>65.06166886</v>
      </c>
      <c r="H71" s="20" t="n">
        <v>1.42449975</v>
      </c>
      <c r="I71" s="18" t="n">
        <v>5.22766825</v>
      </c>
      <c r="J71" s="20" t="n">
        <v>0.07326688000000001</v>
      </c>
      <c r="K71" s="18" t="n">
        <v>0</v>
      </c>
      <c r="L71" s="20" t="n">
        <v>0</v>
      </c>
      <c r="M71" s="18" t="n">
        <v>0</v>
      </c>
      <c r="N71" s="20" t="n">
        <v>0</v>
      </c>
      <c r="O71" s="18" t="s">
        <v>404</v>
      </c>
      <c r="P71" s="20" t="s">
        <v>404</v>
      </c>
      <c r="Q71" s="18" t="n">
        <v>0</v>
      </c>
      <c r="R71" s="20" t="n">
        <v>0</v>
      </c>
      <c r="S71" s="18" t="n">
        <v>0</v>
      </c>
      <c r="T71" s="20" t="n">
        <v>0</v>
      </c>
      <c r="U71" s="18" t="n">
        <v>0</v>
      </c>
      <c r="V71" s="20" t="n">
        <v>0</v>
      </c>
    </row>
    <row r="72" spans="1:22">
      <c r="A72" s="15" t="s">
        <v>469</v>
      </c>
      <c r="B72" s="17" t="n">
        <v>7708</v>
      </c>
      <c r="C72" s="18">
        <f>(0.0/B72*100)</f>
        <v/>
      </c>
      <c r="D72" s="19" t="n">
        <v>7708</v>
      </c>
      <c r="E72" s="18" t="n">
        <v>37.6626273</v>
      </c>
      <c r="F72" s="20" t="n">
        <v>3.2127692</v>
      </c>
      <c r="G72" s="18" t="n">
        <v>48.52011475</v>
      </c>
      <c r="H72" s="20" t="n">
        <v>3.32349945</v>
      </c>
      <c r="I72" s="18" t="n">
        <v>7.35916879</v>
      </c>
      <c r="J72" s="20" t="n">
        <v>1.40738185</v>
      </c>
      <c r="K72" s="18" t="n">
        <v>4.35179683</v>
      </c>
      <c r="L72" s="20" t="n">
        <v>1.40810059</v>
      </c>
      <c r="M72" s="18" t="n">
        <v>0</v>
      </c>
      <c r="N72" s="20" t="n">
        <v>0</v>
      </c>
      <c r="O72" s="18" t="s">
        <v>404</v>
      </c>
      <c r="P72" s="20" t="s">
        <v>404</v>
      </c>
      <c r="Q72" s="18" t="n">
        <v>0</v>
      </c>
      <c r="R72" s="20" t="n">
        <v>0</v>
      </c>
      <c r="S72" s="18" t="n">
        <v>0</v>
      </c>
      <c r="T72" s="20" t="n">
        <v>0</v>
      </c>
      <c r="U72" s="18" t="n">
        <v>2.10629233</v>
      </c>
      <c r="V72" s="20" t="n">
        <v>0.99063545</v>
      </c>
    </row>
    <row r="73" spans="1:22">
      <c r="A73" s="15" t="s">
        <v>470</v>
      </c>
      <c r="B73" s="17" t="n">
        <v>8249</v>
      </c>
      <c r="C73" s="18">
        <f>(0.0/B73*100)</f>
        <v/>
      </c>
      <c r="D73" s="19" t="n">
        <v>8249</v>
      </c>
      <c r="E73" s="18" t="n">
        <v>7.02710909</v>
      </c>
      <c r="F73" s="20" t="n">
        <v>1.57088744</v>
      </c>
      <c r="G73" s="18" t="n">
        <v>62.14615791</v>
      </c>
      <c r="H73" s="20" t="n">
        <v>3.26882363</v>
      </c>
      <c r="I73" s="18" t="n">
        <v>26.4225798</v>
      </c>
      <c r="J73" s="20" t="n">
        <v>2.83448984</v>
      </c>
      <c r="K73" s="18" t="n">
        <v>1.35368211</v>
      </c>
      <c r="L73" s="20" t="n">
        <v>1.20861066</v>
      </c>
      <c r="M73" s="18" t="n">
        <v>0</v>
      </c>
      <c r="N73" s="20" t="n">
        <v>0</v>
      </c>
      <c r="O73" s="18" t="s">
        <v>404</v>
      </c>
      <c r="P73" s="20" t="s">
        <v>404</v>
      </c>
      <c r="Q73" s="18" t="n">
        <v>0</v>
      </c>
      <c r="R73" s="20" t="n">
        <v>0</v>
      </c>
      <c r="S73" s="18" t="n">
        <v>0</v>
      </c>
      <c r="T73" s="20" t="n">
        <v>0</v>
      </c>
      <c r="U73" s="18" t="n">
        <v>3.0504711</v>
      </c>
      <c r="V73" s="20" t="n">
        <v>1.3107599</v>
      </c>
    </row>
    <row r="74" spans="1:22">
      <c r="A74" s="15" t="s">
        <v>471</v>
      </c>
      <c r="B74" s="17" t="n">
        <v>4692</v>
      </c>
      <c r="C74" s="18">
        <f>(484.0/B74*100)</f>
        <v/>
      </c>
      <c r="D74" s="19" t="n">
        <v>4208</v>
      </c>
      <c r="E74" s="18" t="n">
        <v>8.5105956</v>
      </c>
      <c r="F74" s="20" t="n">
        <v>0.06182817</v>
      </c>
      <c r="G74" s="18" t="n">
        <v>37.63500132</v>
      </c>
      <c r="H74" s="20" t="n">
        <v>0.22736252</v>
      </c>
      <c r="I74" s="18" t="n">
        <v>38.96247416</v>
      </c>
      <c r="J74" s="20" t="n">
        <v>0.24316584</v>
      </c>
      <c r="K74" s="18" t="n">
        <v>13.82915093</v>
      </c>
      <c r="L74" s="20" t="n">
        <v>0.2447051</v>
      </c>
      <c r="M74" s="18" t="n">
        <v>0</v>
      </c>
      <c r="N74" s="20" t="n">
        <v>0</v>
      </c>
      <c r="O74" s="18" t="s">
        <v>404</v>
      </c>
      <c r="P74" s="20" t="s">
        <v>404</v>
      </c>
      <c r="Q74" s="18" t="n">
        <v>0</v>
      </c>
      <c r="R74" s="20" t="n">
        <v>0</v>
      </c>
      <c r="S74" s="18" t="n">
        <v>0</v>
      </c>
      <c r="T74" s="20" t="n">
        <v>0</v>
      </c>
      <c r="U74" s="18" t="n">
        <v>1.06277799</v>
      </c>
      <c r="V74" s="20" t="n">
        <v>0.03432127</v>
      </c>
    </row>
    <row r="75" spans="1:22">
      <c r="A75" s="15" t="s">
        <v>472</v>
      </c>
      <c r="B75" s="17" t="n">
        <v>5375</v>
      </c>
      <c r="C75" s="18">
        <f>(483.0/B75*100)</f>
        <v/>
      </c>
      <c r="D75" s="19" t="n">
        <v>4892</v>
      </c>
      <c r="E75" s="18" t="n">
        <v>7.50179215</v>
      </c>
      <c r="F75" s="20" t="n">
        <v>2.23679153</v>
      </c>
      <c r="G75" s="18" t="n">
        <v>33.44277926</v>
      </c>
      <c r="H75" s="20" t="n">
        <v>4.16291123</v>
      </c>
      <c r="I75" s="18" t="n">
        <v>37.05638376</v>
      </c>
      <c r="J75" s="20" t="n">
        <v>3.71797863</v>
      </c>
      <c r="K75" s="18" t="n">
        <v>11.99163723</v>
      </c>
      <c r="L75" s="20" t="n">
        <v>2.84739983</v>
      </c>
      <c r="M75" s="18" t="n">
        <v>0</v>
      </c>
      <c r="N75" s="20" t="n">
        <v>0</v>
      </c>
      <c r="O75" s="18" t="s">
        <v>404</v>
      </c>
      <c r="P75" s="20" t="s">
        <v>404</v>
      </c>
      <c r="Q75" s="18" t="n">
        <v>0</v>
      </c>
      <c r="R75" s="20" t="n">
        <v>0</v>
      </c>
      <c r="S75" s="18" t="n">
        <v>0</v>
      </c>
      <c r="T75" s="20" t="n">
        <v>0</v>
      </c>
      <c r="U75" s="18" t="n">
        <v>10.00740761</v>
      </c>
      <c r="V75" s="20" t="n">
        <v>2.61551754</v>
      </c>
    </row>
    <row r="76" spans="1:22">
      <c r="A76" s="15" t="s">
        <v>473</v>
      </c>
      <c r="B76" s="17" t="n">
        <v>14167</v>
      </c>
      <c r="C76" s="18">
        <f>(1400.0/B76*100)</f>
        <v/>
      </c>
      <c r="D76" s="19" t="n">
        <v>12767</v>
      </c>
      <c r="E76" s="18" t="n">
        <v>33.9803705</v>
      </c>
      <c r="F76" s="20" t="n">
        <v>2.31464879</v>
      </c>
      <c r="G76" s="18" t="n">
        <v>40.09715522</v>
      </c>
      <c r="H76" s="20" t="n">
        <v>3.23199351</v>
      </c>
      <c r="I76" s="18" t="n">
        <v>15.47996356</v>
      </c>
      <c r="J76" s="20" t="n">
        <v>1.89117972</v>
      </c>
      <c r="K76" s="18" t="n">
        <v>4.76959854</v>
      </c>
      <c r="L76" s="20" t="n">
        <v>0.83376796</v>
      </c>
      <c r="M76" s="18" t="n">
        <v>0</v>
      </c>
      <c r="N76" s="20" t="n">
        <v>0</v>
      </c>
      <c r="O76" s="18" t="s">
        <v>404</v>
      </c>
      <c r="P76" s="20" t="s">
        <v>404</v>
      </c>
      <c r="Q76" s="18" t="n">
        <v>0</v>
      </c>
      <c r="R76" s="20" t="n">
        <v>0</v>
      </c>
      <c r="S76" s="18" t="n">
        <v>0</v>
      </c>
      <c r="T76" s="20" t="n">
        <v>0</v>
      </c>
      <c r="U76" s="18" t="n">
        <v>5.67291218</v>
      </c>
      <c r="V76" s="20" t="n">
        <v>1.28792056</v>
      </c>
    </row>
    <row r="77" spans="1:22">
      <c r="A77" s="15" t="s">
        <v>474</v>
      </c>
      <c r="B77" s="17" t="n">
        <v>6062</v>
      </c>
      <c r="C77" s="18">
        <f>(0.0/B77*100)</f>
        <v/>
      </c>
      <c r="D77" s="19" t="n">
        <v>6062</v>
      </c>
      <c r="E77" s="18" t="n">
        <v>18.86663417</v>
      </c>
      <c r="F77" s="20" t="n">
        <v>1.95640948</v>
      </c>
      <c r="G77" s="18" t="n">
        <v>38.66760793</v>
      </c>
      <c r="H77" s="20" t="n">
        <v>3.03713747</v>
      </c>
      <c r="I77" s="18" t="n">
        <v>33.44502653</v>
      </c>
      <c r="J77" s="20" t="n">
        <v>2.99944357</v>
      </c>
      <c r="K77" s="18" t="n">
        <v>9.020731359999999</v>
      </c>
      <c r="L77" s="20" t="n">
        <v>1.58487294</v>
      </c>
      <c r="M77" s="18" t="n">
        <v>0</v>
      </c>
      <c r="N77" s="20" t="n">
        <v>0</v>
      </c>
      <c r="O77" s="18" t="s">
        <v>404</v>
      </c>
      <c r="P77" s="20" t="s">
        <v>404</v>
      </c>
      <c r="Q77" s="18" t="n">
        <v>0</v>
      </c>
      <c r="R77" s="20" t="n">
        <v>0</v>
      </c>
      <c r="S77" s="18" t="n">
        <v>0</v>
      </c>
      <c r="T77" s="20" t="n">
        <v>0</v>
      </c>
      <c r="U77" s="18" t="n">
        <v>0</v>
      </c>
      <c r="V77" s="20" t="n">
        <v>0</v>
      </c>
    </row>
    <row r="78" spans="1:22">
      <c r="A78" s="15" t="s">
        <v>475</v>
      </c>
      <c r="B78" s="17" t="n">
        <v>5826</v>
      </c>
      <c r="C78" s="18">
        <f>(0.0/B78*100)</f>
        <v/>
      </c>
      <c r="D78" s="19" t="n">
        <v>5826</v>
      </c>
      <c r="E78" s="18" t="n">
        <v>5.06203421</v>
      </c>
      <c r="F78" s="20" t="n">
        <v>1.45849907</v>
      </c>
      <c r="G78" s="18" t="n">
        <v>76.13262587</v>
      </c>
      <c r="H78" s="20" t="n">
        <v>3.72913777</v>
      </c>
      <c r="I78" s="18" t="n">
        <v>17.31727223</v>
      </c>
      <c r="J78" s="20" t="n">
        <v>3.29263491</v>
      </c>
      <c r="K78" s="18" t="n">
        <v>0.28824252</v>
      </c>
      <c r="L78" s="20" t="n">
        <v>0.28734878</v>
      </c>
      <c r="M78" s="18" t="n">
        <v>0</v>
      </c>
      <c r="N78" s="20" t="n">
        <v>0</v>
      </c>
      <c r="O78" s="18" t="s">
        <v>404</v>
      </c>
      <c r="P78" s="20" t="s">
        <v>404</v>
      </c>
      <c r="Q78" s="18" t="n">
        <v>0</v>
      </c>
      <c r="R78" s="20" t="n">
        <v>0</v>
      </c>
      <c r="S78" s="18" t="n">
        <v>0</v>
      </c>
      <c r="T78" s="20" t="n">
        <v>0</v>
      </c>
      <c r="U78" s="18" t="n">
        <v>1.19982517</v>
      </c>
      <c r="V78" s="20" t="n">
        <v>0.84342578</v>
      </c>
    </row>
    <row customHeight="1" ht="25" r="79" spans="1:22">
      <c r="A79" s="15" t="s">
        <v>476</v>
      </c>
      <c r="B79" s="17" t="n">
        <v>1657</v>
      </c>
      <c r="C79" s="18">
        <f>(21.0/B79*100)</f>
        <v/>
      </c>
      <c r="D79" s="19" t="n">
        <v>1636</v>
      </c>
      <c r="E79" s="18" t="n">
        <v>20.21816557</v>
      </c>
      <c r="F79" s="20" t="n">
        <v>4.62784602</v>
      </c>
      <c r="G79" s="18" t="n">
        <v>41.84123254</v>
      </c>
      <c r="H79" s="20" t="n">
        <v>6.39288003</v>
      </c>
      <c r="I79" s="18" t="n">
        <v>30.713643</v>
      </c>
      <c r="J79" s="20" t="n">
        <v>6.72051638</v>
      </c>
      <c r="K79" s="18" t="n">
        <v>6.40146063</v>
      </c>
      <c r="L79" s="20" t="n">
        <v>2.15795556</v>
      </c>
      <c r="M79" s="18" t="n">
        <v>0</v>
      </c>
      <c r="N79" s="20" t="n">
        <v>0</v>
      </c>
      <c r="O79" s="18" t="s">
        <v>404</v>
      </c>
      <c r="P79" s="20" t="s">
        <v>404</v>
      </c>
      <c r="Q79" s="18" t="n">
        <v>0</v>
      </c>
      <c r="R79" s="20" t="n">
        <v>0</v>
      </c>
      <c r="S79" s="18" t="n">
        <v>0</v>
      </c>
      <c r="T79" s="20" t="n">
        <v>0</v>
      </c>
      <c r="U79" s="18" t="n">
        <v>0.82549827</v>
      </c>
      <c r="V79" s="20" t="n">
        <v>0.83341526</v>
      </c>
    </row>
    <row r="80" spans="1:22">
      <c r="A80" s="15" t="s">
        <v>477</v>
      </c>
      <c r="B80" s="17" t="n">
        <v>7841</v>
      </c>
      <c r="C80" s="18">
        <f>(0.0/B80*100)</f>
        <v/>
      </c>
      <c r="D80" s="19" t="n">
        <v>7841</v>
      </c>
      <c r="E80" s="18" t="n">
        <v>8.054533109999999</v>
      </c>
      <c r="F80" s="20" t="n">
        <v>1.44949644</v>
      </c>
      <c r="G80" s="18" t="n">
        <v>27.57176101</v>
      </c>
      <c r="H80" s="20" t="n">
        <v>3.17416625</v>
      </c>
      <c r="I80" s="18" t="n">
        <v>43.43636706</v>
      </c>
      <c r="J80" s="20" t="n">
        <v>3.3478377</v>
      </c>
      <c r="K80" s="18" t="n">
        <v>20.93733882</v>
      </c>
      <c r="L80" s="20" t="n">
        <v>3.05469845</v>
      </c>
      <c r="M80" s="18" t="n">
        <v>0</v>
      </c>
      <c r="N80" s="20" t="n">
        <v>0</v>
      </c>
      <c r="O80" s="18" t="s">
        <v>404</v>
      </c>
      <c r="P80" s="20" t="s">
        <v>404</v>
      </c>
      <c r="Q80" s="18" t="n">
        <v>0</v>
      </c>
      <c r="R80" s="20" t="n">
        <v>0</v>
      </c>
      <c r="S80" s="18" t="n">
        <v>0</v>
      </c>
      <c r="T80" s="20" t="n">
        <v>0</v>
      </c>
      <c r="U80" s="18" t="n">
        <v>0</v>
      </c>
      <c r="V80" s="20" t="n">
        <v>0</v>
      </c>
    </row>
    <row r="81" spans="1:22">
      <c r="A81" s="21" t="s">
        <v>478</v>
      </c>
      <c r="B81" s="17" t="n">
        <v>8861</v>
      </c>
      <c r="C81" s="18">
        <f>(0.0/B81*100)</f>
        <v/>
      </c>
      <c r="D81" s="19" t="n">
        <v>8861</v>
      </c>
      <c r="E81" s="18" t="n">
        <v>15.99320959</v>
      </c>
      <c r="F81" s="20" t="n">
        <v>2.52108457</v>
      </c>
      <c r="G81" s="18" t="n">
        <v>58.96293818</v>
      </c>
      <c r="H81" s="20" t="n">
        <v>4.08910956</v>
      </c>
      <c r="I81" s="18" t="n">
        <v>20.10076311</v>
      </c>
      <c r="J81" s="20" t="n">
        <v>3.44682339</v>
      </c>
      <c r="K81" s="18" t="n">
        <v>4.9231097</v>
      </c>
      <c r="L81" s="20" t="n">
        <v>1.69435585</v>
      </c>
      <c r="M81" s="18" t="n">
        <v>0</v>
      </c>
      <c r="N81" s="20" t="n">
        <v>0</v>
      </c>
      <c r="O81" s="18" t="s">
        <v>404</v>
      </c>
      <c r="P81" s="20" t="s">
        <v>404</v>
      </c>
      <c r="Q81" s="18" t="n">
        <v>0</v>
      </c>
      <c r="R81" s="20" t="n">
        <v>0</v>
      </c>
      <c r="S81" s="18" t="n">
        <v>0</v>
      </c>
      <c r="T81" s="20" t="n">
        <v>0</v>
      </c>
      <c r="U81" s="18" t="n">
        <v>0.01997943</v>
      </c>
      <c r="V81" s="20" t="n">
        <v>0.00074735</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710</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20.12210166</v>
      </c>
      <c r="F7" s="20" t="n">
        <v>1.54666448</v>
      </c>
      <c r="G7" s="18" t="n">
        <v>58.54143616</v>
      </c>
      <c r="H7" s="20" t="n">
        <v>2.11978682</v>
      </c>
      <c r="I7" s="18" t="n">
        <v>17.41445313</v>
      </c>
      <c r="J7" s="20" t="n">
        <v>1.58312529</v>
      </c>
      <c r="K7" s="18" t="n">
        <v>1.07098168</v>
      </c>
      <c r="L7" s="20" t="n">
        <v>0.39605914</v>
      </c>
      <c r="M7" s="18" t="n">
        <v>0</v>
      </c>
      <c r="N7" s="20" t="n">
        <v>0</v>
      </c>
      <c r="O7" s="18" t="s">
        <v>404</v>
      </c>
      <c r="P7" s="20" t="s">
        <v>404</v>
      </c>
      <c r="Q7" s="18" t="n">
        <v>0</v>
      </c>
      <c r="R7" s="20" t="n">
        <v>0</v>
      </c>
      <c r="S7" s="18" t="n">
        <v>0</v>
      </c>
      <c r="T7" s="20" t="n">
        <v>0</v>
      </c>
      <c r="U7" s="18" t="n">
        <v>2.85102737</v>
      </c>
      <c r="V7" s="20" t="n">
        <v>0.67910633</v>
      </c>
    </row>
    <row r="8" spans="1:22">
      <c r="A8" s="15" t="s">
        <v>405</v>
      </c>
      <c r="B8" s="17" t="n">
        <v>7007</v>
      </c>
      <c r="C8" s="18">
        <f>(0.0/B8*100)</f>
        <v/>
      </c>
      <c r="D8" s="19" t="n">
        <v>7007</v>
      </c>
      <c r="E8" s="18" t="n">
        <v>27.06815764</v>
      </c>
      <c r="F8" s="20" t="n">
        <v>2.9508805</v>
      </c>
      <c r="G8" s="18" t="n">
        <v>49.3385518</v>
      </c>
      <c r="H8" s="20" t="n">
        <v>3.28460336</v>
      </c>
      <c r="I8" s="18" t="n">
        <v>16.71924416</v>
      </c>
      <c r="J8" s="20" t="n">
        <v>2.69490925</v>
      </c>
      <c r="K8" s="18" t="n">
        <v>3.01200794</v>
      </c>
      <c r="L8" s="20" t="n">
        <v>1.02940194</v>
      </c>
      <c r="M8" s="18" t="n">
        <v>0</v>
      </c>
      <c r="N8" s="20" t="n">
        <v>0</v>
      </c>
      <c r="O8" s="18" t="s">
        <v>404</v>
      </c>
      <c r="P8" s="20" t="s">
        <v>404</v>
      </c>
      <c r="Q8" s="18" t="n">
        <v>0</v>
      </c>
      <c r="R8" s="20" t="n">
        <v>0</v>
      </c>
      <c r="S8" s="18" t="n">
        <v>0</v>
      </c>
      <c r="T8" s="20" t="n">
        <v>0</v>
      </c>
      <c r="U8" s="18" t="n">
        <v>3.86203846</v>
      </c>
      <c r="V8" s="20" t="n">
        <v>1.34433581</v>
      </c>
    </row>
    <row r="9" spans="1:22">
      <c r="A9" s="15" t="s">
        <v>406</v>
      </c>
      <c r="B9" s="17" t="n">
        <v>9651</v>
      </c>
      <c r="C9" s="18">
        <f>(200.0/B9*100)</f>
        <v/>
      </c>
      <c r="D9" s="19" t="n">
        <v>9451</v>
      </c>
      <c r="E9" s="18" t="n">
        <v>6.75806126</v>
      </c>
      <c r="F9" s="20" t="n">
        <v>1.6588315</v>
      </c>
      <c r="G9" s="18" t="n">
        <v>65.10335288</v>
      </c>
      <c r="H9" s="20" t="n">
        <v>2.93580242</v>
      </c>
      <c r="I9" s="18" t="n">
        <v>19.84946507</v>
      </c>
      <c r="J9" s="20" t="n">
        <v>2.32576052</v>
      </c>
      <c r="K9" s="18" t="n">
        <v>0.47506718</v>
      </c>
      <c r="L9" s="20" t="n">
        <v>0.06064074</v>
      </c>
      <c r="M9" s="18" t="n">
        <v>0</v>
      </c>
      <c r="N9" s="20" t="n">
        <v>0</v>
      </c>
      <c r="O9" s="18" t="s">
        <v>404</v>
      </c>
      <c r="P9" s="20" t="s">
        <v>404</v>
      </c>
      <c r="Q9" s="18" t="n">
        <v>0</v>
      </c>
      <c r="R9" s="20" t="n">
        <v>0</v>
      </c>
      <c r="S9" s="18" t="n">
        <v>0</v>
      </c>
      <c r="T9" s="20" t="n">
        <v>0</v>
      </c>
      <c r="U9" s="18" t="n">
        <v>7.81405362</v>
      </c>
      <c r="V9" s="20" t="n">
        <v>1.93667071</v>
      </c>
    </row>
    <row r="10" spans="1:22">
      <c r="A10" s="15" t="s">
        <v>407</v>
      </c>
      <c r="B10" s="17" t="n">
        <v>20058</v>
      </c>
      <c r="C10" s="18">
        <f>(3134.0/B10*100)</f>
        <v/>
      </c>
      <c r="D10" s="19" t="n">
        <v>16924</v>
      </c>
      <c r="E10" s="18" t="n">
        <v>14.11740457</v>
      </c>
      <c r="F10" s="20" t="n">
        <v>1.85538929</v>
      </c>
      <c r="G10" s="18" t="n">
        <v>71.44420708</v>
      </c>
      <c r="H10" s="20" t="n">
        <v>2.28822586</v>
      </c>
      <c r="I10" s="18" t="n">
        <v>11.59067321</v>
      </c>
      <c r="J10" s="20" t="n">
        <v>1.83378905</v>
      </c>
      <c r="K10" s="18" t="n">
        <v>0.61138903</v>
      </c>
      <c r="L10" s="20" t="n">
        <v>0.47488689</v>
      </c>
      <c r="M10" s="18" t="n">
        <v>0</v>
      </c>
      <c r="N10" s="20" t="n">
        <v>0</v>
      </c>
      <c r="O10" s="18" t="s">
        <v>404</v>
      </c>
      <c r="P10" s="20" t="s">
        <v>404</v>
      </c>
      <c r="Q10" s="18" t="n">
        <v>0</v>
      </c>
      <c r="R10" s="20" t="n">
        <v>0</v>
      </c>
      <c r="S10" s="18" t="n">
        <v>0</v>
      </c>
      <c r="T10" s="20" t="n">
        <v>0</v>
      </c>
      <c r="U10" s="18" t="n">
        <v>2.23632612</v>
      </c>
      <c r="V10" s="20" t="n">
        <v>0.85325629</v>
      </c>
    </row>
    <row r="11" spans="1:22">
      <c r="A11" s="15" t="s">
        <v>408</v>
      </c>
      <c r="B11" s="17" t="n">
        <v>7053</v>
      </c>
      <c r="C11" s="18">
        <f>(212.0/B11*100)</f>
        <v/>
      </c>
      <c r="D11" s="19" t="n">
        <v>6841</v>
      </c>
      <c r="E11" s="18" t="n">
        <v>27.67315974</v>
      </c>
      <c r="F11" s="20" t="n">
        <v>3.27833734</v>
      </c>
      <c r="G11" s="18" t="n">
        <v>50.04212689</v>
      </c>
      <c r="H11" s="20" t="n">
        <v>3.58404351</v>
      </c>
      <c r="I11" s="18" t="n">
        <v>15.46675787</v>
      </c>
      <c r="J11" s="20" t="n">
        <v>2.62492065</v>
      </c>
      <c r="K11" s="18" t="n">
        <v>5.0013472</v>
      </c>
      <c r="L11" s="20" t="n">
        <v>1.74376387</v>
      </c>
      <c r="M11" s="18" t="n">
        <v>0</v>
      </c>
      <c r="N11" s="20" t="n">
        <v>0</v>
      </c>
      <c r="O11" s="18" t="s">
        <v>404</v>
      </c>
      <c r="P11" s="20" t="s">
        <v>404</v>
      </c>
      <c r="Q11" s="18" t="n">
        <v>0</v>
      </c>
      <c r="R11" s="20" t="n">
        <v>0</v>
      </c>
      <c r="S11" s="18" t="n">
        <v>0</v>
      </c>
      <c r="T11" s="20" t="n">
        <v>0</v>
      </c>
      <c r="U11" s="18" t="n">
        <v>1.8166083</v>
      </c>
      <c r="V11" s="20" t="n">
        <v>1.27084135</v>
      </c>
    </row>
    <row r="12" spans="1:22">
      <c r="A12" s="15" t="s">
        <v>409</v>
      </c>
      <c r="B12" s="17" t="n">
        <v>6894</v>
      </c>
      <c r="C12" s="18">
        <f>(106.0/B12*100)</f>
        <v/>
      </c>
      <c r="D12" s="19" t="n">
        <v>6788</v>
      </c>
      <c r="E12" s="18" t="n">
        <v>17.6006117</v>
      </c>
      <c r="F12" s="20" t="n">
        <v>2.54111042</v>
      </c>
      <c r="G12" s="18" t="n">
        <v>52.8715709</v>
      </c>
      <c r="H12" s="20" t="n">
        <v>3.00651085</v>
      </c>
      <c r="I12" s="18" t="n">
        <v>27.76080885</v>
      </c>
      <c r="J12" s="20" t="n">
        <v>2.72599067</v>
      </c>
      <c r="K12" s="18" t="n">
        <v>1.36087901</v>
      </c>
      <c r="L12" s="20" t="n">
        <v>0.60512206</v>
      </c>
      <c r="M12" s="18" t="n">
        <v>0</v>
      </c>
      <c r="N12" s="20" t="n">
        <v>0</v>
      </c>
      <c r="O12" s="18" t="s">
        <v>404</v>
      </c>
      <c r="P12" s="20" t="s">
        <v>404</v>
      </c>
      <c r="Q12" s="18" t="n">
        <v>0</v>
      </c>
      <c r="R12" s="20" t="n">
        <v>0</v>
      </c>
      <c r="S12" s="18" t="n">
        <v>0</v>
      </c>
      <c r="T12" s="20" t="n">
        <v>0</v>
      </c>
      <c r="U12" s="18" t="n">
        <v>0.40612955</v>
      </c>
      <c r="V12" s="20" t="n">
        <v>0.36544958</v>
      </c>
    </row>
    <row r="13" spans="1:22">
      <c r="A13" s="15" t="s">
        <v>410</v>
      </c>
      <c r="B13" s="17" t="n">
        <v>7161</v>
      </c>
      <c r="C13" s="18">
        <f>(1175.0/B13*100)</f>
        <v/>
      </c>
      <c r="D13" s="19" t="n">
        <v>5986</v>
      </c>
      <c r="E13" s="18" t="n">
        <v>22.02220352</v>
      </c>
      <c r="F13" s="20" t="n">
        <v>2.92589516</v>
      </c>
      <c r="G13" s="18" t="n">
        <v>53.40311727</v>
      </c>
      <c r="H13" s="20" t="n">
        <v>3.64661512</v>
      </c>
      <c r="I13" s="18" t="n">
        <v>16.85618023</v>
      </c>
      <c r="J13" s="20" t="n">
        <v>2.47771297</v>
      </c>
      <c r="K13" s="18" t="n">
        <v>1.40963154</v>
      </c>
      <c r="L13" s="20" t="n">
        <v>0.78374676</v>
      </c>
      <c r="M13" s="18" t="n">
        <v>0</v>
      </c>
      <c r="N13" s="20" t="n">
        <v>0</v>
      </c>
      <c r="O13" s="18" t="s">
        <v>404</v>
      </c>
      <c r="P13" s="20" t="s">
        <v>404</v>
      </c>
      <c r="Q13" s="18" t="n">
        <v>0</v>
      </c>
      <c r="R13" s="20" t="n">
        <v>0</v>
      </c>
      <c r="S13" s="18" t="n">
        <v>0</v>
      </c>
      <c r="T13" s="20" t="n">
        <v>0</v>
      </c>
      <c r="U13" s="18" t="n">
        <v>6.30886743</v>
      </c>
      <c r="V13" s="20" t="n">
        <v>1.67903616</v>
      </c>
    </row>
    <row r="14" spans="1:22">
      <c r="A14" s="15" t="s">
        <v>411</v>
      </c>
      <c r="B14" s="17" t="n">
        <v>5587</v>
      </c>
      <c r="C14" s="18">
        <f>(0.0/B14*100)</f>
        <v/>
      </c>
      <c r="D14" s="19" t="n">
        <v>5587</v>
      </c>
      <c r="E14" s="18" t="n">
        <v>29.22834466</v>
      </c>
      <c r="F14" s="20" t="n">
        <v>2.62835854</v>
      </c>
      <c r="G14" s="18" t="n">
        <v>53.80436229</v>
      </c>
      <c r="H14" s="20" t="n">
        <v>2.79744123</v>
      </c>
      <c r="I14" s="18" t="n">
        <v>15.01300166</v>
      </c>
      <c r="J14" s="20" t="n">
        <v>2.17766821</v>
      </c>
      <c r="K14" s="18" t="n">
        <v>1.88754967</v>
      </c>
      <c r="L14" s="20" t="n">
        <v>0.7611045400000001</v>
      </c>
      <c r="M14" s="18" t="n">
        <v>0</v>
      </c>
      <c r="N14" s="20" t="n">
        <v>0</v>
      </c>
      <c r="O14" s="18" t="s">
        <v>404</v>
      </c>
      <c r="P14" s="20" t="s">
        <v>404</v>
      </c>
      <c r="Q14" s="18" t="n">
        <v>0</v>
      </c>
      <c r="R14" s="20" t="n">
        <v>0</v>
      </c>
      <c r="S14" s="18" t="n">
        <v>0</v>
      </c>
      <c r="T14" s="20" t="n">
        <v>0</v>
      </c>
      <c r="U14" s="18" t="n">
        <v>0.06674172</v>
      </c>
      <c r="V14" s="20" t="n">
        <v>0.09241602</v>
      </c>
    </row>
    <row r="15" spans="1:22">
      <c r="A15" s="15" t="s">
        <v>412</v>
      </c>
      <c r="B15" s="17" t="n">
        <v>5882</v>
      </c>
      <c r="C15" s="18">
        <f>(0.0/B15*100)</f>
        <v/>
      </c>
      <c r="D15" s="19" t="n">
        <v>5882</v>
      </c>
      <c r="E15" s="18" t="n">
        <v>8.53503656</v>
      </c>
      <c r="F15" s="20" t="n">
        <v>1.89394105</v>
      </c>
      <c r="G15" s="18" t="n">
        <v>56.78013575</v>
      </c>
      <c r="H15" s="20" t="n">
        <v>3.55438725</v>
      </c>
      <c r="I15" s="18" t="n">
        <v>29.18152093</v>
      </c>
      <c r="J15" s="20" t="n">
        <v>3.2900811</v>
      </c>
      <c r="K15" s="18" t="n">
        <v>2.26679137</v>
      </c>
      <c r="L15" s="20" t="n">
        <v>1.20574604</v>
      </c>
      <c r="M15" s="18" t="n">
        <v>0</v>
      </c>
      <c r="N15" s="20" t="n">
        <v>0</v>
      </c>
      <c r="O15" s="18" t="s">
        <v>404</v>
      </c>
      <c r="P15" s="20" t="s">
        <v>404</v>
      </c>
      <c r="Q15" s="18" t="n">
        <v>0</v>
      </c>
      <c r="R15" s="20" t="n">
        <v>0</v>
      </c>
      <c r="S15" s="18" t="n">
        <v>0</v>
      </c>
      <c r="T15" s="20" t="n">
        <v>0</v>
      </c>
      <c r="U15" s="18" t="n">
        <v>3.23651539</v>
      </c>
      <c r="V15" s="20" t="n">
        <v>1.42647144</v>
      </c>
    </row>
    <row r="16" spans="1:22">
      <c r="A16" s="15" t="s">
        <v>413</v>
      </c>
      <c r="B16" s="17" t="n">
        <v>6108</v>
      </c>
      <c r="C16" s="18">
        <f>(495.0/B16*100)</f>
        <v/>
      </c>
      <c r="D16" s="19" t="n">
        <v>5613</v>
      </c>
      <c r="E16" s="18" t="n">
        <v>19.27293895</v>
      </c>
      <c r="F16" s="20" t="n">
        <v>2.45610318</v>
      </c>
      <c r="G16" s="18" t="n">
        <v>60.13833147</v>
      </c>
      <c r="H16" s="20" t="n">
        <v>3.59169427</v>
      </c>
      <c r="I16" s="18" t="n">
        <v>15.66114851</v>
      </c>
      <c r="J16" s="20" t="n">
        <v>2.69147538</v>
      </c>
      <c r="K16" s="18" t="n">
        <v>1.80446795</v>
      </c>
      <c r="L16" s="20" t="n">
        <v>0.9124694</v>
      </c>
      <c r="M16" s="18" t="n">
        <v>0</v>
      </c>
      <c r="N16" s="20" t="n">
        <v>0</v>
      </c>
      <c r="O16" s="18" t="s">
        <v>404</v>
      </c>
      <c r="P16" s="20" t="s">
        <v>404</v>
      </c>
      <c r="Q16" s="18" t="n">
        <v>0</v>
      </c>
      <c r="R16" s="20" t="n">
        <v>0</v>
      </c>
      <c r="S16" s="18" t="n">
        <v>0</v>
      </c>
      <c r="T16" s="20" t="n">
        <v>0</v>
      </c>
      <c r="U16" s="18" t="n">
        <v>3.12311311</v>
      </c>
      <c r="V16" s="20" t="n">
        <v>0.91633759</v>
      </c>
    </row>
    <row r="17" spans="1:22">
      <c r="A17" s="15" t="s">
        <v>414</v>
      </c>
      <c r="B17" s="17" t="n">
        <v>6504</v>
      </c>
      <c r="C17" s="18">
        <f>(1325.0/B17*100)</f>
        <v/>
      </c>
      <c r="D17" s="19" t="n">
        <v>5179</v>
      </c>
      <c r="E17" s="18" t="n">
        <v>13.32860776</v>
      </c>
      <c r="F17" s="20" t="n">
        <v>2.45303097</v>
      </c>
      <c r="G17" s="18" t="n">
        <v>62.35176226</v>
      </c>
      <c r="H17" s="20" t="n">
        <v>3.53013805</v>
      </c>
      <c r="I17" s="18" t="n">
        <v>16.55833279</v>
      </c>
      <c r="J17" s="20" t="n">
        <v>2.41789766</v>
      </c>
      <c r="K17" s="18" t="n">
        <v>2.41456002</v>
      </c>
      <c r="L17" s="20" t="n">
        <v>1.63896629</v>
      </c>
      <c r="M17" s="18" t="n">
        <v>0</v>
      </c>
      <c r="N17" s="20" t="n">
        <v>0</v>
      </c>
      <c r="O17" s="18" t="s">
        <v>404</v>
      </c>
      <c r="P17" s="20" t="s">
        <v>404</v>
      </c>
      <c r="Q17" s="18" t="n">
        <v>0</v>
      </c>
      <c r="R17" s="20" t="n">
        <v>0</v>
      </c>
      <c r="S17" s="18" t="n">
        <v>0</v>
      </c>
      <c r="T17" s="20" t="n">
        <v>0</v>
      </c>
      <c r="U17" s="18" t="n">
        <v>5.34673717</v>
      </c>
      <c r="V17" s="20" t="n">
        <v>1.47908805</v>
      </c>
    </row>
    <row r="18" spans="1:22">
      <c r="A18" s="15" t="s">
        <v>415</v>
      </c>
      <c r="B18" s="17" t="n">
        <v>5532</v>
      </c>
      <c r="C18" s="18">
        <f>(0.0/B18*100)</f>
        <v/>
      </c>
      <c r="D18" s="19" t="n">
        <v>5532</v>
      </c>
      <c r="E18" s="18" t="n">
        <v>32.36443535</v>
      </c>
      <c r="F18" s="20" t="n">
        <v>3.44822108</v>
      </c>
      <c r="G18" s="18" t="n">
        <v>51.36294967</v>
      </c>
      <c r="H18" s="20" t="n">
        <v>4.00703355</v>
      </c>
      <c r="I18" s="18" t="n">
        <v>11.8708561</v>
      </c>
      <c r="J18" s="20" t="n">
        <v>2.83671582</v>
      </c>
      <c r="K18" s="18" t="n">
        <v>3.27736893</v>
      </c>
      <c r="L18" s="20" t="n">
        <v>1.43153834</v>
      </c>
      <c r="M18" s="18" t="n">
        <v>0</v>
      </c>
      <c r="N18" s="20" t="n">
        <v>0</v>
      </c>
      <c r="O18" s="18" t="s">
        <v>404</v>
      </c>
      <c r="P18" s="20" t="s">
        <v>404</v>
      </c>
      <c r="Q18" s="18" t="n">
        <v>0</v>
      </c>
      <c r="R18" s="20" t="n">
        <v>0</v>
      </c>
      <c r="S18" s="18" t="n">
        <v>0</v>
      </c>
      <c r="T18" s="20" t="n">
        <v>0</v>
      </c>
      <c r="U18" s="18" t="n">
        <v>1.12438995</v>
      </c>
      <c r="V18" s="20" t="n">
        <v>0.82024349</v>
      </c>
    </row>
    <row r="19" spans="1:22">
      <c r="A19" s="15" t="s">
        <v>416</v>
      </c>
      <c r="B19" s="17" t="n">
        <v>5658</v>
      </c>
      <c r="C19" s="18">
        <f>(327.0/B19*100)</f>
        <v/>
      </c>
      <c r="D19" s="19" t="n">
        <v>5331</v>
      </c>
      <c r="E19" s="18" t="n">
        <v>25.62342348</v>
      </c>
      <c r="F19" s="20" t="n">
        <v>2.88733863</v>
      </c>
      <c r="G19" s="18" t="n">
        <v>51.9956852</v>
      </c>
      <c r="H19" s="20" t="n">
        <v>3.3449341</v>
      </c>
      <c r="I19" s="18" t="n">
        <v>19.36426245</v>
      </c>
      <c r="J19" s="20" t="n">
        <v>2.49525664</v>
      </c>
      <c r="K19" s="18" t="n">
        <v>2.08179957</v>
      </c>
      <c r="L19" s="20" t="n">
        <v>1.1706678</v>
      </c>
      <c r="M19" s="18" t="n">
        <v>0</v>
      </c>
      <c r="N19" s="20" t="n">
        <v>0</v>
      </c>
      <c r="O19" s="18" t="s">
        <v>404</v>
      </c>
      <c r="P19" s="20" t="s">
        <v>404</v>
      </c>
      <c r="Q19" s="18" t="n">
        <v>0</v>
      </c>
      <c r="R19" s="20" t="n">
        <v>0</v>
      </c>
      <c r="S19" s="18" t="n">
        <v>0</v>
      </c>
      <c r="T19" s="20" t="n">
        <v>0</v>
      </c>
      <c r="U19" s="18" t="n">
        <v>0.9348293</v>
      </c>
      <c r="V19" s="20" t="n">
        <v>0.62505408</v>
      </c>
    </row>
    <row r="20" spans="1:22">
      <c r="A20" s="15" t="s">
        <v>417</v>
      </c>
      <c r="B20" s="17" t="n">
        <v>3371</v>
      </c>
      <c r="C20" s="18">
        <f>(24.0/B20*100)</f>
        <v/>
      </c>
      <c r="D20" s="19" t="n">
        <v>3347</v>
      </c>
      <c r="E20" s="18" t="n">
        <v>15.85369773</v>
      </c>
      <c r="F20" s="20" t="n">
        <v>0.24270953</v>
      </c>
      <c r="G20" s="18" t="n">
        <v>71.21419638</v>
      </c>
      <c r="H20" s="20" t="n">
        <v>0.27526318</v>
      </c>
      <c r="I20" s="18" t="n">
        <v>9.982640809999999</v>
      </c>
      <c r="J20" s="20" t="n">
        <v>0.14629286</v>
      </c>
      <c r="K20" s="18" t="n">
        <v>0.38906204</v>
      </c>
      <c r="L20" s="20" t="n">
        <v>0.04000429</v>
      </c>
      <c r="M20" s="18" t="n">
        <v>0</v>
      </c>
      <c r="N20" s="20" t="n">
        <v>0</v>
      </c>
      <c r="O20" s="18" t="s">
        <v>404</v>
      </c>
      <c r="P20" s="20" t="s">
        <v>404</v>
      </c>
      <c r="Q20" s="18" t="n">
        <v>0</v>
      </c>
      <c r="R20" s="20" t="n">
        <v>0</v>
      </c>
      <c r="S20" s="18" t="n">
        <v>0</v>
      </c>
      <c r="T20" s="20" t="n">
        <v>0</v>
      </c>
      <c r="U20" s="18" t="n">
        <v>2.56040304</v>
      </c>
      <c r="V20" s="20" t="n">
        <v>0.0936618</v>
      </c>
    </row>
    <row r="21" spans="1:22">
      <c r="A21" s="15" t="s">
        <v>418</v>
      </c>
      <c r="B21" s="17" t="n">
        <v>5741</v>
      </c>
      <c r="C21" s="18">
        <f>(0.0/B21*100)</f>
        <v/>
      </c>
      <c r="D21" s="19" t="n">
        <v>5741</v>
      </c>
      <c r="E21" s="18" t="n">
        <v>19.377893</v>
      </c>
      <c r="F21" s="20" t="n">
        <v>3.03875489</v>
      </c>
      <c r="G21" s="18" t="n">
        <v>60.79629345</v>
      </c>
      <c r="H21" s="20" t="n">
        <v>3.76552097</v>
      </c>
      <c r="I21" s="18" t="n">
        <v>11.4027017</v>
      </c>
      <c r="J21" s="20" t="n">
        <v>2.29418356</v>
      </c>
      <c r="K21" s="18" t="n">
        <v>0</v>
      </c>
      <c r="L21" s="20" t="n">
        <v>0</v>
      </c>
      <c r="M21" s="18" t="n">
        <v>0</v>
      </c>
      <c r="N21" s="20" t="n">
        <v>0</v>
      </c>
      <c r="O21" s="18" t="s">
        <v>404</v>
      </c>
      <c r="P21" s="20" t="s">
        <v>404</v>
      </c>
      <c r="Q21" s="18" t="n">
        <v>0</v>
      </c>
      <c r="R21" s="20" t="n">
        <v>0</v>
      </c>
      <c r="S21" s="18" t="n">
        <v>0</v>
      </c>
      <c r="T21" s="20" t="n">
        <v>0</v>
      </c>
      <c r="U21" s="18" t="n">
        <v>8.423111840000001</v>
      </c>
      <c r="V21" s="20" t="n">
        <v>2.45105648</v>
      </c>
    </row>
    <row r="22" spans="1:22">
      <c r="A22" s="15" t="s">
        <v>419</v>
      </c>
      <c r="B22" s="17" t="n">
        <v>6598</v>
      </c>
      <c r="C22" s="18">
        <f>(0.0/B22*100)</f>
        <v/>
      </c>
      <c r="D22" s="19" t="n">
        <v>6598</v>
      </c>
      <c r="E22" s="18" t="n">
        <v>19.31162086</v>
      </c>
      <c r="F22" s="20" t="n">
        <v>3.15869574</v>
      </c>
      <c r="G22" s="18" t="n">
        <v>60.75823369</v>
      </c>
      <c r="H22" s="20" t="n">
        <v>4.03095506</v>
      </c>
      <c r="I22" s="18" t="n">
        <v>16.02163203</v>
      </c>
      <c r="J22" s="20" t="n">
        <v>3.18430727</v>
      </c>
      <c r="K22" s="18" t="n">
        <v>2.22945544</v>
      </c>
      <c r="L22" s="20" t="n">
        <v>1.29656694</v>
      </c>
      <c r="M22" s="18" t="n">
        <v>0</v>
      </c>
      <c r="N22" s="20" t="n">
        <v>0</v>
      </c>
      <c r="O22" s="18" t="s">
        <v>404</v>
      </c>
      <c r="P22" s="20" t="s">
        <v>404</v>
      </c>
      <c r="Q22" s="18" t="n">
        <v>0</v>
      </c>
      <c r="R22" s="20" t="n">
        <v>0</v>
      </c>
      <c r="S22" s="18" t="n">
        <v>0</v>
      </c>
      <c r="T22" s="20" t="n">
        <v>0</v>
      </c>
      <c r="U22" s="18" t="n">
        <v>1.67905798</v>
      </c>
      <c r="V22" s="20" t="n">
        <v>0.99818196</v>
      </c>
    </row>
    <row r="23" spans="1:22">
      <c r="A23" s="15" t="s">
        <v>420</v>
      </c>
      <c r="B23" s="17" t="n">
        <v>11583</v>
      </c>
      <c r="C23" s="18">
        <f>(3194.0/B23*100)</f>
        <v/>
      </c>
      <c r="D23" s="19" t="n">
        <v>8389</v>
      </c>
      <c r="E23" s="18" t="n">
        <v>25.41504481</v>
      </c>
      <c r="F23" s="20" t="n">
        <v>3.27551802</v>
      </c>
      <c r="G23" s="18" t="n">
        <v>57.59608574</v>
      </c>
      <c r="H23" s="20" t="n">
        <v>3.49882524</v>
      </c>
      <c r="I23" s="18" t="n">
        <v>11.89251871</v>
      </c>
      <c r="J23" s="20" t="n">
        <v>2.08164755</v>
      </c>
      <c r="K23" s="18" t="n">
        <v>0.7465345</v>
      </c>
      <c r="L23" s="20" t="n">
        <v>0.71193111</v>
      </c>
      <c r="M23" s="18" t="n">
        <v>0</v>
      </c>
      <c r="N23" s="20" t="n">
        <v>0</v>
      </c>
      <c r="O23" s="18" t="s">
        <v>404</v>
      </c>
      <c r="P23" s="20" t="s">
        <v>404</v>
      </c>
      <c r="Q23" s="18" t="n">
        <v>0</v>
      </c>
      <c r="R23" s="20" t="n">
        <v>0</v>
      </c>
      <c r="S23" s="18" t="n">
        <v>0</v>
      </c>
      <c r="T23" s="20" t="n">
        <v>0</v>
      </c>
      <c r="U23" s="18" t="n">
        <v>4.34981624</v>
      </c>
      <c r="V23" s="20" t="n">
        <v>1.57655714</v>
      </c>
    </row>
    <row r="24" spans="1:22">
      <c r="A24" s="15" t="s">
        <v>421</v>
      </c>
      <c r="B24" s="17" t="n">
        <v>6647</v>
      </c>
      <c r="C24" s="18">
        <f>(0.0/B24*100)</f>
        <v/>
      </c>
      <c r="D24" s="19" t="n">
        <v>6647</v>
      </c>
      <c r="E24" s="18" t="n">
        <v>15.99444112</v>
      </c>
      <c r="F24" s="20" t="n">
        <v>2.82781086</v>
      </c>
      <c r="G24" s="18" t="n">
        <v>66.47974843</v>
      </c>
      <c r="H24" s="20" t="n">
        <v>3.39652102</v>
      </c>
      <c r="I24" s="18" t="n">
        <v>15.03193801</v>
      </c>
      <c r="J24" s="20" t="n">
        <v>2.10467386</v>
      </c>
      <c r="K24" s="18" t="n">
        <v>2.49387243</v>
      </c>
      <c r="L24" s="20" t="n">
        <v>1.07534857</v>
      </c>
      <c r="M24" s="18" t="n">
        <v>0</v>
      </c>
      <c r="N24" s="20" t="n">
        <v>0</v>
      </c>
      <c r="O24" s="18" t="s">
        <v>404</v>
      </c>
      <c r="P24" s="20" t="s">
        <v>404</v>
      </c>
      <c r="Q24" s="18" t="n">
        <v>0</v>
      </c>
      <c r="R24" s="20" t="n">
        <v>0</v>
      </c>
      <c r="S24" s="18" t="n">
        <v>0</v>
      </c>
      <c r="T24" s="20" t="n">
        <v>0</v>
      </c>
      <c r="U24" s="18" t="n">
        <v>0</v>
      </c>
      <c r="V24" s="20" t="n">
        <v>0</v>
      </c>
    </row>
    <row r="25" spans="1:22">
      <c r="A25" s="15" t="s">
        <v>422</v>
      </c>
      <c r="B25" s="17" t="n">
        <v>5581</v>
      </c>
      <c r="C25" s="18">
        <f>(0.0/B25*100)</f>
        <v/>
      </c>
      <c r="D25" s="19" t="n">
        <v>5581</v>
      </c>
      <c r="E25" s="18" t="n">
        <v>17.87070814</v>
      </c>
      <c r="F25" s="20" t="n">
        <v>2.84015232</v>
      </c>
      <c r="G25" s="18" t="n">
        <v>48.71401514</v>
      </c>
      <c r="H25" s="20" t="n">
        <v>3.72289973</v>
      </c>
      <c r="I25" s="18" t="n">
        <v>27.01092696</v>
      </c>
      <c r="J25" s="20" t="n">
        <v>3.13433026</v>
      </c>
      <c r="K25" s="18" t="n">
        <v>5.74256359</v>
      </c>
      <c r="L25" s="20" t="n">
        <v>1.70192704</v>
      </c>
      <c r="M25" s="18" t="n">
        <v>0</v>
      </c>
      <c r="N25" s="20" t="n">
        <v>0</v>
      </c>
      <c r="O25" s="18" t="s">
        <v>404</v>
      </c>
      <c r="P25" s="20" t="s">
        <v>404</v>
      </c>
      <c r="Q25" s="18" t="n">
        <v>0</v>
      </c>
      <c r="R25" s="20" t="n">
        <v>0</v>
      </c>
      <c r="S25" s="18" t="n">
        <v>0</v>
      </c>
      <c r="T25" s="20" t="n">
        <v>0</v>
      </c>
      <c r="U25" s="18" t="n">
        <v>0.66178617</v>
      </c>
      <c r="V25" s="20" t="n">
        <v>0.66190471</v>
      </c>
    </row>
    <row r="26" spans="1:22">
      <c r="A26" s="15" t="s">
        <v>423</v>
      </c>
      <c r="B26" s="17" t="n">
        <v>4869</v>
      </c>
      <c r="C26" s="18">
        <f>(11.0/B26*100)</f>
        <v/>
      </c>
      <c r="D26" s="19" t="n">
        <v>4858</v>
      </c>
      <c r="E26" s="18" t="n">
        <v>14.05267454</v>
      </c>
      <c r="F26" s="20" t="n">
        <v>1.97212478</v>
      </c>
      <c r="G26" s="18" t="n">
        <v>56.95917403</v>
      </c>
      <c r="H26" s="20" t="n">
        <v>2.53702434</v>
      </c>
      <c r="I26" s="18" t="n">
        <v>25.86965861</v>
      </c>
      <c r="J26" s="20" t="n">
        <v>2.17668984</v>
      </c>
      <c r="K26" s="18" t="n">
        <v>1.82934307</v>
      </c>
      <c r="L26" s="20" t="n">
        <v>0.68885444</v>
      </c>
      <c r="M26" s="18" t="n">
        <v>0</v>
      </c>
      <c r="N26" s="20" t="n">
        <v>0</v>
      </c>
      <c r="O26" s="18" t="s">
        <v>404</v>
      </c>
      <c r="P26" s="20" t="s">
        <v>404</v>
      </c>
      <c r="Q26" s="18" t="n">
        <v>0</v>
      </c>
      <c r="R26" s="20" t="n">
        <v>0</v>
      </c>
      <c r="S26" s="18" t="n">
        <v>0</v>
      </c>
      <c r="T26" s="20" t="n">
        <v>0</v>
      </c>
      <c r="U26" s="18" t="n">
        <v>1.28914974</v>
      </c>
      <c r="V26" s="20" t="n">
        <v>0.74397298</v>
      </c>
    </row>
    <row r="27" spans="1:22">
      <c r="A27" s="15" t="s">
        <v>424</v>
      </c>
      <c r="B27" s="17" t="n">
        <v>5299</v>
      </c>
      <c r="C27" s="18">
        <f>(0.0/B27*100)</f>
        <v/>
      </c>
      <c r="D27" s="19" t="n">
        <v>5299</v>
      </c>
      <c r="E27" s="18" t="n">
        <v>9.03962314</v>
      </c>
      <c r="F27" s="20" t="n">
        <v>0.05550519</v>
      </c>
      <c r="G27" s="18" t="n">
        <v>67.83726463000001</v>
      </c>
      <c r="H27" s="20" t="n">
        <v>0.11211251</v>
      </c>
      <c r="I27" s="18" t="n">
        <v>21.64296526</v>
      </c>
      <c r="J27" s="20" t="n">
        <v>0.09043263</v>
      </c>
      <c r="K27" s="18" t="n">
        <v>1.48014697</v>
      </c>
      <c r="L27" s="20" t="n">
        <v>0.04374026</v>
      </c>
      <c r="M27" s="18" t="n">
        <v>0</v>
      </c>
      <c r="N27" s="20" t="n">
        <v>0</v>
      </c>
      <c r="O27" s="18" t="s">
        <v>404</v>
      </c>
      <c r="P27" s="20" t="s">
        <v>404</v>
      </c>
      <c r="Q27" s="18" t="n">
        <v>0</v>
      </c>
      <c r="R27" s="20" t="n">
        <v>0</v>
      </c>
      <c r="S27" s="18" t="n">
        <v>0</v>
      </c>
      <c r="T27" s="20" t="n">
        <v>0</v>
      </c>
      <c r="U27" s="18" t="n">
        <v>0</v>
      </c>
      <c r="V27" s="20" t="n">
        <v>0</v>
      </c>
    </row>
    <row r="28" spans="1:22">
      <c r="A28" s="15" t="s">
        <v>425</v>
      </c>
      <c r="B28" s="17" t="n">
        <v>7568</v>
      </c>
      <c r="C28" s="18">
        <f>(0.0/B28*100)</f>
        <v/>
      </c>
      <c r="D28" s="19" t="n">
        <v>7568</v>
      </c>
      <c r="E28" s="18" t="n">
        <v>26.2900661</v>
      </c>
      <c r="F28" s="20" t="n">
        <v>2.52572728</v>
      </c>
      <c r="G28" s="18" t="n">
        <v>63.07898297</v>
      </c>
      <c r="H28" s="20" t="n">
        <v>3.0815667</v>
      </c>
      <c r="I28" s="18" t="n">
        <v>9.38737261</v>
      </c>
      <c r="J28" s="20" t="n">
        <v>1.96705581</v>
      </c>
      <c r="K28" s="18" t="n">
        <v>1.24357833</v>
      </c>
      <c r="L28" s="20" t="n">
        <v>0.59017661</v>
      </c>
      <c r="M28" s="18" t="n">
        <v>0</v>
      </c>
      <c r="N28" s="20" t="n">
        <v>0</v>
      </c>
      <c r="O28" s="18" t="s">
        <v>404</v>
      </c>
      <c r="P28" s="20" t="s">
        <v>404</v>
      </c>
      <c r="Q28" s="18" t="n">
        <v>0</v>
      </c>
      <c r="R28" s="20" t="n">
        <v>0</v>
      </c>
      <c r="S28" s="18" t="n">
        <v>0</v>
      </c>
      <c r="T28" s="20" t="n">
        <v>0</v>
      </c>
      <c r="U28" s="18" t="n">
        <v>0</v>
      </c>
      <c r="V28" s="20" t="n">
        <v>0</v>
      </c>
    </row>
    <row r="29" spans="1:22">
      <c r="A29" s="15" t="s">
        <v>426</v>
      </c>
      <c r="B29" s="17" t="n">
        <v>5385</v>
      </c>
      <c r="C29" s="18">
        <f>(1123.0/B29*100)</f>
        <v/>
      </c>
      <c r="D29" s="19" t="n">
        <v>4262</v>
      </c>
      <c r="E29" s="18" t="n">
        <v>5.82016047</v>
      </c>
      <c r="F29" s="20" t="n">
        <v>2.13758193</v>
      </c>
      <c r="G29" s="18" t="n">
        <v>43.05473023</v>
      </c>
      <c r="H29" s="20" t="n">
        <v>4.35005876</v>
      </c>
      <c r="I29" s="18" t="n">
        <v>17.96627268</v>
      </c>
      <c r="J29" s="20" t="n">
        <v>3.43389399</v>
      </c>
      <c r="K29" s="18" t="n">
        <v>1.69304179</v>
      </c>
      <c r="L29" s="20" t="n">
        <v>1.15492863</v>
      </c>
      <c r="M29" s="18" t="n">
        <v>0</v>
      </c>
      <c r="N29" s="20" t="n">
        <v>0</v>
      </c>
      <c r="O29" s="18" t="s">
        <v>404</v>
      </c>
      <c r="P29" s="20" t="s">
        <v>404</v>
      </c>
      <c r="Q29" s="18" t="n">
        <v>0</v>
      </c>
      <c r="R29" s="20" t="n">
        <v>0</v>
      </c>
      <c r="S29" s="18" t="n">
        <v>0</v>
      </c>
      <c r="T29" s="20" t="n">
        <v>0</v>
      </c>
      <c r="U29" s="18" t="n">
        <v>31.46579483</v>
      </c>
      <c r="V29" s="20" t="n">
        <v>4.44856568</v>
      </c>
    </row>
    <row r="30" spans="1:22">
      <c r="A30" s="15" t="s">
        <v>427</v>
      </c>
      <c r="B30" s="17" t="n">
        <v>4520</v>
      </c>
      <c r="C30" s="18">
        <f>(1105.0/B30*100)</f>
        <v/>
      </c>
      <c r="D30" s="19" t="n">
        <v>3415</v>
      </c>
      <c r="E30" s="18" t="n">
        <v>19.89314943</v>
      </c>
      <c r="F30" s="20" t="n">
        <v>2.9075356</v>
      </c>
      <c r="G30" s="18" t="n">
        <v>70.66344151</v>
      </c>
      <c r="H30" s="20" t="n">
        <v>3.14775989</v>
      </c>
      <c r="I30" s="18" t="n">
        <v>7.33388802</v>
      </c>
      <c r="J30" s="20" t="n">
        <v>1.80463405</v>
      </c>
      <c r="K30" s="18" t="n">
        <v>1.03728485</v>
      </c>
      <c r="L30" s="20" t="n">
        <v>0.69243522</v>
      </c>
      <c r="M30" s="18" t="n">
        <v>0</v>
      </c>
      <c r="N30" s="20" t="n">
        <v>0</v>
      </c>
      <c r="O30" s="18" t="s">
        <v>404</v>
      </c>
      <c r="P30" s="20" t="s">
        <v>404</v>
      </c>
      <c r="Q30" s="18" t="n">
        <v>0</v>
      </c>
      <c r="R30" s="20" t="n">
        <v>0</v>
      </c>
      <c r="S30" s="18" t="n">
        <v>0</v>
      </c>
      <c r="T30" s="20" t="n">
        <v>0</v>
      </c>
      <c r="U30" s="18" t="n">
        <v>1.07223619</v>
      </c>
      <c r="V30" s="20" t="n">
        <v>1.0434474</v>
      </c>
    </row>
    <row r="31" spans="1:22">
      <c r="A31" s="15" t="s">
        <v>428</v>
      </c>
      <c r="B31" s="17" t="n">
        <v>5456</v>
      </c>
      <c r="C31" s="18">
        <f>(502.0/B31*100)</f>
        <v/>
      </c>
      <c r="D31" s="19" t="n">
        <v>4954</v>
      </c>
      <c r="E31" s="18" t="n">
        <v>8.17784223</v>
      </c>
      <c r="F31" s="20" t="n">
        <v>1.99857164</v>
      </c>
      <c r="G31" s="18" t="n">
        <v>60.33362869</v>
      </c>
      <c r="H31" s="20" t="n">
        <v>3.45621133</v>
      </c>
      <c r="I31" s="18" t="n">
        <v>19.29077125</v>
      </c>
      <c r="J31" s="20" t="n">
        <v>2.64585352</v>
      </c>
      <c r="K31" s="18" t="n">
        <v>0.51245507</v>
      </c>
      <c r="L31" s="20" t="n">
        <v>0.49309003</v>
      </c>
      <c r="M31" s="18" t="n">
        <v>0</v>
      </c>
      <c r="N31" s="20" t="n">
        <v>0</v>
      </c>
      <c r="O31" s="18" t="s">
        <v>404</v>
      </c>
      <c r="P31" s="20" t="s">
        <v>404</v>
      </c>
      <c r="Q31" s="18" t="n">
        <v>0</v>
      </c>
      <c r="R31" s="20" t="n">
        <v>0</v>
      </c>
      <c r="S31" s="18" t="n">
        <v>0</v>
      </c>
      <c r="T31" s="20" t="n">
        <v>0</v>
      </c>
      <c r="U31" s="18" t="n">
        <v>11.68530277</v>
      </c>
      <c r="V31" s="20" t="n">
        <v>2.22027198</v>
      </c>
    </row>
    <row r="32" spans="1:22">
      <c r="A32" s="15" t="s">
        <v>429</v>
      </c>
      <c r="B32" s="17" t="n">
        <v>4478</v>
      </c>
      <c r="C32" s="18">
        <f>(0.0/B32*100)</f>
        <v/>
      </c>
      <c r="D32" s="19" t="n">
        <v>4478</v>
      </c>
      <c r="E32" s="18" t="n">
        <v>22.87858338</v>
      </c>
      <c r="F32" s="20" t="n">
        <v>3.23118989</v>
      </c>
      <c r="G32" s="18" t="n">
        <v>59.57985663</v>
      </c>
      <c r="H32" s="20" t="n">
        <v>4.14581301</v>
      </c>
      <c r="I32" s="18" t="n">
        <v>16.1524462</v>
      </c>
      <c r="J32" s="20" t="n">
        <v>2.99729004</v>
      </c>
      <c r="K32" s="18" t="n">
        <v>0.68928798</v>
      </c>
      <c r="L32" s="20" t="n">
        <v>0.68646039</v>
      </c>
      <c r="M32" s="18" t="n">
        <v>0</v>
      </c>
      <c r="N32" s="20" t="n">
        <v>0</v>
      </c>
      <c r="O32" s="18" t="s">
        <v>404</v>
      </c>
      <c r="P32" s="20" t="s">
        <v>404</v>
      </c>
      <c r="Q32" s="18" t="n">
        <v>0</v>
      </c>
      <c r="R32" s="20" t="n">
        <v>0</v>
      </c>
      <c r="S32" s="18" t="n">
        <v>0</v>
      </c>
      <c r="T32" s="20" t="n">
        <v>0</v>
      </c>
      <c r="U32" s="18" t="n">
        <v>0.69982581</v>
      </c>
      <c r="V32" s="20" t="n">
        <v>0.6742926299999999</v>
      </c>
    </row>
    <row r="33" spans="1:22">
      <c r="A33" s="15" t="s">
        <v>430</v>
      </c>
      <c r="B33" s="17" t="n">
        <v>7325</v>
      </c>
      <c r="C33" s="18">
        <f>(29.0/B33*100)</f>
        <v/>
      </c>
      <c r="D33" s="19" t="n">
        <v>7296</v>
      </c>
      <c r="E33" s="18" t="n">
        <v>10.5549824</v>
      </c>
      <c r="F33" s="20" t="n">
        <v>1.89901694</v>
      </c>
      <c r="G33" s="18" t="n">
        <v>58.22141653</v>
      </c>
      <c r="H33" s="20" t="n">
        <v>3.72352272</v>
      </c>
      <c r="I33" s="18" t="n">
        <v>25.97060766</v>
      </c>
      <c r="J33" s="20" t="n">
        <v>3.38760635</v>
      </c>
      <c r="K33" s="18" t="n">
        <v>5.08761753</v>
      </c>
      <c r="L33" s="20" t="n">
        <v>1.56493563</v>
      </c>
      <c r="M33" s="18" t="n">
        <v>0</v>
      </c>
      <c r="N33" s="20" t="n">
        <v>0</v>
      </c>
      <c r="O33" s="18" t="s">
        <v>404</v>
      </c>
      <c r="P33" s="20" t="s">
        <v>404</v>
      </c>
      <c r="Q33" s="18" t="n">
        <v>0</v>
      </c>
      <c r="R33" s="20" t="n">
        <v>0</v>
      </c>
      <c r="S33" s="18" t="n">
        <v>0</v>
      </c>
      <c r="T33" s="20" t="n">
        <v>0</v>
      </c>
      <c r="U33" s="18" t="n">
        <v>0.16537588</v>
      </c>
      <c r="V33" s="20" t="n">
        <v>0.18108633</v>
      </c>
    </row>
    <row r="34" spans="1:22">
      <c r="A34" s="15" t="s">
        <v>431</v>
      </c>
      <c r="B34" s="17" t="n">
        <v>6350</v>
      </c>
      <c r="C34" s="18">
        <f>(0.0/B34*100)</f>
        <v/>
      </c>
      <c r="D34" s="19" t="n">
        <v>6350</v>
      </c>
      <c r="E34" s="18" t="n">
        <v>20.93109249</v>
      </c>
      <c r="F34" s="20" t="n">
        <v>2.63810008</v>
      </c>
      <c r="G34" s="18" t="n">
        <v>55.13738641</v>
      </c>
      <c r="H34" s="20" t="n">
        <v>3.15751617</v>
      </c>
      <c r="I34" s="18" t="n">
        <v>21.26946244</v>
      </c>
      <c r="J34" s="20" t="n">
        <v>2.76690899</v>
      </c>
      <c r="K34" s="18" t="n">
        <v>2.15825312</v>
      </c>
      <c r="L34" s="20" t="n">
        <v>0.87179619</v>
      </c>
      <c r="M34" s="18" t="n">
        <v>0</v>
      </c>
      <c r="N34" s="20" t="n">
        <v>0</v>
      </c>
      <c r="O34" s="18" t="s">
        <v>404</v>
      </c>
      <c r="P34" s="20" t="s">
        <v>404</v>
      </c>
      <c r="Q34" s="18" t="n">
        <v>0</v>
      </c>
      <c r="R34" s="20" t="n">
        <v>0</v>
      </c>
      <c r="S34" s="18" t="n">
        <v>0</v>
      </c>
      <c r="T34" s="20" t="n">
        <v>0</v>
      </c>
      <c r="U34" s="18" t="n">
        <v>0.50380555</v>
      </c>
      <c r="V34" s="20" t="n">
        <v>0.31266128</v>
      </c>
    </row>
    <row r="35" spans="1:22">
      <c r="A35" s="15" t="s">
        <v>432</v>
      </c>
      <c r="B35" s="17" t="n">
        <v>6406</v>
      </c>
      <c r="C35" s="18">
        <f>(443.0/B35*100)</f>
        <v/>
      </c>
      <c r="D35" s="19" t="n">
        <v>5963</v>
      </c>
      <c r="E35" s="18" t="n">
        <v>30.1343851</v>
      </c>
      <c r="F35" s="20" t="n">
        <v>0.29301176</v>
      </c>
      <c r="G35" s="18" t="n">
        <v>49.94588687</v>
      </c>
      <c r="H35" s="20" t="n">
        <v>0.70931742</v>
      </c>
      <c r="I35" s="18" t="n">
        <v>15.71688859</v>
      </c>
      <c r="J35" s="20" t="n">
        <v>0.65916781</v>
      </c>
      <c r="K35" s="18" t="n">
        <v>1.3681635</v>
      </c>
      <c r="L35" s="20" t="n">
        <v>0.15355219</v>
      </c>
      <c r="M35" s="18" t="n">
        <v>0</v>
      </c>
      <c r="N35" s="20" t="n">
        <v>0</v>
      </c>
      <c r="O35" s="18" t="s">
        <v>404</v>
      </c>
      <c r="P35" s="20" t="s">
        <v>404</v>
      </c>
      <c r="Q35" s="18" t="n">
        <v>0</v>
      </c>
      <c r="R35" s="20" t="n">
        <v>0</v>
      </c>
      <c r="S35" s="18" t="n">
        <v>0</v>
      </c>
      <c r="T35" s="20" t="n">
        <v>0</v>
      </c>
      <c r="U35" s="18" t="n">
        <v>2.83467594</v>
      </c>
      <c r="V35" s="20" t="n">
        <v>0.10912848</v>
      </c>
    </row>
    <row r="36" spans="1:22">
      <c r="A36" s="15" t="s">
        <v>433</v>
      </c>
      <c r="B36" s="17" t="n">
        <v>6736</v>
      </c>
      <c r="C36" s="18">
        <f>(10.0/B36*100)</f>
        <v/>
      </c>
      <c r="D36" s="19" t="n">
        <v>6726</v>
      </c>
      <c r="E36" s="18" t="n">
        <v>12.98573568</v>
      </c>
      <c r="F36" s="20" t="n">
        <v>2.00985677</v>
      </c>
      <c r="G36" s="18" t="n">
        <v>60.85455287</v>
      </c>
      <c r="H36" s="20" t="n">
        <v>3.24297474</v>
      </c>
      <c r="I36" s="18" t="n">
        <v>20.80574881</v>
      </c>
      <c r="J36" s="20" t="n">
        <v>2.61256339</v>
      </c>
      <c r="K36" s="18" t="n">
        <v>4.66177829</v>
      </c>
      <c r="L36" s="20" t="n">
        <v>1.80780534</v>
      </c>
      <c r="M36" s="18" t="n">
        <v>0</v>
      </c>
      <c r="N36" s="20" t="n">
        <v>0</v>
      </c>
      <c r="O36" s="18" t="s">
        <v>404</v>
      </c>
      <c r="P36" s="20" t="s">
        <v>404</v>
      </c>
      <c r="Q36" s="18" t="n">
        <v>0</v>
      </c>
      <c r="R36" s="20" t="n">
        <v>0</v>
      </c>
      <c r="S36" s="18" t="n">
        <v>0</v>
      </c>
      <c r="T36" s="20" t="n">
        <v>0</v>
      </c>
      <c r="U36" s="18" t="n">
        <v>0.69218434</v>
      </c>
      <c r="V36" s="20" t="n">
        <v>0.83226328</v>
      </c>
    </row>
    <row r="37" spans="1:22">
      <c r="A37" s="15" t="s">
        <v>434</v>
      </c>
      <c r="B37" s="17" t="n">
        <v>5458</v>
      </c>
      <c r="C37" s="18">
        <f>(0.0/B37*100)</f>
        <v/>
      </c>
      <c r="D37" s="19" t="n">
        <v>5458</v>
      </c>
      <c r="E37" s="18" t="n">
        <v>19.32512782</v>
      </c>
      <c r="F37" s="20" t="n">
        <v>2.80363001</v>
      </c>
      <c r="G37" s="18" t="n">
        <v>60.48104838</v>
      </c>
      <c r="H37" s="20" t="n">
        <v>3.69792166</v>
      </c>
      <c r="I37" s="18" t="n">
        <v>16.31574783</v>
      </c>
      <c r="J37" s="20" t="n">
        <v>2.75153502</v>
      </c>
      <c r="K37" s="18" t="n">
        <v>2.69690228</v>
      </c>
      <c r="L37" s="20" t="n">
        <v>1.14578379</v>
      </c>
      <c r="M37" s="18" t="n">
        <v>0</v>
      </c>
      <c r="N37" s="20" t="n">
        <v>0</v>
      </c>
      <c r="O37" s="18" t="s">
        <v>404</v>
      </c>
      <c r="P37" s="20" t="s">
        <v>404</v>
      </c>
      <c r="Q37" s="18" t="n">
        <v>0</v>
      </c>
      <c r="R37" s="20" t="n">
        <v>0</v>
      </c>
      <c r="S37" s="18" t="n">
        <v>0</v>
      </c>
      <c r="T37" s="20" t="n">
        <v>0</v>
      </c>
      <c r="U37" s="18" t="n">
        <v>1.18117369</v>
      </c>
      <c r="V37" s="20" t="n">
        <v>0.80737173</v>
      </c>
    </row>
    <row r="38" spans="1:22">
      <c r="A38" s="15" t="s">
        <v>435</v>
      </c>
      <c r="B38" s="17" t="n">
        <v>5860</v>
      </c>
      <c r="C38" s="18">
        <f>(268.0/B38*100)</f>
        <v/>
      </c>
      <c r="D38" s="19" t="n">
        <v>5592</v>
      </c>
      <c r="E38" s="18" t="n">
        <v>17.71133999</v>
      </c>
      <c r="F38" s="20" t="n">
        <v>2.70567107</v>
      </c>
      <c r="G38" s="18" t="n">
        <v>65.93962985</v>
      </c>
      <c r="H38" s="20" t="n">
        <v>3.95619543</v>
      </c>
      <c r="I38" s="18" t="n">
        <v>13.76897395</v>
      </c>
      <c r="J38" s="20" t="n">
        <v>3.19137289</v>
      </c>
      <c r="K38" s="18" t="n">
        <v>1.19986757</v>
      </c>
      <c r="L38" s="20" t="n">
        <v>0.73362318</v>
      </c>
      <c r="M38" s="18" t="n">
        <v>0</v>
      </c>
      <c r="N38" s="20" t="n">
        <v>0</v>
      </c>
      <c r="O38" s="18" t="s">
        <v>404</v>
      </c>
      <c r="P38" s="20" t="s">
        <v>404</v>
      </c>
      <c r="Q38" s="18" t="n">
        <v>0</v>
      </c>
      <c r="R38" s="20" t="n">
        <v>0</v>
      </c>
      <c r="S38" s="18" t="n">
        <v>0</v>
      </c>
      <c r="T38" s="20" t="n">
        <v>0</v>
      </c>
      <c r="U38" s="18" t="n">
        <v>1.38018865</v>
      </c>
      <c r="V38" s="20" t="n">
        <v>0.78401875</v>
      </c>
    </row>
    <row r="39" spans="1:22">
      <c r="A39" s="15" t="s">
        <v>436</v>
      </c>
      <c r="B39" s="17" t="n">
        <v>5895</v>
      </c>
      <c r="C39" s="18">
        <f>(0.0/B39*100)</f>
        <v/>
      </c>
      <c r="D39" s="19" t="n">
        <v>5895</v>
      </c>
      <c r="E39" s="18" t="n">
        <v>15.86716859</v>
      </c>
      <c r="F39" s="20" t="n">
        <v>2.88296729</v>
      </c>
      <c r="G39" s="18" t="n">
        <v>60.77883159</v>
      </c>
      <c r="H39" s="20" t="n">
        <v>4.11474388</v>
      </c>
      <c r="I39" s="18" t="n">
        <v>19.31760003</v>
      </c>
      <c r="J39" s="20" t="n">
        <v>3.48374419</v>
      </c>
      <c r="K39" s="18" t="n">
        <v>3.85599308</v>
      </c>
      <c r="L39" s="20" t="n">
        <v>1.661385</v>
      </c>
      <c r="M39" s="18" t="n">
        <v>0</v>
      </c>
      <c r="N39" s="20" t="n">
        <v>0</v>
      </c>
      <c r="O39" s="18" t="s">
        <v>404</v>
      </c>
      <c r="P39" s="20" t="s">
        <v>404</v>
      </c>
      <c r="Q39" s="18" t="n">
        <v>0</v>
      </c>
      <c r="R39" s="20" t="n">
        <v>0</v>
      </c>
      <c r="S39" s="18" t="n">
        <v>0</v>
      </c>
      <c r="T39" s="20" t="n">
        <v>0</v>
      </c>
      <c r="U39" s="18" t="n">
        <v>0.1804067</v>
      </c>
      <c r="V39" s="20" t="n">
        <v>0.18164635</v>
      </c>
    </row>
    <row r="40" spans="1:22">
      <c r="A40" s="15" t="s">
        <v>437</v>
      </c>
      <c r="B40" s="17" t="n">
        <v>14157</v>
      </c>
      <c r="C40" s="18">
        <f>(3029.0/B40*100)</f>
        <v/>
      </c>
      <c r="D40" s="19" t="n">
        <v>11128</v>
      </c>
      <c r="E40" s="18" t="n">
        <v>16.77093042</v>
      </c>
      <c r="F40" s="20" t="n">
        <v>2.49402191</v>
      </c>
      <c r="G40" s="18" t="n">
        <v>67.10991012</v>
      </c>
      <c r="H40" s="20" t="n">
        <v>3.11384933</v>
      </c>
      <c r="I40" s="18" t="n">
        <v>12.40528739</v>
      </c>
      <c r="J40" s="20" t="n">
        <v>2.19920514</v>
      </c>
      <c r="K40" s="18" t="n">
        <v>0.06749788</v>
      </c>
      <c r="L40" s="20" t="n">
        <v>0.06842996</v>
      </c>
      <c r="M40" s="18" t="n">
        <v>0</v>
      </c>
      <c r="N40" s="20" t="n">
        <v>0</v>
      </c>
      <c r="O40" s="18" t="s">
        <v>404</v>
      </c>
      <c r="P40" s="20" t="s">
        <v>404</v>
      </c>
      <c r="Q40" s="18" t="n">
        <v>0</v>
      </c>
      <c r="R40" s="20" t="n">
        <v>0</v>
      </c>
      <c r="S40" s="18" t="n">
        <v>0</v>
      </c>
      <c r="T40" s="20" t="n">
        <v>0</v>
      </c>
      <c r="U40" s="18" t="n">
        <v>3.64637419</v>
      </c>
      <c r="V40" s="20" t="n">
        <v>1.08137421</v>
      </c>
    </row>
    <row r="41" spans="1:22">
      <c r="A41" s="15" t="s">
        <v>438</v>
      </c>
      <c r="B41" s="17" t="n">
        <v>5712</v>
      </c>
      <c r="C41" s="18">
        <f>(138.0/B41*100)</f>
        <v/>
      </c>
      <c r="D41" s="19" t="n">
        <v>5574</v>
      </c>
      <c r="E41" s="18" t="n">
        <v>17.64872699</v>
      </c>
      <c r="F41" s="20" t="n">
        <v>3.13486129</v>
      </c>
      <c r="G41" s="18" t="n">
        <v>63.21920558</v>
      </c>
      <c r="H41" s="20" t="n">
        <v>3.77465926</v>
      </c>
      <c r="I41" s="18" t="n">
        <v>13.12304227</v>
      </c>
      <c r="J41" s="20" t="n">
        <v>2.94977657</v>
      </c>
      <c r="K41" s="18" t="n">
        <v>5.11486954</v>
      </c>
      <c r="L41" s="20" t="n">
        <v>2.12403856</v>
      </c>
      <c r="M41" s="18" t="n">
        <v>0</v>
      </c>
      <c r="N41" s="20" t="n">
        <v>0</v>
      </c>
      <c r="O41" s="18" t="s">
        <v>404</v>
      </c>
      <c r="P41" s="20" t="s">
        <v>404</v>
      </c>
      <c r="Q41" s="18" t="n">
        <v>0</v>
      </c>
      <c r="R41" s="20" t="n">
        <v>0</v>
      </c>
      <c r="S41" s="18" t="n">
        <v>0</v>
      </c>
      <c r="T41" s="20" t="n">
        <v>0</v>
      </c>
      <c r="U41" s="18" t="n">
        <v>0.89415562</v>
      </c>
      <c r="V41" s="20" t="n">
        <v>0.81012368</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43.28822909</v>
      </c>
      <c r="F44" s="20" t="n">
        <v>3.64033334</v>
      </c>
      <c r="G44" s="18" t="n">
        <v>44.38064291</v>
      </c>
      <c r="H44" s="20" t="n">
        <v>3.83802678</v>
      </c>
      <c r="I44" s="18" t="n">
        <v>10.27906454</v>
      </c>
      <c r="J44" s="20" t="n">
        <v>2.12837928</v>
      </c>
      <c r="K44" s="18" t="n">
        <v>1.10396143</v>
      </c>
      <c r="L44" s="20" t="n">
        <v>0.78505802</v>
      </c>
      <c r="M44" s="18" t="n">
        <v>0</v>
      </c>
      <c r="N44" s="20" t="n">
        <v>0</v>
      </c>
      <c r="O44" s="18" t="s">
        <v>404</v>
      </c>
      <c r="P44" s="20" t="s">
        <v>404</v>
      </c>
      <c r="Q44" s="18" t="n">
        <v>0</v>
      </c>
      <c r="R44" s="20" t="n">
        <v>0</v>
      </c>
      <c r="S44" s="18" t="n">
        <v>0.27153023</v>
      </c>
      <c r="T44" s="20" t="n">
        <v>0.27230769</v>
      </c>
      <c r="U44" s="18" t="n">
        <v>0.6765717999999999</v>
      </c>
      <c r="V44" s="20" t="n">
        <v>0.15192744</v>
      </c>
    </row>
    <row r="45" spans="1:22">
      <c r="A45" s="15" t="s">
        <v>442</v>
      </c>
      <c r="B45" s="17" t="n">
        <v>5519</v>
      </c>
      <c r="C45" s="18">
        <f>(0.0/B45*100)</f>
        <v/>
      </c>
      <c r="D45" s="19" t="n">
        <v>5519</v>
      </c>
      <c r="E45" s="18" t="n">
        <v>18.32791792</v>
      </c>
      <c r="F45" s="20" t="n">
        <v>3.24323727</v>
      </c>
      <c r="G45" s="18" t="n">
        <v>46.32160845</v>
      </c>
      <c r="H45" s="20" t="n">
        <v>4.43146183</v>
      </c>
      <c r="I45" s="18" t="n">
        <v>20.64133177</v>
      </c>
      <c r="J45" s="20" t="n">
        <v>3.52632223</v>
      </c>
      <c r="K45" s="18" t="n">
        <v>12.8633106</v>
      </c>
      <c r="L45" s="20" t="n">
        <v>2.85095958</v>
      </c>
      <c r="M45" s="18" t="n">
        <v>0</v>
      </c>
      <c r="N45" s="20" t="n">
        <v>0</v>
      </c>
      <c r="O45" s="18" t="s">
        <v>404</v>
      </c>
      <c r="P45" s="20" t="s">
        <v>404</v>
      </c>
      <c r="Q45" s="18" t="n">
        <v>0</v>
      </c>
      <c r="R45" s="20" t="n">
        <v>0</v>
      </c>
      <c r="S45" s="18" t="n">
        <v>0</v>
      </c>
      <c r="T45" s="20" t="n">
        <v>0</v>
      </c>
      <c r="U45" s="18" t="n">
        <v>1.84583126</v>
      </c>
      <c r="V45" s="20" t="n">
        <v>1.08809432</v>
      </c>
    </row>
    <row r="46" spans="1:22">
      <c r="A46" s="15" t="s">
        <v>443</v>
      </c>
      <c r="B46" s="17" t="n">
        <v>23141</v>
      </c>
      <c r="C46" s="18">
        <f>(4196.0/B46*100)</f>
        <v/>
      </c>
      <c r="D46" s="19" t="n">
        <v>18945</v>
      </c>
      <c r="E46" s="18" t="n">
        <v>10.06666588</v>
      </c>
      <c r="F46" s="20" t="n">
        <v>1.57786038</v>
      </c>
      <c r="G46" s="18" t="n">
        <v>41.05245313</v>
      </c>
      <c r="H46" s="20" t="n">
        <v>2.75277167</v>
      </c>
      <c r="I46" s="18" t="n">
        <v>32.37929575</v>
      </c>
      <c r="J46" s="20" t="n">
        <v>2.44630841</v>
      </c>
      <c r="K46" s="18" t="n">
        <v>9.53124395</v>
      </c>
      <c r="L46" s="20" t="n">
        <v>1.45070892</v>
      </c>
      <c r="M46" s="18" t="n">
        <v>0</v>
      </c>
      <c r="N46" s="20" t="n">
        <v>0</v>
      </c>
      <c r="O46" s="18" t="s">
        <v>404</v>
      </c>
      <c r="P46" s="20" t="s">
        <v>404</v>
      </c>
      <c r="Q46" s="18" t="n">
        <v>0</v>
      </c>
      <c r="R46" s="20" t="n">
        <v>0</v>
      </c>
      <c r="S46" s="18" t="n">
        <v>0</v>
      </c>
      <c r="T46" s="20" t="n">
        <v>0</v>
      </c>
      <c r="U46" s="18" t="n">
        <v>6.9703413</v>
      </c>
      <c r="V46" s="20" t="n">
        <v>1.09449326</v>
      </c>
    </row>
    <row r="47" spans="1:22">
      <c r="A47" s="15" t="s">
        <v>444</v>
      </c>
      <c r="B47" s="17" t="n">
        <v>5928</v>
      </c>
      <c r="C47" s="18">
        <f>(0.0/B47*100)</f>
        <v/>
      </c>
      <c r="D47" s="19" t="n">
        <v>5928</v>
      </c>
      <c r="E47" s="18" t="n">
        <v>38.0433862</v>
      </c>
      <c r="F47" s="20" t="n">
        <v>3.65688122</v>
      </c>
      <c r="G47" s="18" t="n">
        <v>31.12685446</v>
      </c>
      <c r="H47" s="20" t="n">
        <v>3.97017288</v>
      </c>
      <c r="I47" s="18" t="n">
        <v>21.81290931</v>
      </c>
      <c r="J47" s="20" t="n">
        <v>3.09054766</v>
      </c>
      <c r="K47" s="18" t="n">
        <v>6.30888153</v>
      </c>
      <c r="L47" s="20" t="n">
        <v>1.9507676</v>
      </c>
      <c r="M47" s="18" t="n">
        <v>0</v>
      </c>
      <c r="N47" s="20" t="n">
        <v>0</v>
      </c>
      <c r="O47" s="18" t="s">
        <v>404</v>
      </c>
      <c r="P47" s="20" t="s">
        <v>404</v>
      </c>
      <c r="Q47" s="18" t="n">
        <v>0</v>
      </c>
      <c r="R47" s="20" t="n">
        <v>0</v>
      </c>
      <c r="S47" s="18" t="n">
        <v>0</v>
      </c>
      <c r="T47" s="20" t="n">
        <v>0</v>
      </c>
      <c r="U47" s="18" t="n">
        <v>2.70796851</v>
      </c>
      <c r="V47" s="20" t="n">
        <v>1.31660743</v>
      </c>
    </row>
    <row r="48" spans="1:22">
      <c r="A48" s="15" t="s">
        <v>445</v>
      </c>
      <c r="B48" s="17" t="n">
        <v>9841</v>
      </c>
      <c r="C48" s="18">
        <f>(40.0/B48*100)</f>
        <v/>
      </c>
      <c r="D48" s="19" t="n">
        <v>9801</v>
      </c>
      <c r="E48" s="18" t="n">
        <v>23.47976713</v>
      </c>
      <c r="F48" s="20" t="n">
        <v>3.10958366</v>
      </c>
      <c r="G48" s="18" t="n">
        <v>30.07842061</v>
      </c>
      <c r="H48" s="20" t="n">
        <v>3.7250974</v>
      </c>
      <c r="I48" s="18" t="n">
        <v>27.24939904</v>
      </c>
      <c r="J48" s="20" t="n">
        <v>3.17677891</v>
      </c>
      <c r="K48" s="18" t="n">
        <v>18.89038243</v>
      </c>
      <c r="L48" s="20" t="n">
        <v>3.60276909</v>
      </c>
      <c r="M48" s="18" t="n">
        <v>0</v>
      </c>
      <c r="N48" s="20" t="n">
        <v>0</v>
      </c>
      <c r="O48" s="18" t="s">
        <v>404</v>
      </c>
      <c r="P48" s="20" t="s">
        <v>404</v>
      </c>
      <c r="Q48" s="18" t="n">
        <v>0</v>
      </c>
      <c r="R48" s="20" t="n">
        <v>0</v>
      </c>
      <c r="S48" s="18" t="n">
        <v>0</v>
      </c>
      <c r="T48" s="20" t="n">
        <v>0</v>
      </c>
      <c r="U48" s="18" t="n">
        <v>0.30203079</v>
      </c>
      <c r="V48" s="20" t="n">
        <v>0.29169305</v>
      </c>
    </row>
    <row r="49" spans="1:22">
      <c r="A49" s="15" t="s">
        <v>446</v>
      </c>
      <c r="B49" s="17" t="n">
        <v>6349</v>
      </c>
      <c r="C49" s="18">
        <f>(52.0/B49*100)</f>
        <v/>
      </c>
      <c r="D49" s="19" t="n">
        <v>6297</v>
      </c>
      <c r="E49" s="18" t="n">
        <v>28.62148196</v>
      </c>
      <c r="F49" s="20" t="n">
        <v>2.89799929</v>
      </c>
      <c r="G49" s="18" t="n">
        <v>56.65294381</v>
      </c>
      <c r="H49" s="20" t="n">
        <v>3.35114563</v>
      </c>
      <c r="I49" s="18" t="n">
        <v>11.03461742</v>
      </c>
      <c r="J49" s="20" t="n">
        <v>2.10307826</v>
      </c>
      <c r="K49" s="18" t="n">
        <v>3.62420862</v>
      </c>
      <c r="L49" s="20" t="n">
        <v>1.40582299</v>
      </c>
      <c r="M49" s="18" t="n">
        <v>0</v>
      </c>
      <c r="N49" s="20" t="n">
        <v>0</v>
      </c>
      <c r="O49" s="18" t="s">
        <v>404</v>
      </c>
      <c r="P49" s="20" t="s">
        <v>404</v>
      </c>
      <c r="Q49" s="18" t="n">
        <v>0</v>
      </c>
      <c r="R49" s="20" t="n">
        <v>0</v>
      </c>
      <c r="S49" s="18" t="n">
        <v>0</v>
      </c>
      <c r="T49" s="20" t="n">
        <v>0</v>
      </c>
      <c r="U49" s="18" t="n">
        <v>0.06674818</v>
      </c>
      <c r="V49" s="20" t="n">
        <v>0.06688015</v>
      </c>
    </row>
    <row r="50" spans="1:22">
      <c r="A50" s="15" t="s">
        <v>447</v>
      </c>
      <c r="B50" s="17" t="n">
        <v>11795</v>
      </c>
      <c r="C50" s="18">
        <f>(1031.0/B50*100)</f>
        <v/>
      </c>
      <c r="D50" s="19" t="n">
        <v>10764</v>
      </c>
      <c r="E50" s="18" t="n">
        <v>20.22423587</v>
      </c>
      <c r="F50" s="20" t="n">
        <v>2.67215319</v>
      </c>
      <c r="G50" s="18" t="n">
        <v>51.91671844</v>
      </c>
      <c r="H50" s="20" t="n">
        <v>3.43273036</v>
      </c>
      <c r="I50" s="18" t="n">
        <v>18.18110131</v>
      </c>
      <c r="J50" s="20" t="n">
        <v>2.66063361</v>
      </c>
      <c r="K50" s="18" t="n">
        <v>3.22263089</v>
      </c>
      <c r="L50" s="20" t="n">
        <v>0.886493</v>
      </c>
      <c r="M50" s="18" t="n">
        <v>0</v>
      </c>
      <c r="N50" s="20" t="n">
        <v>0</v>
      </c>
      <c r="O50" s="18" t="s">
        <v>404</v>
      </c>
      <c r="P50" s="20" t="s">
        <v>404</v>
      </c>
      <c r="Q50" s="18" t="n">
        <v>0</v>
      </c>
      <c r="R50" s="20" t="n">
        <v>0</v>
      </c>
      <c r="S50" s="18" t="n">
        <v>0</v>
      </c>
      <c r="T50" s="20" t="n">
        <v>0</v>
      </c>
      <c r="U50" s="18" t="n">
        <v>6.45531349</v>
      </c>
      <c r="V50" s="20" t="n">
        <v>1.58256798</v>
      </c>
    </row>
    <row r="51" spans="1:22">
      <c r="A51" s="15" t="s">
        <v>448</v>
      </c>
      <c r="B51" s="17" t="n">
        <v>6866</v>
      </c>
      <c r="C51" s="18">
        <f>(0.0/B51*100)</f>
        <v/>
      </c>
      <c r="D51" s="19" t="n">
        <v>6866</v>
      </c>
      <c r="E51" s="18" t="n">
        <v>20.55519522</v>
      </c>
      <c r="F51" s="20" t="n">
        <v>3.12037822</v>
      </c>
      <c r="G51" s="18" t="n">
        <v>58.89124359</v>
      </c>
      <c r="H51" s="20" t="n">
        <v>3.50462322</v>
      </c>
      <c r="I51" s="18" t="n">
        <v>17.15768086</v>
      </c>
      <c r="J51" s="20" t="n">
        <v>2.73700223</v>
      </c>
      <c r="K51" s="18" t="n">
        <v>1.840125</v>
      </c>
      <c r="L51" s="20" t="n">
        <v>1.0422571</v>
      </c>
      <c r="M51" s="18" t="n">
        <v>0</v>
      </c>
      <c r="N51" s="20" t="n">
        <v>0</v>
      </c>
      <c r="O51" s="18" t="s">
        <v>404</v>
      </c>
      <c r="P51" s="20" t="s">
        <v>404</v>
      </c>
      <c r="Q51" s="18" t="n">
        <v>0</v>
      </c>
      <c r="R51" s="20" t="n">
        <v>0</v>
      </c>
      <c r="S51" s="18" t="n">
        <v>0</v>
      </c>
      <c r="T51" s="20" t="n">
        <v>0</v>
      </c>
      <c r="U51" s="18" t="n">
        <v>1.55575532</v>
      </c>
      <c r="V51" s="20" t="n">
        <v>0.91041297</v>
      </c>
    </row>
    <row r="52" spans="1:22">
      <c r="A52" s="15" t="s">
        <v>449</v>
      </c>
      <c r="B52" s="17" t="n">
        <v>5809</v>
      </c>
      <c r="C52" s="18">
        <f>(0.0/B52*100)</f>
        <v/>
      </c>
      <c r="D52" s="19" t="n">
        <v>5809</v>
      </c>
      <c r="E52" s="18" t="n">
        <v>8.59216297</v>
      </c>
      <c r="F52" s="20" t="n">
        <v>2.2251801</v>
      </c>
      <c r="G52" s="18" t="n">
        <v>35.1611479</v>
      </c>
      <c r="H52" s="20" t="n">
        <v>3.70526982</v>
      </c>
      <c r="I52" s="18" t="n">
        <v>43.90473331</v>
      </c>
      <c r="J52" s="20" t="n">
        <v>3.35279185</v>
      </c>
      <c r="K52" s="18" t="n">
        <v>11.55900988</v>
      </c>
      <c r="L52" s="20" t="n">
        <v>2.65663602</v>
      </c>
      <c r="M52" s="18" t="n">
        <v>0</v>
      </c>
      <c r="N52" s="20" t="n">
        <v>0</v>
      </c>
      <c r="O52" s="18" t="s">
        <v>404</v>
      </c>
      <c r="P52" s="20" t="s">
        <v>404</v>
      </c>
      <c r="Q52" s="18" t="n">
        <v>0</v>
      </c>
      <c r="R52" s="20" t="n">
        <v>0</v>
      </c>
      <c r="S52" s="18" t="n">
        <v>0</v>
      </c>
      <c r="T52" s="20" t="n">
        <v>0</v>
      </c>
      <c r="U52" s="18" t="n">
        <v>0.78294594</v>
      </c>
      <c r="V52" s="20" t="n">
        <v>0.08023548</v>
      </c>
    </row>
    <row r="53" spans="1:22">
      <c r="A53" s="15" t="s">
        <v>450</v>
      </c>
      <c r="B53" s="17" t="n">
        <v>5571</v>
      </c>
      <c r="C53" s="18">
        <f>(0.0/B53*100)</f>
        <v/>
      </c>
      <c r="D53" s="19" t="n">
        <v>5571</v>
      </c>
      <c r="E53" s="18" t="n">
        <v>6.68599827</v>
      </c>
      <c r="F53" s="20" t="n">
        <v>0.07842312999999999</v>
      </c>
      <c r="G53" s="18" t="n">
        <v>67.10763212000001</v>
      </c>
      <c r="H53" s="20" t="n">
        <v>0.14561085</v>
      </c>
      <c r="I53" s="18" t="n">
        <v>19.67647397</v>
      </c>
      <c r="J53" s="20" t="n">
        <v>0.10095865</v>
      </c>
      <c r="K53" s="18" t="n">
        <v>6.42062366</v>
      </c>
      <c r="L53" s="20" t="n">
        <v>0.09030823</v>
      </c>
      <c r="M53" s="18" t="n">
        <v>0</v>
      </c>
      <c r="N53" s="20" t="n">
        <v>0</v>
      </c>
      <c r="O53" s="18" t="s">
        <v>404</v>
      </c>
      <c r="P53" s="20" t="s">
        <v>404</v>
      </c>
      <c r="Q53" s="18" t="n">
        <v>0</v>
      </c>
      <c r="R53" s="20" t="n">
        <v>0</v>
      </c>
      <c r="S53" s="18" t="n">
        <v>0</v>
      </c>
      <c r="T53" s="20" t="n">
        <v>0</v>
      </c>
      <c r="U53" s="18" t="n">
        <v>0.10927198</v>
      </c>
      <c r="V53" s="20" t="n">
        <v>0.02578596</v>
      </c>
    </row>
    <row r="54" spans="1:22">
      <c r="A54" s="15" t="s">
        <v>451</v>
      </c>
      <c r="B54" s="17" t="n">
        <v>4740</v>
      </c>
      <c r="C54" s="18">
        <f>(199.0/B54*100)</f>
        <v/>
      </c>
      <c r="D54" s="19" t="n">
        <v>4541</v>
      </c>
      <c r="E54" s="18" t="n">
        <v>11.27111218</v>
      </c>
      <c r="F54" s="20" t="n">
        <v>2.52046943</v>
      </c>
      <c r="G54" s="18" t="n">
        <v>60.05739975</v>
      </c>
      <c r="H54" s="20" t="n">
        <v>3.93552973</v>
      </c>
      <c r="I54" s="18" t="n">
        <v>21.94068617</v>
      </c>
      <c r="J54" s="20" t="n">
        <v>3.60085133</v>
      </c>
      <c r="K54" s="18" t="n">
        <v>4.10277936</v>
      </c>
      <c r="L54" s="20" t="n">
        <v>1.518035</v>
      </c>
      <c r="M54" s="18" t="n">
        <v>0</v>
      </c>
      <c r="N54" s="20" t="n">
        <v>0</v>
      </c>
      <c r="O54" s="18" t="s">
        <v>404</v>
      </c>
      <c r="P54" s="20" t="s">
        <v>404</v>
      </c>
      <c r="Q54" s="18" t="n">
        <v>0</v>
      </c>
      <c r="R54" s="20" t="n">
        <v>0</v>
      </c>
      <c r="S54" s="18" t="n">
        <v>0</v>
      </c>
      <c r="T54" s="20" t="n">
        <v>0</v>
      </c>
      <c r="U54" s="18" t="n">
        <v>2.62802255</v>
      </c>
      <c r="V54" s="20" t="n">
        <v>1.16276015</v>
      </c>
    </row>
    <row r="55" spans="1:22">
      <c r="A55" s="15" t="s">
        <v>452</v>
      </c>
      <c r="B55" s="17" t="n">
        <v>5316</v>
      </c>
      <c r="C55" s="18">
        <f>(43.0/B55*100)</f>
        <v/>
      </c>
      <c r="D55" s="19" t="n">
        <v>5273</v>
      </c>
      <c r="E55" s="18" t="n">
        <v>52.13780507</v>
      </c>
      <c r="F55" s="20" t="n">
        <v>3.85137207</v>
      </c>
      <c r="G55" s="18" t="n">
        <v>32.8879013</v>
      </c>
      <c r="H55" s="20" t="n">
        <v>3.25274225</v>
      </c>
      <c r="I55" s="18" t="n">
        <v>7.16934233</v>
      </c>
      <c r="J55" s="20" t="n">
        <v>1.73584427</v>
      </c>
      <c r="K55" s="18" t="n">
        <v>5.03328009</v>
      </c>
      <c r="L55" s="20" t="n">
        <v>1.50555759</v>
      </c>
      <c r="M55" s="18" t="n">
        <v>0</v>
      </c>
      <c r="N55" s="20" t="n">
        <v>0</v>
      </c>
      <c r="O55" s="18" t="s">
        <v>404</v>
      </c>
      <c r="P55" s="20" t="s">
        <v>404</v>
      </c>
      <c r="Q55" s="18" t="n">
        <v>0</v>
      </c>
      <c r="R55" s="20" t="n">
        <v>0</v>
      </c>
      <c r="S55" s="18" t="n">
        <v>0.38027065</v>
      </c>
      <c r="T55" s="20" t="n">
        <v>0.37224667</v>
      </c>
      <c r="U55" s="18" t="n">
        <v>2.39140055</v>
      </c>
      <c r="V55" s="20" t="n">
        <v>0.96000816</v>
      </c>
    </row>
    <row r="56" spans="1:22">
      <c r="A56" s="15" t="s">
        <v>453</v>
      </c>
      <c r="B56" s="17" t="n">
        <v>5359</v>
      </c>
      <c r="C56" s="18">
        <f>(0.0/B56*100)</f>
        <v/>
      </c>
      <c r="D56" s="19" t="n">
        <v>5359</v>
      </c>
      <c r="E56" s="18" t="n">
        <v>12.25708137</v>
      </c>
      <c r="F56" s="20" t="n">
        <v>3.02471751</v>
      </c>
      <c r="G56" s="18" t="n">
        <v>66.92448979</v>
      </c>
      <c r="H56" s="20" t="n">
        <v>4.1587064</v>
      </c>
      <c r="I56" s="18" t="n">
        <v>16.33838149</v>
      </c>
      <c r="J56" s="20" t="n">
        <v>3.69461436</v>
      </c>
      <c r="K56" s="18" t="n">
        <v>0</v>
      </c>
      <c r="L56" s="20" t="n">
        <v>0</v>
      </c>
      <c r="M56" s="18" t="n">
        <v>0</v>
      </c>
      <c r="N56" s="20" t="n">
        <v>0</v>
      </c>
      <c r="O56" s="18" t="s">
        <v>404</v>
      </c>
      <c r="P56" s="20" t="s">
        <v>404</v>
      </c>
      <c r="Q56" s="18" t="n">
        <v>0</v>
      </c>
      <c r="R56" s="20" t="n">
        <v>0</v>
      </c>
      <c r="S56" s="18" t="n">
        <v>0</v>
      </c>
      <c r="T56" s="20" t="n">
        <v>0</v>
      </c>
      <c r="U56" s="18" t="n">
        <v>4.48004735</v>
      </c>
      <c r="V56" s="20" t="n">
        <v>1.67123867</v>
      </c>
    </row>
    <row r="57" spans="1:22">
      <c r="A57" s="15" t="s">
        <v>454</v>
      </c>
      <c r="B57" s="17" t="n">
        <v>6513</v>
      </c>
      <c r="C57" s="18">
        <f>(0.0/B57*100)</f>
        <v/>
      </c>
      <c r="D57" s="19" t="n">
        <v>6513</v>
      </c>
      <c r="E57" s="18" t="n">
        <v>56.44833757</v>
      </c>
      <c r="F57" s="20" t="n">
        <v>3.95111717</v>
      </c>
      <c r="G57" s="18" t="n">
        <v>33.91792057</v>
      </c>
      <c r="H57" s="20" t="n">
        <v>3.42090738</v>
      </c>
      <c r="I57" s="18" t="n">
        <v>8.008255849999999</v>
      </c>
      <c r="J57" s="20" t="n">
        <v>2.26279766</v>
      </c>
      <c r="K57" s="18" t="n">
        <v>1.18209985</v>
      </c>
      <c r="L57" s="20" t="n">
        <v>0.85792508</v>
      </c>
      <c r="M57" s="18" t="n">
        <v>0</v>
      </c>
      <c r="N57" s="20" t="n">
        <v>0</v>
      </c>
      <c r="O57" s="18" t="s">
        <v>404</v>
      </c>
      <c r="P57" s="20" t="s">
        <v>404</v>
      </c>
      <c r="Q57" s="18" t="n">
        <v>0</v>
      </c>
      <c r="R57" s="20" t="n">
        <v>0</v>
      </c>
      <c r="S57" s="18" t="n">
        <v>0</v>
      </c>
      <c r="T57" s="20" t="n">
        <v>0</v>
      </c>
      <c r="U57" s="18" t="n">
        <v>0.44338616</v>
      </c>
      <c r="V57" s="20" t="n">
        <v>0.45922161</v>
      </c>
    </row>
    <row r="58" spans="1:22">
      <c r="A58" s="15" t="s">
        <v>455</v>
      </c>
      <c r="B58" s="17" t="n">
        <v>7267</v>
      </c>
      <c r="C58" s="18">
        <f>(0.0/B58*100)</f>
        <v/>
      </c>
      <c r="D58" s="19" t="n">
        <v>7267</v>
      </c>
      <c r="E58" s="18" t="n">
        <v>20.76612678</v>
      </c>
      <c r="F58" s="20" t="n">
        <v>2.7482853</v>
      </c>
      <c r="G58" s="18" t="n">
        <v>38.77388764</v>
      </c>
      <c r="H58" s="20" t="n">
        <v>3.71453328</v>
      </c>
      <c r="I58" s="18" t="n">
        <v>22.73421337</v>
      </c>
      <c r="J58" s="20" t="n">
        <v>2.79692156</v>
      </c>
      <c r="K58" s="18" t="n">
        <v>17.04052818</v>
      </c>
      <c r="L58" s="20" t="n">
        <v>2.6934598</v>
      </c>
      <c r="M58" s="18" t="n">
        <v>0</v>
      </c>
      <c r="N58" s="20" t="n">
        <v>0</v>
      </c>
      <c r="O58" s="18" t="s">
        <v>404</v>
      </c>
      <c r="P58" s="20" t="s">
        <v>404</v>
      </c>
      <c r="Q58" s="18" t="n">
        <v>0</v>
      </c>
      <c r="R58" s="20" t="n">
        <v>0</v>
      </c>
      <c r="S58" s="18" t="n">
        <v>0.06430793</v>
      </c>
      <c r="T58" s="20" t="n">
        <v>0.00290672</v>
      </c>
      <c r="U58" s="18" t="n">
        <v>0.6209361</v>
      </c>
      <c r="V58" s="20" t="n">
        <v>0.62022595</v>
      </c>
    </row>
    <row r="59" spans="1:22">
      <c r="A59" s="15" t="s">
        <v>456</v>
      </c>
      <c r="B59" s="17" t="n">
        <v>4826</v>
      </c>
      <c r="C59" s="18">
        <f>(0.0/B59*100)</f>
        <v/>
      </c>
      <c r="D59" s="19" t="n">
        <v>4826</v>
      </c>
      <c r="E59" s="18" t="n">
        <v>23.43275715</v>
      </c>
      <c r="F59" s="20" t="n">
        <v>1.30126443</v>
      </c>
      <c r="G59" s="18" t="n">
        <v>49.21462561</v>
      </c>
      <c r="H59" s="20" t="n">
        <v>1.31213671</v>
      </c>
      <c r="I59" s="18" t="n">
        <v>21.0104141</v>
      </c>
      <c r="J59" s="20" t="n">
        <v>0.99978879</v>
      </c>
      <c r="K59" s="18" t="n">
        <v>5.47996961</v>
      </c>
      <c r="L59" s="20" t="n">
        <v>0.42443002</v>
      </c>
      <c r="M59" s="18" t="n">
        <v>0</v>
      </c>
      <c r="N59" s="20" t="n">
        <v>0</v>
      </c>
      <c r="O59" s="18" t="s">
        <v>404</v>
      </c>
      <c r="P59" s="20" t="s">
        <v>404</v>
      </c>
      <c r="Q59" s="18" t="n">
        <v>0</v>
      </c>
      <c r="R59" s="20" t="n">
        <v>0</v>
      </c>
      <c r="S59" s="18" t="n">
        <v>0</v>
      </c>
      <c r="T59" s="20" t="n">
        <v>0</v>
      </c>
      <c r="U59" s="18" t="n">
        <v>0.86223352</v>
      </c>
      <c r="V59" s="20" t="n">
        <v>0.1656418</v>
      </c>
    </row>
    <row r="60" spans="1:22">
      <c r="A60" s="15" t="s">
        <v>457</v>
      </c>
      <c r="B60" s="17" t="n">
        <v>4546</v>
      </c>
      <c r="C60" s="18">
        <f>(0.0/B60*100)</f>
        <v/>
      </c>
      <c r="D60" s="19" t="n">
        <v>4546</v>
      </c>
      <c r="E60" s="18" t="n">
        <v>34.75376396</v>
      </c>
      <c r="F60" s="20" t="n">
        <v>3.5039912</v>
      </c>
      <c r="G60" s="18" t="n">
        <v>44.57335492</v>
      </c>
      <c r="H60" s="20" t="n">
        <v>3.32834147</v>
      </c>
      <c r="I60" s="18" t="n">
        <v>10.45581571</v>
      </c>
      <c r="J60" s="20" t="n">
        <v>1.91437716</v>
      </c>
      <c r="K60" s="18" t="n">
        <v>5.66923069</v>
      </c>
      <c r="L60" s="20" t="n">
        <v>1.88626026</v>
      </c>
      <c r="M60" s="18" t="n">
        <v>0</v>
      </c>
      <c r="N60" s="20" t="n">
        <v>0</v>
      </c>
      <c r="O60" s="18" t="s">
        <v>404</v>
      </c>
      <c r="P60" s="20" t="s">
        <v>404</v>
      </c>
      <c r="Q60" s="18" t="n">
        <v>0</v>
      </c>
      <c r="R60" s="20" t="n">
        <v>0</v>
      </c>
      <c r="S60" s="18" t="n">
        <v>0</v>
      </c>
      <c r="T60" s="20" t="n">
        <v>0</v>
      </c>
      <c r="U60" s="18" t="n">
        <v>4.54783472</v>
      </c>
      <c r="V60" s="20" t="n">
        <v>1.45541596</v>
      </c>
    </row>
    <row r="61" spans="1:22">
      <c r="A61" s="15" t="s">
        <v>458</v>
      </c>
      <c r="B61" s="17" t="n">
        <v>6525</v>
      </c>
      <c r="C61" s="18">
        <f>(0.0/B61*100)</f>
        <v/>
      </c>
      <c r="D61" s="19" t="n">
        <v>6525</v>
      </c>
      <c r="E61" s="18" t="n">
        <v>21.98754048</v>
      </c>
      <c r="F61" s="20" t="n">
        <v>2.72716295</v>
      </c>
      <c r="G61" s="18" t="n">
        <v>70.70249197</v>
      </c>
      <c r="H61" s="20" t="n">
        <v>2.87594834</v>
      </c>
      <c r="I61" s="18" t="n">
        <v>7.00188279</v>
      </c>
      <c r="J61" s="20" t="n">
        <v>1.52817054</v>
      </c>
      <c r="K61" s="18" t="n">
        <v>0.08076361999999999</v>
      </c>
      <c r="L61" s="20" t="n">
        <v>0.00387218</v>
      </c>
      <c r="M61" s="18" t="n">
        <v>0</v>
      </c>
      <c r="N61" s="20" t="n">
        <v>0</v>
      </c>
      <c r="O61" s="18" t="s">
        <v>404</v>
      </c>
      <c r="P61" s="20" t="s">
        <v>404</v>
      </c>
      <c r="Q61" s="18" t="n">
        <v>0</v>
      </c>
      <c r="R61" s="20" t="n">
        <v>0</v>
      </c>
      <c r="S61" s="18" t="n">
        <v>0</v>
      </c>
      <c r="T61" s="20" t="n">
        <v>0</v>
      </c>
      <c r="U61" s="18" t="n">
        <v>0.22732115</v>
      </c>
      <c r="V61" s="20" t="n">
        <v>0.23649092</v>
      </c>
    </row>
    <row r="62" spans="1:22">
      <c r="A62" s="15" t="s">
        <v>459</v>
      </c>
      <c r="B62" s="17" t="n">
        <v>4476</v>
      </c>
      <c r="C62" s="18">
        <f>(0.0/B62*100)</f>
        <v/>
      </c>
      <c r="D62" s="19" t="n">
        <v>4476</v>
      </c>
      <c r="E62" s="18" t="n">
        <v>36.00681919</v>
      </c>
      <c r="F62" s="20" t="n">
        <v>0.05988926</v>
      </c>
      <c r="G62" s="18" t="n">
        <v>43.61269656</v>
      </c>
      <c r="H62" s="20" t="n">
        <v>0.05156596</v>
      </c>
      <c r="I62" s="18" t="n">
        <v>9.7353603</v>
      </c>
      <c r="J62" s="20" t="n">
        <v>0.05325792</v>
      </c>
      <c r="K62" s="18" t="n">
        <v>10.64512395</v>
      </c>
      <c r="L62" s="20" t="n">
        <v>0.05052513</v>
      </c>
      <c r="M62" s="18" t="n">
        <v>0</v>
      </c>
      <c r="N62" s="20" t="n">
        <v>0</v>
      </c>
      <c r="O62" s="18" t="s">
        <v>404</v>
      </c>
      <c r="P62" s="20" t="s">
        <v>404</v>
      </c>
      <c r="Q62" s="18" t="n">
        <v>0</v>
      </c>
      <c r="R62" s="20" t="n">
        <v>0</v>
      </c>
      <c r="S62" s="18" t="n">
        <v>0</v>
      </c>
      <c r="T62" s="20" t="n">
        <v>0</v>
      </c>
      <c r="U62" s="18" t="n">
        <v>0</v>
      </c>
      <c r="V62" s="20" t="n">
        <v>0</v>
      </c>
    </row>
    <row r="63" spans="1:22">
      <c r="A63" s="15" t="s">
        <v>460</v>
      </c>
      <c r="B63" s="17" t="n">
        <v>5324</v>
      </c>
      <c r="C63" s="18">
        <f>(0.0/B63*100)</f>
        <v/>
      </c>
      <c r="D63" s="19" t="n">
        <v>5324</v>
      </c>
      <c r="E63" s="18" t="n">
        <v>21.14462806</v>
      </c>
      <c r="F63" s="20" t="n">
        <v>0.20277267</v>
      </c>
      <c r="G63" s="18" t="n">
        <v>55.2667759</v>
      </c>
      <c r="H63" s="20" t="n">
        <v>0.18495716</v>
      </c>
      <c r="I63" s="18" t="n">
        <v>12.73873492</v>
      </c>
      <c r="J63" s="20" t="n">
        <v>0.09651782</v>
      </c>
      <c r="K63" s="18" t="n">
        <v>1.48192828</v>
      </c>
      <c r="L63" s="20" t="n">
        <v>0.02884332</v>
      </c>
      <c r="M63" s="18" t="n">
        <v>0</v>
      </c>
      <c r="N63" s="20" t="n">
        <v>0</v>
      </c>
      <c r="O63" s="18" t="s">
        <v>404</v>
      </c>
      <c r="P63" s="20" t="s">
        <v>404</v>
      </c>
      <c r="Q63" s="18" t="n">
        <v>0</v>
      </c>
      <c r="R63" s="20" t="n">
        <v>0</v>
      </c>
      <c r="S63" s="18" t="n">
        <v>0</v>
      </c>
      <c r="T63" s="20" t="n">
        <v>0</v>
      </c>
      <c r="U63" s="18" t="n">
        <v>9.36793284</v>
      </c>
      <c r="V63" s="20" t="n">
        <v>0.08697081</v>
      </c>
    </row>
    <row r="64" spans="1:22">
      <c r="A64" s="15" t="s">
        <v>461</v>
      </c>
      <c r="B64" s="17" t="n">
        <v>3634</v>
      </c>
      <c r="C64" s="18">
        <f>(27.0/B64*100)</f>
        <v/>
      </c>
      <c r="D64" s="19" t="n">
        <v>3607</v>
      </c>
      <c r="E64" s="18" t="n">
        <v>11.86086763</v>
      </c>
      <c r="F64" s="20" t="n">
        <v>0.06486622</v>
      </c>
      <c r="G64" s="18" t="n">
        <v>51.77127637</v>
      </c>
      <c r="H64" s="20" t="n">
        <v>0.08061193</v>
      </c>
      <c r="I64" s="18" t="n">
        <v>28.48682443</v>
      </c>
      <c r="J64" s="20" t="n">
        <v>0.08821442</v>
      </c>
      <c r="K64" s="18" t="n">
        <v>7.88103157</v>
      </c>
      <c r="L64" s="20" t="n">
        <v>0.05221163</v>
      </c>
      <c r="M64" s="18" t="n">
        <v>0</v>
      </c>
      <c r="N64" s="20" t="n">
        <v>0</v>
      </c>
      <c r="O64" s="18" t="s">
        <v>404</v>
      </c>
      <c r="P64" s="20" t="s">
        <v>404</v>
      </c>
      <c r="Q64" s="18" t="n">
        <v>0</v>
      </c>
      <c r="R64" s="20" t="n">
        <v>0</v>
      </c>
      <c r="S64" s="18" t="n">
        <v>0</v>
      </c>
      <c r="T64" s="20" t="n">
        <v>0</v>
      </c>
      <c r="U64" s="18" t="n">
        <v>0</v>
      </c>
      <c r="V64" s="20" t="n">
        <v>0</v>
      </c>
    </row>
    <row r="65" spans="1:22">
      <c r="A65" s="15" t="s">
        <v>462</v>
      </c>
      <c r="B65" s="17" t="n">
        <v>5325</v>
      </c>
      <c r="C65" s="18">
        <f>(0.0/B65*100)</f>
        <v/>
      </c>
      <c r="D65" s="19" t="n">
        <v>5325</v>
      </c>
      <c r="E65" s="18" t="n">
        <v>25.03324945</v>
      </c>
      <c r="F65" s="20" t="n">
        <v>2.70740337</v>
      </c>
      <c r="G65" s="18" t="n">
        <v>41.647853</v>
      </c>
      <c r="H65" s="20" t="n">
        <v>3.37560824</v>
      </c>
      <c r="I65" s="18" t="n">
        <v>27.71191539</v>
      </c>
      <c r="J65" s="20" t="n">
        <v>3.31040117</v>
      </c>
      <c r="K65" s="18" t="n">
        <v>4.76380669</v>
      </c>
      <c r="L65" s="20" t="n">
        <v>1.57901217</v>
      </c>
      <c r="M65" s="18" t="n">
        <v>0</v>
      </c>
      <c r="N65" s="20" t="n">
        <v>0</v>
      </c>
      <c r="O65" s="18" t="s">
        <v>404</v>
      </c>
      <c r="P65" s="20" t="s">
        <v>404</v>
      </c>
      <c r="Q65" s="18" t="n">
        <v>0</v>
      </c>
      <c r="R65" s="20" t="n">
        <v>0</v>
      </c>
      <c r="S65" s="18" t="n">
        <v>0</v>
      </c>
      <c r="T65" s="20" t="n">
        <v>0</v>
      </c>
      <c r="U65" s="18" t="n">
        <v>0.84317547</v>
      </c>
      <c r="V65" s="20" t="n">
        <v>0.48561081</v>
      </c>
    </row>
    <row r="66" spans="1:22">
      <c r="A66" s="15" t="s">
        <v>463</v>
      </c>
      <c r="B66" s="17" t="n">
        <v>5665</v>
      </c>
      <c r="C66" s="18">
        <f>(0.0/B66*100)</f>
        <v/>
      </c>
      <c r="D66" s="19" t="n">
        <v>5665</v>
      </c>
      <c r="E66" s="18" t="n">
        <v>10.55045797</v>
      </c>
      <c r="F66" s="20" t="n">
        <v>0.06733707999999999</v>
      </c>
      <c r="G66" s="18" t="n">
        <v>71.93992409000001</v>
      </c>
      <c r="H66" s="20" t="n">
        <v>0.37900969</v>
      </c>
      <c r="I66" s="18" t="n">
        <v>17.50961794</v>
      </c>
      <c r="J66" s="20" t="n">
        <v>0.35317228</v>
      </c>
      <c r="K66" s="18" t="n">
        <v>0</v>
      </c>
      <c r="L66" s="20" t="n">
        <v>0</v>
      </c>
      <c r="M66" s="18" t="n">
        <v>0</v>
      </c>
      <c r="N66" s="20" t="n">
        <v>0</v>
      </c>
      <c r="O66" s="18" t="s">
        <v>404</v>
      </c>
      <c r="P66" s="20" t="s">
        <v>404</v>
      </c>
      <c r="Q66" s="18" t="n">
        <v>0</v>
      </c>
      <c r="R66" s="20" t="n">
        <v>0</v>
      </c>
      <c r="S66" s="18" t="n">
        <v>0</v>
      </c>
      <c r="T66" s="20" t="n">
        <v>0</v>
      </c>
      <c r="U66" s="18" t="n">
        <v>0</v>
      </c>
      <c r="V66" s="20" t="n">
        <v>0</v>
      </c>
    </row>
    <row r="67" spans="1:22">
      <c r="A67" s="15" t="s">
        <v>464</v>
      </c>
      <c r="B67" s="17" t="n">
        <v>6971</v>
      </c>
      <c r="C67" s="18">
        <f>(0.0/B67*100)</f>
        <v/>
      </c>
      <c r="D67" s="19" t="n">
        <v>6971</v>
      </c>
      <c r="E67" s="18" t="n">
        <v>41.82438629</v>
      </c>
      <c r="F67" s="20" t="n">
        <v>2.82628474</v>
      </c>
      <c r="G67" s="18" t="n">
        <v>45.13512074</v>
      </c>
      <c r="H67" s="20" t="n">
        <v>2.7621659</v>
      </c>
      <c r="I67" s="18" t="n">
        <v>9.909886780000001</v>
      </c>
      <c r="J67" s="20" t="n">
        <v>1.6629587</v>
      </c>
      <c r="K67" s="18" t="n">
        <v>1.94223458</v>
      </c>
      <c r="L67" s="20" t="n">
        <v>0.86340819</v>
      </c>
      <c r="M67" s="18" t="n">
        <v>0</v>
      </c>
      <c r="N67" s="20" t="n">
        <v>0</v>
      </c>
      <c r="O67" s="18" t="s">
        <v>404</v>
      </c>
      <c r="P67" s="20" t="s">
        <v>404</v>
      </c>
      <c r="Q67" s="18" t="n">
        <v>0</v>
      </c>
      <c r="R67" s="20" t="n">
        <v>0</v>
      </c>
      <c r="S67" s="18" t="n">
        <v>0</v>
      </c>
      <c r="T67" s="20" t="n">
        <v>0</v>
      </c>
      <c r="U67" s="18" t="n">
        <v>1.18837161</v>
      </c>
      <c r="V67" s="20" t="n">
        <v>0.6291585200000001</v>
      </c>
    </row>
    <row r="68" spans="1:22">
      <c r="A68" s="15" t="s">
        <v>465</v>
      </c>
      <c r="B68" s="17" t="n">
        <v>12083</v>
      </c>
      <c r="C68" s="18">
        <f>(0.0/B68*100)</f>
        <v/>
      </c>
      <c r="D68" s="19" t="n">
        <v>12083</v>
      </c>
      <c r="E68" s="18" t="n">
        <v>41.94047145</v>
      </c>
      <c r="F68" s="20" t="n">
        <v>0.09258653999999999</v>
      </c>
      <c r="G68" s="18" t="n">
        <v>46.57759405</v>
      </c>
      <c r="H68" s="20" t="n">
        <v>0.09786189000000001</v>
      </c>
      <c r="I68" s="18" t="n">
        <v>7.99105068</v>
      </c>
      <c r="J68" s="20" t="n">
        <v>0.05788799</v>
      </c>
      <c r="K68" s="18" t="n">
        <v>2.18309966</v>
      </c>
      <c r="L68" s="20" t="n">
        <v>0.03666959</v>
      </c>
      <c r="M68" s="18" t="n">
        <v>0</v>
      </c>
      <c r="N68" s="20" t="n">
        <v>0</v>
      </c>
      <c r="O68" s="18" t="s">
        <v>404</v>
      </c>
      <c r="P68" s="20" t="s">
        <v>404</v>
      </c>
      <c r="Q68" s="18" t="n">
        <v>0</v>
      </c>
      <c r="R68" s="20" t="n">
        <v>0</v>
      </c>
      <c r="S68" s="18" t="n">
        <v>0</v>
      </c>
      <c r="T68" s="20" t="n">
        <v>0</v>
      </c>
      <c r="U68" s="18" t="n">
        <v>1.30778416</v>
      </c>
      <c r="V68" s="20" t="n">
        <v>0.03153058</v>
      </c>
    </row>
    <row r="69" spans="1:22">
      <c r="A69" s="15" t="s">
        <v>466</v>
      </c>
      <c r="B69" s="17" t="n">
        <v>4876</v>
      </c>
      <c r="C69" s="18">
        <f>(0.0/B69*100)</f>
        <v/>
      </c>
      <c r="D69" s="19" t="n">
        <v>4876</v>
      </c>
      <c r="E69" s="18" t="n">
        <v>29.90231873</v>
      </c>
      <c r="F69" s="20" t="n">
        <v>3.64598742</v>
      </c>
      <c r="G69" s="18" t="n">
        <v>55.80650416</v>
      </c>
      <c r="H69" s="20" t="n">
        <v>3.92093371</v>
      </c>
      <c r="I69" s="18" t="n">
        <v>13.08048157</v>
      </c>
      <c r="J69" s="20" t="n">
        <v>2.60964496</v>
      </c>
      <c r="K69" s="18" t="n">
        <v>1.21069554</v>
      </c>
      <c r="L69" s="20" t="n">
        <v>0.85990757</v>
      </c>
      <c r="M69" s="18" t="n">
        <v>0</v>
      </c>
      <c r="N69" s="20" t="n">
        <v>0</v>
      </c>
      <c r="O69" s="18" t="s">
        <v>404</v>
      </c>
      <c r="P69" s="20" t="s">
        <v>404</v>
      </c>
      <c r="Q69" s="18" t="n">
        <v>0</v>
      </c>
      <c r="R69" s="20" t="n">
        <v>0</v>
      </c>
      <c r="S69" s="18" t="n">
        <v>0</v>
      </c>
      <c r="T69" s="20" t="n">
        <v>0</v>
      </c>
      <c r="U69" s="18" t="n">
        <v>0</v>
      </c>
      <c r="V69" s="20" t="n">
        <v>0</v>
      </c>
    </row>
    <row r="70" spans="1:22">
      <c r="A70" s="15" t="s">
        <v>467</v>
      </c>
      <c r="B70" s="17" t="n">
        <v>6036</v>
      </c>
      <c r="C70" s="18">
        <f>(0.0/B70*100)</f>
        <v/>
      </c>
      <c r="D70" s="19" t="n">
        <v>6036</v>
      </c>
      <c r="E70" s="18" t="n">
        <v>30.56295319</v>
      </c>
      <c r="F70" s="20" t="n">
        <v>3.03281693</v>
      </c>
      <c r="G70" s="18" t="n">
        <v>25.77066057</v>
      </c>
      <c r="H70" s="20" t="n">
        <v>2.77297121</v>
      </c>
      <c r="I70" s="18" t="n">
        <v>28.82872384</v>
      </c>
      <c r="J70" s="20" t="n">
        <v>4.07698409</v>
      </c>
      <c r="K70" s="18" t="n">
        <v>14.8376624</v>
      </c>
      <c r="L70" s="20" t="n">
        <v>2.8356838</v>
      </c>
      <c r="M70" s="18" t="n">
        <v>0</v>
      </c>
      <c r="N70" s="20" t="n">
        <v>0</v>
      </c>
      <c r="O70" s="18" t="s">
        <v>404</v>
      </c>
      <c r="P70" s="20" t="s">
        <v>404</v>
      </c>
      <c r="Q70" s="18" t="n">
        <v>0</v>
      </c>
      <c r="R70" s="20" t="n">
        <v>0</v>
      </c>
      <c r="S70" s="18" t="n">
        <v>0</v>
      </c>
      <c r="T70" s="20" t="n">
        <v>0</v>
      </c>
      <c r="U70" s="18" t="n">
        <v>0</v>
      </c>
      <c r="V70" s="20" t="n">
        <v>0</v>
      </c>
    </row>
    <row r="71" spans="1:22">
      <c r="A71" s="15" t="s">
        <v>468</v>
      </c>
      <c r="B71" s="17" t="n">
        <v>6115</v>
      </c>
      <c r="C71" s="18">
        <f>(0.0/B71*100)</f>
        <v/>
      </c>
      <c r="D71" s="19" t="n">
        <v>6115</v>
      </c>
      <c r="E71" s="18" t="n">
        <v>29.77351125</v>
      </c>
      <c r="F71" s="20" t="n">
        <v>1.44449236</v>
      </c>
      <c r="G71" s="18" t="n">
        <v>62.24466508</v>
      </c>
      <c r="H71" s="20" t="n">
        <v>1.46680922</v>
      </c>
      <c r="I71" s="18" t="n">
        <v>5.78006858</v>
      </c>
      <c r="J71" s="20" t="n">
        <v>0.07107005</v>
      </c>
      <c r="K71" s="18" t="n">
        <v>0.40812034</v>
      </c>
      <c r="L71" s="20" t="n">
        <v>0.01317546</v>
      </c>
      <c r="M71" s="18" t="n">
        <v>0</v>
      </c>
      <c r="N71" s="20" t="n">
        <v>0</v>
      </c>
      <c r="O71" s="18" t="s">
        <v>404</v>
      </c>
      <c r="P71" s="20" t="s">
        <v>404</v>
      </c>
      <c r="Q71" s="18" t="n">
        <v>0</v>
      </c>
      <c r="R71" s="20" t="n">
        <v>0</v>
      </c>
      <c r="S71" s="18" t="n">
        <v>0</v>
      </c>
      <c r="T71" s="20" t="n">
        <v>0</v>
      </c>
      <c r="U71" s="18" t="n">
        <v>1.79363475</v>
      </c>
      <c r="V71" s="20" t="n">
        <v>0.03469179</v>
      </c>
    </row>
    <row r="72" spans="1:22">
      <c r="A72" s="15" t="s">
        <v>469</v>
      </c>
      <c r="B72" s="17" t="n">
        <v>7708</v>
      </c>
      <c r="C72" s="18">
        <f>(0.0/B72*100)</f>
        <v/>
      </c>
      <c r="D72" s="19" t="n">
        <v>7708</v>
      </c>
      <c r="E72" s="18" t="n">
        <v>27.40451367</v>
      </c>
      <c r="F72" s="20" t="n">
        <v>3.29744729</v>
      </c>
      <c r="G72" s="18" t="n">
        <v>53.3693298</v>
      </c>
      <c r="H72" s="20" t="n">
        <v>3.7670068</v>
      </c>
      <c r="I72" s="18" t="n">
        <v>14.02734643</v>
      </c>
      <c r="J72" s="20" t="n">
        <v>1.93508726</v>
      </c>
      <c r="K72" s="18" t="n">
        <v>3.09251778</v>
      </c>
      <c r="L72" s="20" t="n">
        <v>1.29010947</v>
      </c>
      <c r="M72" s="18" t="n">
        <v>0</v>
      </c>
      <c r="N72" s="20" t="n">
        <v>0</v>
      </c>
      <c r="O72" s="18" t="s">
        <v>404</v>
      </c>
      <c r="P72" s="20" t="s">
        <v>404</v>
      </c>
      <c r="Q72" s="18" t="n">
        <v>0</v>
      </c>
      <c r="R72" s="20" t="n">
        <v>0</v>
      </c>
      <c r="S72" s="18" t="n">
        <v>0</v>
      </c>
      <c r="T72" s="20" t="n">
        <v>0</v>
      </c>
      <c r="U72" s="18" t="n">
        <v>2.10629233</v>
      </c>
      <c r="V72" s="20" t="n">
        <v>0.99063545</v>
      </c>
    </row>
    <row r="73" spans="1:22">
      <c r="A73" s="15" t="s">
        <v>470</v>
      </c>
      <c r="B73" s="17" t="n">
        <v>8249</v>
      </c>
      <c r="C73" s="18">
        <f>(0.0/B73*100)</f>
        <v/>
      </c>
      <c r="D73" s="19" t="n">
        <v>8249</v>
      </c>
      <c r="E73" s="18" t="n">
        <v>35.15439615</v>
      </c>
      <c r="F73" s="20" t="n">
        <v>3.93062994</v>
      </c>
      <c r="G73" s="18" t="n">
        <v>46.88823847</v>
      </c>
      <c r="H73" s="20" t="n">
        <v>4.35627114</v>
      </c>
      <c r="I73" s="18" t="n">
        <v>14.73021791</v>
      </c>
      <c r="J73" s="20" t="n">
        <v>2.54078992</v>
      </c>
      <c r="K73" s="18" t="n">
        <v>0.86047974</v>
      </c>
      <c r="L73" s="20" t="n">
        <v>0.67632406</v>
      </c>
      <c r="M73" s="18" t="n">
        <v>0</v>
      </c>
      <c r="N73" s="20" t="n">
        <v>0</v>
      </c>
      <c r="O73" s="18" t="s">
        <v>404</v>
      </c>
      <c r="P73" s="20" t="s">
        <v>404</v>
      </c>
      <c r="Q73" s="18" t="n">
        <v>0</v>
      </c>
      <c r="R73" s="20" t="n">
        <v>0</v>
      </c>
      <c r="S73" s="18" t="n">
        <v>0</v>
      </c>
      <c r="T73" s="20" t="n">
        <v>0</v>
      </c>
      <c r="U73" s="18" t="n">
        <v>2.36666774</v>
      </c>
      <c r="V73" s="20" t="n">
        <v>1.11529969</v>
      </c>
    </row>
    <row r="74" spans="1:22">
      <c r="A74" s="15" t="s">
        <v>471</v>
      </c>
      <c r="B74" s="17" t="n">
        <v>4692</v>
      </c>
      <c r="C74" s="18">
        <f>(484.0/B74*100)</f>
        <v/>
      </c>
      <c r="D74" s="19" t="n">
        <v>4208</v>
      </c>
      <c r="E74" s="18" t="n">
        <v>4.17187616</v>
      </c>
      <c r="F74" s="20" t="n">
        <v>0.07641546</v>
      </c>
      <c r="G74" s="18" t="n">
        <v>36.14710299</v>
      </c>
      <c r="H74" s="20" t="n">
        <v>0.20327524</v>
      </c>
      <c r="I74" s="18" t="n">
        <v>40.41524059</v>
      </c>
      <c r="J74" s="20" t="n">
        <v>0.25230194</v>
      </c>
      <c r="K74" s="18" t="n">
        <v>18.42391785</v>
      </c>
      <c r="L74" s="20" t="n">
        <v>0.24982072</v>
      </c>
      <c r="M74" s="18" t="n">
        <v>0</v>
      </c>
      <c r="N74" s="20" t="n">
        <v>0</v>
      </c>
      <c r="O74" s="18" t="s">
        <v>404</v>
      </c>
      <c r="P74" s="20" t="s">
        <v>404</v>
      </c>
      <c r="Q74" s="18" t="n">
        <v>0</v>
      </c>
      <c r="R74" s="20" t="n">
        <v>0</v>
      </c>
      <c r="S74" s="18" t="n">
        <v>0</v>
      </c>
      <c r="T74" s="20" t="n">
        <v>0</v>
      </c>
      <c r="U74" s="18" t="n">
        <v>0.8418624</v>
      </c>
      <c r="V74" s="20" t="n">
        <v>0.01966131</v>
      </c>
    </row>
    <row r="75" spans="1:22">
      <c r="A75" s="15" t="s">
        <v>472</v>
      </c>
      <c r="B75" s="17" t="n">
        <v>5375</v>
      </c>
      <c r="C75" s="18">
        <f>(483.0/B75*100)</f>
        <v/>
      </c>
      <c r="D75" s="19" t="n">
        <v>4892</v>
      </c>
      <c r="E75" s="18" t="n">
        <v>13.81478768</v>
      </c>
      <c r="F75" s="20" t="n">
        <v>2.90048183</v>
      </c>
      <c r="G75" s="18" t="n">
        <v>49.87087017</v>
      </c>
      <c r="H75" s="20" t="n">
        <v>4.7048508</v>
      </c>
      <c r="I75" s="18" t="n">
        <v>18.55696932</v>
      </c>
      <c r="J75" s="20" t="n">
        <v>3.69266495</v>
      </c>
      <c r="K75" s="18" t="n">
        <v>7.74996522</v>
      </c>
      <c r="L75" s="20" t="n">
        <v>2.49390114</v>
      </c>
      <c r="M75" s="18" t="n">
        <v>0</v>
      </c>
      <c r="N75" s="20" t="n">
        <v>0</v>
      </c>
      <c r="O75" s="18" t="s">
        <v>404</v>
      </c>
      <c r="P75" s="20" t="s">
        <v>404</v>
      </c>
      <c r="Q75" s="18" t="n">
        <v>0</v>
      </c>
      <c r="R75" s="20" t="n">
        <v>0</v>
      </c>
      <c r="S75" s="18" t="n">
        <v>0</v>
      </c>
      <c r="T75" s="20" t="n">
        <v>0</v>
      </c>
      <c r="U75" s="18" t="n">
        <v>10.00740761</v>
      </c>
      <c r="V75" s="20" t="n">
        <v>2.61551754</v>
      </c>
    </row>
    <row r="76" spans="1:22">
      <c r="A76" s="15" t="s">
        <v>473</v>
      </c>
      <c r="B76" s="17" t="n">
        <v>14167</v>
      </c>
      <c r="C76" s="18">
        <f>(1400.0/B76*100)</f>
        <v/>
      </c>
      <c r="D76" s="19" t="n">
        <v>12767</v>
      </c>
      <c r="E76" s="18" t="n">
        <v>43.22285956</v>
      </c>
      <c r="F76" s="20" t="n">
        <v>2.66268937</v>
      </c>
      <c r="G76" s="18" t="n">
        <v>36.74711602</v>
      </c>
      <c r="H76" s="20" t="n">
        <v>2.42257562</v>
      </c>
      <c r="I76" s="18" t="n">
        <v>10.46924791</v>
      </c>
      <c r="J76" s="20" t="n">
        <v>1.76633965</v>
      </c>
      <c r="K76" s="18" t="n">
        <v>3.71674386</v>
      </c>
      <c r="L76" s="20" t="n">
        <v>0.81458161</v>
      </c>
      <c r="M76" s="18" t="n">
        <v>0</v>
      </c>
      <c r="N76" s="20" t="n">
        <v>0</v>
      </c>
      <c r="O76" s="18" t="s">
        <v>404</v>
      </c>
      <c r="P76" s="20" t="s">
        <v>404</v>
      </c>
      <c r="Q76" s="18" t="n">
        <v>0</v>
      </c>
      <c r="R76" s="20" t="n">
        <v>0</v>
      </c>
      <c r="S76" s="18" t="n">
        <v>0</v>
      </c>
      <c r="T76" s="20" t="n">
        <v>0</v>
      </c>
      <c r="U76" s="18" t="n">
        <v>5.84403265</v>
      </c>
      <c r="V76" s="20" t="n">
        <v>1.43912486</v>
      </c>
    </row>
    <row r="77" spans="1:22">
      <c r="A77" s="15" t="s">
        <v>474</v>
      </c>
      <c r="B77" s="17" t="n">
        <v>6062</v>
      </c>
      <c r="C77" s="18">
        <f>(0.0/B77*100)</f>
        <v/>
      </c>
      <c r="D77" s="19" t="n">
        <v>6062</v>
      </c>
      <c r="E77" s="18" t="n">
        <v>30.29502532</v>
      </c>
      <c r="F77" s="20" t="n">
        <v>2.58234313</v>
      </c>
      <c r="G77" s="18" t="n">
        <v>49.51845598</v>
      </c>
      <c r="H77" s="20" t="n">
        <v>3.07312872</v>
      </c>
      <c r="I77" s="18" t="n">
        <v>17.9721154</v>
      </c>
      <c r="J77" s="20" t="n">
        <v>2.54995268</v>
      </c>
      <c r="K77" s="18" t="n">
        <v>2.2144033</v>
      </c>
      <c r="L77" s="20" t="n">
        <v>1.03848649</v>
      </c>
      <c r="M77" s="18" t="n">
        <v>0</v>
      </c>
      <c r="N77" s="20" t="n">
        <v>0</v>
      </c>
      <c r="O77" s="18" t="s">
        <v>404</v>
      </c>
      <c r="P77" s="20" t="s">
        <v>404</v>
      </c>
      <c r="Q77" s="18" t="n">
        <v>0</v>
      </c>
      <c r="R77" s="20" t="n">
        <v>0</v>
      </c>
      <c r="S77" s="18" t="n">
        <v>0</v>
      </c>
      <c r="T77" s="20" t="n">
        <v>0</v>
      </c>
      <c r="U77" s="18" t="n">
        <v>0</v>
      </c>
      <c r="V77" s="20" t="n">
        <v>0</v>
      </c>
    </row>
    <row r="78" spans="1:22">
      <c r="A78" s="15" t="s">
        <v>475</v>
      </c>
      <c r="B78" s="17" t="n">
        <v>5826</v>
      </c>
      <c r="C78" s="18">
        <f>(0.0/B78*100)</f>
        <v/>
      </c>
      <c r="D78" s="19" t="n">
        <v>5826</v>
      </c>
      <c r="E78" s="18" t="n">
        <v>35.00328889</v>
      </c>
      <c r="F78" s="20" t="n">
        <v>3.78735</v>
      </c>
      <c r="G78" s="18" t="n">
        <v>59.24617089</v>
      </c>
      <c r="H78" s="20" t="n">
        <v>4.12277314</v>
      </c>
      <c r="I78" s="18" t="n">
        <v>4.02281528</v>
      </c>
      <c r="J78" s="20" t="n">
        <v>2.07926726</v>
      </c>
      <c r="K78" s="18" t="n">
        <v>0.52789977</v>
      </c>
      <c r="L78" s="20" t="n">
        <v>0.52663984</v>
      </c>
      <c r="M78" s="18" t="n">
        <v>0</v>
      </c>
      <c r="N78" s="20" t="n">
        <v>0</v>
      </c>
      <c r="O78" s="18" t="s">
        <v>404</v>
      </c>
      <c r="P78" s="20" t="s">
        <v>404</v>
      </c>
      <c r="Q78" s="18" t="n">
        <v>0</v>
      </c>
      <c r="R78" s="20" t="n">
        <v>0</v>
      </c>
      <c r="S78" s="18" t="n">
        <v>0</v>
      </c>
      <c r="T78" s="20" t="n">
        <v>0</v>
      </c>
      <c r="U78" s="18" t="n">
        <v>1.19982517</v>
      </c>
      <c r="V78" s="20" t="n">
        <v>0.84342578</v>
      </c>
    </row>
    <row customHeight="1" ht="25" r="79" spans="1:22">
      <c r="A79" s="15" t="s">
        <v>476</v>
      </c>
      <c r="B79" s="17" t="n">
        <v>1657</v>
      </c>
      <c r="C79" s="18">
        <f>(21.0/B79*100)</f>
        <v/>
      </c>
      <c r="D79" s="19" t="n">
        <v>1636</v>
      </c>
      <c r="E79" s="18" t="n">
        <v>48.26443151</v>
      </c>
      <c r="F79" s="20" t="n">
        <v>6.1221507</v>
      </c>
      <c r="G79" s="18" t="n">
        <v>45.30512836</v>
      </c>
      <c r="H79" s="20" t="n">
        <v>6.40142054</v>
      </c>
      <c r="I79" s="18" t="n">
        <v>5.60494185</v>
      </c>
      <c r="J79" s="20" t="n">
        <v>3.21635361</v>
      </c>
      <c r="K79" s="18" t="n">
        <v>0</v>
      </c>
      <c r="L79" s="20" t="n">
        <v>0</v>
      </c>
      <c r="M79" s="18" t="n">
        <v>0</v>
      </c>
      <c r="N79" s="20" t="n">
        <v>0</v>
      </c>
      <c r="O79" s="18" t="s">
        <v>404</v>
      </c>
      <c r="P79" s="20" t="s">
        <v>404</v>
      </c>
      <c r="Q79" s="18" t="n">
        <v>0</v>
      </c>
      <c r="R79" s="20" t="n">
        <v>0</v>
      </c>
      <c r="S79" s="18" t="n">
        <v>0</v>
      </c>
      <c r="T79" s="20" t="n">
        <v>0</v>
      </c>
      <c r="U79" s="18" t="n">
        <v>0.82549827</v>
      </c>
      <c r="V79" s="20" t="n">
        <v>0.83341526</v>
      </c>
    </row>
    <row r="80" spans="1:22">
      <c r="A80" s="15" t="s">
        <v>477</v>
      </c>
      <c r="B80" s="17" t="n">
        <v>7841</v>
      </c>
      <c r="C80" s="18">
        <f>(0.0/B80*100)</f>
        <v/>
      </c>
      <c r="D80" s="19" t="n">
        <v>7841</v>
      </c>
      <c r="E80" s="18" t="n">
        <v>28.6376903</v>
      </c>
      <c r="F80" s="20" t="n">
        <v>3.01819844</v>
      </c>
      <c r="G80" s="18" t="n">
        <v>29.02486371</v>
      </c>
      <c r="H80" s="20" t="n">
        <v>2.99097143</v>
      </c>
      <c r="I80" s="18" t="n">
        <v>17.00187334</v>
      </c>
      <c r="J80" s="20" t="n">
        <v>2.47328342</v>
      </c>
      <c r="K80" s="18" t="n">
        <v>25.33557265</v>
      </c>
      <c r="L80" s="20" t="n">
        <v>3.21863849</v>
      </c>
      <c r="M80" s="18" t="n">
        <v>0</v>
      </c>
      <c r="N80" s="20" t="n">
        <v>0</v>
      </c>
      <c r="O80" s="18" t="s">
        <v>404</v>
      </c>
      <c r="P80" s="20" t="s">
        <v>404</v>
      </c>
      <c r="Q80" s="18" t="n">
        <v>0</v>
      </c>
      <c r="R80" s="20" t="n">
        <v>0</v>
      </c>
      <c r="S80" s="18" t="n">
        <v>0</v>
      </c>
      <c r="T80" s="20" t="n">
        <v>0</v>
      </c>
      <c r="U80" s="18" t="n">
        <v>0</v>
      </c>
      <c r="V80" s="20" t="n">
        <v>0</v>
      </c>
    </row>
    <row r="81" spans="1:22">
      <c r="A81" s="21" t="s">
        <v>478</v>
      </c>
      <c r="B81" s="17" t="n">
        <v>8861</v>
      </c>
      <c r="C81" s="18">
        <f>(0.0/B81*100)</f>
        <v/>
      </c>
      <c r="D81" s="19" t="n">
        <v>8861</v>
      </c>
      <c r="E81" s="18" t="n">
        <v>19.26783831</v>
      </c>
      <c r="F81" s="20" t="n">
        <v>2.75333013</v>
      </c>
      <c r="G81" s="18" t="n">
        <v>64.66315562</v>
      </c>
      <c r="H81" s="20" t="n">
        <v>3.93040722</v>
      </c>
      <c r="I81" s="18" t="n">
        <v>14.74292682</v>
      </c>
      <c r="J81" s="20" t="n">
        <v>3.23876585</v>
      </c>
      <c r="K81" s="18" t="n">
        <v>0.66346558</v>
      </c>
      <c r="L81" s="20" t="n">
        <v>0.4060596</v>
      </c>
      <c r="M81" s="18" t="n">
        <v>0</v>
      </c>
      <c r="N81" s="20" t="n">
        <v>0</v>
      </c>
      <c r="O81" s="18" t="s">
        <v>404</v>
      </c>
      <c r="P81" s="20" t="s">
        <v>404</v>
      </c>
      <c r="Q81" s="18" t="n">
        <v>0</v>
      </c>
      <c r="R81" s="20" t="n">
        <v>0</v>
      </c>
      <c r="S81" s="18" t="n">
        <v>0</v>
      </c>
      <c r="T81" s="20" t="n">
        <v>0</v>
      </c>
      <c r="U81" s="18" t="n">
        <v>0.66261367</v>
      </c>
      <c r="V81" s="20" t="n">
        <v>0.61139405</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711</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33.16009512</v>
      </c>
      <c r="F7" s="20" t="n">
        <v>2.03575237</v>
      </c>
      <c r="G7" s="18" t="n">
        <v>56.46444319</v>
      </c>
      <c r="H7" s="20" t="n">
        <v>2.21606348</v>
      </c>
      <c r="I7" s="18" t="n">
        <v>7.11526348</v>
      </c>
      <c r="J7" s="20" t="n">
        <v>0.98909252</v>
      </c>
      <c r="K7" s="18" t="n">
        <v>0.21430566</v>
      </c>
      <c r="L7" s="20" t="n">
        <v>0.13969847</v>
      </c>
      <c r="M7" s="18" t="n">
        <v>0</v>
      </c>
      <c r="N7" s="20" t="n">
        <v>0</v>
      </c>
      <c r="O7" s="18" t="s">
        <v>404</v>
      </c>
      <c r="P7" s="20" t="s">
        <v>404</v>
      </c>
      <c r="Q7" s="18" t="n">
        <v>0</v>
      </c>
      <c r="R7" s="20" t="n">
        <v>0</v>
      </c>
      <c r="S7" s="18" t="n">
        <v>0</v>
      </c>
      <c r="T7" s="20" t="n">
        <v>0</v>
      </c>
      <c r="U7" s="18" t="n">
        <v>3.04589255</v>
      </c>
      <c r="V7" s="20" t="n">
        <v>0.68891353</v>
      </c>
    </row>
    <row r="8" spans="1:22">
      <c r="A8" s="15" t="s">
        <v>405</v>
      </c>
      <c r="B8" s="17" t="n">
        <v>7007</v>
      </c>
      <c r="C8" s="18">
        <f>(0.0/B8*100)</f>
        <v/>
      </c>
      <c r="D8" s="19" t="n">
        <v>7007</v>
      </c>
      <c r="E8" s="18" t="n">
        <v>57.74744114</v>
      </c>
      <c r="F8" s="20" t="n">
        <v>3.40709215</v>
      </c>
      <c r="G8" s="18" t="n">
        <v>28.39981656</v>
      </c>
      <c r="H8" s="20" t="n">
        <v>3.17786701</v>
      </c>
      <c r="I8" s="18" t="n">
        <v>7.41225901</v>
      </c>
      <c r="J8" s="20" t="n">
        <v>1.7548582</v>
      </c>
      <c r="K8" s="18" t="n">
        <v>3.33967012</v>
      </c>
      <c r="L8" s="20" t="n">
        <v>1.3193381</v>
      </c>
      <c r="M8" s="18" t="n">
        <v>0</v>
      </c>
      <c r="N8" s="20" t="n">
        <v>0</v>
      </c>
      <c r="O8" s="18" t="s">
        <v>404</v>
      </c>
      <c r="P8" s="20" t="s">
        <v>404</v>
      </c>
      <c r="Q8" s="18" t="n">
        <v>0</v>
      </c>
      <c r="R8" s="20" t="n">
        <v>0</v>
      </c>
      <c r="S8" s="18" t="n">
        <v>0</v>
      </c>
      <c r="T8" s="20" t="n">
        <v>0</v>
      </c>
      <c r="U8" s="18" t="n">
        <v>3.10081317</v>
      </c>
      <c r="V8" s="20" t="n">
        <v>1.16703601</v>
      </c>
    </row>
    <row r="9" spans="1:22">
      <c r="A9" s="15" t="s">
        <v>406</v>
      </c>
      <c r="B9" s="17" t="n">
        <v>9651</v>
      </c>
      <c r="C9" s="18">
        <f>(200.0/B9*100)</f>
        <v/>
      </c>
      <c r="D9" s="19" t="n">
        <v>9451</v>
      </c>
      <c r="E9" s="18" t="n">
        <v>20.29005781</v>
      </c>
      <c r="F9" s="20" t="n">
        <v>2.46380553</v>
      </c>
      <c r="G9" s="18" t="n">
        <v>63.7546599</v>
      </c>
      <c r="H9" s="20" t="n">
        <v>2.74723497</v>
      </c>
      <c r="I9" s="18" t="n">
        <v>7.9998162</v>
      </c>
      <c r="J9" s="20" t="n">
        <v>1.56165564</v>
      </c>
      <c r="K9" s="18" t="n">
        <v>0.22943223</v>
      </c>
      <c r="L9" s="20" t="n">
        <v>0.26203417</v>
      </c>
      <c r="M9" s="18" t="n">
        <v>0</v>
      </c>
      <c r="N9" s="20" t="n">
        <v>0</v>
      </c>
      <c r="O9" s="18" t="s">
        <v>404</v>
      </c>
      <c r="P9" s="20" t="s">
        <v>404</v>
      </c>
      <c r="Q9" s="18" t="n">
        <v>0</v>
      </c>
      <c r="R9" s="20" t="n">
        <v>0</v>
      </c>
      <c r="S9" s="18" t="n">
        <v>0</v>
      </c>
      <c r="T9" s="20" t="n">
        <v>0</v>
      </c>
      <c r="U9" s="18" t="n">
        <v>7.72603386</v>
      </c>
      <c r="V9" s="20" t="n">
        <v>1.93093286</v>
      </c>
    </row>
    <row r="10" spans="1:22">
      <c r="A10" s="15" t="s">
        <v>407</v>
      </c>
      <c r="B10" s="17" t="n">
        <v>20058</v>
      </c>
      <c r="C10" s="18">
        <f>(3134.0/B10*100)</f>
        <v/>
      </c>
      <c r="D10" s="19" t="n">
        <v>16924</v>
      </c>
      <c r="E10" s="18" t="n">
        <v>9.78183059</v>
      </c>
      <c r="F10" s="20" t="n">
        <v>1.69183384</v>
      </c>
      <c r="G10" s="18" t="n">
        <v>61.25256701</v>
      </c>
      <c r="H10" s="20" t="n">
        <v>2.6568308</v>
      </c>
      <c r="I10" s="18" t="n">
        <v>27.15766369</v>
      </c>
      <c r="J10" s="20" t="n">
        <v>2.40535709</v>
      </c>
      <c r="K10" s="18" t="n">
        <v>0.5554298</v>
      </c>
      <c r="L10" s="20" t="n">
        <v>0.10363374</v>
      </c>
      <c r="M10" s="18" t="n">
        <v>0</v>
      </c>
      <c r="N10" s="20" t="n">
        <v>0</v>
      </c>
      <c r="O10" s="18" t="s">
        <v>404</v>
      </c>
      <c r="P10" s="20" t="s">
        <v>404</v>
      </c>
      <c r="Q10" s="18" t="n">
        <v>0</v>
      </c>
      <c r="R10" s="20" t="n">
        <v>0</v>
      </c>
      <c r="S10" s="18" t="n">
        <v>0</v>
      </c>
      <c r="T10" s="20" t="n">
        <v>0</v>
      </c>
      <c r="U10" s="18" t="n">
        <v>1.2525089</v>
      </c>
      <c r="V10" s="20" t="n">
        <v>0.59597299</v>
      </c>
    </row>
    <row r="11" spans="1:22">
      <c r="A11" s="15" t="s">
        <v>408</v>
      </c>
      <c r="B11" s="17" t="n">
        <v>7053</v>
      </c>
      <c r="C11" s="18">
        <f>(212.0/B11*100)</f>
        <v/>
      </c>
      <c r="D11" s="19" t="n">
        <v>6841</v>
      </c>
      <c r="E11" s="18" t="n">
        <v>28.44708004</v>
      </c>
      <c r="F11" s="20" t="n">
        <v>3.1300587</v>
      </c>
      <c r="G11" s="18" t="n">
        <v>47.8002033</v>
      </c>
      <c r="H11" s="20" t="n">
        <v>4.15100064</v>
      </c>
      <c r="I11" s="18" t="n">
        <v>19.68208352</v>
      </c>
      <c r="J11" s="20" t="n">
        <v>3.26755131</v>
      </c>
      <c r="K11" s="18" t="n">
        <v>2.39803324</v>
      </c>
      <c r="L11" s="20" t="n">
        <v>1.13970749</v>
      </c>
      <c r="M11" s="18" t="n">
        <v>0</v>
      </c>
      <c r="N11" s="20" t="n">
        <v>0</v>
      </c>
      <c r="O11" s="18" t="s">
        <v>404</v>
      </c>
      <c r="P11" s="20" t="s">
        <v>404</v>
      </c>
      <c r="Q11" s="18" t="n">
        <v>0</v>
      </c>
      <c r="R11" s="20" t="n">
        <v>0</v>
      </c>
      <c r="S11" s="18" t="n">
        <v>0</v>
      </c>
      <c r="T11" s="20" t="n">
        <v>0</v>
      </c>
      <c r="U11" s="18" t="n">
        <v>1.67259989</v>
      </c>
      <c r="V11" s="20" t="n">
        <v>1.26331347</v>
      </c>
    </row>
    <row r="12" spans="1:22">
      <c r="A12" s="15" t="s">
        <v>409</v>
      </c>
      <c r="B12" s="17" t="n">
        <v>6894</v>
      </c>
      <c r="C12" s="18">
        <f>(106.0/B12*100)</f>
        <v/>
      </c>
      <c r="D12" s="19" t="n">
        <v>6788</v>
      </c>
      <c r="E12" s="18" t="n">
        <v>56.77629184</v>
      </c>
      <c r="F12" s="20" t="n">
        <v>2.59572136</v>
      </c>
      <c r="G12" s="18" t="n">
        <v>37.5005249</v>
      </c>
      <c r="H12" s="20" t="n">
        <v>2.71407778</v>
      </c>
      <c r="I12" s="18" t="n">
        <v>5.01195784</v>
      </c>
      <c r="J12" s="20" t="n">
        <v>1.22638562</v>
      </c>
      <c r="K12" s="18" t="n">
        <v>0</v>
      </c>
      <c r="L12" s="20" t="n">
        <v>0</v>
      </c>
      <c r="M12" s="18" t="n">
        <v>0</v>
      </c>
      <c r="N12" s="20" t="n">
        <v>0</v>
      </c>
      <c r="O12" s="18" t="s">
        <v>404</v>
      </c>
      <c r="P12" s="20" t="s">
        <v>404</v>
      </c>
      <c r="Q12" s="18" t="n">
        <v>0</v>
      </c>
      <c r="R12" s="20" t="n">
        <v>0</v>
      </c>
      <c r="S12" s="18" t="n">
        <v>0</v>
      </c>
      <c r="T12" s="20" t="n">
        <v>0</v>
      </c>
      <c r="U12" s="18" t="n">
        <v>0.71122542</v>
      </c>
      <c r="V12" s="20" t="n">
        <v>0.47825601</v>
      </c>
    </row>
    <row r="13" spans="1:22">
      <c r="A13" s="15" t="s">
        <v>410</v>
      </c>
      <c r="B13" s="17" t="n">
        <v>7161</v>
      </c>
      <c r="C13" s="18">
        <f>(1175.0/B13*100)</f>
        <v/>
      </c>
      <c r="D13" s="19" t="n">
        <v>5986</v>
      </c>
      <c r="E13" s="18" t="n">
        <v>66.34995619999999</v>
      </c>
      <c r="F13" s="20" t="n">
        <v>3.08740052</v>
      </c>
      <c r="G13" s="18" t="n">
        <v>25.26008144</v>
      </c>
      <c r="H13" s="20" t="n">
        <v>3.03844585</v>
      </c>
      <c r="I13" s="18" t="n">
        <v>2.98092842</v>
      </c>
      <c r="J13" s="20" t="n">
        <v>0.97004852</v>
      </c>
      <c r="K13" s="18" t="n">
        <v>0</v>
      </c>
      <c r="L13" s="20" t="n">
        <v>0</v>
      </c>
      <c r="M13" s="18" t="n">
        <v>0</v>
      </c>
      <c r="N13" s="20" t="n">
        <v>0</v>
      </c>
      <c r="O13" s="18" t="s">
        <v>404</v>
      </c>
      <c r="P13" s="20" t="s">
        <v>404</v>
      </c>
      <c r="Q13" s="18" t="n">
        <v>0</v>
      </c>
      <c r="R13" s="20" t="n">
        <v>0</v>
      </c>
      <c r="S13" s="18" t="n">
        <v>0</v>
      </c>
      <c r="T13" s="20" t="n">
        <v>0</v>
      </c>
      <c r="U13" s="18" t="n">
        <v>5.40903394</v>
      </c>
      <c r="V13" s="20" t="n">
        <v>1.54964547</v>
      </c>
    </row>
    <row r="14" spans="1:22">
      <c r="A14" s="15" t="s">
        <v>411</v>
      </c>
      <c r="B14" s="17" t="n">
        <v>5587</v>
      </c>
      <c r="C14" s="18">
        <f>(0.0/B14*100)</f>
        <v/>
      </c>
      <c r="D14" s="19" t="n">
        <v>5587</v>
      </c>
      <c r="E14" s="18" t="n">
        <v>65.71854227999999</v>
      </c>
      <c r="F14" s="20" t="n">
        <v>2.29773479</v>
      </c>
      <c r="G14" s="18" t="n">
        <v>30.83781722</v>
      </c>
      <c r="H14" s="20" t="n">
        <v>2.17305356</v>
      </c>
      <c r="I14" s="18" t="n">
        <v>3.4436405</v>
      </c>
      <c r="J14" s="20" t="n">
        <v>1.11699563</v>
      </c>
      <c r="K14" s="18" t="n">
        <v>0</v>
      </c>
      <c r="L14" s="20" t="n">
        <v>0</v>
      </c>
      <c r="M14" s="18" t="n">
        <v>0</v>
      </c>
      <c r="N14" s="20" t="n">
        <v>0</v>
      </c>
      <c r="O14" s="18" t="s">
        <v>404</v>
      </c>
      <c r="P14" s="20" t="s">
        <v>404</v>
      </c>
      <c r="Q14" s="18" t="n">
        <v>0</v>
      </c>
      <c r="R14" s="20" t="n">
        <v>0</v>
      </c>
      <c r="S14" s="18" t="n">
        <v>0</v>
      </c>
      <c r="T14" s="20" t="n">
        <v>0</v>
      </c>
      <c r="U14" s="18" t="n">
        <v>0</v>
      </c>
      <c r="V14" s="20" t="n">
        <v>0</v>
      </c>
    </row>
    <row r="15" spans="1:22">
      <c r="A15" s="15" t="s">
        <v>412</v>
      </c>
      <c r="B15" s="17" t="n">
        <v>5882</v>
      </c>
      <c r="C15" s="18">
        <f>(0.0/B15*100)</f>
        <v/>
      </c>
      <c r="D15" s="19" t="n">
        <v>5882</v>
      </c>
      <c r="E15" s="18" t="n">
        <v>46.06560585</v>
      </c>
      <c r="F15" s="20" t="n">
        <v>4.20959461</v>
      </c>
      <c r="G15" s="18" t="n">
        <v>46.31781394</v>
      </c>
      <c r="H15" s="20" t="n">
        <v>4.12243583</v>
      </c>
      <c r="I15" s="18" t="n">
        <v>3.57646327</v>
      </c>
      <c r="J15" s="20" t="n">
        <v>1.13846398</v>
      </c>
      <c r="K15" s="18" t="n">
        <v>0.73629125</v>
      </c>
      <c r="L15" s="20" t="n">
        <v>0.7344522999999999</v>
      </c>
      <c r="M15" s="18" t="n">
        <v>0</v>
      </c>
      <c r="N15" s="20" t="n">
        <v>0</v>
      </c>
      <c r="O15" s="18" t="s">
        <v>404</v>
      </c>
      <c r="P15" s="20" t="s">
        <v>404</v>
      </c>
      <c r="Q15" s="18" t="n">
        <v>0</v>
      </c>
      <c r="R15" s="20" t="n">
        <v>0</v>
      </c>
      <c r="S15" s="18" t="n">
        <v>0</v>
      </c>
      <c r="T15" s="20" t="n">
        <v>0</v>
      </c>
      <c r="U15" s="18" t="n">
        <v>3.30382569</v>
      </c>
      <c r="V15" s="20" t="n">
        <v>1.45461219</v>
      </c>
    </row>
    <row r="16" spans="1:22">
      <c r="A16" s="15" t="s">
        <v>413</v>
      </c>
      <c r="B16" s="17" t="n">
        <v>6108</v>
      </c>
      <c r="C16" s="18">
        <f>(495.0/B16*100)</f>
        <v/>
      </c>
      <c r="D16" s="19" t="n">
        <v>5613</v>
      </c>
      <c r="E16" s="18" t="n">
        <v>18.35443986</v>
      </c>
      <c r="F16" s="20" t="n">
        <v>2.32743912</v>
      </c>
      <c r="G16" s="18" t="n">
        <v>54.96043145</v>
      </c>
      <c r="H16" s="20" t="n">
        <v>3.15034767</v>
      </c>
      <c r="I16" s="18" t="n">
        <v>23.62853783</v>
      </c>
      <c r="J16" s="20" t="n">
        <v>2.69243911</v>
      </c>
      <c r="K16" s="18" t="n">
        <v>0.91150197</v>
      </c>
      <c r="L16" s="20" t="n">
        <v>0.67145522</v>
      </c>
      <c r="M16" s="18" t="n">
        <v>0</v>
      </c>
      <c r="N16" s="20" t="n">
        <v>0</v>
      </c>
      <c r="O16" s="18" t="s">
        <v>404</v>
      </c>
      <c r="P16" s="20" t="s">
        <v>404</v>
      </c>
      <c r="Q16" s="18" t="n">
        <v>0</v>
      </c>
      <c r="R16" s="20" t="n">
        <v>0</v>
      </c>
      <c r="S16" s="18" t="n">
        <v>0</v>
      </c>
      <c r="T16" s="20" t="n">
        <v>0</v>
      </c>
      <c r="U16" s="18" t="n">
        <v>2.14508888</v>
      </c>
      <c r="V16" s="20" t="n">
        <v>0.91067205</v>
      </c>
    </row>
    <row r="17" spans="1:22">
      <c r="A17" s="15" t="s">
        <v>414</v>
      </c>
      <c r="B17" s="17" t="n">
        <v>6504</v>
      </c>
      <c r="C17" s="18">
        <f>(1325.0/B17*100)</f>
        <v/>
      </c>
      <c r="D17" s="19" t="n">
        <v>5179</v>
      </c>
      <c r="E17" s="18" t="n">
        <v>26.64636363</v>
      </c>
      <c r="F17" s="20" t="n">
        <v>3.07949715</v>
      </c>
      <c r="G17" s="18" t="n">
        <v>57.65296003</v>
      </c>
      <c r="H17" s="20" t="n">
        <v>3.34850432</v>
      </c>
      <c r="I17" s="18" t="n">
        <v>9.250920989999999</v>
      </c>
      <c r="J17" s="20" t="n">
        <v>2.09743529</v>
      </c>
      <c r="K17" s="18" t="n">
        <v>0.35765128</v>
      </c>
      <c r="L17" s="20" t="n">
        <v>0.35966599</v>
      </c>
      <c r="M17" s="18" t="n">
        <v>0</v>
      </c>
      <c r="N17" s="20" t="n">
        <v>0</v>
      </c>
      <c r="O17" s="18" t="s">
        <v>404</v>
      </c>
      <c r="P17" s="20" t="s">
        <v>404</v>
      </c>
      <c r="Q17" s="18" t="n">
        <v>0</v>
      </c>
      <c r="R17" s="20" t="n">
        <v>0</v>
      </c>
      <c r="S17" s="18" t="n">
        <v>0</v>
      </c>
      <c r="T17" s="20" t="n">
        <v>0</v>
      </c>
      <c r="U17" s="18" t="n">
        <v>6.09210408</v>
      </c>
      <c r="V17" s="20" t="n">
        <v>1.58216434</v>
      </c>
    </row>
    <row r="18" spans="1:22">
      <c r="A18" s="15" t="s">
        <v>415</v>
      </c>
      <c r="B18" s="17" t="n">
        <v>5532</v>
      </c>
      <c r="C18" s="18">
        <f>(0.0/B18*100)</f>
        <v/>
      </c>
      <c r="D18" s="19" t="n">
        <v>5532</v>
      </c>
      <c r="E18" s="18" t="n">
        <v>69.45982872</v>
      </c>
      <c r="F18" s="20" t="n">
        <v>3.658589</v>
      </c>
      <c r="G18" s="18" t="n">
        <v>23.93183021</v>
      </c>
      <c r="H18" s="20" t="n">
        <v>2.85562177</v>
      </c>
      <c r="I18" s="18" t="n">
        <v>1.30346081</v>
      </c>
      <c r="J18" s="20" t="n">
        <v>0.8328159000000001</v>
      </c>
      <c r="K18" s="18" t="n">
        <v>3.12298493</v>
      </c>
      <c r="L18" s="20" t="n">
        <v>1.4532347</v>
      </c>
      <c r="M18" s="18" t="n">
        <v>0</v>
      </c>
      <c r="N18" s="20" t="n">
        <v>0</v>
      </c>
      <c r="O18" s="18" t="s">
        <v>404</v>
      </c>
      <c r="P18" s="20" t="s">
        <v>404</v>
      </c>
      <c r="Q18" s="18" t="n">
        <v>0</v>
      </c>
      <c r="R18" s="20" t="n">
        <v>0</v>
      </c>
      <c r="S18" s="18" t="n">
        <v>0</v>
      </c>
      <c r="T18" s="20" t="n">
        <v>0</v>
      </c>
      <c r="U18" s="18" t="n">
        <v>2.18189533</v>
      </c>
      <c r="V18" s="20" t="n">
        <v>1.66907903</v>
      </c>
    </row>
    <row r="19" spans="1:22">
      <c r="A19" s="15" t="s">
        <v>416</v>
      </c>
      <c r="B19" s="17" t="n">
        <v>5658</v>
      </c>
      <c r="C19" s="18">
        <f>(327.0/B19*100)</f>
        <v/>
      </c>
      <c r="D19" s="19" t="n">
        <v>5331</v>
      </c>
      <c r="E19" s="18" t="n">
        <v>46.23756245</v>
      </c>
      <c r="F19" s="20" t="n">
        <v>4.08278205</v>
      </c>
      <c r="G19" s="18" t="n">
        <v>42.46320364</v>
      </c>
      <c r="H19" s="20" t="n">
        <v>3.69517323</v>
      </c>
      <c r="I19" s="18" t="n">
        <v>9.14578532</v>
      </c>
      <c r="J19" s="20" t="n">
        <v>2.14533797</v>
      </c>
      <c r="K19" s="18" t="n">
        <v>1.08361561</v>
      </c>
      <c r="L19" s="20" t="n">
        <v>0.78726732</v>
      </c>
      <c r="M19" s="18" t="n">
        <v>0</v>
      </c>
      <c r="N19" s="20" t="n">
        <v>0</v>
      </c>
      <c r="O19" s="18" t="s">
        <v>404</v>
      </c>
      <c r="P19" s="20" t="s">
        <v>404</v>
      </c>
      <c r="Q19" s="18" t="n">
        <v>0</v>
      </c>
      <c r="R19" s="20" t="n">
        <v>0</v>
      </c>
      <c r="S19" s="18" t="n">
        <v>0</v>
      </c>
      <c r="T19" s="20" t="n">
        <v>0</v>
      </c>
      <c r="U19" s="18" t="n">
        <v>1.06983297</v>
      </c>
      <c r="V19" s="20" t="n">
        <v>0.63859943</v>
      </c>
    </row>
    <row r="20" spans="1:22">
      <c r="A20" s="15" t="s">
        <v>417</v>
      </c>
      <c r="B20" s="17" t="n">
        <v>3371</v>
      </c>
      <c r="C20" s="18">
        <f>(24.0/B20*100)</f>
        <v/>
      </c>
      <c r="D20" s="19" t="n">
        <v>3347</v>
      </c>
      <c r="E20" s="18" t="n">
        <v>54.91045334</v>
      </c>
      <c r="F20" s="20" t="n">
        <v>0.25727756</v>
      </c>
      <c r="G20" s="18" t="n">
        <v>41.19082778</v>
      </c>
      <c r="H20" s="20" t="n">
        <v>0.26321733</v>
      </c>
      <c r="I20" s="18" t="n">
        <v>0.85771809</v>
      </c>
      <c r="J20" s="20" t="n">
        <v>0.09145071</v>
      </c>
      <c r="K20" s="18" t="n">
        <v>0.48059776</v>
      </c>
      <c r="L20" s="20" t="n">
        <v>0.02997476</v>
      </c>
      <c r="M20" s="18" t="n">
        <v>0</v>
      </c>
      <c r="N20" s="20" t="n">
        <v>0</v>
      </c>
      <c r="O20" s="18" t="s">
        <v>404</v>
      </c>
      <c r="P20" s="20" t="s">
        <v>404</v>
      </c>
      <c r="Q20" s="18" t="n">
        <v>0</v>
      </c>
      <c r="R20" s="20" t="n">
        <v>0</v>
      </c>
      <c r="S20" s="18" t="n">
        <v>0</v>
      </c>
      <c r="T20" s="20" t="n">
        <v>0</v>
      </c>
      <c r="U20" s="18" t="n">
        <v>2.56040304</v>
      </c>
      <c r="V20" s="20" t="n">
        <v>0.0936618</v>
      </c>
    </row>
    <row r="21" spans="1:22">
      <c r="A21" s="15" t="s">
        <v>418</v>
      </c>
      <c r="B21" s="17" t="n">
        <v>5741</v>
      </c>
      <c r="C21" s="18">
        <f>(0.0/B21*100)</f>
        <v/>
      </c>
      <c r="D21" s="19" t="n">
        <v>5741</v>
      </c>
      <c r="E21" s="18" t="n">
        <v>38.02899061</v>
      </c>
      <c r="F21" s="20" t="n">
        <v>3.61651091</v>
      </c>
      <c r="G21" s="18" t="n">
        <v>39.45387103</v>
      </c>
      <c r="H21" s="20" t="n">
        <v>3.72522858</v>
      </c>
      <c r="I21" s="18" t="n">
        <v>14.2328542</v>
      </c>
      <c r="J21" s="20" t="n">
        <v>2.92816231</v>
      </c>
      <c r="K21" s="18" t="n">
        <v>0</v>
      </c>
      <c r="L21" s="20" t="n">
        <v>0</v>
      </c>
      <c r="M21" s="18" t="n">
        <v>0</v>
      </c>
      <c r="N21" s="20" t="n">
        <v>0</v>
      </c>
      <c r="O21" s="18" t="s">
        <v>404</v>
      </c>
      <c r="P21" s="20" t="s">
        <v>404</v>
      </c>
      <c r="Q21" s="18" t="n">
        <v>0</v>
      </c>
      <c r="R21" s="20" t="n">
        <v>0</v>
      </c>
      <c r="S21" s="18" t="n">
        <v>0</v>
      </c>
      <c r="T21" s="20" t="n">
        <v>0</v>
      </c>
      <c r="U21" s="18" t="n">
        <v>8.28428416</v>
      </c>
      <c r="V21" s="20" t="n">
        <v>2.327689</v>
      </c>
    </row>
    <row r="22" spans="1:22">
      <c r="A22" s="15" t="s">
        <v>419</v>
      </c>
      <c r="B22" s="17" t="n">
        <v>6598</v>
      </c>
      <c r="C22" s="18">
        <f>(0.0/B22*100)</f>
        <v/>
      </c>
      <c r="D22" s="19" t="n">
        <v>6598</v>
      </c>
      <c r="E22" s="18" t="n">
        <v>67.5053661</v>
      </c>
      <c r="F22" s="20" t="n">
        <v>3.44117126</v>
      </c>
      <c r="G22" s="18" t="n">
        <v>26.65751377</v>
      </c>
      <c r="H22" s="20" t="n">
        <v>2.98441742</v>
      </c>
      <c r="I22" s="18" t="n">
        <v>3.68486395</v>
      </c>
      <c r="J22" s="20" t="n">
        <v>1.44264019</v>
      </c>
      <c r="K22" s="18" t="n">
        <v>0.57529318</v>
      </c>
      <c r="L22" s="20" t="n">
        <v>0.60945654</v>
      </c>
      <c r="M22" s="18" t="n">
        <v>0</v>
      </c>
      <c r="N22" s="20" t="n">
        <v>0</v>
      </c>
      <c r="O22" s="18" t="s">
        <v>404</v>
      </c>
      <c r="P22" s="20" t="s">
        <v>404</v>
      </c>
      <c r="Q22" s="18" t="n">
        <v>0</v>
      </c>
      <c r="R22" s="20" t="n">
        <v>0</v>
      </c>
      <c r="S22" s="18" t="n">
        <v>0</v>
      </c>
      <c r="T22" s="20" t="n">
        <v>0</v>
      </c>
      <c r="U22" s="18" t="n">
        <v>1.576963</v>
      </c>
      <c r="V22" s="20" t="n">
        <v>0.9422427</v>
      </c>
    </row>
    <row r="23" spans="1:22">
      <c r="A23" s="15" t="s">
        <v>420</v>
      </c>
      <c r="B23" s="17" t="n">
        <v>11583</v>
      </c>
      <c r="C23" s="18">
        <f>(3194.0/B23*100)</f>
        <v/>
      </c>
      <c r="D23" s="19" t="n">
        <v>8389</v>
      </c>
      <c r="E23" s="18" t="n">
        <v>54.3551763</v>
      </c>
      <c r="F23" s="20" t="n">
        <v>3.59092623</v>
      </c>
      <c r="G23" s="18" t="n">
        <v>34.51402735</v>
      </c>
      <c r="H23" s="20" t="n">
        <v>3.65454037</v>
      </c>
      <c r="I23" s="18" t="n">
        <v>5.77549737</v>
      </c>
      <c r="J23" s="20" t="n">
        <v>1.69280472</v>
      </c>
      <c r="K23" s="18" t="n">
        <v>0.29052474</v>
      </c>
      <c r="L23" s="20" t="n">
        <v>0.30938146</v>
      </c>
      <c r="M23" s="18" t="n">
        <v>0</v>
      </c>
      <c r="N23" s="20" t="n">
        <v>0</v>
      </c>
      <c r="O23" s="18" t="s">
        <v>404</v>
      </c>
      <c r="P23" s="20" t="s">
        <v>404</v>
      </c>
      <c r="Q23" s="18" t="n">
        <v>0</v>
      </c>
      <c r="R23" s="20" t="n">
        <v>0</v>
      </c>
      <c r="S23" s="18" t="n">
        <v>0</v>
      </c>
      <c r="T23" s="20" t="n">
        <v>0</v>
      </c>
      <c r="U23" s="18" t="n">
        <v>5.06477424</v>
      </c>
      <c r="V23" s="20" t="n">
        <v>1.68547611</v>
      </c>
    </row>
    <row r="24" spans="1:22">
      <c r="A24" s="15" t="s">
        <v>421</v>
      </c>
      <c r="B24" s="17" t="n">
        <v>6647</v>
      </c>
      <c r="C24" s="18">
        <f>(0.0/B24*100)</f>
        <v/>
      </c>
      <c r="D24" s="19" t="n">
        <v>6647</v>
      </c>
      <c r="E24" s="18" t="n">
        <v>75.26078394</v>
      </c>
      <c r="F24" s="20" t="n">
        <v>3.27503026</v>
      </c>
      <c r="G24" s="18" t="n">
        <v>24.22671469</v>
      </c>
      <c r="H24" s="20" t="n">
        <v>3.23303406</v>
      </c>
      <c r="I24" s="18" t="n">
        <v>0.51250137</v>
      </c>
      <c r="J24" s="20" t="n">
        <v>0.51260188</v>
      </c>
      <c r="K24" s="18" t="n">
        <v>0</v>
      </c>
      <c r="L24" s="20" t="n">
        <v>0</v>
      </c>
      <c r="M24" s="18" t="n">
        <v>0</v>
      </c>
      <c r="N24" s="20" t="n">
        <v>0</v>
      </c>
      <c r="O24" s="18" t="s">
        <v>404</v>
      </c>
      <c r="P24" s="20" t="s">
        <v>404</v>
      </c>
      <c r="Q24" s="18" t="n">
        <v>0</v>
      </c>
      <c r="R24" s="20" t="n">
        <v>0</v>
      </c>
      <c r="S24" s="18" t="n">
        <v>0</v>
      </c>
      <c r="T24" s="20" t="n">
        <v>0</v>
      </c>
      <c r="U24" s="18" t="n">
        <v>0</v>
      </c>
      <c r="V24" s="20" t="n">
        <v>0</v>
      </c>
    </row>
    <row r="25" spans="1:22">
      <c r="A25" s="15" t="s">
        <v>422</v>
      </c>
      <c r="B25" s="17" t="n">
        <v>5581</v>
      </c>
      <c r="C25" s="18">
        <f>(0.0/B25*100)</f>
        <v/>
      </c>
      <c r="D25" s="19" t="n">
        <v>5581</v>
      </c>
      <c r="E25" s="18" t="n">
        <v>42.64429478</v>
      </c>
      <c r="F25" s="20" t="n">
        <v>3.10498039</v>
      </c>
      <c r="G25" s="18" t="n">
        <v>43.25321318</v>
      </c>
      <c r="H25" s="20" t="n">
        <v>3.81051714</v>
      </c>
      <c r="I25" s="18" t="n">
        <v>12.96831208</v>
      </c>
      <c r="J25" s="20" t="n">
        <v>2.45224211</v>
      </c>
      <c r="K25" s="18" t="n">
        <v>0.4723938</v>
      </c>
      <c r="L25" s="20" t="n">
        <v>0.47385018</v>
      </c>
      <c r="M25" s="18" t="n">
        <v>0</v>
      </c>
      <c r="N25" s="20" t="n">
        <v>0</v>
      </c>
      <c r="O25" s="18" t="s">
        <v>404</v>
      </c>
      <c r="P25" s="20" t="s">
        <v>404</v>
      </c>
      <c r="Q25" s="18" t="n">
        <v>0</v>
      </c>
      <c r="R25" s="20" t="n">
        <v>0</v>
      </c>
      <c r="S25" s="18" t="n">
        <v>0</v>
      </c>
      <c r="T25" s="20" t="n">
        <v>0</v>
      </c>
      <c r="U25" s="18" t="n">
        <v>0.66178617</v>
      </c>
      <c r="V25" s="20" t="n">
        <v>0.66190471</v>
      </c>
    </row>
    <row r="26" spans="1:22">
      <c r="A26" s="15" t="s">
        <v>423</v>
      </c>
      <c r="B26" s="17" t="n">
        <v>4869</v>
      </c>
      <c r="C26" s="18">
        <f>(11.0/B26*100)</f>
        <v/>
      </c>
      <c r="D26" s="19" t="n">
        <v>4858</v>
      </c>
      <c r="E26" s="18" t="n">
        <v>57.90873615</v>
      </c>
      <c r="F26" s="20" t="n">
        <v>2.53460726</v>
      </c>
      <c r="G26" s="18" t="n">
        <v>36.31498542</v>
      </c>
      <c r="H26" s="20" t="n">
        <v>2.33608643</v>
      </c>
      <c r="I26" s="18" t="n">
        <v>3.06271322</v>
      </c>
      <c r="J26" s="20" t="n">
        <v>1.08035765</v>
      </c>
      <c r="K26" s="18" t="n">
        <v>1.44381229</v>
      </c>
      <c r="L26" s="20" t="n">
        <v>0.44004029</v>
      </c>
      <c r="M26" s="18" t="n">
        <v>0</v>
      </c>
      <c r="N26" s="20" t="n">
        <v>0</v>
      </c>
      <c r="O26" s="18" t="s">
        <v>404</v>
      </c>
      <c r="P26" s="20" t="s">
        <v>404</v>
      </c>
      <c r="Q26" s="18" t="n">
        <v>0</v>
      </c>
      <c r="R26" s="20" t="n">
        <v>0</v>
      </c>
      <c r="S26" s="18" t="n">
        <v>0</v>
      </c>
      <c r="T26" s="20" t="n">
        <v>0</v>
      </c>
      <c r="U26" s="18" t="n">
        <v>1.26975292</v>
      </c>
      <c r="V26" s="20" t="n">
        <v>0.53433405</v>
      </c>
    </row>
    <row r="27" spans="1:22">
      <c r="A27" s="15" t="s">
        <v>424</v>
      </c>
      <c r="B27" s="17" t="n">
        <v>5299</v>
      </c>
      <c r="C27" s="18">
        <f>(0.0/B27*100)</f>
        <v/>
      </c>
      <c r="D27" s="19" t="n">
        <v>5299</v>
      </c>
      <c r="E27" s="18" t="n">
        <v>15.84763242</v>
      </c>
      <c r="F27" s="20" t="n">
        <v>0.05934528</v>
      </c>
      <c r="G27" s="18" t="n">
        <v>84.15236758</v>
      </c>
      <c r="H27" s="20" t="n">
        <v>0.05934528</v>
      </c>
      <c r="I27" s="18" t="n">
        <v>0</v>
      </c>
      <c r="J27" s="20" t="n">
        <v>0</v>
      </c>
      <c r="K27" s="18" t="n">
        <v>0</v>
      </c>
      <c r="L27" s="20" t="n">
        <v>0</v>
      </c>
      <c r="M27" s="18" t="n">
        <v>0</v>
      </c>
      <c r="N27" s="20" t="n">
        <v>0</v>
      </c>
      <c r="O27" s="18" t="s">
        <v>404</v>
      </c>
      <c r="P27" s="20" t="s">
        <v>404</v>
      </c>
      <c r="Q27" s="18" t="n">
        <v>0</v>
      </c>
      <c r="R27" s="20" t="n">
        <v>0</v>
      </c>
      <c r="S27" s="18" t="n">
        <v>0</v>
      </c>
      <c r="T27" s="20" t="n">
        <v>0</v>
      </c>
      <c r="U27" s="18" t="n">
        <v>0</v>
      </c>
      <c r="V27" s="20" t="n">
        <v>0</v>
      </c>
    </row>
    <row r="28" spans="1:22">
      <c r="A28" s="15" t="s">
        <v>425</v>
      </c>
      <c r="B28" s="17" t="n">
        <v>7568</v>
      </c>
      <c r="C28" s="18">
        <f>(0.0/B28*100)</f>
        <v/>
      </c>
      <c r="D28" s="19" t="n">
        <v>7568</v>
      </c>
      <c r="E28" s="18" t="n">
        <v>34.32442517</v>
      </c>
      <c r="F28" s="20" t="n">
        <v>2.71372972</v>
      </c>
      <c r="G28" s="18" t="n">
        <v>48.51812462</v>
      </c>
      <c r="H28" s="20" t="n">
        <v>3.10932449</v>
      </c>
      <c r="I28" s="18" t="n">
        <v>14.6623822</v>
      </c>
      <c r="J28" s="20" t="n">
        <v>2.0169065</v>
      </c>
      <c r="K28" s="18" t="n">
        <v>2.1999394</v>
      </c>
      <c r="L28" s="20" t="n">
        <v>0.88376475</v>
      </c>
      <c r="M28" s="18" t="n">
        <v>0</v>
      </c>
      <c r="N28" s="20" t="n">
        <v>0</v>
      </c>
      <c r="O28" s="18" t="s">
        <v>404</v>
      </c>
      <c r="P28" s="20" t="s">
        <v>404</v>
      </c>
      <c r="Q28" s="18" t="n">
        <v>0</v>
      </c>
      <c r="R28" s="20" t="n">
        <v>0</v>
      </c>
      <c r="S28" s="18" t="n">
        <v>0</v>
      </c>
      <c r="T28" s="20" t="n">
        <v>0</v>
      </c>
      <c r="U28" s="18" t="n">
        <v>0.29512861</v>
      </c>
      <c r="V28" s="20" t="n">
        <v>0.29341775</v>
      </c>
    </row>
    <row r="29" spans="1:22">
      <c r="A29" s="15" t="s">
        <v>426</v>
      </c>
      <c r="B29" s="17" t="n">
        <v>5385</v>
      </c>
      <c r="C29" s="18">
        <f>(1123.0/B29*100)</f>
        <v/>
      </c>
      <c r="D29" s="19" t="n">
        <v>4262</v>
      </c>
      <c r="E29" s="18" t="n">
        <v>13.60947892</v>
      </c>
      <c r="F29" s="20" t="n">
        <v>3.20157749</v>
      </c>
      <c r="G29" s="18" t="n">
        <v>39.96256894</v>
      </c>
      <c r="H29" s="20" t="n">
        <v>4.46944909</v>
      </c>
      <c r="I29" s="18" t="n">
        <v>15.82667949</v>
      </c>
      <c r="J29" s="20" t="n">
        <v>3.18722728</v>
      </c>
      <c r="K29" s="18" t="n">
        <v>0</v>
      </c>
      <c r="L29" s="20" t="n">
        <v>0</v>
      </c>
      <c r="M29" s="18" t="n">
        <v>0</v>
      </c>
      <c r="N29" s="20" t="n">
        <v>0</v>
      </c>
      <c r="O29" s="18" t="s">
        <v>404</v>
      </c>
      <c r="P29" s="20" t="s">
        <v>404</v>
      </c>
      <c r="Q29" s="18" t="n">
        <v>0</v>
      </c>
      <c r="R29" s="20" t="n">
        <v>0</v>
      </c>
      <c r="S29" s="18" t="n">
        <v>0</v>
      </c>
      <c r="T29" s="20" t="n">
        <v>0</v>
      </c>
      <c r="U29" s="18" t="n">
        <v>30.60127265</v>
      </c>
      <c r="V29" s="20" t="n">
        <v>4.34377072</v>
      </c>
    </row>
    <row r="30" spans="1:22">
      <c r="A30" s="15" t="s">
        <v>427</v>
      </c>
      <c r="B30" s="17" t="n">
        <v>4520</v>
      </c>
      <c r="C30" s="18">
        <f>(1105.0/B30*100)</f>
        <v/>
      </c>
      <c r="D30" s="19" t="n">
        <v>3415</v>
      </c>
      <c r="E30" s="18" t="n">
        <v>19.62004119</v>
      </c>
      <c r="F30" s="20" t="n">
        <v>2.93781061</v>
      </c>
      <c r="G30" s="18" t="n">
        <v>72.47040004</v>
      </c>
      <c r="H30" s="20" t="n">
        <v>3.28319392</v>
      </c>
      <c r="I30" s="18" t="n">
        <v>5.80759675</v>
      </c>
      <c r="J30" s="20" t="n">
        <v>1.22583745</v>
      </c>
      <c r="K30" s="18" t="n">
        <v>1.02972582</v>
      </c>
      <c r="L30" s="20" t="n">
        <v>0.69842133</v>
      </c>
      <c r="M30" s="18" t="n">
        <v>0</v>
      </c>
      <c r="N30" s="20" t="n">
        <v>0</v>
      </c>
      <c r="O30" s="18" t="s">
        <v>404</v>
      </c>
      <c r="P30" s="20" t="s">
        <v>404</v>
      </c>
      <c r="Q30" s="18" t="n">
        <v>0</v>
      </c>
      <c r="R30" s="20" t="n">
        <v>0</v>
      </c>
      <c r="S30" s="18" t="n">
        <v>0</v>
      </c>
      <c r="T30" s="20" t="n">
        <v>0</v>
      </c>
      <c r="U30" s="18" t="n">
        <v>1.07223619</v>
      </c>
      <c r="V30" s="20" t="n">
        <v>1.0434474</v>
      </c>
    </row>
    <row r="31" spans="1:22">
      <c r="A31" s="15" t="s">
        <v>428</v>
      </c>
      <c r="B31" s="17" t="n">
        <v>5456</v>
      </c>
      <c r="C31" s="18">
        <f>(502.0/B31*100)</f>
        <v/>
      </c>
      <c r="D31" s="19" t="n">
        <v>4954</v>
      </c>
      <c r="E31" s="18" t="n">
        <v>49.03679934</v>
      </c>
      <c r="F31" s="20" t="n">
        <v>3.39708532</v>
      </c>
      <c r="G31" s="18" t="n">
        <v>38.05241345</v>
      </c>
      <c r="H31" s="20" t="n">
        <v>3.44716632</v>
      </c>
      <c r="I31" s="18" t="n">
        <v>1.05154293</v>
      </c>
      <c r="J31" s="20" t="n">
        <v>0.75169769</v>
      </c>
      <c r="K31" s="18" t="n">
        <v>0.51245507</v>
      </c>
      <c r="L31" s="20" t="n">
        <v>0.49309003</v>
      </c>
      <c r="M31" s="18" t="n">
        <v>0</v>
      </c>
      <c r="N31" s="20" t="n">
        <v>0</v>
      </c>
      <c r="O31" s="18" t="s">
        <v>404</v>
      </c>
      <c r="P31" s="20" t="s">
        <v>404</v>
      </c>
      <c r="Q31" s="18" t="n">
        <v>0</v>
      </c>
      <c r="R31" s="20" t="n">
        <v>0</v>
      </c>
      <c r="S31" s="18" t="n">
        <v>0</v>
      </c>
      <c r="T31" s="20" t="n">
        <v>0</v>
      </c>
      <c r="U31" s="18" t="n">
        <v>11.34678921</v>
      </c>
      <c r="V31" s="20" t="n">
        <v>2.14940262</v>
      </c>
    </row>
    <row r="32" spans="1:22">
      <c r="A32" s="15" t="s">
        <v>429</v>
      </c>
      <c r="B32" s="17" t="n">
        <v>4478</v>
      </c>
      <c r="C32" s="18">
        <f>(0.0/B32*100)</f>
        <v/>
      </c>
      <c r="D32" s="19" t="n">
        <v>4478</v>
      </c>
      <c r="E32" s="18" t="n">
        <v>57.21215122</v>
      </c>
      <c r="F32" s="20" t="n">
        <v>3.54606406</v>
      </c>
      <c r="G32" s="18" t="n">
        <v>38.33913114</v>
      </c>
      <c r="H32" s="20" t="n">
        <v>3.74262534</v>
      </c>
      <c r="I32" s="18" t="n">
        <v>2.50094038</v>
      </c>
      <c r="J32" s="20" t="n">
        <v>1.29396446</v>
      </c>
      <c r="K32" s="18" t="n">
        <v>0.64333905</v>
      </c>
      <c r="L32" s="20" t="n">
        <v>0.63991906</v>
      </c>
      <c r="M32" s="18" t="n">
        <v>0</v>
      </c>
      <c r="N32" s="20" t="n">
        <v>0</v>
      </c>
      <c r="O32" s="18" t="s">
        <v>404</v>
      </c>
      <c r="P32" s="20" t="s">
        <v>404</v>
      </c>
      <c r="Q32" s="18" t="n">
        <v>0</v>
      </c>
      <c r="R32" s="20" t="n">
        <v>0</v>
      </c>
      <c r="S32" s="18" t="n">
        <v>0</v>
      </c>
      <c r="T32" s="20" t="n">
        <v>0</v>
      </c>
      <c r="U32" s="18" t="n">
        <v>1.3044382</v>
      </c>
      <c r="V32" s="20" t="n">
        <v>0.93041898</v>
      </c>
    </row>
    <row r="33" spans="1:22">
      <c r="A33" s="15" t="s">
        <v>430</v>
      </c>
      <c r="B33" s="17" t="n">
        <v>7325</v>
      </c>
      <c r="C33" s="18">
        <f>(29.0/B33*100)</f>
        <v/>
      </c>
      <c r="D33" s="19" t="n">
        <v>7296</v>
      </c>
      <c r="E33" s="18" t="n">
        <v>35.20004313</v>
      </c>
      <c r="F33" s="20" t="n">
        <v>3.19182828</v>
      </c>
      <c r="G33" s="18" t="n">
        <v>57.03285885</v>
      </c>
      <c r="H33" s="20" t="n">
        <v>3.458277</v>
      </c>
      <c r="I33" s="18" t="n">
        <v>6.46637347</v>
      </c>
      <c r="J33" s="20" t="n">
        <v>1.79895294</v>
      </c>
      <c r="K33" s="18" t="n">
        <v>1.02866182</v>
      </c>
      <c r="L33" s="20" t="n">
        <v>0.7338393</v>
      </c>
      <c r="M33" s="18" t="n">
        <v>0</v>
      </c>
      <c r="N33" s="20" t="n">
        <v>0</v>
      </c>
      <c r="O33" s="18" t="s">
        <v>404</v>
      </c>
      <c r="P33" s="20" t="s">
        <v>404</v>
      </c>
      <c r="Q33" s="18" t="n">
        <v>0</v>
      </c>
      <c r="R33" s="20" t="n">
        <v>0</v>
      </c>
      <c r="S33" s="18" t="n">
        <v>0</v>
      </c>
      <c r="T33" s="20" t="n">
        <v>0</v>
      </c>
      <c r="U33" s="18" t="n">
        <v>0.27206272</v>
      </c>
      <c r="V33" s="20" t="n">
        <v>0.21375102</v>
      </c>
    </row>
    <row r="34" spans="1:22">
      <c r="A34" s="15" t="s">
        <v>431</v>
      </c>
      <c r="B34" s="17" t="n">
        <v>6350</v>
      </c>
      <c r="C34" s="18">
        <f>(0.0/B34*100)</f>
        <v/>
      </c>
      <c r="D34" s="19" t="n">
        <v>6350</v>
      </c>
      <c r="E34" s="18" t="n">
        <v>68.97941614</v>
      </c>
      <c r="F34" s="20" t="n">
        <v>3.11147226</v>
      </c>
      <c r="G34" s="18" t="n">
        <v>27.04351874</v>
      </c>
      <c r="H34" s="20" t="n">
        <v>2.84315281</v>
      </c>
      <c r="I34" s="18" t="n">
        <v>3.86913926</v>
      </c>
      <c r="J34" s="20" t="n">
        <v>1.18827874</v>
      </c>
      <c r="K34" s="18" t="n">
        <v>0</v>
      </c>
      <c r="L34" s="20" t="n">
        <v>0</v>
      </c>
      <c r="M34" s="18" t="n">
        <v>0</v>
      </c>
      <c r="N34" s="20" t="n">
        <v>0</v>
      </c>
      <c r="O34" s="18" t="s">
        <v>404</v>
      </c>
      <c r="P34" s="20" t="s">
        <v>404</v>
      </c>
      <c r="Q34" s="18" t="n">
        <v>0</v>
      </c>
      <c r="R34" s="20" t="n">
        <v>0</v>
      </c>
      <c r="S34" s="18" t="n">
        <v>0</v>
      </c>
      <c r="T34" s="20" t="n">
        <v>0</v>
      </c>
      <c r="U34" s="18" t="n">
        <v>0.10792586</v>
      </c>
      <c r="V34" s="20" t="n">
        <v>0.11569864</v>
      </c>
    </row>
    <row r="35" spans="1:22">
      <c r="A35" s="15" t="s">
        <v>432</v>
      </c>
      <c r="B35" s="17" t="n">
        <v>6406</v>
      </c>
      <c r="C35" s="18">
        <f>(443.0/B35*100)</f>
        <v/>
      </c>
      <c r="D35" s="19" t="n">
        <v>5963</v>
      </c>
      <c r="E35" s="18" t="n">
        <v>25.9128213</v>
      </c>
      <c r="F35" s="20" t="n">
        <v>0.66271853</v>
      </c>
      <c r="G35" s="18" t="n">
        <v>63.08335745</v>
      </c>
      <c r="H35" s="20" t="n">
        <v>0.64044254</v>
      </c>
      <c r="I35" s="18" t="n">
        <v>8.62885328</v>
      </c>
      <c r="J35" s="20" t="n">
        <v>0.10553437</v>
      </c>
      <c r="K35" s="18" t="n">
        <v>0</v>
      </c>
      <c r="L35" s="20" t="n">
        <v>0</v>
      </c>
      <c r="M35" s="18" t="n">
        <v>0</v>
      </c>
      <c r="N35" s="20" t="n">
        <v>0</v>
      </c>
      <c r="O35" s="18" t="s">
        <v>404</v>
      </c>
      <c r="P35" s="20" t="s">
        <v>404</v>
      </c>
      <c r="Q35" s="18" t="n">
        <v>0</v>
      </c>
      <c r="R35" s="20" t="n">
        <v>0</v>
      </c>
      <c r="S35" s="18" t="n">
        <v>0</v>
      </c>
      <c r="T35" s="20" t="n">
        <v>0</v>
      </c>
      <c r="U35" s="18" t="n">
        <v>2.37496796</v>
      </c>
      <c r="V35" s="20" t="n">
        <v>0.08812616</v>
      </c>
    </row>
    <row r="36" spans="1:22">
      <c r="A36" s="15" t="s">
        <v>433</v>
      </c>
      <c r="B36" s="17" t="n">
        <v>6736</v>
      </c>
      <c r="C36" s="18">
        <f>(10.0/B36*100)</f>
        <v/>
      </c>
      <c r="D36" s="19" t="n">
        <v>6726</v>
      </c>
      <c r="E36" s="18" t="n">
        <v>53.50924833</v>
      </c>
      <c r="F36" s="20" t="n">
        <v>3.76241699</v>
      </c>
      <c r="G36" s="18" t="n">
        <v>43.01816452</v>
      </c>
      <c r="H36" s="20" t="n">
        <v>3.76242857</v>
      </c>
      <c r="I36" s="18" t="n">
        <v>3.34602756</v>
      </c>
      <c r="J36" s="20" t="n">
        <v>1.64771424</v>
      </c>
      <c r="K36" s="18" t="n">
        <v>0</v>
      </c>
      <c r="L36" s="20" t="n">
        <v>0</v>
      </c>
      <c r="M36" s="18" t="n">
        <v>0</v>
      </c>
      <c r="N36" s="20" t="n">
        <v>0</v>
      </c>
      <c r="O36" s="18" t="s">
        <v>404</v>
      </c>
      <c r="P36" s="20" t="s">
        <v>404</v>
      </c>
      <c r="Q36" s="18" t="n">
        <v>0</v>
      </c>
      <c r="R36" s="20" t="n">
        <v>0</v>
      </c>
      <c r="S36" s="18" t="n">
        <v>0</v>
      </c>
      <c r="T36" s="20" t="n">
        <v>0</v>
      </c>
      <c r="U36" s="18" t="n">
        <v>0.12655959</v>
      </c>
      <c r="V36" s="20" t="n">
        <v>0.12929658</v>
      </c>
    </row>
    <row r="37" spans="1:22">
      <c r="A37" s="15" t="s">
        <v>434</v>
      </c>
      <c r="B37" s="17" t="n">
        <v>5458</v>
      </c>
      <c r="C37" s="18">
        <f>(0.0/B37*100)</f>
        <v/>
      </c>
      <c r="D37" s="19" t="n">
        <v>5458</v>
      </c>
      <c r="E37" s="18" t="n">
        <v>49.71683263</v>
      </c>
      <c r="F37" s="20" t="n">
        <v>3.46222579</v>
      </c>
      <c r="G37" s="18" t="n">
        <v>45.13473917</v>
      </c>
      <c r="H37" s="20" t="n">
        <v>3.63612797</v>
      </c>
      <c r="I37" s="18" t="n">
        <v>3.99118791</v>
      </c>
      <c r="J37" s="20" t="n">
        <v>1.41481762</v>
      </c>
      <c r="K37" s="18" t="n">
        <v>0</v>
      </c>
      <c r="L37" s="20" t="n">
        <v>0</v>
      </c>
      <c r="M37" s="18" t="n">
        <v>0</v>
      </c>
      <c r="N37" s="20" t="n">
        <v>0</v>
      </c>
      <c r="O37" s="18" t="s">
        <v>404</v>
      </c>
      <c r="P37" s="20" t="s">
        <v>404</v>
      </c>
      <c r="Q37" s="18" t="n">
        <v>0</v>
      </c>
      <c r="R37" s="20" t="n">
        <v>0</v>
      </c>
      <c r="S37" s="18" t="n">
        <v>0</v>
      </c>
      <c r="T37" s="20" t="n">
        <v>0</v>
      </c>
      <c r="U37" s="18" t="n">
        <v>1.15724029</v>
      </c>
      <c r="V37" s="20" t="n">
        <v>0.81554798</v>
      </c>
    </row>
    <row r="38" spans="1:22">
      <c r="A38" s="15" t="s">
        <v>435</v>
      </c>
      <c r="B38" s="17" t="n">
        <v>5860</v>
      </c>
      <c r="C38" s="18">
        <f>(268.0/B38*100)</f>
        <v/>
      </c>
      <c r="D38" s="19" t="n">
        <v>5592</v>
      </c>
      <c r="E38" s="18" t="n">
        <v>30.06889664</v>
      </c>
      <c r="F38" s="20" t="n">
        <v>3.04572099</v>
      </c>
      <c r="G38" s="18" t="n">
        <v>52.95221492</v>
      </c>
      <c r="H38" s="20" t="n">
        <v>4.03340789</v>
      </c>
      <c r="I38" s="18" t="n">
        <v>14.03803523</v>
      </c>
      <c r="J38" s="20" t="n">
        <v>2.87870074</v>
      </c>
      <c r="K38" s="18" t="n">
        <v>1.09171686</v>
      </c>
      <c r="L38" s="20" t="n">
        <v>0.69259712</v>
      </c>
      <c r="M38" s="18" t="n">
        <v>0</v>
      </c>
      <c r="N38" s="20" t="n">
        <v>0</v>
      </c>
      <c r="O38" s="18" t="s">
        <v>404</v>
      </c>
      <c r="P38" s="20" t="s">
        <v>404</v>
      </c>
      <c r="Q38" s="18" t="n">
        <v>0</v>
      </c>
      <c r="R38" s="20" t="n">
        <v>0</v>
      </c>
      <c r="S38" s="18" t="n">
        <v>0</v>
      </c>
      <c r="T38" s="20" t="n">
        <v>0</v>
      </c>
      <c r="U38" s="18" t="n">
        <v>1.84913636</v>
      </c>
      <c r="V38" s="20" t="n">
        <v>1.03146389</v>
      </c>
    </row>
    <row r="39" spans="1:22">
      <c r="A39" s="15" t="s">
        <v>436</v>
      </c>
      <c r="B39" s="17" t="n">
        <v>5895</v>
      </c>
      <c r="C39" s="18">
        <f>(0.0/B39*100)</f>
        <v/>
      </c>
      <c r="D39" s="19" t="n">
        <v>5895</v>
      </c>
      <c r="E39" s="18" t="n">
        <v>70.40023170000001</v>
      </c>
      <c r="F39" s="20" t="n">
        <v>3.85487606</v>
      </c>
      <c r="G39" s="18" t="n">
        <v>25.36091937</v>
      </c>
      <c r="H39" s="20" t="n">
        <v>3.9217481</v>
      </c>
      <c r="I39" s="18" t="n">
        <v>2.87058945</v>
      </c>
      <c r="J39" s="20" t="n">
        <v>1.45648926</v>
      </c>
      <c r="K39" s="18" t="n">
        <v>1.36825948</v>
      </c>
      <c r="L39" s="20" t="n">
        <v>0.84839731</v>
      </c>
      <c r="M39" s="18" t="n">
        <v>0</v>
      </c>
      <c r="N39" s="20" t="n">
        <v>0</v>
      </c>
      <c r="O39" s="18" t="s">
        <v>404</v>
      </c>
      <c r="P39" s="20" t="s">
        <v>404</v>
      </c>
      <c r="Q39" s="18" t="n">
        <v>0</v>
      </c>
      <c r="R39" s="20" t="n">
        <v>0</v>
      </c>
      <c r="S39" s="18" t="n">
        <v>0</v>
      </c>
      <c r="T39" s="20" t="n">
        <v>0</v>
      </c>
      <c r="U39" s="18" t="n">
        <v>0</v>
      </c>
      <c r="V39" s="20" t="n">
        <v>0</v>
      </c>
    </row>
    <row r="40" spans="1:22">
      <c r="A40" s="15" t="s">
        <v>437</v>
      </c>
      <c r="B40" s="17" t="n">
        <v>14157</v>
      </c>
      <c r="C40" s="18">
        <f>(3029.0/B40*100)</f>
        <v/>
      </c>
      <c r="D40" s="19" t="n">
        <v>11128</v>
      </c>
      <c r="E40" s="18" t="n">
        <v>46.18985452</v>
      </c>
      <c r="F40" s="20" t="n">
        <v>3.72580443</v>
      </c>
      <c r="G40" s="18" t="n">
        <v>49.05365208</v>
      </c>
      <c r="H40" s="20" t="n">
        <v>3.72702795</v>
      </c>
      <c r="I40" s="18" t="n">
        <v>1.18940934</v>
      </c>
      <c r="J40" s="20" t="n">
        <v>0.552101</v>
      </c>
      <c r="K40" s="18" t="n">
        <v>0.05775245</v>
      </c>
      <c r="L40" s="20" t="n">
        <v>0.04699432</v>
      </c>
      <c r="M40" s="18" t="n">
        <v>0</v>
      </c>
      <c r="N40" s="20" t="n">
        <v>0</v>
      </c>
      <c r="O40" s="18" t="s">
        <v>404</v>
      </c>
      <c r="P40" s="20" t="s">
        <v>404</v>
      </c>
      <c r="Q40" s="18" t="n">
        <v>0</v>
      </c>
      <c r="R40" s="20" t="n">
        <v>0</v>
      </c>
      <c r="S40" s="18" t="n">
        <v>0</v>
      </c>
      <c r="T40" s="20" t="n">
        <v>0</v>
      </c>
      <c r="U40" s="18" t="n">
        <v>3.50933161</v>
      </c>
      <c r="V40" s="20" t="n">
        <v>1.07537587</v>
      </c>
    </row>
    <row r="41" spans="1:22">
      <c r="A41" s="15" t="s">
        <v>438</v>
      </c>
      <c r="B41" s="17" t="n">
        <v>5712</v>
      </c>
      <c r="C41" s="18">
        <f>(138.0/B41*100)</f>
        <v/>
      </c>
      <c r="D41" s="19" t="n">
        <v>5574</v>
      </c>
      <c r="E41" s="18" t="n">
        <v>13.32407766</v>
      </c>
      <c r="F41" s="20" t="n">
        <v>2.69595456</v>
      </c>
      <c r="G41" s="18" t="n">
        <v>66.96283074999999</v>
      </c>
      <c r="H41" s="20" t="n">
        <v>3.7825001</v>
      </c>
      <c r="I41" s="18" t="n">
        <v>18.34103353</v>
      </c>
      <c r="J41" s="20" t="n">
        <v>2.98108236</v>
      </c>
      <c r="K41" s="18" t="n">
        <v>0.47790245</v>
      </c>
      <c r="L41" s="20" t="n">
        <v>0.45351963</v>
      </c>
      <c r="M41" s="18" t="n">
        <v>0</v>
      </c>
      <c r="N41" s="20" t="n">
        <v>0</v>
      </c>
      <c r="O41" s="18" t="s">
        <v>404</v>
      </c>
      <c r="P41" s="20" t="s">
        <v>404</v>
      </c>
      <c r="Q41" s="18" t="n">
        <v>0</v>
      </c>
      <c r="R41" s="20" t="n">
        <v>0</v>
      </c>
      <c r="S41" s="18" t="n">
        <v>0</v>
      </c>
      <c r="T41" s="20" t="n">
        <v>0</v>
      </c>
      <c r="U41" s="18" t="n">
        <v>0.89415562</v>
      </c>
      <c r="V41" s="20" t="n">
        <v>0.81012368</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81.93764492</v>
      </c>
      <c r="F44" s="20" t="n">
        <v>2.74194626</v>
      </c>
      <c r="G44" s="18" t="n">
        <v>15.90143542</v>
      </c>
      <c r="H44" s="20" t="n">
        <v>2.44373243</v>
      </c>
      <c r="I44" s="18" t="n">
        <v>0.6404777699999999</v>
      </c>
      <c r="J44" s="20" t="n">
        <v>0.46605135</v>
      </c>
      <c r="K44" s="18" t="n">
        <v>1.10396143</v>
      </c>
      <c r="L44" s="20" t="n">
        <v>0.78505802</v>
      </c>
      <c r="M44" s="18" t="n">
        <v>0</v>
      </c>
      <c r="N44" s="20" t="n">
        <v>0</v>
      </c>
      <c r="O44" s="18" t="s">
        <v>404</v>
      </c>
      <c r="P44" s="20" t="s">
        <v>404</v>
      </c>
      <c r="Q44" s="18" t="n">
        <v>0</v>
      </c>
      <c r="R44" s="20" t="n">
        <v>0</v>
      </c>
      <c r="S44" s="18" t="n">
        <v>0.27153023</v>
      </c>
      <c r="T44" s="20" t="n">
        <v>0.27230769</v>
      </c>
      <c r="U44" s="18" t="n">
        <v>0.14495023</v>
      </c>
      <c r="V44" s="20" t="n">
        <v>0.1467335</v>
      </c>
    </row>
    <row r="45" spans="1:22">
      <c r="A45" s="15" t="s">
        <v>442</v>
      </c>
      <c r="B45" s="17" t="n">
        <v>5519</v>
      </c>
      <c r="C45" s="18">
        <f>(0.0/B45*100)</f>
        <v/>
      </c>
      <c r="D45" s="19" t="n">
        <v>5519</v>
      </c>
      <c r="E45" s="18" t="n">
        <v>80.21825253999999</v>
      </c>
      <c r="F45" s="20" t="n">
        <v>3.64090493</v>
      </c>
      <c r="G45" s="18" t="n">
        <v>11.69553316</v>
      </c>
      <c r="H45" s="20" t="n">
        <v>2.89161908</v>
      </c>
      <c r="I45" s="18" t="n">
        <v>0</v>
      </c>
      <c r="J45" s="20" t="n">
        <v>0</v>
      </c>
      <c r="K45" s="18" t="n">
        <v>6.52165664</v>
      </c>
      <c r="L45" s="20" t="n">
        <v>2.0620032</v>
      </c>
      <c r="M45" s="18" t="n">
        <v>0</v>
      </c>
      <c r="N45" s="20" t="n">
        <v>0</v>
      </c>
      <c r="O45" s="18" t="s">
        <v>404</v>
      </c>
      <c r="P45" s="20" t="s">
        <v>404</v>
      </c>
      <c r="Q45" s="18" t="n">
        <v>0</v>
      </c>
      <c r="R45" s="20" t="n">
        <v>0</v>
      </c>
      <c r="S45" s="18" t="n">
        <v>0</v>
      </c>
      <c r="T45" s="20" t="n">
        <v>0</v>
      </c>
      <c r="U45" s="18" t="n">
        <v>1.56455767</v>
      </c>
      <c r="V45" s="20" t="n">
        <v>0.94211853</v>
      </c>
    </row>
    <row r="46" spans="1:22">
      <c r="A46" s="15" t="s">
        <v>443</v>
      </c>
      <c r="B46" s="17" t="n">
        <v>23141</v>
      </c>
      <c r="C46" s="18">
        <f>(4196.0/B46*100)</f>
        <v/>
      </c>
      <c r="D46" s="19" t="n">
        <v>18945</v>
      </c>
      <c r="E46" s="18" t="n">
        <v>35.56791659</v>
      </c>
      <c r="F46" s="20" t="n">
        <v>2.24000811</v>
      </c>
      <c r="G46" s="18" t="n">
        <v>37.90602646</v>
      </c>
      <c r="H46" s="20" t="n">
        <v>2.35787205</v>
      </c>
      <c r="I46" s="18" t="n">
        <v>16.15110402</v>
      </c>
      <c r="J46" s="20" t="n">
        <v>2.31166381</v>
      </c>
      <c r="K46" s="18" t="n">
        <v>3.64999735</v>
      </c>
      <c r="L46" s="20" t="n">
        <v>0.98434064</v>
      </c>
      <c r="M46" s="18" t="n">
        <v>0</v>
      </c>
      <c r="N46" s="20" t="n">
        <v>0</v>
      </c>
      <c r="O46" s="18" t="s">
        <v>404</v>
      </c>
      <c r="P46" s="20" t="s">
        <v>404</v>
      </c>
      <c r="Q46" s="18" t="n">
        <v>0</v>
      </c>
      <c r="R46" s="20" t="n">
        <v>0</v>
      </c>
      <c r="S46" s="18" t="n">
        <v>0</v>
      </c>
      <c r="T46" s="20" t="n">
        <v>0</v>
      </c>
      <c r="U46" s="18" t="n">
        <v>6.72495557</v>
      </c>
      <c r="V46" s="20" t="n">
        <v>1.05317626</v>
      </c>
    </row>
    <row r="47" spans="1:22">
      <c r="A47" s="15" t="s">
        <v>444</v>
      </c>
      <c r="B47" s="17" t="n">
        <v>5928</v>
      </c>
      <c r="C47" s="18">
        <f>(0.0/B47*100)</f>
        <v/>
      </c>
      <c r="D47" s="19" t="n">
        <v>5928</v>
      </c>
      <c r="E47" s="18" t="n">
        <v>62.49712211</v>
      </c>
      <c r="F47" s="20" t="n">
        <v>3.6601833</v>
      </c>
      <c r="G47" s="18" t="n">
        <v>18.1130207</v>
      </c>
      <c r="H47" s="20" t="n">
        <v>2.9184652</v>
      </c>
      <c r="I47" s="18" t="n">
        <v>9.341653490000001</v>
      </c>
      <c r="J47" s="20" t="n">
        <v>2.26021405</v>
      </c>
      <c r="K47" s="18" t="n">
        <v>6.13947297</v>
      </c>
      <c r="L47" s="20" t="n">
        <v>1.40647282</v>
      </c>
      <c r="M47" s="18" t="n">
        <v>0</v>
      </c>
      <c r="N47" s="20" t="n">
        <v>0</v>
      </c>
      <c r="O47" s="18" t="s">
        <v>404</v>
      </c>
      <c r="P47" s="20" t="s">
        <v>404</v>
      </c>
      <c r="Q47" s="18" t="n">
        <v>0</v>
      </c>
      <c r="R47" s="20" t="n">
        <v>0</v>
      </c>
      <c r="S47" s="18" t="n">
        <v>0</v>
      </c>
      <c r="T47" s="20" t="n">
        <v>0</v>
      </c>
      <c r="U47" s="18" t="n">
        <v>3.90873073</v>
      </c>
      <c r="V47" s="20" t="n">
        <v>1.52667966</v>
      </c>
    </row>
    <row r="48" spans="1:22">
      <c r="A48" s="15" t="s">
        <v>445</v>
      </c>
      <c r="B48" s="17" t="n">
        <v>9841</v>
      </c>
      <c r="C48" s="18">
        <f>(40.0/B48*100)</f>
        <v/>
      </c>
      <c r="D48" s="19" t="n">
        <v>9801</v>
      </c>
      <c r="E48" s="18" t="n">
        <v>50.73819772</v>
      </c>
      <c r="F48" s="20" t="n">
        <v>3.87336562</v>
      </c>
      <c r="G48" s="18" t="n">
        <v>13.1861808</v>
      </c>
      <c r="H48" s="20" t="n">
        <v>2.48001602</v>
      </c>
      <c r="I48" s="18" t="n">
        <v>3.57601705</v>
      </c>
      <c r="J48" s="20" t="n">
        <v>1.43998366</v>
      </c>
      <c r="K48" s="18" t="n">
        <v>32.48913477</v>
      </c>
      <c r="L48" s="20" t="n">
        <v>4.09842896</v>
      </c>
      <c r="M48" s="18" t="n">
        <v>0</v>
      </c>
      <c r="N48" s="20" t="n">
        <v>0</v>
      </c>
      <c r="O48" s="18" t="s">
        <v>404</v>
      </c>
      <c r="P48" s="20" t="s">
        <v>404</v>
      </c>
      <c r="Q48" s="18" t="n">
        <v>0</v>
      </c>
      <c r="R48" s="20" t="n">
        <v>0</v>
      </c>
      <c r="S48" s="18" t="n">
        <v>0</v>
      </c>
      <c r="T48" s="20" t="n">
        <v>0</v>
      </c>
      <c r="U48" s="18" t="n">
        <v>0.01046966</v>
      </c>
      <c r="V48" s="20" t="n">
        <v>0.00036512</v>
      </c>
    </row>
    <row r="49" spans="1:22">
      <c r="A49" s="15" t="s">
        <v>446</v>
      </c>
      <c r="B49" s="17" t="n">
        <v>6349</v>
      </c>
      <c r="C49" s="18">
        <f>(52.0/B49*100)</f>
        <v/>
      </c>
      <c r="D49" s="19" t="n">
        <v>6297</v>
      </c>
      <c r="E49" s="18" t="n">
        <v>48.86970195</v>
      </c>
      <c r="F49" s="20" t="n">
        <v>3.94124881</v>
      </c>
      <c r="G49" s="18" t="n">
        <v>37.90570777</v>
      </c>
      <c r="H49" s="20" t="n">
        <v>3.67576517</v>
      </c>
      <c r="I49" s="18" t="n">
        <v>11.666309</v>
      </c>
      <c r="J49" s="20" t="n">
        <v>2.17940216</v>
      </c>
      <c r="K49" s="18" t="n">
        <v>1.4915331</v>
      </c>
      <c r="L49" s="20" t="n">
        <v>0.87082027</v>
      </c>
      <c r="M49" s="18" t="n">
        <v>0</v>
      </c>
      <c r="N49" s="20" t="n">
        <v>0</v>
      </c>
      <c r="O49" s="18" t="s">
        <v>404</v>
      </c>
      <c r="P49" s="20" t="s">
        <v>404</v>
      </c>
      <c r="Q49" s="18" t="n">
        <v>0</v>
      </c>
      <c r="R49" s="20" t="n">
        <v>0</v>
      </c>
      <c r="S49" s="18" t="n">
        <v>0</v>
      </c>
      <c r="T49" s="20" t="n">
        <v>0</v>
      </c>
      <c r="U49" s="18" t="n">
        <v>0.06674818</v>
      </c>
      <c r="V49" s="20" t="n">
        <v>0.06688015</v>
      </c>
    </row>
    <row r="50" spans="1:22">
      <c r="A50" s="15" t="s">
        <v>447</v>
      </c>
      <c r="B50" s="17" t="n">
        <v>11795</v>
      </c>
      <c r="C50" s="18">
        <f>(1031.0/B50*100)</f>
        <v/>
      </c>
      <c r="D50" s="19" t="n">
        <v>10764</v>
      </c>
      <c r="E50" s="18" t="n">
        <v>36.93664635</v>
      </c>
      <c r="F50" s="20" t="n">
        <v>3.22661311</v>
      </c>
      <c r="G50" s="18" t="n">
        <v>41.41087638</v>
      </c>
      <c r="H50" s="20" t="n">
        <v>3.66767997</v>
      </c>
      <c r="I50" s="18" t="n">
        <v>11.69780577</v>
      </c>
      <c r="J50" s="20" t="n">
        <v>2.35391488</v>
      </c>
      <c r="K50" s="18" t="n">
        <v>3.49935801</v>
      </c>
      <c r="L50" s="20" t="n">
        <v>1.37871843</v>
      </c>
      <c r="M50" s="18" t="n">
        <v>0</v>
      </c>
      <c r="N50" s="20" t="n">
        <v>0</v>
      </c>
      <c r="O50" s="18" t="s">
        <v>404</v>
      </c>
      <c r="P50" s="20" t="s">
        <v>404</v>
      </c>
      <c r="Q50" s="18" t="n">
        <v>0</v>
      </c>
      <c r="R50" s="20" t="n">
        <v>0</v>
      </c>
      <c r="S50" s="18" t="n">
        <v>0</v>
      </c>
      <c r="T50" s="20" t="n">
        <v>0</v>
      </c>
      <c r="U50" s="18" t="n">
        <v>6.45531349</v>
      </c>
      <c r="V50" s="20" t="n">
        <v>1.58256798</v>
      </c>
    </row>
    <row r="51" spans="1:22">
      <c r="A51" s="15" t="s">
        <v>448</v>
      </c>
      <c r="B51" s="17" t="n">
        <v>6866</v>
      </c>
      <c r="C51" s="18">
        <f>(0.0/B51*100)</f>
        <v/>
      </c>
      <c r="D51" s="19" t="n">
        <v>6866</v>
      </c>
      <c r="E51" s="18" t="n">
        <v>12.23146469</v>
      </c>
      <c r="F51" s="20" t="n">
        <v>2.2451118</v>
      </c>
      <c r="G51" s="18" t="n">
        <v>54.50209428</v>
      </c>
      <c r="H51" s="20" t="n">
        <v>3.42002994</v>
      </c>
      <c r="I51" s="18" t="n">
        <v>29.0897625</v>
      </c>
      <c r="J51" s="20" t="n">
        <v>2.96862989</v>
      </c>
      <c r="K51" s="18" t="n">
        <v>3.07650375</v>
      </c>
      <c r="L51" s="20" t="n">
        <v>1.26310948</v>
      </c>
      <c r="M51" s="18" t="n">
        <v>0</v>
      </c>
      <c r="N51" s="20" t="n">
        <v>0</v>
      </c>
      <c r="O51" s="18" t="s">
        <v>404</v>
      </c>
      <c r="P51" s="20" t="s">
        <v>404</v>
      </c>
      <c r="Q51" s="18" t="n">
        <v>0</v>
      </c>
      <c r="R51" s="20" t="n">
        <v>0</v>
      </c>
      <c r="S51" s="18" t="n">
        <v>0</v>
      </c>
      <c r="T51" s="20" t="n">
        <v>0</v>
      </c>
      <c r="U51" s="18" t="n">
        <v>1.10017478</v>
      </c>
      <c r="V51" s="20" t="n">
        <v>0.78852393</v>
      </c>
    </row>
    <row r="52" spans="1:22">
      <c r="A52" s="15" t="s">
        <v>449</v>
      </c>
      <c r="B52" s="17" t="n">
        <v>5809</v>
      </c>
      <c r="C52" s="18">
        <f>(0.0/B52*100)</f>
        <v/>
      </c>
      <c r="D52" s="19" t="n">
        <v>5809</v>
      </c>
      <c r="E52" s="18" t="n">
        <v>32.13585245</v>
      </c>
      <c r="F52" s="20" t="n">
        <v>3.63899633</v>
      </c>
      <c r="G52" s="18" t="n">
        <v>46.17632504</v>
      </c>
      <c r="H52" s="20" t="n">
        <v>4.01078376</v>
      </c>
      <c r="I52" s="18" t="n">
        <v>13.04208394</v>
      </c>
      <c r="J52" s="20" t="n">
        <v>2.56823073</v>
      </c>
      <c r="K52" s="18" t="n">
        <v>7.20644063</v>
      </c>
      <c r="L52" s="20" t="n">
        <v>2.06088699</v>
      </c>
      <c r="M52" s="18" t="n">
        <v>0</v>
      </c>
      <c r="N52" s="20" t="n">
        <v>0</v>
      </c>
      <c r="O52" s="18" t="s">
        <v>404</v>
      </c>
      <c r="P52" s="20" t="s">
        <v>404</v>
      </c>
      <c r="Q52" s="18" t="n">
        <v>0</v>
      </c>
      <c r="R52" s="20" t="n">
        <v>0</v>
      </c>
      <c r="S52" s="18" t="n">
        <v>0</v>
      </c>
      <c r="T52" s="20" t="n">
        <v>0</v>
      </c>
      <c r="U52" s="18" t="n">
        <v>1.43929795</v>
      </c>
      <c r="V52" s="20" t="n">
        <v>0.66525313</v>
      </c>
    </row>
    <row r="53" spans="1:22">
      <c r="A53" s="15" t="s">
        <v>450</v>
      </c>
      <c r="B53" s="17" t="n">
        <v>5571</v>
      </c>
      <c r="C53" s="18">
        <f>(0.0/B53*100)</f>
        <v/>
      </c>
      <c r="D53" s="19" t="n">
        <v>5571</v>
      </c>
      <c r="E53" s="18" t="n">
        <v>39.13674958</v>
      </c>
      <c r="F53" s="20" t="n">
        <v>0.12536</v>
      </c>
      <c r="G53" s="18" t="n">
        <v>54.43761606</v>
      </c>
      <c r="H53" s="20" t="n">
        <v>0.12906618</v>
      </c>
      <c r="I53" s="18" t="n">
        <v>6.05482345</v>
      </c>
      <c r="J53" s="20" t="n">
        <v>0.05279353</v>
      </c>
      <c r="K53" s="18" t="n">
        <v>0</v>
      </c>
      <c r="L53" s="20" t="n">
        <v>0</v>
      </c>
      <c r="M53" s="18" t="n">
        <v>0</v>
      </c>
      <c r="N53" s="20" t="n">
        <v>0</v>
      </c>
      <c r="O53" s="18" t="s">
        <v>404</v>
      </c>
      <c r="P53" s="20" t="s">
        <v>404</v>
      </c>
      <c r="Q53" s="18" t="n">
        <v>0</v>
      </c>
      <c r="R53" s="20" t="n">
        <v>0</v>
      </c>
      <c r="S53" s="18" t="n">
        <v>0</v>
      </c>
      <c r="T53" s="20" t="n">
        <v>0</v>
      </c>
      <c r="U53" s="18" t="n">
        <v>0.37081091</v>
      </c>
      <c r="V53" s="20" t="n">
        <v>0.03028018</v>
      </c>
    </row>
    <row r="54" spans="1:22">
      <c r="A54" s="15" t="s">
        <v>451</v>
      </c>
      <c r="B54" s="17" t="n">
        <v>4740</v>
      </c>
      <c r="C54" s="18">
        <f>(199.0/B54*100)</f>
        <v/>
      </c>
      <c r="D54" s="19" t="n">
        <v>4541</v>
      </c>
      <c r="E54" s="18" t="n">
        <v>72.78530456999999</v>
      </c>
      <c r="F54" s="20" t="n">
        <v>3.84011581</v>
      </c>
      <c r="G54" s="18" t="n">
        <v>20.31970921</v>
      </c>
      <c r="H54" s="20" t="n">
        <v>3.39237406</v>
      </c>
      <c r="I54" s="18" t="n">
        <v>2.13425286</v>
      </c>
      <c r="J54" s="20" t="n">
        <v>1.08495153</v>
      </c>
      <c r="K54" s="18" t="n">
        <v>2.36938784</v>
      </c>
      <c r="L54" s="20" t="n">
        <v>1.39249622</v>
      </c>
      <c r="M54" s="18" t="n">
        <v>0</v>
      </c>
      <c r="N54" s="20" t="n">
        <v>0</v>
      </c>
      <c r="O54" s="18" t="s">
        <v>404</v>
      </c>
      <c r="P54" s="20" t="s">
        <v>404</v>
      </c>
      <c r="Q54" s="18" t="n">
        <v>0</v>
      </c>
      <c r="R54" s="20" t="n">
        <v>0</v>
      </c>
      <c r="S54" s="18" t="n">
        <v>0</v>
      </c>
      <c r="T54" s="20" t="n">
        <v>0</v>
      </c>
      <c r="U54" s="18" t="n">
        <v>2.39134552</v>
      </c>
      <c r="V54" s="20" t="n">
        <v>1.21186831</v>
      </c>
    </row>
    <row r="55" spans="1:22">
      <c r="A55" s="15" t="s">
        <v>452</v>
      </c>
      <c r="B55" s="17" t="n">
        <v>5316</v>
      </c>
      <c r="C55" s="18">
        <f>(43.0/B55*100)</f>
        <v/>
      </c>
      <c r="D55" s="19" t="n">
        <v>5273</v>
      </c>
      <c r="E55" s="18" t="n">
        <v>85.75746089</v>
      </c>
      <c r="F55" s="20" t="n">
        <v>2.2653222</v>
      </c>
      <c r="G55" s="18" t="n">
        <v>2.83714945</v>
      </c>
      <c r="H55" s="20" t="n">
        <v>1.16434265</v>
      </c>
      <c r="I55" s="18" t="n">
        <v>1.63570296</v>
      </c>
      <c r="J55" s="20" t="n">
        <v>0.72509545</v>
      </c>
      <c r="K55" s="18" t="n">
        <v>4.36953898</v>
      </c>
      <c r="L55" s="20" t="n">
        <v>1.19695201</v>
      </c>
      <c r="M55" s="18" t="n">
        <v>0</v>
      </c>
      <c r="N55" s="20" t="n">
        <v>0</v>
      </c>
      <c r="O55" s="18" t="s">
        <v>404</v>
      </c>
      <c r="P55" s="20" t="s">
        <v>404</v>
      </c>
      <c r="Q55" s="18" t="n">
        <v>0</v>
      </c>
      <c r="R55" s="20" t="n">
        <v>0</v>
      </c>
      <c r="S55" s="18" t="n">
        <v>0.76100454</v>
      </c>
      <c r="T55" s="20" t="n">
        <v>0.52843299</v>
      </c>
      <c r="U55" s="18" t="n">
        <v>4.6391432</v>
      </c>
      <c r="V55" s="20" t="n">
        <v>1.20763068</v>
      </c>
    </row>
    <row r="56" spans="1:22">
      <c r="A56" s="15" t="s">
        <v>453</v>
      </c>
      <c r="B56" s="17" t="n">
        <v>5359</v>
      </c>
      <c r="C56" s="18">
        <f>(0.0/B56*100)</f>
        <v/>
      </c>
      <c r="D56" s="19" t="n">
        <v>5359</v>
      </c>
      <c r="E56" s="18" t="n">
        <v>74.38917692</v>
      </c>
      <c r="F56" s="20" t="n">
        <v>3.44485956</v>
      </c>
      <c r="G56" s="18" t="n">
        <v>21.15444429</v>
      </c>
      <c r="H56" s="20" t="n">
        <v>3.2631145</v>
      </c>
      <c r="I56" s="18" t="n">
        <v>0</v>
      </c>
      <c r="J56" s="20" t="n">
        <v>0</v>
      </c>
      <c r="K56" s="18" t="n">
        <v>0</v>
      </c>
      <c r="L56" s="20" t="n">
        <v>0</v>
      </c>
      <c r="M56" s="18" t="n">
        <v>0</v>
      </c>
      <c r="N56" s="20" t="n">
        <v>0</v>
      </c>
      <c r="O56" s="18" t="s">
        <v>404</v>
      </c>
      <c r="P56" s="20" t="s">
        <v>404</v>
      </c>
      <c r="Q56" s="18" t="n">
        <v>0</v>
      </c>
      <c r="R56" s="20" t="n">
        <v>0</v>
      </c>
      <c r="S56" s="18" t="n">
        <v>0</v>
      </c>
      <c r="T56" s="20" t="n">
        <v>0</v>
      </c>
      <c r="U56" s="18" t="n">
        <v>4.45637879</v>
      </c>
      <c r="V56" s="20" t="n">
        <v>1.66814099</v>
      </c>
    </row>
    <row r="57" spans="1:22">
      <c r="A57" s="15" t="s">
        <v>454</v>
      </c>
      <c r="B57" s="17" t="n">
        <v>6513</v>
      </c>
      <c r="C57" s="18">
        <f>(0.0/B57*100)</f>
        <v/>
      </c>
      <c r="D57" s="19" t="n">
        <v>6513</v>
      </c>
      <c r="E57" s="18" t="n">
        <v>93.32992494</v>
      </c>
      <c r="F57" s="20" t="n">
        <v>1.81921471</v>
      </c>
      <c r="G57" s="18" t="n">
        <v>5.2045214</v>
      </c>
      <c r="H57" s="20" t="n">
        <v>1.61545815</v>
      </c>
      <c r="I57" s="18" t="n">
        <v>1.0221675</v>
      </c>
      <c r="J57" s="20" t="n">
        <v>0.71939884</v>
      </c>
      <c r="K57" s="18" t="n">
        <v>0</v>
      </c>
      <c r="L57" s="20" t="n">
        <v>0</v>
      </c>
      <c r="M57" s="18" t="n">
        <v>0</v>
      </c>
      <c r="N57" s="20" t="n">
        <v>0</v>
      </c>
      <c r="O57" s="18" t="s">
        <v>404</v>
      </c>
      <c r="P57" s="20" t="s">
        <v>404</v>
      </c>
      <c r="Q57" s="18" t="n">
        <v>0</v>
      </c>
      <c r="R57" s="20" t="n">
        <v>0</v>
      </c>
      <c r="S57" s="18" t="n">
        <v>0</v>
      </c>
      <c r="T57" s="20" t="n">
        <v>0</v>
      </c>
      <c r="U57" s="18" t="n">
        <v>0.44338616</v>
      </c>
      <c r="V57" s="20" t="n">
        <v>0.45922161</v>
      </c>
    </row>
    <row r="58" spans="1:22">
      <c r="A58" s="15" t="s">
        <v>455</v>
      </c>
      <c r="B58" s="17" t="n">
        <v>7267</v>
      </c>
      <c r="C58" s="18">
        <f>(0.0/B58*100)</f>
        <v/>
      </c>
      <c r="D58" s="19" t="n">
        <v>7267</v>
      </c>
      <c r="E58" s="18" t="n">
        <v>85.23290066</v>
      </c>
      <c r="F58" s="20" t="n">
        <v>2.66761154</v>
      </c>
      <c r="G58" s="18" t="n">
        <v>2.78829221</v>
      </c>
      <c r="H58" s="20" t="n">
        <v>1.11896623</v>
      </c>
      <c r="I58" s="18" t="n">
        <v>2.57078469</v>
      </c>
      <c r="J58" s="20" t="n">
        <v>1.27402401</v>
      </c>
      <c r="K58" s="18" t="n">
        <v>8.01741342</v>
      </c>
      <c r="L58" s="20" t="n">
        <v>2.26164252</v>
      </c>
      <c r="M58" s="18" t="n">
        <v>0</v>
      </c>
      <c r="N58" s="20" t="n">
        <v>0</v>
      </c>
      <c r="O58" s="18" t="s">
        <v>404</v>
      </c>
      <c r="P58" s="20" t="s">
        <v>404</v>
      </c>
      <c r="Q58" s="18" t="n">
        <v>0</v>
      </c>
      <c r="R58" s="20" t="n">
        <v>0</v>
      </c>
      <c r="S58" s="18" t="n">
        <v>0</v>
      </c>
      <c r="T58" s="20" t="n">
        <v>0</v>
      </c>
      <c r="U58" s="18" t="n">
        <v>1.39060901</v>
      </c>
      <c r="V58" s="20" t="n">
        <v>0.29053446</v>
      </c>
    </row>
    <row r="59" spans="1:22">
      <c r="A59" s="15" t="s">
        <v>456</v>
      </c>
      <c r="B59" s="17" t="n">
        <v>4826</v>
      </c>
      <c r="C59" s="18">
        <f>(0.0/B59*100)</f>
        <v/>
      </c>
      <c r="D59" s="19" t="n">
        <v>4826</v>
      </c>
      <c r="E59" s="18" t="n">
        <v>79.76196785</v>
      </c>
      <c r="F59" s="20" t="n">
        <v>0.84999562</v>
      </c>
      <c r="G59" s="18" t="n">
        <v>11.90494141</v>
      </c>
      <c r="H59" s="20" t="n">
        <v>0.50643014</v>
      </c>
      <c r="I59" s="18" t="n">
        <v>0.73752747</v>
      </c>
      <c r="J59" s="20" t="n">
        <v>0.31285307</v>
      </c>
      <c r="K59" s="18" t="n">
        <v>6.73332975</v>
      </c>
      <c r="L59" s="20" t="n">
        <v>0.64560376</v>
      </c>
      <c r="M59" s="18" t="n">
        <v>0</v>
      </c>
      <c r="N59" s="20" t="n">
        <v>0</v>
      </c>
      <c r="O59" s="18" t="s">
        <v>404</v>
      </c>
      <c r="P59" s="20" t="s">
        <v>404</v>
      </c>
      <c r="Q59" s="18" t="n">
        <v>0</v>
      </c>
      <c r="R59" s="20" t="n">
        <v>0</v>
      </c>
      <c r="S59" s="18" t="n">
        <v>0</v>
      </c>
      <c r="T59" s="20" t="n">
        <v>0</v>
      </c>
      <c r="U59" s="18" t="n">
        <v>0.86223352</v>
      </c>
      <c r="V59" s="20" t="n">
        <v>0.1656418</v>
      </c>
    </row>
    <row r="60" spans="1:22">
      <c r="A60" s="15" t="s">
        <v>457</v>
      </c>
      <c r="B60" s="17" t="n">
        <v>4546</v>
      </c>
      <c r="C60" s="18">
        <f>(0.0/B60*100)</f>
        <v/>
      </c>
      <c r="D60" s="19" t="n">
        <v>4546</v>
      </c>
      <c r="E60" s="18" t="n">
        <v>86.40095295</v>
      </c>
      <c r="F60" s="20" t="n">
        <v>2.65336226</v>
      </c>
      <c r="G60" s="18" t="n">
        <v>3.14869435</v>
      </c>
      <c r="H60" s="20" t="n">
        <v>1.06654052</v>
      </c>
      <c r="I60" s="18" t="n">
        <v>0</v>
      </c>
      <c r="J60" s="20" t="n">
        <v>0</v>
      </c>
      <c r="K60" s="18" t="n">
        <v>5.88060232</v>
      </c>
      <c r="L60" s="20" t="n">
        <v>1.85686763</v>
      </c>
      <c r="M60" s="18" t="n">
        <v>0</v>
      </c>
      <c r="N60" s="20" t="n">
        <v>0</v>
      </c>
      <c r="O60" s="18" t="s">
        <v>404</v>
      </c>
      <c r="P60" s="20" t="s">
        <v>404</v>
      </c>
      <c r="Q60" s="18" t="n">
        <v>0</v>
      </c>
      <c r="R60" s="20" t="n">
        <v>0</v>
      </c>
      <c r="S60" s="18" t="n">
        <v>0</v>
      </c>
      <c r="T60" s="20" t="n">
        <v>0</v>
      </c>
      <c r="U60" s="18" t="n">
        <v>4.56975038</v>
      </c>
      <c r="V60" s="20" t="n">
        <v>1.49106373</v>
      </c>
    </row>
    <row r="61" spans="1:22">
      <c r="A61" s="15" t="s">
        <v>458</v>
      </c>
      <c r="B61" s="17" t="n">
        <v>6525</v>
      </c>
      <c r="C61" s="18">
        <f>(0.0/B61*100)</f>
        <v/>
      </c>
      <c r="D61" s="19" t="n">
        <v>6525</v>
      </c>
      <c r="E61" s="18" t="n">
        <v>61.51871144</v>
      </c>
      <c r="F61" s="20" t="n">
        <v>2.85621552</v>
      </c>
      <c r="G61" s="18" t="n">
        <v>35.9372405</v>
      </c>
      <c r="H61" s="20" t="n">
        <v>2.84821649</v>
      </c>
      <c r="I61" s="18" t="n">
        <v>0.72975336</v>
      </c>
      <c r="J61" s="20" t="n">
        <v>0.58621607</v>
      </c>
      <c r="K61" s="18" t="n">
        <v>1.58697356</v>
      </c>
      <c r="L61" s="20" t="n">
        <v>0.80348862</v>
      </c>
      <c r="M61" s="18" t="n">
        <v>0</v>
      </c>
      <c r="N61" s="20" t="n">
        <v>0</v>
      </c>
      <c r="O61" s="18" t="s">
        <v>404</v>
      </c>
      <c r="P61" s="20" t="s">
        <v>404</v>
      </c>
      <c r="Q61" s="18" t="n">
        <v>0</v>
      </c>
      <c r="R61" s="20" t="n">
        <v>0</v>
      </c>
      <c r="S61" s="18" t="n">
        <v>0</v>
      </c>
      <c r="T61" s="20" t="n">
        <v>0</v>
      </c>
      <c r="U61" s="18" t="n">
        <v>0.22732115</v>
      </c>
      <c r="V61" s="20" t="n">
        <v>0.23649092</v>
      </c>
    </row>
    <row r="62" spans="1:22">
      <c r="A62" s="15" t="s">
        <v>459</v>
      </c>
      <c r="B62" s="17" t="n">
        <v>4476</v>
      </c>
      <c r="C62" s="18">
        <f>(0.0/B62*100)</f>
        <v/>
      </c>
      <c r="D62" s="19" t="n">
        <v>4476</v>
      </c>
      <c r="E62" s="18" t="n">
        <v>70.71425504</v>
      </c>
      <c r="F62" s="20" t="n">
        <v>0.06125345</v>
      </c>
      <c r="G62" s="18" t="n">
        <v>10.30339599</v>
      </c>
      <c r="H62" s="20" t="n">
        <v>0.03211886</v>
      </c>
      <c r="I62" s="18" t="n">
        <v>2.42316607</v>
      </c>
      <c r="J62" s="20" t="n">
        <v>0.03602965</v>
      </c>
      <c r="K62" s="18" t="n">
        <v>16.55918291</v>
      </c>
      <c r="L62" s="20" t="n">
        <v>0.05258427</v>
      </c>
      <c r="M62" s="18" t="n">
        <v>0</v>
      </c>
      <c r="N62" s="20" t="n">
        <v>0</v>
      </c>
      <c r="O62" s="18" t="s">
        <v>404</v>
      </c>
      <c r="P62" s="20" t="s">
        <v>404</v>
      </c>
      <c r="Q62" s="18" t="n">
        <v>0</v>
      </c>
      <c r="R62" s="20" t="n">
        <v>0</v>
      </c>
      <c r="S62" s="18" t="n">
        <v>0</v>
      </c>
      <c r="T62" s="20" t="n">
        <v>0</v>
      </c>
      <c r="U62" s="18" t="n">
        <v>0</v>
      </c>
      <c r="V62" s="20" t="n">
        <v>0</v>
      </c>
    </row>
    <row r="63" spans="1:22">
      <c r="A63" s="15" t="s">
        <v>460</v>
      </c>
      <c r="B63" s="17" t="n">
        <v>5324</v>
      </c>
      <c r="C63" s="18">
        <f>(0.0/B63*100)</f>
        <v/>
      </c>
      <c r="D63" s="19" t="n">
        <v>5324</v>
      </c>
      <c r="E63" s="18" t="n">
        <v>73.12220814</v>
      </c>
      <c r="F63" s="20" t="n">
        <v>0.14665659</v>
      </c>
      <c r="G63" s="18" t="n">
        <v>14.31344102</v>
      </c>
      <c r="H63" s="20" t="n">
        <v>0.10769135</v>
      </c>
      <c r="I63" s="18" t="n">
        <v>1.88864966</v>
      </c>
      <c r="J63" s="20" t="n">
        <v>0.0560273</v>
      </c>
      <c r="K63" s="18" t="n">
        <v>1.57938101</v>
      </c>
      <c r="L63" s="20" t="n">
        <v>0.0296758</v>
      </c>
      <c r="M63" s="18" t="n">
        <v>0</v>
      </c>
      <c r="N63" s="20" t="n">
        <v>0</v>
      </c>
      <c r="O63" s="18" t="s">
        <v>404</v>
      </c>
      <c r="P63" s="20" t="s">
        <v>404</v>
      </c>
      <c r="Q63" s="18" t="n">
        <v>0</v>
      </c>
      <c r="R63" s="20" t="n">
        <v>0</v>
      </c>
      <c r="S63" s="18" t="n">
        <v>0</v>
      </c>
      <c r="T63" s="20" t="n">
        <v>0</v>
      </c>
      <c r="U63" s="18" t="n">
        <v>9.096320179999999</v>
      </c>
      <c r="V63" s="20" t="n">
        <v>0.09286645</v>
      </c>
    </row>
    <row r="64" spans="1:22">
      <c r="A64" s="15" t="s">
        <v>461</v>
      </c>
      <c r="B64" s="17" t="n">
        <v>3634</v>
      </c>
      <c r="C64" s="18">
        <f>(27.0/B64*100)</f>
        <v/>
      </c>
      <c r="D64" s="19" t="n">
        <v>3607</v>
      </c>
      <c r="E64" s="18" t="n">
        <v>76.46492609000001</v>
      </c>
      <c r="F64" s="20" t="n">
        <v>0.0990637</v>
      </c>
      <c r="G64" s="18" t="n">
        <v>16.94429784</v>
      </c>
      <c r="H64" s="20" t="n">
        <v>0.07663945</v>
      </c>
      <c r="I64" s="18" t="n">
        <v>6.59077607</v>
      </c>
      <c r="J64" s="20" t="n">
        <v>0.09088185999999999</v>
      </c>
      <c r="K64" s="18" t="n">
        <v>0</v>
      </c>
      <c r="L64" s="20" t="n">
        <v>0</v>
      </c>
      <c r="M64" s="18" t="n">
        <v>0</v>
      </c>
      <c r="N64" s="20" t="n">
        <v>0</v>
      </c>
      <c r="O64" s="18" t="s">
        <v>404</v>
      </c>
      <c r="P64" s="20" t="s">
        <v>404</v>
      </c>
      <c r="Q64" s="18" t="n">
        <v>0</v>
      </c>
      <c r="R64" s="20" t="n">
        <v>0</v>
      </c>
      <c r="S64" s="18" t="n">
        <v>0</v>
      </c>
      <c r="T64" s="20" t="n">
        <v>0</v>
      </c>
      <c r="U64" s="18" t="n">
        <v>0</v>
      </c>
      <c r="V64" s="20" t="n">
        <v>0</v>
      </c>
    </row>
    <row r="65" spans="1:22">
      <c r="A65" s="15" t="s">
        <v>462</v>
      </c>
      <c r="B65" s="17" t="n">
        <v>5325</v>
      </c>
      <c r="C65" s="18">
        <f>(0.0/B65*100)</f>
        <v/>
      </c>
      <c r="D65" s="19" t="n">
        <v>5325</v>
      </c>
      <c r="E65" s="18" t="n">
        <v>68.44837739</v>
      </c>
      <c r="F65" s="20" t="n">
        <v>2.99975835</v>
      </c>
      <c r="G65" s="18" t="n">
        <v>22.00996526</v>
      </c>
      <c r="H65" s="20" t="n">
        <v>2.77282457</v>
      </c>
      <c r="I65" s="18" t="n">
        <v>1.5209148</v>
      </c>
      <c r="J65" s="20" t="n">
        <v>0.89719365</v>
      </c>
      <c r="K65" s="18" t="n">
        <v>6.27868224</v>
      </c>
      <c r="L65" s="20" t="n">
        <v>1.46531713</v>
      </c>
      <c r="M65" s="18" t="n">
        <v>0</v>
      </c>
      <c r="N65" s="20" t="n">
        <v>0</v>
      </c>
      <c r="O65" s="18" t="s">
        <v>404</v>
      </c>
      <c r="P65" s="20" t="s">
        <v>404</v>
      </c>
      <c r="Q65" s="18" t="n">
        <v>0</v>
      </c>
      <c r="R65" s="20" t="n">
        <v>0</v>
      </c>
      <c r="S65" s="18" t="n">
        <v>0</v>
      </c>
      <c r="T65" s="20" t="n">
        <v>0</v>
      </c>
      <c r="U65" s="18" t="n">
        <v>1.74206032</v>
      </c>
      <c r="V65" s="20" t="n">
        <v>0.78516064</v>
      </c>
    </row>
    <row r="66" spans="1:22">
      <c r="A66" s="15" t="s">
        <v>463</v>
      </c>
      <c r="B66" s="17" t="n">
        <v>5665</v>
      </c>
      <c r="C66" s="18">
        <f>(0.0/B66*100)</f>
        <v/>
      </c>
      <c r="D66" s="19" t="n">
        <v>5665</v>
      </c>
      <c r="E66" s="18" t="n">
        <v>47.67910488</v>
      </c>
      <c r="F66" s="20" t="n">
        <v>0.25577624</v>
      </c>
      <c r="G66" s="18" t="n">
        <v>47.55117847</v>
      </c>
      <c r="H66" s="20" t="n">
        <v>0.23455979</v>
      </c>
      <c r="I66" s="18" t="n">
        <v>0</v>
      </c>
      <c r="J66" s="20" t="n">
        <v>0</v>
      </c>
      <c r="K66" s="18" t="n">
        <v>4.76971665</v>
      </c>
      <c r="L66" s="20" t="n">
        <v>0.02710561</v>
      </c>
      <c r="M66" s="18" t="n">
        <v>0</v>
      </c>
      <c r="N66" s="20" t="n">
        <v>0</v>
      </c>
      <c r="O66" s="18" t="s">
        <v>404</v>
      </c>
      <c r="P66" s="20" t="s">
        <v>404</v>
      </c>
      <c r="Q66" s="18" t="n">
        <v>0</v>
      </c>
      <c r="R66" s="20" t="n">
        <v>0</v>
      </c>
      <c r="S66" s="18" t="n">
        <v>0</v>
      </c>
      <c r="T66" s="20" t="n">
        <v>0</v>
      </c>
      <c r="U66" s="18" t="n">
        <v>0</v>
      </c>
      <c r="V66" s="20" t="n">
        <v>0</v>
      </c>
    </row>
    <row r="67" spans="1:22">
      <c r="A67" s="15" t="s">
        <v>464</v>
      </c>
      <c r="B67" s="17" t="n">
        <v>6971</v>
      </c>
      <c r="C67" s="18">
        <f>(0.0/B67*100)</f>
        <v/>
      </c>
      <c r="D67" s="19" t="n">
        <v>6971</v>
      </c>
      <c r="E67" s="18" t="n">
        <v>56.31606845</v>
      </c>
      <c r="F67" s="20" t="n">
        <v>3.04444225</v>
      </c>
      <c r="G67" s="18" t="n">
        <v>33.08043713</v>
      </c>
      <c r="H67" s="20" t="n">
        <v>2.67714758</v>
      </c>
      <c r="I67" s="18" t="n">
        <v>5.37091125</v>
      </c>
      <c r="J67" s="20" t="n">
        <v>1.42519785</v>
      </c>
      <c r="K67" s="18" t="n">
        <v>3.57170203</v>
      </c>
      <c r="L67" s="20" t="n">
        <v>1.20396108</v>
      </c>
      <c r="M67" s="18" t="n">
        <v>0</v>
      </c>
      <c r="N67" s="20" t="n">
        <v>0</v>
      </c>
      <c r="O67" s="18" t="s">
        <v>404</v>
      </c>
      <c r="P67" s="20" t="s">
        <v>404</v>
      </c>
      <c r="Q67" s="18" t="n">
        <v>0</v>
      </c>
      <c r="R67" s="20" t="n">
        <v>0</v>
      </c>
      <c r="S67" s="18" t="n">
        <v>0</v>
      </c>
      <c r="T67" s="20" t="n">
        <v>0</v>
      </c>
      <c r="U67" s="18" t="n">
        <v>1.66088113</v>
      </c>
      <c r="V67" s="20" t="n">
        <v>0.5127047300000001</v>
      </c>
    </row>
    <row r="68" spans="1:22">
      <c r="A68" s="15" t="s">
        <v>465</v>
      </c>
      <c r="B68" s="17" t="n">
        <v>12083</v>
      </c>
      <c r="C68" s="18">
        <f>(0.0/B68*100)</f>
        <v/>
      </c>
      <c r="D68" s="19" t="n">
        <v>12083</v>
      </c>
      <c r="E68" s="18" t="n">
        <v>90.59286946</v>
      </c>
      <c r="F68" s="20" t="n">
        <v>0.0558216</v>
      </c>
      <c r="G68" s="18" t="n">
        <v>1.87761964</v>
      </c>
      <c r="H68" s="20" t="n">
        <v>0.02423097</v>
      </c>
      <c r="I68" s="18" t="n">
        <v>5.28240845</v>
      </c>
      <c r="J68" s="20" t="n">
        <v>0.0458541</v>
      </c>
      <c r="K68" s="18" t="n">
        <v>1.01738856</v>
      </c>
      <c r="L68" s="20" t="n">
        <v>0.02213286</v>
      </c>
      <c r="M68" s="18" t="n">
        <v>0</v>
      </c>
      <c r="N68" s="20" t="n">
        <v>0</v>
      </c>
      <c r="O68" s="18" t="s">
        <v>404</v>
      </c>
      <c r="P68" s="20" t="s">
        <v>404</v>
      </c>
      <c r="Q68" s="18" t="n">
        <v>0</v>
      </c>
      <c r="R68" s="20" t="n">
        <v>0</v>
      </c>
      <c r="S68" s="18" t="n">
        <v>0</v>
      </c>
      <c r="T68" s="20" t="n">
        <v>0</v>
      </c>
      <c r="U68" s="18" t="n">
        <v>1.2297139</v>
      </c>
      <c r="V68" s="20" t="n">
        <v>0.03252671</v>
      </c>
    </row>
    <row r="69" spans="1:22">
      <c r="A69" s="15" t="s">
        <v>466</v>
      </c>
      <c r="B69" s="17" t="n">
        <v>4876</v>
      </c>
      <c r="C69" s="18">
        <f>(0.0/B69*100)</f>
        <v/>
      </c>
      <c r="D69" s="19" t="n">
        <v>4876</v>
      </c>
      <c r="E69" s="18" t="n">
        <v>82.90924336</v>
      </c>
      <c r="F69" s="20" t="n">
        <v>3.05048295</v>
      </c>
      <c r="G69" s="18" t="n">
        <v>14.58963422</v>
      </c>
      <c r="H69" s="20" t="n">
        <v>2.77811363</v>
      </c>
      <c r="I69" s="18" t="n">
        <v>1.30709317</v>
      </c>
      <c r="J69" s="20" t="n">
        <v>0.9295377500000001</v>
      </c>
      <c r="K69" s="18" t="n">
        <v>1.19402926</v>
      </c>
      <c r="L69" s="20" t="n">
        <v>0.84716034</v>
      </c>
      <c r="M69" s="18" t="n">
        <v>0</v>
      </c>
      <c r="N69" s="20" t="n">
        <v>0</v>
      </c>
      <c r="O69" s="18" t="s">
        <v>404</v>
      </c>
      <c r="P69" s="20" t="s">
        <v>404</v>
      </c>
      <c r="Q69" s="18" t="n">
        <v>0</v>
      </c>
      <c r="R69" s="20" t="n">
        <v>0</v>
      </c>
      <c r="S69" s="18" t="n">
        <v>0</v>
      </c>
      <c r="T69" s="20" t="n">
        <v>0</v>
      </c>
      <c r="U69" s="18" t="n">
        <v>0</v>
      </c>
      <c r="V69" s="20" t="n">
        <v>0</v>
      </c>
    </row>
    <row r="70" spans="1:22">
      <c r="A70" s="15" t="s">
        <v>467</v>
      </c>
      <c r="B70" s="17" t="n">
        <v>6036</v>
      </c>
      <c r="C70" s="18">
        <f>(0.0/B70*100)</f>
        <v/>
      </c>
      <c r="D70" s="19" t="n">
        <v>6036</v>
      </c>
      <c r="E70" s="18" t="n">
        <v>63.82057535</v>
      </c>
      <c r="F70" s="20" t="n">
        <v>4.04645549</v>
      </c>
      <c r="G70" s="18" t="n">
        <v>12.61493573</v>
      </c>
      <c r="H70" s="20" t="n">
        <v>2.0176462</v>
      </c>
      <c r="I70" s="18" t="n">
        <v>3.91985358</v>
      </c>
      <c r="J70" s="20" t="n">
        <v>1.47797241</v>
      </c>
      <c r="K70" s="18" t="n">
        <v>17.54749406</v>
      </c>
      <c r="L70" s="20" t="n">
        <v>3.17514874</v>
      </c>
      <c r="M70" s="18" t="n">
        <v>0</v>
      </c>
      <c r="N70" s="20" t="n">
        <v>0</v>
      </c>
      <c r="O70" s="18" t="s">
        <v>404</v>
      </c>
      <c r="P70" s="20" t="s">
        <v>404</v>
      </c>
      <c r="Q70" s="18" t="n">
        <v>0</v>
      </c>
      <c r="R70" s="20" t="n">
        <v>0</v>
      </c>
      <c r="S70" s="18" t="n">
        <v>0</v>
      </c>
      <c r="T70" s="20" t="n">
        <v>0</v>
      </c>
      <c r="U70" s="18" t="n">
        <v>2.09714128</v>
      </c>
      <c r="V70" s="20" t="n">
        <v>0.99524247</v>
      </c>
    </row>
    <row r="71" spans="1:22">
      <c r="A71" s="15" t="s">
        <v>468</v>
      </c>
      <c r="B71" s="17" t="n">
        <v>6115</v>
      </c>
      <c r="C71" s="18">
        <f>(0.0/B71*100)</f>
        <v/>
      </c>
      <c r="D71" s="19" t="n">
        <v>6115</v>
      </c>
      <c r="E71" s="18" t="n">
        <v>90.01350884999999</v>
      </c>
      <c r="F71" s="20" t="n">
        <v>0.11292417</v>
      </c>
      <c r="G71" s="18" t="n">
        <v>8.85801768</v>
      </c>
      <c r="H71" s="20" t="n">
        <v>0.09929489</v>
      </c>
      <c r="I71" s="18" t="n">
        <v>1.12847347</v>
      </c>
      <c r="J71" s="20" t="n">
        <v>0.03473878</v>
      </c>
      <c r="K71" s="18" t="n">
        <v>0</v>
      </c>
      <c r="L71" s="20" t="n">
        <v>0</v>
      </c>
      <c r="M71" s="18" t="n">
        <v>0</v>
      </c>
      <c r="N71" s="20" t="n">
        <v>0</v>
      </c>
      <c r="O71" s="18" t="s">
        <v>404</v>
      </c>
      <c r="P71" s="20" t="s">
        <v>404</v>
      </c>
      <c r="Q71" s="18" t="n">
        <v>0</v>
      </c>
      <c r="R71" s="20" t="n">
        <v>0</v>
      </c>
      <c r="S71" s="18" t="n">
        <v>0</v>
      </c>
      <c r="T71" s="20" t="n">
        <v>0</v>
      </c>
      <c r="U71" s="18" t="n">
        <v>0</v>
      </c>
      <c r="V71" s="20" t="n">
        <v>0</v>
      </c>
    </row>
    <row r="72" spans="1:22">
      <c r="A72" s="15" t="s">
        <v>469</v>
      </c>
      <c r="B72" s="17" t="n">
        <v>7708</v>
      </c>
      <c r="C72" s="18">
        <f>(0.0/B72*100)</f>
        <v/>
      </c>
      <c r="D72" s="19" t="n">
        <v>7708</v>
      </c>
      <c r="E72" s="18" t="n">
        <v>60.59467087</v>
      </c>
      <c r="F72" s="20" t="n">
        <v>3.30524857</v>
      </c>
      <c r="G72" s="18" t="n">
        <v>28.72025339</v>
      </c>
      <c r="H72" s="20" t="n">
        <v>3.18560206</v>
      </c>
      <c r="I72" s="18" t="n">
        <v>3.38934909</v>
      </c>
      <c r="J72" s="20" t="n">
        <v>1.09132295</v>
      </c>
      <c r="K72" s="18" t="n">
        <v>5.3709527</v>
      </c>
      <c r="L72" s="20" t="n">
        <v>1.67080516</v>
      </c>
      <c r="M72" s="18" t="n">
        <v>0</v>
      </c>
      <c r="N72" s="20" t="n">
        <v>0</v>
      </c>
      <c r="O72" s="18" t="s">
        <v>404</v>
      </c>
      <c r="P72" s="20" t="s">
        <v>404</v>
      </c>
      <c r="Q72" s="18" t="n">
        <v>0</v>
      </c>
      <c r="R72" s="20" t="n">
        <v>0</v>
      </c>
      <c r="S72" s="18" t="n">
        <v>0</v>
      </c>
      <c r="T72" s="20" t="n">
        <v>0</v>
      </c>
      <c r="U72" s="18" t="n">
        <v>1.92477396</v>
      </c>
      <c r="V72" s="20" t="n">
        <v>0.90403157</v>
      </c>
    </row>
    <row r="73" spans="1:22">
      <c r="A73" s="15" t="s">
        <v>470</v>
      </c>
      <c r="B73" s="17" t="n">
        <v>8249</v>
      </c>
      <c r="C73" s="18">
        <f>(0.0/B73*100)</f>
        <v/>
      </c>
      <c r="D73" s="19" t="n">
        <v>8249</v>
      </c>
      <c r="E73" s="18" t="n">
        <v>37.86705126</v>
      </c>
      <c r="F73" s="20" t="n">
        <v>3.3975182</v>
      </c>
      <c r="G73" s="18" t="n">
        <v>51.42937875</v>
      </c>
      <c r="H73" s="20" t="n">
        <v>3.76295853</v>
      </c>
      <c r="I73" s="18" t="n">
        <v>8.311247140000001</v>
      </c>
      <c r="J73" s="20" t="n">
        <v>1.90599224</v>
      </c>
      <c r="K73" s="18" t="n">
        <v>0</v>
      </c>
      <c r="L73" s="20" t="n">
        <v>0</v>
      </c>
      <c r="M73" s="18" t="n">
        <v>0</v>
      </c>
      <c r="N73" s="20" t="n">
        <v>0</v>
      </c>
      <c r="O73" s="18" t="s">
        <v>404</v>
      </c>
      <c r="P73" s="20" t="s">
        <v>404</v>
      </c>
      <c r="Q73" s="18" t="n">
        <v>0</v>
      </c>
      <c r="R73" s="20" t="n">
        <v>0</v>
      </c>
      <c r="S73" s="18" t="n">
        <v>0</v>
      </c>
      <c r="T73" s="20" t="n">
        <v>0</v>
      </c>
      <c r="U73" s="18" t="n">
        <v>2.39232284</v>
      </c>
      <c r="V73" s="20" t="n">
        <v>1.11533695</v>
      </c>
    </row>
    <row r="74" spans="1:22">
      <c r="A74" s="15" t="s">
        <v>471</v>
      </c>
      <c r="B74" s="17" t="n">
        <v>4692</v>
      </c>
      <c r="C74" s="18">
        <f>(484.0/B74*100)</f>
        <v/>
      </c>
      <c r="D74" s="19" t="n">
        <v>4208</v>
      </c>
      <c r="E74" s="18" t="n">
        <v>16.12901215</v>
      </c>
      <c r="F74" s="20" t="n">
        <v>0.1544017</v>
      </c>
      <c r="G74" s="18" t="n">
        <v>56.88049526</v>
      </c>
      <c r="H74" s="20" t="n">
        <v>0.28495855</v>
      </c>
      <c r="I74" s="18" t="n">
        <v>23.50423995</v>
      </c>
      <c r="J74" s="20" t="n">
        <v>0.2838421</v>
      </c>
      <c r="K74" s="18" t="n">
        <v>2.64439024</v>
      </c>
      <c r="L74" s="20" t="n">
        <v>0.1409042</v>
      </c>
      <c r="M74" s="18" t="n">
        <v>0</v>
      </c>
      <c r="N74" s="20" t="n">
        <v>0</v>
      </c>
      <c r="O74" s="18" t="s">
        <v>404</v>
      </c>
      <c r="P74" s="20" t="s">
        <v>404</v>
      </c>
      <c r="Q74" s="18" t="n">
        <v>0</v>
      </c>
      <c r="R74" s="20" t="n">
        <v>0</v>
      </c>
      <c r="S74" s="18" t="n">
        <v>0</v>
      </c>
      <c r="T74" s="20" t="n">
        <v>0</v>
      </c>
      <c r="U74" s="18" t="n">
        <v>0.8418624</v>
      </c>
      <c r="V74" s="20" t="n">
        <v>0.01966131</v>
      </c>
    </row>
    <row r="75" spans="1:22">
      <c r="A75" s="15" t="s">
        <v>472</v>
      </c>
      <c r="B75" s="17" t="n">
        <v>5375</v>
      </c>
      <c r="C75" s="18">
        <f>(483.0/B75*100)</f>
        <v/>
      </c>
      <c r="D75" s="19" t="n">
        <v>4892</v>
      </c>
      <c r="E75" s="18" t="n">
        <v>34.53200616</v>
      </c>
      <c r="F75" s="20" t="n">
        <v>3.90905372</v>
      </c>
      <c r="G75" s="18" t="n">
        <v>40.53769771</v>
      </c>
      <c r="H75" s="20" t="n">
        <v>3.72593964</v>
      </c>
      <c r="I75" s="18" t="n">
        <v>6.51229009</v>
      </c>
      <c r="J75" s="20" t="n">
        <v>2.36940394</v>
      </c>
      <c r="K75" s="18" t="n">
        <v>8.41059843</v>
      </c>
      <c r="L75" s="20" t="n">
        <v>2.57706195</v>
      </c>
      <c r="M75" s="18" t="n">
        <v>0</v>
      </c>
      <c r="N75" s="20" t="n">
        <v>0</v>
      </c>
      <c r="O75" s="18" t="s">
        <v>404</v>
      </c>
      <c r="P75" s="20" t="s">
        <v>404</v>
      </c>
      <c r="Q75" s="18" t="n">
        <v>0</v>
      </c>
      <c r="R75" s="20" t="n">
        <v>0</v>
      </c>
      <c r="S75" s="18" t="n">
        <v>0</v>
      </c>
      <c r="T75" s="20" t="n">
        <v>0</v>
      </c>
      <c r="U75" s="18" t="n">
        <v>10.00740761</v>
      </c>
      <c r="V75" s="20" t="n">
        <v>2.61551754</v>
      </c>
    </row>
    <row r="76" spans="1:22">
      <c r="A76" s="15" t="s">
        <v>473</v>
      </c>
      <c r="B76" s="17" t="n">
        <v>14167</v>
      </c>
      <c r="C76" s="18">
        <f>(1400.0/B76*100)</f>
        <v/>
      </c>
      <c r="D76" s="19" t="n">
        <v>12767</v>
      </c>
      <c r="E76" s="18" t="n">
        <v>87.00962198000001</v>
      </c>
      <c r="F76" s="20" t="n">
        <v>1.69585678</v>
      </c>
      <c r="G76" s="18" t="n">
        <v>4.12316829</v>
      </c>
      <c r="H76" s="20" t="n">
        <v>0.78542829</v>
      </c>
      <c r="I76" s="18" t="n">
        <v>0.03892591</v>
      </c>
      <c r="J76" s="20" t="n">
        <v>0.03589237</v>
      </c>
      <c r="K76" s="18" t="n">
        <v>2.22804202</v>
      </c>
      <c r="L76" s="20" t="n">
        <v>0.57241182</v>
      </c>
      <c r="M76" s="18" t="n">
        <v>0</v>
      </c>
      <c r="N76" s="20" t="n">
        <v>0</v>
      </c>
      <c r="O76" s="18" t="s">
        <v>404</v>
      </c>
      <c r="P76" s="20" t="s">
        <v>404</v>
      </c>
      <c r="Q76" s="18" t="n">
        <v>0</v>
      </c>
      <c r="R76" s="20" t="n">
        <v>0</v>
      </c>
      <c r="S76" s="18" t="n">
        <v>0</v>
      </c>
      <c r="T76" s="20" t="n">
        <v>0</v>
      </c>
      <c r="U76" s="18" t="n">
        <v>6.60024181</v>
      </c>
      <c r="V76" s="20" t="n">
        <v>1.50208778</v>
      </c>
    </row>
    <row r="77" spans="1:22">
      <c r="A77" s="15" t="s">
        <v>474</v>
      </c>
      <c r="B77" s="17" t="n">
        <v>6062</v>
      </c>
      <c r="C77" s="18">
        <f>(0.0/B77*100)</f>
        <v/>
      </c>
      <c r="D77" s="19" t="n">
        <v>6062</v>
      </c>
      <c r="E77" s="18" t="n">
        <v>47.52550548</v>
      </c>
      <c r="F77" s="20" t="n">
        <v>3.15387298</v>
      </c>
      <c r="G77" s="18" t="n">
        <v>39.0414002</v>
      </c>
      <c r="H77" s="20" t="n">
        <v>2.95606894</v>
      </c>
      <c r="I77" s="18" t="n">
        <v>12.28569466</v>
      </c>
      <c r="J77" s="20" t="n">
        <v>2.1289739</v>
      </c>
      <c r="K77" s="18" t="n">
        <v>1.14739966</v>
      </c>
      <c r="L77" s="20" t="n">
        <v>0.792981</v>
      </c>
      <c r="M77" s="18" t="n">
        <v>0</v>
      </c>
      <c r="N77" s="20" t="n">
        <v>0</v>
      </c>
      <c r="O77" s="18" t="s">
        <v>404</v>
      </c>
      <c r="P77" s="20" t="s">
        <v>404</v>
      </c>
      <c r="Q77" s="18" t="n">
        <v>0</v>
      </c>
      <c r="R77" s="20" t="n">
        <v>0</v>
      </c>
      <c r="S77" s="18" t="n">
        <v>0</v>
      </c>
      <c r="T77" s="20" t="n">
        <v>0</v>
      </c>
      <c r="U77" s="18" t="n">
        <v>0</v>
      </c>
      <c r="V77" s="20" t="n">
        <v>0</v>
      </c>
    </row>
    <row r="78" spans="1:22">
      <c r="A78" s="15" t="s">
        <v>475</v>
      </c>
      <c r="B78" s="17" t="n">
        <v>5826</v>
      </c>
      <c r="C78" s="18">
        <f>(0.0/B78*100)</f>
        <v/>
      </c>
      <c r="D78" s="19" t="n">
        <v>5826</v>
      </c>
      <c r="E78" s="18" t="n">
        <v>61.45773844</v>
      </c>
      <c r="F78" s="20" t="n">
        <v>4.43218976</v>
      </c>
      <c r="G78" s="18" t="n">
        <v>35.84438407</v>
      </c>
      <c r="H78" s="20" t="n">
        <v>4.37054002</v>
      </c>
      <c r="I78" s="18" t="n">
        <v>1.49805232</v>
      </c>
      <c r="J78" s="20" t="n">
        <v>1.05932623</v>
      </c>
      <c r="K78" s="18" t="n">
        <v>0</v>
      </c>
      <c r="L78" s="20" t="n">
        <v>0</v>
      </c>
      <c r="M78" s="18" t="n">
        <v>0</v>
      </c>
      <c r="N78" s="20" t="n">
        <v>0</v>
      </c>
      <c r="O78" s="18" t="s">
        <v>404</v>
      </c>
      <c r="P78" s="20" t="s">
        <v>404</v>
      </c>
      <c r="Q78" s="18" t="n">
        <v>0</v>
      </c>
      <c r="R78" s="20" t="n">
        <v>0</v>
      </c>
      <c r="S78" s="18" t="n">
        <v>0</v>
      </c>
      <c r="T78" s="20" t="n">
        <v>0</v>
      </c>
      <c r="U78" s="18" t="n">
        <v>1.19982517</v>
      </c>
      <c r="V78" s="20" t="n">
        <v>0.84342578</v>
      </c>
    </row>
    <row customHeight="1" ht="25" r="79" spans="1:22">
      <c r="A79" s="15" t="s">
        <v>476</v>
      </c>
      <c r="B79" s="17" t="n">
        <v>1657</v>
      </c>
      <c r="C79" s="18">
        <f>(21.0/B79*100)</f>
        <v/>
      </c>
      <c r="D79" s="19" t="n">
        <v>1636</v>
      </c>
      <c r="E79" s="18" t="n">
        <v>49.6444661</v>
      </c>
      <c r="F79" s="20" t="n">
        <v>7.6184975</v>
      </c>
      <c r="G79" s="18" t="n">
        <v>36.69984742</v>
      </c>
      <c r="H79" s="20" t="n">
        <v>7.30984558</v>
      </c>
      <c r="I79" s="18" t="n">
        <v>11.73312078</v>
      </c>
      <c r="J79" s="20" t="n">
        <v>5.00247816</v>
      </c>
      <c r="K79" s="18" t="n">
        <v>1.09706743</v>
      </c>
      <c r="L79" s="20" t="n">
        <v>0.85678814</v>
      </c>
      <c r="M79" s="18" t="n">
        <v>0</v>
      </c>
      <c r="N79" s="20" t="n">
        <v>0</v>
      </c>
      <c r="O79" s="18" t="s">
        <v>404</v>
      </c>
      <c r="P79" s="20" t="s">
        <v>404</v>
      </c>
      <c r="Q79" s="18" t="n">
        <v>0</v>
      </c>
      <c r="R79" s="20" t="n">
        <v>0</v>
      </c>
      <c r="S79" s="18" t="n">
        <v>0</v>
      </c>
      <c r="T79" s="20" t="n">
        <v>0</v>
      </c>
      <c r="U79" s="18" t="n">
        <v>0.82549827</v>
      </c>
      <c r="V79" s="20" t="n">
        <v>0.83341526</v>
      </c>
    </row>
    <row r="80" spans="1:22">
      <c r="A80" s="15" t="s">
        <v>477</v>
      </c>
      <c r="B80" s="17" t="n">
        <v>7841</v>
      </c>
      <c r="C80" s="18">
        <f>(0.0/B80*100)</f>
        <v/>
      </c>
      <c r="D80" s="19" t="n">
        <v>7841</v>
      </c>
      <c r="E80" s="18" t="n">
        <v>46.63178243</v>
      </c>
      <c r="F80" s="20" t="n">
        <v>3.53963666</v>
      </c>
      <c r="G80" s="18" t="n">
        <v>9.61959519</v>
      </c>
      <c r="H80" s="20" t="n">
        <v>2.29975876</v>
      </c>
      <c r="I80" s="18" t="n">
        <v>6.14658415</v>
      </c>
      <c r="J80" s="20" t="n">
        <v>1.68755409</v>
      </c>
      <c r="K80" s="18" t="n">
        <v>37.60203823</v>
      </c>
      <c r="L80" s="20" t="n">
        <v>3.41416403</v>
      </c>
      <c r="M80" s="18" t="n">
        <v>0</v>
      </c>
      <c r="N80" s="20" t="n">
        <v>0</v>
      </c>
      <c r="O80" s="18" t="s">
        <v>404</v>
      </c>
      <c r="P80" s="20" t="s">
        <v>404</v>
      </c>
      <c r="Q80" s="18" t="n">
        <v>0</v>
      </c>
      <c r="R80" s="20" t="n">
        <v>0</v>
      </c>
      <c r="S80" s="18" t="n">
        <v>0</v>
      </c>
      <c r="T80" s="20" t="n">
        <v>0</v>
      </c>
      <c r="U80" s="18" t="n">
        <v>0</v>
      </c>
      <c r="V80" s="20" t="n">
        <v>0</v>
      </c>
    </row>
    <row r="81" spans="1:22">
      <c r="A81" s="21" t="s">
        <v>478</v>
      </c>
      <c r="B81" s="17" t="n">
        <v>8861</v>
      </c>
      <c r="C81" s="18">
        <f>(0.0/B81*100)</f>
        <v/>
      </c>
      <c r="D81" s="19" t="n">
        <v>8861</v>
      </c>
      <c r="E81" s="18" t="n">
        <v>79.26115240999999</v>
      </c>
      <c r="F81" s="20" t="n">
        <v>3.55378196</v>
      </c>
      <c r="G81" s="18" t="n">
        <v>15.69319755</v>
      </c>
      <c r="H81" s="20" t="n">
        <v>3.03449459</v>
      </c>
      <c r="I81" s="18" t="n">
        <v>0.29054618</v>
      </c>
      <c r="J81" s="20" t="n">
        <v>0.2880492</v>
      </c>
      <c r="K81" s="18" t="n">
        <v>4.73512443</v>
      </c>
      <c r="L81" s="20" t="n">
        <v>2.29786402</v>
      </c>
      <c r="M81" s="18" t="n">
        <v>0</v>
      </c>
      <c r="N81" s="20" t="n">
        <v>0</v>
      </c>
      <c r="O81" s="18" t="s">
        <v>404</v>
      </c>
      <c r="P81" s="20" t="s">
        <v>404</v>
      </c>
      <c r="Q81" s="18" t="n">
        <v>0</v>
      </c>
      <c r="R81" s="20" t="n">
        <v>0</v>
      </c>
      <c r="S81" s="18" t="n">
        <v>0</v>
      </c>
      <c r="T81" s="20" t="n">
        <v>0</v>
      </c>
      <c r="U81" s="18" t="n">
        <v>0.01997943</v>
      </c>
      <c r="V81" s="20" t="n">
        <v>0.00074735</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712</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11.52043676</v>
      </c>
      <c r="F7" s="20" t="n">
        <v>1.57002596</v>
      </c>
      <c r="G7" s="18" t="n">
        <v>68.44063629</v>
      </c>
      <c r="H7" s="20" t="n">
        <v>2.10137512</v>
      </c>
      <c r="I7" s="18" t="n">
        <v>16.40200687</v>
      </c>
      <c r="J7" s="20" t="n">
        <v>1.54977205</v>
      </c>
      <c r="K7" s="18" t="n">
        <v>0.82611166</v>
      </c>
      <c r="L7" s="20" t="n">
        <v>0.38362833</v>
      </c>
      <c r="M7" s="18" t="n">
        <v>0</v>
      </c>
      <c r="N7" s="20" t="n">
        <v>0</v>
      </c>
      <c r="O7" s="18" t="s">
        <v>404</v>
      </c>
      <c r="P7" s="20" t="s">
        <v>404</v>
      </c>
      <c r="Q7" s="18" t="n">
        <v>0</v>
      </c>
      <c r="R7" s="20" t="n">
        <v>0</v>
      </c>
      <c r="S7" s="18" t="n">
        <v>0</v>
      </c>
      <c r="T7" s="20" t="n">
        <v>0</v>
      </c>
      <c r="U7" s="18" t="n">
        <v>2.81080842</v>
      </c>
      <c r="V7" s="20" t="n">
        <v>0.61802172</v>
      </c>
    </row>
    <row r="8" spans="1:22">
      <c r="A8" s="15" t="s">
        <v>405</v>
      </c>
      <c r="B8" s="17" t="n">
        <v>7007</v>
      </c>
      <c r="C8" s="18">
        <f>(0.0/B8*100)</f>
        <v/>
      </c>
      <c r="D8" s="19" t="n">
        <v>7007</v>
      </c>
      <c r="E8" s="18" t="n">
        <v>17.74658647</v>
      </c>
      <c r="F8" s="20" t="n">
        <v>2.78846538</v>
      </c>
      <c r="G8" s="18" t="n">
        <v>61.58278235</v>
      </c>
      <c r="H8" s="20" t="n">
        <v>3.69871162</v>
      </c>
      <c r="I8" s="18" t="n">
        <v>15.46149421</v>
      </c>
      <c r="J8" s="20" t="n">
        <v>2.60936197</v>
      </c>
      <c r="K8" s="18" t="n">
        <v>1.75838467</v>
      </c>
      <c r="L8" s="20" t="n">
        <v>0.88067392</v>
      </c>
      <c r="M8" s="18" t="n">
        <v>0</v>
      </c>
      <c r="N8" s="20" t="n">
        <v>0</v>
      </c>
      <c r="O8" s="18" t="s">
        <v>404</v>
      </c>
      <c r="P8" s="20" t="s">
        <v>404</v>
      </c>
      <c r="Q8" s="18" t="n">
        <v>0</v>
      </c>
      <c r="R8" s="20" t="n">
        <v>0</v>
      </c>
      <c r="S8" s="18" t="n">
        <v>0</v>
      </c>
      <c r="T8" s="20" t="n">
        <v>0</v>
      </c>
      <c r="U8" s="18" t="n">
        <v>3.4507523</v>
      </c>
      <c r="V8" s="20" t="n">
        <v>0.8977345799999999</v>
      </c>
    </row>
    <row r="9" spans="1:22">
      <c r="A9" s="15" t="s">
        <v>406</v>
      </c>
      <c r="B9" s="17" t="n">
        <v>9651</v>
      </c>
      <c r="C9" s="18">
        <f>(200.0/B9*100)</f>
        <v/>
      </c>
      <c r="D9" s="19" t="n">
        <v>9451</v>
      </c>
      <c r="E9" s="18" t="n">
        <v>12.52040835</v>
      </c>
      <c r="F9" s="20" t="n">
        <v>2.06918236</v>
      </c>
      <c r="G9" s="18" t="n">
        <v>55.61127928</v>
      </c>
      <c r="H9" s="20" t="n">
        <v>3.20081922</v>
      </c>
      <c r="I9" s="18" t="n">
        <v>23.31856434</v>
      </c>
      <c r="J9" s="20" t="n">
        <v>2.32836174</v>
      </c>
      <c r="K9" s="18" t="n">
        <v>0.91993127</v>
      </c>
      <c r="L9" s="20" t="n">
        <v>0.49343427</v>
      </c>
      <c r="M9" s="18" t="n">
        <v>0</v>
      </c>
      <c r="N9" s="20" t="n">
        <v>0</v>
      </c>
      <c r="O9" s="18" t="s">
        <v>404</v>
      </c>
      <c r="P9" s="20" t="s">
        <v>404</v>
      </c>
      <c r="Q9" s="18" t="n">
        <v>0</v>
      </c>
      <c r="R9" s="20" t="n">
        <v>0</v>
      </c>
      <c r="S9" s="18" t="n">
        <v>0</v>
      </c>
      <c r="T9" s="20" t="n">
        <v>0</v>
      </c>
      <c r="U9" s="18" t="n">
        <v>7.62981677</v>
      </c>
      <c r="V9" s="20" t="n">
        <v>1.92630762</v>
      </c>
    </row>
    <row r="10" spans="1:22">
      <c r="A10" s="15" t="s">
        <v>407</v>
      </c>
      <c r="B10" s="17" t="n">
        <v>20058</v>
      </c>
      <c r="C10" s="18">
        <f>(3134.0/B10*100)</f>
        <v/>
      </c>
      <c r="D10" s="19" t="n">
        <v>16924</v>
      </c>
      <c r="E10" s="18" t="n">
        <v>13.5152893</v>
      </c>
      <c r="F10" s="20" t="n">
        <v>1.81492066</v>
      </c>
      <c r="G10" s="18" t="n">
        <v>71.78493489</v>
      </c>
      <c r="H10" s="20" t="n">
        <v>2.51715277</v>
      </c>
      <c r="I10" s="18" t="n">
        <v>12.44782438</v>
      </c>
      <c r="J10" s="20" t="n">
        <v>1.65010164</v>
      </c>
      <c r="K10" s="18" t="n">
        <v>0.44966885</v>
      </c>
      <c r="L10" s="20" t="n">
        <v>0.43170871</v>
      </c>
      <c r="M10" s="18" t="n">
        <v>0</v>
      </c>
      <c r="N10" s="20" t="n">
        <v>0</v>
      </c>
      <c r="O10" s="18" t="s">
        <v>404</v>
      </c>
      <c r="P10" s="20" t="s">
        <v>404</v>
      </c>
      <c r="Q10" s="18" t="n">
        <v>0</v>
      </c>
      <c r="R10" s="20" t="n">
        <v>0</v>
      </c>
      <c r="S10" s="18" t="n">
        <v>0</v>
      </c>
      <c r="T10" s="20" t="n">
        <v>0</v>
      </c>
      <c r="U10" s="18" t="n">
        <v>1.80228259</v>
      </c>
      <c r="V10" s="20" t="n">
        <v>0.68236624</v>
      </c>
    </row>
    <row r="11" spans="1:22">
      <c r="A11" s="15" t="s">
        <v>408</v>
      </c>
      <c r="B11" s="17" t="n">
        <v>7053</v>
      </c>
      <c r="C11" s="18">
        <f>(212.0/B11*100)</f>
        <v/>
      </c>
      <c r="D11" s="19" t="n">
        <v>6841</v>
      </c>
      <c r="E11" s="18" t="n">
        <v>20.62723819</v>
      </c>
      <c r="F11" s="20" t="n">
        <v>2.78950782</v>
      </c>
      <c r="G11" s="18" t="n">
        <v>64.32459419</v>
      </c>
      <c r="H11" s="20" t="n">
        <v>3.39097987</v>
      </c>
      <c r="I11" s="18" t="n">
        <v>12.29922124</v>
      </c>
      <c r="J11" s="20" t="n">
        <v>2.79056284</v>
      </c>
      <c r="K11" s="18" t="n">
        <v>1.07634648</v>
      </c>
      <c r="L11" s="20" t="n">
        <v>0.67383298</v>
      </c>
      <c r="M11" s="18" t="n">
        <v>0</v>
      </c>
      <c r="N11" s="20" t="n">
        <v>0</v>
      </c>
      <c r="O11" s="18" t="s">
        <v>404</v>
      </c>
      <c r="P11" s="20" t="s">
        <v>404</v>
      </c>
      <c r="Q11" s="18" t="n">
        <v>0</v>
      </c>
      <c r="R11" s="20" t="n">
        <v>0</v>
      </c>
      <c r="S11" s="18" t="n">
        <v>0</v>
      </c>
      <c r="T11" s="20" t="n">
        <v>0</v>
      </c>
      <c r="U11" s="18" t="n">
        <v>1.67259989</v>
      </c>
      <c r="V11" s="20" t="n">
        <v>1.26331347</v>
      </c>
    </row>
    <row r="12" spans="1:22">
      <c r="A12" s="15" t="s">
        <v>409</v>
      </c>
      <c r="B12" s="17" t="n">
        <v>6894</v>
      </c>
      <c r="C12" s="18">
        <f>(106.0/B12*100)</f>
        <v/>
      </c>
      <c r="D12" s="19" t="n">
        <v>6788</v>
      </c>
      <c r="E12" s="18" t="n">
        <v>27.67871721</v>
      </c>
      <c r="F12" s="20" t="n">
        <v>2.71414185</v>
      </c>
      <c r="G12" s="18" t="n">
        <v>63.83295662</v>
      </c>
      <c r="H12" s="20" t="n">
        <v>3.04687887</v>
      </c>
      <c r="I12" s="18" t="n">
        <v>7.27336249</v>
      </c>
      <c r="J12" s="20" t="n">
        <v>1.63091123</v>
      </c>
      <c r="K12" s="18" t="n">
        <v>0.14382</v>
      </c>
      <c r="L12" s="20" t="n">
        <v>0.14816722</v>
      </c>
      <c r="M12" s="18" t="n">
        <v>0</v>
      </c>
      <c r="N12" s="20" t="n">
        <v>0</v>
      </c>
      <c r="O12" s="18" t="s">
        <v>404</v>
      </c>
      <c r="P12" s="20" t="s">
        <v>404</v>
      </c>
      <c r="Q12" s="18" t="n">
        <v>0</v>
      </c>
      <c r="R12" s="20" t="n">
        <v>0</v>
      </c>
      <c r="S12" s="18" t="n">
        <v>0</v>
      </c>
      <c r="T12" s="20" t="n">
        <v>0</v>
      </c>
      <c r="U12" s="18" t="n">
        <v>1.07114368</v>
      </c>
      <c r="V12" s="20" t="n">
        <v>0.54357999</v>
      </c>
    </row>
    <row r="13" spans="1:22">
      <c r="A13" s="15" t="s">
        <v>410</v>
      </c>
      <c r="B13" s="17" t="n">
        <v>7161</v>
      </c>
      <c r="C13" s="18">
        <f>(1175.0/B13*100)</f>
        <v/>
      </c>
      <c r="D13" s="19" t="n">
        <v>5986</v>
      </c>
      <c r="E13" s="18" t="n">
        <v>26.34981324</v>
      </c>
      <c r="F13" s="20" t="n">
        <v>3.02043095</v>
      </c>
      <c r="G13" s="18" t="n">
        <v>62.69496837</v>
      </c>
      <c r="H13" s="20" t="n">
        <v>3.42113096</v>
      </c>
      <c r="I13" s="18" t="n">
        <v>5.57209444</v>
      </c>
      <c r="J13" s="20" t="n">
        <v>1.5125181</v>
      </c>
      <c r="K13" s="18" t="n">
        <v>0</v>
      </c>
      <c r="L13" s="20" t="n">
        <v>0</v>
      </c>
      <c r="M13" s="18" t="n">
        <v>0</v>
      </c>
      <c r="N13" s="20" t="n">
        <v>0</v>
      </c>
      <c r="O13" s="18" t="s">
        <v>404</v>
      </c>
      <c r="P13" s="20" t="s">
        <v>404</v>
      </c>
      <c r="Q13" s="18" t="n">
        <v>0</v>
      </c>
      <c r="R13" s="20" t="n">
        <v>0</v>
      </c>
      <c r="S13" s="18" t="n">
        <v>0</v>
      </c>
      <c r="T13" s="20" t="n">
        <v>0</v>
      </c>
      <c r="U13" s="18" t="n">
        <v>5.38312395</v>
      </c>
      <c r="V13" s="20" t="n">
        <v>1.5518554</v>
      </c>
    </row>
    <row r="14" spans="1:22">
      <c r="A14" s="15" t="s">
        <v>411</v>
      </c>
      <c r="B14" s="17" t="n">
        <v>5587</v>
      </c>
      <c r="C14" s="18">
        <f>(0.0/B14*100)</f>
        <v/>
      </c>
      <c r="D14" s="19" t="n">
        <v>5587</v>
      </c>
      <c r="E14" s="18" t="n">
        <v>15.42243365</v>
      </c>
      <c r="F14" s="20" t="n">
        <v>1.82853092</v>
      </c>
      <c r="G14" s="18" t="n">
        <v>66.44958363000001</v>
      </c>
      <c r="H14" s="20" t="n">
        <v>2.81321978</v>
      </c>
      <c r="I14" s="18" t="n">
        <v>17.58923821</v>
      </c>
      <c r="J14" s="20" t="n">
        <v>2.24936998</v>
      </c>
      <c r="K14" s="18" t="n">
        <v>0</v>
      </c>
      <c r="L14" s="20" t="n">
        <v>0</v>
      </c>
      <c r="M14" s="18" t="n">
        <v>0</v>
      </c>
      <c r="N14" s="20" t="n">
        <v>0</v>
      </c>
      <c r="O14" s="18" t="s">
        <v>404</v>
      </c>
      <c r="P14" s="20" t="s">
        <v>404</v>
      </c>
      <c r="Q14" s="18" t="n">
        <v>0</v>
      </c>
      <c r="R14" s="20" t="n">
        <v>0</v>
      </c>
      <c r="S14" s="18" t="n">
        <v>0</v>
      </c>
      <c r="T14" s="20" t="n">
        <v>0</v>
      </c>
      <c r="U14" s="18" t="n">
        <v>0.5387445199999999</v>
      </c>
      <c r="V14" s="20" t="n">
        <v>0.53661362</v>
      </c>
    </row>
    <row r="15" spans="1:22">
      <c r="A15" s="15" t="s">
        <v>412</v>
      </c>
      <c r="B15" s="17" t="n">
        <v>5882</v>
      </c>
      <c r="C15" s="18">
        <f>(0.0/B15*100)</f>
        <v/>
      </c>
      <c r="D15" s="19" t="n">
        <v>5882</v>
      </c>
      <c r="E15" s="18" t="n">
        <v>4.58921488</v>
      </c>
      <c r="F15" s="20" t="n">
        <v>1.42936577</v>
      </c>
      <c r="G15" s="18" t="n">
        <v>69.85827716</v>
      </c>
      <c r="H15" s="20" t="n">
        <v>3.07472557</v>
      </c>
      <c r="I15" s="18" t="n">
        <v>22.29745482</v>
      </c>
      <c r="J15" s="20" t="n">
        <v>2.83802877</v>
      </c>
      <c r="K15" s="18" t="n">
        <v>0</v>
      </c>
      <c r="L15" s="20" t="n">
        <v>0</v>
      </c>
      <c r="M15" s="18" t="n">
        <v>0</v>
      </c>
      <c r="N15" s="20" t="n">
        <v>0</v>
      </c>
      <c r="O15" s="18" t="s">
        <v>404</v>
      </c>
      <c r="P15" s="20" t="s">
        <v>404</v>
      </c>
      <c r="Q15" s="18" t="n">
        <v>0</v>
      </c>
      <c r="R15" s="20" t="n">
        <v>0</v>
      </c>
      <c r="S15" s="18" t="n">
        <v>0</v>
      </c>
      <c r="T15" s="20" t="n">
        <v>0</v>
      </c>
      <c r="U15" s="18" t="n">
        <v>3.25505314</v>
      </c>
      <c r="V15" s="20" t="n">
        <v>1.42710241</v>
      </c>
    </row>
    <row r="16" spans="1:22">
      <c r="A16" s="15" t="s">
        <v>413</v>
      </c>
      <c r="B16" s="17" t="n">
        <v>6108</v>
      </c>
      <c r="C16" s="18">
        <f>(495.0/B16*100)</f>
        <v/>
      </c>
      <c r="D16" s="19" t="n">
        <v>5613</v>
      </c>
      <c r="E16" s="18" t="n">
        <v>28.42778538</v>
      </c>
      <c r="F16" s="20" t="n">
        <v>3.01188053</v>
      </c>
      <c r="G16" s="18" t="n">
        <v>60.21480888</v>
      </c>
      <c r="H16" s="20" t="n">
        <v>3.15408293</v>
      </c>
      <c r="I16" s="18" t="n">
        <v>8.05091835</v>
      </c>
      <c r="J16" s="20" t="n">
        <v>1.68697814</v>
      </c>
      <c r="K16" s="18" t="n">
        <v>0.49570693</v>
      </c>
      <c r="L16" s="20" t="n">
        <v>0.49720453</v>
      </c>
      <c r="M16" s="18" t="n">
        <v>0</v>
      </c>
      <c r="N16" s="20" t="n">
        <v>0</v>
      </c>
      <c r="O16" s="18" t="s">
        <v>404</v>
      </c>
      <c r="P16" s="20" t="s">
        <v>404</v>
      </c>
      <c r="Q16" s="18" t="n">
        <v>0</v>
      </c>
      <c r="R16" s="20" t="n">
        <v>0</v>
      </c>
      <c r="S16" s="18" t="n">
        <v>0</v>
      </c>
      <c r="T16" s="20" t="n">
        <v>0</v>
      </c>
      <c r="U16" s="18" t="n">
        <v>2.81078046</v>
      </c>
      <c r="V16" s="20" t="n">
        <v>1.05944371</v>
      </c>
    </row>
    <row r="17" spans="1:22">
      <c r="A17" s="15" t="s">
        <v>414</v>
      </c>
      <c r="B17" s="17" t="n">
        <v>6504</v>
      </c>
      <c r="C17" s="18">
        <f>(1325.0/B17*100)</f>
        <v/>
      </c>
      <c r="D17" s="19" t="n">
        <v>5179</v>
      </c>
      <c r="E17" s="18" t="n">
        <v>6.77035314</v>
      </c>
      <c r="F17" s="20" t="n">
        <v>1.60438817</v>
      </c>
      <c r="G17" s="18" t="n">
        <v>68.14436061000001</v>
      </c>
      <c r="H17" s="20" t="n">
        <v>3.67998551</v>
      </c>
      <c r="I17" s="18" t="n">
        <v>18.72448265</v>
      </c>
      <c r="J17" s="20" t="n">
        <v>3.11733681</v>
      </c>
      <c r="K17" s="18" t="n">
        <v>0</v>
      </c>
      <c r="L17" s="20" t="n">
        <v>0</v>
      </c>
      <c r="M17" s="18" t="n">
        <v>0</v>
      </c>
      <c r="N17" s="20" t="n">
        <v>0</v>
      </c>
      <c r="O17" s="18" t="s">
        <v>404</v>
      </c>
      <c r="P17" s="20" t="s">
        <v>404</v>
      </c>
      <c r="Q17" s="18" t="n">
        <v>0</v>
      </c>
      <c r="R17" s="20" t="n">
        <v>0</v>
      </c>
      <c r="S17" s="18" t="n">
        <v>0</v>
      </c>
      <c r="T17" s="20" t="n">
        <v>0</v>
      </c>
      <c r="U17" s="18" t="n">
        <v>6.36080359</v>
      </c>
      <c r="V17" s="20" t="n">
        <v>1.69455694</v>
      </c>
    </row>
    <row r="18" spans="1:22">
      <c r="A18" s="15" t="s">
        <v>415</v>
      </c>
      <c r="B18" s="17" t="n">
        <v>5532</v>
      </c>
      <c r="C18" s="18">
        <f>(0.0/B18*100)</f>
        <v/>
      </c>
      <c r="D18" s="19" t="n">
        <v>5532</v>
      </c>
      <c r="E18" s="18" t="n">
        <v>49.45562915</v>
      </c>
      <c r="F18" s="20" t="n">
        <v>4.03834138</v>
      </c>
      <c r="G18" s="18" t="n">
        <v>43.30019357</v>
      </c>
      <c r="H18" s="20" t="n">
        <v>3.99991387</v>
      </c>
      <c r="I18" s="18" t="n">
        <v>3.82298049</v>
      </c>
      <c r="J18" s="20" t="n">
        <v>1.76609475</v>
      </c>
      <c r="K18" s="18" t="n">
        <v>1.39803961</v>
      </c>
      <c r="L18" s="20" t="n">
        <v>0.92589876</v>
      </c>
      <c r="M18" s="18" t="n">
        <v>0</v>
      </c>
      <c r="N18" s="20" t="n">
        <v>0</v>
      </c>
      <c r="O18" s="18" t="s">
        <v>404</v>
      </c>
      <c r="P18" s="20" t="s">
        <v>404</v>
      </c>
      <c r="Q18" s="18" t="n">
        <v>0</v>
      </c>
      <c r="R18" s="20" t="n">
        <v>0</v>
      </c>
      <c r="S18" s="18" t="n">
        <v>0</v>
      </c>
      <c r="T18" s="20" t="n">
        <v>0</v>
      </c>
      <c r="U18" s="18" t="n">
        <v>2.02315719</v>
      </c>
      <c r="V18" s="20" t="n">
        <v>1.00096855</v>
      </c>
    </row>
    <row r="19" spans="1:22">
      <c r="A19" s="15" t="s">
        <v>416</v>
      </c>
      <c r="B19" s="17" t="n">
        <v>5658</v>
      </c>
      <c r="C19" s="18">
        <f>(327.0/B19*100)</f>
        <v/>
      </c>
      <c r="D19" s="19" t="n">
        <v>5331</v>
      </c>
      <c r="E19" s="18" t="n">
        <v>56.19122551</v>
      </c>
      <c r="F19" s="20" t="n">
        <v>3.1905336</v>
      </c>
      <c r="G19" s="18" t="n">
        <v>37.22118345</v>
      </c>
      <c r="H19" s="20" t="n">
        <v>2.90664616</v>
      </c>
      <c r="I19" s="18" t="n">
        <v>5.09008698</v>
      </c>
      <c r="J19" s="20" t="n">
        <v>1.52190933</v>
      </c>
      <c r="K19" s="18" t="n">
        <v>0.56267475</v>
      </c>
      <c r="L19" s="20" t="n">
        <v>0.56078402</v>
      </c>
      <c r="M19" s="18" t="n">
        <v>0</v>
      </c>
      <c r="N19" s="20" t="n">
        <v>0</v>
      </c>
      <c r="O19" s="18" t="s">
        <v>404</v>
      </c>
      <c r="P19" s="20" t="s">
        <v>404</v>
      </c>
      <c r="Q19" s="18" t="n">
        <v>0</v>
      </c>
      <c r="R19" s="20" t="n">
        <v>0</v>
      </c>
      <c r="S19" s="18" t="n">
        <v>0</v>
      </c>
      <c r="T19" s="20" t="n">
        <v>0</v>
      </c>
      <c r="U19" s="18" t="n">
        <v>0.9348293</v>
      </c>
      <c r="V19" s="20" t="n">
        <v>0.62505408</v>
      </c>
    </row>
    <row r="20" spans="1:22">
      <c r="A20" s="15" t="s">
        <v>417</v>
      </c>
      <c r="B20" s="17" t="n">
        <v>3371</v>
      </c>
      <c r="C20" s="18">
        <f>(24.0/B20*100)</f>
        <v/>
      </c>
      <c r="D20" s="19" t="n">
        <v>3347</v>
      </c>
      <c r="E20" s="18" t="n">
        <v>15.4437412</v>
      </c>
      <c r="F20" s="20" t="n">
        <v>0.22312491</v>
      </c>
      <c r="G20" s="18" t="n">
        <v>73.61084873999999</v>
      </c>
      <c r="H20" s="20" t="n">
        <v>0.25290419</v>
      </c>
      <c r="I20" s="18" t="n">
        <v>6.39148667</v>
      </c>
      <c r="J20" s="20" t="n">
        <v>0.11599773</v>
      </c>
      <c r="K20" s="18" t="n">
        <v>0.48059776</v>
      </c>
      <c r="L20" s="20" t="n">
        <v>0.02997476</v>
      </c>
      <c r="M20" s="18" t="n">
        <v>0</v>
      </c>
      <c r="N20" s="20" t="n">
        <v>0</v>
      </c>
      <c r="O20" s="18" t="s">
        <v>404</v>
      </c>
      <c r="P20" s="20" t="s">
        <v>404</v>
      </c>
      <c r="Q20" s="18" t="n">
        <v>0</v>
      </c>
      <c r="R20" s="20" t="n">
        <v>0</v>
      </c>
      <c r="S20" s="18" t="n">
        <v>0</v>
      </c>
      <c r="T20" s="20" t="n">
        <v>0</v>
      </c>
      <c r="U20" s="18" t="n">
        <v>4.07332563</v>
      </c>
      <c r="V20" s="20" t="n">
        <v>0.13473734</v>
      </c>
    </row>
    <row r="21" spans="1:22">
      <c r="A21" s="15" t="s">
        <v>418</v>
      </c>
      <c r="B21" s="17" t="n">
        <v>5741</v>
      </c>
      <c r="C21" s="18">
        <f>(0.0/B21*100)</f>
        <v/>
      </c>
      <c r="D21" s="19" t="n">
        <v>5741</v>
      </c>
      <c r="E21" s="18" t="n">
        <v>11.87628548</v>
      </c>
      <c r="F21" s="20" t="n">
        <v>2.74244071</v>
      </c>
      <c r="G21" s="18" t="n">
        <v>68.52967759000001</v>
      </c>
      <c r="H21" s="20" t="n">
        <v>4.01773688</v>
      </c>
      <c r="I21" s="18" t="n">
        <v>10.58186956</v>
      </c>
      <c r="J21" s="20" t="n">
        <v>2.46781438</v>
      </c>
      <c r="K21" s="18" t="n">
        <v>0.67657641</v>
      </c>
      <c r="L21" s="20" t="n">
        <v>0.67209529</v>
      </c>
      <c r="M21" s="18" t="n">
        <v>0</v>
      </c>
      <c r="N21" s="20" t="n">
        <v>0</v>
      </c>
      <c r="O21" s="18" t="s">
        <v>404</v>
      </c>
      <c r="P21" s="20" t="s">
        <v>404</v>
      </c>
      <c r="Q21" s="18" t="n">
        <v>0</v>
      </c>
      <c r="R21" s="20" t="n">
        <v>0</v>
      </c>
      <c r="S21" s="18" t="n">
        <v>0</v>
      </c>
      <c r="T21" s="20" t="n">
        <v>0</v>
      </c>
      <c r="U21" s="18" t="n">
        <v>8.335590959999999</v>
      </c>
      <c r="V21" s="20" t="n">
        <v>2.33703923</v>
      </c>
    </row>
    <row r="22" spans="1:22">
      <c r="A22" s="15" t="s">
        <v>419</v>
      </c>
      <c r="B22" s="17" t="n">
        <v>6598</v>
      </c>
      <c r="C22" s="18">
        <f>(0.0/B22*100)</f>
        <v/>
      </c>
      <c r="D22" s="19" t="n">
        <v>6598</v>
      </c>
      <c r="E22" s="18" t="n">
        <v>56.37842838</v>
      </c>
      <c r="F22" s="20" t="n">
        <v>3.51380677</v>
      </c>
      <c r="G22" s="18" t="n">
        <v>40.08113368</v>
      </c>
      <c r="H22" s="20" t="n">
        <v>3.40861221</v>
      </c>
      <c r="I22" s="18" t="n">
        <v>1.46673239</v>
      </c>
      <c r="J22" s="20" t="n">
        <v>0.91926606</v>
      </c>
      <c r="K22" s="18" t="n">
        <v>0</v>
      </c>
      <c r="L22" s="20" t="n">
        <v>0</v>
      </c>
      <c r="M22" s="18" t="n">
        <v>0</v>
      </c>
      <c r="N22" s="20" t="n">
        <v>0</v>
      </c>
      <c r="O22" s="18" t="s">
        <v>404</v>
      </c>
      <c r="P22" s="20" t="s">
        <v>404</v>
      </c>
      <c r="Q22" s="18" t="n">
        <v>0</v>
      </c>
      <c r="R22" s="20" t="n">
        <v>0</v>
      </c>
      <c r="S22" s="18" t="n">
        <v>0</v>
      </c>
      <c r="T22" s="20" t="n">
        <v>0</v>
      </c>
      <c r="U22" s="18" t="n">
        <v>2.07370555</v>
      </c>
      <c r="V22" s="20" t="n">
        <v>1.07296494</v>
      </c>
    </row>
    <row r="23" spans="1:22">
      <c r="A23" s="15" t="s">
        <v>420</v>
      </c>
      <c r="B23" s="17" t="n">
        <v>11583</v>
      </c>
      <c r="C23" s="18">
        <f>(3194.0/B23*100)</f>
        <v/>
      </c>
      <c r="D23" s="19" t="n">
        <v>8389</v>
      </c>
      <c r="E23" s="18" t="n">
        <v>38.67592072</v>
      </c>
      <c r="F23" s="20" t="n">
        <v>3.83886687</v>
      </c>
      <c r="G23" s="18" t="n">
        <v>52.3244439</v>
      </c>
      <c r="H23" s="20" t="n">
        <v>3.98971481</v>
      </c>
      <c r="I23" s="18" t="n">
        <v>4.42663578</v>
      </c>
      <c r="J23" s="20" t="n">
        <v>1.23294106</v>
      </c>
      <c r="K23" s="18" t="n">
        <v>0</v>
      </c>
      <c r="L23" s="20" t="n">
        <v>0</v>
      </c>
      <c r="M23" s="18" t="n">
        <v>0</v>
      </c>
      <c r="N23" s="20" t="n">
        <v>0</v>
      </c>
      <c r="O23" s="18" t="s">
        <v>404</v>
      </c>
      <c r="P23" s="20" t="s">
        <v>404</v>
      </c>
      <c r="Q23" s="18" t="n">
        <v>0</v>
      </c>
      <c r="R23" s="20" t="n">
        <v>0</v>
      </c>
      <c r="S23" s="18" t="n">
        <v>0</v>
      </c>
      <c r="T23" s="20" t="n">
        <v>0</v>
      </c>
      <c r="U23" s="18" t="n">
        <v>4.57299961</v>
      </c>
      <c r="V23" s="20" t="n">
        <v>1.59412374</v>
      </c>
    </row>
    <row r="24" spans="1:22">
      <c r="A24" s="15" t="s">
        <v>421</v>
      </c>
      <c r="B24" s="17" t="n">
        <v>6647</v>
      </c>
      <c r="C24" s="18">
        <f>(0.0/B24*100)</f>
        <v/>
      </c>
      <c r="D24" s="19" t="n">
        <v>6647</v>
      </c>
      <c r="E24" s="18" t="n">
        <v>27.68395913</v>
      </c>
      <c r="F24" s="20" t="n">
        <v>2.81041621</v>
      </c>
      <c r="G24" s="18" t="n">
        <v>67.21572915</v>
      </c>
      <c r="H24" s="20" t="n">
        <v>3.02259784</v>
      </c>
      <c r="I24" s="18" t="n">
        <v>4.60773895</v>
      </c>
      <c r="J24" s="20" t="n">
        <v>1.15766835</v>
      </c>
      <c r="K24" s="18" t="n">
        <v>0</v>
      </c>
      <c r="L24" s="20" t="n">
        <v>0</v>
      </c>
      <c r="M24" s="18" t="n">
        <v>0</v>
      </c>
      <c r="N24" s="20" t="n">
        <v>0</v>
      </c>
      <c r="O24" s="18" t="s">
        <v>404</v>
      </c>
      <c r="P24" s="20" t="s">
        <v>404</v>
      </c>
      <c r="Q24" s="18" t="n">
        <v>0</v>
      </c>
      <c r="R24" s="20" t="n">
        <v>0</v>
      </c>
      <c r="S24" s="18" t="n">
        <v>0</v>
      </c>
      <c r="T24" s="20" t="n">
        <v>0</v>
      </c>
      <c r="U24" s="18" t="n">
        <v>0.49257276</v>
      </c>
      <c r="V24" s="20" t="n">
        <v>0.50750288</v>
      </c>
    </row>
    <row r="25" spans="1:22">
      <c r="A25" s="15" t="s">
        <v>422</v>
      </c>
      <c r="B25" s="17" t="n">
        <v>5581</v>
      </c>
      <c r="C25" s="18">
        <f>(0.0/B25*100)</f>
        <v/>
      </c>
      <c r="D25" s="19" t="n">
        <v>5581</v>
      </c>
      <c r="E25" s="18" t="n">
        <v>25.54805765</v>
      </c>
      <c r="F25" s="20" t="n">
        <v>3.27124475</v>
      </c>
      <c r="G25" s="18" t="n">
        <v>65.47970058999999</v>
      </c>
      <c r="H25" s="20" t="n">
        <v>3.65508678</v>
      </c>
      <c r="I25" s="18" t="n">
        <v>8.31045559</v>
      </c>
      <c r="J25" s="20" t="n">
        <v>1.9748609</v>
      </c>
      <c r="K25" s="18" t="n">
        <v>0</v>
      </c>
      <c r="L25" s="20" t="n">
        <v>0</v>
      </c>
      <c r="M25" s="18" t="n">
        <v>0</v>
      </c>
      <c r="N25" s="20" t="n">
        <v>0</v>
      </c>
      <c r="O25" s="18" t="s">
        <v>404</v>
      </c>
      <c r="P25" s="20" t="s">
        <v>404</v>
      </c>
      <c r="Q25" s="18" t="n">
        <v>0</v>
      </c>
      <c r="R25" s="20" t="n">
        <v>0</v>
      </c>
      <c r="S25" s="18" t="n">
        <v>0</v>
      </c>
      <c r="T25" s="20" t="n">
        <v>0</v>
      </c>
      <c r="U25" s="18" t="n">
        <v>0.66178617</v>
      </c>
      <c r="V25" s="20" t="n">
        <v>0.66190471</v>
      </c>
    </row>
    <row r="26" spans="1:22">
      <c r="A26" s="15" t="s">
        <v>423</v>
      </c>
      <c r="B26" s="17" t="n">
        <v>4869</v>
      </c>
      <c r="C26" s="18">
        <f>(11.0/B26*100)</f>
        <v/>
      </c>
      <c r="D26" s="19" t="n">
        <v>4858</v>
      </c>
      <c r="E26" s="18" t="n">
        <v>39.68846477</v>
      </c>
      <c r="F26" s="20" t="n">
        <v>3.14324733</v>
      </c>
      <c r="G26" s="18" t="n">
        <v>52.18252246</v>
      </c>
      <c r="H26" s="20" t="n">
        <v>2.85889202</v>
      </c>
      <c r="I26" s="18" t="n">
        <v>6.482028</v>
      </c>
      <c r="J26" s="20" t="n">
        <v>1.47179756</v>
      </c>
      <c r="K26" s="18" t="n">
        <v>0.91924048</v>
      </c>
      <c r="L26" s="20" t="n">
        <v>0.43980496</v>
      </c>
      <c r="M26" s="18" t="n">
        <v>0</v>
      </c>
      <c r="N26" s="20" t="n">
        <v>0</v>
      </c>
      <c r="O26" s="18" t="s">
        <v>404</v>
      </c>
      <c r="P26" s="20" t="s">
        <v>404</v>
      </c>
      <c r="Q26" s="18" t="n">
        <v>0</v>
      </c>
      <c r="R26" s="20" t="n">
        <v>0</v>
      </c>
      <c r="S26" s="18" t="n">
        <v>0</v>
      </c>
      <c r="T26" s="20" t="n">
        <v>0</v>
      </c>
      <c r="U26" s="18" t="n">
        <v>0.72774429</v>
      </c>
      <c r="V26" s="20" t="n">
        <v>0.53155376</v>
      </c>
    </row>
    <row r="27" spans="1:22">
      <c r="A27" s="15" t="s">
        <v>424</v>
      </c>
      <c r="B27" s="17" t="n">
        <v>5299</v>
      </c>
      <c r="C27" s="18">
        <f>(0.0/B27*100)</f>
        <v/>
      </c>
      <c r="D27" s="19" t="n">
        <v>5299</v>
      </c>
      <c r="E27" s="18" t="n">
        <v>19.27169689</v>
      </c>
      <c r="F27" s="20" t="n">
        <v>0.06718696</v>
      </c>
      <c r="G27" s="18" t="n">
        <v>78.34744087999999</v>
      </c>
      <c r="H27" s="20" t="n">
        <v>0.0714167</v>
      </c>
      <c r="I27" s="18" t="n">
        <v>2.38086223</v>
      </c>
      <c r="J27" s="20" t="n">
        <v>0.03751284</v>
      </c>
      <c r="K27" s="18" t="n">
        <v>0</v>
      </c>
      <c r="L27" s="20" t="n">
        <v>0</v>
      </c>
      <c r="M27" s="18" t="n">
        <v>0</v>
      </c>
      <c r="N27" s="20" t="n">
        <v>0</v>
      </c>
      <c r="O27" s="18" t="s">
        <v>404</v>
      </c>
      <c r="P27" s="20" t="s">
        <v>404</v>
      </c>
      <c r="Q27" s="18" t="n">
        <v>0</v>
      </c>
      <c r="R27" s="20" t="n">
        <v>0</v>
      </c>
      <c r="S27" s="18" t="n">
        <v>0</v>
      </c>
      <c r="T27" s="20" t="n">
        <v>0</v>
      </c>
      <c r="U27" s="18" t="n">
        <v>0</v>
      </c>
      <c r="V27" s="20" t="n">
        <v>0</v>
      </c>
    </row>
    <row r="28" spans="1:22">
      <c r="A28" s="15" t="s">
        <v>425</v>
      </c>
      <c r="B28" s="17" t="n">
        <v>7568</v>
      </c>
      <c r="C28" s="18">
        <f>(0.0/B28*100)</f>
        <v/>
      </c>
      <c r="D28" s="19" t="n">
        <v>7568</v>
      </c>
      <c r="E28" s="18" t="n">
        <v>25.76755908</v>
      </c>
      <c r="F28" s="20" t="n">
        <v>2.59858642</v>
      </c>
      <c r="G28" s="18" t="n">
        <v>58.15557076</v>
      </c>
      <c r="H28" s="20" t="n">
        <v>3.40625869</v>
      </c>
      <c r="I28" s="18" t="n">
        <v>15.07269777</v>
      </c>
      <c r="J28" s="20" t="n">
        <v>2.47252288</v>
      </c>
      <c r="K28" s="18" t="n">
        <v>1.00417239</v>
      </c>
      <c r="L28" s="20" t="n">
        <v>0.54873132</v>
      </c>
      <c r="M28" s="18" t="n">
        <v>0</v>
      </c>
      <c r="N28" s="20" t="n">
        <v>0</v>
      </c>
      <c r="O28" s="18" t="s">
        <v>404</v>
      </c>
      <c r="P28" s="20" t="s">
        <v>404</v>
      </c>
      <c r="Q28" s="18" t="n">
        <v>0</v>
      </c>
      <c r="R28" s="20" t="n">
        <v>0</v>
      </c>
      <c r="S28" s="18" t="n">
        <v>0</v>
      </c>
      <c r="T28" s="20" t="n">
        <v>0</v>
      </c>
      <c r="U28" s="18" t="n">
        <v>0</v>
      </c>
      <c r="V28" s="20" t="n">
        <v>0</v>
      </c>
    </row>
    <row r="29" spans="1:22">
      <c r="A29" s="15" t="s">
        <v>426</v>
      </c>
      <c r="B29" s="17" t="n">
        <v>5385</v>
      </c>
      <c r="C29" s="18">
        <f>(1123.0/B29*100)</f>
        <v/>
      </c>
      <c r="D29" s="19" t="n">
        <v>4262</v>
      </c>
      <c r="E29" s="18" t="n">
        <v>0.009675690000000001</v>
      </c>
      <c r="F29" s="20" t="n">
        <v>0.00727338</v>
      </c>
      <c r="G29" s="18" t="n">
        <v>45.254063</v>
      </c>
      <c r="H29" s="20" t="n">
        <v>4.39344133</v>
      </c>
      <c r="I29" s="18" t="n">
        <v>24.83212943</v>
      </c>
      <c r="J29" s="20" t="n">
        <v>3.87709993</v>
      </c>
      <c r="K29" s="18" t="n">
        <v>0</v>
      </c>
      <c r="L29" s="20" t="n">
        <v>0</v>
      </c>
      <c r="M29" s="18" t="n">
        <v>0</v>
      </c>
      <c r="N29" s="20" t="n">
        <v>0</v>
      </c>
      <c r="O29" s="18" t="s">
        <v>404</v>
      </c>
      <c r="P29" s="20" t="s">
        <v>404</v>
      </c>
      <c r="Q29" s="18" t="n">
        <v>0</v>
      </c>
      <c r="R29" s="20" t="n">
        <v>0</v>
      </c>
      <c r="S29" s="18" t="n">
        <v>0</v>
      </c>
      <c r="T29" s="20" t="n">
        <v>0</v>
      </c>
      <c r="U29" s="18" t="n">
        <v>29.90413188</v>
      </c>
      <c r="V29" s="20" t="n">
        <v>4.40610192</v>
      </c>
    </row>
    <row r="30" spans="1:22">
      <c r="A30" s="15" t="s">
        <v>427</v>
      </c>
      <c r="B30" s="17" t="n">
        <v>4520</v>
      </c>
      <c r="C30" s="18">
        <f>(1105.0/B30*100)</f>
        <v/>
      </c>
      <c r="D30" s="19" t="n">
        <v>3415</v>
      </c>
      <c r="E30" s="18" t="n">
        <v>13.33533394</v>
      </c>
      <c r="F30" s="20" t="n">
        <v>2.20968713</v>
      </c>
      <c r="G30" s="18" t="n">
        <v>75.76468117</v>
      </c>
      <c r="H30" s="20" t="n">
        <v>2.96460407</v>
      </c>
      <c r="I30" s="18" t="n">
        <v>9.827748700000001</v>
      </c>
      <c r="J30" s="20" t="n">
        <v>2.28296</v>
      </c>
      <c r="K30" s="18" t="n">
        <v>0</v>
      </c>
      <c r="L30" s="20" t="n">
        <v>0</v>
      </c>
      <c r="M30" s="18" t="n">
        <v>0</v>
      </c>
      <c r="N30" s="20" t="n">
        <v>0</v>
      </c>
      <c r="O30" s="18" t="s">
        <v>404</v>
      </c>
      <c r="P30" s="20" t="s">
        <v>404</v>
      </c>
      <c r="Q30" s="18" t="n">
        <v>0</v>
      </c>
      <c r="R30" s="20" t="n">
        <v>0</v>
      </c>
      <c r="S30" s="18" t="n">
        <v>0</v>
      </c>
      <c r="T30" s="20" t="n">
        <v>0</v>
      </c>
      <c r="U30" s="18" t="n">
        <v>1.07223619</v>
      </c>
      <c r="V30" s="20" t="n">
        <v>1.0434474</v>
      </c>
    </row>
    <row r="31" spans="1:22">
      <c r="A31" s="15" t="s">
        <v>428</v>
      </c>
      <c r="B31" s="17" t="n">
        <v>5456</v>
      </c>
      <c r="C31" s="18">
        <f>(502.0/B31*100)</f>
        <v/>
      </c>
      <c r="D31" s="19" t="n">
        <v>4954</v>
      </c>
      <c r="E31" s="18" t="n">
        <v>4.51322595</v>
      </c>
      <c r="F31" s="20" t="n">
        <v>1.47250597</v>
      </c>
      <c r="G31" s="18" t="n">
        <v>73.90255992</v>
      </c>
      <c r="H31" s="20" t="n">
        <v>2.64890771</v>
      </c>
      <c r="I31" s="18" t="n">
        <v>9.883480179999999</v>
      </c>
      <c r="J31" s="20" t="n">
        <v>2.03180198</v>
      </c>
      <c r="K31" s="18" t="n">
        <v>0.51245507</v>
      </c>
      <c r="L31" s="20" t="n">
        <v>0.49309003</v>
      </c>
      <c r="M31" s="18" t="n">
        <v>0</v>
      </c>
      <c r="N31" s="20" t="n">
        <v>0</v>
      </c>
      <c r="O31" s="18" t="s">
        <v>404</v>
      </c>
      <c r="P31" s="20" t="s">
        <v>404</v>
      </c>
      <c r="Q31" s="18" t="n">
        <v>0</v>
      </c>
      <c r="R31" s="20" t="n">
        <v>0</v>
      </c>
      <c r="S31" s="18" t="n">
        <v>0</v>
      </c>
      <c r="T31" s="20" t="n">
        <v>0</v>
      </c>
      <c r="U31" s="18" t="n">
        <v>11.18827888</v>
      </c>
      <c r="V31" s="20" t="n">
        <v>2.15774282</v>
      </c>
    </row>
    <row r="32" spans="1:22">
      <c r="A32" s="15" t="s">
        <v>429</v>
      </c>
      <c r="B32" s="17" t="n">
        <v>4478</v>
      </c>
      <c r="C32" s="18">
        <f>(0.0/B32*100)</f>
        <v/>
      </c>
      <c r="D32" s="19" t="n">
        <v>4478</v>
      </c>
      <c r="E32" s="18" t="n">
        <v>30.14869158</v>
      </c>
      <c r="F32" s="20" t="n">
        <v>3.52082503</v>
      </c>
      <c r="G32" s="18" t="n">
        <v>66.55086802</v>
      </c>
      <c r="H32" s="20" t="n">
        <v>3.70868241</v>
      </c>
      <c r="I32" s="18" t="n">
        <v>2.627743</v>
      </c>
      <c r="J32" s="20" t="n">
        <v>1.30787359</v>
      </c>
      <c r="K32" s="18" t="n">
        <v>0</v>
      </c>
      <c r="L32" s="20" t="n">
        <v>0</v>
      </c>
      <c r="M32" s="18" t="n">
        <v>0</v>
      </c>
      <c r="N32" s="20" t="n">
        <v>0</v>
      </c>
      <c r="O32" s="18" t="s">
        <v>404</v>
      </c>
      <c r="P32" s="20" t="s">
        <v>404</v>
      </c>
      <c r="Q32" s="18" t="n">
        <v>0</v>
      </c>
      <c r="R32" s="20" t="n">
        <v>0</v>
      </c>
      <c r="S32" s="18" t="n">
        <v>0</v>
      </c>
      <c r="T32" s="20" t="n">
        <v>0</v>
      </c>
      <c r="U32" s="18" t="n">
        <v>0.6726974</v>
      </c>
      <c r="V32" s="20" t="n">
        <v>0.67255089</v>
      </c>
    </row>
    <row r="33" spans="1:22">
      <c r="A33" s="15" t="s">
        <v>430</v>
      </c>
      <c r="B33" s="17" t="n">
        <v>7325</v>
      </c>
      <c r="C33" s="18">
        <f>(29.0/B33*100)</f>
        <v/>
      </c>
      <c r="D33" s="19" t="n">
        <v>7296</v>
      </c>
      <c r="E33" s="18" t="n">
        <v>31.25186928</v>
      </c>
      <c r="F33" s="20" t="n">
        <v>3.83951864</v>
      </c>
      <c r="G33" s="18" t="n">
        <v>61.05947616</v>
      </c>
      <c r="H33" s="20" t="n">
        <v>3.89698549</v>
      </c>
      <c r="I33" s="18" t="n">
        <v>6.23007401</v>
      </c>
      <c r="J33" s="20" t="n">
        <v>1.98727824</v>
      </c>
      <c r="K33" s="18" t="n">
        <v>1.18651783</v>
      </c>
      <c r="L33" s="20" t="n">
        <v>0.7246293700000001</v>
      </c>
      <c r="M33" s="18" t="n">
        <v>0</v>
      </c>
      <c r="N33" s="20" t="n">
        <v>0</v>
      </c>
      <c r="O33" s="18" t="s">
        <v>404</v>
      </c>
      <c r="P33" s="20" t="s">
        <v>404</v>
      </c>
      <c r="Q33" s="18" t="n">
        <v>0</v>
      </c>
      <c r="R33" s="20" t="n">
        <v>0</v>
      </c>
      <c r="S33" s="18" t="n">
        <v>0</v>
      </c>
      <c r="T33" s="20" t="n">
        <v>0</v>
      </c>
      <c r="U33" s="18" t="n">
        <v>0.27206272</v>
      </c>
      <c r="V33" s="20" t="n">
        <v>0.21375102</v>
      </c>
    </row>
    <row r="34" spans="1:22">
      <c r="A34" s="15" t="s">
        <v>431</v>
      </c>
      <c r="B34" s="17" t="n">
        <v>6350</v>
      </c>
      <c r="C34" s="18">
        <f>(0.0/B34*100)</f>
        <v/>
      </c>
      <c r="D34" s="19" t="n">
        <v>6350</v>
      </c>
      <c r="E34" s="18" t="n">
        <v>42.69978118</v>
      </c>
      <c r="F34" s="20" t="n">
        <v>3.5059357</v>
      </c>
      <c r="G34" s="18" t="n">
        <v>53.04720248</v>
      </c>
      <c r="H34" s="20" t="n">
        <v>3.42064432</v>
      </c>
      <c r="I34" s="18" t="n">
        <v>4.14509048</v>
      </c>
      <c r="J34" s="20" t="n">
        <v>1.06253049</v>
      </c>
      <c r="K34" s="18" t="n">
        <v>0</v>
      </c>
      <c r="L34" s="20" t="n">
        <v>0</v>
      </c>
      <c r="M34" s="18" t="n">
        <v>0</v>
      </c>
      <c r="N34" s="20" t="n">
        <v>0</v>
      </c>
      <c r="O34" s="18" t="s">
        <v>404</v>
      </c>
      <c r="P34" s="20" t="s">
        <v>404</v>
      </c>
      <c r="Q34" s="18" t="n">
        <v>0</v>
      </c>
      <c r="R34" s="20" t="n">
        <v>0</v>
      </c>
      <c r="S34" s="18" t="n">
        <v>0</v>
      </c>
      <c r="T34" s="20" t="n">
        <v>0</v>
      </c>
      <c r="U34" s="18" t="n">
        <v>0.10792586</v>
      </c>
      <c r="V34" s="20" t="n">
        <v>0.11569864</v>
      </c>
    </row>
    <row r="35" spans="1:22">
      <c r="A35" s="15" t="s">
        <v>432</v>
      </c>
      <c r="B35" s="17" t="n">
        <v>6406</v>
      </c>
      <c r="C35" s="18">
        <f>(443.0/B35*100)</f>
        <v/>
      </c>
      <c r="D35" s="19" t="n">
        <v>5963</v>
      </c>
      <c r="E35" s="18" t="n">
        <v>46.95102535</v>
      </c>
      <c r="F35" s="20" t="n">
        <v>0.36103164</v>
      </c>
      <c r="G35" s="18" t="n">
        <v>49.05120019</v>
      </c>
      <c r="H35" s="20" t="n">
        <v>0.47418059</v>
      </c>
      <c r="I35" s="18" t="n">
        <v>3.15653991</v>
      </c>
      <c r="J35" s="20" t="n">
        <v>0.31090977</v>
      </c>
      <c r="K35" s="18" t="n">
        <v>0</v>
      </c>
      <c r="L35" s="20" t="n">
        <v>0</v>
      </c>
      <c r="M35" s="18" t="n">
        <v>0</v>
      </c>
      <c r="N35" s="20" t="n">
        <v>0</v>
      </c>
      <c r="O35" s="18" t="s">
        <v>404</v>
      </c>
      <c r="P35" s="20" t="s">
        <v>404</v>
      </c>
      <c r="Q35" s="18" t="n">
        <v>0</v>
      </c>
      <c r="R35" s="20" t="n">
        <v>0</v>
      </c>
      <c r="S35" s="18" t="n">
        <v>0</v>
      </c>
      <c r="T35" s="20" t="n">
        <v>0</v>
      </c>
      <c r="U35" s="18" t="n">
        <v>0.84123456</v>
      </c>
      <c r="V35" s="20" t="n">
        <v>0.06906766</v>
      </c>
    </row>
    <row r="36" spans="1:22">
      <c r="A36" s="15" t="s">
        <v>433</v>
      </c>
      <c r="B36" s="17" t="n">
        <v>6736</v>
      </c>
      <c r="C36" s="18">
        <f>(10.0/B36*100)</f>
        <v/>
      </c>
      <c r="D36" s="19" t="n">
        <v>6726</v>
      </c>
      <c r="E36" s="18" t="n">
        <v>24.64368279</v>
      </c>
      <c r="F36" s="20" t="n">
        <v>3.29019579</v>
      </c>
      <c r="G36" s="18" t="n">
        <v>66.77832716</v>
      </c>
      <c r="H36" s="20" t="n">
        <v>3.45205798</v>
      </c>
      <c r="I36" s="18" t="n">
        <v>7.70738774</v>
      </c>
      <c r="J36" s="20" t="n">
        <v>1.91414448</v>
      </c>
      <c r="K36" s="18" t="n">
        <v>0</v>
      </c>
      <c r="L36" s="20" t="n">
        <v>0</v>
      </c>
      <c r="M36" s="18" t="n">
        <v>0</v>
      </c>
      <c r="N36" s="20" t="n">
        <v>0</v>
      </c>
      <c r="O36" s="18" t="s">
        <v>404</v>
      </c>
      <c r="P36" s="20" t="s">
        <v>404</v>
      </c>
      <c r="Q36" s="18" t="n">
        <v>0</v>
      </c>
      <c r="R36" s="20" t="n">
        <v>0</v>
      </c>
      <c r="S36" s="18" t="n">
        <v>0</v>
      </c>
      <c r="T36" s="20" t="n">
        <v>0</v>
      </c>
      <c r="U36" s="18" t="n">
        <v>0.87060231</v>
      </c>
      <c r="V36" s="20" t="n">
        <v>0.6164013</v>
      </c>
    </row>
    <row r="37" spans="1:22">
      <c r="A37" s="15" t="s">
        <v>434</v>
      </c>
      <c r="B37" s="17" t="n">
        <v>5458</v>
      </c>
      <c r="C37" s="18">
        <f>(0.0/B37*100)</f>
        <v/>
      </c>
      <c r="D37" s="19" t="n">
        <v>5458</v>
      </c>
      <c r="E37" s="18" t="n">
        <v>17.67961147</v>
      </c>
      <c r="F37" s="20" t="n">
        <v>2.80234516</v>
      </c>
      <c r="G37" s="18" t="n">
        <v>69.57966524</v>
      </c>
      <c r="H37" s="20" t="n">
        <v>3.5633065</v>
      </c>
      <c r="I37" s="18" t="n">
        <v>12.7407233</v>
      </c>
      <c r="J37" s="20" t="n">
        <v>2.52775137</v>
      </c>
      <c r="K37" s="18" t="n">
        <v>0</v>
      </c>
      <c r="L37" s="20" t="n">
        <v>0</v>
      </c>
      <c r="M37" s="18" t="n">
        <v>0</v>
      </c>
      <c r="N37" s="20" t="n">
        <v>0</v>
      </c>
      <c r="O37" s="18" t="s">
        <v>404</v>
      </c>
      <c r="P37" s="20" t="s">
        <v>404</v>
      </c>
      <c r="Q37" s="18" t="n">
        <v>0</v>
      </c>
      <c r="R37" s="20" t="n">
        <v>0</v>
      </c>
      <c r="S37" s="18" t="n">
        <v>0</v>
      </c>
      <c r="T37" s="20" t="n">
        <v>0</v>
      </c>
      <c r="U37" s="18" t="n">
        <v>0</v>
      </c>
      <c r="V37" s="20" t="n">
        <v>0</v>
      </c>
    </row>
    <row r="38" spans="1:22">
      <c r="A38" s="15" t="s">
        <v>435</v>
      </c>
      <c r="B38" s="17" t="n">
        <v>5860</v>
      </c>
      <c r="C38" s="18">
        <f>(268.0/B38*100)</f>
        <v/>
      </c>
      <c r="D38" s="19" t="n">
        <v>5592</v>
      </c>
      <c r="E38" s="18" t="n">
        <v>17.3407675</v>
      </c>
      <c r="F38" s="20" t="n">
        <v>2.65624993</v>
      </c>
      <c r="G38" s="18" t="n">
        <v>66.00729490000001</v>
      </c>
      <c r="H38" s="20" t="n">
        <v>3.57381233</v>
      </c>
      <c r="I38" s="18" t="n">
        <v>15.39454909</v>
      </c>
      <c r="J38" s="20" t="n">
        <v>2.87728341</v>
      </c>
      <c r="K38" s="18" t="n">
        <v>0.07184691999999999</v>
      </c>
      <c r="L38" s="20" t="n">
        <v>0.07109545</v>
      </c>
      <c r="M38" s="18" t="n">
        <v>0</v>
      </c>
      <c r="N38" s="20" t="n">
        <v>0</v>
      </c>
      <c r="O38" s="18" t="s">
        <v>404</v>
      </c>
      <c r="P38" s="20" t="s">
        <v>404</v>
      </c>
      <c r="Q38" s="18" t="n">
        <v>0</v>
      </c>
      <c r="R38" s="20" t="n">
        <v>0</v>
      </c>
      <c r="S38" s="18" t="n">
        <v>0</v>
      </c>
      <c r="T38" s="20" t="n">
        <v>0</v>
      </c>
      <c r="U38" s="18" t="n">
        <v>1.1855416</v>
      </c>
      <c r="V38" s="20" t="n">
        <v>0.7834571299999999</v>
      </c>
    </row>
    <row r="39" spans="1:22">
      <c r="A39" s="15" t="s">
        <v>436</v>
      </c>
      <c r="B39" s="17" t="n">
        <v>5895</v>
      </c>
      <c r="C39" s="18">
        <f>(0.0/B39*100)</f>
        <v/>
      </c>
      <c r="D39" s="19" t="n">
        <v>5895</v>
      </c>
      <c r="E39" s="18" t="n">
        <v>37.19628197</v>
      </c>
      <c r="F39" s="20" t="n">
        <v>4.10381581</v>
      </c>
      <c r="G39" s="18" t="n">
        <v>57.23815049</v>
      </c>
      <c r="H39" s="20" t="n">
        <v>4.26743366</v>
      </c>
      <c r="I39" s="18" t="n">
        <v>4.69742177</v>
      </c>
      <c r="J39" s="20" t="n">
        <v>1.42596134</v>
      </c>
      <c r="K39" s="18" t="n">
        <v>0.8468898</v>
      </c>
      <c r="L39" s="20" t="n">
        <v>0.63648647</v>
      </c>
      <c r="M39" s="18" t="n">
        <v>0</v>
      </c>
      <c r="N39" s="20" t="n">
        <v>0</v>
      </c>
      <c r="O39" s="18" t="s">
        <v>404</v>
      </c>
      <c r="P39" s="20" t="s">
        <v>404</v>
      </c>
      <c r="Q39" s="18" t="n">
        <v>0</v>
      </c>
      <c r="R39" s="20" t="n">
        <v>0</v>
      </c>
      <c r="S39" s="18" t="n">
        <v>0</v>
      </c>
      <c r="T39" s="20" t="n">
        <v>0</v>
      </c>
      <c r="U39" s="18" t="n">
        <v>0.02125597</v>
      </c>
      <c r="V39" s="20" t="n">
        <v>0.02172353</v>
      </c>
    </row>
    <row r="40" spans="1:22">
      <c r="A40" s="15" t="s">
        <v>437</v>
      </c>
      <c r="B40" s="17" t="n">
        <v>14157</v>
      </c>
      <c r="C40" s="18">
        <f>(3029.0/B40*100)</f>
        <v/>
      </c>
      <c r="D40" s="19" t="n">
        <v>11128</v>
      </c>
      <c r="E40" s="18" t="n">
        <v>20.00524952</v>
      </c>
      <c r="F40" s="20" t="n">
        <v>2.91640021</v>
      </c>
      <c r="G40" s="18" t="n">
        <v>72.85379163</v>
      </c>
      <c r="H40" s="20" t="n">
        <v>3.1565237</v>
      </c>
      <c r="I40" s="18" t="n">
        <v>3.90585179</v>
      </c>
      <c r="J40" s="20" t="n">
        <v>1.33516426</v>
      </c>
      <c r="K40" s="18" t="n">
        <v>0.0622999</v>
      </c>
      <c r="L40" s="20" t="n">
        <v>0.05990251</v>
      </c>
      <c r="M40" s="18" t="n">
        <v>0</v>
      </c>
      <c r="N40" s="20" t="n">
        <v>0</v>
      </c>
      <c r="O40" s="18" t="s">
        <v>404</v>
      </c>
      <c r="P40" s="20" t="s">
        <v>404</v>
      </c>
      <c r="Q40" s="18" t="n">
        <v>0</v>
      </c>
      <c r="R40" s="20" t="n">
        <v>0</v>
      </c>
      <c r="S40" s="18" t="n">
        <v>0</v>
      </c>
      <c r="T40" s="20" t="n">
        <v>0</v>
      </c>
      <c r="U40" s="18" t="n">
        <v>3.17280716</v>
      </c>
      <c r="V40" s="20" t="n">
        <v>0.9621317</v>
      </c>
    </row>
    <row r="41" spans="1:22">
      <c r="A41" s="15" t="s">
        <v>438</v>
      </c>
      <c r="B41" s="17" t="n">
        <v>5712</v>
      </c>
      <c r="C41" s="18">
        <f>(138.0/B41*100)</f>
        <v/>
      </c>
      <c r="D41" s="19" t="n">
        <v>5574</v>
      </c>
      <c r="E41" s="18" t="n">
        <v>12.71387559</v>
      </c>
      <c r="F41" s="20" t="n">
        <v>2.52323177</v>
      </c>
      <c r="G41" s="18" t="n">
        <v>72.13058569</v>
      </c>
      <c r="H41" s="20" t="n">
        <v>3.44486267</v>
      </c>
      <c r="I41" s="18" t="n">
        <v>13.17321134</v>
      </c>
      <c r="J41" s="20" t="n">
        <v>2.73757391</v>
      </c>
      <c r="K41" s="18" t="n">
        <v>0.62938429</v>
      </c>
      <c r="L41" s="20" t="n">
        <v>0.47893931</v>
      </c>
      <c r="M41" s="18" t="n">
        <v>0</v>
      </c>
      <c r="N41" s="20" t="n">
        <v>0</v>
      </c>
      <c r="O41" s="18" t="s">
        <v>404</v>
      </c>
      <c r="P41" s="20" t="s">
        <v>404</v>
      </c>
      <c r="Q41" s="18" t="n">
        <v>0</v>
      </c>
      <c r="R41" s="20" t="n">
        <v>0</v>
      </c>
      <c r="S41" s="18" t="n">
        <v>0</v>
      </c>
      <c r="T41" s="20" t="n">
        <v>0</v>
      </c>
      <c r="U41" s="18" t="n">
        <v>1.35294309</v>
      </c>
      <c r="V41" s="20" t="n">
        <v>0.93229572</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53.99566538</v>
      </c>
      <c r="F44" s="20" t="n">
        <v>3.30308254</v>
      </c>
      <c r="G44" s="18" t="n">
        <v>41.84862649</v>
      </c>
      <c r="H44" s="20" t="n">
        <v>3.30376465</v>
      </c>
      <c r="I44" s="18" t="n">
        <v>2.90679648</v>
      </c>
      <c r="J44" s="20" t="n">
        <v>1.64983968</v>
      </c>
      <c r="K44" s="18" t="n">
        <v>1.10396143</v>
      </c>
      <c r="L44" s="20" t="n">
        <v>0.78505802</v>
      </c>
      <c r="M44" s="18" t="n">
        <v>0</v>
      </c>
      <c r="N44" s="20" t="n">
        <v>0</v>
      </c>
      <c r="O44" s="18" t="s">
        <v>404</v>
      </c>
      <c r="P44" s="20" t="s">
        <v>404</v>
      </c>
      <c r="Q44" s="18" t="n">
        <v>0</v>
      </c>
      <c r="R44" s="20" t="n">
        <v>0</v>
      </c>
      <c r="S44" s="18" t="n">
        <v>0</v>
      </c>
      <c r="T44" s="20" t="n">
        <v>0</v>
      </c>
      <c r="U44" s="18" t="n">
        <v>0.14495023</v>
      </c>
      <c r="V44" s="20" t="n">
        <v>0.1467335</v>
      </c>
    </row>
    <row r="45" spans="1:22">
      <c r="A45" s="15" t="s">
        <v>442</v>
      </c>
      <c r="B45" s="17" t="n">
        <v>5519</v>
      </c>
      <c r="C45" s="18">
        <f>(0.0/B45*100)</f>
        <v/>
      </c>
      <c r="D45" s="19" t="n">
        <v>5519</v>
      </c>
      <c r="E45" s="18" t="n">
        <v>38.25771862</v>
      </c>
      <c r="F45" s="20" t="n">
        <v>3.82275156</v>
      </c>
      <c r="G45" s="18" t="n">
        <v>50.02199081</v>
      </c>
      <c r="H45" s="20" t="n">
        <v>3.65994512</v>
      </c>
      <c r="I45" s="18" t="n">
        <v>9.72603765</v>
      </c>
      <c r="J45" s="20" t="n">
        <v>2.37000088</v>
      </c>
      <c r="K45" s="18" t="n">
        <v>0.83456581</v>
      </c>
      <c r="L45" s="20" t="n">
        <v>0.6056611200000001</v>
      </c>
      <c r="M45" s="18" t="n">
        <v>0</v>
      </c>
      <c r="N45" s="20" t="n">
        <v>0</v>
      </c>
      <c r="O45" s="18" t="s">
        <v>404</v>
      </c>
      <c r="P45" s="20" t="s">
        <v>404</v>
      </c>
      <c r="Q45" s="18" t="n">
        <v>0</v>
      </c>
      <c r="R45" s="20" t="n">
        <v>0</v>
      </c>
      <c r="S45" s="18" t="n">
        <v>0</v>
      </c>
      <c r="T45" s="20" t="n">
        <v>0</v>
      </c>
      <c r="U45" s="18" t="n">
        <v>1.15968711</v>
      </c>
      <c r="V45" s="20" t="n">
        <v>0.84200613</v>
      </c>
    </row>
    <row r="46" spans="1:22">
      <c r="A46" s="15" t="s">
        <v>443</v>
      </c>
      <c r="B46" s="17" t="n">
        <v>23141</v>
      </c>
      <c r="C46" s="18">
        <f>(4196.0/B46*100)</f>
        <v/>
      </c>
      <c r="D46" s="19" t="n">
        <v>18945</v>
      </c>
      <c r="E46" s="18" t="n">
        <v>37.22964006</v>
      </c>
      <c r="F46" s="20" t="n">
        <v>2.34838844</v>
      </c>
      <c r="G46" s="18" t="n">
        <v>40.12501574</v>
      </c>
      <c r="H46" s="20" t="n">
        <v>2.45233782</v>
      </c>
      <c r="I46" s="18" t="n">
        <v>13.34741767</v>
      </c>
      <c r="J46" s="20" t="n">
        <v>1.74821443</v>
      </c>
      <c r="K46" s="18" t="n">
        <v>2.66599445</v>
      </c>
      <c r="L46" s="20" t="n">
        <v>0.81070778</v>
      </c>
      <c r="M46" s="18" t="n">
        <v>0</v>
      </c>
      <c r="N46" s="20" t="n">
        <v>0</v>
      </c>
      <c r="O46" s="18" t="s">
        <v>404</v>
      </c>
      <c r="P46" s="20" t="s">
        <v>404</v>
      </c>
      <c r="Q46" s="18" t="n">
        <v>0</v>
      </c>
      <c r="R46" s="20" t="n">
        <v>0</v>
      </c>
      <c r="S46" s="18" t="n">
        <v>0</v>
      </c>
      <c r="T46" s="20" t="n">
        <v>0</v>
      </c>
      <c r="U46" s="18" t="n">
        <v>6.63193209</v>
      </c>
      <c r="V46" s="20" t="n">
        <v>1.05023443</v>
      </c>
    </row>
    <row r="47" spans="1:22">
      <c r="A47" s="15" t="s">
        <v>444</v>
      </c>
      <c r="B47" s="17" t="n">
        <v>5928</v>
      </c>
      <c r="C47" s="18">
        <f>(0.0/B47*100)</f>
        <v/>
      </c>
      <c r="D47" s="19" t="n">
        <v>5928</v>
      </c>
      <c r="E47" s="18" t="n">
        <v>40.21593731</v>
      </c>
      <c r="F47" s="20" t="n">
        <v>3.70594993</v>
      </c>
      <c r="G47" s="18" t="n">
        <v>37.43312455</v>
      </c>
      <c r="H47" s="20" t="n">
        <v>3.53775247</v>
      </c>
      <c r="I47" s="18" t="n">
        <v>14.43673428</v>
      </c>
      <c r="J47" s="20" t="n">
        <v>2.59006984</v>
      </c>
      <c r="K47" s="18" t="n">
        <v>4.27577226</v>
      </c>
      <c r="L47" s="20" t="n">
        <v>0.89079297</v>
      </c>
      <c r="M47" s="18" t="n">
        <v>0</v>
      </c>
      <c r="N47" s="20" t="n">
        <v>0</v>
      </c>
      <c r="O47" s="18" t="s">
        <v>404</v>
      </c>
      <c r="P47" s="20" t="s">
        <v>404</v>
      </c>
      <c r="Q47" s="18" t="n">
        <v>0</v>
      </c>
      <c r="R47" s="20" t="n">
        <v>0</v>
      </c>
      <c r="S47" s="18" t="n">
        <v>0</v>
      </c>
      <c r="T47" s="20" t="n">
        <v>0</v>
      </c>
      <c r="U47" s="18" t="n">
        <v>3.6384316</v>
      </c>
      <c r="V47" s="20" t="n">
        <v>1.49744159</v>
      </c>
    </row>
    <row r="48" spans="1:22">
      <c r="A48" s="15" t="s">
        <v>445</v>
      </c>
      <c r="B48" s="17" t="n">
        <v>9841</v>
      </c>
      <c r="C48" s="18">
        <f>(40.0/B48*100)</f>
        <v/>
      </c>
      <c r="D48" s="19" t="n">
        <v>9801</v>
      </c>
      <c r="E48" s="18" t="n">
        <v>27.72644484</v>
      </c>
      <c r="F48" s="20" t="n">
        <v>3.2393658</v>
      </c>
      <c r="G48" s="18" t="n">
        <v>34.20175433</v>
      </c>
      <c r="H48" s="20" t="n">
        <v>3.83298085</v>
      </c>
      <c r="I48" s="18" t="n">
        <v>16.95360172</v>
      </c>
      <c r="J48" s="20" t="n">
        <v>2.82171173</v>
      </c>
      <c r="K48" s="18" t="n">
        <v>21.10772945</v>
      </c>
      <c r="L48" s="20" t="n">
        <v>3.62620482</v>
      </c>
      <c r="M48" s="18" t="n">
        <v>0</v>
      </c>
      <c r="N48" s="20" t="n">
        <v>0</v>
      </c>
      <c r="O48" s="18" t="s">
        <v>404</v>
      </c>
      <c r="P48" s="20" t="s">
        <v>404</v>
      </c>
      <c r="Q48" s="18" t="n">
        <v>0</v>
      </c>
      <c r="R48" s="20" t="n">
        <v>0</v>
      </c>
      <c r="S48" s="18" t="n">
        <v>0</v>
      </c>
      <c r="T48" s="20" t="n">
        <v>0</v>
      </c>
      <c r="U48" s="18" t="n">
        <v>0.01046966</v>
      </c>
      <c r="V48" s="20" t="n">
        <v>0.00036512</v>
      </c>
    </row>
    <row r="49" spans="1:22">
      <c r="A49" s="15" t="s">
        <v>446</v>
      </c>
      <c r="B49" s="17" t="n">
        <v>6349</v>
      </c>
      <c r="C49" s="18">
        <f>(52.0/B49*100)</f>
        <v/>
      </c>
      <c r="D49" s="19" t="n">
        <v>6297</v>
      </c>
      <c r="E49" s="18" t="n">
        <v>37.08559831</v>
      </c>
      <c r="F49" s="20" t="n">
        <v>3.49192113</v>
      </c>
      <c r="G49" s="18" t="n">
        <v>49.6492621</v>
      </c>
      <c r="H49" s="20" t="n">
        <v>3.65945069</v>
      </c>
      <c r="I49" s="18" t="n">
        <v>11.33548028</v>
      </c>
      <c r="J49" s="20" t="n">
        <v>2.12494668</v>
      </c>
      <c r="K49" s="18" t="n">
        <v>1.86291113</v>
      </c>
      <c r="L49" s="20" t="n">
        <v>0.91167403</v>
      </c>
      <c r="M49" s="18" t="n">
        <v>0</v>
      </c>
      <c r="N49" s="20" t="n">
        <v>0</v>
      </c>
      <c r="O49" s="18" t="s">
        <v>404</v>
      </c>
      <c r="P49" s="20" t="s">
        <v>404</v>
      </c>
      <c r="Q49" s="18" t="n">
        <v>0</v>
      </c>
      <c r="R49" s="20" t="n">
        <v>0</v>
      </c>
      <c r="S49" s="18" t="n">
        <v>0</v>
      </c>
      <c r="T49" s="20" t="n">
        <v>0</v>
      </c>
      <c r="U49" s="18" t="n">
        <v>0.06674818</v>
      </c>
      <c r="V49" s="20" t="n">
        <v>0.06688015</v>
      </c>
    </row>
    <row r="50" spans="1:22">
      <c r="A50" s="15" t="s">
        <v>447</v>
      </c>
      <c r="B50" s="17" t="n">
        <v>11795</v>
      </c>
      <c r="C50" s="18">
        <f>(1031.0/B50*100)</f>
        <v/>
      </c>
      <c r="D50" s="19" t="n">
        <v>10764</v>
      </c>
      <c r="E50" s="18" t="n">
        <v>24.07102061</v>
      </c>
      <c r="F50" s="20" t="n">
        <v>2.63452609</v>
      </c>
      <c r="G50" s="18" t="n">
        <v>53.79384488</v>
      </c>
      <c r="H50" s="20" t="n">
        <v>3.51352075</v>
      </c>
      <c r="I50" s="18" t="n">
        <v>12.07900594</v>
      </c>
      <c r="J50" s="20" t="n">
        <v>2.12762333</v>
      </c>
      <c r="K50" s="18" t="n">
        <v>2.88984673</v>
      </c>
      <c r="L50" s="20" t="n">
        <v>1.04434773</v>
      </c>
      <c r="M50" s="18" t="n">
        <v>0</v>
      </c>
      <c r="N50" s="20" t="n">
        <v>0</v>
      </c>
      <c r="O50" s="18" t="s">
        <v>404</v>
      </c>
      <c r="P50" s="20" t="s">
        <v>404</v>
      </c>
      <c r="Q50" s="18" t="n">
        <v>0</v>
      </c>
      <c r="R50" s="20" t="n">
        <v>0</v>
      </c>
      <c r="S50" s="18" t="n">
        <v>0</v>
      </c>
      <c r="T50" s="20" t="n">
        <v>0</v>
      </c>
      <c r="U50" s="18" t="n">
        <v>7.16628184</v>
      </c>
      <c r="V50" s="20" t="n">
        <v>1.6564693</v>
      </c>
    </row>
    <row r="51" spans="1:22">
      <c r="A51" s="15" t="s">
        <v>448</v>
      </c>
      <c r="B51" s="17" t="n">
        <v>6866</v>
      </c>
      <c r="C51" s="18">
        <f>(0.0/B51*100)</f>
        <v/>
      </c>
      <c r="D51" s="19" t="n">
        <v>6866</v>
      </c>
      <c r="E51" s="18" t="n">
        <v>14.80080919</v>
      </c>
      <c r="F51" s="20" t="n">
        <v>2.62536117</v>
      </c>
      <c r="G51" s="18" t="n">
        <v>60.87535345</v>
      </c>
      <c r="H51" s="20" t="n">
        <v>3.63454045</v>
      </c>
      <c r="I51" s="18" t="n">
        <v>20.85850033</v>
      </c>
      <c r="J51" s="20" t="n">
        <v>2.89975172</v>
      </c>
      <c r="K51" s="18" t="n">
        <v>2.36516225</v>
      </c>
      <c r="L51" s="20" t="n">
        <v>1.02873497</v>
      </c>
      <c r="M51" s="18" t="n">
        <v>0</v>
      </c>
      <c r="N51" s="20" t="n">
        <v>0</v>
      </c>
      <c r="O51" s="18" t="s">
        <v>404</v>
      </c>
      <c r="P51" s="20" t="s">
        <v>404</v>
      </c>
      <c r="Q51" s="18" t="n">
        <v>0</v>
      </c>
      <c r="R51" s="20" t="n">
        <v>0</v>
      </c>
      <c r="S51" s="18" t="n">
        <v>0</v>
      </c>
      <c r="T51" s="20" t="n">
        <v>0</v>
      </c>
      <c r="U51" s="18" t="n">
        <v>1.10017478</v>
      </c>
      <c r="V51" s="20" t="n">
        <v>0.78852393</v>
      </c>
    </row>
    <row r="52" spans="1:22">
      <c r="A52" s="15" t="s">
        <v>449</v>
      </c>
      <c r="B52" s="17" t="n">
        <v>5809</v>
      </c>
      <c r="C52" s="18">
        <f>(0.0/B52*100)</f>
        <v/>
      </c>
      <c r="D52" s="19" t="n">
        <v>5809</v>
      </c>
      <c r="E52" s="18" t="n">
        <v>30.02032602</v>
      </c>
      <c r="F52" s="20" t="n">
        <v>3.61024333</v>
      </c>
      <c r="G52" s="18" t="n">
        <v>52.44238384</v>
      </c>
      <c r="H52" s="20" t="n">
        <v>3.54720274</v>
      </c>
      <c r="I52" s="18" t="n">
        <v>11.59751456</v>
      </c>
      <c r="J52" s="20" t="n">
        <v>2.46041716</v>
      </c>
      <c r="K52" s="18" t="n">
        <v>4.50047764</v>
      </c>
      <c r="L52" s="20" t="n">
        <v>1.57416898</v>
      </c>
      <c r="M52" s="18" t="n">
        <v>0</v>
      </c>
      <c r="N52" s="20" t="n">
        <v>0</v>
      </c>
      <c r="O52" s="18" t="s">
        <v>404</v>
      </c>
      <c r="P52" s="20" t="s">
        <v>404</v>
      </c>
      <c r="Q52" s="18" t="n">
        <v>0</v>
      </c>
      <c r="R52" s="20" t="n">
        <v>0</v>
      </c>
      <c r="S52" s="18" t="n">
        <v>0</v>
      </c>
      <c r="T52" s="20" t="n">
        <v>0</v>
      </c>
      <c r="U52" s="18" t="n">
        <v>1.43929795</v>
      </c>
      <c r="V52" s="20" t="n">
        <v>0.66525313</v>
      </c>
    </row>
    <row r="53" spans="1:22">
      <c r="A53" s="15" t="s">
        <v>450</v>
      </c>
      <c r="B53" s="17" t="n">
        <v>5571</v>
      </c>
      <c r="C53" s="18">
        <f>(0.0/B53*100)</f>
        <v/>
      </c>
      <c r="D53" s="19" t="n">
        <v>5571</v>
      </c>
      <c r="E53" s="18" t="n">
        <v>14.34343091</v>
      </c>
      <c r="F53" s="20" t="n">
        <v>0.09304751</v>
      </c>
      <c r="G53" s="18" t="n">
        <v>77.27249369</v>
      </c>
      <c r="H53" s="20" t="n">
        <v>0.11262857</v>
      </c>
      <c r="I53" s="18" t="n">
        <v>8.133430450000001</v>
      </c>
      <c r="J53" s="20" t="n">
        <v>0.08000259999999999</v>
      </c>
      <c r="K53" s="18" t="n">
        <v>0.14137297</v>
      </c>
      <c r="L53" s="20" t="n">
        <v>0.0152347</v>
      </c>
      <c r="M53" s="18" t="n">
        <v>0</v>
      </c>
      <c r="N53" s="20" t="n">
        <v>0</v>
      </c>
      <c r="O53" s="18" t="s">
        <v>404</v>
      </c>
      <c r="P53" s="20" t="s">
        <v>404</v>
      </c>
      <c r="Q53" s="18" t="n">
        <v>0</v>
      </c>
      <c r="R53" s="20" t="n">
        <v>0</v>
      </c>
      <c r="S53" s="18" t="n">
        <v>0</v>
      </c>
      <c r="T53" s="20" t="n">
        <v>0</v>
      </c>
      <c r="U53" s="18" t="n">
        <v>0.10927198</v>
      </c>
      <c r="V53" s="20" t="n">
        <v>0.02578596</v>
      </c>
    </row>
    <row r="54" spans="1:22">
      <c r="A54" s="15" t="s">
        <v>451</v>
      </c>
      <c r="B54" s="17" t="n">
        <v>4740</v>
      </c>
      <c r="C54" s="18">
        <f>(199.0/B54*100)</f>
        <v/>
      </c>
      <c r="D54" s="19" t="n">
        <v>4541</v>
      </c>
      <c r="E54" s="18" t="n">
        <v>16.82133162</v>
      </c>
      <c r="F54" s="20" t="n">
        <v>3.17587596</v>
      </c>
      <c r="G54" s="18" t="n">
        <v>64.35208118</v>
      </c>
      <c r="H54" s="20" t="n">
        <v>3.94416525</v>
      </c>
      <c r="I54" s="18" t="n">
        <v>15.42665236</v>
      </c>
      <c r="J54" s="20" t="n">
        <v>2.98130263</v>
      </c>
      <c r="K54" s="18" t="n">
        <v>1.74478374</v>
      </c>
      <c r="L54" s="20" t="n">
        <v>1.19074024</v>
      </c>
      <c r="M54" s="18" t="n">
        <v>0</v>
      </c>
      <c r="N54" s="20" t="n">
        <v>0</v>
      </c>
      <c r="O54" s="18" t="s">
        <v>404</v>
      </c>
      <c r="P54" s="20" t="s">
        <v>404</v>
      </c>
      <c r="Q54" s="18" t="n">
        <v>0</v>
      </c>
      <c r="R54" s="20" t="n">
        <v>0</v>
      </c>
      <c r="S54" s="18" t="n">
        <v>0</v>
      </c>
      <c r="T54" s="20" t="n">
        <v>0</v>
      </c>
      <c r="U54" s="18" t="n">
        <v>1.65515111</v>
      </c>
      <c r="V54" s="20" t="n">
        <v>0.8815786799999999</v>
      </c>
    </row>
    <row r="55" spans="1:22">
      <c r="A55" s="15" t="s">
        <v>452</v>
      </c>
      <c r="B55" s="17" t="n">
        <v>5316</v>
      </c>
      <c r="C55" s="18">
        <f>(43.0/B55*100)</f>
        <v/>
      </c>
      <c r="D55" s="19" t="n">
        <v>5273</v>
      </c>
      <c r="E55" s="18" t="n">
        <v>77.90598002</v>
      </c>
      <c r="F55" s="20" t="n">
        <v>2.97813587</v>
      </c>
      <c r="G55" s="18" t="n">
        <v>11.18100072</v>
      </c>
      <c r="H55" s="20" t="n">
        <v>2.05698957</v>
      </c>
      <c r="I55" s="18" t="n">
        <v>3.79377308</v>
      </c>
      <c r="J55" s="20" t="n">
        <v>1.19515075</v>
      </c>
      <c r="K55" s="18" t="n">
        <v>3.82169564</v>
      </c>
      <c r="L55" s="20" t="n">
        <v>1.34634006</v>
      </c>
      <c r="M55" s="18" t="n">
        <v>0</v>
      </c>
      <c r="N55" s="20" t="n">
        <v>0</v>
      </c>
      <c r="O55" s="18" t="s">
        <v>404</v>
      </c>
      <c r="P55" s="20" t="s">
        <v>404</v>
      </c>
      <c r="Q55" s="18" t="n">
        <v>0</v>
      </c>
      <c r="R55" s="20" t="n">
        <v>0</v>
      </c>
      <c r="S55" s="18" t="n">
        <v>0.76100454</v>
      </c>
      <c r="T55" s="20" t="n">
        <v>0.52843299</v>
      </c>
      <c r="U55" s="18" t="n">
        <v>2.53654601</v>
      </c>
      <c r="V55" s="20" t="n">
        <v>0.91853094</v>
      </c>
    </row>
    <row r="56" spans="1:22">
      <c r="A56" s="15" t="s">
        <v>453</v>
      </c>
      <c r="B56" s="17" t="n">
        <v>5359</v>
      </c>
      <c r="C56" s="18">
        <f>(0.0/B56*100)</f>
        <v/>
      </c>
      <c r="D56" s="19" t="n">
        <v>5359</v>
      </c>
      <c r="E56" s="18" t="n">
        <v>24.98607257</v>
      </c>
      <c r="F56" s="20" t="n">
        <v>4.0092722</v>
      </c>
      <c r="G56" s="18" t="n">
        <v>66.82763550999999</v>
      </c>
      <c r="H56" s="20" t="n">
        <v>4.03007888</v>
      </c>
      <c r="I56" s="18" t="n">
        <v>3.72991313</v>
      </c>
      <c r="J56" s="20" t="n">
        <v>1.76027556</v>
      </c>
      <c r="K56" s="18" t="n">
        <v>0</v>
      </c>
      <c r="L56" s="20" t="n">
        <v>0</v>
      </c>
      <c r="M56" s="18" t="n">
        <v>0</v>
      </c>
      <c r="N56" s="20" t="n">
        <v>0</v>
      </c>
      <c r="O56" s="18" t="s">
        <v>404</v>
      </c>
      <c r="P56" s="20" t="s">
        <v>404</v>
      </c>
      <c r="Q56" s="18" t="n">
        <v>0</v>
      </c>
      <c r="R56" s="20" t="n">
        <v>0</v>
      </c>
      <c r="S56" s="18" t="n">
        <v>0</v>
      </c>
      <c r="T56" s="20" t="n">
        <v>0</v>
      </c>
      <c r="U56" s="18" t="n">
        <v>4.45637879</v>
      </c>
      <c r="V56" s="20" t="n">
        <v>1.66814099</v>
      </c>
    </row>
    <row r="57" spans="1:22">
      <c r="A57" s="15" t="s">
        <v>454</v>
      </c>
      <c r="B57" s="17" t="n">
        <v>6513</v>
      </c>
      <c r="C57" s="18">
        <f>(0.0/B57*100)</f>
        <v/>
      </c>
      <c r="D57" s="19" t="n">
        <v>6513</v>
      </c>
      <c r="E57" s="18" t="n">
        <v>77.66375078999999</v>
      </c>
      <c r="F57" s="20" t="n">
        <v>3.39427414</v>
      </c>
      <c r="G57" s="18" t="n">
        <v>18.99889326</v>
      </c>
      <c r="H57" s="20" t="n">
        <v>3.14737408</v>
      </c>
      <c r="I57" s="18" t="n">
        <v>2.89396979</v>
      </c>
      <c r="J57" s="20" t="n">
        <v>1.23277926</v>
      </c>
      <c r="K57" s="18" t="n">
        <v>0</v>
      </c>
      <c r="L57" s="20" t="n">
        <v>0</v>
      </c>
      <c r="M57" s="18" t="n">
        <v>0</v>
      </c>
      <c r="N57" s="20" t="n">
        <v>0</v>
      </c>
      <c r="O57" s="18" t="s">
        <v>404</v>
      </c>
      <c r="P57" s="20" t="s">
        <v>404</v>
      </c>
      <c r="Q57" s="18" t="n">
        <v>0</v>
      </c>
      <c r="R57" s="20" t="n">
        <v>0</v>
      </c>
      <c r="S57" s="18" t="n">
        <v>0</v>
      </c>
      <c r="T57" s="20" t="n">
        <v>0</v>
      </c>
      <c r="U57" s="18" t="n">
        <v>0.44338616</v>
      </c>
      <c r="V57" s="20" t="n">
        <v>0.45922161</v>
      </c>
    </row>
    <row r="58" spans="1:22">
      <c r="A58" s="15" t="s">
        <v>455</v>
      </c>
      <c r="B58" s="17" t="n">
        <v>7267</v>
      </c>
      <c r="C58" s="18">
        <f>(0.0/B58*100)</f>
        <v/>
      </c>
      <c r="D58" s="19" t="n">
        <v>7267</v>
      </c>
      <c r="E58" s="18" t="n">
        <v>35.18371788</v>
      </c>
      <c r="F58" s="20" t="n">
        <v>3.5273615</v>
      </c>
      <c r="G58" s="18" t="n">
        <v>41.39050644</v>
      </c>
      <c r="H58" s="20" t="n">
        <v>3.74718935</v>
      </c>
      <c r="I58" s="18" t="n">
        <v>19.01206688</v>
      </c>
      <c r="J58" s="20" t="n">
        <v>2.53885229</v>
      </c>
      <c r="K58" s="18" t="n">
        <v>4.15283887</v>
      </c>
      <c r="L58" s="20" t="n">
        <v>1.18280799</v>
      </c>
      <c r="M58" s="18" t="n">
        <v>0</v>
      </c>
      <c r="N58" s="20" t="n">
        <v>0</v>
      </c>
      <c r="O58" s="18" t="s">
        <v>404</v>
      </c>
      <c r="P58" s="20" t="s">
        <v>404</v>
      </c>
      <c r="Q58" s="18" t="n">
        <v>0.26086993</v>
      </c>
      <c r="R58" s="20" t="n">
        <v>0.26164542</v>
      </c>
      <c r="S58" s="18" t="n">
        <v>0</v>
      </c>
      <c r="T58" s="20" t="n">
        <v>0</v>
      </c>
      <c r="U58" s="18" t="n">
        <v>0</v>
      </c>
      <c r="V58" s="20" t="n">
        <v>0</v>
      </c>
    </row>
    <row r="59" spans="1:22">
      <c r="A59" s="15" t="s">
        <v>456</v>
      </c>
      <c r="B59" s="17" t="n">
        <v>4826</v>
      </c>
      <c r="C59" s="18">
        <f>(0.0/B59*100)</f>
        <v/>
      </c>
      <c r="D59" s="19" t="n">
        <v>4826</v>
      </c>
      <c r="E59" s="18" t="n">
        <v>47.65443433</v>
      </c>
      <c r="F59" s="20" t="n">
        <v>1.3575549</v>
      </c>
      <c r="G59" s="18" t="n">
        <v>41.64352433</v>
      </c>
      <c r="H59" s="20" t="n">
        <v>1.3511365</v>
      </c>
      <c r="I59" s="18" t="n">
        <v>6.31202353</v>
      </c>
      <c r="J59" s="20" t="n">
        <v>0.39491646</v>
      </c>
      <c r="K59" s="18" t="n">
        <v>3.99317439</v>
      </c>
      <c r="L59" s="20" t="n">
        <v>0.54165021</v>
      </c>
      <c r="M59" s="18" t="n">
        <v>0</v>
      </c>
      <c r="N59" s="20" t="n">
        <v>0</v>
      </c>
      <c r="O59" s="18" t="s">
        <v>404</v>
      </c>
      <c r="P59" s="20" t="s">
        <v>404</v>
      </c>
      <c r="Q59" s="18" t="n">
        <v>0</v>
      </c>
      <c r="R59" s="20" t="n">
        <v>0</v>
      </c>
      <c r="S59" s="18" t="n">
        <v>0</v>
      </c>
      <c r="T59" s="20" t="n">
        <v>0</v>
      </c>
      <c r="U59" s="18" t="n">
        <v>0.39684342</v>
      </c>
      <c r="V59" s="20" t="n">
        <v>0.16451382</v>
      </c>
    </row>
    <row r="60" spans="1:22">
      <c r="A60" s="15" t="s">
        <v>457</v>
      </c>
      <c r="B60" s="17" t="n">
        <v>4546</v>
      </c>
      <c r="C60" s="18">
        <f>(0.0/B60*100)</f>
        <v/>
      </c>
      <c r="D60" s="19" t="n">
        <v>4546</v>
      </c>
      <c r="E60" s="18" t="n">
        <v>39.95532357</v>
      </c>
      <c r="F60" s="20" t="n">
        <v>3.31179273</v>
      </c>
      <c r="G60" s="18" t="n">
        <v>44.83093329</v>
      </c>
      <c r="H60" s="20" t="n">
        <v>3.52601244</v>
      </c>
      <c r="I60" s="18" t="n">
        <v>5.91334566</v>
      </c>
      <c r="J60" s="20" t="n">
        <v>1.4886705</v>
      </c>
      <c r="K60" s="18" t="n">
        <v>5.15149202</v>
      </c>
      <c r="L60" s="20" t="n">
        <v>1.74161525</v>
      </c>
      <c r="M60" s="18" t="n">
        <v>0</v>
      </c>
      <c r="N60" s="20" t="n">
        <v>0</v>
      </c>
      <c r="O60" s="18" t="s">
        <v>404</v>
      </c>
      <c r="P60" s="20" t="s">
        <v>404</v>
      </c>
      <c r="Q60" s="18" t="n">
        <v>0</v>
      </c>
      <c r="R60" s="20" t="n">
        <v>0</v>
      </c>
      <c r="S60" s="18" t="n">
        <v>0</v>
      </c>
      <c r="T60" s="20" t="n">
        <v>0</v>
      </c>
      <c r="U60" s="18" t="n">
        <v>4.14890546</v>
      </c>
      <c r="V60" s="20" t="n">
        <v>1.15724387</v>
      </c>
    </row>
    <row r="61" spans="1:22">
      <c r="A61" s="15" t="s">
        <v>458</v>
      </c>
      <c r="B61" s="17" t="n">
        <v>6525</v>
      </c>
      <c r="C61" s="18">
        <f>(0.0/B61*100)</f>
        <v/>
      </c>
      <c r="D61" s="19" t="n">
        <v>6525</v>
      </c>
      <c r="E61" s="18" t="n">
        <v>23.2013161</v>
      </c>
      <c r="F61" s="20" t="n">
        <v>2.71499245</v>
      </c>
      <c r="G61" s="18" t="n">
        <v>70.1917024</v>
      </c>
      <c r="H61" s="20" t="n">
        <v>2.93452739</v>
      </c>
      <c r="I61" s="18" t="n">
        <v>4.78111709</v>
      </c>
      <c r="J61" s="20" t="n">
        <v>1.37163217</v>
      </c>
      <c r="K61" s="18" t="n">
        <v>1.08113044</v>
      </c>
      <c r="L61" s="20" t="n">
        <v>0.62372407</v>
      </c>
      <c r="M61" s="18" t="n">
        <v>0</v>
      </c>
      <c r="N61" s="20" t="n">
        <v>0</v>
      </c>
      <c r="O61" s="18" t="s">
        <v>404</v>
      </c>
      <c r="P61" s="20" t="s">
        <v>404</v>
      </c>
      <c r="Q61" s="18" t="n">
        <v>0</v>
      </c>
      <c r="R61" s="20" t="n">
        <v>0</v>
      </c>
      <c r="S61" s="18" t="n">
        <v>0</v>
      </c>
      <c r="T61" s="20" t="n">
        <v>0</v>
      </c>
      <c r="U61" s="18" t="n">
        <v>0.74473397</v>
      </c>
      <c r="V61" s="20" t="n">
        <v>0.76207444</v>
      </c>
    </row>
    <row r="62" spans="1:22">
      <c r="A62" s="15" t="s">
        <v>459</v>
      </c>
      <c r="B62" s="17" t="n">
        <v>4476</v>
      </c>
      <c r="C62" s="18">
        <f>(0.0/B62*100)</f>
        <v/>
      </c>
      <c r="D62" s="19" t="n">
        <v>4476</v>
      </c>
      <c r="E62" s="18" t="n">
        <v>37.12488925</v>
      </c>
      <c r="F62" s="20" t="n">
        <v>0.06644588999999999</v>
      </c>
      <c r="G62" s="18" t="n">
        <v>37.61169974</v>
      </c>
      <c r="H62" s="20" t="n">
        <v>0.06537651999999999</v>
      </c>
      <c r="I62" s="18" t="n">
        <v>13.37577791</v>
      </c>
      <c r="J62" s="20" t="n">
        <v>0.03899656</v>
      </c>
      <c r="K62" s="18" t="n">
        <v>11.8876331</v>
      </c>
      <c r="L62" s="20" t="n">
        <v>0.05017667</v>
      </c>
      <c r="M62" s="18" t="n">
        <v>0</v>
      </c>
      <c r="N62" s="20" t="n">
        <v>0</v>
      </c>
      <c r="O62" s="18" t="s">
        <v>404</v>
      </c>
      <c r="P62" s="20" t="s">
        <v>404</v>
      </c>
      <c r="Q62" s="18" t="n">
        <v>0</v>
      </c>
      <c r="R62" s="20" t="n">
        <v>0</v>
      </c>
      <c r="S62" s="18" t="n">
        <v>0</v>
      </c>
      <c r="T62" s="20" t="n">
        <v>0</v>
      </c>
      <c r="U62" s="18" t="n">
        <v>0</v>
      </c>
      <c r="V62" s="20" t="n">
        <v>0</v>
      </c>
    </row>
    <row r="63" spans="1:22">
      <c r="A63" s="15" t="s">
        <v>460</v>
      </c>
      <c r="B63" s="17" t="n">
        <v>5324</v>
      </c>
      <c r="C63" s="18">
        <f>(0.0/B63*100)</f>
        <v/>
      </c>
      <c r="D63" s="19" t="n">
        <v>5324</v>
      </c>
      <c r="E63" s="18" t="n">
        <v>52.79671688</v>
      </c>
      <c r="F63" s="20" t="n">
        <v>0.1997831</v>
      </c>
      <c r="G63" s="18" t="n">
        <v>35.67759924</v>
      </c>
      <c r="H63" s="20" t="n">
        <v>0.17036058</v>
      </c>
      <c r="I63" s="18" t="n">
        <v>2.261316</v>
      </c>
      <c r="J63" s="20" t="n">
        <v>0.05345757</v>
      </c>
      <c r="K63" s="18" t="n">
        <v>1.48192828</v>
      </c>
      <c r="L63" s="20" t="n">
        <v>0.02884332</v>
      </c>
      <c r="M63" s="18" t="n">
        <v>0</v>
      </c>
      <c r="N63" s="20" t="n">
        <v>0</v>
      </c>
      <c r="O63" s="18" t="s">
        <v>404</v>
      </c>
      <c r="P63" s="20" t="s">
        <v>404</v>
      </c>
      <c r="Q63" s="18" t="n">
        <v>0</v>
      </c>
      <c r="R63" s="20" t="n">
        <v>0</v>
      </c>
      <c r="S63" s="18" t="n">
        <v>0</v>
      </c>
      <c r="T63" s="20" t="n">
        <v>0</v>
      </c>
      <c r="U63" s="18" t="n">
        <v>7.78243961</v>
      </c>
      <c r="V63" s="20" t="n">
        <v>0.07499596</v>
      </c>
    </row>
    <row r="64" spans="1:22">
      <c r="A64" s="15" t="s">
        <v>461</v>
      </c>
      <c r="B64" s="17" t="n">
        <v>3634</v>
      </c>
      <c r="C64" s="18">
        <f>(27.0/B64*100)</f>
        <v/>
      </c>
      <c r="D64" s="19" t="n">
        <v>3607</v>
      </c>
      <c r="E64" s="18" t="n">
        <v>16.2171058</v>
      </c>
      <c r="F64" s="20" t="n">
        <v>0.06180009</v>
      </c>
      <c r="G64" s="18" t="n">
        <v>49.82216018</v>
      </c>
      <c r="H64" s="20" t="n">
        <v>0.10316389</v>
      </c>
      <c r="I64" s="18" t="n">
        <v>30.78030757</v>
      </c>
      <c r="J64" s="20" t="n">
        <v>0.10196239</v>
      </c>
      <c r="K64" s="18" t="n">
        <v>3.18042645</v>
      </c>
      <c r="L64" s="20" t="n">
        <v>0.03565773</v>
      </c>
      <c r="M64" s="18" t="n">
        <v>0</v>
      </c>
      <c r="N64" s="20" t="n">
        <v>0</v>
      </c>
      <c r="O64" s="18" t="s">
        <v>404</v>
      </c>
      <c r="P64" s="20" t="s">
        <v>404</v>
      </c>
      <c r="Q64" s="18" t="n">
        <v>0</v>
      </c>
      <c r="R64" s="20" t="n">
        <v>0</v>
      </c>
      <c r="S64" s="18" t="n">
        <v>0</v>
      </c>
      <c r="T64" s="20" t="n">
        <v>0</v>
      </c>
      <c r="U64" s="18" t="n">
        <v>0</v>
      </c>
      <c r="V64" s="20" t="n">
        <v>0</v>
      </c>
    </row>
    <row r="65" spans="1:22">
      <c r="A65" s="15" t="s">
        <v>462</v>
      </c>
      <c r="B65" s="17" t="n">
        <v>5325</v>
      </c>
      <c r="C65" s="18">
        <f>(0.0/B65*100)</f>
        <v/>
      </c>
      <c r="D65" s="19" t="n">
        <v>5325</v>
      </c>
      <c r="E65" s="18" t="n">
        <v>23.07994002</v>
      </c>
      <c r="F65" s="20" t="n">
        <v>2.39667117</v>
      </c>
      <c r="G65" s="18" t="n">
        <v>54.68839137</v>
      </c>
      <c r="H65" s="20" t="n">
        <v>3.38426515</v>
      </c>
      <c r="I65" s="18" t="n">
        <v>14.37857605</v>
      </c>
      <c r="J65" s="20" t="n">
        <v>2.3221782</v>
      </c>
      <c r="K65" s="18" t="n">
        <v>6.2561995</v>
      </c>
      <c r="L65" s="20" t="n">
        <v>1.85124896</v>
      </c>
      <c r="M65" s="18" t="n">
        <v>0</v>
      </c>
      <c r="N65" s="20" t="n">
        <v>0</v>
      </c>
      <c r="O65" s="18" t="s">
        <v>404</v>
      </c>
      <c r="P65" s="20" t="s">
        <v>404</v>
      </c>
      <c r="Q65" s="18" t="n">
        <v>0</v>
      </c>
      <c r="R65" s="20" t="n">
        <v>0</v>
      </c>
      <c r="S65" s="18" t="n">
        <v>0</v>
      </c>
      <c r="T65" s="20" t="n">
        <v>0</v>
      </c>
      <c r="U65" s="18" t="n">
        <v>1.59689304</v>
      </c>
      <c r="V65" s="20" t="n">
        <v>0.76357313</v>
      </c>
    </row>
    <row r="66" spans="1:22">
      <c r="A66" s="15" t="s">
        <v>463</v>
      </c>
      <c r="B66" s="17" t="n">
        <v>5665</v>
      </c>
      <c r="C66" s="18">
        <f>(0.0/B66*100)</f>
        <v/>
      </c>
      <c r="D66" s="19" t="n">
        <v>5665</v>
      </c>
      <c r="E66" s="18" t="n">
        <v>25.78916391</v>
      </c>
      <c r="F66" s="20" t="n">
        <v>0.28576944</v>
      </c>
      <c r="G66" s="18" t="n">
        <v>67.49251553000001</v>
      </c>
      <c r="H66" s="20" t="n">
        <v>0.27823758</v>
      </c>
      <c r="I66" s="18" t="n">
        <v>1.9486039</v>
      </c>
      <c r="J66" s="20" t="n">
        <v>0.07929398</v>
      </c>
      <c r="K66" s="18" t="n">
        <v>4.76971665</v>
      </c>
      <c r="L66" s="20" t="n">
        <v>0.02710561</v>
      </c>
      <c r="M66" s="18" t="n">
        <v>0</v>
      </c>
      <c r="N66" s="20" t="n">
        <v>0</v>
      </c>
      <c r="O66" s="18" t="s">
        <v>404</v>
      </c>
      <c r="P66" s="20" t="s">
        <v>404</v>
      </c>
      <c r="Q66" s="18" t="n">
        <v>0</v>
      </c>
      <c r="R66" s="20" t="n">
        <v>0</v>
      </c>
      <c r="S66" s="18" t="n">
        <v>0</v>
      </c>
      <c r="T66" s="20" t="n">
        <v>0</v>
      </c>
      <c r="U66" s="18" t="n">
        <v>0</v>
      </c>
      <c r="V66" s="20" t="n">
        <v>0</v>
      </c>
    </row>
    <row r="67" spans="1:22">
      <c r="A67" s="15" t="s">
        <v>464</v>
      </c>
      <c r="B67" s="17" t="n">
        <v>6971</v>
      </c>
      <c r="C67" s="18">
        <f>(0.0/B67*100)</f>
        <v/>
      </c>
      <c r="D67" s="19" t="n">
        <v>6971</v>
      </c>
      <c r="E67" s="18" t="n">
        <v>35.61717586</v>
      </c>
      <c r="F67" s="20" t="n">
        <v>2.45025764</v>
      </c>
      <c r="G67" s="18" t="n">
        <v>51.47705659</v>
      </c>
      <c r="H67" s="20" t="n">
        <v>2.69254406</v>
      </c>
      <c r="I67" s="18" t="n">
        <v>8.13406565</v>
      </c>
      <c r="J67" s="20" t="n">
        <v>1.90124442</v>
      </c>
      <c r="K67" s="18" t="n">
        <v>3.5833303</v>
      </c>
      <c r="L67" s="20" t="n">
        <v>1.20951921</v>
      </c>
      <c r="M67" s="18" t="n">
        <v>0</v>
      </c>
      <c r="N67" s="20" t="n">
        <v>0</v>
      </c>
      <c r="O67" s="18" t="s">
        <v>404</v>
      </c>
      <c r="P67" s="20" t="s">
        <v>404</v>
      </c>
      <c r="Q67" s="18" t="n">
        <v>0</v>
      </c>
      <c r="R67" s="20" t="n">
        <v>0</v>
      </c>
      <c r="S67" s="18" t="n">
        <v>0</v>
      </c>
      <c r="T67" s="20" t="n">
        <v>0</v>
      </c>
      <c r="U67" s="18" t="n">
        <v>1.18837161</v>
      </c>
      <c r="V67" s="20" t="n">
        <v>0.6291585200000001</v>
      </c>
    </row>
    <row r="68" spans="1:22">
      <c r="A68" s="15" t="s">
        <v>465</v>
      </c>
      <c r="B68" s="17" t="n">
        <v>12083</v>
      </c>
      <c r="C68" s="18">
        <f>(0.0/B68*100)</f>
        <v/>
      </c>
      <c r="D68" s="19" t="n">
        <v>12083</v>
      </c>
      <c r="E68" s="18" t="n">
        <v>63.7057265</v>
      </c>
      <c r="F68" s="20" t="n">
        <v>0.08171328999999999</v>
      </c>
      <c r="G68" s="18" t="n">
        <v>25.83591126</v>
      </c>
      <c r="H68" s="20" t="n">
        <v>0.08395124</v>
      </c>
      <c r="I68" s="18" t="n">
        <v>7.99904169</v>
      </c>
      <c r="J68" s="20" t="n">
        <v>0.05179567</v>
      </c>
      <c r="K68" s="18" t="n">
        <v>0.44203959</v>
      </c>
      <c r="L68" s="20" t="n">
        <v>0.01709061</v>
      </c>
      <c r="M68" s="18" t="n">
        <v>0</v>
      </c>
      <c r="N68" s="20" t="n">
        <v>0</v>
      </c>
      <c r="O68" s="18" t="s">
        <v>404</v>
      </c>
      <c r="P68" s="20" t="s">
        <v>404</v>
      </c>
      <c r="Q68" s="18" t="n">
        <v>0</v>
      </c>
      <c r="R68" s="20" t="n">
        <v>0</v>
      </c>
      <c r="S68" s="18" t="n">
        <v>0</v>
      </c>
      <c r="T68" s="20" t="n">
        <v>0</v>
      </c>
      <c r="U68" s="18" t="n">
        <v>2.01728097</v>
      </c>
      <c r="V68" s="20" t="n">
        <v>0.03883002</v>
      </c>
    </row>
    <row r="69" spans="1:22">
      <c r="A69" s="15" t="s">
        <v>466</v>
      </c>
      <c r="B69" s="17" t="n">
        <v>4876</v>
      </c>
      <c r="C69" s="18">
        <f>(0.0/B69*100)</f>
        <v/>
      </c>
      <c r="D69" s="19" t="n">
        <v>4876</v>
      </c>
      <c r="E69" s="18" t="n">
        <v>41.17130634</v>
      </c>
      <c r="F69" s="20" t="n">
        <v>3.71630855</v>
      </c>
      <c r="G69" s="18" t="n">
        <v>48.54926468</v>
      </c>
      <c r="H69" s="20" t="n">
        <v>3.79132282</v>
      </c>
      <c r="I69" s="18" t="n">
        <v>8.97768531</v>
      </c>
      <c r="J69" s="20" t="n">
        <v>2.25344162</v>
      </c>
      <c r="K69" s="18" t="n">
        <v>0.65042634</v>
      </c>
      <c r="L69" s="20" t="n">
        <v>0.64977736</v>
      </c>
      <c r="M69" s="18" t="n">
        <v>0</v>
      </c>
      <c r="N69" s="20" t="n">
        <v>0</v>
      </c>
      <c r="O69" s="18" t="s">
        <v>404</v>
      </c>
      <c r="P69" s="20" t="s">
        <v>404</v>
      </c>
      <c r="Q69" s="18" t="n">
        <v>0</v>
      </c>
      <c r="R69" s="20" t="n">
        <v>0</v>
      </c>
      <c r="S69" s="18" t="n">
        <v>0</v>
      </c>
      <c r="T69" s="20" t="n">
        <v>0</v>
      </c>
      <c r="U69" s="18" t="n">
        <v>0.65131734</v>
      </c>
      <c r="V69" s="20" t="n">
        <v>0.64640783</v>
      </c>
    </row>
    <row r="70" spans="1:22">
      <c r="A70" s="15" t="s">
        <v>467</v>
      </c>
      <c r="B70" s="17" t="n">
        <v>6036</v>
      </c>
      <c r="C70" s="18">
        <f>(0.0/B70*100)</f>
        <v/>
      </c>
      <c r="D70" s="19" t="n">
        <v>6036</v>
      </c>
      <c r="E70" s="18" t="n">
        <v>47.93643519</v>
      </c>
      <c r="F70" s="20" t="n">
        <v>3.74421309</v>
      </c>
      <c r="G70" s="18" t="n">
        <v>25.98296048</v>
      </c>
      <c r="H70" s="20" t="n">
        <v>3.22498053</v>
      </c>
      <c r="I70" s="18" t="n">
        <v>9.27564491</v>
      </c>
      <c r="J70" s="20" t="n">
        <v>2.38085096</v>
      </c>
      <c r="K70" s="18" t="n">
        <v>14.61846442</v>
      </c>
      <c r="L70" s="20" t="n">
        <v>2.9196291</v>
      </c>
      <c r="M70" s="18" t="n">
        <v>0</v>
      </c>
      <c r="N70" s="20" t="n">
        <v>0</v>
      </c>
      <c r="O70" s="18" t="s">
        <v>404</v>
      </c>
      <c r="P70" s="20" t="s">
        <v>404</v>
      </c>
      <c r="Q70" s="18" t="n">
        <v>0</v>
      </c>
      <c r="R70" s="20" t="n">
        <v>0</v>
      </c>
      <c r="S70" s="18" t="n">
        <v>0</v>
      </c>
      <c r="T70" s="20" t="n">
        <v>0</v>
      </c>
      <c r="U70" s="18" t="n">
        <v>2.186495</v>
      </c>
      <c r="V70" s="20" t="n">
        <v>0.78045738</v>
      </c>
    </row>
    <row r="71" spans="1:22">
      <c r="A71" s="15" t="s">
        <v>468</v>
      </c>
      <c r="B71" s="17" t="n">
        <v>6115</v>
      </c>
      <c r="C71" s="18">
        <f>(0.0/B71*100)</f>
        <v/>
      </c>
      <c r="D71" s="19" t="n">
        <v>6115</v>
      </c>
      <c r="E71" s="18" t="n">
        <v>17.51364397</v>
      </c>
      <c r="F71" s="20" t="n">
        <v>1.01130706</v>
      </c>
      <c r="G71" s="18" t="n">
        <v>73.51291184</v>
      </c>
      <c r="H71" s="20" t="n">
        <v>1.06742926</v>
      </c>
      <c r="I71" s="18" t="n">
        <v>8.97344418</v>
      </c>
      <c r="J71" s="20" t="n">
        <v>0.10671965</v>
      </c>
      <c r="K71" s="18" t="n">
        <v>0</v>
      </c>
      <c r="L71" s="20" t="n">
        <v>0</v>
      </c>
      <c r="M71" s="18" t="n">
        <v>0</v>
      </c>
      <c r="N71" s="20" t="n">
        <v>0</v>
      </c>
      <c r="O71" s="18" t="s">
        <v>404</v>
      </c>
      <c r="P71" s="20" t="s">
        <v>404</v>
      </c>
      <c r="Q71" s="18" t="n">
        <v>0</v>
      </c>
      <c r="R71" s="20" t="n">
        <v>0</v>
      </c>
      <c r="S71" s="18" t="n">
        <v>0</v>
      </c>
      <c r="T71" s="20" t="n">
        <v>0</v>
      </c>
      <c r="U71" s="18" t="n">
        <v>0</v>
      </c>
      <c r="V71" s="20" t="n">
        <v>0</v>
      </c>
    </row>
    <row r="72" spans="1:22">
      <c r="A72" s="15" t="s">
        <v>469</v>
      </c>
      <c r="B72" s="17" t="n">
        <v>7708</v>
      </c>
      <c r="C72" s="18">
        <f>(0.0/B72*100)</f>
        <v/>
      </c>
      <c r="D72" s="19" t="n">
        <v>7708</v>
      </c>
      <c r="E72" s="18" t="n">
        <v>41.57124852</v>
      </c>
      <c r="F72" s="20" t="n">
        <v>3.45363444</v>
      </c>
      <c r="G72" s="18" t="n">
        <v>44.86041437</v>
      </c>
      <c r="H72" s="20" t="n">
        <v>3.87797179</v>
      </c>
      <c r="I72" s="18" t="n">
        <v>7.7383099</v>
      </c>
      <c r="J72" s="20" t="n">
        <v>1.8169003</v>
      </c>
      <c r="K72" s="18" t="n">
        <v>4.25669482</v>
      </c>
      <c r="L72" s="20" t="n">
        <v>1.53328887</v>
      </c>
      <c r="M72" s="18" t="n">
        <v>0</v>
      </c>
      <c r="N72" s="20" t="n">
        <v>0</v>
      </c>
      <c r="O72" s="18" t="s">
        <v>404</v>
      </c>
      <c r="P72" s="20" t="s">
        <v>404</v>
      </c>
      <c r="Q72" s="18" t="n">
        <v>0</v>
      </c>
      <c r="R72" s="20" t="n">
        <v>0</v>
      </c>
      <c r="S72" s="18" t="n">
        <v>0</v>
      </c>
      <c r="T72" s="20" t="n">
        <v>0</v>
      </c>
      <c r="U72" s="18" t="n">
        <v>1.5733324</v>
      </c>
      <c r="V72" s="20" t="n">
        <v>0.83594797</v>
      </c>
    </row>
    <row r="73" spans="1:22">
      <c r="A73" s="15" t="s">
        <v>470</v>
      </c>
      <c r="B73" s="17" t="n">
        <v>8249</v>
      </c>
      <c r="C73" s="18">
        <f>(0.0/B73*100)</f>
        <v/>
      </c>
      <c r="D73" s="19" t="n">
        <v>8249</v>
      </c>
      <c r="E73" s="18" t="n">
        <v>39.0068058</v>
      </c>
      <c r="F73" s="20" t="n">
        <v>3.89446954</v>
      </c>
      <c r="G73" s="18" t="n">
        <v>53.09381962</v>
      </c>
      <c r="H73" s="20" t="n">
        <v>4.13932685</v>
      </c>
      <c r="I73" s="18" t="n">
        <v>5.20680526</v>
      </c>
      <c r="J73" s="20" t="n">
        <v>1.65919365</v>
      </c>
      <c r="K73" s="18" t="n">
        <v>0.32590157</v>
      </c>
      <c r="L73" s="20" t="n">
        <v>0.32471493</v>
      </c>
      <c r="M73" s="18" t="n">
        <v>0</v>
      </c>
      <c r="N73" s="20" t="n">
        <v>0</v>
      </c>
      <c r="O73" s="18" t="s">
        <v>404</v>
      </c>
      <c r="P73" s="20" t="s">
        <v>404</v>
      </c>
      <c r="Q73" s="18" t="n">
        <v>0</v>
      </c>
      <c r="R73" s="20" t="n">
        <v>0</v>
      </c>
      <c r="S73" s="18" t="n">
        <v>0</v>
      </c>
      <c r="T73" s="20" t="n">
        <v>0</v>
      </c>
      <c r="U73" s="18" t="n">
        <v>2.36666774</v>
      </c>
      <c r="V73" s="20" t="n">
        <v>1.11529969</v>
      </c>
    </row>
    <row r="74" spans="1:22">
      <c r="A74" s="15" t="s">
        <v>471</v>
      </c>
      <c r="B74" s="17" t="n">
        <v>4692</v>
      </c>
      <c r="C74" s="18">
        <f>(484.0/B74*100)</f>
        <v/>
      </c>
      <c r="D74" s="19" t="n">
        <v>4208</v>
      </c>
      <c r="E74" s="18" t="n">
        <v>4.56629951</v>
      </c>
      <c r="F74" s="20" t="n">
        <v>0.04077465</v>
      </c>
      <c r="G74" s="18" t="n">
        <v>48.83674033</v>
      </c>
      <c r="H74" s="20" t="n">
        <v>0.3073256</v>
      </c>
      <c r="I74" s="18" t="n">
        <v>38.95540722</v>
      </c>
      <c r="J74" s="20" t="n">
        <v>0.25067933</v>
      </c>
      <c r="K74" s="18" t="n">
        <v>6.79969054</v>
      </c>
      <c r="L74" s="20" t="n">
        <v>0.19951216</v>
      </c>
      <c r="M74" s="18" t="n">
        <v>0</v>
      </c>
      <c r="N74" s="20" t="n">
        <v>0</v>
      </c>
      <c r="O74" s="18" t="s">
        <v>404</v>
      </c>
      <c r="P74" s="20" t="s">
        <v>404</v>
      </c>
      <c r="Q74" s="18" t="n">
        <v>0</v>
      </c>
      <c r="R74" s="20" t="n">
        <v>0</v>
      </c>
      <c r="S74" s="18" t="n">
        <v>0</v>
      </c>
      <c r="T74" s="20" t="n">
        <v>0</v>
      </c>
      <c r="U74" s="18" t="n">
        <v>0.8418624</v>
      </c>
      <c r="V74" s="20" t="n">
        <v>0.01966131</v>
      </c>
    </row>
    <row r="75" spans="1:22">
      <c r="A75" s="15" t="s">
        <v>472</v>
      </c>
      <c r="B75" s="17" t="n">
        <v>5375</v>
      </c>
      <c r="C75" s="18">
        <f>(483.0/B75*100)</f>
        <v/>
      </c>
      <c r="D75" s="19" t="n">
        <v>4892</v>
      </c>
      <c r="E75" s="18" t="n">
        <v>14.64609172</v>
      </c>
      <c r="F75" s="20" t="n">
        <v>3.08764447</v>
      </c>
      <c r="G75" s="18" t="n">
        <v>51.36459097</v>
      </c>
      <c r="H75" s="20" t="n">
        <v>4.36466923</v>
      </c>
      <c r="I75" s="18" t="n">
        <v>19.94114105</v>
      </c>
      <c r="J75" s="20" t="n">
        <v>3.28358892</v>
      </c>
      <c r="K75" s="18" t="n">
        <v>3.96219809</v>
      </c>
      <c r="L75" s="20" t="n">
        <v>1.98310991</v>
      </c>
      <c r="M75" s="18" t="n">
        <v>0</v>
      </c>
      <c r="N75" s="20" t="n">
        <v>0</v>
      </c>
      <c r="O75" s="18" t="s">
        <v>404</v>
      </c>
      <c r="P75" s="20" t="s">
        <v>404</v>
      </c>
      <c r="Q75" s="18" t="n">
        <v>0</v>
      </c>
      <c r="R75" s="20" t="n">
        <v>0</v>
      </c>
      <c r="S75" s="18" t="n">
        <v>0</v>
      </c>
      <c r="T75" s="20" t="n">
        <v>0</v>
      </c>
      <c r="U75" s="18" t="n">
        <v>10.08597817</v>
      </c>
      <c r="V75" s="20" t="n">
        <v>2.6163171</v>
      </c>
    </row>
    <row r="76" spans="1:22">
      <c r="A76" s="15" t="s">
        <v>473</v>
      </c>
      <c r="B76" s="17" t="n">
        <v>14167</v>
      </c>
      <c r="C76" s="18">
        <f>(1400.0/B76*100)</f>
        <v/>
      </c>
      <c r="D76" s="19" t="n">
        <v>12767</v>
      </c>
      <c r="E76" s="18" t="n">
        <v>48.075586</v>
      </c>
      <c r="F76" s="20" t="n">
        <v>2.88012778</v>
      </c>
      <c r="G76" s="18" t="n">
        <v>40.05522685</v>
      </c>
      <c r="H76" s="20" t="n">
        <v>2.42929663</v>
      </c>
      <c r="I76" s="18" t="n">
        <v>4.25061251</v>
      </c>
      <c r="J76" s="20" t="n">
        <v>0.78870976</v>
      </c>
      <c r="K76" s="18" t="n">
        <v>1.77454199</v>
      </c>
      <c r="L76" s="20" t="n">
        <v>0.56405774</v>
      </c>
      <c r="M76" s="18" t="n">
        <v>0</v>
      </c>
      <c r="N76" s="20" t="n">
        <v>0</v>
      </c>
      <c r="O76" s="18" t="s">
        <v>404</v>
      </c>
      <c r="P76" s="20" t="s">
        <v>404</v>
      </c>
      <c r="Q76" s="18" t="n">
        <v>0</v>
      </c>
      <c r="R76" s="20" t="n">
        <v>0</v>
      </c>
      <c r="S76" s="18" t="n">
        <v>0</v>
      </c>
      <c r="T76" s="20" t="n">
        <v>0</v>
      </c>
      <c r="U76" s="18" t="n">
        <v>5.84403265</v>
      </c>
      <c r="V76" s="20" t="n">
        <v>1.43912486</v>
      </c>
    </row>
    <row r="77" spans="1:22">
      <c r="A77" s="15" t="s">
        <v>474</v>
      </c>
      <c r="B77" s="17" t="n">
        <v>6062</v>
      </c>
      <c r="C77" s="18">
        <f>(0.0/B77*100)</f>
        <v/>
      </c>
      <c r="D77" s="19" t="n">
        <v>6062</v>
      </c>
      <c r="E77" s="18" t="n">
        <v>41.93120459</v>
      </c>
      <c r="F77" s="20" t="n">
        <v>2.8128435</v>
      </c>
      <c r="G77" s="18" t="n">
        <v>43.77057605</v>
      </c>
      <c r="H77" s="20" t="n">
        <v>2.86375967</v>
      </c>
      <c r="I77" s="18" t="n">
        <v>12.37475543</v>
      </c>
      <c r="J77" s="20" t="n">
        <v>2.00762143</v>
      </c>
      <c r="K77" s="18" t="n">
        <v>1.92346393</v>
      </c>
      <c r="L77" s="20" t="n">
        <v>0.78874019</v>
      </c>
      <c r="M77" s="18" t="n">
        <v>0</v>
      </c>
      <c r="N77" s="20" t="n">
        <v>0</v>
      </c>
      <c r="O77" s="18" t="s">
        <v>404</v>
      </c>
      <c r="P77" s="20" t="s">
        <v>404</v>
      </c>
      <c r="Q77" s="18" t="n">
        <v>0</v>
      </c>
      <c r="R77" s="20" t="n">
        <v>0</v>
      </c>
      <c r="S77" s="18" t="n">
        <v>0</v>
      </c>
      <c r="T77" s="20" t="n">
        <v>0</v>
      </c>
      <c r="U77" s="18" t="n">
        <v>0</v>
      </c>
      <c r="V77" s="20" t="n">
        <v>0</v>
      </c>
    </row>
    <row r="78" spans="1:22">
      <c r="A78" s="15" t="s">
        <v>475</v>
      </c>
      <c r="B78" s="17" t="n">
        <v>5826</v>
      </c>
      <c r="C78" s="18">
        <f>(0.0/B78*100)</f>
        <v/>
      </c>
      <c r="D78" s="19" t="n">
        <v>5826</v>
      </c>
      <c r="E78" s="18" t="n">
        <v>23.2504667</v>
      </c>
      <c r="F78" s="20" t="n">
        <v>3.41716311</v>
      </c>
      <c r="G78" s="18" t="n">
        <v>71.00993647999999</v>
      </c>
      <c r="H78" s="20" t="n">
        <v>3.79751808</v>
      </c>
      <c r="I78" s="18" t="n">
        <v>4.53977166</v>
      </c>
      <c r="J78" s="20" t="n">
        <v>1.37610307</v>
      </c>
      <c r="K78" s="18" t="n">
        <v>0</v>
      </c>
      <c r="L78" s="20" t="n">
        <v>0</v>
      </c>
      <c r="M78" s="18" t="n">
        <v>0</v>
      </c>
      <c r="N78" s="20" t="n">
        <v>0</v>
      </c>
      <c r="O78" s="18" t="s">
        <v>404</v>
      </c>
      <c r="P78" s="20" t="s">
        <v>404</v>
      </c>
      <c r="Q78" s="18" t="n">
        <v>0</v>
      </c>
      <c r="R78" s="20" t="n">
        <v>0</v>
      </c>
      <c r="S78" s="18" t="n">
        <v>0</v>
      </c>
      <c r="T78" s="20" t="n">
        <v>0</v>
      </c>
      <c r="U78" s="18" t="n">
        <v>1.19982517</v>
      </c>
      <c r="V78" s="20" t="n">
        <v>0.84342578</v>
      </c>
    </row>
    <row customHeight="1" ht="25" r="79" spans="1:22">
      <c r="A79" s="15" t="s">
        <v>476</v>
      </c>
      <c r="B79" s="17" t="n">
        <v>1657</v>
      </c>
      <c r="C79" s="18">
        <f>(21.0/B79*100)</f>
        <v/>
      </c>
      <c r="D79" s="19" t="n">
        <v>1636</v>
      </c>
      <c r="E79" s="18" t="n">
        <v>53.0838405</v>
      </c>
      <c r="F79" s="20" t="n">
        <v>6.67096305</v>
      </c>
      <c r="G79" s="18" t="n">
        <v>39.2277341</v>
      </c>
      <c r="H79" s="20" t="n">
        <v>7.11034931</v>
      </c>
      <c r="I79" s="18" t="n">
        <v>5.76585969</v>
      </c>
      <c r="J79" s="20" t="n">
        <v>3.98420212</v>
      </c>
      <c r="K79" s="18" t="n">
        <v>1.09706743</v>
      </c>
      <c r="L79" s="20" t="n">
        <v>0.85678814</v>
      </c>
      <c r="M79" s="18" t="n">
        <v>0</v>
      </c>
      <c r="N79" s="20" t="n">
        <v>0</v>
      </c>
      <c r="O79" s="18" t="s">
        <v>404</v>
      </c>
      <c r="P79" s="20" t="s">
        <v>404</v>
      </c>
      <c r="Q79" s="18" t="n">
        <v>0</v>
      </c>
      <c r="R79" s="20" t="n">
        <v>0</v>
      </c>
      <c r="S79" s="18" t="n">
        <v>0</v>
      </c>
      <c r="T79" s="20" t="n">
        <v>0</v>
      </c>
      <c r="U79" s="18" t="n">
        <v>0.82549827</v>
      </c>
      <c r="V79" s="20" t="n">
        <v>0.83341526</v>
      </c>
    </row>
    <row r="80" spans="1:22">
      <c r="A80" s="15" t="s">
        <v>477</v>
      </c>
      <c r="B80" s="17" t="n">
        <v>7841</v>
      </c>
      <c r="C80" s="18">
        <f>(0.0/B80*100)</f>
        <v/>
      </c>
      <c r="D80" s="19" t="n">
        <v>7841</v>
      </c>
      <c r="E80" s="18" t="n">
        <v>41.06943766</v>
      </c>
      <c r="F80" s="20" t="n">
        <v>3.22225092</v>
      </c>
      <c r="G80" s="18" t="n">
        <v>15.42135272</v>
      </c>
      <c r="H80" s="20" t="n">
        <v>2.65688415</v>
      </c>
      <c r="I80" s="18" t="n">
        <v>12.9501087</v>
      </c>
      <c r="J80" s="20" t="n">
        <v>2.33692929</v>
      </c>
      <c r="K80" s="18" t="n">
        <v>30.55910093</v>
      </c>
      <c r="L80" s="20" t="n">
        <v>3.28202356</v>
      </c>
      <c r="M80" s="18" t="n">
        <v>0</v>
      </c>
      <c r="N80" s="20" t="n">
        <v>0</v>
      </c>
      <c r="O80" s="18" t="s">
        <v>404</v>
      </c>
      <c r="P80" s="20" t="s">
        <v>404</v>
      </c>
      <c r="Q80" s="18" t="n">
        <v>0</v>
      </c>
      <c r="R80" s="20" t="n">
        <v>0</v>
      </c>
      <c r="S80" s="18" t="n">
        <v>0</v>
      </c>
      <c r="T80" s="20" t="n">
        <v>0</v>
      </c>
      <c r="U80" s="18" t="n">
        <v>0</v>
      </c>
      <c r="V80" s="20" t="n">
        <v>0</v>
      </c>
    </row>
    <row r="81" spans="1:22">
      <c r="A81" s="21" t="s">
        <v>478</v>
      </c>
      <c r="B81" s="17" t="n">
        <v>8861</v>
      </c>
      <c r="C81" s="18">
        <f>(0.0/B81*100)</f>
        <v/>
      </c>
      <c r="D81" s="19" t="n">
        <v>8861</v>
      </c>
      <c r="E81" s="18" t="n">
        <v>35.67492769</v>
      </c>
      <c r="F81" s="20" t="n">
        <v>3.39795691</v>
      </c>
      <c r="G81" s="18" t="n">
        <v>56.05118228</v>
      </c>
      <c r="H81" s="20" t="n">
        <v>3.52756737</v>
      </c>
      <c r="I81" s="18" t="n">
        <v>5.89810939</v>
      </c>
      <c r="J81" s="20" t="n">
        <v>2.46078071</v>
      </c>
      <c r="K81" s="18" t="n">
        <v>2.3558012</v>
      </c>
      <c r="L81" s="20" t="n">
        <v>1.10113008</v>
      </c>
      <c r="M81" s="18" t="n">
        <v>0</v>
      </c>
      <c r="N81" s="20" t="n">
        <v>0</v>
      </c>
      <c r="O81" s="18" t="s">
        <v>404</v>
      </c>
      <c r="P81" s="20" t="s">
        <v>404</v>
      </c>
      <c r="Q81" s="18" t="n">
        <v>0</v>
      </c>
      <c r="R81" s="20" t="n">
        <v>0</v>
      </c>
      <c r="S81" s="18" t="n">
        <v>0</v>
      </c>
      <c r="T81" s="20" t="n">
        <v>0</v>
      </c>
      <c r="U81" s="18" t="n">
        <v>0.01997943</v>
      </c>
      <c r="V81" s="20" t="n">
        <v>0.00074735</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713</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5.13428958</v>
      </c>
      <c r="F7" s="20" t="n">
        <v>1.02322774</v>
      </c>
      <c r="G7" s="18" t="n">
        <v>55.44108054</v>
      </c>
      <c r="H7" s="20" t="n">
        <v>2.25430703</v>
      </c>
      <c r="I7" s="18" t="n">
        <v>35.39039399</v>
      </c>
      <c r="J7" s="20" t="n">
        <v>2.27010003</v>
      </c>
      <c r="K7" s="18" t="n">
        <v>1.18233819</v>
      </c>
      <c r="L7" s="20" t="n">
        <v>0.46674133</v>
      </c>
      <c r="M7" s="18" t="n">
        <v>0</v>
      </c>
      <c r="N7" s="20" t="n">
        <v>0</v>
      </c>
      <c r="O7" s="18" t="s">
        <v>404</v>
      </c>
      <c r="P7" s="20" t="s">
        <v>404</v>
      </c>
      <c r="Q7" s="18" t="n">
        <v>0</v>
      </c>
      <c r="R7" s="20" t="n">
        <v>0</v>
      </c>
      <c r="S7" s="18" t="n">
        <v>0</v>
      </c>
      <c r="T7" s="20" t="n">
        <v>0</v>
      </c>
      <c r="U7" s="18" t="n">
        <v>2.8518977</v>
      </c>
      <c r="V7" s="20" t="n">
        <v>0.70251096</v>
      </c>
    </row>
    <row r="8" spans="1:22">
      <c r="A8" s="15" t="s">
        <v>405</v>
      </c>
      <c r="B8" s="17" t="n">
        <v>7007</v>
      </c>
      <c r="C8" s="18">
        <f>(0.0/B8*100)</f>
        <v/>
      </c>
      <c r="D8" s="19" t="n">
        <v>7007</v>
      </c>
      <c r="E8" s="18" t="n">
        <v>28.14764408</v>
      </c>
      <c r="F8" s="20" t="n">
        <v>2.78597071</v>
      </c>
      <c r="G8" s="18" t="n">
        <v>52.00079233</v>
      </c>
      <c r="H8" s="20" t="n">
        <v>3.49404866</v>
      </c>
      <c r="I8" s="18" t="n">
        <v>13.31482073</v>
      </c>
      <c r="J8" s="20" t="n">
        <v>2.26623953</v>
      </c>
      <c r="K8" s="18" t="n">
        <v>3.59684122</v>
      </c>
      <c r="L8" s="20" t="n">
        <v>1.22143024</v>
      </c>
      <c r="M8" s="18" t="n">
        <v>0</v>
      </c>
      <c r="N8" s="20" t="n">
        <v>0</v>
      </c>
      <c r="O8" s="18" t="s">
        <v>404</v>
      </c>
      <c r="P8" s="20" t="s">
        <v>404</v>
      </c>
      <c r="Q8" s="18" t="n">
        <v>0</v>
      </c>
      <c r="R8" s="20" t="n">
        <v>0</v>
      </c>
      <c r="S8" s="18" t="n">
        <v>0</v>
      </c>
      <c r="T8" s="20" t="n">
        <v>0</v>
      </c>
      <c r="U8" s="18" t="n">
        <v>2.93990164</v>
      </c>
      <c r="V8" s="20" t="n">
        <v>1.18555728</v>
      </c>
    </row>
    <row r="9" spans="1:22">
      <c r="A9" s="15" t="s">
        <v>406</v>
      </c>
      <c r="B9" s="17" t="n">
        <v>9651</v>
      </c>
      <c r="C9" s="18">
        <f>(200.0/B9*100)</f>
        <v/>
      </c>
      <c r="D9" s="19" t="n">
        <v>9451</v>
      </c>
      <c r="E9" s="18" t="n">
        <v>12.57563843</v>
      </c>
      <c r="F9" s="20" t="n">
        <v>2.01251583</v>
      </c>
      <c r="G9" s="18" t="n">
        <v>58.70380472</v>
      </c>
      <c r="H9" s="20" t="n">
        <v>3.51320145</v>
      </c>
      <c r="I9" s="18" t="n">
        <v>20.48766537</v>
      </c>
      <c r="J9" s="20" t="n">
        <v>2.44808056</v>
      </c>
      <c r="K9" s="18" t="n">
        <v>0.03525574</v>
      </c>
      <c r="L9" s="20" t="n">
        <v>0.00174783</v>
      </c>
      <c r="M9" s="18" t="n">
        <v>0</v>
      </c>
      <c r="N9" s="20" t="n">
        <v>0</v>
      </c>
      <c r="O9" s="18" t="s">
        <v>404</v>
      </c>
      <c r="P9" s="20" t="s">
        <v>404</v>
      </c>
      <c r="Q9" s="18" t="n">
        <v>0</v>
      </c>
      <c r="R9" s="20" t="n">
        <v>0</v>
      </c>
      <c r="S9" s="18" t="n">
        <v>0</v>
      </c>
      <c r="T9" s="20" t="n">
        <v>0</v>
      </c>
      <c r="U9" s="18" t="n">
        <v>8.197635740000001</v>
      </c>
      <c r="V9" s="20" t="n">
        <v>2.00215891</v>
      </c>
    </row>
    <row r="10" spans="1:22">
      <c r="A10" s="15" t="s">
        <v>407</v>
      </c>
      <c r="B10" s="17" t="n">
        <v>20058</v>
      </c>
      <c r="C10" s="18">
        <f>(3134.0/B10*100)</f>
        <v/>
      </c>
      <c r="D10" s="19" t="n">
        <v>16924</v>
      </c>
      <c r="E10" s="18" t="n">
        <v>11.47836628</v>
      </c>
      <c r="F10" s="20" t="n">
        <v>1.63876796</v>
      </c>
      <c r="G10" s="18" t="n">
        <v>66.22741486</v>
      </c>
      <c r="H10" s="20" t="n">
        <v>2.87976962</v>
      </c>
      <c r="I10" s="18" t="n">
        <v>19.49976262</v>
      </c>
      <c r="J10" s="20" t="n">
        <v>2.17426733</v>
      </c>
      <c r="K10" s="18" t="n">
        <v>1.32464488</v>
      </c>
      <c r="L10" s="20" t="n">
        <v>0.71391639</v>
      </c>
      <c r="M10" s="18" t="n">
        <v>0</v>
      </c>
      <c r="N10" s="20" t="n">
        <v>0</v>
      </c>
      <c r="O10" s="18" t="s">
        <v>404</v>
      </c>
      <c r="P10" s="20" t="s">
        <v>404</v>
      </c>
      <c r="Q10" s="18" t="n">
        <v>0</v>
      </c>
      <c r="R10" s="20" t="n">
        <v>0</v>
      </c>
      <c r="S10" s="18" t="n">
        <v>0</v>
      </c>
      <c r="T10" s="20" t="n">
        <v>0</v>
      </c>
      <c r="U10" s="18" t="n">
        <v>1.46981136</v>
      </c>
      <c r="V10" s="20" t="n">
        <v>0.6438173</v>
      </c>
    </row>
    <row r="11" spans="1:22">
      <c r="A11" s="15" t="s">
        <v>408</v>
      </c>
      <c r="B11" s="17" t="n">
        <v>7053</v>
      </c>
      <c r="C11" s="18">
        <f>(212.0/B11*100)</f>
        <v/>
      </c>
      <c r="D11" s="19" t="n">
        <v>6841</v>
      </c>
      <c r="E11" s="18" t="n">
        <v>17.1822399</v>
      </c>
      <c r="F11" s="20" t="n">
        <v>2.72252032</v>
      </c>
      <c r="G11" s="18" t="n">
        <v>53.1387448</v>
      </c>
      <c r="H11" s="20" t="n">
        <v>3.86792148</v>
      </c>
      <c r="I11" s="18" t="n">
        <v>23.71288095</v>
      </c>
      <c r="J11" s="20" t="n">
        <v>3.49979826</v>
      </c>
      <c r="K11" s="18" t="n">
        <v>4.29353446</v>
      </c>
      <c r="L11" s="20" t="n">
        <v>1.43562203</v>
      </c>
      <c r="M11" s="18" t="n">
        <v>0</v>
      </c>
      <c r="N11" s="20" t="n">
        <v>0</v>
      </c>
      <c r="O11" s="18" t="s">
        <v>404</v>
      </c>
      <c r="P11" s="20" t="s">
        <v>404</v>
      </c>
      <c r="Q11" s="18" t="n">
        <v>0</v>
      </c>
      <c r="R11" s="20" t="n">
        <v>0</v>
      </c>
      <c r="S11" s="18" t="n">
        <v>0</v>
      </c>
      <c r="T11" s="20" t="n">
        <v>0</v>
      </c>
      <c r="U11" s="18" t="n">
        <v>1.67259989</v>
      </c>
      <c r="V11" s="20" t="n">
        <v>1.26331347</v>
      </c>
    </row>
    <row r="12" spans="1:22">
      <c r="A12" s="15" t="s">
        <v>409</v>
      </c>
      <c r="B12" s="17" t="n">
        <v>6894</v>
      </c>
      <c r="C12" s="18">
        <f>(106.0/B12*100)</f>
        <v/>
      </c>
      <c r="D12" s="19" t="n">
        <v>6788</v>
      </c>
      <c r="E12" s="18" t="n">
        <v>32.99305926</v>
      </c>
      <c r="F12" s="20" t="n">
        <v>2.80995817</v>
      </c>
      <c r="G12" s="18" t="n">
        <v>57.42718944</v>
      </c>
      <c r="H12" s="20" t="n">
        <v>3.17069893</v>
      </c>
      <c r="I12" s="18" t="n">
        <v>8.57033163</v>
      </c>
      <c r="J12" s="20" t="n">
        <v>1.70363396</v>
      </c>
      <c r="K12" s="18" t="n">
        <v>0.60329013</v>
      </c>
      <c r="L12" s="20" t="n">
        <v>0.35938014</v>
      </c>
      <c r="M12" s="18" t="n">
        <v>0</v>
      </c>
      <c r="N12" s="20" t="n">
        <v>0</v>
      </c>
      <c r="O12" s="18" t="s">
        <v>404</v>
      </c>
      <c r="P12" s="20" t="s">
        <v>404</v>
      </c>
      <c r="Q12" s="18" t="n">
        <v>0</v>
      </c>
      <c r="R12" s="20" t="n">
        <v>0</v>
      </c>
      <c r="S12" s="18" t="n">
        <v>0</v>
      </c>
      <c r="T12" s="20" t="n">
        <v>0</v>
      </c>
      <c r="U12" s="18" t="n">
        <v>0.40612955</v>
      </c>
      <c r="V12" s="20" t="n">
        <v>0.36544958</v>
      </c>
    </row>
    <row r="13" spans="1:22">
      <c r="A13" s="15" t="s">
        <v>410</v>
      </c>
      <c r="B13" s="17" t="n">
        <v>7161</v>
      </c>
      <c r="C13" s="18">
        <f>(1175.0/B13*100)</f>
        <v/>
      </c>
      <c r="D13" s="19" t="n">
        <v>5986</v>
      </c>
      <c r="E13" s="18" t="n">
        <v>21.66632664</v>
      </c>
      <c r="F13" s="20" t="n">
        <v>2.98005197</v>
      </c>
      <c r="G13" s="18" t="n">
        <v>60.85840107</v>
      </c>
      <c r="H13" s="20" t="n">
        <v>3.46418377</v>
      </c>
      <c r="I13" s="18" t="n">
        <v>11.22028755</v>
      </c>
      <c r="J13" s="20" t="n">
        <v>2.0280265</v>
      </c>
      <c r="K13" s="18" t="n">
        <v>0.7062519</v>
      </c>
      <c r="L13" s="20" t="n">
        <v>0.53051926</v>
      </c>
      <c r="M13" s="18" t="n">
        <v>0</v>
      </c>
      <c r="N13" s="20" t="n">
        <v>0</v>
      </c>
      <c r="O13" s="18" t="s">
        <v>404</v>
      </c>
      <c r="P13" s="20" t="s">
        <v>404</v>
      </c>
      <c r="Q13" s="18" t="n">
        <v>0</v>
      </c>
      <c r="R13" s="20" t="n">
        <v>0</v>
      </c>
      <c r="S13" s="18" t="n">
        <v>0</v>
      </c>
      <c r="T13" s="20" t="n">
        <v>0</v>
      </c>
      <c r="U13" s="18" t="n">
        <v>5.54873284</v>
      </c>
      <c r="V13" s="20" t="n">
        <v>1.56097485</v>
      </c>
    </row>
    <row r="14" spans="1:22">
      <c r="A14" s="15" t="s">
        <v>411</v>
      </c>
      <c r="B14" s="17" t="n">
        <v>5587</v>
      </c>
      <c r="C14" s="18">
        <f>(0.0/B14*100)</f>
        <v/>
      </c>
      <c r="D14" s="19" t="n">
        <v>5587</v>
      </c>
      <c r="E14" s="18" t="n">
        <v>22.40774769</v>
      </c>
      <c r="F14" s="20" t="n">
        <v>2.22962053</v>
      </c>
      <c r="G14" s="18" t="n">
        <v>48.89224619</v>
      </c>
      <c r="H14" s="20" t="n">
        <v>2.70016586</v>
      </c>
      <c r="I14" s="18" t="n">
        <v>26.81621183</v>
      </c>
      <c r="J14" s="20" t="n">
        <v>2.43491756</v>
      </c>
      <c r="K14" s="18" t="n">
        <v>1.46665854</v>
      </c>
      <c r="L14" s="20" t="n">
        <v>0.63851711</v>
      </c>
      <c r="M14" s="18" t="n">
        <v>0</v>
      </c>
      <c r="N14" s="20" t="n">
        <v>0</v>
      </c>
      <c r="O14" s="18" t="s">
        <v>404</v>
      </c>
      <c r="P14" s="20" t="s">
        <v>404</v>
      </c>
      <c r="Q14" s="18" t="n">
        <v>0</v>
      </c>
      <c r="R14" s="20" t="n">
        <v>0</v>
      </c>
      <c r="S14" s="18" t="n">
        <v>0</v>
      </c>
      <c r="T14" s="20" t="n">
        <v>0</v>
      </c>
      <c r="U14" s="18" t="n">
        <v>0.41713575</v>
      </c>
      <c r="V14" s="20" t="n">
        <v>0.4188447</v>
      </c>
    </row>
    <row r="15" spans="1:22">
      <c r="A15" s="15" t="s">
        <v>412</v>
      </c>
      <c r="B15" s="17" t="n">
        <v>5882</v>
      </c>
      <c r="C15" s="18">
        <f>(0.0/B15*100)</f>
        <v/>
      </c>
      <c r="D15" s="19" t="n">
        <v>5882</v>
      </c>
      <c r="E15" s="18" t="n">
        <v>10.76214725</v>
      </c>
      <c r="F15" s="20" t="n">
        <v>2.17247641</v>
      </c>
      <c r="G15" s="18" t="n">
        <v>62.10712206</v>
      </c>
      <c r="H15" s="20" t="n">
        <v>3.81556594</v>
      </c>
      <c r="I15" s="18" t="n">
        <v>23.67390117</v>
      </c>
      <c r="J15" s="20" t="n">
        <v>3.2388526</v>
      </c>
      <c r="K15" s="18" t="n">
        <v>0.80161538</v>
      </c>
      <c r="L15" s="20" t="n">
        <v>0.73714576</v>
      </c>
      <c r="M15" s="18" t="n">
        <v>0</v>
      </c>
      <c r="N15" s="20" t="n">
        <v>0</v>
      </c>
      <c r="O15" s="18" t="s">
        <v>404</v>
      </c>
      <c r="P15" s="20" t="s">
        <v>404</v>
      </c>
      <c r="Q15" s="18" t="n">
        <v>0</v>
      </c>
      <c r="R15" s="20" t="n">
        <v>0</v>
      </c>
      <c r="S15" s="18" t="n">
        <v>0</v>
      </c>
      <c r="T15" s="20" t="n">
        <v>0</v>
      </c>
      <c r="U15" s="18" t="n">
        <v>2.65521414</v>
      </c>
      <c r="V15" s="20" t="n">
        <v>1.3015152</v>
      </c>
    </row>
    <row r="16" spans="1:22">
      <c r="A16" s="15" t="s">
        <v>413</v>
      </c>
      <c r="B16" s="17" t="n">
        <v>6108</v>
      </c>
      <c r="C16" s="18">
        <f>(495.0/B16*100)</f>
        <v/>
      </c>
      <c r="D16" s="19" t="n">
        <v>5613</v>
      </c>
      <c r="E16" s="18" t="n">
        <v>22.55829126</v>
      </c>
      <c r="F16" s="20" t="n">
        <v>3.06683726</v>
      </c>
      <c r="G16" s="18" t="n">
        <v>46.40192318</v>
      </c>
      <c r="H16" s="20" t="n">
        <v>3.19513892</v>
      </c>
      <c r="I16" s="18" t="n">
        <v>25.04331129</v>
      </c>
      <c r="J16" s="20" t="n">
        <v>3.26542627</v>
      </c>
      <c r="K16" s="18" t="n">
        <v>2.299762</v>
      </c>
      <c r="L16" s="20" t="n">
        <v>0.8475227</v>
      </c>
      <c r="M16" s="18" t="n">
        <v>0</v>
      </c>
      <c r="N16" s="20" t="n">
        <v>0</v>
      </c>
      <c r="O16" s="18" t="s">
        <v>404</v>
      </c>
      <c r="P16" s="20" t="s">
        <v>404</v>
      </c>
      <c r="Q16" s="18" t="n">
        <v>0</v>
      </c>
      <c r="R16" s="20" t="n">
        <v>0</v>
      </c>
      <c r="S16" s="18" t="n">
        <v>0</v>
      </c>
      <c r="T16" s="20" t="n">
        <v>0</v>
      </c>
      <c r="U16" s="18" t="n">
        <v>3.69671227</v>
      </c>
      <c r="V16" s="20" t="n">
        <v>1.2391934</v>
      </c>
    </row>
    <row r="17" spans="1:22">
      <c r="A17" s="15" t="s">
        <v>414</v>
      </c>
      <c r="B17" s="17" t="n">
        <v>6504</v>
      </c>
      <c r="C17" s="18">
        <f>(1325.0/B17*100)</f>
        <v/>
      </c>
      <c r="D17" s="19" t="n">
        <v>5179</v>
      </c>
      <c r="E17" s="18" t="n">
        <v>20.96043579</v>
      </c>
      <c r="F17" s="20" t="n">
        <v>2.90633835</v>
      </c>
      <c r="G17" s="18" t="n">
        <v>52.67343718</v>
      </c>
      <c r="H17" s="20" t="n">
        <v>3.9241468</v>
      </c>
      <c r="I17" s="18" t="n">
        <v>18.44368881</v>
      </c>
      <c r="J17" s="20" t="n">
        <v>3.05028055</v>
      </c>
      <c r="K17" s="18" t="n">
        <v>1.86257628</v>
      </c>
      <c r="L17" s="20" t="n">
        <v>0.91681094</v>
      </c>
      <c r="M17" s="18" t="n">
        <v>0</v>
      </c>
      <c r="N17" s="20" t="n">
        <v>0</v>
      </c>
      <c r="O17" s="18" t="s">
        <v>404</v>
      </c>
      <c r="P17" s="20" t="s">
        <v>404</v>
      </c>
      <c r="Q17" s="18" t="n">
        <v>0</v>
      </c>
      <c r="R17" s="20" t="n">
        <v>0</v>
      </c>
      <c r="S17" s="18" t="n">
        <v>0</v>
      </c>
      <c r="T17" s="20" t="n">
        <v>0</v>
      </c>
      <c r="U17" s="18" t="n">
        <v>6.05986195</v>
      </c>
      <c r="V17" s="20" t="n">
        <v>1.62261543</v>
      </c>
    </row>
    <row r="18" spans="1:22">
      <c r="A18" s="15" t="s">
        <v>415</v>
      </c>
      <c r="B18" s="17" t="n">
        <v>5532</v>
      </c>
      <c r="C18" s="18">
        <f>(0.0/B18*100)</f>
        <v/>
      </c>
      <c r="D18" s="19" t="n">
        <v>5532</v>
      </c>
      <c r="E18" s="18" t="n">
        <v>50.88570672</v>
      </c>
      <c r="F18" s="20" t="n">
        <v>4.05581074</v>
      </c>
      <c r="G18" s="18" t="n">
        <v>40.52298413</v>
      </c>
      <c r="H18" s="20" t="n">
        <v>4.23827236</v>
      </c>
      <c r="I18" s="18" t="n">
        <v>5.90688139</v>
      </c>
      <c r="J18" s="20" t="n">
        <v>1.84859614</v>
      </c>
      <c r="K18" s="18" t="n">
        <v>1.15339921</v>
      </c>
      <c r="L18" s="20" t="n">
        <v>0.97425439</v>
      </c>
      <c r="M18" s="18" t="n">
        <v>0</v>
      </c>
      <c r="N18" s="20" t="n">
        <v>0</v>
      </c>
      <c r="O18" s="18" t="s">
        <v>404</v>
      </c>
      <c r="P18" s="20" t="s">
        <v>404</v>
      </c>
      <c r="Q18" s="18" t="n">
        <v>0</v>
      </c>
      <c r="R18" s="20" t="n">
        <v>0</v>
      </c>
      <c r="S18" s="18" t="n">
        <v>0</v>
      </c>
      <c r="T18" s="20" t="n">
        <v>0</v>
      </c>
      <c r="U18" s="18" t="n">
        <v>1.53102854</v>
      </c>
      <c r="V18" s="20" t="n">
        <v>0.80499066</v>
      </c>
    </row>
    <row r="19" spans="1:22">
      <c r="A19" s="15" t="s">
        <v>416</v>
      </c>
      <c r="B19" s="17" t="n">
        <v>5658</v>
      </c>
      <c r="C19" s="18">
        <f>(327.0/B19*100)</f>
        <v/>
      </c>
      <c r="D19" s="19" t="n">
        <v>5331</v>
      </c>
      <c r="E19" s="18" t="n">
        <v>37.34435875</v>
      </c>
      <c r="F19" s="20" t="n">
        <v>3.52661055</v>
      </c>
      <c r="G19" s="18" t="n">
        <v>41.40783705</v>
      </c>
      <c r="H19" s="20" t="n">
        <v>4.03832872</v>
      </c>
      <c r="I19" s="18" t="n">
        <v>18.56214127</v>
      </c>
      <c r="J19" s="20" t="n">
        <v>2.90904397</v>
      </c>
      <c r="K19" s="18" t="n">
        <v>1.43722582</v>
      </c>
      <c r="L19" s="20" t="n">
        <v>0.85142517</v>
      </c>
      <c r="M19" s="18" t="n">
        <v>0</v>
      </c>
      <c r="N19" s="20" t="n">
        <v>0</v>
      </c>
      <c r="O19" s="18" t="s">
        <v>404</v>
      </c>
      <c r="P19" s="20" t="s">
        <v>404</v>
      </c>
      <c r="Q19" s="18" t="n">
        <v>0</v>
      </c>
      <c r="R19" s="20" t="n">
        <v>0</v>
      </c>
      <c r="S19" s="18" t="n">
        <v>0</v>
      </c>
      <c r="T19" s="20" t="n">
        <v>0</v>
      </c>
      <c r="U19" s="18" t="n">
        <v>1.2484371</v>
      </c>
      <c r="V19" s="20" t="n">
        <v>0.71956992</v>
      </c>
    </row>
    <row r="20" spans="1:22">
      <c r="A20" s="15" t="s">
        <v>417</v>
      </c>
      <c r="B20" s="17" t="n">
        <v>3371</v>
      </c>
      <c r="C20" s="18">
        <f>(24.0/B20*100)</f>
        <v/>
      </c>
      <c r="D20" s="19" t="n">
        <v>3347</v>
      </c>
      <c r="E20" s="18" t="n">
        <v>11.05013955</v>
      </c>
      <c r="F20" s="20" t="n">
        <v>0.19330113</v>
      </c>
      <c r="G20" s="18" t="n">
        <v>61.11604532</v>
      </c>
      <c r="H20" s="20" t="n">
        <v>0.23931747</v>
      </c>
      <c r="I20" s="18" t="n">
        <v>23.18956075</v>
      </c>
      <c r="J20" s="20" t="n">
        <v>0.20939032</v>
      </c>
      <c r="K20" s="18" t="n">
        <v>2.08385134</v>
      </c>
      <c r="L20" s="20" t="n">
        <v>0.03165461</v>
      </c>
      <c r="M20" s="18" t="n">
        <v>0</v>
      </c>
      <c r="N20" s="20" t="n">
        <v>0</v>
      </c>
      <c r="O20" s="18" t="s">
        <v>404</v>
      </c>
      <c r="P20" s="20" t="s">
        <v>404</v>
      </c>
      <c r="Q20" s="18" t="n">
        <v>0</v>
      </c>
      <c r="R20" s="20" t="n">
        <v>0</v>
      </c>
      <c r="S20" s="18" t="n">
        <v>0</v>
      </c>
      <c r="T20" s="20" t="n">
        <v>0</v>
      </c>
      <c r="U20" s="18" t="n">
        <v>2.56040304</v>
      </c>
      <c r="V20" s="20" t="n">
        <v>0.0936618</v>
      </c>
    </row>
    <row r="21" spans="1:22">
      <c r="A21" s="15" t="s">
        <v>418</v>
      </c>
      <c r="B21" s="17" t="n">
        <v>5741</v>
      </c>
      <c r="C21" s="18">
        <f>(0.0/B21*100)</f>
        <v/>
      </c>
      <c r="D21" s="19" t="n">
        <v>5741</v>
      </c>
      <c r="E21" s="18" t="n">
        <v>14.77547868</v>
      </c>
      <c r="F21" s="20" t="n">
        <v>2.61935966</v>
      </c>
      <c r="G21" s="18" t="n">
        <v>59.90487766</v>
      </c>
      <c r="H21" s="20" t="n">
        <v>3.95643179</v>
      </c>
      <c r="I21" s="18" t="n">
        <v>16.10551371</v>
      </c>
      <c r="J21" s="20" t="n">
        <v>2.99733535</v>
      </c>
      <c r="K21" s="18" t="n">
        <v>0.8016728400000001</v>
      </c>
      <c r="L21" s="20" t="n">
        <v>0.80956645</v>
      </c>
      <c r="M21" s="18" t="n">
        <v>0</v>
      </c>
      <c r="N21" s="20" t="n">
        <v>0</v>
      </c>
      <c r="O21" s="18" t="s">
        <v>404</v>
      </c>
      <c r="P21" s="20" t="s">
        <v>404</v>
      </c>
      <c r="Q21" s="18" t="n">
        <v>0</v>
      </c>
      <c r="R21" s="20" t="n">
        <v>0</v>
      </c>
      <c r="S21" s="18" t="n">
        <v>0</v>
      </c>
      <c r="T21" s="20" t="n">
        <v>0</v>
      </c>
      <c r="U21" s="18" t="n">
        <v>8.41245711</v>
      </c>
      <c r="V21" s="20" t="n">
        <v>2.35279704</v>
      </c>
    </row>
    <row r="22" spans="1:22">
      <c r="A22" s="15" t="s">
        <v>419</v>
      </c>
      <c r="B22" s="17" t="n">
        <v>6598</v>
      </c>
      <c r="C22" s="18">
        <f>(0.0/B22*100)</f>
        <v/>
      </c>
      <c r="D22" s="19" t="n">
        <v>6598</v>
      </c>
      <c r="E22" s="18" t="n">
        <v>16.43732047</v>
      </c>
      <c r="F22" s="20" t="n">
        <v>2.81537837</v>
      </c>
      <c r="G22" s="18" t="n">
        <v>63.37991736</v>
      </c>
      <c r="H22" s="20" t="n">
        <v>3.67456581</v>
      </c>
      <c r="I22" s="18" t="n">
        <v>16.00551538</v>
      </c>
      <c r="J22" s="20" t="n">
        <v>2.67363224</v>
      </c>
      <c r="K22" s="18" t="n">
        <v>2.60028378</v>
      </c>
      <c r="L22" s="20" t="n">
        <v>1.35031477</v>
      </c>
      <c r="M22" s="18" t="n">
        <v>0</v>
      </c>
      <c r="N22" s="20" t="n">
        <v>0</v>
      </c>
      <c r="O22" s="18" t="s">
        <v>404</v>
      </c>
      <c r="P22" s="20" t="s">
        <v>404</v>
      </c>
      <c r="Q22" s="18" t="n">
        <v>0</v>
      </c>
      <c r="R22" s="20" t="n">
        <v>0</v>
      </c>
      <c r="S22" s="18" t="n">
        <v>0</v>
      </c>
      <c r="T22" s="20" t="n">
        <v>0</v>
      </c>
      <c r="U22" s="18" t="n">
        <v>1.576963</v>
      </c>
      <c r="V22" s="20" t="n">
        <v>0.9422427</v>
      </c>
    </row>
    <row r="23" spans="1:22">
      <c r="A23" s="15" t="s">
        <v>420</v>
      </c>
      <c r="B23" s="17" t="n">
        <v>11583</v>
      </c>
      <c r="C23" s="18">
        <f>(3194.0/B23*100)</f>
        <v/>
      </c>
      <c r="D23" s="19" t="n">
        <v>8389</v>
      </c>
      <c r="E23" s="18" t="n">
        <v>17.20100093</v>
      </c>
      <c r="F23" s="20" t="n">
        <v>2.08110321</v>
      </c>
      <c r="G23" s="18" t="n">
        <v>55.45988323</v>
      </c>
      <c r="H23" s="20" t="n">
        <v>3.34100172</v>
      </c>
      <c r="I23" s="18" t="n">
        <v>21.3371784</v>
      </c>
      <c r="J23" s="20" t="n">
        <v>2.88224601</v>
      </c>
      <c r="K23" s="18" t="n">
        <v>1.16192289</v>
      </c>
      <c r="L23" s="20" t="n">
        <v>0.71811596</v>
      </c>
      <c r="M23" s="18" t="n">
        <v>0</v>
      </c>
      <c r="N23" s="20" t="n">
        <v>0</v>
      </c>
      <c r="O23" s="18" t="s">
        <v>404</v>
      </c>
      <c r="P23" s="20" t="s">
        <v>404</v>
      </c>
      <c r="Q23" s="18" t="n">
        <v>0</v>
      </c>
      <c r="R23" s="20" t="n">
        <v>0</v>
      </c>
      <c r="S23" s="18" t="n">
        <v>0</v>
      </c>
      <c r="T23" s="20" t="n">
        <v>0</v>
      </c>
      <c r="U23" s="18" t="n">
        <v>4.84001455</v>
      </c>
      <c r="V23" s="20" t="n">
        <v>1.64446593</v>
      </c>
    </row>
    <row r="24" spans="1:22">
      <c r="A24" s="15" t="s">
        <v>421</v>
      </c>
      <c r="B24" s="17" t="n">
        <v>6647</v>
      </c>
      <c r="C24" s="18">
        <f>(0.0/B24*100)</f>
        <v/>
      </c>
      <c r="D24" s="19" t="n">
        <v>6647</v>
      </c>
      <c r="E24" s="18" t="n">
        <v>7.2341219</v>
      </c>
      <c r="F24" s="20" t="n">
        <v>1.91465939</v>
      </c>
      <c r="G24" s="18" t="n">
        <v>70.22844078</v>
      </c>
      <c r="H24" s="20" t="n">
        <v>3.09198036</v>
      </c>
      <c r="I24" s="18" t="n">
        <v>22.53743731</v>
      </c>
      <c r="J24" s="20" t="n">
        <v>2.9848377</v>
      </c>
      <c r="K24" s="18" t="n">
        <v>0</v>
      </c>
      <c r="L24" s="20" t="n">
        <v>0</v>
      </c>
      <c r="M24" s="18" t="n">
        <v>0</v>
      </c>
      <c r="N24" s="20" t="n">
        <v>0</v>
      </c>
      <c r="O24" s="18" t="s">
        <v>404</v>
      </c>
      <c r="P24" s="20" t="s">
        <v>404</v>
      </c>
      <c r="Q24" s="18" t="n">
        <v>0</v>
      </c>
      <c r="R24" s="20" t="n">
        <v>0</v>
      </c>
      <c r="S24" s="18" t="n">
        <v>0</v>
      </c>
      <c r="T24" s="20" t="n">
        <v>0</v>
      </c>
      <c r="U24" s="18" t="n">
        <v>0</v>
      </c>
      <c r="V24" s="20" t="n">
        <v>0</v>
      </c>
    </row>
    <row r="25" spans="1:22">
      <c r="A25" s="15" t="s">
        <v>422</v>
      </c>
      <c r="B25" s="17" t="n">
        <v>5581</v>
      </c>
      <c r="C25" s="18">
        <f>(0.0/B25*100)</f>
        <v/>
      </c>
      <c r="D25" s="19" t="n">
        <v>5581</v>
      </c>
      <c r="E25" s="18" t="n">
        <v>27.7640263</v>
      </c>
      <c r="F25" s="20" t="n">
        <v>3.61829495</v>
      </c>
      <c r="G25" s="18" t="n">
        <v>56.01941418</v>
      </c>
      <c r="H25" s="20" t="n">
        <v>4.0988658</v>
      </c>
      <c r="I25" s="18" t="n">
        <v>14.93749754</v>
      </c>
      <c r="J25" s="20" t="n">
        <v>2.71417342</v>
      </c>
      <c r="K25" s="18" t="n">
        <v>0.61727581</v>
      </c>
      <c r="L25" s="20" t="n">
        <v>0.61789001</v>
      </c>
      <c r="M25" s="18" t="n">
        <v>0</v>
      </c>
      <c r="N25" s="20" t="n">
        <v>0</v>
      </c>
      <c r="O25" s="18" t="s">
        <v>404</v>
      </c>
      <c r="P25" s="20" t="s">
        <v>404</v>
      </c>
      <c r="Q25" s="18" t="n">
        <v>0</v>
      </c>
      <c r="R25" s="20" t="n">
        <v>0</v>
      </c>
      <c r="S25" s="18" t="n">
        <v>0</v>
      </c>
      <c r="T25" s="20" t="n">
        <v>0</v>
      </c>
      <c r="U25" s="18" t="n">
        <v>0.66178617</v>
      </c>
      <c r="V25" s="20" t="n">
        <v>0.66190471</v>
      </c>
    </row>
    <row r="26" spans="1:22">
      <c r="A26" s="15" t="s">
        <v>423</v>
      </c>
      <c r="B26" s="17" t="n">
        <v>4869</v>
      </c>
      <c r="C26" s="18">
        <f>(11.0/B26*100)</f>
        <v/>
      </c>
      <c r="D26" s="19" t="n">
        <v>4858</v>
      </c>
      <c r="E26" s="18" t="n">
        <v>39.10357899</v>
      </c>
      <c r="F26" s="20" t="n">
        <v>3.05183797</v>
      </c>
      <c r="G26" s="18" t="n">
        <v>50.43886323</v>
      </c>
      <c r="H26" s="20" t="n">
        <v>3.13804537</v>
      </c>
      <c r="I26" s="18" t="n">
        <v>6.95125576</v>
      </c>
      <c r="J26" s="20" t="n">
        <v>1.39263432</v>
      </c>
      <c r="K26" s="18" t="n">
        <v>1.9090806</v>
      </c>
      <c r="L26" s="20" t="n">
        <v>0.71214761</v>
      </c>
      <c r="M26" s="18" t="n">
        <v>0</v>
      </c>
      <c r="N26" s="20" t="n">
        <v>0</v>
      </c>
      <c r="O26" s="18" t="s">
        <v>404</v>
      </c>
      <c r="P26" s="20" t="s">
        <v>404</v>
      </c>
      <c r="Q26" s="18" t="n">
        <v>0</v>
      </c>
      <c r="R26" s="20" t="n">
        <v>0</v>
      </c>
      <c r="S26" s="18" t="n">
        <v>0</v>
      </c>
      <c r="T26" s="20" t="n">
        <v>0</v>
      </c>
      <c r="U26" s="18" t="n">
        <v>1.59722143</v>
      </c>
      <c r="V26" s="20" t="n">
        <v>0.81522214</v>
      </c>
    </row>
    <row r="27" spans="1:22">
      <c r="A27" s="15" t="s">
        <v>424</v>
      </c>
      <c r="B27" s="17" t="n">
        <v>5299</v>
      </c>
      <c r="C27" s="18">
        <f>(0.0/B27*100)</f>
        <v/>
      </c>
      <c r="D27" s="19" t="n">
        <v>5299</v>
      </c>
      <c r="E27" s="18" t="n">
        <v>9.137900930000001</v>
      </c>
      <c r="F27" s="20" t="n">
        <v>0.06631711999999999</v>
      </c>
      <c r="G27" s="18" t="n">
        <v>76.41147681</v>
      </c>
      <c r="H27" s="20" t="n">
        <v>0.07113058999999999</v>
      </c>
      <c r="I27" s="18" t="n">
        <v>11.50838265</v>
      </c>
      <c r="J27" s="20" t="n">
        <v>0.04228149</v>
      </c>
      <c r="K27" s="18" t="n">
        <v>2.94223961</v>
      </c>
      <c r="L27" s="20" t="n">
        <v>0.00522984</v>
      </c>
      <c r="M27" s="18" t="n">
        <v>0</v>
      </c>
      <c r="N27" s="20" t="n">
        <v>0</v>
      </c>
      <c r="O27" s="18" t="s">
        <v>404</v>
      </c>
      <c r="P27" s="20" t="s">
        <v>404</v>
      </c>
      <c r="Q27" s="18" t="n">
        <v>0</v>
      </c>
      <c r="R27" s="20" t="n">
        <v>0</v>
      </c>
      <c r="S27" s="18" t="n">
        <v>0</v>
      </c>
      <c r="T27" s="20" t="n">
        <v>0</v>
      </c>
      <c r="U27" s="18" t="n">
        <v>0</v>
      </c>
      <c r="V27" s="20" t="n">
        <v>0</v>
      </c>
    </row>
    <row r="28" spans="1:22">
      <c r="A28" s="15" t="s">
        <v>425</v>
      </c>
      <c r="B28" s="17" t="n">
        <v>7568</v>
      </c>
      <c r="C28" s="18">
        <f>(0.0/B28*100)</f>
        <v/>
      </c>
      <c r="D28" s="19" t="n">
        <v>7568</v>
      </c>
      <c r="E28" s="18" t="n">
        <v>22.93388884</v>
      </c>
      <c r="F28" s="20" t="n">
        <v>2.50260216</v>
      </c>
      <c r="G28" s="18" t="n">
        <v>56.74791619</v>
      </c>
      <c r="H28" s="20" t="n">
        <v>3.26133237</v>
      </c>
      <c r="I28" s="18" t="n">
        <v>18.11949942</v>
      </c>
      <c r="J28" s="20" t="n">
        <v>2.6439519</v>
      </c>
      <c r="K28" s="18" t="n">
        <v>1.84266662</v>
      </c>
      <c r="L28" s="20" t="n">
        <v>0.72918626</v>
      </c>
      <c r="M28" s="18" t="n">
        <v>0</v>
      </c>
      <c r="N28" s="20" t="n">
        <v>0</v>
      </c>
      <c r="O28" s="18" t="s">
        <v>404</v>
      </c>
      <c r="P28" s="20" t="s">
        <v>404</v>
      </c>
      <c r="Q28" s="18" t="n">
        <v>0</v>
      </c>
      <c r="R28" s="20" t="n">
        <v>0</v>
      </c>
      <c r="S28" s="18" t="n">
        <v>0</v>
      </c>
      <c r="T28" s="20" t="n">
        <v>0</v>
      </c>
      <c r="U28" s="18" t="n">
        <v>0.35602893</v>
      </c>
      <c r="V28" s="20" t="n">
        <v>0.35449633</v>
      </c>
    </row>
    <row r="29" spans="1:22">
      <c r="A29" s="15" t="s">
        <v>426</v>
      </c>
      <c r="B29" s="17" t="n">
        <v>5385</v>
      </c>
      <c r="C29" s="18">
        <f>(1123.0/B29*100)</f>
        <v/>
      </c>
      <c r="D29" s="19" t="n">
        <v>4262</v>
      </c>
      <c r="E29" s="18" t="n">
        <v>2.29360943</v>
      </c>
      <c r="F29" s="20" t="n">
        <v>1.35621763</v>
      </c>
      <c r="G29" s="18" t="n">
        <v>20.87159988</v>
      </c>
      <c r="H29" s="20" t="n">
        <v>3.63063455</v>
      </c>
      <c r="I29" s="18" t="n">
        <v>42.431197</v>
      </c>
      <c r="J29" s="20" t="n">
        <v>4.65197157</v>
      </c>
      <c r="K29" s="18" t="n">
        <v>4.49946182</v>
      </c>
      <c r="L29" s="20" t="n">
        <v>1.79866184</v>
      </c>
      <c r="M29" s="18" t="n">
        <v>0</v>
      </c>
      <c r="N29" s="20" t="n">
        <v>0</v>
      </c>
      <c r="O29" s="18" t="s">
        <v>404</v>
      </c>
      <c r="P29" s="20" t="s">
        <v>404</v>
      </c>
      <c r="Q29" s="18" t="n">
        <v>0</v>
      </c>
      <c r="R29" s="20" t="n">
        <v>0</v>
      </c>
      <c r="S29" s="18" t="n">
        <v>0</v>
      </c>
      <c r="T29" s="20" t="n">
        <v>0</v>
      </c>
      <c r="U29" s="18" t="n">
        <v>29.90413188</v>
      </c>
      <c r="V29" s="20" t="n">
        <v>4.40610192</v>
      </c>
    </row>
    <row r="30" spans="1:22">
      <c r="A30" s="15" t="s">
        <v>427</v>
      </c>
      <c r="B30" s="17" t="n">
        <v>4520</v>
      </c>
      <c r="C30" s="18">
        <f>(1105.0/B30*100)</f>
        <v/>
      </c>
      <c r="D30" s="19" t="n">
        <v>3415</v>
      </c>
      <c r="E30" s="18" t="n">
        <v>4.91076505</v>
      </c>
      <c r="F30" s="20" t="n">
        <v>1.26959912</v>
      </c>
      <c r="G30" s="18" t="n">
        <v>62.54330228</v>
      </c>
      <c r="H30" s="20" t="n">
        <v>3.74769517</v>
      </c>
      <c r="I30" s="18" t="n">
        <v>31.12296851</v>
      </c>
      <c r="J30" s="20" t="n">
        <v>3.719774</v>
      </c>
      <c r="K30" s="18" t="n">
        <v>0.35072796</v>
      </c>
      <c r="L30" s="20" t="n">
        <v>0.33529387</v>
      </c>
      <c r="M30" s="18" t="n">
        <v>0</v>
      </c>
      <c r="N30" s="20" t="n">
        <v>0</v>
      </c>
      <c r="O30" s="18" t="s">
        <v>404</v>
      </c>
      <c r="P30" s="20" t="s">
        <v>404</v>
      </c>
      <c r="Q30" s="18" t="n">
        <v>0</v>
      </c>
      <c r="R30" s="20" t="n">
        <v>0</v>
      </c>
      <c r="S30" s="18" t="n">
        <v>0</v>
      </c>
      <c r="T30" s="20" t="n">
        <v>0</v>
      </c>
      <c r="U30" s="18" t="n">
        <v>1.07223619</v>
      </c>
      <c r="V30" s="20" t="n">
        <v>1.0434474</v>
      </c>
    </row>
    <row r="31" spans="1:22">
      <c r="A31" s="15" t="s">
        <v>428</v>
      </c>
      <c r="B31" s="17" t="n">
        <v>5456</v>
      </c>
      <c r="C31" s="18">
        <f>(502.0/B31*100)</f>
        <v/>
      </c>
      <c r="D31" s="19" t="n">
        <v>4954</v>
      </c>
      <c r="E31" s="18" t="n">
        <v>2.52805224</v>
      </c>
      <c r="F31" s="20" t="n">
        <v>1.10093558</v>
      </c>
      <c r="G31" s="18" t="n">
        <v>45.37800477</v>
      </c>
      <c r="H31" s="20" t="n">
        <v>3.62233509</v>
      </c>
      <c r="I31" s="18" t="n">
        <v>39.21940058</v>
      </c>
      <c r="J31" s="20" t="n">
        <v>3.53853749</v>
      </c>
      <c r="K31" s="18" t="n">
        <v>1.68626353</v>
      </c>
      <c r="L31" s="20" t="n">
        <v>0.88095943</v>
      </c>
      <c r="M31" s="18" t="n">
        <v>0</v>
      </c>
      <c r="N31" s="20" t="n">
        <v>0</v>
      </c>
      <c r="O31" s="18" t="s">
        <v>404</v>
      </c>
      <c r="P31" s="20" t="s">
        <v>404</v>
      </c>
      <c r="Q31" s="18" t="n">
        <v>0</v>
      </c>
      <c r="R31" s="20" t="n">
        <v>0</v>
      </c>
      <c r="S31" s="18" t="n">
        <v>0</v>
      </c>
      <c r="T31" s="20" t="n">
        <v>0</v>
      </c>
      <c r="U31" s="18" t="n">
        <v>11.18827888</v>
      </c>
      <c r="V31" s="20" t="n">
        <v>2.15774282</v>
      </c>
    </row>
    <row r="32" spans="1:22">
      <c r="A32" s="15" t="s">
        <v>429</v>
      </c>
      <c r="B32" s="17" t="n">
        <v>4478</v>
      </c>
      <c r="C32" s="18">
        <f>(0.0/B32*100)</f>
        <v/>
      </c>
      <c r="D32" s="19" t="n">
        <v>4478</v>
      </c>
      <c r="E32" s="18" t="n">
        <v>48.88990742</v>
      </c>
      <c r="F32" s="20" t="n">
        <v>3.6373213</v>
      </c>
      <c r="G32" s="18" t="n">
        <v>37.85068781</v>
      </c>
      <c r="H32" s="20" t="n">
        <v>3.64511564</v>
      </c>
      <c r="I32" s="18" t="n">
        <v>10.63596413</v>
      </c>
      <c r="J32" s="20" t="n">
        <v>2.38255497</v>
      </c>
      <c r="K32" s="18" t="n">
        <v>1.1837162</v>
      </c>
      <c r="L32" s="20" t="n">
        <v>0.85453758</v>
      </c>
      <c r="M32" s="18" t="n">
        <v>0</v>
      </c>
      <c r="N32" s="20" t="n">
        <v>0</v>
      </c>
      <c r="O32" s="18" t="s">
        <v>404</v>
      </c>
      <c r="P32" s="20" t="s">
        <v>404</v>
      </c>
      <c r="Q32" s="18" t="n">
        <v>0</v>
      </c>
      <c r="R32" s="20" t="n">
        <v>0</v>
      </c>
      <c r="S32" s="18" t="n">
        <v>0</v>
      </c>
      <c r="T32" s="20" t="n">
        <v>0</v>
      </c>
      <c r="U32" s="18" t="n">
        <v>1.43972443</v>
      </c>
      <c r="V32" s="20" t="n">
        <v>0.92252924</v>
      </c>
    </row>
    <row r="33" spans="1:22">
      <c r="A33" s="15" t="s">
        <v>430</v>
      </c>
      <c r="B33" s="17" t="n">
        <v>7325</v>
      </c>
      <c r="C33" s="18">
        <f>(29.0/B33*100)</f>
        <v/>
      </c>
      <c r="D33" s="19" t="n">
        <v>7296</v>
      </c>
      <c r="E33" s="18" t="n">
        <v>17.64554968</v>
      </c>
      <c r="F33" s="20" t="n">
        <v>2.64754034</v>
      </c>
      <c r="G33" s="18" t="n">
        <v>57.94482486</v>
      </c>
      <c r="H33" s="20" t="n">
        <v>3.44777573</v>
      </c>
      <c r="I33" s="18" t="n">
        <v>23.48358084</v>
      </c>
      <c r="J33" s="20" t="n">
        <v>3.14785761</v>
      </c>
      <c r="K33" s="18" t="n">
        <v>0.02657083</v>
      </c>
      <c r="L33" s="20" t="n">
        <v>0.03878463</v>
      </c>
      <c r="M33" s="18" t="n">
        <v>0</v>
      </c>
      <c r="N33" s="20" t="n">
        <v>0</v>
      </c>
      <c r="O33" s="18" t="s">
        <v>404</v>
      </c>
      <c r="P33" s="20" t="s">
        <v>404</v>
      </c>
      <c r="Q33" s="18" t="n">
        <v>0</v>
      </c>
      <c r="R33" s="20" t="n">
        <v>0</v>
      </c>
      <c r="S33" s="18" t="n">
        <v>0</v>
      </c>
      <c r="T33" s="20" t="n">
        <v>0</v>
      </c>
      <c r="U33" s="18" t="n">
        <v>0.8994737900000001</v>
      </c>
      <c r="V33" s="20" t="n">
        <v>0.63990535</v>
      </c>
    </row>
    <row r="34" spans="1:22">
      <c r="A34" s="15" t="s">
        <v>431</v>
      </c>
      <c r="B34" s="17" t="n">
        <v>6350</v>
      </c>
      <c r="C34" s="18">
        <f>(0.0/B34*100)</f>
        <v/>
      </c>
      <c r="D34" s="19" t="n">
        <v>6350</v>
      </c>
      <c r="E34" s="18" t="n">
        <v>43.53756391</v>
      </c>
      <c r="F34" s="20" t="n">
        <v>3.43130846</v>
      </c>
      <c r="G34" s="18" t="n">
        <v>50.58775755</v>
      </c>
      <c r="H34" s="20" t="n">
        <v>3.4822155</v>
      </c>
      <c r="I34" s="18" t="n">
        <v>5.42640873</v>
      </c>
      <c r="J34" s="20" t="n">
        <v>1.41882556</v>
      </c>
      <c r="K34" s="18" t="n">
        <v>0.34034395</v>
      </c>
      <c r="L34" s="20" t="n">
        <v>0.33734879</v>
      </c>
      <c r="M34" s="18" t="n">
        <v>0</v>
      </c>
      <c r="N34" s="20" t="n">
        <v>0</v>
      </c>
      <c r="O34" s="18" t="s">
        <v>404</v>
      </c>
      <c r="P34" s="20" t="s">
        <v>404</v>
      </c>
      <c r="Q34" s="18" t="n">
        <v>0</v>
      </c>
      <c r="R34" s="20" t="n">
        <v>0</v>
      </c>
      <c r="S34" s="18" t="n">
        <v>0</v>
      </c>
      <c r="T34" s="20" t="n">
        <v>0</v>
      </c>
      <c r="U34" s="18" t="n">
        <v>0.10792586</v>
      </c>
      <c r="V34" s="20" t="n">
        <v>0.11569864</v>
      </c>
    </row>
    <row r="35" spans="1:22">
      <c r="A35" s="15" t="s">
        <v>432</v>
      </c>
      <c r="B35" s="17" t="n">
        <v>6406</v>
      </c>
      <c r="C35" s="18">
        <f>(443.0/B35*100)</f>
        <v/>
      </c>
      <c r="D35" s="19" t="n">
        <v>5963</v>
      </c>
      <c r="E35" s="18" t="n">
        <v>31.77854782</v>
      </c>
      <c r="F35" s="20" t="n">
        <v>0.38932567</v>
      </c>
      <c r="G35" s="18" t="n">
        <v>54.82859638</v>
      </c>
      <c r="H35" s="20" t="n">
        <v>0.65625224</v>
      </c>
      <c r="I35" s="18" t="n">
        <v>11.97434223</v>
      </c>
      <c r="J35" s="20" t="n">
        <v>0.5986742900000001</v>
      </c>
      <c r="K35" s="18" t="n">
        <v>0.53835699</v>
      </c>
      <c r="L35" s="20" t="n">
        <v>0.08042559000000001</v>
      </c>
      <c r="M35" s="18" t="n">
        <v>0</v>
      </c>
      <c r="N35" s="20" t="n">
        <v>0</v>
      </c>
      <c r="O35" s="18" t="s">
        <v>404</v>
      </c>
      <c r="P35" s="20" t="s">
        <v>404</v>
      </c>
      <c r="Q35" s="18" t="n">
        <v>0</v>
      </c>
      <c r="R35" s="20" t="n">
        <v>0</v>
      </c>
      <c r="S35" s="18" t="n">
        <v>0</v>
      </c>
      <c r="T35" s="20" t="n">
        <v>0</v>
      </c>
      <c r="U35" s="18" t="n">
        <v>0.88015658</v>
      </c>
      <c r="V35" s="20" t="n">
        <v>0.0691129</v>
      </c>
    </row>
    <row r="36" spans="1:22">
      <c r="A36" s="15" t="s">
        <v>433</v>
      </c>
      <c r="B36" s="17" t="n">
        <v>6736</v>
      </c>
      <c r="C36" s="18">
        <f>(10.0/B36*100)</f>
        <v/>
      </c>
      <c r="D36" s="19" t="n">
        <v>6726</v>
      </c>
      <c r="E36" s="18" t="n">
        <v>37.0980877</v>
      </c>
      <c r="F36" s="20" t="n">
        <v>3.02771928</v>
      </c>
      <c r="G36" s="18" t="n">
        <v>46.19838862</v>
      </c>
      <c r="H36" s="20" t="n">
        <v>3.76525036</v>
      </c>
      <c r="I36" s="18" t="n">
        <v>14.9387068</v>
      </c>
      <c r="J36" s="20" t="n">
        <v>2.52295018</v>
      </c>
      <c r="K36" s="18" t="n">
        <v>1.6382573</v>
      </c>
      <c r="L36" s="20" t="n">
        <v>1.06942115</v>
      </c>
      <c r="M36" s="18" t="n">
        <v>0</v>
      </c>
      <c r="N36" s="20" t="n">
        <v>0</v>
      </c>
      <c r="O36" s="18" t="s">
        <v>404</v>
      </c>
      <c r="P36" s="20" t="s">
        <v>404</v>
      </c>
      <c r="Q36" s="18" t="n">
        <v>0</v>
      </c>
      <c r="R36" s="20" t="n">
        <v>0</v>
      </c>
      <c r="S36" s="18" t="n">
        <v>0</v>
      </c>
      <c r="T36" s="20" t="n">
        <v>0</v>
      </c>
      <c r="U36" s="18" t="n">
        <v>0.12655959</v>
      </c>
      <c r="V36" s="20" t="n">
        <v>0.12929658</v>
      </c>
    </row>
    <row r="37" spans="1:22">
      <c r="A37" s="15" t="s">
        <v>434</v>
      </c>
      <c r="B37" s="17" t="n">
        <v>5458</v>
      </c>
      <c r="C37" s="18">
        <f>(0.0/B37*100)</f>
        <v/>
      </c>
      <c r="D37" s="19" t="n">
        <v>5458</v>
      </c>
      <c r="E37" s="18" t="n">
        <v>17.0163736</v>
      </c>
      <c r="F37" s="20" t="n">
        <v>2.81939685</v>
      </c>
      <c r="G37" s="18" t="n">
        <v>51.19125233</v>
      </c>
      <c r="H37" s="20" t="n">
        <v>3.65127021</v>
      </c>
      <c r="I37" s="18" t="n">
        <v>30.39484408</v>
      </c>
      <c r="J37" s="20" t="n">
        <v>3.86974074</v>
      </c>
      <c r="K37" s="18" t="n">
        <v>1.39752999</v>
      </c>
      <c r="L37" s="20" t="n">
        <v>0.8333262299999999</v>
      </c>
      <c r="M37" s="18" t="n">
        <v>0</v>
      </c>
      <c r="N37" s="20" t="n">
        <v>0</v>
      </c>
      <c r="O37" s="18" t="s">
        <v>404</v>
      </c>
      <c r="P37" s="20" t="s">
        <v>404</v>
      </c>
      <c r="Q37" s="18" t="n">
        <v>0</v>
      </c>
      <c r="R37" s="20" t="n">
        <v>0</v>
      </c>
      <c r="S37" s="18" t="n">
        <v>0</v>
      </c>
      <c r="T37" s="20" t="n">
        <v>0</v>
      </c>
      <c r="U37" s="18" t="n">
        <v>0</v>
      </c>
      <c r="V37" s="20" t="n">
        <v>0</v>
      </c>
    </row>
    <row r="38" spans="1:22">
      <c r="A38" s="15" t="s">
        <v>435</v>
      </c>
      <c r="B38" s="17" t="n">
        <v>5860</v>
      </c>
      <c r="C38" s="18">
        <f>(268.0/B38*100)</f>
        <v/>
      </c>
      <c r="D38" s="19" t="n">
        <v>5592</v>
      </c>
      <c r="E38" s="18" t="n">
        <v>23.02339973</v>
      </c>
      <c r="F38" s="20" t="n">
        <v>2.96466851</v>
      </c>
      <c r="G38" s="18" t="n">
        <v>59.20151798</v>
      </c>
      <c r="H38" s="20" t="n">
        <v>3.50332098</v>
      </c>
      <c r="I38" s="18" t="n">
        <v>16.5895407</v>
      </c>
      <c r="J38" s="20" t="n">
        <v>2.81306834</v>
      </c>
      <c r="K38" s="18" t="n">
        <v>0</v>
      </c>
      <c r="L38" s="20" t="n">
        <v>0</v>
      </c>
      <c r="M38" s="18" t="n">
        <v>0</v>
      </c>
      <c r="N38" s="20" t="n">
        <v>0</v>
      </c>
      <c r="O38" s="18" t="s">
        <v>404</v>
      </c>
      <c r="P38" s="20" t="s">
        <v>404</v>
      </c>
      <c r="Q38" s="18" t="n">
        <v>0</v>
      </c>
      <c r="R38" s="20" t="n">
        <v>0</v>
      </c>
      <c r="S38" s="18" t="n">
        <v>0</v>
      </c>
      <c r="T38" s="20" t="n">
        <v>0</v>
      </c>
      <c r="U38" s="18" t="n">
        <v>1.1855416</v>
      </c>
      <c r="V38" s="20" t="n">
        <v>0.7834571299999999</v>
      </c>
    </row>
    <row r="39" spans="1:22">
      <c r="A39" s="15" t="s">
        <v>436</v>
      </c>
      <c r="B39" s="17" t="n">
        <v>5895</v>
      </c>
      <c r="C39" s="18">
        <f>(0.0/B39*100)</f>
        <v/>
      </c>
      <c r="D39" s="19" t="n">
        <v>5895</v>
      </c>
      <c r="E39" s="18" t="n">
        <v>13.24711006</v>
      </c>
      <c r="F39" s="20" t="n">
        <v>3.03522631</v>
      </c>
      <c r="G39" s="18" t="n">
        <v>51.9525592</v>
      </c>
      <c r="H39" s="20" t="n">
        <v>3.72170012</v>
      </c>
      <c r="I39" s="18" t="n">
        <v>31.14406739</v>
      </c>
      <c r="J39" s="20" t="n">
        <v>3.61980216</v>
      </c>
      <c r="K39" s="18" t="n">
        <v>3.65626335</v>
      </c>
      <c r="L39" s="20" t="n">
        <v>0.98049266</v>
      </c>
      <c r="M39" s="18" t="n">
        <v>0</v>
      </c>
      <c r="N39" s="20" t="n">
        <v>0</v>
      </c>
      <c r="O39" s="18" t="s">
        <v>404</v>
      </c>
      <c r="P39" s="20" t="s">
        <v>404</v>
      </c>
      <c r="Q39" s="18" t="n">
        <v>0</v>
      </c>
      <c r="R39" s="20" t="n">
        <v>0</v>
      </c>
      <c r="S39" s="18" t="n">
        <v>0</v>
      </c>
      <c r="T39" s="20" t="n">
        <v>0</v>
      </c>
      <c r="U39" s="18" t="n">
        <v>0</v>
      </c>
      <c r="V39" s="20" t="n">
        <v>0</v>
      </c>
    </row>
    <row r="40" spans="1:22">
      <c r="A40" s="15" t="s">
        <v>437</v>
      </c>
      <c r="B40" s="17" t="n">
        <v>14157</v>
      </c>
      <c r="C40" s="18">
        <f>(3029.0/B40*100)</f>
        <v/>
      </c>
      <c r="D40" s="19" t="n">
        <v>11128</v>
      </c>
      <c r="E40" s="18" t="n">
        <v>12.17653806</v>
      </c>
      <c r="F40" s="20" t="n">
        <v>2.15010335</v>
      </c>
      <c r="G40" s="18" t="n">
        <v>56.92292089</v>
      </c>
      <c r="H40" s="20" t="n">
        <v>3.66463248</v>
      </c>
      <c r="I40" s="18" t="n">
        <v>26.57190327</v>
      </c>
      <c r="J40" s="20" t="n">
        <v>3.29426495</v>
      </c>
      <c r="K40" s="18" t="n">
        <v>0.64363327</v>
      </c>
      <c r="L40" s="20" t="n">
        <v>0.59715563</v>
      </c>
      <c r="M40" s="18" t="n">
        <v>0</v>
      </c>
      <c r="N40" s="20" t="n">
        <v>0</v>
      </c>
      <c r="O40" s="18" t="s">
        <v>404</v>
      </c>
      <c r="P40" s="20" t="s">
        <v>404</v>
      </c>
      <c r="Q40" s="18" t="n">
        <v>0</v>
      </c>
      <c r="R40" s="20" t="n">
        <v>0</v>
      </c>
      <c r="S40" s="18" t="n">
        <v>0</v>
      </c>
      <c r="T40" s="20" t="n">
        <v>0</v>
      </c>
      <c r="U40" s="18" t="n">
        <v>3.68500451</v>
      </c>
      <c r="V40" s="20" t="n">
        <v>1.15431036</v>
      </c>
    </row>
    <row r="41" spans="1:22">
      <c r="A41" s="15" t="s">
        <v>438</v>
      </c>
      <c r="B41" s="17" t="n">
        <v>5712</v>
      </c>
      <c r="C41" s="18">
        <f>(138.0/B41*100)</f>
        <v/>
      </c>
      <c r="D41" s="19" t="n">
        <v>5574</v>
      </c>
      <c r="E41" s="18" t="n">
        <v>16.73522702</v>
      </c>
      <c r="F41" s="20" t="n">
        <v>2.9367461</v>
      </c>
      <c r="G41" s="18" t="n">
        <v>54.28607889</v>
      </c>
      <c r="H41" s="20" t="n">
        <v>4.11778156</v>
      </c>
      <c r="I41" s="18" t="n">
        <v>22.52503037</v>
      </c>
      <c r="J41" s="20" t="n">
        <v>3.04416186</v>
      </c>
      <c r="K41" s="18" t="n">
        <v>5.13313247</v>
      </c>
      <c r="L41" s="20" t="n">
        <v>2.20400542</v>
      </c>
      <c r="M41" s="18" t="n">
        <v>0</v>
      </c>
      <c r="N41" s="20" t="n">
        <v>0</v>
      </c>
      <c r="O41" s="18" t="s">
        <v>404</v>
      </c>
      <c r="P41" s="20" t="s">
        <v>404</v>
      </c>
      <c r="Q41" s="18" t="n">
        <v>0</v>
      </c>
      <c r="R41" s="20" t="n">
        <v>0</v>
      </c>
      <c r="S41" s="18" t="n">
        <v>0</v>
      </c>
      <c r="T41" s="20" t="n">
        <v>0</v>
      </c>
      <c r="U41" s="18" t="n">
        <v>1.32053126</v>
      </c>
      <c r="V41" s="20" t="n">
        <v>0.92572363</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57.56097929</v>
      </c>
      <c r="F44" s="20" t="n">
        <v>3.50370109</v>
      </c>
      <c r="G44" s="18" t="n">
        <v>36.6855759</v>
      </c>
      <c r="H44" s="20" t="n">
        <v>3.46605958</v>
      </c>
      <c r="I44" s="18" t="n">
        <v>5.37503176</v>
      </c>
      <c r="J44" s="20" t="n">
        <v>1.80874182</v>
      </c>
      <c r="K44" s="18" t="n">
        <v>0.23346282</v>
      </c>
      <c r="L44" s="20" t="n">
        <v>0.23091937</v>
      </c>
      <c r="M44" s="18" t="n">
        <v>0</v>
      </c>
      <c r="N44" s="20" t="n">
        <v>0</v>
      </c>
      <c r="O44" s="18" t="s">
        <v>404</v>
      </c>
      <c r="P44" s="20" t="s">
        <v>404</v>
      </c>
      <c r="Q44" s="18" t="n">
        <v>0</v>
      </c>
      <c r="R44" s="20" t="n">
        <v>0</v>
      </c>
      <c r="S44" s="18" t="n">
        <v>0</v>
      </c>
      <c r="T44" s="20" t="n">
        <v>0</v>
      </c>
      <c r="U44" s="18" t="n">
        <v>0.14495023</v>
      </c>
      <c r="V44" s="20" t="n">
        <v>0.1467335</v>
      </c>
    </row>
    <row r="45" spans="1:22">
      <c r="A45" s="15" t="s">
        <v>442</v>
      </c>
      <c r="B45" s="17" t="n">
        <v>5519</v>
      </c>
      <c r="C45" s="18">
        <f>(0.0/B45*100)</f>
        <v/>
      </c>
      <c r="D45" s="19" t="n">
        <v>5519</v>
      </c>
      <c r="E45" s="18" t="n">
        <v>30.46395431</v>
      </c>
      <c r="F45" s="20" t="n">
        <v>4.03850047</v>
      </c>
      <c r="G45" s="18" t="n">
        <v>38.4122889</v>
      </c>
      <c r="H45" s="20" t="n">
        <v>4.10038963</v>
      </c>
      <c r="I45" s="18" t="n">
        <v>26.26453504</v>
      </c>
      <c r="J45" s="20" t="n">
        <v>3.45963425</v>
      </c>
      <c r="K45" s="18" t="n">
        <v>3.14625084</v>
      </c>
      <c r="L45" s="20" t="n">
        <v>1.23273276</v>
      </c>
      <c r="M45" s="18" t="n">
        <v>0</v>
      </c>
      <c r="N45" s="20" t="n">
        <v>0</v>
      </c>
      <c r="O45" s="18" t="s">
        <v>404</v>
      </c>
      <c r="P45" s="20" t="s">
        <v>404</v>
      </c>
      <c r="Q45" s="18" t="n">
        <v>0</v>
      </c>
      <c r="R45" s="20" t="n">
        <v>0</v>
      </c>
      <c r="S45" s="18" t="n">
        <v>0</v>
      </c>
      <c r="T45" s="20" t="n">
        <v>0</v>
      </c>
      <c r="U45" s="18" t="n">
        <v>1.7129709</v>
      </c>
      <c r="V45" s="20" t="n">
        <v>0.99993999</v>
      </c>
    </row>
    <row r="46" spans="1:22">
      <c r="A46" s="15" t="s">
        <v>443</v>
      </c>
      <c r="B46" s="17" t="n">
        <v>23141</v>
      </c>
      <c r="C46" s="18">
        <f>(4196.0/B46*100)</f>
        <v/>
      </c>
      <c r="D46" s="19" t="n">
        <v>18945</v>
      </c>
      <c r="E46" s="18" t="n">
        <v>20.73095947</v>
      </c>
      <c r="F46" s="20" t="n">
        <v>1.97032239</v>
      </c>
      <c r="G46" s="18" t="n">
        <v>39.29911941</v>
      </c>
      <c r="H46" s="20" t="n">
        <v>2.79981645</v>
      </c>
      <c r="I46" s="18" t="n">
        <v>28.08089588</v>
      </c>
      <c r="J46" s="20" t="n">
        <v>2.34827918</v>
      </c>
      <c r="K46" s="18" t="n">
        <v>5.13594947</v>
      </c>
      <c r="L46" s="20" t="n">
        <v>1.26648976</v>
      </c>
      <c r="M46" s="18" t="n">
        <v>0</v>
      </c>
      <c r="N46" s="20" t="n">
        <v>0</v>
      </c>
      <c r="O46" s="18" t="s">
        <v>404</v>
      </c>
      <c r="P46" s="20" t="s">
        <v>404</v>
      </c>
      <c r="Q46" s="18" t="n">
        <v>0</v>
      </c>
      <c r="R46" s="20" t="n">
        <v>0</v>
      </c>
      <c r="S46" s="18" t="n">
        <v>0</v>
      </c>
      <c r="T46" s="20" t="n">
        <v>0</v>
      </c>
      <c r="U46" s="18" t="n">
        <v>6.75307577</v>
      </c>
      <c r="V46" s="20" t="n">
        <v>1.04777727</v>
      </c>
    </row>
    <row r="47" spans="1:22">
      <c r="A47" s="15" t="s">
        <v>444</v>
      </c>
      <c r="B47" s="17" t="n">
        <v>5928</v>
      </c>
      <c r="C47" s="18">
        <f>(0.0/B47*100)</f>
        <v/>
      </c>
      <c r="D47" s="19" t="n">
        <v>5928</v>
      </c>
      <c r="E47" s="18" t="n">
        <v>46.38340673</v>
      </c>
      <c r="F47" s="20" t="n">
        <v>3.78564087</v>
      </c>
      <c r="G47" s="18" t="n">
        <v>34.51097878</v>
      </c>
      <c r="H47" s="20" t="n">
        <v>3.79108684</v>
      </c>
      <c r="I47" s="18" t="n">
        <v>13.35459568</v>
      </c>
      <c r="J47" s="20" t="n">
        <v>2.47997783</v>
      </c>
      <c r="K47" s="18" t="n">
        <v>3.0430503</v>
      </c>
      <c r="L47" s="20" t="n">
        <v>1.37993978</v>
      </c>
      <c r="M47" s="18" t="n">
        <v>0</v>
      </c>
      <c r="N47" s="20" t="n">
        <v>0</v>
      </c>
      <c r="O47" s="18" t="s">
        <v>404</v>
      </c>
      <c r="P47" s="20" t="s">
        <v>404</v>
      </c>
      <c r="Q47" s="18" t="n">
        <v>0</v>
      </c>
      <c r="R47" s="20" t="n">
        <v>0</v>
      </c>
      <c r="S47" s="18" t="n">
        <v>0</v>
      </c>
      <c r="T47" s="20" t="n">
        <v>0</v>
      </c>
      <c r="U47" s="18" t="n">
        <v>2.70796851</v>
      </c>
      <c r="V47" s="20" t="n">
        <v>1.31660743</v>
      </c>
    </row>
    <row r="48" spans="1:22">
      <c r="A48" s="15" t="s">
        <v>445</v>
      </c>
      <c r="B48" s="17" t="n">
        <v>9841</v>
      </c>
      <c r="C48" s="18">
        <f>(40.0/B48*100)</f>
        <v/>
      </c>
      <c r="D48" s="19" t="n">
        <v>9801</v>
      </c>
      <c r="E48" s="18" t="n">
        <v>13.31526315</v>
      </c>
      <c r="F48" s="20" t="n">
        <v>2.78313654</v>
      </c>
      <c r="G48" s="18" t="n">
        <v>30.26765035</v>
      </c>
      <c r="H48" s="20" t="n">
        <v>3.29385182</v>
      </c>
      <c r="I48" s="18" t="n">
        <v>49.59217799</v>
      </c>
      <c r="J48" s="20" t="n">
        <v>3.92712989</v>
      </c>
      <c r="K48" s="18" t="n">
        <v>6.81443885</v>
      </c>
      <c r="L48" s="20" t="n">
        <v>1.53598051</v>
      </c>
      <c r="M48" s="18" t="n">
        <v>0</v>
      </c>
      <c r="N48" s="20" t="n">
        <v>0</v>
      </c>
      <c r="O48" s="18" t="s">
        <v>404</v>
      </c>
      <c r="P48" s="20" t="s">
        <v>404</v>
      </c>
      <c r="Q48" s="18" t="n">
        <v>0</v>
      </c>
      <c r="R48" s="20" t="n">
        <v>0</v>
      </c>
      <c r="S48" s="18" t="n">
        <v>0</v>
      </c>
      <c r="T48" s="20" t="n">
        <v>0</v>
      </c>
      <c r="U48" s="18" t="n">
        <v>0.01046966</v>
      </c>
      <c r="V48" s="20" t="n">
        <v>0.00036512</v>
      </c>
    </row>
    <row r="49" spans="1:22">
      <c r="A49" s="15" t="s">
        <v>446</v>
      </c>
      <c r="B49" s="17" t="n">
        <v>6349</v>
      </c>
      <c r="C49" s="18">
        <f>(52.0/B49*100)</f>
        <v/>
      </c>
      <c r="D49" s="19" t="n">
        <v>6297</v>
      </c>
      <c r="E49" s="18" t="n">
        <v>19.28731228</v>
      </c>
      <c r="F49" s="20" t="n">
        <v>3.17102712</v>
      </c>
      <c r="G49" s="18" t="n">
        <v>53.92288446</v>
      </c>
      <c r="H49" s="20" t="n">
        <v>3.79026589</v>
      </c>
      <c r="I49" s="18" t="n">
        <v>23.39789463</v>
      </c>
      <c r="J49" s="20" t="n">
        <v>2.64546925</v>
      </c>
      <c r="K49" s="18" t="n">
        <v>2.66946973</v>
      </c>
      <c r="L49" s="20" t="n">
        <v>0.86190669</v>
      </c>
      <c r="M49" s="18" t="n">
        <v>0</v>
      </c>
      <c r="N49" s="20" t="n">
        <v>0</v>
      </c>
      <c r="O49" s="18" t="s">
        <v>404</v>
      </c>
      <c r="P49" s="20" t="s">
        <v>404</v>
      </c>
      <c r="Q49" s="18" t="n">
        <v>0</v>
      </c>
      <c r="R49" s="20" t="n">
        <v>0</v>
      </c>
      <c r="S49" s="18" t="n">
        <v>0</v>
      </c>
      <c r="T49" s="20" t="n">
        <v>0</v>
      </c>
      <c r="U49" s="18" t="n">
        <v>0.7224389</v>
      </c>
      <c r="V49" s="20" t="n">
        <v>0.50528061</v>
      </c>
    </row>
    <row r="50" spans="1:22">
      <c r="A50" s="15" t="s">
        <v>447</v>
      </c>
      <c r="B50" s="17" t="n">
        <v>11795</v>
      </c>
      <c r="C50" s="18">
        <f>(1031.0/B50*100)</f>
        <v/>
      </c>
      <c r="D50" s="19" t="n">
        <v>10764</v>
      </c>
      <c r="E50" s="18" t="n">
        <v>25.97103922</v>
      </c>
      <c r="F50" s="20" t="n">
        <v>2.65991009</v>
      </c>
      <c r="G50" s="18" t="n">
        <v>41.80714568</v>
      </c>
      <c r="H50" s="20" t="n">
        <v>3.45173585</v>
      </c>
      <c r="I50" s="18" t="n">
        <v>21.1348254</v>
      </c>
      <c r="J50" s="20" t="n">
        <v>2.66217707</v>
      </c>
      <c r="K50" s="18" t="n">
        <v>4.63167621</v>
      </c>
      <c r="L50" s="20" t="n">
        <v>1.47463633</v>
      </c>
      <c r="M50" s="18" t="n">
        <v>0</v>
      </c>
      <c r="N50" s="20" t="n">
        <v>0</v>
      </c>
      <c r="O50" s="18" t="s">
        <v>404</v>
      </c>
      <c r="P50" s="20" t="s">
        <v>404</v>
      </c>
      <c r="Q50" s="18" t="n">
        <v>0</v>
      </c>
      <c r="R50" s="20" t="n">
        <v>0</v>
      </c>
      <c r="S50" s="18" t="n">
        <v>0</v>
      </c>
      <c r="T50" s="20" t="n">
        <v>0</v>
      </c>
      <c r="U50" s="18" t="n">
        <v>6.45531349</v>
      </c>
      <c r="V50" s="20" t="n">
        <v>1.58256798</v>
      </c>
    </row>
    <row r="51" spans="1:22">
      <c r="A51" s="15" t="s">
        <v>448</v>
      </c>
      <c r="B51" s="17" t="n">
        <v>6866</v>
      </c>
      <c r="C51" s="18">
        <f>(0.0/B51*100)</f>
        <v/>
      </c>
      <c r="D51" s="19" t="n">
        <v>6866</v>
      </c>
      <c r="E51" s="18" t="n">
        <v>17.03962001</v>
      </c>
      <c r="F51" s="20" t="n">
        <v>2.96183495</v>
      </c>
      <c r="G51" s="18" t="n">
        <v>50.28853698</v>
      </c>
      <c r="H51" s="20" t="n">
        <v>3.84473427</v>
      </c>
      <c r="I51" s="18" t="n">
        <v>27.81529209</v>
      </c>
      <c r="J51" s="20" t="n">
        <v>3.51265495</v>
      </c>
      <c r="K51" s="18" t="n">
        <v>3.75637613</v>
      </c>
      <c r="L51" s="20" t="n">
        <v>1.22690556</v>
      </c>
      <c r="M51" s="18" t="n">
        <v>0</v>
      </c>
      <c r="N51" s="20" t="n">
        <v>0</v>
      </c>
      <c r="O51" s="18" t="s">
        <v>404</v>
      </c>
      <c r="P51" s="20" t="s">
        <v>404</v>
      </c>
      <c r="Q51" s="18" t="n">
        <v>0</v>
      </c>
      <c r="R51" s="20" t="n">
        <v>0</v>
      </c>
      <c r="S51" s="18" t="n">
        <v>0</v>
      </c>
      <c r="T51" s="20" t="n">
        <v>0</v>
      </c>
      <c r="U51" s="18" t="n">
        <v>1.10017478</v>
      </c>
      <c r="V51" s="20" t="n">
        <v>0.78852393</v>
      </c>
    </row>
    <row r="52" spans="1:22">
      <c r="A52" s="15" t="s">
        <v>449</v>
      </c>
      <c r="B52" s="17" t="n">
        <v>5809</v>
      </c>
      <c r="C52" s="18">
        <f>(0.0/B52*100)</f>
        <v/>
      </c>
      <c r="D52" s="19" t="n">
        <v>5809</v>
      </c>
      <c r="E52" s="18" t="n">
        <v>13.9932012</v>
      </c>
      <c r="F52" s="20" t="n">
        <v>2.74154099</v>
      </c>
      <c r="G52" s="18" t="n">
        <v>56.06618677</v>
      </c>
      <c r="H52" s="20" t="n">
        <v>4.13285836</v>
      </c>
      <c r="I52" s="18" t="n">
        <v>27.72305134</v>
      </c>
      <c r="J52" s="20" t="n">
        <v>3.52096044</v>
      </c>
      <c r="K52" s="18" t="n">
        <v>1.43461475</v>
      </c>
      <c r="L52" s="20" t="n">
        <v>1.02858538</v>
      </c>
      <c r="M52" s="18" t="n">
        <v>0</v>
      </c>
      <c r="N52" s="20" t="n">
        <v>0</v>
      </c>
      <c r="O52" s="18" t="s">
        <v>404</v>
      </c>
      <c r="P52" s="20" t="s">
        <v>404</v>
      </c>
      <c r="Q52" s="18" t="n">
        <v>0</v>
      </c>
      <c r="R52" s="20" t="n">
        <v>0</v>
      </c>
      <c r="S52" s="18" t="n">
        <v>0</v>
      </c>
      <c r="T52" s="20" t="n">
        <v>0</v>
      </c>
      <c r="U52" s="18" t="n">
        <v>0.78294594</v>
      </c>
      <c r="V52" s="20" t="n">
        <v>0.08023548</v>
      </c>
    </row>
    <row r="53" spans="1:22">
      <c r="A53" s="15" t="s">
        <v>450</v>
      </c>
      <c r="B53" s="17" t="n">
        <v>5571</v>
      </c>
      <c r="C53" s="18">
        <f>(0.0/B53*100)</f>
        <v/>
      </c>
      <c r="D53" s="19" t="n">
        <v>5571</v>
      </c>
      <c r="E53" s="18" t="n">
        <v>30.62735364</v>
      </c>
      <c r="F53" s="20" t="n">
        <v>0.12467291</v>
      </c>
      <c r="G53" s="18" t="n">
        <v>56.75541481</v>
      </c>
      <c r="H53" s="20" t="n">
        <v>0.13686712</v>
      </c>
      <c r="I53" s="18" t="n">
        <v>7.93638443</v>
      </c>
      <c r="J53" s="20" t="n">
        <v>0.0694781</v>
      </c>
      <c r="K53" s="18" t="n">
        <v>2.13597457</v>
      </c>
      <c r="L53" s="20" t="n">
        <v>0.03068471</v>
      </c>
      <c r="M53" s="18" t="n">
        <v>0</v>
      </c>
      <c r="N53" s="20" t="n">
        <v>0</v>
      </c>
      <c r="O53" s="18" t="s">
        <v>404</v>
      </c>
      <c r="P53" s="20" t="s">
        <v>404</v>
      </c>
      <c r="Q53" s="18" t="n">
        <v>0</v>
      </c>
      <c r="R53" s="20" t="n">
        <v>0</v>
      </c>
      <c r="S53" s="18" t="n">
        <v>0</v>
      </c>
      <c r="T53" s="20" t="n">
        <v>0</v>
      </c>
      <c r="U53" s="18" t="n">
        <v>2.54487254</v>
      </c>
      <c r="V53" s="20" t="n">
        <v>0.03085779</v>
      </c>
    </row>
    <row r="54" spans="1:22">
      <c r="A54" s="15" t="s">
        <v>451</v>
      </c>
      <c r="B54" s="17" t="n">
        <v>4740</v>
      </c>
      <c r="C54" s="18">
        <f>(199.0/B54*100)</f>
        <v/>
      </c>
      <c r="D54" s="19" t="n">
        <v>4541</v>
      </c>
      <c r="E54" s="18" t="n">
        <v>16.53269498</v>
      </c>
      <c r="F54" s="20" t="n">
        <v>2.9771537</v>
      </c>
      <c r="G54" s="18" t="n">
        <v>59.7993016</v>
      </c>
      <c r="H54" s="20" t="n">
        <v>3.8639779</v>
      </c>
      <c r="I54" s="18" t="n">
        <v>20.29938263</v>
      </c>
      <c r="J54" s="20" t="n">
        <v>3.34853784</v>
      </c>
      <c r="K54" s="18" t="n">
        <v>1.71346968</v>
      </c>
      <c r="L54" s="20" t="n">
        <v>0.91332664</v>
      </c>
      <c r="M54" s="18" t="n">
        <v>0</v>
      </c>
      <c r="N54" s="20" t="n">
        <v>0</v>
      </c>
      <c r="O54" s="18" t="s">
        <v>404</v>
      </c>
      <c r="P54" s="20" t="s">
        <v>404</v>
      </c>
      <c r="Q54" s="18" t="n">
        <v>0</v>
      </c>
      <c r="R54" s="20" t="n">
        <v>0</v>
      </c>
      <c r="S54" s="18" t="n">
        <v>0</v>
      </c>
      <c r="T54" s="20" t="n">
        <v>0</v>
      </c>
      <c r="U54" s="18" t="n">
        <v>1.65515111</v>
      </c>
      <c r="V54" s="20" t="n">
        <v>0.8815786799999999</v>
      </c>
    </row>
    <row r="55" spans="1:22">
      <c r="A55" s="15" t="s">
        <v>452</v>
      </c>
      <c r="B55" s="17" t="n">
        <v>5316</v>
      </c>
      <c r="C55" s="18">
        <f>(43.0/B55*100)</f>
        <v/>
      </c>
      <c r="D55" s="19" t="n">
        <v>5273</v>
      </c>
      <c r="E55" s="18" t="n">
        <v>57.05065503</v>
      </c>
      <c r="F55" s="20" t="n">
        <v>3.5818482</v>
      </c>
      <c r="G55" s="18" t="n">
        <v>28.56194055</v>
      </c>
      <c r="H55" s="20" t="n">
        <v>2.87236506</v>
      </c>
      <c r="I55" s="18" t="n">
        <v>6.50945702</v>
      </c>
      <c r="J55" s="20" t="n">
        <v>1.72764719</v>
      </c>
      <c r="K55" s="18" t="n">
        <v>3.33403694</v>
      </c>
      <c r="L55" s="20" t="n">
        <v>1.13646129</v>
      </c>
      <c r="M55" s="18" t="n">
        <v>0</v>
      </c>
      <c r="N55" s="20" t="n">
        <v>0</v>
      </c>
      <c r="O55" s="18" t="s">
        <v>404</v>
      </c>
      <c r="P55" s="20" t="s">
        <v>404</v>
      </c>
      <c r="Q55" s="18" t="n">
        <v>0</v>
      </c>
      <c r="R55" s="20" t="n">
        <v>0</v>
      </c>
      <c r="S55" s="18" t="n">
        <v>0.76100454</v>
      </c>
      <c r="T55" s="20" t="n">
        <v>0.52843299</v>
      </c>
      <c r="U55" s="18" t="n">
        <v>3.78290592</v>
      </c>
      <c r="V55" s="20" t="n">
        <v>1.05489225</v>
      </c>
    </row>
    <row r="56" spans="1:22">
      <c r="A56" s="15" t="s">
        <v>453</v>
      </c>
      <c r="B56" s="17" t="n">
        <v>5359</v>
      </c>
      <c r="C56" s="18">
        <f>(0.0/B56*100)</f>
        <v/>
      </c>
      <c r="D56" s="19" t="n">
        <v>5359</v>
      </c>
      <c r="E56" s="18" t="n">
        <v>9.311414149999999</v>
      </c>
      <c r="F56" s="20" t="n">
        <v>2.38341503</v>
      </c>
      <c r="G56" s="18" t="n">
        <v>52.57781088</v>
      </c>
      <c r="H56" s="20" t="n">
        <v>3.99264967</v>
      </c>
      <c r="I56" s="18" t="n">
        <v>33.15840747</v>
      </c>
      <c r="J56" s="20" t="n">
        <v>3.60021617</v>
      </c>
      <c r="K56" s="18" t="n">
        <v>0</v>
      </c>
      <c r="L56" s="20" t="n">
        <v>0</v>
      </c>
      <c r="M56" s="18" t="n">
        <v>0</v>
      </c>
      <c r="N56" s="20" t="n">
        <v>0</v>
      </c>
      <c r="O56" s="18" t="s">
        <v>404</v>
      </c>
      <c r="P56" s="20" t="s">
        <v>404</v>
      </c>
      <c r="Q56" s="18" t="n">
        <v>0</v>
      </c>
      <c r="R56" s="20" t="n">
        <v>0</v>
      </c>
      <c r="S56" s="18" t="n">
        <v>0</v>
      </c>
      <c r="T56" s="20" t="n">
        <v>0</v>
      </c>
      <c r="U56" s="18" t="n">
        <v>4.9523675</v>
      </c>
      <c r="V56" s="20" t="n">
        <v>1.7415227</v>
      </c>
    </row>
    <row r="57" spans="1:22">
      <c r="A57" s="15" t="s">
        <v>454</v>
      </c>
      <c r="B57" s="17" t="n">
        <v>6513</v>
      </c>
      <c r="C57" s="18">
        <f>(0.0/B57*100)</f>
        <v/>
      </c>
      <c r="D57" s="19" t="n">
        <v>6513</v>
      </c>
      <c r="E57" s="18" t="n">
        <v>62.01091707</v>
      </c>
      <c r="F57" s="20" t="n">
        <v>3.81373047</v>
      </c>
      <c r="G57" s="18" t="n">
        <v>32.30362691</v>
      </c>
      <c r="H57" s="20" t="n">
        <v>3.53575239</v>
      </c>
      <c r="I57" s="18" t="n">
        <v>4.46469106</v>
      </c>
      <c r="J57" s="20" t="n">
        <v>1.53088254</v>
      </c>
      <c r="K57" s="18" t="n">
        <v>0</v>
      </c>
      <c r="L57" s="20" t="n">
        <v>0</v>
      </c>
      <c r="M57" s="18" t="n">
        <v>0</v>
      </c>
      <c r="N57" s="20" t="n">
        <v>0</v>
      </c>
      <c r="O57" s="18" t="s">
        <v>404</v>
      </c>
      <c r="P57" s="20" t="s">
        <v>404</v>
      </c>
      <c r="Q57" s="18" t="n">
        <v>0</v>
      </c>
      <c r="R57" s="20" t="n">
        <v>0</v>
      </c>
      <c r="S57" s="18" t="n">
        <v>0.25737519</v>
      </c>
      <c r="T57" s="20" t="n">
        <v>0.25683049</v>
      </c>
      <c r="U57" s="18" t="n">
        <v>0.96338977</v>
      </c>
      <c r="V57" s="20" t="n">
        <v>0.69487576</v>
      </c>
    </row>
    <row r="58" spans="1:22">
      <c r="A58" s="15" t="s">
        <v>455</v>
      </c>
      <c r="B58" s="17" t="n">
        <v>7267</v>
      </c>
      <c r="C58" s="18">
        <f>(0.0/B58*100)</f>
        <v/>
      </c>
      <c r="D58" s="19" t="n">
        <v>7267</v>
      </c>
      <c r="E58" s="18" t="n">
        <v>25.95432615</v>
      </c>
      <c r="F58" s="20" t="n">
        <v>2.99661778</v>
      </c>
      <c r="G58" s="18" t="n">
        <v>42.73374265</v>
      </c>
      <c r="H58" s="20" t="n">
        <v>3.34425499</v>
      </c>
      <c r="I58" s="18" t="n">
        <v>26.1510372</v>
      </c>
      <c r="J58" s="20" t="n">
        <v>3.3532478</v>
      </c>
      <c r="K58" s="18" t="n">
        <v>4.11255018</v>
      </c>
      <c r="L58" s="20" t="n">
        <v>1.42468378</v>
      </c>
      <c r="M58" s="18" t="n">
        <v>0</v>
      </c>
      <c r="N58" s="20" t="n">
        <v>0</v>
      </c>
      <c r="O58" s="18" t="s">
        <v>404</v>
      </c>
      <c r="P58" s="20" t="s">
        <v>404</v>
      </c>
      <c r="Q58" s="18" t="n">
        <v>0</v>
      </c>
      <c r="R58" s="20" t="n">
        <v>0</v>
      </c>
      <c r="S58" s="18" t="n">
        <v>0</v>
      </c>
      <c r="T58" s="20" t="n">
        <v>0</v>
      </c>
      <c r="U58" s="18" t="n">
        <v>1.04834382</v>
      </c>
      <c r="V58" s="20" t="n">
        <v>0.76378217</v>
      </c>
    </row>
    <row r="59" spans="1:22">
      <c r="A59" s="15" t="s">
        <v>456</v>
      </c>
      <c r="B59" s="17" t="n">
        <v>4826</v>
      </c>
      <c r="C59" s="18">
        <f>(0.0/B59*100)</f>
        <v/>
      </c>
      <c r="D59" s="19" t="n">
        <v>4826</v>
      </c>
      <c r="E59" s="18" t="n">
        <v>38.8214758</v>
      </c>
      <c r="F59" s="20" t="n">
        <v>1.31124678</v>
      </c>
      <c r="G59" s="18" t="n">
        <v>36.0990053</v>
      </c>
      <c r="H59" s="20" t="n">
        <v>1.27523732</v>
      </c>
      <c r="I59" s="18" t="n">
        <v>16.1782588</v>
      </c>
      <c r="J59" s="20" t="n">
        <v>0.92559425</v>
      </c>
      <c r="K59" s="18" t="n">
        <v>7.80988568</v>
      </c>
      <c r="L59" s="20" t="n">
        <v>0.39266583</v>
      </c>
      <c r="M59" s="18" t="n">
        <v>0</v>
      </c>
      <c r="N59" s="20" t="n">
        <v>0</v>
      </c>
      <c r="O59" s="18" t="s">
        <v>404</v>
      </c>
      <c r="P59" s="20" t="s">
        <v>404</v>
      </c>
      <c r="Q59" s="18" t="n">
        <v>0</v>
      </c>
      <c r="R59" s="20" t="n">
        <v>0</v>
      </c>
      <c r="S59" s="18" t="n">
        <v>0</v>
      </c>
      <c r="T59" s="20" t="n">
        <v>0</v>
      </c>
      <c r="U59" s="18" t="n">
        <v>1.09137442</v>
      </c>
      <c r="V59" s="20" t="n">
        <v>0.27870016</v>
      </c>
    </row>
    <row r="60" spans="1:22">
      <c r="A60" s="15" t="s">
        <v>457</v>
      </c>
      <c r="B60" s="17" t="n">
        <v>4546</v>
      </c>
      <c r="C60" s="18">
        <f>(0.0/B60*100)</f>
        <v/>
      </c>
      <c r="D60" s="19" t="n">
        <v>4546</v>
      </c>
      <c r="E60" s="18" t="n">
        <v>37.68298044</v>
      </c>
      <c r="F60" s="20" t="n">
        <v>2.79342023</v>
      </c>
      <c r="G60" s="18" t="n">
        <v>47.84077367</v>
      </c>
      <c r="H60" s="20" t="n">
        <v>3.1653221</v>
      </c>
      <c r="I60" s="18" t="n">
        <v>9.201313109999999</v>
      </c>
      <c r="J60" s="20" t="n">
        <v>1.78353097</v>
      </c>
      <c r="K60" s="18" t="n">
        <v>2.48023942</v>
      </c>
      <c r="L60" s="20" t="n">
        <v>1.14179331</v>
      </c>
      <c r="M60" s="18" t="n">
        <v>0</v>
      </c>
      <c r="N60" s="20" t="n">
        <v>0</v>
      </c>
      <c r="O60" s="18" t="s">
        <v>404</v>
      </c>
      <c r="P60" s="20" t="s">
        <v>404</v>
      </c>
      <c r="Q60" s="18" t="n">
        <v>0</v>
      </c>
      <c r="R60" s="20" t="n">
        <v>0</v>
      </c>
      <c r="S60" s="18" t="n">
        <v>0</v>
      </c>
      <c r="T60" s="20" t="n">
        <v>0</v>
      </c>
      <c r="U60" s="18" t="n">
        <v>2.79469336</v>
      </c>
      <c r="V60" s="20" t="n">
        <v>0.9875938</v>
      </c>
    </row>
    <row r="61" spans="1:22">
      <c r="A61" s="15" t="s">
        <v>458</v>
      </c>
      <c r="B61" s="17" t="n">
        <v>6525</v>
      </c>
      <c r="C61" s="18">
        <f>(0.0/B61*100)</f>
        <v/>
      </c>
      <c r="D61" s="19" t="n">
        <v>6525</v>
      </c>
      <c r="E61" s="18" t="n">
        <v>32.86817149</v>
      </c>
      <c r="F61" s="20" t="n">
        <v>2.77816757</v>
      </c>
      <c r="G61" s="18" t="n">
        <v>55.52504081</v>
      </c>
      <c r="H61" s="20" t="n">
        <v>3.08389275</v>
      </c>
      <c r="I61" s="18" t="n">
        <v>11.18623636</v>
      </c>
      <c r="J61" s="20" t="n">
        <v>1.84105957</v>
      </c>
      <c r="K61" s="18" t="n">
        <v>0.19323019</v>
      </c>
      <c r="L61" s="20" t="n">
        <v>0.00639904</v>
      </c>
      <c r="M61" s="18" t="n">
        <v>0</v>
      </c>
      <c r="N61" s="20" t="n">
        <v>0</v>
      </c>
      <c r="O61" s="18" t="s">
        <v>404</v>
      </c>
      <c r="P61" s="20" t="s">
        <v>404</v>
      </c>
      <c r="Q61" s="18" t="n">
        <v>0</v>
      </c>
      <c r="R61" s="20" t="n">
        <v>0</v>
      </c>
      <c r="S61" s="18" t="n">
        <v>0</v>
      </c>
      <c r="T61" s="20" t="n">
        <v>0</v>
      </c>
      <c r="U61" s="18" t="n">
        <v>0.22732115</v>
      </c>
      <c r="V61" s="20" t="n">
        <v>0.23649092</v>
      </c>
    </row>
    <row r="62" spans="1:22">
      <c r="A62" s="15" t="s">
        <v>459</v>
      </c>
      <c r="B62" s="17" t="n">
        <v>4476</v>
      </c>
      <c r="C62" s="18">
        <f>(0.0/B62*100)</f>
        <v/>
      </c>
      <c r="D62" s="19" t="n">
        <v>4476</v>
      </c>
      <c r="E62" s="18" t="n">
        <v>15.50822023</v>
      </c>
      <c r="F62" s="20" t="n">
        <v>0.05330155</v>
      </c>
      <c r="G62" s="18" t="n">
        <v>32.84847565</v>
      </c>
      <c r="H62" s="20" t="n">
        <v>0.05876341</v>
      </c>
      <c r="I62" s="18" t="n">
        <v>45.24523143</v>
      </c>
      <c r="J62" s="20" t="n">
        <v>0.06602882</v>
      </c>
      <c r="K62" s="18" t="n">
        <v>6.39807269</v>
      </c>
      <c r="L62" s="20" t="n">
        <v>0.03584923</v>
      </c>
      <c r="M62" s="18" t="n">
        <v>0</v>
      </c>
      <c r="N62" s="20" t="n">
        <v>0</v>
      </c>
      <c r="O62" s="18" t="s">
        <v>404</v>
      </c>
      <c r="P62" s="20" t="s">
        <v>404</v>
      </c>
      <c r="Q62" s="18" t="n">
        <v>0</v>
      </c>
      <c r="R62" s="20" t="n">
        <v>0</v>
      </c>
      <c r="S62" s="18" t="n">
        <v>0</v>
      </c>
      <c r="T62" s="20" t="n">
        <v>0</v>
      </c>
      <c r="U62" s="18" t="n">
        <v>0</v>
      </c>
      <c r="V62" s="20" t="n">
        <v>0</v>
      </c>
    </row>
    <row r="63" spans="1:22">
      <c r="A63" s="15" t="s">
        <v>460</v>
      </c>
      <c r="B63" s="17" t="n">
        <v>5324</v>
      </c>
      <c r="C63" s="18">
        <f>(0.0/B63*100)</f>
        <v/>
      </c>
      <c r="D63" s="19" t="n">
        <v>5324</v>
      </c>
      <c r="E63" s="18" t="n">
        <v>45.0752683</v>
      </c>
      <c r="F63" s="20" t="n">
        <v>0.16874869</v>
      </c>
      <c r="G63" s="18" t="n">
        <v>33.53227823</v>
      </c>
      <c r="H63" s="20" t="n">
        <v>0.14521</v>
      </c>
      <c r="I63" s="18" t="n">
        <v>13.61001386</v>
      </c>
      <c r="J63" s="20" t="n">
        <v>0.10735271</v>
      </c>
      <c r="K63" s="18" t="n">
        <v>0</v>
      </c>
      <c r="L63" s="20" t="n">
        <v>0</v>
      </c>
      <c r="M63" s="18" t="n">
        <v>0</v>
      </c>
      <c r="N63" s="20" t="n">
        <v>0</v>
      </c>
      <c r="O63" s="18" t="s">
        <v>404</v>
      </c>
      <c r="P63" s="20" t="s">
        <v>404</v>
      </c>
      <c r="Q63" s="18" t="n">
        <v>0</v>
      </c>
      <c r="R63" s="20" t="n">
        <v>0</v>
      </c>
      <c r="S63" s="18" t="n">
        <v>0</v>
      </c>
      <c r="T63" s="20" t="n">
        <v>0</v>
      </c>
      <c r="U63" s="18" t="n">
        <v>7.78243961</v>
      </c>
      <c r="V63" s="20" t="n">
        <v>0.07499596</v>
      </c>
    </row>
    <row r="64" spans="1:22">
      <c r="A64" s="15" t="s">
        <v>461</v>
      </c>
      <c r="B64" s="17" t="n">
        <v>3634</v>
      </c>
      <c r="C64" s="18">
        <f>(27.0/B64*100)</f>
        <v/>
      </c>
      <c r="D64" s="19" t="n">
        <v>3607</v>
      </c>
      <c r="E64" s="18" t="n">
        <v>16.50560738</v>
      </c>
      <c r="F64" s="20" t="n">
        <v>0.10356899</v>
      </c>
      <c r="G64" s="18" t="n">
        <v>44.30850603</v>
      </c>
      <c r="H64" s="20" t="n">
        <v>0.10125319</v>
      </c>
      <c r="I64" s="18" t="n">
        <v>36.00546014</v>
      </c>
      <c r="J64" s="20" t="n">
        <v>0.10123615</v>
      </c>
      <c r="K64" s="18" t="n">
        <v>3.18042645</v>
      </c>
      <c r="L64" s="20" t="n">
        <v>0.03565773</v>
      </c>
      <c r="M64" s="18" t="n">
        <v>0</v>
      </c>
      <c r="N64" s="20" t="n">
        <v>0</v>
      </c>
      <c r="O64" s="18" t="s">
        <v>404</v>
      </c>
      <c r="P64" s="20" t="s">
        <v>404</v>
      </c>
      <c r="Q64" s="18" t="n">
        <v>0</v>
      </c>
      <c r="R64" s="20" t="n">
        <v>0</v>
      </c>
      <c r="S64" s="18" t="n">
        <v>0</v>
      </c>
      <c r="T64" s="20" t="n">
        <v>0</v>
      </c>
      <c r="U64" s="18" t="n">
        <v>0</v>
      </c>
      <c r="V64" s="20" t="n">
        <v>0</v>
      </c>
    </row>
    <row r="65" spans="1:22">
      <c r="A65" s="15" t="s">
        <v>462</v>
      </c>
      <c r="B65" s="17" t="n">
        <v>5325</v>
      </c>
      <c r="C65" s="18">
        <f>(0.0/B65*100)</f>
        <v/>
      </c>
      <c r="D65" s="19" t="n">
        <v>5325</v>
      </c>
      <c r="E65" s="18" t="n">
        <v>49.97143456</v>
      </c>
      <c r="F65" s="20" t="n">
        <v>3.87845996</v>
      </c>
      <c r="G65" s="18" t="n">
        <v>34.31233748</v>
      </c>
      <c r="H65" s="20" t="n">
        <v>3.84887957</v>
      </c>
      <c r="I65" s="18" t="n">
        <v>11.89482877</v>
      </c>
      <c r="J65" s="20" t="n">
        <v>2.22721446</v>
      </c>
      <c r="K65" s="18" t="n">
        <v>2.22450615</v>
      </c>
      <c r="L65" s="20" t="n">
        <v>0.99392216</v>
      </c>
      <c r="M65" s="18" t="n">
        <v>0</v>
      </c>
      <c r="N65" s="20" t="n">
        <v>0</v>
      </c>
      <c r="O65" s="18" t="s">
        <v>404</v>
      </c>
      <c r="P65" s="20" t="s">
        <v>404</v>
      </c>
      <c r="Q65" s="18" t="n">
        <v>0</v>
      </c>
      <c r="R65" s="20" t="n">
        <v>0</v>
      </c>
      <c r="S65" s="18" t="n">
        <v>0</v>
      </c>
      <c r="T65" s="20" t="n">
        <v>0</v>
      </c>
      <c r="U65" s="18" t="n">
        <v>1.59689304</v>
      </c>
      <c r="V65" s="20" t="n">
        <v>0.76357313</v>
      </c>
    </row>
    <row r="66" spans="1:22">
      <c r="A66" s="15" t="s">
        <v>463</v>
      </c>
      <c r="B66" s="17" t="n">
        <v>5665</v>
      </c>
      <c r="C66" s="18">
        <f>(0.0/B66*100)</f>
        <v/>
      </c>
      <c r="D66" s="19" t="n">
        <v>5665</v>
      </c>
      <c r="E66" s="18" t="n">
        <v>31.34850824</v>
      </c>
      <c r="F66" s="20" t="n">
        <v>0.46931953</v>
      </c>
      <c r="G66" s="18" t="n">
        <v>52.60994651</v>
      </c>
      <c r="H66" s="20" t="n">
        <v>0.49748283</v>
      </c>
      <c r="I66" s="18" t="n">
        <v>16.04154525</v>
      </c>
      <c r="J66" s="20" t="n">
        <v>0.12604497</v>
      </c>
      <c r="K66" s="18" t="n">
        <v>0</v>
      </c>
      <c r="L66" s="20" t="n">
        <v>0</v>
      </c>
      <c r="M66" s="18" t="n">
        <v>0</v>
      </c>
      <c r="N66" s="20" t="n">
        <v>0</v>
      </c>
      <c r="O66" s="18" t="s">
        <v>404</v>
      </c>
      <c r="P66" s="20" t="s">
        <v>404</v>
      </c>
      <c r="Q66" s="18" t="n">
        <v>0</v>
      </c>
      <c r="R66" s="20" t="n">
        <v>0</v>
      </c>
      <c r="S66" s="18" t="n">
        <v>0</v>
      </c>
      <c r="T66" s="20" t="n">
        <v>0</v>
      </c>
      <c r="U66" s="18" t="n">
        <v>0</v>
      </c>
      <c r="V66" s="20" t="n">
        <v>0</v>
      </c>
    </row>
    <row r="67" spans="1:22">
      <c r="A67" s="15" t="s">
        <v>464</v>
      </c>
      <c r="B67" s="17" t="n">
        <v>6971</v>
      </c>
      <c r="C67" s="18">
        <f>(0.0/B67*100)</f>
        <v/>
      </c>
      <c r="D67" s="19" t="n">
        <v>6971</v>
      </c>
      <c r="E67" s="18" t="n">
        <v>24.50112693</v>
      </c>
      <c r="F67" s="20" t="n">
        <v>2.64536157</v>
      </c>
      <c r="G67" s="18" t="n">
        <v>43.22555074</v>
      </c>
      <c r="H67" s="20" t="n">
        <v>3.32330692</v>
      </c>
      <c r="I67" s="18" t="n">
        <v>24.08064417</v>
      </c>
      <c r="J67" s="20" t="n">
        <v>2.88674118</v>
      </c>
      <c r="K67" s="18" t="n">
        <v>6.20129108</v>
      </c>
      <c r="L67" s="20" t="n">
        <v>1.51128723</v>
      </c>
      <c r="M67" s="18" t="n">
        <v>0</v>
      </c>
      <c r="N67" s="20" t="n">
        <v>0</v>
      </c>
      <c r="O67" s="18" t="s">
        <v>404</v>
      </c>
      <c r="P67" s="20" t="s">
        <v>404</v>
      </c>
      <c r="Q67" s="18" t="n">
        <v>0</v>
      </c>
      <c r="R67" s="20" t="n">
        <v>0</v>
      </c>
      <c r="S67" s="18" t="n">
        <v>0</v>
      </c>
      <c r="T67" s="20" t="n">
        <v>0</v>
      </c>
      <c r="U67" s="18" t="n">
        <v>1.99138707</v>
      </c>
      <c r="V67" s="20" t="n">
        <v>0.8427320700000001</v>
      </c>
    </row>
    <row r="68" spans="1:22">
      <c r="A68" s="15" t="s">
        <v>465</v>
      </c>
      <c r="B68" s="17" t="n">
        <v>12083</v>
      </c>
      <c r="C68" s="18">
        <f>(0.0/B68*100)</f>
        <v/>
      </c>
      <c r="D68" s="19" t="n">
        <v>12083</v>
      </c>
      <c r="E68" s="18" t="n">
        <v>57.60016693</v>
      </c>
      <c r="F68" s="20" t="n">
        <v>0.09911892</v>
      </c>
      <c r="G68" s="18" t="n">
        <v>34.79545745</v>
      </c>
      <c r="H68" s="20" t="n">
        <v>0.1063977</v>
      </c>
      <c r="I68" s="18" t="n">
        <v>5.34183071</v>
      </c>
      <c r="J68" s="20" t="n">
        <v>0.04203802</v>
      </c>
      <c r="K68" s="18" t="n">
        <v>1.03283101</v>
      </c>
      <c r="L68" s="20" t="n">
        <v>0.02278087</v>
      </c>
      <c r="M68" s="18" t="n">
        <v>0</v>
      </c>
      <c r="N68" s="20" t="n">
        <v>0</v>
      </c>
      <c r="O68" s="18" t="s">
        <v>404</v>
      </c>
      <c r="P68" s="20" t="s">
        <v>404</v>
      </c>
      <c r="Q68" s="18" t="n">
        <v>0</v>
      </c>
      <c r="R68" s="20" t="n">
        <v>0</v>
      </c>
      <c r="S68" s="18" t="n">
        <v>0</v>
      </c>
      <c r="T68" s="20" t="n">
        <v>0</v>
      </c>
      <c r="U68" s="18" t="n">
        <v>1.2297139</v>
      </c>
      <c r="V68" s="20" t="n">
        <v>0.03252671</v>
      </c>
    </row>
    <row r="69" spans="1:22">
      <c r="A69" s="15" t="s">
        <v>466</v>
      </c>
      <c r="B69" s="17" t="n">
        <v>4876</v>
      </c>
      <c r="C69" s="18">
        <f>(0.0/B69*100)</f>
        <v/>
      </c>
      <c r="D69" s="19" t="n">
        <v>4876</v>
      </c>
      <c r="E69" s="18" t="n">
        <v>60.29437996</v>
      </c>
      <c r="F69" s="20" t="n">
        <v>3.3057119</v>
      </c>
      <c r="G69" s="18" t="n">
        <v>34.81170286</v>
      </c>
      <c r="H69" s="20" t="n">
        <v>3.20486948</v>
      </c>
      <c r="I69" s="18" t="n">
        <v>4.74088844</v>
      </c>
      <c r="J69" s="20" t="n">
        <v>1.73598406</v>
      </c>
      <c r="K69" s="18" t="n">
        <v>0.15302873</v>
      </c>
      <c r="L69" s="20" t="n">
        <v>0.1528307</v>
      </c>
      <c r="M69" s="18" t="n">
        <v>0</v>
      </c>
      <c r="N69" s="20" t="n">
        <v>0</v>
      </c>
      <c r="O69" s="18" t="s">
        <v>404</v>
      </c>
      <c r="P69" s="20" t="s">
        <v>404</v>
      </c>
      <c r="Q69" s="18" t="n">
        <v>0</v>
      </c>
      <c r="R69" s="20" t="n">
        <v>0</v>
      </c>
      <c r="S69" s="18" t="n">
        <v>0</v>
      </c>
      <c r="T69" s="20" t="n">
        <v>0</v>
      </c>
      <c r="U69" s="18" t="n">
        <v>0</v>
      </c>
      <c r="V69" s="20" t="n">
        <v>0</v>
      </c>
    </row>
    <row r="70" spans="1:22">
      <c r="A70" s="15" t="s">
        <v>467</v>
      </c>
      <c r="B70" s="17" t="n">
        <v>6036</v>
      </c>
      <c r="C70" s="18">
        <f>(0.0/B70*100)</f>
        <v/>
      </c>
      <c r="D70" s="19" t="n">
        <v>6036</v>
      </c>
      <c r="E70" s="18" t="n">
        <v>27.89500395</v>
      </c>
      <c r="F70" s="20" t="n">
        <v>3.39471786</v>
      </c>
      <c r="G70" s="18" t="n">
        <v>29.4836631</v>
      </c>
      <c r="H70" s="20" t="n">
        <v>3.10315792</v>
      </c>
      <c r="I70" s="18" t="n">
        <v>29.07358431</v>
      </c>
      <c r="J70" s="20" t="n">
        <v>3.64461637</v>
      </c>
      <c r="K70" s="18" t="n">
        <v>11.25370714</v>
      </c>
      <c r="L70" s="20" t="n">
        <v>2.1205385</v>
      </c>
      <c r="M70" s="18" t="n">
        <v>0</v>
      </c>
      <c r="N70" s="20" t="n">
        <v>0</v>
      </c>
      <c r="O70" s="18" t="s">
        <v>404</v>
      </c>
      <c r="P70" s="20" t="s">
        <v>404</v>
      </c>
      <c r="Q70" s="18" t="n">
        <v>0</v>
      </c>
      <c r="R70" s="20" t="n">
        <v>0</v>
      </c>
      <c r="S70" s="18" t="n">
        <v>0</v>
      </c>
      <c r="T70" s="20" t="n">
        <v>0</v>
      </c>
      <c r="U70" s="18" t="n">
        <v>2.29404151</v>
      </c>
      <c r="V70" s="20" t="n">
        <v>0.88409229</v>
      </c>
    </row>
    <row r="71" spans="1:22">
      <c r="A71" s="15" t="s">
        <v>468</v>
      </c>
      <c r="B71" s="17" t="n">
        <v>6115</v>
      </c>
      <c r="C71" s="18">
        <f>(0.0/B71*100)</f>
        <v/>
      </c>
      <c r="D71" s="19" t="n">
        <v>6115</v>
      </c>
      <c r="E71" s="18" t="n">
        <v>13.08978164</v>
      </c>
      <c r="F71" s="20" t="n">
        <v>0.94748838</v>
      </c>
      <c r="G71" s="18" t="n">
        <v>60.42329795</v>
      </c>
      <c r="H71" s="20" t="n">
        <v>1.28607211</v>
      </c>
      <c r="I71" s="18" t="n">
        <v>26.1299931</v>
      </c>
      <c r="J71" s="20" t="n">
        <v>0.67162132</v>
      </c>
      <c r="K71" s="18" t="n">
        <v>0.35692731</v>
      </c>
      <c r="L71" s="20" t="n">
        <v>0.02028633</v>
      </c>
      <c r="M71" s="18" t="n">
        <v>0</v>
      </c>
      <c r="N71" s="20" t="n">
        <v>0</v>
      </c>
      <c r="O71" s="18" t="s">
        <v>404</v>
      </c>
      <c r="P71" s="20" t="s">
        <v>404</v>
      </c>
      <c r="Q71" s="18" t="n">
        <v>0</v>
      </c>
      <c r="R71" s="20" t="n">
        <v>0</v>
      </c>
      <c r="S71" s="18" t="n">
        <v>0</v>
      </c>
      <c r="T71" s="20" t="n">
        <v>0</v>
      </c>
      <c r="U71" s="18" t="n">
        <v>0</v>
      </c>
      <c r="V71" s="20" t="n">
        <v>0</v>
      </c>
    </row>
    <row r="72" spans="1:22">
      <c r="A72" s="15" t="s">
        <v>469</v>
      </c>
      <c r="B72" s="17" t="n">
        <v>7708</v>
      </c>
      <c r="C72" s="18">
        <f>(0.0/B72*100)</f>
        <v/>
      </c>
      <c r="D72" s="19" t="n">
        <v>7708</v>
      </c>
      <c r="E72" s="18" t="n">
        <v>21.49474204</v>
      </c>
      <c r="F72" s="20" t="n">
        <v>3.2469774</v>
      </c>
      <c r="G72" s="18" t="n">
        <v>49.62598633</v>
      </c>
      <c r="H72" s="20" t="n">
        <v>3.46558333</v>
      </c>
      <c r="I72" s="18" t="n">
        <v>23.1714942</v>
      </c>
      <c r="J72" s="20" t="n">
        <v>2.92873631</v>
      </c>
      <c r="K72" s="18" t="n">
        <v>3.79269481</v>
      </c>
      <c r="L72" s="20" t="n">
        <v>1.61421633</v>
      </c>
      <c r="M72" s="18" t="n">
        <v>0</v>
      </c>
      <c r="N72" s="20" t="n">
        <v>0</v>
      </c>
      <c r="O72" s="18" t="s">
        <v>404</v>
      </c>
      <c r="P72" s="20" t="s">
        <v>404</v>
      </c>
      <c r="Q72" s="18" t="n">
        <v>0</v>
      </c>
      <c r="R72" s="20" t="n">
        <v>0</v>
      </c>
      <c r="S72" s="18" t="n">
        <v>0</v>
      </c>
      <c r="T72" s="20" t="n">
        <v>0</v>
      </c>
      <c r="U72" s="18" t="n">
        <v>1.91508262</v>
      </c>
      <c r="V72" s="20" t="n">
        <v>0.9033902</v>
      </c>
    </row>
    <row r="73" spans="1:22">
      <c r="A73" s="15" t="s">
        <v>470</v>
      </c>
      <c r="B73" s="17" t="n">
        <v>8249</v>
      </c>
      <c r="C73" s="18">
        <f>(0.0/B73*100)</f>
        <v/>
      </c>
      <c r="D73" s="19" t="n">
        <v>8249</v>
      </c>
      <c r="E73" s="18" t="n">
        <v>52.27063126</v>
      </c>
      <c r="F73" s="20" t="n">
        <v>3.94042824</v>
      </c>
      <c r="G73" s="18" t="n">
        <v>31.36323308</v>
      </c>
      <c r="H73" s="20" t="n">
        <v>3.77175737</v>
      </c>
      <c r="I73" s="18" t="n">
        <v>12.74024297</v>
      </c>
      <c r="J73" s="20" t="n">
        <v>2.86087535</v>
      </c>
      <c r="K73" s="18" t="n">
        <v>1.25922495</v>
      </c>
      <c r="L73" s="20" t="n">
        <v>0.8877914</v>
      </c>
      <c r="M73" s="18" t="n">
        <v>0</v>
      </c>
      <c r="N73" s="20" t="n">
        <v>0</v>
      </c>
      <c r="O73" s="18" t="s">
        <v>404</v>
      </c>
      <c r="P73" s="20" t="s">
        <v>404</v>
      </c>
      <c r="Q73" s="18" t="n">
        <v>0</v>
      </c>
      <c r="R73" s="20" t="n">
        <v>0</v>
      </c>
      <c r="S73" s="18" t="n">
        <v>0</v>
      </c>
      <c r="T73" s="20" t="n">
        <v>0</v>
      </c>
      <c r="U73" s="18" t="n">
        <v>2.36666774</v>
      </c>
      <c r="V73" s="20" t="n">
        <v>1.11529969</v>
      </c>
    </row>
    <row r="74" spans="1:22">
      <c r="A74" s="15" t="s">
        <v>471</v>
      </c>
      <c r="B74" s="17" t="n">
        <v>4692</v>
      </c>
      <c r="C74" s="18">
        <f>(484.0/B74*100)</f>
        <v/>
      </c>
      <c r="D74" s="19" t="n">
        <v>4208</v>
      </c>
      <c r="E74" s="18" t="n">
        <v>2.35204286</v>
      </c>
      <c r="F74" s="20" t="n">
        <v>0.07032055</v>
      </c>
      <c r="G74" s="18" t="n">
        <v>38.67198721</v>
      </c>
      <c r="H74" s="20" t="n">
        <v>0.25425797</v>
      </c>
      <c r="I74" s="18" t="n">
        <v>50.51675105</v>
      </c>
      <c r="J74" s="20" t="n">
        <v>0.24814473</v>
      </c>
      <c r="K74" s="18" t="n">
        <v>7.61735648</v>
      </c>
      <c r="L74" s="20" t="n">
        <v>0.16274425</v>
      </c>
      <c r="M74" s="18" t="n">
        <v>0</v>
      </c>
      <c r="N74" s="20" t="n">
        <v>0</v>
      </c>
      <c r="O74" s="18" t="s">
        <v>404</v>
      </c>
      <c r="P74" s="20" t="s">
        <v>404</v>
      </c>
      <c r="Q74" s="18" t="n">
        <v>0</v>
      </c>
      <c r="R74" s="20" t="n">
        <v>0</v>
      </c>
      <c r="S74" s="18" t="n">
        <v>0</v>
      </c>
      <c r="T74" s="20" t="n">
        <v>0</v>
      </c>
      <c r="U74" s="18" t="n">
        <v>0.8418624</v>
      </c>
      <c r="V74" s="20" t="n">
        <v>0.01966131</v>
      </c>
    </row>
    <row r="75" spans="1:22">
      <c r="A75" s="15" t="s">
        <v>472</v>
      </c>
      <c r="B75" s="17" t="n">
        <v>5375</v>
      </c>
      <c r="C75" s="18">
        <f>(483.0/B75*100)</f>
        <v/>
      </c>
      <c r="D75" s="19" t="n">
        <v>4892</v>
      </c>
      <c r="E75" s="18" t="n">
        <v>20.8519319</v>
      </c>
      <c r="F75" s="20" t="n">
        <v>3.77742359</v>
      </c>
      <c r="G75" s="18" t="n">
        <v>44.83216668</v>
      </c>
      <c r="H75" s="20" t="n">
        <v>4.40259807</v>
      </c>
      <c r="I75" s="18" t="n">
        <v>20.09008797</v>
      </c>
      <c r="J75" s="20" t="n">
        <v>3.21150358</v>
      </c>
      <c r="K75" s="18" t="n">
        <v>2.60272172</v>
      </c>
      <c r="L75" s="20" t="n">
        <v>1.30426013</v>
      </c>
      <c r="M75" s="18" t="n">
        <v>0</v>
      </c>
      <c r="N75" s="20" t="n">
        <v>0</v>
      </c>
      <c r="O75" s="18" t="s">
        <v>404</v>
      </c>
      <c r="P75" s="20" t="s">
        <v>404</v>
      </c>
      <c r="Q75" s="18" t="n">
        <v>0</v>
      </c>
      <c r="R75" s="20" t="n">
        <v>0</v>
      </c>
      <c r="S75" s="18" t="n">
        <v>0</v>
      </c>
      <c r="T75" s="20" t="n">
        <v>0</v>
      </c>
      <c r="U75" s="18" t="n">
        <v>11.62309173</v>
      </c>
      <c r="V75" s="20" t="n">
        <v>2.80013623</v>
      </c>
    </row>
    <row r="76" spans="1:22">
      <c r="A76" s="15" t="s">
        <v>473</v>
      </c>
      <c r="B76" s="17" t="n">
        <v>14167</v>
      </c>
      <c r="C76" s="18">
        <f>(1400.0/B76*100)</f>
        <v/>
      </c>
      <c r="D76" s="19" t="n">
        <v>12767</v>
      </c>
      <c r="E76" s="18" t="n">
        <v>36.54238478</v>
      </c>
      <c r="F76" s="20" t="n">
        <v>2.40524831</v>
      </c>
      <c r="G76" s="18" t="n">
        <v>40.89252581</v>
      </c>
      <c r="H76" s="20" t="n">
        <v>2.43503731</v>
      </c>
      <c r="I76" s="18" t="n">
        <v>12.47828617</v>
      </c>
      <c r="J76" s="20" t="n">
        <v>1.49299532</v>
      </c>
      <c r="K76" s="18" t="n">
        <v>4.24277059</v>
      </c>
      <c r="L76" s="20" t="n">
        <v>1.546984</v>
      </c>
      <c r="M76" s="18" t="n">
        <v>0</v>
      </c>
      <c r="N76" s="20" t="n">
        <v>0</v>
      </c>
      <c r="O76" s="18" t="s">
        <v>404</v>
      </c>
      <c r="P76" s="20" t="s">
        <v>404</v>
      </c>
      <c r="Q76" s="18" t="n">
        <v>0</v>
      </c>
      <c r="R76" s="20" t="n">
        <v>0</v>
      </c>
      <c r="S76" s="18" t="n">
        <v>0</v>
      </c>
      <c r="T76" s="20" t="n">
        <v>0</v>
      </c>
      <c r="U76" s="18" t="n">
        <v>5.84403265</v>
      </c>
      <c r="V76" s="20" t="n">
        <v>1.43912486</v>
      </c>
    </row>
    <row r="77" spans="1:22">
      <c r="A77" s="15" t="s">
        <v>474</v>
      </c>
      <c r="B77" s="17" t="n">
        <v>6062</v>
      </c>
      <c r="C77" s="18">
        <f>(0.0/B77*100)</f>
        <v/>
      </c>
      <c r="D77" s="19" t="n">
        <v>6062</v>
      </c>
      <c r="E77" s="18" t="n">
        <v>24.89068714</v>
      </c>
      <c r="F77" s="20" t="n">
        <v>2.64103522</v>
      </c>
      <c r="G77" s="18" t="n">
        <v>45.11450994</v>
      </c>
      <c r="H77" s="20" t="n">
        <v>3.44525923</v>
      </c>
      <c r="I77" s="18" t="n">
        <v>26.57525493</v>
      </c>
      <c r="J77" s="20" t="n">
        <v>2.72464308</v>
      </c>
      <c r="K77" s="18" t="n">
        <v>3.41954798</v>
      </c>
      <c r="L77" s="20" t="n">
        <v>1.26634236</v>
      </c>
      <c r="M77" s="18" t="n">
        <v>0</v>
      </c>
      <c r="N77" s="20" t="n">
        <v>0</v>
      </c>
      <c r="O77" s="18" t="s">
        <v>404</v>
      </c>
      <c r="P77" s="20" t="s">
        <v>404</v>
      </c>
      <c r="Q77" s="18" t="n">
        <v>0</v>
      </c>
      <c r="R77" s="20" t="n">
        <v>0</v>
      </c>
      <c r="S77" s="18" t="n">
        <v>0</v>
      </c>
      <c r="T77" s="20" t="n">
        <v>0</v>
      </c>
      <c r="U77" s="18" t="n">
        <v>0</v>
      </c>
      <c r="V77" s="20" t="n">
        <v>0</v>
      </c>
    </row>
    <row r="78" spans="1:22">
      <c r="A78" s="15" t="s">
        <v>475</v>
      </c>
      <c r="B78" s="17" t="n">
        <v>5826</v>
      </c>
      <c r="C78" s="18">
        <f>(0.0/B78*100)</f>
        <v/>
      </c>
      <c r="D78" s="19" t="n">
        <v>5826</v>
      </c>
      <c r="E78" s="18" t="n">
        <v>30.33405795</v>
      </c>
      <c r="F78" s="20" t="n">
        <v>3.75568252</v>
      </c>
      <c r="G78" s="18" t="n">
        <v>52.84754224</v>
      </c>
      <c r="H78" s="20" t="n">
        <v>3.81378508</v>
      </c>
      <c r="I78" s="18" t="n">
        <v>15.61857465</v>
      </c>
      <c r="J78" s="20" t="n">
        <v>3.21884158</v>
      </c>
      <c r="K78" s="18" t="n">
        <v>0</v>
      </c>
      <c r="L78" s="20" t="n">
        <v>0</v>
      </c>
      <c r="M78" s="18" t="n">
        <v>0</v>
      </c>
      <c r="N78" s="20" t="n">
        <v>0</v>
      </c>
      <c r="O78" s="18" t="s">
        <v>404</v>
      </c>
      <c r="P78" s="20" t="s">
        <v>404</v>
      </c>
      <c r="Q78" s="18" t="n">
        <v>0</v>
      </c>
      <c r="R78" s="20" t="n">
        <v>0</v>
      </c>
      <c r="S78" s="18" t="n">
        <v>0</v>
      </c>
      <c r="T78" s="20" t="n">
        <v>0</v>
      </c>
      <c r="U78" s="18" t="n">
        <v>1.19982517</v>
      </c>
      <c r="V78" s="20" t="n">
        <v>0.84342578</v>
      </c>
    </row>
    <row customHeight="1" ht="25" r="79" spans="1:22">
      <c r="A79" s="15" t="s">
        <v>476</v>
      </c>
      <c r="B79" s="17" t="n">
        <v>1657</v>
      </c>
      <c r="C79" s="18">
        <f>(21.0/B79*100)</f>
        <v/>
      </c>
      <c r="D79" s="19" t="n">
        <v>1636</v>
      </c>
      <c r="E79" s="18" t="n">
        <v>16.50265358</v>
      </c>
      <c r="F79" s="20" t="n">
        <v>3.9623309</v>
      </c>
      <c r="G79" s="18" t="n">
        <v>62.47039546</v>
      </c>
      <c r="H79" s="20" t="n">
        <v>6.93170266</v>
      </c>
      <c r="I79" s="18" t="n">
        <v>15.94437253</v>
      </c>
      <c r="J79" s="20" t="n">
        <v>5.98710752</v>
      </c>
      <c r="K79" s="18" t="n">
        <v>2.27145752</v>
      </c>
      <c r="L79" s="20" t="n">
        <v>2.20698172</v>
      </c>
      <c r="M79" s="18" t="n">
        <v>0</v>
      </c>
      <c r="N79" s="20" t="n">
        <v>0</v>
      </c>
      <c r="O79" s="18" t="s">
        <v>404</v>
      </c>
      <c r="P79" s="20" t="s">
        <v>404</v>
      </c>
      <c r="Q79" s="18" t="n">
        <v>0</v>
      </c>
      <c r="R79" s="20" t="n">
        <v>0</v>
      </c>
      <c r="S79" s="18" t="n">
        <v>0</v>
      </c>
      <c r="T79" s="20" t="n">
        <v>0</v>
      </c>
      <c r="U79" s="18" t="n">
        <v>2.81112092</v>
      </c>
      <c r="V79" s="20" t="n">
        <v>2.17306499</v>
      </c>
    </row>
    <row r="80" spans="1:22">
      <c r="A80" s="15" t="s">
        <v>477</v>
      </c>
      <c r="B80" s="17" t="n">
        <v>7841</v>
      </c>
      <c r="C80" s="18">
        <f>(0.0/B80*100)</f>
        <v/>
      </c>
      <c r="D80" s="19" t="n">
        <v>7841</v>
      </c>
      <c r="E80" s="18" t="n">
        <v>21.36193364</v>
      </c>
      <c r="F80" s="20" t="n">
        <v>2.91500828</v>
      </c>
      <c r="G80" s="18" t="n">
        <v>33.84147983</v>
      </c>
      <c r="H80" s="20" t="n">
        <v>3.59226179</v>
      </c>
      <c r="I80" s="18" t="n">
        <v>26.68118731</v>
      </c>
      <c r="J80" s="20" t="n">
        <v>3.06907639</v>
      </c>
      <c r="K80" s="18" t="n">
        <v>18.11539922</v>
      </c>
      <c r="L80" s="20" t="n">
        <v>2.56265926</v>
      </c>
      <c r="M80" s="18" t="n">
        <v>0</v>
      </c>
      <c r="N80" s="20" t="n">
        <v>0</v>
      </c>
      <c r="O80" s="18" t="s">
        <v>404</v>
      </c>
      <c r="P80" s="20" t="s">
        <v>404</v>
      </c>
      <c r="Q80" s="18" t="n">
        <v>0</v>
      </c>
      <c r="R80" s="20" t="n">
        <v>0</v>
      </c>
      <c r="S80" s="18" t="n">
        <v>0</v>
      </c>
      <c r="T80" s="20" t="n">
        <v>0</v>
      </c>
      <c r="U80" s="18" t="n">
        <v>0</v>
      </c>
      <c r="V80" s="20" t="n">
        <v>0</v>
      </c>
    </row>
    <row r="81" spans="1:22">
      <c r="A81" s="21" t="s">
        <v>478</v>
      </c>
      <c r="B81" s="17" t="n">
        <v>8861</v>
      </c>
      <c r="C81" s="18">
        <f>(0.0/B81*100)</f>
        <v/>
      </c>
      <c r="D81" s="19" t="n">
        <v>8861</v>
      </c>
      <c r="E81" s="18" t="n">
        <v>37.96390388</v>
      </c>
      <c r="F81" s="20" t="n">
        <v>4.09463079</v>
      </c>
      <c r="G81" s="18" t="n">
        <v>50.33391336</v>
      </c>
      <c r="H81" s="20" t="n">
        <v>4.07209507</v>
      </c>
      <c r="I81" s="18" t="n">
        <v>9.50038065</v>
      </c>
      <c r="J81" s="20" t="n">
        <v>2.68762329</v>
      </c>
      <c r="K81" s="18" t="n">
        <v>2.1568954</v>
      </c>
      <c r="L81" s="20" t="n">
        <v>1.04317657</v>
      </c>
      <c r="M81" s="18" t="n">
        <v>0</v>
      </c>
      <c r="N81" s="20" t="n">
        <v>0</v>
      </c>
      <c r="O81" s="18" t="s">
        <v>404</v>
      </c>
      <c r="P81" s="20" t="s">
        <v>404</v>
      </c>
      <c r="Q81" s="18" t="n">
        <v>0</v>
      </c>
      <c r="R81" s="20" t="n">
        <v>0</v>
      </c>
      <c r="S81" s="18" t="n">
        <v>0</v>
      </c>
      <c r="T81" s="20" t="n">
        <v>0</v>
      </c>
      <c r="U81" s="18" t="n">
        <v>0.04490671</v>
      </c>
      <c r="V81" s="20" t="n">
        <v>0.00101889</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714</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21.21775553</v>
      </c>
      <c r="F7" s="20" t="n">
        <v>1.40444326</v>
      </c>
      <c r="G7" s="18" t="n">
        <v>59.65358188</v>
      </c>
      <c r="H7" s="20" t="n">
        <v>1.97712483</v>
      </c>
      <c r="I7" s="18" t="n">
        <v>15.92793631</v>
      </c>
      <c r="J7" s="20" t="n">
        <v>1.55117042</v>
      </c>
      <c r="K7" s="18" t="n">
        <v>0.75621675</v>
      </c>
      <c r="L7" s="20" t="n">
        <v>0.28330965</v>
      </c>
      <c r="M7" s="18" t="n">
        <v>0</v>
      </c>
      <c r="N7" s="20" t="n">
        <v>0</v>
      </c>
      <c r="O7" s="18" t="s">
        <v>404</v>
      </c>
      <c r="P7" s="20" t="s">
        <v>404</v>
      </c>
      <c r="Q7" s="18" t="n">
        <v>0</v>
      </c>
      <c r="R7" s="20" t="n">
        <v>0</v>
      </c>
      <c r="S7" s="18" t="n">
        <v>0</v>
      </c>
      <c r="T7" s="20" t="n">
        <v>0</v>
      </c>
      <c r="U7" s="18" t="n">
        <v>2.44450952</v>
      </c>
      <c r="V7" s="20" t="n">
        <v>0.63839409</v>
      </c>
    </row>
    <row r="8" spans="1:22">
      <c r="A8" s="15" t="s">
        <v>405</v>
      </c>
      <c r="B8" s="17" t="n">
        <v>7007</v>
      </c>
      <c r="C8" s="18">
        <f>(0.0/B8*100)</f>
        <v/>
      </c>
      <c r="D8" s="19" t="n">
        <v>7007</v>
      </c>
      <c r="E8" s="18" t="n">
        <v>31.33541665</v>
      </c>
      <c r="F8" s="20" t="n">
        <v>2.82121453</v>
      </c>
      <c r="G8" s="18" t="n">
        <v>49.71657858</v>
      </c>
      <c r="H8" s="20" t="n">
        <v>3.40545191</v>
      </c>
      <c r="I8" s="18" t="n">
        <v>14.45300854</v>
      </c>
      <c r="J8" s="20" t="n">
        <v>2.32126599</v>
      </c>
      <c r="K8" s="18" t="n">
        <v>1.78731069</v>
      </c>
      <c r="L8" s="20" t="n">
        <v>0.95158691</v>
      </c>
      <c r="M8" s="18" t="n">
        <v>0</v>
      </c>
      <c r="N8" s="20" t="n">
        <v>0</v>
      </c>
      <c r="O8" s="18" t="s">
        <v>404</v>
      </c>
      <c r="P8" s="20" t="s">
        <v>404</v>
      </c>
      <c r="Q8" s="18" t="n">
        <v>0</v>
      </c>
      <c r="R8" s="20" t="n">
        <v>0</v>
      </c>
      <c r="S8" s="18" t="n">
        <v>0</v>
      </c>
      <c r="T8" s="20" t="n">
        <v>0</v>
      </c>
      <c r="U8" s="18" t="n">
        <v>2.70768553</v>
      </c>
      <c r="V8" s="20" t="n">
        <v>1.16326196</v>
      </c>
    </row>
    <row r="9" spans="1:22">
      <c r="A9" s="15" t="s">
        <v>406</v>
      </c>
      <c r="B9" s="17" t="n">
        <v>9651</v>
      </c>
      <c r="C9" s="18">
        <f>(200.0/B9*100)</f>
        <v/>
      </c>
      <c r="D9" s="19" t="n">
        <v>9451</v>
      </c>
      <c r="E9" s="18" t="n">
        <v>7.85420566</v>
      </c>
      <c r="F9" s="20" t="n">
        <v>1.64270768</v>
      </c>
      <c r="G9" s="18" t="n">
        <v>51.37853882</v>
      </c>
      <c r="H9" s="20" t="n">
        <v>3.60878354</v>
      </c>
      <c r="I9" s="18" t="n">
        <v>30.49395787</v>
      </c>
      <c r="J9" s="20" t="n">
        <v>2.92420263</v>
      </c>
      <c r="K9" s="18" t="n">
        <v>2.27361728</v>
      </c>
      <c r="L9" s="20" t="n">
        <v>0.93978101</v>
      </c>
      <c r="M9" s="18" t="n">
        <v>0</v>
      </c>
      <c r="N9" s="20" t="n">
        <v>0</v>
      </c>
      <c r="O9" s="18" t="s">
        <v>404</v>
      </c>
      <c r="P9" s="20" t="s">
        <v>404</v>
      </c>
      <c r="Q9" s="18" t="n">
        <v>0</v>
      </c>
      <c r="R9" s="20" t="n">
        <v>0</v>
      </c>
      <c r="S9" s="18" t="n">
        <v>0</v>
      </c>
      <c r="T9" s="20" t="n">
        <v>0</v>
      </c>
      <c r="U9" s="18" t="n">
        <v>7.99968037</v>
      </c>
      <c r="V9" s="20" t="n">
        <v>1.95673041</v>
      </c>
    </row>
    <row r="10" spans="1:22">
      <c r="A10" s="15" t="s">
        <v>407</v>
      </c>
      <c r="B10" s="17" t="n">
        <v>20058</v>
      </c>
      <c r="C10" s="18">
        <f>(3134.0/B10*100)</f>
        <v/>
      </c>
      <c r="D10" s="19" t="n">
        <v>16924</v>
      </c>
      <c r="E10" s="18" t="n">
        <v>27.53798275</v>
      </c>
      <c r="F10" s="20" t="n">
        <v>2.35435508</v>
      </c>
      <c r="G10" s="18" t="n">
        <v>61.75596133</v>
      </c>
      <c r="H10" s="20" t="n">
        <v>2.83745366</v>
      </c>
      <c r="I10" s="18" t="n">
        <v>9.124332649999999</v>
      </c>
      <c r="J10" s="20" t="n">
        <v>1.78422936</v>
      </c>
      <c r="K10" s="18" t="n">
        <v>0.45858706</v>
      </c>
      <c r="L10" s="20" t="n">
        <v>0.4575123</v>
      </c>
      <c r="M10" s="18" t="n">
        <v>0</v>
      </c>
      <c r="N10" s="20" t="n">
        <v>0</v>
      </c>
      <c r="O10" s="18" t="s">
        <v>404</v>
      </c>
      <c r="P10" s="20" t="s">
        <v>404</v>
      </c>
      <c r="Q10" s="18" t="n">
        <v>0</v>
      </c>
      <c r="R10" s="20" t="n">
        <v>0</v>
      </c>
      <c r="S10" s="18" t="n">
        <v>0</v>
      </c>
      <c r="T10" s="20" t="n">
        <v>0</v>
      </c>
      <c r="U10" s="18" t="n">
        <v>1.12313621</v>
      </c>
      <c r="V10" s="20" t="n">
        <v>0.60456718</v>
      </c>
    </row>
    <row r="11" spans="1:22">
      <c r="A11" s="15" t="s">
        <v>408</v>
      </c>
      <c r="B11" s="17" t="n">
        <v>7053</v>
      </c>
      <c r="C11" s="18">
        <f>(212.0/B11*100)</f>
        <v/>
      </c>
      <c r="D11" s="19" t="n">
        <v>6841</v>
      </c>
      <c r="E11" s="18" t="n">
        <v>10.57643465</v>
      </c>
      <c r="F11" s="20" t="n">
        <v>2.10944469</v>
      </c>
      <c r="G11" s="18" t="n">
        <v>52.9602029</v>
      </c>
      <c r="H11" s="20" t="n">
        <v>3.82526164</v>
      </c>
      <c r="I11" s="18" t="n">
        <v>23.41952755</v>
      </c>
      <c r="J11" s="20" t="n">
        <v>3.5884181</v>
      </c>
      <c r="K11" s="18" t="n">
        <v>11.371235</v>
      </c>
      <c r="L11" s="20" t="n">
        <v>2.61754915</v>
      </c>
      <c r="M11" s="18" t="n">
        <v>0</v>
      </c>
      <c r="N11" s="20" t="n">
        <v>0</v>
      </c>
      <c r="O11" s="18" t="s">
        <v>404</v>
      </c>
      <c r="P11" s="20" t="s">
        <v>404</v>
      </c>
      <c r="Q11" s="18" t="n">
        <v>0</v>
      </c>
      <c r="R11" s="20" t="n">
        <v>0</v>
      </c>
      <c r="S11" s="18" t="n">
        <v>0</v>
      </c>
      <c r="T11" s="20" t="n">
        <v>0</v>
      </c>
      <c r="U11" s="18" t="n">
        <v>1.67259989</v>
      </c>
      <c r="V11" s="20" t="n">
        <v>1.26331347</v>
      </c>
    </row>
    <row r="12" spans="1:22">
      <c r="A12" s="15" t="s">
        <v>409</v>
      </c>
      <c r="B12" s="17" t="n">
        <v>6894</v>
      </c>
      <c r="C12" s="18">
        <f>(106.0/B12*100)</f>
        <v/>
      </c>
      <c r="D12" s="19" t="n">
        <v>6788</v>
      </c>
      <c r="E12" s="18" t="n">
        <v>31.93686056</v>
      </c>
      <c r="F12" s="20" t="n">
        <v>2.86010686</v>
      </c>
      <c r="G12" s="18" t="n">
        <v>55.19974743</v>
      </c>
      <c r="H12" s="20" t="n">
        <v>3.169653</v>
      </c>
      <c r="I12" s="18" t="n">
        <v>12.16781509</v>
      </c>
      <c r="J12" s="20" t="n">
        <v>2.16456029</v>
      </c>
      <c r="K12" s="18" t="n">
        <v>0.28944736</v>
      </c>
      <c r="L12" s="20" t="n">
        <v>0.30105222</v>
      </c>
      <c r="M12" s="18" t="n">
        <v>0</v>
      </c>
      <c r="N12" s="20" t="n">
        <v>0</v>
      </c>
      <c r="O12" s="18" t="s">
        <v>404</v>
      </c>
      <c r="P12" s="20" t="s">
        <v>404</v>
      </c>
      <c r="Q12" s="18" t="n">
        <v>0</v>
      </c>
      <c r="R12" s="20" t="n">
        <v>0</v>
      </c>
      <c r="S12" s="18" t="n">
        <v>0</v>
      </c>
      <c r="T12" s="20" t="n">
        <v>0</v>
      </c>
      <c r="U12" s="18" t="n">
        <v>0.40612955</v>
      </c>
      <c r="V12" s="20" t="n">
        <v>0.36544958</v>
      </c>
    </row>
    <row r="13" spans="1:22">
      <c r="A13" s="15" t="s">
        <v>410</v>
      </c>
      <c r="B13" s="17" t="n">
        <v>7161</v>
      </c>
      <c r="C13" s="18">
        <f>(1175.0/B13*100)</f>
        <v/>
      </c>
      <c r="D13" s="19" t="n">
        <v>5986</v>
      </c>
      <c r="E13" s="18" t="n">
        <v>12.61035644</v>
      </c>
      <c r="F13" s="20" t="n">
        <v>2.43131773</v>
      </c>
      <c r="G13" s="18" t="n">
        <v>56.21405834</v>
      </c>
      <c r="H13" s="20" t="n">
        <v>3.71911199</v>
      </c>
      <c r="I13" s="18" t="n">
        <v>24.47597562</v>
      </c>
      <c r="J13" s="20" t="n">
        <v>2.99331415</v>
      </c>
      <c r="K13" s="18" t="n">
        <v>1.31648565</v>
      </c>
      <c r="L13" s="20" t="n">
        <v>1.06879047</v>
      </c>
      <c r="M13" s="18" t="n">
        <v>0</v>
      </c>
      <c r="N13" s="20" t="n">
        <v>0</v>
      </c>
      <c r="O13" s="18" t="s">
        <v>404</v>
      </c>
      <c r="P13" s="20" t="s">
        <v>404</v>
      </c>
      <c r="Q13" s="18" t="n">
        <v>0</v>
      </c>
      <c r="R13" s="20" t="n">
        <v>0</v>
      </c>
      <c r="S13" s="18" t="n">
        <v>0</v>
      </c>
      <c r="T13" s="20" t="n">
        <v>0</v>
      </c>
      <c r="U13" s="18" t="n">
        <v>5.38312395</v>
      </c>
      <c r="V13" s="20" t="n">
        <v>1.5518554</v>
      </c>
    </row>
    <row r="14" spans="1:22">
      <c r="A14" s="15" t="s">
        <v>411</v>
      </c>
      <c r="B14" s="17" t="n">
        <v>5587</v>
      </c>
      <c r="C14" s="18">
        <f>(0.0/B14*100)</f>
        <v/>
      </c>
      <c r="D14" s="19" t="n">
        <v>5587</v>
      </c>
      <c r="E14" s="18" t="n">
        <v>56.17714405</v>
      </c>
      <c r="F14" s="20" t="n">
        <v>2.64466935</v>
      </c>
      <c r="G14" s="18" t="n">
        <v>33.21249421</v>
      </c>
      <c r="H14" s="20" t="n">
        <v>2.58497186</v>
      </c>
      <c r="I14" s="18" t="n">
        <v>7.99839888</v>
      </c>
      <c r="J14" s="20" t="n">
        <v>1.50670917</v>
      </c>
      <c r="K14" s="18" t="n">
        <v>2.07866302</v>
      </c>
      <c r="L14" s="20" t="n">
        <v>0.79784486</v>
      </c>
      <c r="M14" s="18" t="n">
        <v>0</v>
      </c>
      <c r="N14" s="20" t="n">
        <v>0</v>
      </c>
      <c r="O14" s="18" t="s">
        <v>404</v>
      </c>
      <c r="P14" s="20" t="s">
        <v>404</v>
      </c>
      <c r="Q14" s="18" t="n">
        <v>0</v>
      </c>
      <c r="R14" s="20" t="n">
        <v>0</v>
      </c>
      <c r="S14" s="18" t="n">
        <v>0</v>
      </c>
      <c r="T14" s="20" t="n">
        <v>0</v>
      </c>
      <c r="U14" s="18" t="n">
        <v>0.53329984</v>
      </c>
      <c r="V14" s="20" t="n">
        <v>0.5095491</v>
      </c>
    </row>
    <row r="15" spans="1:22">
      <c r="A15" s="15" t="s">
        <v>412</v>
      </c>
      <c r="B15" s="17" t="n">
        <v>5882</v>
      </c>
      <c r="C15" s="18">
        <f>(0.0/B15*100)</f>
        <v/>
      </c>
      <c r="D15" s="19" t="n">
        <v>5882</v>
      </c>
      <c r="E15" s="18" t="n">
        <v>25.81985306</v>
      </c>
      <c r="F15" s="20" t="n">
        <v>3.14461083</v>
      </c>
      <c r="G15" s="18" t="n">
        <v>56.09396114</v>
      </c>
      <c r="H15" s="20" t="n">
        <v>3.46804288</v>
      </c>
      <c r="I15" s="18" t="n">
        <v>15.43097167</v>
      </c>
      <c r="J15" s="20" t="n">
        <v>2.99000698</v>
      </c>
      <c r="K15" s="18" t="n">
        <v>0</v>
      </c>
      <c r="L15" s="20" t="n">
        <v>0</v>
      </c>
      <c r="M15" s="18" t="n">
        <v>0</v>
      </c>
      <c r="N15" s="20" t="n">
        <v>0</v>
      </c>
      <c r="O15" s="18" t="s">
        <v>404</v>
      </c>
      <c r="P15" s="20" t="s">
        <v>404</v>
      </c>
      <c r="Q15" s="18" t="n">
        <v>0</v>
      </c>
      <c r="R15" s="20" t="n">
        <v>0</v>
      </c>
      <c r="S15" s="18" t="n">
        <v>0</v>
      </c>
      <c r="T15" s="20" t="n">
        <v>0</v>
      </c>
      <c r="U15" s="18" t="n">
        <v>2.65521414</v>
      </c>
      <c r="V15" s="20" t="n">
        <v>1.3015152</v>
      </c>
    </row>
    <row r="16" spans="1:22">
      <c r="A16" s="15" t="s">
        <v>413</v>
      </c>
      <c r="B16" s="17" t="n">
        <v>6108</v>
      </c>
      <c r="C16" s="18">
        <f>(495.0/B16*100)</f>
        <v/>
      </c>
      <c r="D16" s="19" t="n">
        <v>5613</v>
      </c>
      <c r="E16" s="18" t="n">
        <v>19.18147917</v>
      </c>
      <c r="F16" s="20" t="n">
        <v>2.58887966</v>
      </c>
      <c r="G16" s="18" t="n">
        <v>56.94495693</v>
      </c>
      <c r="H16" s="20" t="n">
        <v>3.42337358</v>
      </c>
      <c r="I16" s="18" t="n">
        <v>21.44347835</v>
      </c>
      <c r="J16" s="20" t="n">
        <v>2.95037133</v>
      </c>
      <c r="K16" s="18" t="n">
        <v>0.47156125</v>
      </c>
      <c r="L16" s="20" t="n">
        <v>0.66081678</v>
      </c>
      <c r="M16" s="18" t="n">
        <v>0</v>
      </c>
      <c r="N16" s="20" t="n">
        <v>0</v>
      </c>
      <c r="O16" s="18" t="s">
        <v>404</v>
      </c>
      <c r="P16" s="20" t="s">
        <v>404</v>
      </c>
      <c r="Q16" s="18" t="n">
        <v>0</v>
      </c>
      <c r="R16" s="20" t="n">
        <v>0</v>
      </c>
      <c r="S16" s="18" t="n">
        <v>0</v>
      </c>
      <c r="T16" s="20" t="n">
        <v>0</v>
      </c>
      <c r="U16" s="18" t="n">
        <v>1.9585243</v>
      </c>
      <c r="V16" s="20" t="n">
        <v>0.89426626</v>
      </c>
    </row>
    <row r="17" spans="1:22">
      <c r="A17" s="15" t="s">
        <v>414</v>
      </c>
      <c r="B17" s="17" t="n">
        <v>6504</v>
      </c>
      <c r="C17" s="18">
        <f>(1325.0/B17*100)</f>
        <v/>
      </c>
      <c r="D17" s="19" t="n">
        <v>5179</v>
      </c>
      <c r="E17" s="18" t="n">
        <v>12.71092764</v>
      </c>
      <c r="F17" s="20" t="n">
        <v>2.32260056</v>
      </c>
      <c r="G17" s="18" t="n">
        <v>43.37885993</v>
      </c>
      <c r="H17" s="20" t="n">
        <v>3.45553202</v>
      </c>
      <c r="I17" s="18" t="n">
        <v>34.24836284</v>
      </c>
      <c r="J17" s="20" t="n">
        <v>3.50823425</v>
      </c>
      <c r="K17" s="18" t="n">
        <v>3.37234407</v>
      </c>
      <c r="L17" s="20" t="n">
        <v>1.55790202</v>
      </c>
      <c r="M17" s="18" t="n">
        <v>0</v>
      </c>
      <c r="N17" s="20" t="n">
        <v>0</v>
      </c>
      <c r="O17" s="18" t="s">
        <v>404</v>
      </c>
      <c r="P17" s="20" t="s">
        <v>404</v>
      </c>
      <c r="Q17" s="18" t="n">
        <v>0</v>
      </c>
      <c r="R17" s="20" t="n">
        <v>0</v>
      </c>
      <c r="S17" s="18" t="n">
        <v>0</v>
      </c>
      <c r="T17" s="20" t="n">
        <v>0</v>
      </c>
      <c r="U17" s="18" t="n">
        <v>6.28950552</v>
      </c>
      <c r="V17" s="20" t="n">
        <v>1.44735324</v>
      </c>
    </row>
    <row r="18" spans="1:22">
      <c r="A18" s="15" t="s">
        <v>415</v>
      </c>
      <c r="B18" s="17" t="n">
        <v>5532</v>
      </c>
      <c r="C18" s="18">
        <f>(0.0/B18*100)</f>
        <v/>
      </c>
      <c r="D18" s="19" t="n">
        <v>5532</v>
      </c>
      <c r="E18" s="18" t="n">
        <v>46.96085335</v>
      </c>
      <c r="F18" s="20" t="n">
        <v>3.89957284</v>
      </c>
      <c r="G18" s="18" t="n">
        <v>45.73669466</v>
      </c>
      <c r="H18" s="20" t="n">
        <v>4.11550381</v>
      </c>
      <c r="I18" s="18" t="n">
        <v>5.63464484</v>
      </c>
      <c r="J18" s="20" t="n">
        <v>1.79064767</v>
      </c>
      <c r="K18" s="18" t="n">
        <v>1.66780715</v>
      </c>
      <c r="L18" s="20" t="n">
        <v>1.03078751</v>
      </c>
      <c r="M18" s="18" t="n">
        <v>0</v>
      </c>
      <c r="N18" s="20" t="n">
        <v>0</v>
      </c>
      <c r="O18" s="18" t="s">
        <v>404</v>
      </c>
      <c r="P18" s="20" t="s">
        <v>404</v>
      </c>
      <c r="Q18" s="18" t="n">
        <v>0</v>
      </c>
      <c r="R18" s="20" t="n">
        <v>0</v>
      </c>
      <c r="S18" s="18" t="n">
        <v>0</v>
      </c>
      <c r="T18" s="20" t="n">
        <v>0</v>
      </c>
      <c r="U18" s="18" t="n">
        <v>0</v>
      </c>
      <c r="V18" s="20" t="n">
        <v>0</v>
      </c>
    </row>
    <row r="19" spans="1:22">
      <c r="A19" s="15" t="s">
        <v>416</v>
      </c>
      <c r="B19" s="17" t="n">
        <v>5658</v>
      </c>
      <c r="C19" s="18">
        <f>(327.0/B19*100)</f>
        <v/>
      </c>
      <c r="D19" s="19" t="n">
        <v>5331</v>
      </c>
      <c r="E19" s="18" t="n">
        <v>57.45624015</v>
      </c>
      <c r="F19" s="20" t="n">
        <v>3.58327289</v>
      </c>
      <c r="G19" s="18" t="n">
        <v>35.09898948</v>
      </c>
      <c r="H19" s="20" t="n">
        <v>3.33548737</v>
      </c>
      <c r="I19" s="18" t="n">
        <v>6.41998251</v>
      </c>
      <c r="J19" s="20" t="n">
        <v>1.81789924</v>
      </c>
      <c r="K19" s="18" t="n">
        <v>0.08995856000000001</v>
      </c>
      <c r="L19" s="20" t="n">
        <v>0.09699291</v>
      </c>
      <c r="M19" s="18" t="n">
        <v>0</v>
      </c>
      <c r="N19" s="20" t="n">
        <v>0</v>
      </c>
      <c r="O19" s="18" t="s">
        <v>404</v>
      </c>
      <c r="P19" s="20" t="s">
        <v>404</v>
      </c>
      <c r="Q19" s="18" t="n">
        <v>0</v>
      </c>
      <c r="R19" s="20" t="n">
        <v>0</v>
      </c>
      <c r="S19" s="18" t="n">
        <v>0</v>
      </c>
      <c r="T19" s="20" t="n">
        <v>0</v>
      </c>
      <c r="U19" s="18" t="n">
        <v>0.9348293</v>
      </c>
      <c r="V19" s="20" t="n">
        <v>0.62505408</v>
      </c>
    </row>
    <row r="20" spans="1:22">
      <c r="A20" s="15" t="s">
        <v>417</v>
      </c>
      <c r="B20" s="17" t="n">
        <v>3371</v>
      </c>
      <c r="C20" s="18">
        <f>(24.0/B20*100)</f>
        <v/>
      </c>
      <c r="D20" s="19" t="n">
        <v>3347</v>
      </c>
      <c r="E20" s="18" t="n">
        <v>31.80887035</v>
      </c>
      <c r="F20" s="20" t="n">
        <v>0.27870556</v>
      </c>
      <c r="G20" s="18" t="n">
        <v>52.57587751</v>
      </c>
      <c r="H20" s="20" t="n">
        <v>0.2568666</v>
      </c>
      <c r="I20" s="18" t="n">
        <v>13.05484911</v>
      </c>
      <c r="J20" s="20" t="n">
        <v>0.1737369</v>
      </c>
      <c r="K20" s="18" t="n">
        <v>0</v>
      </c>
      <c r="L20" s="20" t="n">
        <v>0</v>
      </c>
      <c r="M20" s="18" t="n">
        <v>0</v>
      </c>
      <c r="N20" s="20" t="n">
        <v>0</v>
      </c>
      <c r="O20" s="18" t="s">
        <v>404</v>
      </c>
      <c r="P20" s="20" t="s">
        <v>404</v>
      </c>
      <c r="Q20" s="18" t="n">
        <v>0</v>
      </c>
      <c r="R20" s="20" t="n">
        <v>0</v>
      </c>
      <c r="S20" s="18" t="n">
        <v>0</v>
      </c>
      <c r="T20" s="20" t="n">
        <v>0</v>
      </c>
      <c r="U20" s="18" t="n">
        <v>2.56040304</v>
      </c>
      <c r="V20" s="20" t="n">
        <v>0.0936618</v>
      </c>
    </row>
    <row r="21" spans="1:22">
      <c r="A21" s="15" t="s">
        <v>418</v>
      </c>
      <c r="B21" s="17" t="n">
        <v>5741</v>
      </c>
      <c r="C21" s="18">
        <f>(0.0/B21*100)</f>
        <v/>
      </c>
      <c r="D21" s="19" t="n">
        <v>5741</v>
      </c>
      <c r="E21" s="18" t="n">
        <v>17.10638478</v>
      </c>
      <c r="F21" s="20" t="n">
        <v>3.11617441</v>
      </c>
      <c r="G21" s="18" t="n">
        <v>64.0393517</v>
      </c>
      <c r="H21" s="20" t="n">
        <v>3.73541328</v>
      </c>
      <c r="I21" s="18" t="n">
        <v>9.722738980000001</v>
      </c>
      <c r="J21" s="20" t="n">
        <v>2.06930803</v>
      </c>
      <c r="K21" s="18" t="n">
        <v>0.72982946</v>
      </c>
      <c r="L21" s="20" t="n">
        <v>0.7421834</v>
      </c>
      <c r="M21" s="18" t="n">
        <v>0</v>
      </c>
      <c r="N21" s="20" t="n">
        <v>0</v>
      </c>
      <c r="O21" s="18" t="s">
        <v>404</v>
      </c>
      <c r="P21" s="20" t="s">
        <v>404</v>
      </c>
      <c r="Q21" s="18" t="n">
        <v>0</v>
      </c>
      <c r="R21" s="20" t="n">
        <v>0</v>
      </c>
      <c r="S21" s="18" t="n">
        <v>0</v>
      </c>
      <c r="T21" s="20" t="n">
        <v>0</v>
      </c>
      <c r="U21" s="18" t="n">
        <v>8.40169508</v>
      </c>
      <c r="V21" s="20" t="n">
        <v>2.37242467</v>
      </c>
    </row>
    <row r="22" spans="1:22">
      <c r="A22" s="15" t="s">
        <v>419</v>
      </c>
      <c r="B22" s="17" t="n">
        <v>6598</v>
      </c>
      <c r="C22" s="18">
        <f>(0.0/B22*100)</f>
        <v/>
      </c>
      <c r="D22" s="19" t="n">
        <v>6598</v>
      </c>
      <c r="E22" s="18" t="n">
        <v>5.53441653</v>
      </c>
      <c r="F22" s="20" t="n">
        <v>1.7683131</v>
      </c>
      <c r="G22" s="18" t="n">
        <v>60.43386018</v>
      </c>
      <c r="H22" s="20" t="n">
        <v>4.27069465</v>
      </c>
      <c r="I22" s="18" t="n">
        <v>28.18606756</v>
      </c>
      <c r="J22" s="20" t="n">
        <v>3.50574897</v>
      </c>
      <c r="K22" s="18" t="n">
        <v>4.7267853</v>
      </c>
      <c r="L22" s="20" t="n">
        <v>1.96770162</v>
      </c>
      <c r="M22" s="18" t="n">
        <v>0</v>
      </c>
      <c r="N22" s="20" t="n">
        <v>0</v>
      </c>
      <c r="O22" s="18" t="s">
        <v>404</v>
      </c>
      <c r="P22" s="20" t="s">
        <v>404</v>
      </c>
      <c r="Q22" s="18" t="n">
        <v>0</v>
      </c>
      <c r="R22" s="20" t="n">
        <v>0</v>
      </c>
      <c r="S22" s="18" t="n">
        <v>0</v>
      </c>
      <c r="T22" s="20" t="n">
        <v>0</v>
      </c>
      <c r="U22" s="18" t="n">
        <v>1.11887043</v>
      </c>
      <c r="V22" s="20" t="n">
        <v>0.81438017</v>
      </c>
    </row>
    <row r="23" spans="1:22">
      <c r="A23" s="15" t="s">
        <v>420</v>
      </c>
      <c r="B23" s="17" t="n">
        <v>11583</v>
      </c>
      <c r="C23" s="18">
        <f>(3194.0/B23*100)</f>
        <v/>
      </c>
      <c r="D23" s="19" t="n">
        <v>8389</v>
      </c>
      <c r="E23" s="18" t="n">
        <v>27.8117112</v>
      </c>
      <c r="F23" s="20" t="n">
        <v>3.59973368</v>
      </c>
      <c r="G23" s="18" t="n">
        <v>55.02051956</v>
      </c>
      <c r="H23" s="20" t="n">
        <v>4.08670473</v>
      </c>
      <c r="I23" s="18" t="n">
        <v>12.00446984</v>
      </c>
      <c r="J23" s="20" t="n">
        <v>2.41065694</v>
      </c>
      <c r="K23" s="18" t="n">
        <v>0.81348318</v>
      </c>
      <c r="L23" s="20" t="n">
        <v>0.6215791000000001</v>
      </c>
      <c r="M23" s="18" t="n">
        <v>0</v>
      </c>
      <c r="N23" s="20" t="n">
        <v>0</v>
      </c>
      <c r="O23" s="18" t="s">
        <v>404</v>
      </c>
      <c r="P23" s="20" t="s">
        <v>404</v>
      </c>
      <c r="Q23" s="18" t="n">
        <v>0</v>
      </c>
      <c r="R23" s="20" t="n">
        <v>0</v>
      </c>
      <c r="S23" s="18" t="n">
        <v>0</v>
      </c>
      <c r="T23" s="20" t="n">
        <v>0</v>
      </c>
      <c r="U23" s="18" t="n">
        <v>4.34981624</v>
      </c>
      <c r="V23" s="20" t="n">
        <v>1.57655714</v>
      </c>
    </row>
    <row r="24" spans="1:22">
      <c r="A24" s="15" t="s">
        <v>421</v>
      </c>
      <c r="B24" s="17" t="n">
        <v>6647</v>
      </c>
      <c r="C24" s="18">
        <f>(0.0/B24*100)</f>
        <v/>
      </c>
      <c r="D24" s="19" t="n">
        <v>6647</v>
      </c>
      <c r="E24" s="18" t="n">
        <v>59.9606864</v>
      </c>
      <c r="F24" s="20" t="n">
        <v>3.04325947</v>
      </c>
      <c r="G24" s="18" t="n">
        <v>31.09704045</v>
      </c>
      <c r="H24" s="20" t="n">
        <v>3.11613937</v>
      </c>
      <c r="I24" s="18" t="n">
        <v>8.94227315</v>
      </c>
      <c r="J24" s="20" t="n">
        <v>2.02604141</v>
      </c>
      <c r="K24" s="18" t="n">
        <v>0</v>
      </c>
      <c r="L24" s="20" t="n">
        <v>0</v>
      </c>
      <c r="M24" s="18" t="n">
        <v>0</v>
      </c>
      <c r="N24" s="20" t="n">
        <v>0</v>
      </c>
      <c r="O24" s="18" t="s">
        <v>404</v>
      </c>
      <c r="P24" s="20" t="s">
        <v>404</v>
      </c>
      <c r="Q24" s="18" t="n">
        <v>0</v>
      </c>
      <c r="R24" s="20" t="n">
        <v>0</v>
      </c>
      <c r="S24" s="18" t="n">
        <v>0</v>
      </c>
      <c r="T24" s="20" t="n">
        <v>0</v>
      </c>
      <c r="U24" s="18" t="n">
        <v>0</v>
      </c>
      <c r="V24" s="20" t="n">
        <v>0</v>
      </c>
    </row>
    <row r="25" spans="1:22">
      <c r="A25" s="15" t="s">
        <v>422</v>
      </c>
      <c r="B25" s="17" t="n">
        <v>5581</v>
      </c>
      <c r="C25" s="18">
        <f>(0.0/B25*100)</f>
        <v/>
      </c>
      <c r="D25" s="19" t="n">
        <v>5581</v>
      </c>
      <c r="E25" s="18" t="n">
        <v>89.14500964</v>
      </c>
      <c r="F25" s="20" t="n">
        <v>2.64709852</v>
      </c>
      <c r="G25" s="18" t="n">
        <v>8.192442789999999</v>
      </c>
      <c r="H25" s="20" t="n">
        <v>2.28854329</v>
      </c>
      <c r="I25" s="18" t="n">
        <v>1.34394827</v>
      </c>
      <c r="J25" s="20" t="n">
        <v>0.95355694</v>
      </c>
      <c r="K25" s="18" t="n">
        <v>0.65681313</v>
      </c>
      <c r="L25" s="20" t="n">
        <v>0.65684885</v>
      </c>
      <c r="M25" s="18" t="n">
        <v>0</v>
      </c>
      <c r="N25" s="20" t="n">
        <v>0</v>
      </c>
      <c r="O25" s="18" t="s">
        <v>404</v>
      </c>
      <c r="P25" s="20" t="s">
        <v>404</v>
      </c>
      <c r="Q25" s="18" t="n">
        <v>0</v>
      </c>
      <c r="R25" s="20" t="n">
        <v>0</v>
      </c>
      <c r="S25" s="18" t="n">
        <v>0</v>
      </c>
      <c r="T25" s="20" t="n">
        <v>0</v>
      </c>
      <c r="U25" s="18" t="n">
        <v>0.66178617</v>
      </c>
      <c r="V25" s="20" t="n">
        <v>0.66190471</v>
      </c>
    </row>
    <row r="26" spans="1:22">
      <c r="A26" s="15" t="s">
        <v>423</v>
      </c>
      <c r="B26" s="17" t="n">
        <v>4869</v>
      </c>
      <c r="C26" s="18">
        <f>(11.0/B26*100)</f>
        <v/>
      </c>
      <c r="D26" s="19" t="n">
        <v>4858</v>
      </c>
      <c r="E26" s="18" t="n">
        <v>66.04822759</v>
      </c>
      <c r="F26" s="20" t="n">
        <v>2.59270802</v>
      </c>
      <c r="G26" s="18" t="n">
        <v>28.71185133</v>
      </c>
      <c r="H26" s="20" t="n">
        <v>2.9013814</v>
      </c>
      <c r="I26" s="18" t="n">
        <v>3.94916464</v>
      </c>
      <c r="J26" s="20" t="n">
        <v>1.16038201</v>
      </c>
      <c r="K26" s="18" t="n">
        <v>0.56301215</v>
      </c>
      <c r="L26" s="20" t="n">
        <v>0.25913672</v>
      </c>
      <c r="M26" s="18" t="n">
        <v>0</v>
      </c>
      <c r="N26" s="20" t="n">
        <v>0</v>
      </c>
      <c r="O26" s="18" t="s">
        <v>404</v>
      </c>
      <c r="P26" s="20" t="s">
        <v>404</v>
      </c>
      <c r="Q26" s="18" t="n">
        <v>0</v>
      </c>
      <c r="R26" s="20" t="n">
        <v>0</v>
      </c>
      <c r="S26" s="18" t="n">
        <v>0</v>
      </c>
      <c r="T26" s="20" t="n">
        <v>0</v>
      </c>
      <c r="U26" s="18" t="n">
        <v>0.72774429</v>
      </c>
      <c r="V26" s="20" t="n">
        <v>0.53155376</v>
      </c>
    </row>
    <row r="27" spans="1:22">
      <c r="A27" s="15" t="s">
        <v>424</v>
      </c>
      <c r="B27" s="17" t="n">
        <v>5299</v>
      </c>
      <c r="C27" s="18">
        <f>(0.0/B27*100)</f>
        <v/>
      </c>
      <c r="D27" s="19" t="n">
        <v>5299</v>
      </c>
      <c r="E27" s="18" t="n">
        <v>16.73912728</v>
      </c>
      <c r="F27" s="20" t="n">
        <v>0.0784599</v>
      </c>
      <c r="G27" s="18" t="n">
        <v>69.5977845</v>
      </c>
      <c r="H27" s="20" t="n">
        <v>0.09536384000000001</v>
      </c>
      <c r="I27" s="18" t="n">
        <v>13.66308822</v>
      </c>
      <c r="J27" s="20" t="n">
        <v>0.06338659000000001</v>
      </c>
      <c r="K27" s="18" t="n">
        <v>0</v>
      </c>
      <c r="L27" s="20" t="n">
        <v>0</v>
      </c>
      <c r="M27" s="18" t="n">
        <v>0</v>
      </c>
      <c r="N27" s="20" t="n">
        <v>0</v>
      </c>
      <c r="O27" s="18" t="s">
        <v>404</v>
      </c>
      <c r="P27" s="20" t="s">
        <v>404</v>
      </c>
      <c r="Q27" s="18" t="n">
        <v>0</v>
      </c>
      <c r="R27" s="20" t="n">
        <v>0</v>
      </c>
      <c r="S27" s="18" t="n">
        <v>0</v>
      </c>
      <c r="T27" s="20" t="n">
        <v>0</v>
      </c>
      <c r="U27" s="18" t="n">
        <v>0</v>
      </c>
      <c r="V27" s="20" t="n">
        <v>0</v>
      </c>
    </row>
    <row r="28" spans="1:22">
      <c r="A28" s="15" t="s">
        <v>425</v>
      </c>
      <c r="B28" s="17" t="n">
        <v>7568</v>
      </c>
      <c r="C28" s="18">
        <f>(0.0/B28*100)</f>
        <v/>
      </c>
      <c r="D28" s="19" t="n">
        <v>7568</v>
      </c>
      <c r="E28" s="18" t="n">
        <v>23.57604753</v>
      </c>
      <c r="F28" s="20" t="n">
        <v>2.38350975</v>
      </c>
      <c r="G28" s="18" t="n">
        <v>62.27581244</v>
      </c>
      <c r="H28" s="20" t="n">
        <v>3.33159546</v>
      </c>
      <c r="I28" s="18" t="n">
        <v>11.56883955</v>
      </c>
      <c r="J28" s="20" t="n">
        <v>2.19495589</v>
      </c>
      <c r="K28" s="18" t="n">
        <v>2.57930047</v>
      </c>
      <c r="L28" s="20" t="n">
        <v>1.15771967</v>
      </c>
      <c r="M28" s="18" t="n">
        <v>0</v>
      </c>
      <c r="N28" s="20" t="n">
        <v>0</v>
      </c>
      <c r="O28" s="18" t="s">
        <v>404</v>
      </c>
      <c r="P28" s="20" t="s">
        <v>404</v>
      </c>
      <c r="Q28" s="18" t="n">
        <v>0</v>
      </c>
      <c r="R28" s="20" t="n">
        <v>0</v>
      </c>
      <c r="S28" s="18" t="n">
        <v>0</v>
      </c>
      <c r="T28" s="20" t="n">
        <v>0</v>
      </c>
      <c r="U28" s="18" t="n">
        <v>0</v>
      </c>
      <c r="V28" s="20" t="n">
        <v>0</v>
      </c>
    </row>
    <row r="29" spans="1:22">
      <c r="A29" s="15" t="s">
        <v>426</v>
      </c>
      <c r="B29" s="17" t="n">
        <v>5385</v>
      </c>
      <c r="C29" s="18">
        <f>(1123.0/B29*100)</f>
        <v/>
      </c>
      <c r="D29" s="19" t="n">
        <v>4262</v>
      </c>
      <c r="E29" s="18" t="n">
        <v>6.03955257</v>
      </c>
      <c r="F29" s="20" t="n">
        <v>2.00673719</v>
      </c>
      <c r="G29" s="18" t="n">
        <v>35.37255344</v>
      </c>
      <c r="H29" s="20" t="n">
        <v>4.24785445</v>
      </c>
      <c r="I29" s="18" t="n">
        <v>25.84287729</v>
      </c>
      <c r="J29" s="20" t="n">
        <v>3.86469602</v>
      </c>
      <c r="K29" s="18" t="n">
        <v>2.84088483</v>
      </c>
      <c r="L29" s="20" t="n">
        <v>1.40798222</v>
      </c>
      <c r="M29" s="18" t="n">
        <v>0</v>
      </c>
      <c r="N29" s="20" t="n">
        <v>0</v>
      </c>
      <c r="O29" s="18" t="s">
        <v>404</v>
      </c>
      <c r="P29" s="20" t="s">
        <v>404</v>
      </c>
      <c r="Q29" s="18" t="n">
        <v>0</v>
      </c>
      <c r="R29" s="20" t="n">
        <v>0</v>
      </c>
      <c r="S29" s="18" t="n">
        <v>0</v>
      </c>
      <c r="T29" s="20" t="n">
        <v>0</v>
      </c>
      <c r="U29" s="18" t="n">
        <v>29.90413188</v>
      </c>
      <c r="V29" s="20" t="n">
        <v>4.40610192</v>
      </c>
    </row>
    <row r="30" spans="1:22">
      <c r="A30" s="15" t="s">
        <v>427</v>
      </c>
      <c r="B30" s="17" t="n">
        <v>4520</v>
      </c>
      <c r="C30" s="18">
        <f>(1105.0/B30*100)</f>
        <v/>
      </c>
      <c r="D30" s="19" t="n">
        <v>3415</v>
      </c>
      <c r="E30" s="18" t="n">
        <v>36.16594404</v>
      </c>
      <c r="F30" s="20" t="n">
        <v>3.71220766</v>
      </c>
      <c r="G30" s="18" t="n">
        <v>57.12615036</v>
      </c>
      <c r="H30" s="20" t="n">
        <v>3.83365979</v>
      </c>
      <c r="I30" s="18" t="n">
        <v>5.63566941</v>
      </c>
      <c r="J30" s="20" t="n">
        <v>1.8317037</v>
      </c>
      <c r="K30" s="18" t="n">
        <v>0</v>
      </c>
      <c r="L30" s="20" t="n">
        <v>0</v>
      </c>
      <c r="M30" s="18" t="n">
        <v>0</v>
      </c>
      <c r="N30" s="20" t="n">
        <v>0</v>
      </c>
      <c r="O30" s="18" t="s">
        <v>404</v>
      </c>
      <c r="P30" s="20" t="s">
        <v>404</v>
      </c>
      <c r="Q30" s="18" t="n">
        <v>0</v>
      </c>
      <c r="R30" s="20" t="n">
        <v>0</v>
      </c>
      <c r="S30" s="18" t="n">
        <v>0</v>
      </c>
      <c r="T30" s="20" t="n">
        <v>0</v>
      </c>
      <c r="U30" s="18" t="n">
        <v>1.07223619</v>
      </c>
      <c r="V30" s="20" t="n">
        <v>1.0434474</v>
      </c>
    </row>
    <row r="31" spans="1:22">
      <c r="A31" s="15" t="s">
        <v>428</v>
      </c>
      <c r="B31" s="17" t="n">
        <v>5456</v>
      </c>
      <c r="C31" s="18">
        <f>(502.0/B31*100)</f>
        <v/>
      </c>
      <c r="D31" s="19" t="n">
        <v>4954</v>
      </c>
      <c r="E31" s="18" t="n">
        <v>8.00396488</v>
      </c>
      <c r="F31" s="20" t="n">
        <v>2.12000677</v>
      </c>
      <c r="G31" s="18" t="n">
        <v>49.54526768</v>
      </c>
      <c r="H31" s="20" t="n">
        <v>3.5854293</v>
      </c>
      <c r="I31" s="18" t="n">
        <v>30.31913202</v>
      </c>
      <c r="J31" s="20" t="n">
        <v>3.16148459</v>
      </c>
      <c r="K31" s="18" t="n">
        <v>0.94335654</v>
      </c>
      <c r="L31" s="20" t="n">
        <v>0.6557695100000001</v>
      </c>
      <c r="M31" s="18" t="n">
        <v>0</v>
      </c>
      <c r="N31" s="20" t="n">
        <v>0</v>
      </c>
      <c r="O31" s="18" t="s">
        <v>404</v>
      </c>
      <c r="P31" s="20" t="s">
        <v>404</v>
      </c>
      <c r="Q31" s="18" t="n">
        <v>0</v>
      </c>
      <c r="R31" s="20" t="n">
        <v>0</v>
      </c>
      <c r="S31" s="18" t="n">
        <v>0</v>
      </c>
      <c r="T31" s="20" t="n">
        <v>0</v>
      </c>
      <c r="U31" s="18" t="n">
        <v>11.18827888</v>
      </c>
      <c r="V31" s="20" t="n">
        <v>2.15774282</v>
      </c>
    </row>
    <row r="32" spans="1:22">
      <c r="A32" s="15" t="s">
        <v>429</v>
      </c>
      <c r="B32" s="17" t="n">
        <v>4478</v>
      </c>
      <c r="C32" s="18">
        <f>(0.0/B32*100)</f>
        <v/>
      </c>
      <c r="D32" s="19" t="n">
        <v>4478</v>
      </c>
      <c r="E32" s="18" t="n">
        <v>51.55891076</v>
      </c>
      <c r="F32" s="20" t="n">
        <v>3.6621556</v>
      </c>
      <c r="G32" s="18" t="n">
        <v>37.1802423</v>
      </c>
      <c r="H32" s="20" t="n">
        <v>3.55673279</v>
      </c>
      <c r="I32" s="18" t="n">
        <v>9.915151440000001</v>
      </c>
      <c r="J32" s="20" t="n">
        <v>2.10681346</v>
      </c>
      <c r="K32" s="18" t="n">
        <v>0</v>
      </c>
      <c r="L32" s="20" t="n">
        <v>0</v>
      </c>
      <c r="M32" s="18" t="n">
        <v>0</v>
      </c>
      <c r="N32" s="20" t="n">
        <v>0</v>
      </c>
      <c r="O32" s="18" t="s">
        <v>404</v>
      </c>
      <c r="P32" s="20" t="s">
        <v>404</v>
      </c>
      <c r="Q32" s="18" t="n">
        <v>0</v>
      </c>
      <c r="R32" s="20" t="n">
        <v>0</v>
      </c>
      <c r="S32" s="18" t="n">
        <v>0</v>
      </c>
      <c r="T32" s="20" t="n">
        <v>0</v>
      </c>
      <c r="U32" s="18" t="n">
        <v>1.3456955</v>
      </c>
      <c r="V32" s="20" t="n">
        <v>0.92325911</v>
      </c>
    </row>
    <row r="33" spans="1:22">
      <c r="A33" s="15" t="s">
        <v>430</v>
      </c>
      <c r="B33" s="17" t="n">
        <v>7325</v>
      </c>
      <c r="C33" s="18">
        <f>(29.0/B33*100)</f>
        <v/>
      </c>
      <c r="D33" s="19" t="n">
        <v>7296</v>
      </c>
      <c r="E33" s="18" t="n">
        <v>26.29845426</v>
      </c>
      <c r="F33" s="20" t="n">
        <v>3.24888332</v>
      </c>
      <c r="G33" s="18" t="n">
        <v>62.34692931</v>
      </c>
      <c r="H33" s="20" t="n">
        <v>3.89431541</v>
      </c>
      <c r="I33" s="18" t="n">
        <v>10.50329905</v>
      </c>
      <c r="J33" s="20" t="n">
        <v>2.38134341</v>
      </c>
      <c r="K33" s="18" t="n">
        <v>0.68594151</v>
      </c>
      <c r="L33" s="20" t="n">
        <v>0.38347187</v>
      </c>
      <c r="M33" s="18" t="n">
        <v>0</v>
      </c>
      <c r="N33" s="20" t="n">
        <v>0</v>
      </c>
      <c r="O33" s="18" t="s">
        <v>404</v>
      </c>
      <c r="P33" s="20" t="s">
        <v>404</v>
      </c>
      <c r="Q33" s="18" t="n">
        <v>0</v>
      </c>
      <c r="R33" s="20" t="n">
        <v>0</v>
      </c>
      <c r="S33" s="18" t="n">
        <v>0</v>
      </c>
      <c r="T33" s="20" t="n">
        <v>0</v>
      </c>
      <c r="U33" s="18" t="n">
        <v>0.16537588</v>
      </c>
      <c r="V33" s="20" t="n">
        <v>0.18108633</v>
      </c>
    </row>
    <row r="34" spans="1:22">
      <c r="A34" s="15" t="s">
        <v>431</v>
      </c>
      <c r="B34" s="17" t="n">
        <v>6350</v>
      </c>
      <c r="C34" s="18">
        <f>(0.0/B34*100)</f>
        <v/>
      </c>
      <c r="D34" s="19" t="n">
        <v>6350</v>
      </c>
      <c r="E34" s="18" t="n">
        <v>72.6554306</v>
      </c>
      <c r="F34" s="20" t="n">
        <v>2.55901869</v>
      </c>
      <c r="G34" s="18" t="n">
        <v>20.77308866</v>
      </c>
      <c r="H34" s="20" t="n">
        <v>2.53989019</v>
      </c>
      <c r="I34" s="18" t="n">
        <v>6.12321092</v>
      </c>
      <c r="J34" s="20" t="n">
        <v>1.63137047</v>
      </c>
      <c r="K34" s="18" t="n">
        <v>0.34034395</v>
      </c>
      <c r="L34" s="20" t="n">
        <v>0.33734879</v>
      </c>
      <c r="M34" s="18" t="n">
        <v>0</v>
      </c>
      <c r="N34" s="20" t="n">
        <v>0</v>
      </c>
      <c r="O34" s="18" t="s">
        <v>404</v>
      </c>
      <c r="P34" s="20" t="s">
        <v>404</v>
      </c>
      <c r="Q34" s="18" t="n">
        <v>0</v>
      </c>
      <c r="R34" s="20" t="n">
        <v>0</v>
      </c>
      <c r="S34" s="18" t="n">
        <v>0</v>
      </c>
      <c r="T34" s="20" t="n">
        <v>0</v>
      </c>
      <c r="U34" s="18" t="n">
        <v>0.10792586</v>
      </c>
      <c r="V34" s="20" t="n">
        <v>0.11569864</v>
      </c>
    </row>
    <row r="35" spans="1:22">
      <c r="A35" s="15" t="s">
        <v>432</v>
      </c>
      <c r="B35" s="17" t="n">
        <v>6406</v>
      </c>
      <c r="C35" s="18">
        <f>(443.0/B35*100)</f>
        <v/>
      </c>
      <c r="D35" s="19" t="n">
        <v>5963</v>
      </c>
      <c r="E35" s="18" t="n">
        <v>19.27235261</v>
      </c>
      <c r="F35" s="20" t="n">
        <v>0.36181691</v>
      </c>
      <c r="G35" s="18" t="n">
        <v>62.59375812</v>
      </c>
      <c r="H35" s="20" t="n">
        <v>0.42969534</v>
      </c>
      <c r="I35" s="18" t="n">
        <v>16.93745216</v>
      </c>
      <c r="J35" s="20" t="n">
        <v>0.42428317</v>
      </c>
      <c r="K35" s="18" t="n">
        <v>0.35520255</v>
      </c>
      <c r="L35" s="20" t="n">
        <v>0.34722708</v>
      </c>
      <c r="M35" s="18" t="n">
        <v>0</v>
      </c>
      <c r="N35" s="20" t="n">
        <v>0</v>
      </c>
      <c r="O35" s="18" t="s">
        <v>404</v>
      </c>
      <c r="P35" s="20" t="s">
        <v>404</v>
      </c>
      <c r="Q35" s="18" t="n">
        <v>0</v>
      </c>
      <c r="R35" s="20" t="n">
        <v>0</v>
      </c>
      <c r="S35" s="18" t="n">
        <v>0</v>
      </c>
      <c r="T35" s="20" t="n">
        <v>0</v>
      </c>
      <c r="U35" s="18" t="n">
        <v>0.84123456</v>
      </c>
      <c r="V35" s="20" t="n">
        <v>0.06906766</v>
      </c>
    </row>
    <row r="36" spans="1:22">
      <c r="A36" s="15" t="s">
        <v>433</v>
      </c>
      <c r="B36" s="17" t="n">
        <v>6736</v>
      </c>
      <c r="C36" s="18">
        <f>(10.0/B36*100)</f>
        <v/>
      </c>
      <c r="D36" s="19" t="n">
        <v>6726</v>
      </c>
      <c r="E36" s="18" t="n">
        <v>51.9441399</v>
      </c>
      <c r="F36" s="20" t="n">
        <v>3.64663267</v>
      </c>
      <c r="G36" s="18" t="n">
        <v>44.24948875</v>
      </c>
      <c r="H36" s="20" t="n">
        <v>3.78346476</v>
      </c>
      <c r="I36" s="18" t="n">
        <v>3.67981177</v>
      </c>
      <c r="J36" s="20" t="n">
        <v>1.42127487</v>
      </c>
      <c r="K36" s="18" t="n">
        <v>0</v>
      </c>
      <c r="L36" s="20" t="n">
        <v>0</v>
      </c>
      <c r="M36" s="18" t="n">
        <v>0</v>
      </c>
      <c r="N36" s="20" t="n">
        <v>0</v>
      </c>
      <c r="O36" s="18" t="s">
        <v>404</v>
      </c>
      <c r="P36" s="20" t="s">
        <v>404</v>
      </c>
      <c r="Q36" s="18" t="n">
        <v>0</v>
      </c>
      <c r="R36" s="20" t="n">
        <v>0</v>
      </c>
      <c r="S36" s="18" t="n">
        <v>0</v>
      </c>
      <c r="T36" s="20" t="n">
        <v>0</v>
      </c>
      <c r="U36" s="18" t="n">
        <v>0.12655959</v>
      </c>
      <c r="V36" s="20" t="n">
        <v>0.12929658</v>
      </c>
    </row>
    <row r="37" spans="1:22">
      <c r="A37" s="15" t="s">
        <v>434</v>
      </c>
      <c r="B37" s="17" t="n">
        <v>5458</v>
      </c>
      <c r="C37" s="18">
        <f>(0.0/B37*100)</f>
        <v/>
      </c>
      <c r="D37" s="19" t="n">
        <v>5458</v>
      </c>
      <c r="E37" s="18" t="n">
        <v>23.02566223</v>
      </c>
      <c r="F37" s="20" t="n">
        <v>3.10543092</v>
      </c>
      <c r="G37" s="18" t="n">
        <v>58.38732157</v>
      </c>
      <c r="H37" s="20" t="n">
        <v>3.60619639</v>
      </c>
      <c r="I37" s="18" t="n">
        <v>17.99038205</v>
      </c>
      <c r="J37" s="20" t="n">
        <v>2.8482472</v>
      </c>
      <c r="K37" s="18" t="n">
        <v>0.59663415</v>
      </c>
      <c r="L37" s="20" t="n">
        <v>0.56801598</v>
      </c>
      <c r="M37" s="18" t="n">
        <v>0</v>
      </c>
      <c r="N37" s="20" t="n">
        <v>0</v>
      </c>
      <c r="O37" s="18" t="s">
        <v>404</v>
      </c>
      <c r="P37" s="20" t="s">
        <v>404</v>
      </c>
      <c r="Q37" s="18" t="n">
        <v>0</v>
      </c>
      <c r="R37" s="20" t="n">
        <v>0</v>
      </c>
      <c r="S37" s="18" t="n">
        <v>0</v>
      </c>
      <c r="T37" s="20" t="n">
        <v>0</v>
      </c>
      <c r="U37" s="18" t="n">
        <v>0</v>
      </c>
      <c r="V37" s="20" t="n">
        <v>0</v>
      </c>
    </row>
    <row r="38" spans="1:22">
      <c r="A38" s="15" t="s">
        <v>435</v>
      </c>
      <c r="B38" s="17" t="n">
        <v>5860</v>
      </c>
      <c r="C38" s="18">
        <f>(268.0/B38*100)</f>
        <v/>
      </c>
      <c r="D38" s="19" t="n">
        <v>5592</v>
      </c>
      <c r="E38" s="18" t="n">
        <v>39.4324764</v>
      </c>
      <c r="F38" s="20" t="n">
        <v>3.62867576</v>
      </c>
      <c r="G38" s="18" t="n">
        <v>50.55432329</v>
      </c>
      <c r="H38" s="20" t="n">
        <v>3.77282653</v>
      </c>
      <c r="I38" s="18" t="n">
        <v>8.82765871</v>
      </c>
      <c r="J38" s="20" t="n">
        <v>2.36063091</v>
      </c>
      <c r="K38" s="18" t="n">
        <v>0</v>
      </c>
      <c r="L38" s="20" t="n">
        <v>0</v>
      </c>
      <c r="M38" s="18" t="n">
        <v>0</v>
      </c>
      <c r="N38" s="20" t="n">
        <v>0</v>
      </c>
      <c r="O38" s="18" t="s">
        <v>404</v>
      </c>
      <c r="P38" s="20" t="s">
        <v>404</v>
      </c>
      <c r="Q38" s="18" t="n">
        <v>0</v>
      </c>
      <c r="R38" s="20" t="n">
        <v>0</v>
      </c>
      <c r="S38" s="18" t="n">
        <v>0</v>
      </c>
      <c r="T38" s="20" t="n">
        <v>0</v>
      </c>
      <c r="U38" s="18" t="n">
        <v>1.1855416</v>
      </c>
      <c r="V38" s="20" t="n">
        <v>0.7834571299999999</v>
      </c>
    </row>
    <row r="39" spans="1:22">
      <c r="A39" s="15" t="s">
        <v>436</v>
      </c>
      <c r="B39" s="17" t="n">
        <v>5895</v>
      </c>
      <c r="C39" s="18">
        <f>(0.0/B39*100)</f>
        <v/>
      </c>
      <c r="D39" s="19" t="n">
        <v>5895</v>
      </c>
      <c r="E39" s="18" t="n">
        <v>12.22947405</v>
      </c>
      <c r="F39" s="20" t="n">
        <v>2.90806655</v>
      </c>
      <c r="G39" s="18" t="n">
        <v>80.85669287</v>
      </c>
      <c r="H39" s="20" t="n">
        <v>3.28469327</v>
      </c>
      <c r="I39" s="18" t="n">
        <v>6.91383307</v>
      </c>
      <c r="J39" s="20" t="n">
        <v>1.92737458</v>
      </c>
      <c r="K39" s="18" t="n">
        <v>0</v>
      </c>
      <c r="L39" s="20" t="n">
        <v>0</v>
      </c>
      <c r="M39" s="18" t="n">
        <v>0</v>
      </c>
      <c r="N39" s="20" t="n">
        <v>0</v>
      </c>
      <c r="O39" s="18" t="s">
        <v>404</v>
      </c>
      <c r="P39" s="20" t="s">
        <v>404</v>
      </c>
      <c r="Q39" s="18" t="n">
        <v>0</v>
      </c>
      <c r="R39" s="20" t="n">
        <v>0</v>
      </c>
      <c r="S39" s="18" t="n">
        <v>0</v>
      </c>
      <c r="T39" s="20" t="n">
        <v>0</v>
      </c>
      <c r="U39" s="18" t="n">
        <v>0</v>
      </c>
      <c r="V39" s="20" t="n">
        <v>0</v>
      </c>
    </row>
    <row r="40" spans="1:22">
      <c r="A40" s="15" t="s">
        <v>437</v>
      </c>
      <c r="B40" s="17" t="n">
        <v>14157</v>
      </c>
      <c r="C40" s="18">
        <f>(3029.0/B40*100)</f>
        <v/>
      </c>
      <c r="D40" s="19" t="n">
        <v>11128</v>
      </c>
      <c r="E40" s="18" t="n">
        <v>18.78793827</v>
      </c>
      <c r="F40" s="20" t="n">
        <v>2.95445105</v>
      </c>
      <c r="G40" s="18" t="n">
        <v>54.29532708</v>
      </c>
      <c r="H40" s="20" t="n">
        <v>4.12565982</v>
      </c>
      <c r="I40" s="18" t="n">
        <v>21.82466513</v>
      </c>
      <c r="J40" s="20" t="n">
        <v>3.41197307</v>
      </c>
      <c r="K40" s="18" t="n">
        <v>1.407065</v>
      </c>
      <c r="L40" s="20" t="n">
        <v>0.9853949</v>
      </c>
      <c r="M40" s="18" t="n">
        <v>0</v>
      </c>
      <c r="N40" s="20" t="n">
        <v>0</v>
      </c>
      <c r="O40" s="18" t="s">
        <v>404</v>
      </c>
      <c r="P40" s="20" t="s">
        <v>404</v>
      </c>
      <c r="Q40" s="18" t="n">
        <v>0</v>
      </c>
      <c r="R40" s="20" t="n">
        <v>0</v>
      </c>
      <c r="S40" s="18" t="n">
        <v>0</v>
      </c>
      <c r="T40" s="20" t="n">
        <v>0</v>
      </c>
      <c r="U40" s="18" t="n">
        <v>3.68500451</v>
      </c>
      <c r="V40" s="20" t="n">
        <v>1.15431036</v>
      </c>
    </row>
    <row r="41" spans="1:22">
      <c r="A41" s="15" t="s">
        <v>438</v>
      </c>
      <c r="B41" s="17" t="n">
        <v>5712</v>
      </c>
      <c r="C41" s="18">
        <f>(138.0/B41*100)</f>
        <v/>
      </c>
      <c r="D41" s="19" t="n">
        <v>5574</v>
      </c>
      <c r="E41" s="18" t="n">
        <v>32.8267945</v>
      </c>
      <c r="F41" s="20" t="n">
        <v>3.58813059</v>
      </c>
      <c r="G41" s="18" t="n">
        <v>49.47555804</v>
      </c>
      <c r="H41" s="20" t="n">
        <v>4.21653756</v>
      </c>
      <c r="I41" s="18" t="n">
        <v>16.3255894</v>
      </c>
      <c r="J41" s="20" t="n">
        <v>3.29461929</v>
      </c>
      <c r="K41" s="18" t="n">
        <v>0.47790245</v>
      </c>
      <c r="L41" s="20" t="n">
        <v>0.45351963</v>
      </c>
      <c r="M41" s="18" t="n">
        <v>0</v>
      </c>
      <c r="N41" s="20" t="n">
        <v>0</v>
      </c>
      <c r="O41" s="18" t="s">
        <v>404</v>
      </c>
      <c r="P41" s="20" t="s">
        <v>404</v>
      </c>
      <c r="Q41" s="18" t="n">
        <v>0</v>
      </c>
      <c r="R41" s="20" t="n">
        <v>0</v>
      </c>
      <c r="S41" s="18" t="n">
        <v>0</v>
      </c>
      <c r="T41" s="20" t="n">
        <v>0</v>
      </c>
      <c r="U41" s="18" t="n">
        <v>0.89415562</v>
      </c>
      <c r="V41" s="20" t="n">
        <v>0.81012368</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50.80140237</v>
      </c>
      <c r="F44" s="20" t="n">
        <v>4.08685947</v>
      </c>
      <c r="G44" s="18" t="n">
        <v>40.91546935</v>
      </c>
      <c r="H44" s="20" t="n">
        <v>3.82828426</v>
      </c>
      <c r="I44" s="18" t="n">
        <v>5.5441222</v>
      </c>
      <c r="J44" s="20" t="n">
        <v>1.99808578</v>
      </c>
      <c r="K44" s="18" t="n">
        <v>2.01130696</v>
      </c>
      <c r="L44" s="20" t="n">
        <v>1.14109065</v>
      </c>
      <c r="M44" s="18" t="n">
        <v>0</v>
      </c>
      <c r="N44" s="20" t="n">
        <v>0</v>
      </c>
      <c r="O44" s="18" t="s">
        <v>404</v>
      </c>
      <c r="P44" s="20" t="s">
        <v>404</v>
      </c>
      <c r="Q44" s="18" t="n">
        <v>0</v>
      </c>
      <c r="R44" s="20" t="n">
        <v>0</v>
      </c>
      <c r="S44" s="18" t="n">
        <v>0.58274889</v>
      </c>
      <c r="T44" s="20" t="n">
        <v>0.58240626</v>
      </c>
      <c r="U44" s="18" t="n">
        <v>0.14495023</v>
      </c>
      <c r="V44" s="20" t="n">
        <v>0.1467335</v>
      </c>
    </row>
    <row r="45" spans="1:22">
      <c r="A45" s="15" t="s">
        <v>442</v>
      </c>
      <c r="B45" s="17" t="n">
        <v>5519</v>
      </c>
      <c r="C45" s="18">
        <f>(0.0/B45*100)</f>
        <v/>
      </c>
      <c r="D45" s="19" t="n">
        <v>5519</v>
      </c>
      <c r="E45" s="18" t="n">
        <v>5.53639105</v>
      </c>
      <c r="F45" s="20" t="n">
        <v>1.58724341</v>
      </c>
      <c r="G45" s="18" t="n">
        <v>56.99461373</v>
      </c>
      <c r="H45" s="20" t="n">
        <v>4.30463252</v>
      </c>
      <c r="I45" s="18" t="n">
        <v>21.97383997</v>
      </c>
      <c r="J45" s="20" t="n">
        <v>3.60484232</v>
      </c>
      <c r="K45" s="18" t="n">
        <v>14.33546814</v>
      </c>
      <c r="L45" s="20" t="n">
        <v>2.85493292</v>
      </c>
      <c r="M45" s="18" t="n">
        <v>0</v>
      </c>
      <c r="N45" s="20" t="n">
        <v>0</v>
      </c>
      <c r="O45" s="18" t="s">
        <v>404</v>
      </c>
      <c r="P45" s="20" t="s">
        <v>404</v>
      </c>
      <c r="Q45" s="18" t="n">
        <v>0</v>
      </c>
      <c r="R45" s="20" t="n">
        <v>0</v>
      </c>
      <c r="S45" s="18" t="n">
        <v>0</v>
      </c>
      <c r="T45" s="20" t="n">
        <v>0</v>
      </c>
      <c r="U45" s="18" t="n">
        <v>1.15968711</v>
      </c>
      <c r="V45" s="20" t="n">
        <v>0.84200613</v>
      </c>
    </row>
    <row r="46" spans="1:22">
      <c r="A46" s="15" t="s">
        <v>443</v>
      </c>
      <c r="B46" s="17" t="n">
        <v>23141</v>
      </c>
      <c r="C46" s="18">
        <f>(4196.0/B46*100)</f>
        <v/>
      </c>
      <c r="D46" s="19" t="n">
        <v>18945</v>
      </c>
      <c r="E46" s="18" t="n">
        <v>23.9483682</v>
      </c>
      <c r="F46" s="20" t="n">
        <v>2.27432978</v>
      </c>
      <c r="G46" s="18" t="n">
        <v>38.90298757</v>
      </c>
      <c r="H46" s="20" t="n">
        <v>2.6678203</v>
      </c>
      <c r="I46" s="18" t="n">
        <v>23.45340402</v>
      </c>
      <c r="J46" s="20" t="n">
        <v>2.31947367</v>
      </c>
      <c r="K46" s="18" t="n">
        <v>6.92207712</v>
      </c>
      <c r="L46" s="20" t="n">
        <v>1.31558607</v>
      </c>
      <c r="M46" s="18" t="n">
        <v>0</v>
      </c>
      <c r="N46" s="20" t="n">
        <v>0</v>
      </c>
      <c r="O46" s="18" t="s">
        <v>404</v>
      </c>
      <c r="P46" s="20" t="s">
        <v>404</v>
      </c>
      <c r="Q46" s="18" t="n">
        <v>0</v>
      </c>
      <c r="R46" s="20" t="n">
        <v>0</v>
      </c>
      <c r="S46" s="18" t="n">
        <v>0</v>
      </c>
      <c r="T46" s="20" t="n">
        <v>0</v>
      </c>
      <c r="U46" s="18" t="n">
        <v>6.7731631</v>
      </c>
      <c r="V46" s="20" t="n">
        <v>1.04829284</v>
      </c>
    </row>
    <row r="47" spans="1:22">
      <c r="A47" s="15" t="s">
        <v>444</v>
      </c>
      <c r="B47" s="17" t="n">
        <v>5928</v>
      </c>
      <c r="C47" s="18">
        <f>(0.0/B47*100)</f>
        <v/>
      </c>
      <c r="D47" s="19" t="n">
        <v>5928</v>
      </c>
      <c r="E47" s="18" t="n">
        <v>41.12478207</v>
      </c>
      <c r="F47" s="20" t="n">
        <v>3.87670962</v>
      </c>
      <c r="G47" s="18" t="n">
        <v>39.60074945</v>
      </c>
      <c r="H47" s="20" t="n">
        <v>3.84969621</v>
      </c>
      <c r="I47" s="18" t="n">
        <v>13.61038173</v>
      </c>
      <c r="J47" s="20" t="n">
        <v>2.47086456</v>
      </c>
      <c r="K47" s="18" t="n">
        <v>2.95611824</v>
      </c>
      <c r="L47" s="20" t="n">
        <v>1.03174562</v>
      </c>
      <c r="M47" s="18" t="n">
        <v>0</v>
      </c>
      <c r="N47" s="20" t="n">
        <v>0</v>
      </c>
      <c r="O47" s="18" t="s">
        <v>404</v>
      </c>
      <c r="P47" s="20" t="s">
        <v>404</v>
      </c>
      <c r="Q47" s="18" t="n">
        <v>0</v>
      </c>
      <c r="R47" s="20" t="n">
        <v>0</v>
      </c>
      <c r="S47" s="18" t="n">
        <v>0</v>
      </c>
      <c r="T47" s="20" t="n">
        <v>0</v>
      </c>
      <c r="U47" s="18" t="n">
        <v>2.70796851</v>
      </c>
      <c r="V47" s="20" t="n">
        <v>1.31660743</v>
      </c>
    </row>
    <row r="48" spans="1:22">
      <c r="A48" s="15" t="s">
        <v>445</v>
      </c>
      <c r="B48" s="17" t="n">
        <v>9841</v>
      </c>
      <c r="C48" s="18">
        <f>(40.0/B48*100)</f>
        <v/>
      </c>
      <c r="D48" s="19" t="n">
        <v>9801</v>
      </c>
      <c r="E48" s="18" t="n">
        <v>39.88364262</v>
      </c>
      <c r="F48" s="20" t="n">
        <v>4.27686102</v>
      </c>
      <c r="G48" s="18" t="n">
        <v>20.56932664</v>
      </c>
      <c r="H48" s="20" t="n">
        <v>3.67343021</v>
      </c>
      <c r="I48" s="18" t="n">
        <v>17.02920443</v>
      </c>
      <c r="J48" s="20" t="n">
        <v>3.43616569</v>
      </c>
      <c r="K48" s="18" t="n">
        <v>21.83425527</v>
      </c>
      <c r="L48" s="20" t="n">
        <v>3.35991846</v>
      </c>
      <c r="M48" s="18" t="n">
        <v>0</v>
      </c>
      <c r="N48" s="20" t="n">
        <v>0</v>
      </c>
      <c r="O48" s="18" t="s">
        <v>404</v>
      </c>
      <c r="P48" s="20" t="s">
        <v>404</v>
      </c>
      <c r="Q48" s="18" t="n">
        <v>0</v>
      </c>
      <c r="R48" s="20" t="n">
        <v>0</v>
      </c>
      <c r="S48" s="18" t="n">
        <v>0</v>
      </c>
      <c r="T48" s="20" t="n">
        <v>0</v>
      </c>
      <c r="U48" s="18" t="n">
        <v>0.68357103</v>
      </c>
      <c r="V48" s="20" t="n">
        <v>0.46448902</v>
      </c>
    </row>
    <row r="49" spans="1:22">
      <c r="A49" s="15" t="s">
        <v>446</v>
      </c>
      <c r="B49" s="17" t="n">
        <v>6349</v>
      </c>
      <c r="C49" s="18">
        <f>(52.0/B49*100)</f>
        <v/>
      </c>
      <c r="D49" s="19" t="n">
        <v>6297</v>
      </c>
      <c r="E49" s="18" t="n">
        <v>6.00396046</v>
      </c>
      <c r="F49" s="20" t="n">
        <v>1.25794543</v>
      </c>
      <c r="G49" s="18" t="n">
        <v>26.29916384</v>
      </c>
      <c r="H49" s="20" t="n">
        <v>2.99371205</v>
      </c>
      <c r="I49" s="18" t="n">
        <v>41.92712575</v>
      </c>
      <c r="J49" s="20" t="n">
        <v>3.07731247</v>
      </c>
      <c r="K49" s="18" t="n">
        <v>25.70300177</v>
      </c>
      <c r="L49" s="20" t="n">
        <v>2.97528291</v>
      </c>
      <c r="M49" s="18" t="n">
        <v>0</v>
      </c>
      <c r="N49" s="20" t="n">
        <v>0</v>
      </c>
      <c r="O49" s="18" t="s">
        <v>404</v>
      </c>
      <c r="P49" s="20" t="s">
        <v>404</v>
      </c>
      <c r="Q49" s="18" t="n">
        <v>0</v>
      </c>
      <c r="R49" s="20" t="n">
        <v>0</v>
      </c>
      <c r="S49" s="18" t="n">
        <v>0</v>
      </c>
      <c r="T49" s="20" t="n">
        <v>0</v>
      </c>
      <c r="U49" s="18" t="n">
        <v>0.06674818</v>
      </c>
      <c r="V49" s="20" t="n">
        <v>0.06688015</v>
      </c>
    </row>
    <row r="50" spans="1:22">
      <c r="A50" s="15" t="s">
        <v>447</v>
      </c>
      <c r="B50" s="17" t="n">
        <v>11795</v>
      </c>
      <c r="C50" s="18">
        <f>(1031.0/B50*100)</f>
        <v/>
      </c>
      <c r="D50" s="19" t="n">
        <v>10764</v>
      </c>
      <c r="E50" s="18" t="n">
        <v>32.52187692</v>
      </c>
      <c r="F50" s="20" t="n">
        <v>2.59852005</v>
      </c>
      <c r="G50" s="18" t="n">
        <v>41.9838092</v>
      </c>
      <c r="H50" s="20" t="n">
        <v>3.2354356</v>
      </c>
      <c r="I50" s="18" t="n">
        <v>13.86685373</v>
      </c>
      <c r="J50" s="20" t="n">
        <v>2.06840158</v>
      </c>
      <c r="K50" s="18" t="n">
        <v>4.54988609</v>
      </c>
      <c r="L50" s="20" t="n">
        <v>1.3462639</v>
      </c>
      <c r="M50" s="18" t="n">
        <v>0</v>
      </c>
      <c r="N50" s="20" t="n">
        <v>0</v>
      </c>
      <c r="O50" s="18" t="s">
        <v>404</v>
      </c>
      <c r="P50" s="20" t="s">
        <v>404</v>
      </c>
      <c r="Q50" s="18" t="n">
        <v>0</v>
      </c>
      <c r="R50" s="20" t="n">
        <v>0</v>
      </c>
      <c r="S50" s="18" t="n">
        <v>0</v>
      </c>
      <c r="T50" s="20" t="n">
        <v>0</v>
      </c>
      <c r="U50" s="18" t="n">
        <v>7.07757405</v>
      </c>
      <c r="V50" s="20" t="n">
        <v>1.70317959</v>
      </c>
    </row>
    <row r="51" spans="1:22">
      <c r="A51" s="15" t="s">
        <v>448</v>
      </c>
      <c r="B51" s="17" t="n">
        <v>6866</v>
      </c>
      <c r="C51" s="18">
        <f>(0.0/B51*100)</f>
        <v/>
      </c>
      <c r="D51" s="19" t="n">
        <v>6866</v>
      </c>
      <c r="E51" s="18" t="n">
        <v>15.78404868</v>
      </c>
      <c r="F51" s="20" t="n">
        <v>2.73266056</v>
      </c>
      <c r="G51" s="18" t="n">
        <v>53.83541942</v>
      </c>
      <c r="H51" s="20" t="n">
        <v>3.71982166</v>
      </c>
      <c r="I51" s="18" t="n">
        <v>24.8727193</v>
      </c>
      <c r="J51" s="20" t="n">
        <v>2.93464073</v>
      </c>
      <c r="K51" s="18" t="n">
        <v>4.40763783</v>
      </c>
      <c r="L51" s="20" t="n">
        <v>1.32199282</v>
      </c>
      <c r="M51" s="18" t="n">
        <v>0</v>
      </c>
      <c r="N51" s="20" t="n">
        <v>0</v>
      </c>
      <c r="O51" s="18" t="s">
        <v>404</v>
      </c>
      <c r="P51" s="20" t="s">
        <v>404</v>
      </c>
      <c r="Q51" s="18" t="n">
        <v>0</v>
      </c>
      <c r="R51" s="20" t="n">
        <v>0</v>
      </c>
      <c r="S51" s="18" t="n">
        <v>0</v>
      </c>
      <c r="T51" s="20" t="n">
        <v>0</v>
      </c>
      <c r="U51" s="18" t="n">
        <v>1.10017478</v>
      </c>
      <c r="V51" s="20" t="n">
        <v>0.78852393</v>
      </c>
    </row>
    <row r="52" spans="1:22">
      <c r="A52" s="15" t="s">
        <v>449</v>
      </c>
      <c r="B52" s="17" t="n">
        <v>5809</v>
      </c>
      <c r="C52" s="18">
        <f>(0.0/B52*100)</f>
        <v/>
      </c>
      <c r="D52" s="19" t="n">
        <v>5809</v>
      </c>
      <c r="E52" s="18" t="n">
        <v>36.00916538</v>
      </c>
      <c r="F52" s="20" t="n">
        <v>3.69006936</v>
      </c>
      <c r="G52" s="18" t="n">
        <v>49.876095</v>
      </c>
      <c r="H52" s="20" t="n">
        <v>3.96734951</v>
      </c>
      <c r="I52" s="18" t="n">
        <v>13.33179368</v>
      </c>
      <c r="J52" s="20" t="n">
        <v>2.76577048</v>
      </c>
      <c r="K52" s="18" t="n">
        <v>0</v>
      </c>
      <c r="L52" s="20" t="n">
        <v>0</v>
      </c>
      <c r="M52" s="18" t="n">
        <v>0</v>
      </c>
      <c r="N52" s="20" t="n">
        <v>0</v>
      </c>
      <c r="O52" s="18" t="s">
        <v>404</v>
      </c>
      <c r="P52" s="20" t="s">
        <v>404</v>
      </c>
      <c r="Q52" s="18" t="n">
        <v>0</v>
      </c>
      <c r="R52" s="20" t="n">
        <v>0</v>
      </c>
      <c r="S52" s="18" t="n">
        <v>0</v>
      </c>
      <c r="T52" s="20" t="n">
        <v>0</v>
      </c>
      <c r="U52" s="18" t="n">
        <v>0.78294594</v>
      </c>
      <c r="V52" s="20" t="n">
        <v>0.08023548</v>
      </c>
    </row>
    <row r="53" spans="1:22">
      <c r="A53" s="15" t="s">
        <v>450</v>
      </c>
      <c r="B53" s="17" t="n">
        <v>5571</v>
      </c>
      <c r="C53" s="18">
        <f>(0.0/B53*100)</f>
        <v/>
      </c>
      <c r="D53" s="19" t="n">
        <v>5571</v>
      </c>
      <c r="E53" s="18" t="n">
        <v>12.48653391</v>
      </c>
      <c r="F53" s="20" t="n">
        <v>0.08203926</v>
      </c>
      <c r="G53" s="18" t="n">
        <v>75.17516301000001</v>
      </c>
      <c r="H53" s="20" t="n">
        <v>0.12819384</v>
      </c>
      <c r="I53" s="18" t="n">
        <v>9.02261085</v>
      </c>
      <c r="J53" s="20" t="n">
        <v>0.10558073</v>
      </c>
      <c r="K53" s="18" t="n">
        <v>2.10212603</v>
      </c>
      <c r="L53" s="20" t="n">
        <v>0.02508246</v>
      </c>
      <c r="M53" s="18" t="n">
        <v>0</v>
      </c>
      <c r="N53" s="20" t="n">
        <v>0</v>
      </c>
      <c r="O53" s="18" t="s">
        <v>404</v>
      </c>
      <c r="P53" s="20" t="s">
        <v>404</v>
      </c>
      <c r="Q53" s="18" t="n">
        <v>0</v>
      </c>
      <c r="R53" s="20" t="n">
        <v>0</v>
      </c>
      <c r="S53" s="18" t="n">
        <v>0</v>
      </c>
      <c r="T53" s="20" t="n">
        <v>0</v>
      </c>
      <c r="U53" s="18" t="n">
        <v>1.21356621</v>
      </c>
      <c r="V53" s="20" t="n">
        <v>0.02624427</v>
      </c>
    </row>
    <row r="54" spans="1:22">
      <c r="A54" s="15" t="s">
        <v>451</v>
      </c>
      <c r="B54" s="17" t="n">
        <v>4740</v>
      </c>
      <c r="C54" s="18">
        <f>(199.0/B54*100)</f>
        <v/>
      </c>
      <c r="D54" s="19" t="n">
        <v>4541</v>
      </c>
      <c r="E54" s="18" t="n">
        <v>47.56768711</v>
      </c>
      <c r="F54" s="20" t="n">
        <v>3.76631138</v>
      </c>
      <c r="G54" s="18" t="n">
        <v>46.98047778</v>
      </c>
      <c r="H54" s="20" t="n">
        <v>3.80666431</v>
      </c>
      <c r="I54" s="18" t="n">
        <v>2.63870148</v>
      </c>
      <c r="J54" s="20" t="n">
        <v>1.26071903</v>
      </c>
      <c r="K54" s="18" t="n">
        <v>0.48940698</v>
      </c>
      <c r="L54" s="20" t="n">
        <v>0.48714927</v>
      </c>
      <c r="M54" s="18" t="n">
        <v>0</v>
      </c>
      <c r="N54" s="20" t="n">
        <v>0</v>
      </c>
      <c r="O54" s="18" t="s">
        <v>404</v>
      </c>
      <c r="P54" s="20" t="s">
        <v>404</v>
      </c>
      <c r="Q54" s="18" t="n">
        <v>0</v>
      </c>
      <c r="R54" s="20" t="n">
        <v>0</v>
      </c>
      <c r="S54" s="18" t="n">
        <v>0</v>
      </c>
      <c r="T54" s="20" t="n">
        <v>0</v>
      </c>
      <c r="U54" s="18" t="n">
        <v>2.32372665</v>
      </c>
      <c r="V54" s="20" t="n">
        <v>1.12403219</v>
      </c>
    </row>
    <row r="55" spans="1:22">
      <c r="A55" s="15" t="s">
        <v>452</v>
      </c>
      <c r="B55" s="17" t="n">
        <v>5316</v>
      </c>
      <c r="C55" s="18">
        <f>(43.0/B55*100)</f>
        <v/>
      </c>
      <c r="D55" s="19" t="n">
        <v>5273</v>
      </c>
      <c r="E55" s="18" t="n">
        <v>49.9607295</v>
      </c>
      <c r="F55" s="20" t="n">
        <v>3.77580727</v>
      </c>
      <c r="G55" s="18" t="n">
        <v>38.90820296</v>
      </c>
      <c r="H55" s="20" t="n">
        <v>3.39040891</v>
      </c>
      <c r="I55" s="18" t="n">
        <v>6.20429624</v>
      </c>
      <c r="J55" s="20" t="n">
        <v>1.498169</v>
      </c>
      <c r="K55" s="18" t="n">
        <v>3.26430481</v>
      </c>
      <c r="L55" s="20" t="n">
        <v>1.08944165</v>
      </c>
      <c r="M55" s="18" t="n">
        <v>0</v>
      </c>
      <c r="N55" s="20" t="n">
        <v>0</v>
      </c>
      <c r="O55" s="18" t="s">
        <v>404</v>
      </c>
      <c r="P55" s="20" t="s">
        <v>404</v>
      </c>
      <c r="Q55" s="18" t="n">
        <v>0</v>
      </c>
      <c r="R55" s="20" t="n">
        <v>0</v>
      </c>
      <c r="S55" s="18" t="n">
        <v>0.38027065</v>
      </c>
      <c r="T55" s="20" t="n">
        <v>0.37224667</v>
      </c>
      <c r="U55" s="18" t="n">
        <v>1.28219583</v>
      </c>
      <c r="V55" s="20" t="n">
        <v>0.7256586</v>
      </c>
    </row>
    <row r="56" spans="1:22">
      <c r="A56" s="15" t="s">
        <v>453</v>
      </c>
      <c r="B56" s="17" t="n">
        <v>5359</v>
      </c>
      <c r="C56" s="18">
        <f>(0.0/B56*100)</f>
        <v/>
      </c>
      <c r="D56" s="19" t="n">
        <v>5359</v>
      </c>
      <c r="E56" s="18" t="n">
        <v>31.22574292</v>
      </c>
      <c r="F56" s="20" t="n">
        <v>4.44154027</v>
      </c>
      <c r="G56" s="18" t="n">
        <v>54.63192369</v>
      </c>
      <c r="H56" s="20" t="n">
        <v>4.70175489</v>
      </c>
      <c r="I56" s="18" t="n">
        <v>9.685954600000001</v>
      </c>
      <c r="J56" s="20" t="n">
        <v>2.69566589</v>
      </c>
      <c r="K56" s="18" t="n">
        <v>0</v>
      </c>
      <c r="L56" s="20" t="n">
        <v>0</v>
      </c>
      <c r="M56" s="18" t="n">
        <v>0</v>
      </c>
      <c r="N56" s="20" t="n">
        <v>0</v>
      </c>
      <c r="O56" s="18" t="s">
        <v>404</v>
      </c>
      <c r="P56" s="20" t="s">
        <v>404</v>
      </c>
      <c r="Q56" s="18" t="n">
        <v>0</v>
      </c>
      <c r="R56" s="20" t="n">
        <v>0</v>
      </c>
      <c r="S56" s="18" t="n">
        <v>0</v>
      </c>
      <c r="T56" s="20" t="n">
        <v>0</v>
      </c>
      <c r="U56" s="18" t="n">
        <v>4.45637879</v>
      </c>
      <c r="V56" s="20" t="n">
        <v>1.66814099</v>
      </c>
    </row>
    <row r="57" spans="1:22">
      <c r="A57" s="15" t="s">
        <v>454</v>
      </c>
      <c r="B57" s="17" t="n">
        <v>6513</v>
      </c>
      <c r="C57" s="18">
        <f>(0.0/B57*100)</f>
        <v/>
      </c>
      <c r="D57" s="19" t="n">
        <v>6513</v>
      </c>
      <c r="E57" s="18" t="n">
        <v>32.12587417</v>
      </c>
      <c r="F57" s="20" t="n">
        <v>3.42232669</v>
      </c>
      <c r="G57" s="18" t="n">
        <v>62.3684766</v>
      </c>
      <c r="H57" s="20" t="n">
        <v>3.53606529</v>
      </c>
      <c r="I57" s="18" t="n">
        <v>5.06226308</v>
      </c>
      <c r="J57" s="20" t="n">
        <v>1.58141486</v>
      </c>
      <c r="K57" s="18" t="n">
        <v>0</v>
      </c>
      <c r="L57" s="20" t="n">
        <v>0</v>
      </c>
      <c r="M57" s="18" t="n">
        <v>0</v>
      </c>
      <c r="N57" s="20" t="n">
        <v>0</v>
      </c>
      <c r="O57" s="18" t="s">
        <v>404</v>
      </c>
      <c r="P57" s="20" t="s">
        <v>404</v>
      </c>
      <c r="Q57" s="18" t="n">
        <v>0</v>
      </c>
      <c r="R57" s="20" t="n">
        <v>0</v>
      </c>
      <c r="S57" s="18" t="n">
        <v>0</v>
      </c>
      <c r="T57" s="20" t="n">
        <v>0</v>
      </c>
      <c r="U57" s="18" t="n">
        <v>0.44338616</v>
      </c>
      <c r="V57" s="20" t="n">
        <v>0.45922161</v>
      </c>
    </row>
    <row r="58" spans="1:22">
      <c r="A58" s="15" t="s">
        <v>455</v>
      </c>
      <c r="B58" s="17" t="n">
        <v>7267</v>
      </c>
      <c r="C58" s="18">
        <f>(0.0/B58*100)</f>
        <v/>
      </c>
      <c r="D58" s="19" t="n">
        <v>7267</v>
      </c>
      <c r="E58" s="18" t="n">
        <v>16.46999653</v>
      </c>
      <c r="F58" s="20" t="n">
        <v>2.67406196</v>
      </c>
      <c r="G58" s="18" t="n">
        <v>44.45937702</v>
      </c>
      <c r="H58" s="20" t="n">
        <v>3.81450908</v>
      </c>
      <c r="I58" s="18" t="n">
        <v>29.10060183</v>
      </c>
      <c r="J58" s="20" t="n">
        <v>3.80655578</v>
      </c>
      <c r="K58" s="18" t="n">
        <v>9.709154679999999</v>
      </c>
      <c r="L58" s="20" t="n">
        <v>1.98769493</v>
      </c>
      <c r="M58" s="18" t="n">
        <v>0</v>
      </c>
      <c r="N58" s="20" t="n">
        <v>0</v>
      </c>
      <c r="O58" s="18" t="s">
        <v>404</v>
      </c>
      <c r="P58" s="20" t="s">
        <v>404</v>
      </c>
      <c r="Q58" s="18" t="n">
        <v>0.26086993</v>
      </c>
      <c r="R58" s="20" t="n">
        <v>0.26164542</v>
      </c>
      <c r="S58" s="18" t="n">
        <v>0</v>
      </c>
      <c r="T58" s="20" t="n">
        <v>0</v>
      </c>
      <c r="U58" s="18" t="n">
        <v>0</v>
      </c>
      <c r="V58" s="20" t="n">
        <v>0</v>
      </c>
    </row>
    <row r="59" spans="1:22">
      <c r="A59" s="15" t="s">
        <v>456</v>
      </c>
      <c r="B59" s="17" t="n">
        <v>4826</v>
      </c>
      <c r="C59" s="18">
        <f>(0.0/B59*100)</f>
        <v/>
      </c>
      <c r="D59" s="19" t="n">
        <v>4826</v>
      </c>
      <c r="E59" s="18" t="n">
        <v>15.13461384</v>
      </c>
      <c r="F59" s="20" t="n">
        <v>1.16579396</v>
      </c>
      <c r="G59" s="18" t="n">
        <v>66.70226744</v>
      </c>
      <c r="H59" s="20" t="n">
        <v>1.25680411</v>
      </c>
      <c r="I59" s="18" t="n">
        <v>13.03781396</v>
      </c>
      <c r="J59" s="20" t="n">
        <v>0.48749139</v>
      </c>
      <c r="K59" s="18" t="n">
        <v>4.26307124</v>
      </c>
      <c r="L59" s="20" t="n">
        <v>0.5333376</v>
      </c>
      <c r="M59" s="18" t="n">
        <v>0</v>
      </c>
      <c r="N59" s="20" t="n">
        <v>0</v>
      </c>
      <c r="O59" s="18" t="s">
        <v>404</v>
      </c>
      <c r="P59" s="20" t="s">
        <v>404</v>
      </c>
      <c r="Q59" s="18" t="n">
        <v>0</v>
      </c>
      <c r="R59" s="20" t="n">
        <v>0</v>
      </c>
      <c r="S59" s="18" t="n">
        <v>0</v>
      </c>
      <c r="T59" s="20" t="n">
        <v>0</v>
      </c>
      <c r="U59" s="18" t="n">
        <v>0.86223352</v>
      </c>
      <c r="V59" s="20" t="n">
        <v>0.1656418</v>
      </c>
    </row>
    <row r="60" spans="1:22">
      <c r="A60" s="15" t="s">
        <v>457</v>
      </c>
      <c r="B60" s="17" t="n">
        <v>4546</v>
      </c>
      <c r="C60" s="18">
        <f>(0.0/B60*100)</f>
        <v/>
      </c>
      <c r="D60" s="19" t="n">
        <v>4546</v>
      </c>
      <c r="E60" s="18" t="n">
        <v>33.15934766</v>
      </c>
      <c r="F60" s="20" t="n">
        <v>3.14206846</v>
      </c>
      <c r="G60" s="18" t="n">
        <v>49.82075621</v>
      </c>
      <c r="H60" s="20" t="n">
        <v>3.30058717</v>
      </c>
      <c r="I60" s="18" t="n">
        <v>7.77982045</v>
      </c>
      <c r="J60" s="20" t="n">
        <v>1.87353445</v>
      </c>
      <c r="K60" s="18" t="n">
        <v>4.12504217</v>
      </c>
      <c r="L60" s="20" t="n">
        <v>1.48101308</v>
      </c>
      <c r="M60" s="18" t="n">
        <v>0</v>
      </c>
      <c r="N60" s="20" t="n">
        <v>0</v>
      </c>
      <c r="O60" s="18" t="s">
        <v>404</v>
      </c>
      <c r="P60" s="20" t="s">
        <v>404</v>
      </c>
      <c r="Q60" s="18" t="n">
        <v>0</v>
      </c>
      <c r="R60" s="20" t="n">
        <v>0</v>
      </c>
      <c r="S60" s="18" t="n">
        <v>0</v>
      </c>
      <c r="T60" s="20" t="n">
        <v>0</v>
      </c>
      <c r="U60" s="18" t="n">
        <v>5.11503351</v>
      </c>
      <c r="V60" s="20" t="n">
        <v>1.57017881</v>
      </c>
    </row>
    <row r="61" spans="1:22">
      <c r="A61" s="15" t="s">
        <v>458</v>
      </c>
      <c r="B61" s="17" t="n">
        <v>6525</v>
      </c>
      <c r="C61" s="18">
        <f>(0.0/B61*100)</f>
        <v/>
      </c>
      <c r="D61" s="19" t="n">
        <v>6525</v>
      </c>
      <c r="E61" s="18" t="n">
        <v>93.28524328</v>
      </c>
      <c r="F61" s="20" t="n">
        <v>1.40885217</v>
      </c>
      <c r="G61" s="18" t="n">
        <v>3.6989479</v>
      </c>
      <c r="H61" s="20" t="n">
        <v>0.85521231</v>
      </c>
      <c r="I61" s="18" t="n">
        <v>0.55965929</v>
      </c>
      <c r="J61" s="20" t="n">
        <v>0.55968061</v>
      </c>
      <c r="K61" s="18" t="n">
        <v>1.70138246</v>
      </c>
      <c r="L61" s="20" t="n">
        <v>0.80341668</v>
      </c>
      <c r="M61" s="18" t="n">
        <v>0</v>
      </c>
      <c r="N61" s="20" t="n">
        <v>0</v>
      </c>
      <c r="O61" s="18" t="s">
        <v>404</v>
      </c>
      <c r="P61" s="20" t="s">
        <v>404</v>
      </c>
      <c r="Q61" s="18" t="n">
        <v>0</v>
      </c>
      <c r="R61" s="20" t="n">
        <v>0</v>
      </c>
      <c r="S61" s="18" t="n">
        <v>0</v>
      </c>
      <c r="T61" s="20" t="n">
        <v>0</v>
      </c>
      <c r="U61" s="18" t="n">
        <v>0.75476707</v>
      </c>
      <c r="V61" s="20" t="n">
        <v>0.56821576</v>
      </c>
    </row>
    <row r="62" spans="1:22">
      <c r="A62" s="15" t="s">
        <v>459</v>
      </c>
      <c r="B62" s="17" t="n">
        <v>4476</v>
      </c>
      <c r="C62" s="18">
        <f>(0.0/B62*100)</f>
        <v/>
      </c>
      <c r="D62" s="19" t="n">
        <v>4476</v>
      </c>
      <c r="E62" s="18" t="n">
        <v>38.30856325</v>
      </c>
      <c r="F62" s="20" t="n">
        <v>0.06239814</v>
      </c>
      <c r="G62" s="18" t="n">
        <v>26.53864792</v>
      </c>
      <c r="H62" s="20" t="n">
        <v>0.03901095</v>
      </c>
      <c r="I62" s="18" t="n">
        <v>24.99000899</v>
      </c>
      <c r="J62" s="20" t="n">
        <v>0.05053849</v>
      </c>
      <c r="K62" s="18" t="n">
        <v>10.16277985</v>
      </c>
      <c r="L62" s="20" t="n">
        <v>0.04275087</v>
      </c>
      <c r="M62" s="18" t="n">
        <v>0</v>
      </c>
      <c r="N62" s="20" t="n">
        <v>0</v>
      </c>
      <c r="O62" s="18" t="s">
        <v>404</v>
      </c>
      <c r="P62" s="20" t="s">
        <v>404</v>
      </c>
      <c r="Q62" s="18" t="n">
        <v>0</v>
      </c>
      <c r="R62" s="20" t="n">
        <v>0</v>
      </c>
      <c r="S62" s="18" t="n">
        <v>0</v>
      </c>
      <c r="T62" s="20" t="n">
        <v>0</v>
      </c>
      <c r="U62" s="18" t="n">
        <v>0</v>
      </c>
      <c r="V62" s="20" t="n">
        <v>0</v>
      </c>
    </row>
    <row r="63" spans="1:22">
      <c r="A63" s="15" t="s">
        <v>460</v>
      </c>
      <c r="B63" s="17" t="n">
        <v>5324</v>
      </c>
      <c r="C63" s="18">
        <f>(0.0/B63*100)</f>
        <v/>
      </c>
      <c r="D63" s="19" t="n">
        <v>5324</v>
      </c>
      <c r="E63" s="18" t="n">
        <v>46.61096458</v>
      </c>
      <c r="F63" s="20" t="n">
        <v>0.18394986</v>
      </c>
      <c r="G63" s="18" t="n">
        <v>42.80809092</v>
      </c>
      <c r="H63" s="20" t="n">
        <v>0.16779329</v>
      </c>
      <c r="I63" s="18" t="n">
        <v>2.79850489</v>
      </c>
      <c r="J63" s="20" t="n">
        <v>0.06907806</v>
      </c>
      <c r="K63" s="18" t="n">
        <v>0</v>
      </c>
      <c r="L63" s="20" t="n">
        <v>0</v>
      </c>
      <c r="M63" s="18" t="n">
        <v>0</v>
      </c>
      <c r="N63" s="20" t="n">
        <v>0</v>
      </c>
      <c r="O63" s="18" t="s">
        <v>404</v>
      </c>
      <c r="P63" s="20" t="s">
        <v>404</v>
      </c>
      <c r="Q63" s="18" t="n">
        <v>0</v>
      </c>
      <c r="R63" s="20" t="n">
        <v>0</v>
      </c>
      <c r="S63" s="18" t="n">
        <v>0</v>
      </c>
      <c r="T63" s="20" t="n">
        <v>0</v>
      </c>
      <c r="U63" s="18" t="n">
        <v>7.78243961</v>
      </c>
      <c r="V63" s="20" t="n">
        <v>0.07499596</v>
      </c>
    </row>
    <row r="64" spans="1:22">
      <c r="A64" s="15" t="s">
        <v>461</v>
      </c>
      <c r="B64" s="17" t="n">
        <v>3634</v>
      </c>
      <c r="C64" s="18">
        <f>(27.0/B64*100)</f>
        <v/>
      </c>
      <c r="D64" s="19" t="n">
        <v>3607</v>
      </c>
      <c r="E64" s="18" t="n">
        <v>36.07141438</v>
      </c>
      <c r="F64" s="20" t="n">
        <v>0.10343508</v>
      </c>
      <c r="G64" s="18" t="n">
        <v>48.36987146</v>
      </c>
      <c r="H64" s="20" t="n">
        <v>0.1249197</v>
      </c>
      <c r="I64" s="18" t="n">
        <v>15.55871416</v>
      </c>
      <c r="J64" s="20" t="n">
        <v>0.0730681</v>
      </c>
      <c r="K64" s="18" t="n">
        <v>0</v>
      </c>
      <c r="L64" s="20" t="n">
        <v>0</v>
      </c>
      <c r="M64" s="18" t="n">
        <v>0</v>
      </c>
      <c r="N64" s="20" t="n">
        <v>0</v>
      </c>
      <c r="O64" s="18" t="s">
        <v>404</v>
      </c>
      <c r="P64" s="20" t="s">
        <v>404</v>
      </c>
      <c r="Q64" s="18" t="n">
        <v>0</v>
      </c>
      <c r="R64" s="20" t="n">
        <v>0</v>
      </c>
      <c r="S64" s="18" t="n">
        <v>0</v>
      </c>
      <c r="T64" s="20" t="n">
        <v>0</v>
      </c>
      <c r="U64" s="18" t="n">
        <v>0</v>
      </c>
      <c r="V64" s="20" t="n">
        <v>0</v>
      </c>
    </row>
    <row r="65" spans="1:22">
      <c r="A65" s="15" t="s">
        <v>462</v>
      </c>
      <c r="B65" s="17" t="n">
        <v>5325</v>
      </c>
      <c r="C65" s="18">
        <f>(0.0/B65*100)</f>
        <v/>
      </c>
      <c r="D65" s="19" t="n">
        <v>5325</v>
      </c>
      <c r="E65" s="18" t="n">
        <v>62.08599052</v>
      </c>
      <c r="F65" s="20" t="n">
        <v>3.28174332</v>
      </c>
      <c r="G65" s="18" t="n">
        <v>25.11292591</v>
      </c>
      <c r="H65" s="20" t="n">
        <v>2.75202607</v>
      </c>
      <c r="I65" s="18" t="n">
        <v>5.04798475</v>
      </c>
      <c r="J65" s="20" t="n">
        <v>1.48998282</v>
      </c>
      <c r="K65" s="18" t="n">
        <v>6.15620577</v>
      </c>
      <c r="L65" s="20" t="n">
        <v>1.71021244</v>
      </c>
      <c r="M65" s="18" t="n">
        <v>0</v>
      </c>
      <c r="N65" s="20" t="n">
        <v>0</v>
      </c>
      <c r="O65" s="18" t="s">
        <v>404</v>
      </c>
      <c r="P65" s="20" t="s">
        <v>404</v>
      </c>
      <c r="Q65" s="18" t="n">
        <v>0</v>
      </c>
      <c r="R65" s="20" t="n">
        <v>0</v>
      </c>
      <c r="S65" s="18" t="n">
        <v>0</v>
      </c>
      <c r="T65" s="20" t="n">
        <v>0</v>
      </c>
      <c r="U65" s="18" t="n">
        <v>1.59689304</v>
      </c>
      <c r="V65" s="20" t="n">
        <v>0.76357313</v>
      </c>
    </row>
    <row r="66" spans="1:22">
      <c r="A66" s="15" t="s">
        <v>463</v>
      </c>
      <c r="B66" s="17" t="n">
        <v>5665</v>
      </c>
      <c r="C66" s="18">
        <f>(0.0/B66*100)</f>
        <v/>
      </c>
      <c r="D66" s="19" t="n">
        <v>5665</v>
      </c>
      <c r="E66" s="18" t="n">
        <v>18.65122607</v>
      </c>
      <c r="F66" s="20" t="n">
        <v>0.52234596</v>
      </c>
      <c r="G66" s="18" t="n">
        <v>68.52603293</v>
      </c>
      <c r="H66" s="20" t="n">
        <v>0.51394803</v>
      </c>
      <c r="I66" s="18" t="n">
        <v>12.822741</v>
      </c>
      <c r="J66" s="20" t="n">
        <v>0.13813106</v>
      </c>
      <c r="K66" s="18" t="n">
        <v>0</v>
      </c>
      <c r="L66" s="20" t="n">
        <v>0</v>
      </c>
      <c r="M66" s="18" t="n">
        <v>0</v>
      </c>
      <c r="N66" s="20" t="n">
        <v>0</v>
      </c>
      <c r="O66" s="18" t="s">
        <v>404</v>
      </c>
      <c r="P66" s="20" t="s">
        <v>404</v>
      </c>
      <c r="Q66" s="18" t="n">
        <v>0</v>
      </c>
      <c r="R66" s="20" t="n">
        <v>0</v>
      </c>
      <c r="S66" s="18" t="n">
        <v>0</v>
      </c>
      <c r="T66" s="20" t="n">
        <v>0</v>
      </c>
      <c r="U66" s="18" t="n">
        <v>0</v>
      </c>
      <c r="V66" s="20" t="n">
        <v>0</v>
      </c>
    </row>
    <row r="67" spans="1:22">
      <c r="A67" s="15" t="s">
        <v>464</v>
      </c>
      <c r="B67" s="17" t="n">
        <v>6971</v>
      </c>
      <c r="C67" s="18">
        <f>(0.0/B67*100)</f>
        <v/>
      </c>
      <c r="D67" s="19" t="n">
        <v>6971</v>
      </c>
      <c r="E67" s="18" t="n">
        <v>21.82066924</v>
      </c>
      <c r="F67" s="20" t="n">
        <v>2.505828</v>
      </c>
      <c r="G67" s="18" t="n">
        <v>59.80598142</v>
      </c>
      <c r="H67" s="20" t="n">
        <v>3.0644282</v>
      </c>
      <c r="I67" s="18" t="n">
        <v>10.6510002</v>
      </c>
      <c r="J67" s="20" t="n">
        <v>2.05739774</v>
      </c>
      <c r="K67" s="18" t="n">
        <v>6.97995785</v>
      </c>
      <c r="L67" s="20" t="n">
        <v>1.81995663</v>
      </c>
      <c r="M67" s="18" t="n">
        <v>0</v>
      </c>
      <c r="N67" s="20" t="n">
        <v>0</v>
      </c>
      <c r="O67" s="18" t="s">
        <v>404</v>
      </c>
      <c r="P67" s="20" t="s">
        <v>404</v>
      </c>
      <c r="Q67" s="18" t="n">
        <v>0</v>
      </c>
      <c r="R67" s="20" t="n">
        <v>0</v>
      </c>
      <c r="S67" s="18" t="n">
        <v>0</v>
      </c>
      <c r="T67" s="20" t="n">
        <v>0</v>
      </c>
      <c r="U67" s="18" t="n">
        <v>0.7423913</v>
      </c>
      <c r="V67" s="20" t="n">
        <v>0.45127583</v>
      </c>
    </row>
    <row r="68" spans="1:22">
      <c r="A68" s="15" t="s">
        <v>465</v>
      </c>
      <c r="B68" s="17" t="n">
        <v>12083</v>
      </c>
      <c r="C68" s="18">
        <f>(0.0/B68*100)</f>
        <v/>
      </c>
      <c r="D68" s="19" t="n">
        <v>12083</v>
      </c>
      <c r="E68" s="18" t="n">
        <v>41.56363199</v>
      </c>
      <c r="F68" s="20" t="n">
        <v>0.09866448999999999</v>
      </c>
      <c r="G68" s="18" t="n">
        <v>51.18594357</v>
      </c>
      <c r="H68" s="20" t="n">
        <v>0.10614687</v>
      </c>
      <c r="I68" s="18" t="n">
        <v>5.57867095</v>
      </c>
      <c r="J68" s="20" t="n">
        <v>0.04971716</v>
      </c>
      <c r="K68" s="18" t="n">
        <v>0.44203959</v>
      </c>
      <c r="L68" s="20" t="n">
        <v>0.01709061</v>
      </c>
      <c r="M68" s="18" t="n">
        <v>0</v>
      </c>
      <c r="N68" s="20" t="n">
        <v>0</v>
      </c>
      <c r="O68" s="18" t="s">
        <v>404</v>
      </c>
      <c r="P68" s="20" t="s">
        <v>404</v>
      </c>
      <c r="Q68" s="18" t="n">
        <v>0</v>
      </c>
      <c r="R68" s="20" t="n">
        <v>0</v>
      </c>
      <c r="S68" s="18" t="n">
        <v>0</v>
      </c>
      <c r="T68" s="20" t="n">
        <v>0</v>
      </c>
      <c r="U68" s="18" t="n">
        <v>1.2297139</v>
      </c>
      <c r="V68" s="20" t="n">
        <v>0.03252671</v>
      </c>
    </row>
    <row r="69" spans="1:22">
      <c r="A69" s="15" t="s">
        <v>466</v>
      </c>
      <c r="B69" s="17" t="n">
        <v>4876</v>
      </c>
      <c r="C69" s="18">
        <f>(0.0/B69*100)</f>
        <v/>
      </c>
      <c r="D69" s="19" t="n">
        <v>4876</v>
      </c>
      <c r="E69" s="18" t="n">
        <v>73.1007656</v>
      </c>
      <c r="F69" s="20" t="n">
        <v>3.43694702</v>
      </c>
      <c r="G69" s="18" t="n">
        <v>26.24880806</v>
      </c>
      <c r="H69" s="20" t="n">
        <v>3.37308203</v>
      </c>
      <c r="I69" s="18" t="n">
        <v>0</v>
      </c>
      <c r="J69" s="20" t="n">
        <v>0</v>
      </c>
      <c r="K69" s="18" t="n">
        <v>0.65042634</v>
      </c>
      <c r="L69" s="20" t="n">
        <v>0.64977736</v>
      </c>
      <c r="M69" s="18" t="n">
        <v>0</v>
      </c>
      <c r="N69" s="20" t="n">
        <v>0</v>
      </c>
      <c r="O69" s="18" t="s">
        <v>404</v>
      </c>
      <c r="P69" s="20" t="s">
        <v>404</v>
      </c>
      <c r="Q69" s="18" t="n">
        <v>0</v>
      </c>
      <c r="R69" s="20" t="n">
        <v>0</v>
      </c>
      <c r="S69" s="18" t="n">
        <v>0</v>
      </c>
      <c r="T69" s="20" t="n">
        <v>0</v>
      </c>
      <c r="U69" s="18" t="n">
        <v>0</v>
      </c>
      <c r="V69" s="20" t="n">
        <v>0</v>
      </c>
    </row>
    <row r="70" spans="1:22">
      <c r="A70" s="15" t="s">
        <v>467</v>
      </c>
      <c r="B70" s="17" t="n">
        <v>6036</v>
      </c>
      <c r="C70" s="18">
        <f>(0.0/B70*100)</f>
        <v/>
      </c>
      <c r="D70" s="19" t="n">
        <v>6036</v>
      </c>
      <c r="E70" s="18" t="n">
        <v>55.50039355</v>
      </c>
      <c r="F70" s="20" t="n">
        <v>3.80444755</v>
      </c>
      <c r="G70" s="18" t="n">
        <v>15.33074491</v>
      </c>
      <c r="H70" s="20" t="n">
        <v>2.52385127</v>
      </c>
      <c r="I70" s="18" t="n">
        <v>10.37858921</v>
      </c>
      <c r="J70" s="20" t="n">
        <v>2.14713666</v>
      </c>
      <c r="K70" s="18" t="n">
        <v>16.47837272</v>
      </c>
      <c r="L70" s="20" t="n">
        <v>3.09486568</v>
      </c>
      <c r="M70" s="18" t="n">
        <v>0</v>
      </c>
      <c r="N70" s="20" t="n">
        <v>0</v>
      </c>
      <c r="O70" s="18" t="s">
        <v>404</v>
      </c>
      <c r="P70" s="20" t="s">
        <v>404</v>
      </c>
      <c r="Q70" s="18" t="n">
        <v>0</v>
      </c>
      <c r="R70" s="20" t="n">
        <v>0</v>
      </c>
      <c r="S70" s="18" t="n">
        <v>0</v>
      </c>
      <c r="T70" s="20" t="n">
        <v>0</v>
      </c>
      <c r="U70" s="18" t="n">
        <v>2.31189961</v>
      </c>
      <c r="V70" s="20" t="n">
        <v>0.83232723</v>
      </c>
    </row>
    <row r="71" spans="1:22">
      <c r="A71" s="15" t="s">
        <v>468</v>
      </c>
      <c r="B71" s="17" t="n">
        <v>6115</v>
      </c>
      <c r="C71" s="18">
        <f>(0.0/B71*100)</f>
        <v/>
      </c>
      <c r="D71" s="19" t="n">
        <v>6115</v>
      </c>
      <c r="E71" s="18" t="n">
        <v>44.54915909</v>
      </c>
      <c r="F71" s="20" t="n">
        <v>0.95358901</v>
      </c>
      <c r="G71" s="18" t="n">
        <v>52.53072567</v>
      </c>
      <c r="H71" s="20" t="n">
        <v>0.97123426</v>
      </c>
      <c r="I71" s="18" t="n">
        <v>2.92011524</v>
      </c>
      <c r="J71" s="20" t="n">
        <v>0.05514046</v>
      </c>
      <c r="K71" s="18" t="n">
        <v>0</v>
      </c>
      <c r="L71" s="20" t="n">
        <v>0</v>
      </c>
      <c r="M71" s="18" t="n">
        <v>0</v>
      </c>
      <c r="N71" s="20" t="n">
        <v>0</v>
      </c>
      <c r="O71" s="18" t="s">
        <v>404</v>
      </c>
      <c r="P71" s="20" t="s">
        <v>404</v>
      </c>
      <c r="Q71" s="18" t="n">
        <v>0</v>
      </c>
      <c r="R71" s="20" t="n">
        <v>0</v>
      </c>
      <c r="S71" s="18" t="n">
        <v>0</v>
      </c>
      <c r="T71" s="20" t="n">
        <v>0</v>
      </c>
      <c r="U71" s="18" t="n">
        <v>0</v>
      </c>
      <c r="V71" s="20" t="n">
        <v>0</v>
      </c>
    </row>
    <row r="72" spans="1:22">
      <c r="A72" s="15" t="s">
        <v>469</v>
      </c>
      <c r="B72" s="17" t="n">
        <v>7708</v>
      </c>
      <c r="C72" s="18">
        <f>(0.0/B72*100)</f>
        <v/>
      </c>
      <c r="D72" s="19" t="n">
        <v>7708</v>
      </c>
      <c r="E72" s="18" t="n">
        <v>76.84618546999999</v>
      </c>
      <c r="F72" s="20" t="n">
        <v>2.76971223</v>
      </c>
      <c r="G72" s="18" t="n">
        <v>14.37518416</v>
      </c>
      <c r="H72" s="20" t="n">
        <v>2.47049266</v>
      </c>
      <c r="I72" s="18" t="n">
        <v>1.97760705</v>
      </c>
      <c r="J72" s="20" t="n">
        <v>0.9109137</v>
      </c>
      <c r="K72" s="18" t="n">
        <v>5.22769092</v>
      </c>
      <c r="L72" s="20" t="n">
        <v>1.70728826</v>
      </c>
      <c r="M72" s="18" t="n">
        <v>0</v>
      </c>
      <c r="N72" s="20" t="n">
        <v>0</v>
      </c>
      <c r="O72" s="18" t="s">
        <v>404</v>
      </c>
      <c r="P72" s="20" t="s">
        <v>404</v>
      </c>
      <c r="Q72" s="18" t="n">
        <v>0</v>
      </c>
      <c r="R72" s="20" t="n">
        <v>0</v>
      </c>
      <c r="S72" s="18" t="n">
        <v>0</v>
      </c>
      <c r="T72" s="20" t="n">
        <v>0</v>
      </c>
      <c r="U72" s="18" t="n">
        <v>1.5733324</v>
      </c>
      <c r="V72" s="20" t="n">
        <v>0.83594797</v>
      </c>
    </row>
    <row r="73" spans="1:22">
      <c r="A73" s="15" t="s">
        <v>470</v>
      </c>
      <c r="B73" s="17" t="n">
        <v>8249</v>
      </c>
      <c r="C73" s="18">
        <f>(0.0/B73*100)</f>
        <v/>
      </c>
      <c r="D73" s="19" t="n">
        <v>8249</v>
      </c>
      <c r="E73" s="18" t="n">
        <v>54.32091622</v>
      </c>
      <c r="F73" s="20" t="n">
        <v>3.81696012</v>
      </c>
      <c r="G73" s="18" t="n">
        <v>39.09207496</v>
      </c>
      <c r="H73" s="20" t="n">
        <v>3.53471037</v>
      </c>
      <c r="I73" s="18" t="n">
        <v>3.59466395</v>
      </c>
      <c r="J73" s="20" t="n">
        <v>1.37327596</v>
      </c>
      <c r="K73" s="18" t="n">
        <v>0.62567712</v>
      </c>
      <c r="L73" s="20" t="n">
        <v>0.6261463900000001</v>
      </c>
      <c r="M73" s="18" t="n">
        <v>0</v>
      </c>
      <c r="N73" s="20" t="n">
        <v>0</v>
      </c>
      <c r="O73" s="18" t="s">
        <v>404</v>
      </c>
      <c r="P73" s="20" t="s">
        <v>404</v>
      </c>
      <c r="Q73" s="18" t="n">
        <v>0</v>
      </c>
      <c r="R73" s="20" t="n">
        <v>0</v>
      </c>
      <c r="S73" s="18" t="n">
        <v>0</v>
      </c>
      <c r="T73" s="20" t="n">
        <v>0</v>
      </c>
      <c r="U73" s="18" t="n">
        <v>2.36666774</v>
      </c>
      <c r="V73" s="20" t="n">
        <v>1.11529969</v>
      </c>
    </row>
    <row r="74" spans="1:22">
      <c r="A74" s="15" t="s">
        <v>471</v>
      </c>
      <c r="B74" s="17" t="n">
        <v>4692</v>
      </c>
      <c r="C74" s="18">
        <f>(484.0/B74*100)</f>
        <v/>
      </c>
      <c r="D74" s="19" t="n">
        <v>4208</v>
      </c>
      <c r="E74" s="18" t="n">
        <v>1.90179656</v>
      </c>
      <c r="F74" s="20" t="n">
        <v>0.06387775</v>
      </c>
      <c r="G74" s="18" t="n">
        <v>29.33648174</v>
      </c>
      <c r="H74" s="20" t="n">
        <v>0.20718099</v>
      </c>
      <c r="I74" s="18" t="n">
        <v>55.40527464</v>
      </c>
      <c r="J74" s="20" t="n">
        <v>0.28411237</v>
      </c>
      <c r="K74" s="18" t="n">
        <v>12.51458465</v>
      </c>
      <c r="L74" s="20" t="n">
        <v>0.25807401</v>
      </c>
      <c r="M74" s="18" t="n">
        <v>0</v>
      </c>
      <c r="N74" s="20" t="n">
        <v>0</v>
      </c>
      <c r="O74" s="18" t="s">
        <v>404</v>
      </c>
      <c r="P74" s="20" t="s">
        <v>404</v>
      </c>
      <c r="Q74" s="18" t="n">
        <v>0</v>
      </c>
      <c r="R74" s="20" t="n">
        <v>0</v>
      </c>
      <c r="S74" s="18" t="n">
        <v>0</v>
      </c>
      <c r="T74" s="20" t="n">
        <v>0</v>
      </c>
      <c r="U74" s="18" t="n">
        <v>0.8418624</v>
      </c>
      <c r="V74" s="20" t="n">
        <v>0.01966131</v>
      </c>
    </row>
    <row r="75" spans="1:22">
      <c r="A75" s="15" t="s">
        <v>472</v>
      </c>
      <c r="B75" s="17" t="n">
        <v>5375</v>
      </c>
      <c r="C75" s="18">
        <f>(483.0/B75*100)</f>
        <v/>
      </c>
      <c r="D75" s="19" t="n">
        <v>4892</v>
      </c>
      <c r="E75" s="18" t="n">
        <v>1.72351374</v>
      </c>
      <c r="F75" s="20" t="n">
        <v>1.11721334</v>
      </c>
      <c r="G75" s="18" t="n">
        <v>30.67676539</v>
      </c>
      <c r="H75" s="20" t="n">
        <v>3.90359421</v>
      </c>
      <c r="I75" s="18" t="n">
        <v>46.92986882</v>
      </c>
      <c r="J75" s="20" t="n">
        <v>4.25255969</v>
      </c>
      <c r="K75" s="18" t="n">
        <v>10.66244444</v>
      </c>
      <c r="L75" s="20" t="n">
        <v>2.79216589</v>
      </c>
      <c r="M75" s="18" t="n">
        <v>0</v>
      </c>
      <c r="N75" s="20" t="n">
        <v>0</v>
      </c>
      <c r="O75" s="18" t="s">
        <v>404</v>
      </c>
      <c r="P75" s="20" t="s">
        <v>404</v>
      </c>
      <c r="Q75" s="18" t="n">
        <v>0</v>
      </c>
      <c r="R75" s="20" t="n">
        <v>0</v>
      </c>
      <c r="S75" s="18" t="n">
        <v>0</v>
      </c>
      <c r="T75" s="20" t="n">
        <v>0</v>
      </c>
      <c r="U75" s="18" t="n">
        <v>10.00740761</v>
      </c>
      <c r="V75" s="20" t="n">
        <v>2.61551754</v>
      </c>
    </row>
    <row r="76" spans="1:22">
      <c r="A76" s="15" t="s">
        <v>473</v>
      </c>
      <c r="B76" s="17" t="n">
        <v>14167</v>
      </c>
      <c r="C76" s="18">
        <f>(1400.0/B76*100)</f>
        <v/>
      </c>
      <c r="D76" s="19" t="n">
        <v>12767</v>
      </c>
      <c r="E76" s="18" t="n">
        <v>27.40885935</v>
      </c>
      <c r="F76" s="20" t="n">
        <v>2.30935508</v>
      </c>
      <c r="G76" s="18" t="n">
        <v>49.69526316</v>
      </c>
      <c r="H76" s="20" t="n">
        <v>2.53391214</v>
      </c>
      <c r="I76" s="18" t="n">
        <v>13.06404505</v>
      </c>
      <c r="J76" s="20" t="n">
        <v>1.79250038</v>
      </c>
      <c r="K76" s="18" t="n">
        <v>4.73412071</v>
      </c>
      <c r="L76" s="20" t="n">
        <v>0.7231231</v>
      </c>
      <c r="M76" s="18" t="n">
        <v>0</v>
      </c>
      <c r="N76" s="20" t="n">
        <v>0</v>
      </c>
      <c r="O76" s="18" t="s">
        <v>404</v>
      </c>
      <c r="P76" s="20" t="s">
        <v>404</v>
      </c>
      <c r="Q76" s="18" t="n">
        <v>0</v>
      </c>
      <c r="R76" s="20" t="n">
        <v>0</v>
      </c>
      <c r="S76" s="18" t="n">
        <v>0</v>
      </c>
      <c r="T76" s="20" t="n">
        <v>0</v>
      </c>
      <c r="U76" s="18" t="n">
        <v>5.09771173</v>
      </c>
      <c r="V76" s="20" t="n">
        <v>1.22848152</v>
      </c>
    </row>
    <row r="77" spans="1:22">
      <c r="A77" s="15" t="s">
        <v>474</v>
      </c>
      <c r="B77" s="17" t="n">
        <v>6062</v>
      </c>
      <c r="C77" s="18">
        <f>(0.0/B77*100)</f>
        <v/>
      </c>
      <c r="D77" s="19" t="n">
        <v>6062</v>
      </c>
      <c r="E77" s="18" t="n">
        <v>5.73016133</v>
      </c>
      <c r="F77" s="20" t="n">
        <v>1.34441684</v>
      </c>
      <c r="G77" s="18" t="n">
        <v>33.29587057</v>
      </c>
      <c r="H77" s="20" t="n">
        <v>2.5374399</v>
      </c>
      <c r="I77" s="18" t="n">
        <v>46.85052702</v>
      </c>
      <c r="J77" s="20" t="n">
        <v>3.14581022</v>
      </c>
      <c r="K77" s="18" t="n">
        <v>14.12344109</v>
      </c>
      <c r="L77" s="20" t="n">
        <v>2.09612266</v>
      </c>
      <c r="M77" s="18" t="n">
        <v>0</v>
      </c>
      <c r="N77" s="20" t="n">
        <v>0</v>
      </c>
      <c r="O77" s="18" t="s">
        <v>404</v>
      </c>
      <c r="P77" s="20" t="s">
        <v>404</v>
      </c>
      <c r="Q77" s="18" t="n">
        <v>0</v>
      </c>
      <c r="R77" s="20" t="n">
        <v>0</v>
      </c>
      <c r="S77" s="18" t="n">
        <v>0</v>
      </c>
      <c r="T77" s="20" t="n">
        <v>0</v>
      </c>
      <c r="U77" s="18" t="n">
        <v>0</v>
      </c>
      <c r="V77" s="20" t="n">
        <v>0</v>
      </c>
    </row>
    <row r="78" spans="1:22">
      <c r="A78" s="15" t="s">
        <v>475</v>
      </c>
      <c r="B78" s="17" t="n">
        <v>5826</v>
      </c>
      <c r="C78" s="18">
        <f>(0.0/B78*100)</f>
        <v/>
      </c>
      <c r="D78" s="19" t="n">
        <v>5826</v>
      </c>
      <c r="E78" s="18" t="n">
        <v>39.31010216</v>
      </c>
      <c r="F78" s="20" t="n">
        <v>3.70193513</v>
      </c>
      <c r="G78" s="18" t="n">
        <v>57.18654774</v>
      </c>
      <c r="H78" s="20" t="n">
        <v>3.68150996</v>
      </c>
      <c r="I78" s="18" t="n">
        <v>2.30352493</v>
      </c>
      <c r="J78" s="20" t="n">
        <v>1.10290563</v>
      </c>
      <c r="K78" s="18" t="n">
        <v>0</v>
      </c>
      <c r="L78" s="20" t="n">
        <v>0</v>
      </c>
      <c r="M78" s="18" t="n">
        <v>0</v>
      </c>
      <c r="N78" s="20" t="n">
        <v>0</v>
      </c>
      <c r="O78" s="18" t="s">
        <v>404</v>
      </c>
      <c r="P78" s="20" t="s">
        <v>404</v>
      </c>
      <c r="Q78" s="18" t="n">
        <v>0</v>
      </c>
      <c r="R78" s="20" t="n">
        <v>0</v>
      </c>
      <c r="S78" s="18" t="n">
        <v>0</v>
      </c>
      <c r="T78" s="20" t="n">
        <v>0</v>
      </c>
      <c r="U78" s="18" t="n">
        <v>1.19982517</v>
      </c>
      <c r="V78" s="20" t="n">
        <v>0.84342578</v>
      </c>
    </row>
    <row customHeight="1" ht="25" r="79" spans="1:22">
      <c r="A79" s="15" t="s">
        <v>476</v>
      </c>
      <c r="B79" s="17" t="n">
        <v>1657</v>
      </c>
      <c r="C79" s="18">
        <f>(21.0/B79*100)</f>
        <v/>
      </c>
      <c r="D79" s="19" t="n">
        <v>1636</v>
      </c>
      <c r="E79" s="18" t="n">
        <v>15.70860289</v>
      </c>
      <c r="F79" s="20" t="n">
        <v>5.45814587</v>
      </c>
      <c r="G79" s="18" t="n">
        <v>39.61184325</v>
      </c>
      <c r="H79" s="20" t="n">
        <v>7.4359485</v>
      </c>
      <c r="I79" s="18" t="n">
        <v>33.27632546</v>
      </c>
      <c r="J79" s="20" t="n">
        <v>6.5187513</v>
      </c>
      <c r="K79" s="18" t="n">
        <v>10.57773013</v>
      </c>
      <c r="L79" s="20" t="n">
        <v>5.3325459</v>
      </c>
      <c r="M79" s="18" t="n">
        <v>0</v>
      </c>
      <c r="N79" s="20" t="n">
        <v>0</v>
      </c>
      <c r="O79" s="18" t="s">
        <v>404</v>
      </c>
      <c r="P79" s="20" t="s">
        <v>404</v>
      </c>
      <c r="Q79" s="18" t="n">
        <v>0</v>
      </c>
      <c r="R79" s="20" t="n">
        <v>0</v>
      </c>
      <c r="S79" s="18" t="n">
        <v>0</v>
      </c>
      <c r="T79" s="20" t="n">
        <v>0</v>
      </c>
      <c r="U79" s="18" t="n">
        <v>0.82549827</v>
      </c>
      <c r="V79" s="20" t="n">
        <v>0.83341526</v>
      </c>
    </row>
    <row r="80" spans="1:22">
      <c r="A80" s="15" t="s">
        <v>477</v>
      </c>
      <c r="B80" s="17" t="n">
        <v>7841</v>
      </c>
      <c r="C80" s="18">
        <f>(0.0/B80*100)</f>
        <v/>
      </c>
      <c r="D80" s="19" t="n">
        <v>7841</v>
      </c>
      <c r="E80" s="18" t="n">
        <v>36.95096811</v>
      </c>
      <c r="F80" s="20" t="n">
        <v>3.46017086</v>
      </c>
      <c r="G80" s="18" t="n">
        <v>15.12785831</v>
      </c>
      <c r="H80" s="20" t="n">
        <v>2.75781001</v>
      </c>
      <c r="I80" s="18" t="n">
        <v>16.82603242</v>
      </c>
      <c r="J80" s="20" t="n">
        <v>2.90524449</v>
      </c>
      <c r="K80" s="18" t="n">
        <v>31.09514116</v>
      </c>
      <c r="L80" s="20" t="n">
        <v>3.10719148</v>
      </c>
      <c r="M80" s="18" t="n">
        <v>0</v>
      </c>
      <c r="N80" s="20" t="n">
        <v>0</v>
      </c>
      <c r="O80" s="18" t="s">
        <v>404</v>
      </c>
      <c r="P80" s="20" t="s">
        <v>404</v>
      </c>
      <c r="Q80" s="18" t="n">
        <v>0</v>
      </c>
      <c r="R80" s="20" t="n">
        <v>0</v>
      </c>
      <c r="S80" s="18" t="n">
        <v>0</v>
      </c>
      <c r="T80" s="20" t="n">
        <v>0</v>
      </c>
      <c r="U80" s="18" t="n">
        <v>0</v>
      </c>
      <c r="V80" s="20" t="n">
        <v>0</v>
      </c>
    </row>
    <row r="81" spans="1:22">
      <c r="A81" s="21" t="s">
        <v>478</v>
      </c>
      <c r="B81" s="17" t="n">
        <v>8861</v>
      </c>
      <c r="C81" s="18">
        <f>(0.0/B81*100)</f>
        <v/>
      </c>
      <c r="D81" s="19" t="n">
        <v>8861</v>
      </c>
      <c r="E81" s="18" t="n">
        <v>30.99486257</v>
      </c>
      <c r="F81" s="20" t="n">
        <v>3.76326529</v>
      </c>
      <c r="G81" s="18" t="n">
        <v>51.17890218</v>
      </c>
      <c r="H81" s="20" t="n">
        <v>4.26284624</v>
      </c>
      <c r="I81" s="18" t="n">
        <v>13.77438112</v>
      </c>
      <c r="J81" s="20" t="n">
        <v>2.98657528</v>
      </c>
      <c r="K81" s="18" t="n">
        <v>4.03187469</v>
      </c>
      <c r="L81" s="20" t="n">
        <v>1.50725612</v>
      </c>
      <c r="M81" s="18" t="n">
        <v>0</v>
      </c>
      <c r="N81" s="20" t="n">
        <v>0</v>
      </c>
      <c r="O81" s="18" t="s">
        <v>404</v>
      </c>
      <c r="P81" s="20" t="s">
        <v>404</v>
      </c>
      <c r="Q81" s="18" t="n">
        <v>0</v>
      </c>
      <c r="R81" s="20" t="n">
        <v>0</v>
      </c>
      <c r="S81" s="18" t="n">
        <v>0</v>
      </c>
      <c r="T81" s="20" t="n">
        <v>0</v>
      </c>
      <c r="U81" s="18" t="n">
        <v>0.01997943</v>
      </c>
      <c r="V81" s="20" t="n">
        <v>0.00074735</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715</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9.692415410000001</v>
      </c>
      <c r="F7" s="20" t="n">
        <v>1.26732263</v>
      </c>
      <c r="G7" s="18" t="n">
        <v>53.43232984</v>
      </c>
      <c r="H7" s="20" t="n">
        <v>2.34054242</v>
      </c>
      <c r="I7" s="18" t="n">
        <v>32.16794594</v>
      </c>
      <c r="J7" s="20" t="n">
        <v>2.13538498</v>
      </c>
      <c r="K7" s="18" t="n">
        <v>2.26279929</v>
      </c>
      <c r="L7" s="20" t="n">
        <v>0.63725494</v>
      </c>
      <c r="M7" s="18" t="n">
        <v>0</v>
      </c>
      <c r="N7" s="20" t="n">
        <v>0</v>
      </c>
      <c r="O7" s="18" t="s">
        <v>404</v>
      </c>
      <c r="P7" s="20" t="s">
        <v>404</v>
      </c>
      <c r="Q7" s="18" t="n">
        <v>0</v>
      </c>
      <c r="R7" s="20" t="n">
        <v>0</v>
      </c>
      <c r="S7" s="18" t="n">
        <v>0</v>
      </c>
      <c r="T7" s="20" t="n">
        <v>0</v>
      </c>
      <c r="U7" s="18" t="n">
        <v>2.44450952</v>
      </c>
      <c r="V7" s="20" t="n">
        <v>0.63839409</v>
      </c>
    </row>
    <row r="8" spans="1:22">
      <c r="A8" s="15" t="s">
        <v>405</v>
      </c>
      <c r="B8" s="17" t="n">
        <v>7007</v>
      </c>
      <c r="C8" s="18">
        <f>(0.0/B8*100)</f>
        <v/>
      </c>
      <c r="D8" s="19" t="n">
        <v>7007</v>
      </c>
      <c r="E8" s="18" t="n">
        <v>24.1477044</v>
      </c>
      <c r="F8" s="20" t="n">
        <v>3.13783822</v>
      </c>
      <c r="G8" s="18" t="n">
        <v>43.26599901</v>
      </c>
      <c r="H8" s="20" t="n">
        <v>3.89966455</v>
      </c>
      <c r="I8" s="18" t="n">
        <v>25.34333787</v>
      </c>
      <c r="J8" s="20" t="n">
        <v>3.1269254</v>
      </c>
      <c r="K8" s="18" t="n">
        <v>4.3521611</v>
      </c>
      <c r="L8" s="20" t="n">
        <v>1.50119209</v>
      </c>
      <c r="M8" s="18" t="n">
        <v>0</v>
      </c>
      <c r="N8" s="20" t="n">
        <v>0</v>
      </c>
      <c r="O8" s="18" t="s">
        <v>404</v>
      </c>
      <c r="P8" s="20" t="s">
        <v>404</v>
      </c>
      <c r="Q8" s="18" t="n">
        <v>0</v>
      </c>
      <c r="R8" s="20" t="n">
        <v>0</v>
      </c>
      <c r="S8" s="18" t="n">
        <v>0</v>
      </c>
      <c r="T8" s="20" t="n">
        <v>0</v>
      </c>
      <c r="U8" s="18" t="n">
        <v>2.89079763</v>
      </c>
      <c r="V8" s="20" t="n">
        <v>1.1706884</v>
      </c>
    </row>
    <row r="9" spans="1:22">
      <c r="A9" s="15" t="s">
        <v>406</v>
      </c>
      <c r="B9" s="17" t="n">
        <v>9651</v>
      </c>
      <c r="C9" s="18">
        <f>(200.0/B9*100)</f>
        <v/>
      </c>
      <c r="D9" s="19" t="n">
        <v>9451</v>
      </c>
      <c r="E9" s="18" t="n">
        <v>6.61698581</v>
      </c>
      <c r="F9" s="20" t="n">
        <v>1.54378631</v>
      </c>
      <c r="G9" s="18" t="n">
        <v>44.77082103</v>
      </c>
      <c r="H9" s="20" t="n">
        <v>3.09517179</v>
      </c>
      <c r="I9" s="18" t="n">
        <v>35.91455437</v>
      </c>
      <c r="J9" s="20" t="n">
        <v>3.21220474</v>
      </c>
      <c r="K9" s="18" t="n">
        <v>4.6239316</v>
      </c>
      <c r="L9" s="20" t="n">
        <v>1.42189892</v>
      </c>
      <c r="M9" s="18" t="n">
        <v>0</v>
      </c>
      <c r="N9" s="20" t="n">
        <v>0</v>
      </c>
      <c r="O9" s="18" t="s">
        <v>404</v>
      </c>
      <c r="P9" s="20" t="s">
        <v>404</v>
      </c>
      <c r="Q9" s="18" t="n">
        <v>0</v>
      </c>
      <c r="R9" s="20" t="n">
        <v>0</v>
      </c>
      <c r="S9" s="18" t="n">
        <v>0</v>
      </c>
      <c r="T9" s="20" t="n">
        <v>0</v>
      </c>
      <c r="U9" s="18" t="n">
        <v>8.073707199999999</v>
      </c>
      <c r="V9" s="20" t="n">
        <v>2.08376288</v>
      </c>
    </row>
    <row r="10" spans="1:22">
      <c r="A10" s="15" t="s">
        <v>407</v>
      </c>
      <c r="B10" s="17" t="n">
        <v>20058</v>
      </c>
      <c r="C10" s="18">
        <f>(3134.0/B10*100)</f>
        <v/>
      </c>
      <c r="D10" s="19" t="n">
        <v>16924</v>
      </c>
      <c r="E10" s="18" t="n">
        <v>12.92158213</v>
      </c>
      <c r="F10" s="20" t="n">
        <v>1.35261649</v>
      </c>
      <c r="G10" s="18" t="n">
        <v>47.80063265</v>
      </c>
      <c r="H10" s="20" t="n">
        <v>2.92282572</v>
      </c>
      <c r="I10" s="18" t="n">
        <v>31.78664534</v>
      </c>
      <c r="J10" s="20" t="n">
        <v>2.48992946</v>
      </c>
      <c r="K10" s="18" t="n">
        <v>5.30574927</v>
      </c>
      <c r="L10" s="20" t="n">
        <v>1.48515715</v>
      </c>
      <c r="M10" s="18" t="n">
        <v>0</v>
      </c>
      <c r="N10" s="20" t="n">
        <v>0</v>
      </c>
      <c r="O10" s="18" t="s">
        <v>404</v>
      </c>
      <c r="P10" s="20" t="s">
        <v>404</v>
      </c>
      <c r="Q10" s="18" t="n">
        <v>0</v>
      </c>
      <c r="R10" s="20" t="n">
        <v>0</v>
      </c>
      <c r="S10" s="18" t="n">
        <v>0</v>
      </c>
      <c r="T10" s="20" t="n">
        <v>0</v>
      </c>
      <c r="U10" s="18" t="n">
        <v>2.18539061</v>
      </c>
      <c r="V10" s="20" t="n">
        <v>0.6183338900000001</v>
      </c>
    </row>
    <row r="11" spans="1:22">
      <c r="A11" s="15" t="s">
        <v>408</v>
      </c>
      <c r="B11" s="17" t="n">
        <v>7053</v>
      </c>
      <c r="C11" s="18">
        <f>(212.0/B11*100)</f>
        <v/>
      </c>
      <c r="D11" s="19" t="n">
        <v>6841</v>
      </c>
      <c r="E11" s="18" t="n">
        <v>13.31726146</v>
      </c>
      <c r="F11" s="20" t="n">
        <v>2.64754028</v>
      </c>
      <c r="G11" s="18" t="n">
        <v>43.52574806</v>
      </c>
      <c r="H11" s="20" t="n">
        <v>4.54327236</v>
      </c>
      <c r="I11" s="18" t="n">
        <v>28.55192728</v>
      </c>
      <c r="J11" s="20" t="n">
        <v>4.11989695</v>
      </c>
      <c r="K11" s="18" t="n">
        <v>12.93246331</v>
      </c>
      <c r="L11" s="20" t="n">
        <v>2.37063558</v>
      </c>
      <c r="M11" s="18" t="n">
        <v>0</v>
      </c>
      <c r="N11" s="20" t="n">
        <v>0</v>
      </c>
      <c r="O11" s="18" t="s">
        <v>404</v>
      </c>
      <c r="P11" s="20" t="s">
        <v>404</v>
      </c>
      <c r="Q11" s="18" t="n">
        <v>0</v>
      </c>
      <c r="R11" s="20" t="n">
        <v>0</v>
      </c>
      <c r="S11" s="18" t="n">
        <v>0</v>
      </c>
      <c r="T11" s="20" t="n">
        <v>0</v>
      </c>
      <c r="U11" s="18" t="n">
        <v>1.67259989</v>
      </c>
      <c r="V11" s="20" t="n">
        <v>1.26331347</v>
      </c>
    </row>
    <row r="12" spans="1:22">
      <c r="A12" s="15" t="s">
        <v>409</v>
      </c>
      <c r="B12" s="17" t="n">
        <v>6894</v>
      </c>
      <c r="C12" s="18">
        <f>(106.0/B12*100)</f>
        <v/>
      </c>
      <c r="D12" s="19" t="n">
        <v>6788</v>
      </c>
      <c r="E12" s="18" t="n">
        <v>34.89288292</v>
      </c>
      <c r="F12" s="20" t="n">
        <v>3.03656965</v>
      </c>
      <c r="G12" s="18" t="n">
        <v>45.55269355</v>
      </c>
      <c r="H12" s="20" t="n">
        <v>3.21804265</v>
      </c>
      <c r="I12" s="18" t="n">
        <v>17.84064679</v>
      </c>
      <c r="J12" s="20" t="n">
        <v>2.68972708</v>
      </c>
      <c r="K12" s="18" t="n">
        <v>1.30764719</v>
      </c>
      <c r="L12" s="20" t="n">
        <v>0.73669569</v>
      </c>
      <c r="M12" s="18" t="n">
        <v>0</v>
      </c>
      <c r="N12" s="20" t="n">
        <v>0</v>
      </c>
      <c r="O12" s="18" t="s">
        <v>404</v>
      </c>
      <c r="P12" s="20" t="s">
        <v>404</v>
      </c>
      <c r="Q12" s="18" t="n">
        <v>0</v>
      </c>
      <c r="R12" s="20" t="n">
        <v>0</v>
      </c>
      <c r="S12" s="18" t="n">
        <v>0</v>
      </c>
      <c r="T12" s="20" t="n">
        <v>0</v>
      </c>
      <c r="U12" s="18" t="n">
        <v>0.40612955</v>
      </c>
      <c r="V12" s="20" t="n">
        <v>0.36544958</v>
      </c>
    </row>
    <row r="13" spans="1:22">
      <c r="A13" s="15" t="s">
        <v>410</v>
      </c>
      <c r="B13" s="17" t="n">
        <v>7161</v>
      </c>
      <c r="C13" s="18">
        <f>(1175.0/B13*100)</f>
        <v/>
      </c>
      <c r="D13" s="19" t="n">
        <v>5986</v>
      </c>
      <c r="E13" s="18" t="n">
        <v>30.1380625</v>
      </c>
      <c r="F13" s="20" t="n">
        <v>3.32709879</v>
      </c>
      <c r="G13" s="18" t="n">
        <v>43.89946911</v>
      </c>
      <c r="H13" s="20" t="n">
        <v>3.56043069</v>
      </c>
      <c r="I13" s="18" t="n">
        <v>19.49649709</v>
      </c>
      <c r="J13" s="20" t="n">
        <v>2.66062541</v>
      </c>
      <c r="K13" s="18" t="n">
        <v>1.08284736</v>
      </c>
      <c r="L13" s="20" t="n">
        <v>1.03345408</v>
      </c>
      <c r="M13" s="18" t="n">
        <v>0</v>
      </c>
      <c r="N13" s="20" t="n">
        <v>0</v>
      </c>
      <c r="O13" s="18" t="s">
        <v>404</v>
      </c>
      <c r="P13" s="20" t="s">
        <v>404</v>
      </c>
      <c r="Q13" s="18" t="n">
        <v>0</v>
      </c>
      <c r="R13" s="20" t="n">
        <v>0</v>
      </c>
      <c r="S13" s="18" t="n">
        <v>0</v>
      </c>
      <c r="T13" s="20" t="n">
        <v>0</v>
      </c>
      <c r="U13" s="18" t="n">
        <v>5.38312395</v>
      </c>
      <c r="V13" s="20" t="n">
        <v>1.5518554</v>
      </c>
    </row>
    <row r="14" spans="1:22">
      <c r="A14" s="15" t="s">
        <v>411</v>
      </c>
      <c r="B14" s="17" t="n">
        <v>5587</v>
      </c>
      <c r="C14" s="18">
        <f>(0.0/B14*100)</f>
        <v/>
      </c>
      <c r="D14" s="19" t="n">
        <v>5587</v>
      </c>
      <c r="E14" s="18" t="n">
        <v>31.49792212</v>
      </c>
      <c r="F14" s="20" t="n">
        <v>2.44305135</v>
      </c>
      <c r="G14" s="18" t="n">
        <v>42.20922346</v>
      </c>
      <c r="H14" s="20" t="n">
        <v>2.76637397</v>
      </c>
      <c r="I14" s="18" t="n">
        <v>22.69590976</v>
      </c>
      <c r="J14" s="20" t="n">
        <v>2.06480798</v>
      </c>
      <c r="K14" s="18" t="n">
        <v>3.59694467</v>
      </c>
      <c r="L14" s="20" t="n">
        <v>1.13388308</v>
      </c>
      <c r="M14" s="18" t="n">
        <v>0</v>
      </c>
      <c r="N14" s="20" t="n">
        <v>0</v>
      </c>
      <c r="O14" s="18" t="s">
        <v>404</v>
      </c>
      <c r="P14" s="20" t="s">
        <v>404</v>
      </c>
      <c r="Q14" s="18" t="n">
        <v>0</v>
      </c>
      <c r="R14" s="20" t="n">
        <v>0</v>
      </c>
      <c r="S14" s="18" t="n">
        <v>0</v>
      </c>
      <c r="T14" s="20" t="n">
        <v>0</v>
      </c>
      <c r="U14" s="18" t="n">
        <v>0</v>
      </c>
      <c r="V14" s="20" t="n">
        <v>0</v>
      </c>
    </row>
    <row r="15" spans="1:22">
      <c r="A15" s="15" t="s">
        <v>412</v>
      </c>
      <c r="B15" s="17" t="n">
        <v>5882</v>
      </c>
      <c r="C15" s="18">
        <f>(0.0/B15*100)</f>
        <v/>
      </c>
      <c r="D15" s="19" t="n">
        <v>5882</v>
      </c>
      <c r="E15" s="18" t="n">
        <v>19.74477724</v>
      </c>
      <c r="F15" s="20" t="n">
        <v>2.86907471</v>
      </c>
      <c r="G15" s="18" t="n">
        <v>51.16351131</v>
      </c>
      <c r="H15" s="20" t="n">
        <v>3.84818785</v>
      </c>
      <c r="I15" s="18" t="n">
        <v>23.9407582</v>
      </c>
      <c r="J15" s="20" t="n">
        <v>3.2514942</v>
      </c>
      <c r="K15" s="18" t="n">
        <v>2.43041497</v>
      </c>
      <c r="L15" s="20" t="n">
        <v>1.23006791</v>
      </c>
      <c r="M15" s="18" t="n">
        <v>0</v>
      </c>
      <c r="N15" s="20" t="n">
        <v>0</v>
      </c>
      <c r="O15" s="18" t="s">
        <v>404</v>
      </c>
      <c r="P15" s="20" t="s">
        <v>404</v>
      </c>
      <c r="Q15" s="18" t="n">
        <v>0</v>
      </c>
      <c r="R15" s="20" t="n">
        <v>0</v>
      </c>
      <c r="S15" s="18" t="n">
        <v>0</v>
      </c>
      <c r="T15" s="20" t="n">
        <v>0</v>
      </c>
      <c r="U15" s="18" t="n">
        <v>2.72053827</v>
      </c>
      <c r="V15" s="20" t="n">
        <v>1.30314954</v>
      </c>
    </row>
    <row r="16" spans="1:22">
      <c r="A16" s="15" t="s">
        <v>413</v>
      </c>
      <c r="B16" s="17" t="n">
        <v>6108</v>
      </c>
      <c r="C16" s="18">
        <f>(495.0/B16*100)</f>
        <v/>
      </c>
      <c r="D16" s="19" t="n">
        <v>5613</v>
      </c>
      <c r="E16" s="18" t="n">
        <v>12.5838458</v>
      </c>
      <c r="F16" s="20" t="n">
        <v>2.12757526</v>
      </c>
      <c r="G16" s="18" t="n">
        <v>36.14861832</v>
      </c>
      <c r="H16" s="20" t="n">
        <v>3.02929449</v>
      </c>
      <c r="I16" s="18" t="n">
        <v>40.60159226</v>
      </c>
      <c r="J16" s="20" t="n">
        <v>3.47751336</v>
      </c>
      <c r="K16" s="18" t="n">
        <v>8.342984960000001</v>
      </c>
      <c r="L16" s="20" t="n">
        <v>1.96662033</v>
      </c>
      <c r="M16" s="18" t="n">
        <v>0</v>
      </c>
      <c r="N16" s="20" t="n">
        <v>0</v>
      </c>
      <c r="O16" s="18" t="s">
        <v>404</v>
      </c>
      <c r="P16" s="20" t="s">
        <v>404</v>
      </c>
      <c r="Q16" s="18" t="n">
        <v>0</v>
      </c>
      <c r="R16" s="20" t="n">
        <v>0</v>
      </c>
      <c r="S16" s="18" t="n">
        <v>0</v>
      </c>
      <c r="T16" s="20" t="n">
        <v>0</v>
      </c>
      <c r="U16" s="18" t="n">
        <v>2.32295866</v>
      </c>
      <c r="V16" s="20" t="n">
        <v>0.97622838</v>
      </c>
    </row>
    <row r="17" spans="1:22">
      <c r="A17" s="15" t="s">
        <v>414</v>
      </c>
      <c r="B17" s="17" t="n">
        <v>6504</v>
      </c>
      <c r="C17" s="18">
        <f>(1325.0/B17*100)</f>
        <v/>
      </c>
      <c r="D17" s="19" t="n">
        <v>5179</v>
      </c>
      <c r="E17" s="18" t="n">
        <v>14.27026183</v>
      </c>
      <c r="F17" s="20" t="n">
        <v>2.53508685</v>
      </c>
      <c r="G17" s="18" t="n">
        <v>48.09310242</v>
      </c>
      <c r="H17" s="20" t="n">
        <v>3.65938889</v>
      </c>
      <c r="I17" s="18" t="n">
        <v>30.47384168</v>
      </c>
      <c r="J17" s="20" t="n">
        <v>3.21706131</v>
      </c>
      <c r="K17" s="18" t="n">
        <v>1.26917485</v>
      </c>
      <c r="L17" s="20" t="n">
        <v>0.91600223</v>
      </c>
      <c r="M17" s="18" t="n">
        <v>0</v>
      </c>
      <c r="N17" s="20" t="n">
        <v>0</v>
      </c>
      <c r="O17" s="18" t="s">
        <v>404</v>
      </c>
      <c r="P17" s="20" t="s">
        <v>404</v>
      </c>
      <c r="Q17" s="18" t="n">
        <v>0</v>
      </c>
      <c r="R17" s="20" t="n">
        <v>0</v>
      </c>
      <c r="S17" s="18" t="n">
        <v>0</v>
      </c>
      <c r="T17" s="20" t="n">
        <v>0</v>
      </c>
      <c r="U17" s="18" t="n">
        <v>5.89361922</v>
      </c>
      <c r="V17" s="20" t="n">
        <v>1.56618343</v>
      </c>
    </row>
    <row r="18" spans="1:22">
      <c r="A18" s="15" t="s">
        <v>415</v>
      </c>
      <c r="B18" s="17" t="n">
        <v>5532</v>
      </c>
      <c r="C18" s="18">
        <f>(0.0/B18*100)</f>
        <v/>
      </c>
      <c r="D18" s="19" t="n">
        <v>5532</v>
      </c>
      <c r="E18" s="18" t="n">
        <v>42.58080441</v>
      </c>
      <c r="F18" s="20" t="n">
        <v>3.56555394</v>
      </c>
      <c r="G18" s="18" t="n">
        <v>38.04716188</v>
      </c>
      <c r="H18" s="20" t="n">
        <v>3.70527146</v>
      </c>
      <c r="I18" s="18" t="n">
        <v>15.89215724</v>
      </c>
      <c r="J18" s="20" t="n">
        <v>2.69630142</v>
      </c>
      <c r="K18" s="18" t="n">
        <v>3.08533988</v>
      </c>
      <c r="L18" s="20" t="n">
        <v>1.12257014</v>
      </c>
      <c r="M18" s="18" t="n">
        <v>0</v>
      </c>
      <c r="N18" s="20" t="n">
        <v>0</v>
      </c>
      <c r="O18" s="18" t="s">
        <v>404</v>
      </c>
      <c r="P18" s="20" t="s">
        <v>404</v>
      </c>
      <c r="Q18" s="18" t="n">
        <v>0</v>
      </c>
      <c r="R18" s="20" t="n">
        <v>0</v>
      </c>
      <c r="S18" s="18" t="n">
        <v>0</v>
      </c>
      <c r="T18" s="20" t="n">
        <v>0</v>
      </c>
      <c r="U18" s="18" t="n">
        <v>0.39453659</v>
      </c>
      <c r="V18" s="20" t="n">
        <v>0.39333614</v>
      </c>
    </row>
    <row r="19" spans="1:22">
      <c r="A19" s="15" t="s">
        <v>416</v>
      </c>
      <c r="B19" s="17" t="n">
        <v>5658</v>
      </c>
      <c r="C19" s="18">
        <f>(327.0/B19*100)</f>
        <v/>
      </c>
      <c r="D19" s="19" t="n">
        <v>5331</v>
      </c>
      <c r="E19" s="18" t="n">
        <v>52.51071911</v>
      </c>
      <c r="F19" s="20" t="n">
        <v>3.50142901</v>
      </c>
      <c r="G19" s="18" t="n">
        <v>32.23382682</v>
      </c>
      <c r="H19" s="20" t="n">
        <v>3.2082591</v>
      </c>
      <c r="I19" s="18" t="n">
        <v>13.96970991</v>
      </c>
      <c r="J19" s="20" t="n">
        <v>2.79291115</v>
      </c>
      <c r="K19" s="18" t="n">
        <v>0</v>
      </c>
      <c r="L19" s="20" t="n">
        <v>0</v>
      </c>
      <c r="M19" s="18" t="n">
        <v>0</v>
      </c>
      <c r="N19" s="20" t="n">
        <v>0</v>
      </c>
      <c r="O19" s="18" t="s">
        <v>404</v>
      </c>
      <c r="P19" s="20" t="s">
        <v>404</v>
      </c>
      <c r="Q19" s="18" t="n">
        <v>0</v>
      </c>
      <c r="R19" s="20" t="n">
        <v>0</v>
      </c>
      <c r="S19" s="18" t="n">
        <v>0</v>
      </c>
      <c r="T19" s="20" t="n">
        <v>0</v>
      </c>
      <c r="U19" s="18" t="n">
        <v>1.28574417</v>
      </c>
      <c r="V19" s="20" t="n">
        <v>0.71732511</v>
      </c>
    </row>
    <row r="20" spans="1:22">
      <c r="A20" s="15" t="s">
        <v>417</v>
      </c>
      <c r="B20" s="17" t="n">
        <v>3371</v>
      </c>
      <c r="C20" s="18">
        <f>(24.0/B20*100)</f>
        <v/>
      </c>
      <c r="D20" s="19" t="n">
        <v>3347</v>
      </c>
      <c r="E20" s="18" t="n">
        <v>27.69185855</v>
      </c>
      <c r="F20" s="20" t="n">
        <v>0.28074832</v>
      </c>
      <c r="G20" s="18" t="n">
        <v>38.16193996</v>
      </c>
      <c r="H20" s="20" t="n">
        <v>0.26836238</v>
      </c>
      <c r="I20" s="18" t="n">
        <v>30.82463096</v>
      </c>
      <c r="J20" s="20" t="n">
        <v>0.25149146</v>
      </c>
      <c r="K20" s="18" t="n">
        <v>0.7611674899999999</v>
      </c>
      <c r="L20" s="20" t="n">
        <v>0.03737599</v>
      </c>
      <c r="M20" s="18" t="n">
        <v>0</v>
      </c>
      <c r="N20" s="20" t="n">
        <v>0</v>
      </c>
      <c r="O20" s="18" t="s">
        <v>404</v>
      </c>
      <c r="P20" s="20" t="s">
        <v>404</v>
      </c>
      <c r="Q20" s="18" t="n">
        <v>0</v>
      </c>
      <c r="R20" s="20" t="n">
        <v>0</v>
      </c>
      <c r="S20" s="18" t="n">
        <v>0</v>
      </c>
      <c r="T20" s="20" t="n">
        <v>0</v>
      </c>
      <c r="U20" s="18" t="n">
        <v>2.56040304</v>
      </c>
      <c r="V20" s="20" t="n">
        <v>0.0936618</v>
      </c>
    </row>
    <row r="21" spans="1:22">
      <c r="A21" s="15" t="s">
        <v>418</v>
      </c>
      <c r="B21" s="17" t="n">
        <v>5741</v>
      </c>
      <c r="C21" s="18">
        <f>(0.0/B21*100)</f>
        <v/>
      </c>
      <c r="D21" s="19" t="n">
        <v>5741</v>
      </c>
      <c r="E21" s="18" t="n">
        <v>17.22988807</v>
      </c>
      <c r="F21" s="20" t="n">
        <v>3.04374192</v>
      </c>
      <c r="G21" s="18" t="n">
        <v>49.33834601</v>
      </c>
      <c r="H21" s="20" t="n">
        <v>4.22501255</v>
      </c>
      <c r="I21" s="18" t="n">
        <v>22.81789885</v>
      </c>
      <c r="J21" s="20" t="n">
        <v>3.43804446</v>
      </c>
      <c r="K21" s="18" t="n">
        <v>2.87798637</v>
      </c>
      <c r="L21" s="20" t="n">
        <v>1.44438917</v>
      </c>
      <c r="M21" s="18" t="n">
        <v>0</v>
      </c>
      <c r="N21" s="20" t="n">
        <v>0</v>
      </c>
      <c r="O21" s="18" t="s">
        <v>404</v>
      </c>
      <c r="P21" s="20" t="s">
        <v>404</v>
      </c>
      <c r="Q21" s="18" t="n">
        <v>0</v>
      </c>
      <c r="R21" s="20" t="n">
        <v>0</v>
      </c>
      <c r="S21" s="18" t="n">
        <v>0</v>
      </c>
      <c r="T21" s="20" t="n">
        <v>0</v>
      </c>
      <c r="U21" s="18" t="n">
        <v>7.7358807</v>
      </c>
      <c r="V21" s="20" t="n">
        <v>2.25744373</v>
      </c>
    </row>
    <row r="22" spans="1:22">
      <c r="A22" s="15" t="s">
        <v>419</v>
      </c>
      <c r="B22" s="17" t="n">
        <v>6598</v>
      </c>
      <c r="C22" s="18">
        <f>(0.0/B22*100)</f>
        <v/>
      </c>
      <c r="D22" s="19" t="n">
        <v>6598</v>
      </c>
      <c r="E22" s="18" t="n">
        <v>27.36985346</v>
      </c>
      <c r="F22" s="20" t="n">
        <v>3.51666155</v>
      </c>
      <c r="G22" s="18" t="n">
        <v>54.85571235</v>
      </c>
      <c r="H22" s="20" t="n">
        <v>4.08950009</v>
      </c>
      <c r="I22" s="18" t="n">
        <v>11.75078173</v>
      </c>
      <c r="J22" s="20" t="n">
        <v>2.6160661</v>
      </c>
      <c r="K22" s="18" t="n">
        <v>4.34459448</v>
      </c>
      <c r="L22" s="20" t="n">
        <v>1.69430543</v>
      </c>
      <c r="M22" s="18" t="n">
        <v>0</v>
      </c>
      <c r="N22" s="20" t="n">
        <v>0</v>
      </c>
      <c r="O22" s="18" t="s">
        <v>404</v>
      </c>
      <c r="P22" s="20" t="s">
        <v>404</v>
      </c>
      <c r="Q22" s="18" t="n">
        <v>0</v>
      </c>
      <c r="R22" s="20" t="n">
        <v>0</v>
      </c>
      <c r="S22" s="18" t="n">
        <v>0</v>
      </c>
      <c r="T22" s="20" t="n">
        <v>0</v>
      </c>
      <c r="U22" s="18" t="n">
        <v>1.67905798</v>
      </c>
      <c r="V22" s="20" t="n">
        <v>0.99818196</v>
      </c>
    </row>
    <row r="23" spans="1:22">
      <c r="A23" s="15" t="s">
        <v>420</v>
      </c>
      <c r="B23" s="17" t="n">
        <v>11583</v>
      </c>
      <c r="C23" s="18">
        <f>(3194.0/B23*100)</f>
        <v/>
      </c>
      <c r="D23" s="19" t="n">
        <v>8389</v>
      </c>
      <c r="E23" s="18" t="n">
        <v>8.494221250000001</v>
      </c>
      <c r="F23" s="20" t="n">
        <v>1.68472245</v>
      </c>
      <c r="G23" s="18" t="n">
        <v>28.47659908</v>
      </c>
      <c r="H23" s="20" t="n">
        <v>2.91127567</v>
      </c>
      <c r="I23" s="18" t="n">
        <v>48.26418279</v>
      </c>
      <c r="J23" s="20" t="n">
        <v>4.00780442</v>
      </c>
      <c r="K23" s="18" t="n">
        <v>10.37454947</v>
      </c>
      <c r="L23" s="20" t="n">
        <v>2.2796653</v>
      </c>
      <c r="M23" s="18" t="n">
        <v>0</v>
      </c>
      <c r="N23" s="20" t="n">
        <v>0</v>
      </c>
      <c r="O23" s="18" t="s">
        <v>404</v>
      </c>
      <c r="P23" s="20" t="s">
        <v>404</v>
      </c>
      <c r="Q23" s="18" t="n">
        <v>0</v>
      </c>
      <c r="R23" s="20" t="n">
        <v>0</v>
      </c>
      <c r="S23" s="18" t="n">
        <v>0</v>
      </c>
      <c r="T23" s="20" t="n">
        <v>0</v>
      </c>
      <c r="U23" s="18" t="n">
        <v>4.39044741</v>
      </c>
      <c r="V23" s="20" t="n">
        <v>1.57561035</v>
      </c>
    </row>
    <row r="24" spans="1:22">
      <c r="A24" s="15" t="s">
        <v>421</v>
      </c>
      <c r="B24" s="17" t="n">
        <v>6647</v>
      </c>
      <c r="C24" s="18">
        <f>(0.0/B24*100)</f>
        <v/>
      </c>
      <c r="D24" s="19" t="n">
        <v>6647</v>
      </c>
      <c r="E24" s="18" t="n">
        <v>12.89442726</v>
      </c>
      <c r="F24" s="20" t="n">
        <v>2.4089764</v>
      </c>
      <c r="G24" s="18" t="n">
        <v>48.79252513</v>
      </c>
      <c r="H24" s="20" t="n">
        <v>3.3879709</v>
      </c>
      <c r="I24" s="18" t="n">
        <v>35.6732551</v>
      </c>
      <c r="J24" s="20" t="n">
        <v>3.49866763</v>
      </c>
      <c r="K24" s="18" t="n">
        <v>2.6397925</v>
      </c>
      <c r="L24" s="20" t="n">
        <v>1.17731937</v>
      </c>
      <c r="M24" s="18" t="n">
        <v>0</v>
      </c>
      <c r="N24" s="20" t="n">
        <v>0</v>
      </c>
      <c r="O24" s="18" t="s">
        <v>404</v>
      </c>
      <c r="P24" s="20" t="s">
        <v>404</v>
      </c>
      <c r="Q24" s="18" t="n">
        <v>0</v>
      </c>
      <c r="R24" s="20" t="n">
        <v>0</v>
      </c>
      <c r="S24" s="18" t="n">
        <v>0</v>
      </c>
      <c r="T24" s="20" t="n">
        <v>0</v>
      </c>
      <c r="U24" s="18" t="n">
        <v>0</v>
      </c>
      <c r="V24" s="20" t="n">
        <v>0</v>
      </c>
    </row>
    <row r="25" spans="1:22">
      <c r="A25" s="15" t="s">
        <v>422</v>
      </c>
      <c r="B25" s="17" t="n">
        <v>5581</v>
      </c>
      <c r="C25" s="18">
        <f>(0.0/B25*100)</f>
        <v/>
      </c>
      <c r="D25" s="19" t="n">
        <v>5581</v>
      </c>
      <c r="E25" s="18" t="n">
        <v>41.39946311</v>
      </c>
      <c r="F25" s="20" t="n">
        <v>3.70730674</v>
      </c>
      <c r="G25" s="18" t="n">
        <v>45.427419</v>
      </c>
      <c r="H25" s="20" t="n">
        <v>3.65021337</v>
      </c>
      <c r="I25" s="18" t="n">
        <v>11.89405591</v>
      </c>
      <c r="J25" s="20" t="n">
        <v>2.32633397</v>
      </c>
      <c r="K25" s="18" t="n">
        <v>0.61727581</v>
      </c>
      <c r="L25" s="20" t="n">
        <v>0.61789001</v>
      </c>
      <c r="M25" s="18" t="n">
        <v>0</v>
      </c>
      <c r="N25" s="20" t="n">
        <v>0</v>
      </c>
      <c r="O25" s="18" t="s">
        <v>404</v>
      </c>
      <c r="P25" s="20" t="s">
        <v>404</v>
      </c>
      <c r="Q25" s="18" t="n">
        <v>0</v>
      </c>
      <c r="R25" s="20" t="n">
        <v>0</v>
      </c>
      <c r="S25" s="18" t="n">
        <v>0</v>
      </c>
      <c r="T25" s="20" t="n">
        <v>0</v>
      </c>
      <c r="U25" s="18" t="n">
        <v>0.66178617</v>
      </c>
      <c r="V25" s="20" t="n">
        <v>0.66190471</v>
      </c>
    </row>
    <row r="26" spans="1:22">
      <c r="A26" s="15" t="s">
        <v>423</v>
      </c>
      <c r="B26" s="17" t="n">
        <v>4869</v>
      </c>
      <c r="C26" s="18">
        <f>(11.0/B26*100)</f>
        <v/>
      </c>
      <c r="D26" s="19" t="n">
        <v>4858</v>
      </c>
      <c r="E26" s="18" t="n">
        <v>42.93455737</v>
      </c>
      <c r="F26" s="20" t="n">
        <v>3.19169972</v>
      </c>
      <c r="G26" s="18" t="n">
        <v>43.52561922</v>
      </c>
      <c r="H26" s="20" t="n">
        <v>3.06320822</v>
      </c>
      <c r="I26" s="18" t="n">
        <v>12.28750731</v>
      </c>
      <c r="J26" s="20" t="n">
        <v>1.88455591</v>
      </c>
      <c r="K26" s="18" t="n">
        <v>0.5245718</v>
      </c>
      <c r="L26" s="20" t="n">
        <v>0.01265635</v>
      </c>
      <c r="M26" s="18" t="n">
        <v>0</v>
      </c>
      <c r="N26" s="20" t="n">
        <v>0</v>
      </c>
      <c r="O26" s="18" t="s">
        <v>404</v>
      </c>
      <c r="P26" s="20" t="s">
        <v>404</v>
      </c>
      <c r="Q26" s="18" t="n">
        <v>0</v>
      </c>
      <c r="R26" s="20" t="n">
        <v>0</v>
      </c>
      <c r="S26" s="18" t="n">
        <v>0</v>
      </c>
      <c r="T26" s="20" t="n">
        <v>0</v>
      </c>
      <c r="U26" s="18" t="n">
        <v>0.72774429</v>
      </c>
      <c r="V26" s="20" t="n">
        <v>0.53155376</v>
      </c>
    </row>
    <row r="27" spans="1:22">
      <c r="A27" s="15" t="s">
        <v>424</v>
      </c>
      <c r="B27" s="17" t="n">
        <v>5299</v>
      </c>
      <c r="C27" s="18">
        <f>(0.0/B27*100)</f>
        <v/>
      </c>
      <c r="D27" s="19" t="n">
        <v>5299</v>
      </c>
      <c r="E27" s="18" t="n">
        <v>24.41009333</v>
      </c>
      <c r="F27" s="20" t="n">
        <v>0.09555826000000001</v>
      </c>
      <c r="G27" s="18" t="n">
        <v>37.62993665</v>
      </c>
      <c r="H27" s="20" t="n">
        <v>0.1100633</v>
      </c>
      <c r="I27" s="18" t="n">
        <v>31.89281753</v>
      </c>
      <c r="J27" s="20" t="n">
        <v>0.08958144</v>
      </c>
      <c r="K27" s="18" t="n">
        <v>6.06715249</v>
      </c>
      <c r="L27" s="20" t="n">
        <v>0.03747524</v>
      </c>
      <c r="M27" s="18" t="n">
        <v>0</v>
      </c>
      <c r="N27" s="20" t="n">
        <v>0</v>
      </c>
      <c r="O27" s="18" t="s">
        <v>404</v>
      </c>
      <c r="P27" s="20" t="s">
        <v>404</v>
      </c>
      <c r="Q27" s="18" t="n">
        <v>0</v>
      </c>
      <c r="R27" s="20" t="n">
        <v>0</v>
      </c>
      <c r="S27" s="18" t="n">
        <v>0</v>
      </c>
      <c r="T27" s="20" t="n">
        <v>0</v>
      </c>
      <c r="U27" s="18" t="n">
        <v>0</v>
      </c>
      <c r="V27" s="20" t="n">
        <v>0</v>
      </c>
    </row>
    <row r="28" spans="1:22">
      <c r="A28" s="15" t="s">
        <v>425</v>
      </c>
      <c r="B28" s="17" t="n">
        <v>7568</v>
      </c>
      <c r="C28" s="18">
        <f>(0.0/B28*100)</f>
        <v/>
      </c>
      <c r="D28" s="19" t="n">
        <v>7568</v>
      </c>
      <c r="E28" s="18" t="n">
        <v>23.90350487</v>
      </c>
      <c r="F28" s="20" t="n">
        <v>2.69264802</v>
      </c>
      <c r="G28" s="18" t="n">
        <v>43.06546334</v>
      </c>
      <c r="H28" s="20" t="n">
        <v>3.70874733</v>
      </c>
      <c r="I28" s="18" t="n">
        <v>25.99781097</v>
      </c>
      <c r="J28" s="20" t="n">
        <v>3.04736363</v>
      </c>
      <c r="K28" s="18" t="n">
        <v>6.67719189</v>
      </c>
      <c r="L28" s="20" t="n">
        <v>1.8328975</v>
      </c>
      <c r="M28" s="18" t="n">
        <v>0</v>
      </c>
      <c r="N28" s="20" t="n">
        <v>0</v>
      </c>
      <c r="O28" s="18" t="s">
        <v>404</v>
      </c>
      <c r="P28" s="20" t="s">
        <v>404</v>
      </c>
      <c r="Q28" s="18" t="n">
        <v>0</v>
      </c>
      <c r="R28" s="20" t="n">
        <v>0</v>
      </c>
      <c r="S28" s="18" t="n">
        <v>0</v>
      </c>
      <c r="T28" s="20" t="n">
        <v>0</v>
      </c>
      <c r="U28" s="18" t="n">
        <v>0.35602893</v>
      </c>
      <c r="V28" s="20" t="n">
        <v>0.35449633</v>
      </c>
    </row>
    <row r="29" spans="1:22">
      <c r="A29" s="15" t="s">
        <v>426</v>
      </c>
      <c r="B29" s="17" t="n">
        <v>5385</v>
      </c>
      <c r="C29" s="18">
        <f>(1123.0/B29*100)</f>
        <v/>
      </c>
      <c r="D29" s="19" t="n">
        <v>4262</v>
      </c>
      <c r="E29" s="18" t="n">
        <v>5.32510789</v>
      </c>
      <c r="F29" s="20" t="n">
        <v>1.94885339</v>
      </c>
      <c r="G29" s="18" t="n">
        <v>33.35741627</v>
      </c>
      <c r="H29" s="20" t="n">
        <v>4.41880217</v>
      </c>
      <c r="I29" s="18" t="n">
        <v>27.05455273</v>
      </c>
      <c r="J29" s="20" t="n">
        <v>3.91981862</v>
      </c>
      <c r="K29" s="18" t="n">
        <v>3.00657199</v>
      </c>
      <c r="L29" s="20" t="n">
        <v>1.49100015</v>
      </c>
      <c r="M29" s="18" t="n">
        <v>0</v>
      </c>
      <c r="N29" s="20" t="n">
        <v>0</v>
      </c>
      <c r="O29" s="18" t="s">
        <v>404</v>
      </c>
      <c r="P29" s="20" t="s">
        <v>404</v>
      </c>
      <c r="Q29" s="18" t="n">
        <v>0</v>
      </c>
      <c r="R29" s="20" t="n">
        <v>0</v>
      </c>
      <c r="S29" s="18" t="n">
        <v>0</v>
      </c>
      <c r="T29" s="20" t="n">
        <v>0</v>
      </c>
      <c r="U29" s="18" t="n">
        <v>31.25635111</v>
      </c>
      <c r="V29" s="20" t="n">
        <v>4.48800957</v>
      </c>
    </row>
    <row r="30" spans="1:22">
      <c r="A30" s="15" t="s">
        <v>427</v>
      </c>
      <c r="B30" s="17" t="n">
        <v>4520</v>
      </c>
      <c r="C30" s="18">
        <f>(1105.0/B30*100)</f>
        <v/>
      </c>
      <c r="D30" s="19" t="n">
        <v>3415</v>
      </c>
      <c r="E30" s="18" t="n">
        <v>8.289261120000001</v>
      </c>
      <c r="F30" s="20" t="n">
        <v>2.00163394</v>
      </c>
      <c r="G30" s="18" t="n">
        <v>57.98544662</v>
      </c>
      <c r="H30" s="20" t="n">
        <v>3.81189092</v>
      </c>
      <c r="I30" s="18" t="n">
        <v>31.86292841</v>
      </c>
      <c r="J30" s="20" t="n">
        <v>3.58027824</v>
      </c>
      <c r="K30" s="18" t="n">
        <v>0.79012765</v>
      </c>
      <c r="L30" s="20" t="n">
        <v>0.57222392</v>
      </c>
      <c r="M30" s="18" t="n">
        <v>0</v>
      </c>
      <c r="N30" s="20" t="n">
        <v>0</v>
      </c>
      <c r="O30" s="18" t="s">
        <v>404</v>
      </c>
      <c r="P30" s="20" t="s">
        <v>404</v>
      </c>
      <c r="Q30" s="18" t="n">
        <v>0</v>
      </c>
      <c r="R30" s="20" t="n">
        <v>0</v>
      </c>
      <c r="S30" s="18" t="n">
        <v>0</v>
      </c>
      <c r="T30" s="20" t="n">
        <v>0</v>
      </c>
      <c r="U30" s="18" t="n">
        <v>1.07223619</v>
      </c>
      <c r="V30" s="20" t="n">
        <v>1.0434474</v>
      </c>
    </row>
    <row r="31" spans="1:22">
      <c r="A31" s="15" t="s">
        <v>428</v>
      </c>
      <c r="B31" s="17" t="n">
        <v>5456</v>
      </c>
      <c r="C31" s="18">
        <f>(502.0/B31*100)</f>
        <v/>
      </c>
      <c r="D31" s="19" t="n">
        <v>4954</v>
      </c>
      <c r="E31" s="18" t="n">
        <v>9.235710879999999</v>
      </c>
      <c r="F31" s="20" t="n">
        <v>2.15597739</v>
      </c>
      <c r="G31" s="18" t="n">
        <v>47.84514997</v>
      </c>
      <c r="H31" s="20" t="n">
        <v>3.70293928</v>
      </c>
      <c r="I31" s="18" t="n">
        <v>31.20977633</v>
      </c>
      <c r="J31" s="20" t="n">
        <v>3.23974685</v>
      </c>
      <c r="K31" s="18" t="n">
        <v>0.52108395</v>
      </c>
      <c r="L31" s="20" t="n">
        <v>0.51433776</v>
      </c>
      <c r="M31" s="18" t="n">
        <v>0</v>
      </c>
      <c r="N31" s="20" t="n">
        <v>0</v>
      </c>
      <c r="O31" s="18" t="s">
        <v>404</v>
      </c>
      <c r="P31" s="20" t="s">
        <v>404</v>
      </c>
      <c r="Q31" s="18" t="n">
        <v>0</v>
      </c>
      <c r="R31" s="20" t="n">
        <v>0</v>
      </c>
      <c r="S31" s="18" t="n">
        <v>0</v>
      </c>
      <c r="T31" s="20" t="n">
        <v>0</v>
      </c>
      <c r="U31" s="18" t="n">
        <v>11.18827888</v>
      </c>
      <c r="V31" s="20" t="n">
        <v>2.15774282</v>
      </c>
    </row>
    <row r="32" spans="1:22">
      <c r="A32" s="15" t="s">
        <v>429</v>
      </c>
      <c r="B32" s="17" t="n">
        <v>4478</v>
      </c>
      <c r="C32" s="18">
        <f>(0.0/B32*100)</f>
        <v/>
      </c>
      <c r="D32" s="19" t="n">
        <v>4478</v>
      </c>
      <c r="E32" s="18" t="n">
        <v>40.09162449</v>
      </c>
      <c r="F32" s="20" t="n">
        <v>3.90887624</v>
      </c>
      <c r="G32" s="18" t="n">
        <v>39.44217851</v>
      </c>
      <c r="H32" s="20" t="n">
        <v>4.11357558</v>
      </c>
      <c r="I32" s="18" t="n">
        <v>19.14554484</v>
      </c>
      <c r="J32" s="20" t="n">
        <v>2.71058783</v>
      </c>
      <c r="K32" s="18" t="n">
        <v>0</v>
      </c>
      <c r="L32" s="20" t="n">
        <v>0</v>
      </c>
      <c r="M32" s="18" t="n">
        <v>0</v>
      </c>
      <c r="N32" s="20" t="n">
        <v>0</v>
      </c>
      <c r="O32" s="18" t="s">
        <v>404</v>
      </c>
      <c r="P32" s="20" t="s">
        <v>404</v>
      </c>
      <c r="Q32" s="18" t="n">
        <v>0</v>
      </c>
      <c r="R32" s="20" t="n">
        <v>0</v>
      </c>
      <c r="S32" s="18" t="n">
        <v>0</v>
      </c>
      <c r="T32" s="20" t="n">
        <v>0</v>
      </c>
      <c r="U32" s="18" t="n">
        <v>1.32065216</v>
      </c>
      <c r="V32" s="20" t="n">
        <v>0.93159888</v>
      </c>
    </row>
    <row r="33" spans="1:22">
      <c r="A33" s="15" t="s">
        <v>430</v>
      </c>
      <c r="B33" s="17" t="n">
        <v>7325</v>
      </c>
      <c r="C33" s="18">
        <f>(29.0/B33*100)</f>
        <v/>
      </c>
      <c r="D33" s="19" t="n">
        <v>7296</v>
      </c>
      <c r="E33" s="18" t="n">
        <v>8.885635280000001</v>
      </c>
      <c r="F33" s="20" t="n">
        <v>2.0770878</v>
      </c>
      <c r="G33" s="18" t="n">
        <v>42.66483047</v>
      </c>
      <c r="H33" s="20" t="n">
        <v>3.66603869</v>
      </c>
      <c r="I33" s="18" t="n">
        <v>43.56235632</v>
      </c>
      <c r="J33" s="20" t="n">
        <v>3.77149295</v>
      </c>
      <c r="K33" s="18" t="n">
        <v>4.59518707</v>
      </c>
      <c r="L33" s="20" t="n">
        <v>2.01702224</v>
      </c>
      <c r="M33" s="18" t="n">
        <v>0</v>
      </c>
      <c r="N33" s="20" t="n">
        <v>0</v>
      </c>
      <c r="O33" s="18" t="s">
        <v>404</v>
      </c>
      <c r="P33" s="20" t="s">
        <v>404</v>
      </c>
      <c r="Q33" s="18" t="n">
        <v>0</v>
      </c>
      <c r="R33" s="20" t="n">
        <v>0</v>
      </c>
      <c r="S33" s="18" t="n">
        <v>0</v>
      </c>
      <c r="T33" s="20" t="n">
        <v>0</v>
      </c>
      <c r="U33" s="18" t="n">
        <v>0.29199087</v>
      </c>
      <c r="V33" s="20" t="n">
        <v>0.21387137</v>
      </c>
    </row>
    <row r="34" spans="1:22">
      <c r="A34" s="15" t="s">
        <v>431</v>
      </c>
      <c r="B34" s="17" t="n">
        <v>6350</v>
      </c>
      <c r="C34" s="18">
        <f>(0.0/B34*100)</f>
        <v/>
      </c>
      <c r="D34" s="19" t="n">
        <v>6350</v>
      </c>
      <c r="E34" s="18" t="n">
        <v>37.07596666</v>
      </c>
      <c r="F34" s="20" t="n">
        <v>2.88590556</v>
      </c>
      <c r="G34" s="18" t="n">
        <v>49.71437033</v>
      </c>
      <c r="H34" s="20" t="n">
        <v>3.18131527</v>
      </c>
      <c r="I34" s="18" t="n">
        <v>11.6697383</v>
      </c>
      <c r="J34" s="20" t="n">
        <v>2.21567113</v>
      </c>
      <c r="K34" s="18" t="n">
        <v>0.63816219</v>
      </c>
      <c r="L34" s="20" t="n">
        <v>0.40137637</v>
      </c>
      <c r="M34" s="18" t="n">
        <v>0</v>
      </c>
      <c r="N34" s="20" t="n">
        <v>0</v>
      </c>
      <c r="O34" s="18" t="s">
        <v>404</v>
      </c>
      <c r="P34" s="20" t="s">
        <v>404</v>
      </c>
      <c r="Q34" s="18" t="n">
        <v>0</v>
      </c>
      <c r="R34" s="20" t="n">
        <v>0</v>
      </c>
      <c r="S34" s="18" t="n">
        <v>0</v>
      </c>
      <c r="T34" s="20" t="n">
        <v>0</v>
      </c>
      <c r="U34" s="18" t="n">
        <v>0.90176253</v>
      </c>
      <c r="V34" s="20" t="n">
        <v>0.63636484</v>
      </c>
    </row>
    <row r="35" spans="1:22">
      <c r="A35" s="15" t="s">
        <v>432</v>
      </c>
      <c r="B35" s="17" t="n">
        <v>6406</v>
      </c>
      <c r="C35" s="18">
        <f>(443.0/B35*100)</f>
        <v/>
      </c>
      <c r="D35" s="19" t="n">
        <v>5963</v>
      </c>
      <c r="E35" s="18" t="n">
        <v>19.31776527</v>
      </c>
      <c r="F35" s="20" t="n">
        <v>0.43785284</v>
      </c>
      <c r="G35" s="18" t="n">
        <v>55.2055091</v>
      </c>
      <c r="H35" s="20" t="n">
        <v>0.68484861</v>
      </c>
      <c r="I35" s="18" t="n">
        <v>23.01573144</v>
      </c>
      <c r="J35" s="20" t="n">
        <v>0.64374037</v>
      </c>
      <c r="K35" s="18" t="n">
        <v>0.91539863</v>
      </c>
      <c r="L35" s="20" t="n">
        <v>0.08195701</v>
      </c>
      <c r="M35" s="18" t="n">
        <v>0</v>
      </c>
      <c r="N35" s="20" t="n">
        <v>0</v>
      </c>
      <c r="O35" s="18" t="s">
        <v>404</v>
      </c>
      <c r="P35" s="20" t="s">
        <v>404</v>
      </c>
      <c r="Q35" s="18" t="n">
        <v>0</v>
      </c>
      <c r="R35" s="20" t="n">
        <v>0</v>
      </c>
      <c r="S35" s="18" t="n">
        <v>0</v>
      </c>
      <c r="T35" s="20" t="n">
        <v>0</v>
      </c>
      <c r="U35" s="18" t="n">
        <v>1.54559556</v>
      </c>
      <c r="V35" s="20" t="n">
        <v>0.06912897</v>
      </c>
    </row>
    <row r="36" spans="1:22">
      <c r="A36" s="15" t="s">
        <v>433</v>
      </c>
      <c r="B36" s="17" t="n">
        <v>6736</v>
      </c>
      <c r="C36" s="18">
        <f>(10.0/B36*100)</f>
        <v/>
      </c>
      <c r="D36" s="19" t="n">
        <v>6726</v>
      </c>
      <c r="E36" s="18" t="n">
        <v>20.54809019</v>
      </c>
      <c r="F36" s="20" t="n">
        <v>2.74680011</v>
      </c>
      <c r="G36" s="18" t="n">
        <v>42.36238469</v>
      </c>
      <c r="H36" s="20" t="n">
        <v>4.22979175</v>
      </c>
      <c r="I36" s="18" t="n">
        <v>29.66388951</v>
      </c>
      <c r="J36" s="20" t="n">
        <v>3.45191225</v>
      </c>
      <c r="K36" s="18" t="n">
        <v>6.68243348</v>
      </c>
      <c r="L36" s="20" t="n">
        <v>1.7765531</v>
      </c>
      <c r="M36" s="18" t="n">
        <v>0</v>
      </c>
      <c r="N36" s="20" t="n">
        <v>0</v>
      </c>
      <c r="O36" s="18" t="s">
        <v>404</v>
      </c>
      <c r="P36" s="20" t="s">
        <v>404</v>
      </c>
      <c r="Q36" s="18" t="n">
        <v>0</v>
      </c>
      <c r="R36" s="20" t="n">
        <v>0</v>
      </c>
      <c r="S36" s="18" t="n">
        <v>0</v>
      </c>
      <c r="T36" s="20" t="n">
        <v>0</v>
      </c>
      <c r="U36" s="18" t="n">
        <v>0.74320213</v>
      </c>
      <c r="V36" s="20" t="n">
        <v>0.61164831</v>
      </c>
    </row>
    <row r="37" spans="1:22">
      <c r="A37" s="15" t="s">
        <v>434</v>
      </c>
      <c r="B37" s="17" t="n">
        <v>5458</v>
      </c>
      <c r="C37" s="18">
        <f>(0.0/B37*100)</f>
        <v/>
      </c>
      <c r="D37" s="19" t="n">
        <v>5458</v>
      </c>
      <c r="E37" s="18" t="n">
        <v>26.85738489</v>
      </c>
      <c r="F37" s="20" t="n">
        <v>3.04510277</v>
      </c>
      <c r="G37" s="18" t="n">
        <v>52.41403875</v>
      </c>
      <c r="H37" s="20" t="n">
        <v>3.79989636</v>
      </c>
      <c r="I37" s="18" t="n">
        <v>19.63903163</v>
      </c>
      <c r="J37" s="20" t="n">
        <v>3.26538033</v>
      </c>
      <c r="K37" s="18" t="n">
        <v>1.08954473</v>
      </c>
      <c r="L37" s="20" t="n">
        <v>0.74757248</v>
      </c>
      <c r="M37" s="18" t="n">
        <v>0</v>
      </c>
      <c r="N37" s="20" t="n">
        <v>0</v>
      </c>
      <c r="O37" s="18" t="s">
        <v>404</v>
      </c>
      <c r="P37" s="20" t="s">
        <v>404</v>
      </c>
      <c r="Q37" s="18" t="n">
        <v>0</v>
      </c>
      <c r="R37" s="20" t="n">
        <v>0</v>
      </c>
      <c r="S37" s="18" t="n">
        <v>0</v>
      </c>
      <c r="T37" s="20" t="n">
        <v>0</v>
      </c>
      <c r="U37" s="18" t="n">
        <v>0</v>
      </c>
      <c r="V37" s="20" t="n">
        <v>0</v>
      </c>
    </row>
    <row r="38" spans="1:22">
      <c r="A38" s="15" t="s">
        <v>435</v>
      </c>
      <c r="B38" s="17" t="n">
        <v>5860</v>
      </c>
      <c r="C38" s="18">
        <f>(268.0/B38*100)</f>
        <v/>
      </c>
      <c r="D38" s="19" t="n">
        <v>5592</v>
      </c>
      <c r="E38" s="18" t="n">
        <v>16.73319549</v>
      </c>
      <c r="F38" s="20" t="n">
        <v>2.97732054</v>
      </c>
      <c r="G38" s="18" t="n">
        <v>49.47303124</v>
      </c>
      <c r="H38" s="20" t="n">
        <v>4.33041796</v>
      </c>
      <c r="I38" s="18" t="n">
        <v>29.54522773</v>
      </c>
      <c r="J38" s="20" t="n">
        <v>3.90853682</v>
      </c>
      <c r="K38" s="18" t="n">
        <v>1.92627787</v>
      </c>
      <c r="L38" s="20" t="n">
        <v>1.08577925</v>
      </c>
      <c r="M38" s="18" t="n">
        <v>0</v>
      </c>
      <c r="N38" s="20" t="n">
        <v>0</v>
      </c>
      <c r="O38" s="18" t="s">
        <v>404</v>
      </c>
      <c r="P38" s="20" t="s">
        <v>404</v>
      </c>
      <c r="Q38" s="18" t="n">
        <v>0</v>
      </c>
      <c r="R38" s="20" t="n">
        <v>0</v>
      </c>
      <c r="S38" s="18" t="n">
        <v>0</v>
      </c>
      <c r="T38" s="20" t="n">
        <v>0</v>
      </c>
      <c r="U38" s="18" t="n">
        <v>2.32226767</v>
      </c>
      <c r="V38" s="20" t="n">
        <v>1.13176898</v>
      </c>
    </row>
    <row r="39" spans="1:22">
      <c r="A39" s="15" t="s">
        <v>436</v>
      </c>
      <c r="B39" s="17" t="n">
        <v>5895</v>
      </c>
      <c r="C39" s="18">
        <f>(0.0/B39*100)</f>
        <v/>
      </c>
      <c r="D39" s="19" t="n">
        <v>5895</v>
      </c>
      <c r="E39" s="18" t="n">
        <v>26.70817662</v>
      </c>
      <c r="F39" s="20" t="n">
        <v>3.57833004</v>
      </c>
      <c r="G39" s="18" t="n">
        <v>52.92201183</v>
      </c>
      <c r="H39" s="20" t="n">
        <v>4.31818124</v>
      </c>
      <c r="I39" s="18" t="n">
        <v>16.29244948</v>
      </c>
      <c r="J39" s="20" t="n">
        <v>2.87194669</v>
      </c>
      <c r="K39" s="18" t="n">
        <v>4.07736207</v>
      </c>
      <c r="L39" s="20" t="n">
        <v>1.53991928</v>
      </c>
      <c r="M39" s="18" t="n">
        <v>0</v>
      </c>
      <c r="N39" s="20" t="n">
        <v>0</v>
      </c>
      <c r="O39" s="18" t="s">
        <v>404</v>
      </c>
      <c r="P39" s="20" t="s">
        <v>404</v>
      </c>
      <c r="Q39" s="18" t="n">
        <v>0</v>
      </c>
      <c r="R39" s="20" t="n">
        <v>0</v>
      </c>
      <c r="S39" s="18" t="n">
        <v>0</v>
      </c>
      <c r="T39" s="20" t="n">
        <v>0</v>
      </c>
      <c r="U39" s="18" t="n">
        <v>0</v>
      </c>
      <c r="V39" s="20" t="n">
        <v>0</v>
      </c>
    </row>
    <row r="40" spans="1:22">
      <c r="A40" s="15" t="s">
        <v>437</v>
      </c>
      <c r="B40" s="17" t="n">
        <v>14157</v>
      </c>
      <c r="C40" s="18">
        <f>(3029.0/B40*100)</f>
        <v/>
      </c>
      <c r="D40" s="19" t="n">
        <v>11128</v>
      </c>
      <c r="E40" s="18" t="n">
        <v>24.56636776</v>
      </c>
      <c r="F40" s="20" t="n">
        <v>2.87274405</v>
      </c>
      <c r="G40" s="18" t="n">
        <v>54.17281514</v>
      </c>
      <c r="H40" s="20" t="n">
        <v>3.43707171</v>
      </c>
      <c r="I40" s="18" t="n">
        <v>16.24705341</v>
      </c>
      <c r="J40" s="20" t="n">
        <v>2.70810463</v>
      </c>
      <c r="K40" s="18" t="n">
        <v>0.87839612</v>
      </c>
      <c r="L40" s="20" t="n">
        <v>0.68111848</v>
      </c>
      <c r="M40" s="18" t="n">
        <v>0</v>
      </c>
      <c r="N40" s="20" t="n">
        <v>0</v>
      </c>
      <c r="O40" s="18" t="s">
        <v>404</v>
      </c>
      <c r="P40" s="20" t="s">
        <v>404</v>
      </c>
      <c r="Q40" s="18" t="n">
        <v>0</v>
      </c>
      <c r="R40" s="20" t="n">
        <v>0</v>
      </c>
      <c r="S40" s="18" t="n">
        <v>0</v>
      </c>
      <c r="T40" s="20" t="n">
        <v>0</v>
      </c>
      <c r="U40" s="18" t="n">
        <v>4.13536757</v>
      </c>
      <c r="V40" s="20" t="n">
        <v>1.24925008</v>
      </c>
    </row>
    <row r="41" spans="1:22">
      <c r="A41" s="15" t="s">
        <v>438</v>
      </c>
      <c r="B41" s="17" t="n">
        <v>5712</v>
      </c>
      <c r="C41" s="18">
        <f>(138.0/B41*100)</f>
        <v/>
      </c>
      <c r="D41" s="19" t="n">
        <v>5574</v>
      </c>
      <c r="E41" s="18" t="n">
        <v>16.17395277</v>
      </c>
      <c r="F41" s="20" t="n">
        <v>2.37246585</v>
      </c>
      <c r="G41" s="18" t="n">
        <v>49.8551024</v>
      </c>
      <c r="H41" s="20" t="n">
        <v>3.5939202</v>
      </c>
      <c r="I41" s="18" t="n">
        <v>31.50775708</v>
      </c>
      <c r="J41" s="20" t="n">
        <v>3.44726044</v>
      </c>
      <c r="K41" s="18" t="n">
        <v>0.77399448</v>
      </c>
      <c r="L41" s="20" t="n">
        <v>0.54562128</v>
      </c>
      <c r="M41" s="18" t="n">
        <v>0</v>
      </c>
      <c r="N41" s="20" t="n">
        <v>0</v>
      </c>
      <c r="O41" s="18" t="s">
        <v>404</v>
      </c>
      <c r="P41" s="20" t="s">
        <v>404</v>
      </c>
      <c r="Q41" s="18" t="n">
        <v>0</v>
      </c>
      <c r="R41" s="20" t="n">
        <v>0</v>
      </c>
      <c r="S41" s="18" t="n">
        <v>0</v>
      </c>
      <c r="T41" s="20" t="n">
        <v>0</v>
      </c>
      <c r="U41" s="18" t="n">
        <v>1.68919327</v>
      </c>
      <c r="V41" s="20" t="n">
        <v>1.12096793</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53.71128925</v>
      </c>
      <c r="F44" s="20" t="n">
        <v>3.82557199</v>
      </c>
      <c r="G44" s="18" t="n">
        <v>31.71489177</v>
      </c>
      <c r="H44" s="20" t="n">
        <v>3.41823546</v>
      </c>
      <c r="I44" s="18" t="n">
        <v>11.95444442</v>
      </c>
      <c r="J44" s="20" t="n">
        <v>2.54003612</v>
      </c>
      <c r="K44" s="18" t="n">
        <v>2.47442432</v>
      </c>
      <c r="L44" s="20" t="n">
        <v>1.21746734</v>
      </c>
      <c r="M44" s="18" t="n">
        <v>0</v>
      </c>
      <c r="N44" s="20" t="n">
        <v>0</v>
      </c>
      <c r="O44" s="18" t="s">
        <v>404</v>
      </c>
      <c r="P44" s="20" t="s">
        <v>404</v>
      </c>
      <c r="Q44" s="18" t="n">
        <v>0</v>
      </c>
      <c r="R44" s="20" t="n">
        <v>0</v>
      </c>
      <c r="S44" s="18" t="n">
        <v>0</v>
      </c>
      <c r="T44" s="20" t="n">
        <v>0</v>
      </c>
      <c r="U44" s="18" t="n">
        <v>0.14495023</v>
      </c>
      <c r="V44" s="20" t="n">
        <v>0.1467335</v>
      </c>
    </row>
    <row r="45" spans="1:22">
      <c r="A45" s="15" t="s">
        <v>442</v>
      </c>
      <c r="B45" s="17" t="n">
        <v>5519</v>
      </c>
      <c r="C45" s="18">
        <f>(0.0/B45*100)</f>
        <v/>
      </c>
      <c r="D45" s="19" t="n">
        <v>5519</v>
      </c>
      <c r="E45" s="18" t="n">
        <v>34.39109196</v>
      </c>
      <c r="F45" s="20" t="n">
        <v>4.35158288</v>
      </c>
      <c r="G45" s="18" t="n">
        <v>31.49849939</v>
      </c>
      <c r="H45" s="20" t="n">
        <v>3.96071418</v>
      </c>
      <c r="I45" s="18" t="n">
        <v>21.18278219</v>
      </c>
      <c r="J45" s="20" t="n">
        <v>3.52388445</v>
      </c>
      <c r="K45" s="18" t="n">
        <v>10.15839147</v>
      </c>
      <c r="L45" s="20" t="n">
        <v>2.37706005</v>
      </c>
      <c r="M45" s="18" t="n">
        <v>0</v>
      </c>
      <c r="N45" s="20" t="n">
        <v>0</v>
      </c>
      <c r="O45" s="18" t="s">
        <v>404</v>
      </c>
      <c r="P45" s="20" t="s">
        <v>404</v>
      </c>
      <c r="Q45" s="18" t="n">
        <v>0</v>
      </c>
      <c r="R45" s="20" t="n">
        <v>0</v>
      </c>
      <c r="S45" s="18" t="n">
        <v>0</v>
      </c>
      <c r="T45" s="20" t="n">
        <v>0</v>
      </c>
      <c r="U45" s="18" t="n">
        <v>2.76923499</v>
      </c>
      <c r="V45" s="20" t="n">
        <v>1.27092985</v>
      </c>
    </row>
    <row r="46" spans="1:22">
      <c r="A46" s="15" t="s">
        <v>443</v>
      </c>
      <c r="B46" s="17" t="n">
        <v>23141</v>
      </c>
      <c r="C46" s="18">
        <f>(4196.0/B46*100)</f>
        <v/>
      </c>
      <c r="D46" s="19" t="n">
        <v>18945</v>
      </c>
      <c r="E46" s="18" t="n">
        <v>19.06573037</v>
      </c>
      <c r="F46" s="20" t="n">
        <v>1.65591227</v>
      </c>
      <c r="G46" s="18" t="n">
        <v>32.92325436</v>
      </c>
      <c r="H46" s="20" t="n">
        <v>2.26383377</v>
      </c>
      <c r="I46" s="18" t="n">
        <v>31.02791258</v>
      </c>
      <c r="J46" s="20" t="n">
        <v>2.0557184</v>
      </c>
      <c r="K46" s="18" t="n">
        <v>9.22042469</v>
      </c>
      <c r="L46" s="20" t="n">
        <v>1.66913382</v>
      </c>
      <c r="M46" s="18" t="n">
        <v>0</v>
      </c>
      <c r="N46" s="20" t="n">
        <v>0</v>
      </c>
      <c r="O46" s="18" t="s">
        <v>404</v>
      </c>
      <c r="P46" s="20" t="s">
        <v>404</v>
      </c>
      <c r="Q46" s="18" t="n">
        <v>0</v>
      </c>
      <c r="R46" s="20" t="n">
        <v>0</v>
      </c>
      <c r="S46" s="18" t="n">
        <v>0</v>
      </c>
      <c r="T46" s="20" t="n">
        <v>0</v>
      </c>
      <c r="U46" s="18" t="n">
        <v>7.76267799</v>
      </c>
      <c r="V46" s="20" t="n">
        <v>1.17372846</v>
      </c>
    </row>
    <row r="47" spans="1:22">
      <c r="A47" s="15" t="s">
        <v>444</v>
      </c>
      <c r="B47" s="17" t="n">
        <v>5928</v>
      </c>
      <c r="C47" s="18">
        <f>(0.0/B47*100)</f>
        <v/>
      </c>
      <c r="D47" s="19" t="n">
        <v>5928</v>
      </c>
      <c r="E47" s="18" t="n">
        <v>56.22212689</v>
      </c>
      <c r="F47" s="20" t="n">
        <v>3.75813674</v>
      </c>
      <c r="G47" s="18" t="n">
        <v>22.60260209</v>
      </c>
      <c r="H47" s="20" t="n">
        <v>3.37442965</v>
      </c>
      <c r="I47" s="18" t="n">
        <v>14.56061502</v>
      </c>
      <c r="J47" s="20" t="n">
        <v>2.42513544</v>
      </c>
      <c r="K47" s="18" t="n">
        <v>2.60698993</v>
      </c>
      <c r="L47" s="20" t="n">
        <v>1.10538719</v>
      </c>
      <c r="M47" s="18" t="n">
        <v>0</v>
      </c>
      <c r="N47" s="20" t="n">
        <v>0</v>
      </c>
      <c r="O47" s="18" t="s">
        <v>404</v>
      </c>
      <c r="P47" s="20" t="s">
        <v>404</v>
      </c>
      <c r="Q47" s="18" t="n">
        <v>0</v>
      </c>
      <c r="R47" s="20" t="n">
        <v>0</v>
      </c>
      <c r="S47" s="18" t="n">
        <v>0</v>
      </c>
      <c r="T47" s="20" t="n">
        <v>0</v>
      </c>
      <c r="U47" s="18" t="n">
        <v>4.00766607</v>
      </c>
      <c r="V47" s="20" t="n">
        <v>1.61283412</v>
      </c>
    </row>
    <row r="48" spans="1:22">
      <c r="A48" s="15" t="s">
        <v>445</v>
      </c>
      <c r="B48" s="17" t="n">
        <v>9841</v>
      </c>
      <c r="C48" s="18">
        <f>(40.0/B48*100)</f>
        <v/>
      </c>
      <c r="D48" s="19" t="n">
        <v>9801</v>
      </c>
      <c r="E48" s="18" t="n">
        <v>16.32334422</v>
      </c>
      <c r="F48" s="20" t="n">
        <v>2.58642016</v>
      </c>
      <c r="G48" s="18" t="n">
        <v>28.00185475</v>
      </c>
      <c r="H48" s="20" t="n">
        <v>3.26498582</v>
      </c>
      <c r="I48" s="18" t="n">
        <v>39.27533878</v>
      </c>
      <c r="J48" s="20" t="n">
        <v>4.32289382</v>
      </c>
      <c r="K48" s="18" t="n">
        <v>16.38899259</v>
      </c>
      <c r="L48" s="20" t="n">
        <v>2.73229245</v>
      </c>
      <c r="M48" s="18" t="n">
        <v>0</v>
      </c>
      <c r="N48" s="20" t="n">
        <v>0</v>
      </c>
      <c r="O48" s="18" t="s">
        <v>404</v>
      </c>
      <c r="P48" s="20" t="s">
        <v>404</v>
      </c>
      <c r="Q48" s="18" t="n">
        <v>0</v>
      </c>
      <c r="R48" s="20" t="n">
        <v>0</v>
      </c>
      <c r="S48" s="18" t="n">
        <v>0</v>
      </c>
      <c r="T48" s="20" t="n">
        <v>0</v>
      </c>
      <c r="U48" s="18" t="n">
        <v>0.01046966</v>
      </c>
      <c r="V48" s="20" t="n">
        <v>0.00036512</v>
      </c>
    </row>
    <row r="49" spans="1:22">
      <c r="A49" s="15" t="s">
        <v>446</v>
      </c>
      <c r="B49" s="17" t="n">
        <v>6349</v>
      </c>
      <c r="C49" s="18">
        <f>(52.0/B49*100)</f>
        <v/>
      </c>
      <c r="D49" s="19" t="n">
        <v>6297</v>
      </c>
      <c r="E49" s="18" t="n">
        <v>11.57509787</v>
      </c>
      <c r="F49" s="20" t="n">
        <v>2.5878937</v>
      </c>
      <c r="G49" s="18" t="n">
        <v>34.54886451</v>
      </c>
      <c r="H49" s="20" t="n">
        <v>3.61313033</v>
      </c>
      <c r="I49" s="18" t="n">
        <v>44.13729733</v>
      </c>
      <c r="J49" s="20" t="n">
        <v>3.61715718</v>
      </c>
      <c r="K49" s="18" t="n">
        <v>9.176854970000001</v>
      </c>
      <c r="L49" s="20" t="n">
        <v>1.97678352</v>
      </c>
      <c r="M49" s="18" t="n">
        <v>0</v>
      </c>
      <c r="N49" s="20" t="n">
        <v>0</v>
      </c>
      <c r="O49" s="18" t="s">
        <v>404</v>
      </c>
      <c r="P49" s="20" t="s">
        <v>404</v>
      </c>
      <c r="Q49" s="18" t="n">
        <v>0</v>
      </c>
      <c r="R49" s="20" t="n">
        <v>0</v>
      </c>
      <c r="S49" s="18" t="n">
        <v>0</v>
      </c>
      <c r="T49" s="20" t="n">
        <v>0</v>
      </c>
      <c r="U49" s="18" t="n">
        <v>0.56188532</v>
      </c>
      <c r="V49" s="20" t="n">
        <v>0.47858476</v>
      </c>
    </row>
    <row r="50" spans="1:22">
      <c r="A50" s="15" t="s">
        <v>447</v>
      </c>
      <c r="B50" s="17" t="n">
        <v>11795</v>
      </c>
      <c r="C50" s="18">
        <f>(1031.0/B50*100)</f>
        <v/>
      </c>
      <c r="D50" s="19" t="n">
        <v>10764</v>
      </c>
      <c r="E50" s="18" t="n">
        <v>19.87355124</v>
      </c>
      <c r="F50" s="20" t="n">
        <v>2.69649008</v>
      </c>
      <c r="G50" s="18" t="n">
        <v>32.10646949</v>
      </c>
      <c r="H50" s="20" t="n">
        <v>3.53321668</v>
      </c>
      <c r="I50" s="18" t="n">
        <v>29.89715016</v>
      </c>
      <c r="J50" s="20" t="n">
        <v>3.34833008</v>
      </c>
      <c r="K50" s="18" t="n">
        <v>10.44621055</v>
      </c>
      <c r="L50" s="20" t="n">
        <v>1.8875677</v>
      </c>
      <c r="M50" s="18" t="n">
        <v>0</v>
      </c>
      <c r="N50" s="20" t="n">
        <v>0</v>
      </c>
      <c r="O50" s="18" t="s">
        <v>404</v>
      </c>
      <c r="P50" s="20" t="s">
        <v>404</v>
      </c>
      <c r="Q50" s="18" t="n">
        <v>0</v>
      </c>
      <c r="R50" s="20" t="n">
        <v>0</v>
      </c>
      <c r="S50" s="18" t="n">
        <v>0</v>
      </c>
      <c r="T50" s="20" t="n">
        <v>0</v>
      </c>
      <c r="U50" s="18" t="n">
        <v>7.67661855</v>
      </c>
      <c r="V50" s="20" t="n">
        <v>1.80744289</v>
      </c>
    </row>
    <row r="51" spans="1:22">
      <c r="A51" s="15" t="s">
        <v>448</v>
      </c>
      <c r="B51" s="17" t="n">
        <v>6866</v>
      </c>
      <c r="C51" s="18">
        <f>(0.0/B51*100)</f>
        <v/>
      </c>
      <c r="D51" s="19" t="n">
        <v>6866</v>
      </c>
      <c r="E51" s="18" t="n">
        <v>13.2706744</v>
      </c>
      <c r="F51" s="20" t="n">
        <v>2.52666413</v>
      </c>
      <c r="G51" s="18" t="n">
        <v>48.35123614</v>
      </c>
      <c r="H51" s="20" t="n">
        <v>3.90335709</v>
      </c>
      <c r="I51" s="18" t="n">
        <v>30.34819848</v>
      </c>
      <c r="J51" s="20" t="n">
        <v>3.1118576</v>
      </c>
      <c r="K51" s="18" t="n">
        <v>5.66745719</v>
      </c>
      <c r="L51" s="20" t="n">
        <v>1.84823809</v>
      </c>
      <c r="M51" s="18" t="n">
        <v>0</v>
      </c>
      <c r="N51" s="20" t="n">
        <v>0</v>
      </c>
      <c r="O51" s="18" t="s">
        <v>404</v>
      </c>
      <c r="P51" s="20" t="s">
        <v>404</v>
      </c>
      <c r="Q51" s="18" t="n">
        <v>0</v>
      </c>
      <c r="R51" s="20" t="n">
        <v>0</v>
      </c>
      <c r="S51" s="18" t="n">
        <v>0</v>
      </c>
      <c r="T51" s="20" t="n">
        <v>0</v>
      </c>
      <c r="U51" s="18" t="n">
        <v>2.36243379</v>
      </c>
      <c r="V51" s="20" t="n">
        <v>1.06248836</v>
      </c>
    </row>
    <row r="52" spans="1:22">
      <c r="A52" s="15" t="s">
        <v>449</v>
      </c>
      <c r="B52" s="17" t="n">
        <v>5809</v>
      </c>
      <c r="C52" s="18">
        <f>(0.0/B52*100)</f>
        <v/>
      </c>
      <c r="D52" s="19" t="n">
        <v>5809</v>
      </c>
      <c r="E52" s="18" t="n">
        <v>14.87194291</v>
      </c>
      <c r="F52" s="20" t="n">
        <v>2.78442503</v>
      </c>
      <c r="G52" s="18" t="n">
        <v>38.10420253</v>
      </c>
      <c r="H52" s="20" t="n">
        <v>3.78492176</v>
      </c>
      <c r="I52" s="18" t="n">
        <v>40.86392959</v>
      </c>
      <c r="J52" s="20" t="n">
        <v>3.78452849</v>
      </c>
      <c r="K52" s="18" t="n">
        <v>5.37697903</v>
      </c>
      <c r="L52" s="20" t="n">
        <v>1.74880571</v>
      </c>
      <c r="M52" s="18" t="n">
        <v>0</v>
      </c>
      <c r="N52" s="20" t="n">
        <v>0</v>
      </c>
      <c r="O52" s="18" t="s">
        <v>404</v>
      </c>
      <c r="P52" s="20" t="s">
        <v>404</v>
      </c>
      <c r="Q52" s="18" t="n">
        <v>0</v>
      </c>
      <c r="R52" s="20" t="n">
        <v>0</v>
      </c>
      <c r="S52" s="18" t="n">
        <v>0</v>
      </c>
      <c r="T52" s="20" t="n">
        <v>0</v>
      </c>
      <c r="U52" s="18" t="n">
        <v>0.78294594</v>
      </c>
      <c r="V52" s="20" t="n">
        <v>0.08023548</v>
      </c>
    </row>
    <row r="53" spans="1:22">
      <c r="A53" s="15" t="s">
        <v>450</v>
      </c>
      <c r="B53" s="17" t="n">
        <v>5571</v>
      </c>
      <c r="C53" s="18">
        <f>(0.0/B53*100)</f>
        <v/>
      </c>
      <c r="D53" s="19" t="n">
        <v>5571</v>
      </c>
      <c r="E53" s="18" t="n">
        <v>25.19028992</v>
      </c>
      <c r="F53" s="20" t="n">
        <v>0.10471427</v>
      </c>
      <c r="G53" s="18" t="n">
        <v>47.42330216</v>
      </c>
      <c r="H53" s="20" t="n">
        <v>0.1499769</v>
      </c>
      <c r="I53" s="18" t="n">
        <v>27.05417568</v>
      </c>
      <c r="J53" s="20" t="n">
        <v>0.13958599</v>
      </c>
      <c r="K53" s="18" t="n">
        <v>0.19715996</v>
      </c>
      <c r="L53" s="20" t="n">
        <v>0.0269784</v>
      </c>
      <c r="M53" s="18" t="n">
        <v>0</v>
      </c>
      <c r="N53" s="20" t="n">
        <v>0</v>
      </c>
      <c r="O53" s="18" t="s">
        <v>404</v>
      </c>
      <c r="P53" s="20" t="s">
        <v>404</v>
      </c>
      <c r="Q53" s="18" t="n">
        <v>0</v>
      </c>
      <c r="R53" s="20" t="n">
        <v>0</v>
      </c>
      <c r="S53" s="18" t="n">
        <v>0</v>
      </c>
      <c r="T53" s="20" t="n">
        <v>0</v>
      </c>
      <c r="U53" s="18" t="n">
        <v>0.13507229</v>
      </c>
      <c r="V53" s="20" t="n">
        <v>0.03140619</v>
      </c>
    </row>
    <row r="54" spans="1:22">
      <c r="A54" s="15" t="s">
        <v>451</v>
      </c>
      <c r="B54" s="17" t="n">
        <v>4740</v>
      </c>
      <c r="C54" s="18">
        <f>(199.0/B54*100)</f>
        <v/>
      </c>
      <c r="D54" s="19" t="n">
        <v>4541</v>
      </c>
      <c r="E54" s="18" t="n">
        <v>28.14428634</v>
      </c>
      <c r="F54" s="20" t="n">
        <v>3.72827651</v>
      </c>
      <c r="G54" s="18" t="n">
        <v>52.10669682</v>
      </c>
      <c r="H54" s="20" t="n">
        <v>4.47358341</v>
      </c>
      <c r="I54" s="18" t="n">
        <v>14.9369948</v>
      </c>
      <c r="J54" s="20" t="n">
        <v>3.03889085</v>
      </c>
      <c r="K54" s="18" t="n">
        <v>2.81806211</v>
      </c>
      <c r="L54" s="20" t="n">
        <v>1.18960436</v>
      </c>
      <c r="M54" s="18" t="n">
        <v>0</v>
      </c>
      <c r="N54" s="20" t="n">
        <v>0</v>
      </c>
      <c r="O54" s="18" t="s">
        <v>404</v>
      </c>
      <c r="P54" s="20" t="s">
        <v>404</v>
      </c>
      <c r="Q54" s="18" t="n">
        <v>0</v>
      </c>
      <c r="R54" s="20" t="n">
        <v>0</v>
      </c>
      <c r="S54" s="18" t="n">
        <v>0</v>
      </c>
      <c r="T54" s="20" t="n">
        <v>0</v>
      </c>
      <c r="U54" s="18" t="n">
        <v>1.99395993</v>
      </c>
      <c r="V54" s="20" t="n">
        <v>0.9438232600000001</v>
      </c>
    </row>
    <row r="55" spans="1:22">
      <c r="A55" s="15" t="s">
        <v>452</v>
      </c>
      <c r="B55" s="17" t="n">
        <v>5316</v>
      </c>
      <c r="C55" s="18">
        <f>(43.0/B55*100)</f>
        <v/>
      </c>
      <c r="D55" s="19" t="n">
        <v>5273</v>
      </c>
      <c r="E55" s="18" t="n">
        <v>66.40792417999999</v>
      </c>
      <c r="F55" s="20" t="n">
        <v>3.37249913</v>
      </c>
      <c r="G55" s="18" t="n">
        <v>23.2015974</v>
      </c>
      <c r="H55" s="20" t="n">
        <v>2.98630503</v>
      </c>
      <c r="I55" s="18" t="n">
        <v>5.39264677</v>
      </c>
      <c r="J55" s="20" t="n">
        <v>1.52116128</v>
      </c>
      <c r="K55" s="18" t="n">
        <v>2.51689922</v>
      </c>
      <c r="L55" s="20" t="n">
        <v>1.06117572</v>
      </c>
      <c r="M55" s="18" t="n">
        <v>0</v>
      </c>
      <c r="N55" s="20" t="n">
        <v>0</v>
      </c>
      <c r="O55" s="18" t="s">
        <v>404</v>
      </c>
      <c r="P55" s="20" t="s">
        <v>404</v>
      </c>
      <c r="Q55" s="18" t="n">
        <v>0</v>
      </c>
      <c r="R55" s="20" t="n">
        <v>0</v>
      </c>
      <c r="S55" s="18" t="n">
        <v>0.76100454</v>
      </c>
      <c r="T55" s="20" t="n">
        <v>0.52843299</v>
      </c>
      <c r="U55" s="18" t="n">
        <v>1.71992789</v>
      </c>
      <c r="V55" s="20" t="n">
        <v>0.81554808</v>
      </c>
    </row>
    <row r="56" spans="1:22">
      <c r="A56" s="15" t="s">
        <v>453</v>
      </c>
      <c r="B56" s="17" t="n">
        <v>5359</v>
      </c>
      <c r="C56" s="18">
        <f>(0.0/B56*100)</f>
        <v/>
      </c>
      <c r="D56" s="19" t="n">
        <v>5359</v>
      </c>
      <c r="E56" s="18" t="n">
        <v>13.41907003</v>
      </c>
      <c r="F56" s="20" t="n">
        <v>2.83176527</v>
      </c>
      <c r="G56" s="18" t="n">
        <v>46.14602004</v>
      </c>
      <c r="H56" s="20" t="n">
        <v>4.01984273</v>
      </c>
      <c r="I56" s="18" t="n">
        <v>32.81711438</v>
      </c>
      <c r="J56" s="20" t="n">
        <v>4.08962519</v>
      </c>
      <c r="K56" s="18" t="n">
        <v>3.16141675</v>
      </c>
      <c r="L56" s="20" t="n">
        <v>1.6138618</v>
      </c>
      <c r="M56" s="18" t="n">
        <v>0</v>
      </c>
      <c r="N56" s="20" t="n">
        <v>0</v>
      </c>
      <c r="O56" s="18" t="s">
        <v>404</v>
      </c>
      <c r="P56" s="20" t="s">
        <v>404</v>
      </c>
      <c r="Q56" s="18" t="n">
        <v>0</v>
      </c>
      <c r="R56" s="20" t="n">
        <v>0</v>
      </c>
      <c r="S56" s="18" t="n">
        <v>0</v>
      </c>
      <c r="T56" s="20" t="n">
        <v>0</v>
      </c>
      <c r="U56" s="18" t="n">
        <v>4.45637879</v>
      </c>
      <c r="V56" s="20" t="n">
        <v>1.66814099</v>
      </c>
    </row>
    <row r="57" spans="1:22">
      <c r="A57" s="15" t="s">
        <v>454</v>
      </c>
      <c r="B57" s="17" t="n">
        <v>6513</v>
      </c>
      <c r="C57" s="18">
        <f>(0.0/B57*100)</f>
        <v/>
      </c>
      <c r="D57" s="19" t="n">
        <v>6513</v>
      </c>
      <c r="E57" s="18" t="n">
        <v>86.84429545</v>
      </c>
      <c r="F57" s="20" t="n">
        <v>2.44719381</v>
      </c>
      <c r="G57" s="18" t="n">
        <v>11.9503057</v>
      </c>
      <c r="H57" s="20" t="n">
        <v>2.3595319</v>
      </c>
      <c r="I57" s="18" t="n">
        <v>0.60353625</v>
      </c>
      <c r="J57" s="20" t="n">
        <v>0.59717769</v>
      </c>
      <c r="K57" s="18" t="n">
        <v>0.15847645</v>
      </c>
      <c r="L57" s="20" t="n">
        <v>0.1589905</v>
      </c>
      <c r="M57" s="18" t="n">
        <v>0</v>
      </c>
      <c r="N57" s="20" t="n">
        <v>0</v>
      </c>
      <c r="O57" s="18" t="s">
        <v>404</v>
      </c>
      <c r="P57" s="20" t="s">
        <v>404</v>
      </c>
      <c r="Q57" s="18" t="n">
        <v>0</v>
      </c>
      <c r="R57" s="20" t="n">
        <v>0</v>
      </c>
      <c r="S57" s="18" t="n">
        <v>0</v>
      </c>
      <c r="T57" s="20" t="n">
        <v>0</v>
      </c>
      <c r="U57" s="18" t="n">
        <v>0.44338616</v>
      </c>
      <c r="V57" s="20" t="n">
        <v>0.45922161</v>
      </c>
    </row>
    <row r="58" spans="1:22">
      <c r="A58" s="15" t="s">
        <v>455</v>
      </c>
      <c r="B58" s="17" t="n">
        <v>7267</v>
      </c>
      <c r="C58" s="18">
        <f>(0.0/B58*100)</f>
        <v/>
      </c>
      <c r="D58" s="19" t="n">
        <v>7267</v>
      </c>
      <c r="E58" s="18" t="n">
        <v>22.73578458</v>
      </c>
      <c r="F58" s="20" t="n">
        <v>2.99613426</v>
      </c>
      <c r="G58" s="18" t="n">
        <v>32.36209652</v>
      </c>
      <c r="H58" s="20" t="n">
        <v>3.30486888</v>
      </c>
      <c r="I58" s="18" t="n">
        <v>35.45741664</v>
      </c>
      <c r="J58" s="20" t="n">
        <v>3.62145401</v>
      </c>
      <c r="K58" s="18" t="n">
        <v>9.44470226</v>
      </c>
      <c r="L58" s="20" t="n">
        <v>2.05962399</v>
      </c>
      <c r="M58" s="18" t="n">
        <v>0</v>
      </c>
      <c r="N58" s="20" t="n">
        <v>0</v>
      </c>
      <c r="O58" s="18" t="s">
        <v>404</v>
      </c>
      <c r="P58" s="20" t="s">
        <v>404</v>
      </c>
      <c r="Q58" s="18" t="n">
        <v>0</v>
      </c>
      <c r="R58" s="20" t="n">
        <v>0</v>
      </c>
      <c r="S58" s="18" t="n">
        <v>0</v>
      </c>
      <c r="T58" s="20" t="n">
        <v>0</v>
      </c>
      <c r="U58" s="18" t="n">
        <v>0</v>
      </c>
      <c r="V58" s="20" t="n">
        <v>0</v>
      </c>
    </row>
    <row r="59" spans="1:22">
      <c r="A59" s="15" t="s">
        <v>456</v>
      </c>
      <c r="B59" s="17" t="n">
        <v>4826</v>
      </c>
      <c r="C59" s="18">
        <f>(0.0/B59*100)</f>
        <v/>
      </c>
      <c r="D59" s="19" t="n">
        <v>4826</v>
      </c>
      <c r="E59" s="18" t="n">
        <v>32.23818169</v>
      </c>
      <c r="F59" s="20" t="n">
        <v>1.24044293</v>
      </c>
      <c r="G59" s="18" t="n">
        <v>43.59423492</v>
      </c>
      <c r="H59" s="20" t="n">
        <v>1.47543006</v>
      </c>
      <c r="I59" s="18" t="n">
        <v>18.59304684</v>
      </c>
      <c r="J59" s="20" t="n">
        <v>1.13475262</v>
      </c>
      <c r="K59" s="18" t="n">
        <v>4.85261023</v>
      </c>
      <c r="L59" s="20" t="n">
        <v>0.37004738</v>
      </c>
      <c r="M59" s="18" t="n">
        <v>0</v>
      </c>
      <c r="N59" s="20" t="n">
        <v>0</v>
      </c>
      <c r="O59" s="18" t="s">
        <v>404</v>
      </c>
      <c r="P59" s="20" t="s">
        <v>404</v>
      </c>
      <c r="Q59" s="18" t="n">
        <v>0</v>
      </c>
      <c r="R59" s="20" t="n">
        <v>0</v>
      </c>
      <c r="S59" s="18" t="n">
        <v>0</v>
      </c>
      <c r="T59" s="20" t="n">
        <v>0</v>
      </c>
      <c r="U59" s="18" t="n">
        <v>0.72192631</v>
      </c>
      <c r="V59" s="20" t="n">
        <v>0.16460694</v>
      </c>
    </row>
    <row r="60" spans="1:22">
      <c r="A60" s="15" t="s">
        <v>457</v>
      </c>
      <c r="B60" s="17" t="n">
        <v>4546</v>
      </c>
      <c r="C60" s="18">
        <f>(0.0/B60*100)</f>
        <v/>
      </c>
      <c r="D60" s="19" t="n">
        <v>4546</v>
      </c>
      <c r="E60" s="18" t="n">
        <v>37.54903737</v>
      </c>
      <c r="F60" s="20" t="n">
        <v>3.11451648</v>
      </c>
      <c r="G60" s="18" t="n">
        <v>38.77611273</v>
      </c>
      <c r="H60" s="20" t="n">
        <v>3.18583166</v>
      </c>
      <c r="I60" s="18" t="n">
        <v>16.00793607</v>
      </c>
      <c r="J60" s="20" t="n">
        <v>2.20737134</v>
      </c>
      <c r="K60" s="18" t="n">
        <v>3.69209794</v>
      </c>
      <c r="L60" s="20" t="n">
        <v>1.06910176</v>
      </c>
      <c r="M60" s="18" t="n">
        <v>0</v>
      </c>
      <c r="N60" s="20" t="n">
        <v>0</v>
      </c>
      <c r="O60" s="18" t="s">
        <v>404</v>
      </c>
      <c r="P60" s="20" t="s">
        <v>404</v>
      </c>
      <c r="Q60" s="18" t="n">
        <v>0</v>
      </c>
      <c r="R60" s="20" t="n">
        <v>0</v>
      </c>
      <c r="S60" s="18" t="n">
        <v>0</v>
      </c>
      <c r="T60" s="20" t="n">
        <v>0</v>
      </c>
      <c r="U60" s="18" t="n">
        <v>3.97481588</v>
      </c>
      <c r="V60" s="20" t="n">
        <v>0.9855196899999999</v>
      </c>
    </row>
    <row r="61" spans="1:22">
      <c r="A61" s="15" t="s">
        <v>458</v>
      </c>
      <c r="B61" s="17" t="n">
        <v>6525</v>
      </c>
      <c r="C61" s="18">
        <f>(0.0/B61*100)</f>
        <v/>
      </c>
      <c r="D61" s="19" t="n">
        <v>6525</v>
      </c>
      <c r="E61" s="18" t="n">
        <v>39.65998595</v>
      </c>
      <c r="F61" s="20" t="n">
        <v>3.04647373</v>
      </c>
      <c r="G61" s="18" t="n">
        <v>51.0826237</v>
      </c>
      <c r="H61" s="20" t="n">
        <v>2.98439349</v>
      </c>
      <c r="I61" s="18" t="n">
        <v>6.83256199</v>
      </c>
      <c r="J61" s="20" t="n">
        <v>1.18169753</v>
      </c>
      <c r="K61" s="18" t="n">
        <v>2.19750721</v>
      </c>
      <c r="L61" s="20" t="n">
        <v>0.95792693</v>
      </c>
      <c r="M61" s="18" t="n">
        <v>0</v>
      </c>
      <c r="N61" s="20" t="n">
        <v>0</v>
      </c>
      <c r="O61" s="18" t="s">
        <v>404</v>
      </c>
      <c r="P61" s="20" t="s">
        <v>404</v>
      </c>
      <c r="Q61" s="18" t="n">
        <v>0</v>
      </c>
      <c r="R61" s="20" t="n">
        <v>0</v>
      </c>
      <c r="S61" s="18" t="n">
        <v>0</v>
      </c>
      <c r="T61" s="20" t="n">
        <v>0</v>
      </c>
      <c r="U61" s="18" t="n">
        <v>0.22732115</v>
      </c>
      <c r="V61" s="20" t="n">
        <v>0.23649092</v>
      </c>
    </row>
    <row r="62" spans="1:22">
      <c r="A62" s="15" t="s">
        <v>459</v>
      </c>
      <c r="B62" s="17" t="n">
        <v>4476</v>
      </c>
      <c r="C62" s="18">
        <f>(0.0/B62*100)</f>
        <v/>
      </c>
      <c r="D62" s="19" t="n">
        <v>4476</v>
      </c>
      <c r="E62" s="18" t="n">
        <v>41.28166317</v>
      </c>
      <c r="F62" s="20" t="n">
        <v>0.06090255</v>
      </c>
      <c r="G62" s="18" t="n">
        <v>26.32261065</v>
      </c>
      <c r="H62" s="20" t="n">
        <v>0.04906568</v>
      </c>
      <c r="I62" s="18" t="n">
        <v>24.74015477</v>
      </c>
      <c r="J62" s="20" t="n">
        <v>0.04526915</v>
      </c>
      <c r="K62" s="18" t="n">
        <v>7.6555714</v>
      </c>
      <c r="L62" s="20" t="n">
        <v>0.04324031</v>
      </c>
      <c r="M62" s="18" t="n">
        <v>0</v>
      </c>
      <c r="N62" s="20" t="n">
        <v>0</v>
      </c>
      <c r="O62" s="18" t="s">
        <v>404</v>
      </c>
      <c r="P62" s="20" t="s">
        <v>404</v>
      </c>
      <c r="Q62" s="18" t="n">
        <v>0</v>
      </c>
      <c r="R62" s="20" t="n">
        <v>0</v>
      </c>
      <c r="S62" s="18" t="n">
        <v>0</v>
      </c>
      <c r="T62" s="20" t="n">
        <v>0</v>
      </c>
      <c r="U62" s="18" t="n">
        <v>0</v>
      </c>
      <c r="V62" s="20" t="n">
        <v>0</v>
      </c>
    </row>
    <row r="63" spans="1:22">
      <c r="A63" s="15" t="s">
        <v>460</v>
      </c>
      <c r="B63" s="17" t="n">
        <v>5324</v>
      </c>
      <c r="C63" s="18">
        <f>(0.0/B63*100)</f>
        <v/>
      </c>
      <c r="D63" s="19" t="n">
        <v>5324</v>
      </c>
      <c r="E63" s="18" t="n">
        <v>46.32887431</v>
      </c>
      <c r="F63" s="20" t="n">
        <v>0.15443747</v>
      </c>
      <c r="G63" s="18" t="n">
        <v>33.17052548</v>
      </c>
      <c r="H63" s="20" t="n">
        <v>0.15259613</v>
      </c>
      <c r="I63" s="18" t="n">
        <v>12.34268658</v>
      </c>
      <c r="J63" s="20" t="n">
        <v>0.09879026</v>
      </c>
      <c r="K63" s="18" t="n">
        <v>0.37547401</v>
      </c>
      <c r="L63" s="20" t="n">
        <v>0.00264897</v>
      </c>
      <c r="M63" s="18" t="n">
        <v>0</v>
      </c>
      <c r="N63" s="20" t="n">
        <v>0</v>
      </c>
      <c r="O63" s="18" t="s">
        <v>404</v>
      </c>
      <c r="P63" s="20" t="s">
        <v>404</v>
      </c>
      <c r="Q63" s="18" t="n">
        <v>0</v>
      </c>
      <c r="R63" s="20" t="n">
        <v>0</v>
      </c>
      <c r="S63" s="18" t="n">
        <v>0</v>
      </c>
      <c r="T63" s="20" t="n">
        <v>0</v>
      </c>
      <c r="U63" s="18" t="n">
        <v>7.78243961</v>
      </c>
      <c r="V63" s="20" t="n">
        <v>0.07499596</v>
      </c>
    </row>
    <row r="64" spans="1:22">
      <c r="A64" s="15" t="s">
        <v>461</v>
      </c>
      <c r="B64" s="17" t="n">
        <v>3634</v>
      </c>
      <c r="C64" s="18">
        <f>(27.0/B64*100)</f>
        <v/>
      </c>
      <c r="D64" s="19" t="n">
        <v>3607</v>
      </c>
      <c r="E64" s="18" t="n">
        <v>17.56929805</v>
      </c>
      <c r="F64" s="20" t="n">
        <v>0.0522288</v>
      </c>
      <c r="G64" s="18" t="n">
        <v>53.63719586</v>
      </c>
      <c r="H64" s="20" t="n">
        <v>0.11411478</v>
      </c>
      <c r="I64" s="18" t="n">
        <v>21.28995068</v>
      </c>
      <c r="J64" s="20" t="n">
        <v>0.10247713</v>
      </c>
      <c r="K64" s="18" t="n">
        <v>7.50355541</v>
      </c>
      <c r="L64" s="20" t="n">
        <v>0.07495497</v>
      </c>
      <c r="M64" s="18" t="n">
        <v>0</v>
      </c>
      <c r="N64" s="20" t="n">
        <v>0</v>
      </c>
      <c r="O64" s="18" t="s">
        <v>404</v>
      </c>
      <c r="P64" s="20" t="s">
        <v>404</v>
      </c>
      <c r="Q64" s="18" t="n">
        <v>0</v>
      </c>
      <c r="R64" s="20" t="n">
        <v>0</v>
      </c>
      <c r="S64" s="18" t="n">
        <v>0</v>
      </c>
      <c r="T64" s="20" t="n">
        <v>0</v>
      </c>
      <c r="U64" s="18" t="n">
        <v>0</v>
      </c>
      <c r="V64" s="20" t="n">
        <v>0</v>
      </c>
    </row>
    <row r="65" spans="1:22">
      <c r="A65" s="15" t="s">
        <v>462</v>
      </c>
      <c r="B65" s="17" t="n">
        <v>5325</v>
      </c>
      <c r="C65" s="18">
        <f>(0.0/B65*100)</f>
        <v/>
      </c>
      <c r="D65" s="19" t="n">
        <v>5325</v>
      </c>
      <c r="E65" s="18" t="n">
        <v>29.83504303</v>
      </c>
      <c r="F65" s="20" t="n">
        <v>2.99638533</v>
      </c>
      <c r="G65" s="18" t="n">
        <v>38.22128075</v>
      </c>
      <c r="H65" s="20" t="n">
        <v>3.64258219</v>
      </c>
      <c r="I65" s="18" t="n">
        <v>23.64431208</v>
      </c>
      <c r="J65" s="20" t="n">
        <v>3.31729771</v>
      </c>
      <c r="K65" s="18" t="n">
        <v>6.07856401</v>
      </c>
      <c r="L65" s="20" t="n">
        <v>1.79817288</v>
      </c>
      <c r="M65" s="18" t="n">
        <v>0</v>
      </c>
      <c r="N65" s="20" t="n">
        <v>0</v>
      </c>
      <c r="O65" s="18" t="s">
        <v>404</v>
      </c>
      <c r="P65" s="20" t="s">
        <v>404</v>
      </c>
      <c r="Q65" s="18" t="n">
        <v>0</v>
      </c>
      <c r="R65" s="20" t="n">
        <v>0</v>
      </c>
      <c r="S65" s="18" t="n">
        <v>0</v>
      </c>
      <c r="T65" s="20" t="n">
        <v>0</v>
      </c>
      <c r="U65" s="18" t="n">
        <v>2.22080013</v>
      </c>
      <c r="V65" s="20" t="n">
        <v>0.94497864</v>
      </c>
    </row>
    <row r="66" spans="1:22">
      <c r="A66" s="15" t="s">
        <v>463</v>
      </c>
      <c r="B66" s="17" t="n">
        <v>5665</v>
      </c>
      <c r="C66" s="18">
        <f>(0.0/B66*100)</f>
        <v/>
      </c>
      <c r="D66" s="19" t="n">
        <v>5665</v>
      </c>
      <c r="E66" s="18" t="n">
        <v>22.24041139</v>
      </c>
      <c r="F66" s="20" t="n">
        <v>0.43667308</v>
      </c>
      <c r="G66" s="18" t="n">
        <v>60.83733698</v>
      </c>
      <c r="H66" s="20" t="n">
        <v>0.25221262</v>
      </c>
      <c r="I66" s="18" t="n">
        <v>16.92225163</v>
      </c>
      <c r="J66" s="20" t="n">
        <v>0.39075253</v>
      </c>
      <c r="K66" s="18" t="n">
        <v>0</v>
      </c>
      <c r="L66" s="20" t="n">
        <v>0</v>
      </c>
      <c r="M66" s="18" t="n">
        <v>0</v>
      </c>
      <c r="N66" s="20" t="n">
        <v>0</v>
      </c>
      <c r="O66" s="18" t="s">
        <v>404</v>
      </c>
      <c r="P66" s="20" t="s">
        <v>404</v>
      </c>
      <c r="Q66" s="18" t="n">
        <v>0</v>
      </c>
      <c r="R66" s="20" t="n">
        <v>0</v>
      </c>
      <c r="S66" s="18" t="n">
        <v>0</v>
      </c>
      <c r="T66" s="20" t="n">
        <v>0</v>
      </c>
      <c r="U66" s="18" t="n">
        <v>0</v>
      </c>
      <c r="V66" s="20" t="n">
        <v>0</v>
      </c>
    </row>
    <row r="67" spans="1:22">
      <c r="A67" s="15" t="s">
        <v>464</v>
      </c>
      <c r="B67" s="17" t="n">
        <v>6971</v>
      </c>
      <c r="C67" s="18">
        <f>(0.0/B67*100)</f>
        <v/>
      </c>
      <c r="D67" s="19" t="n">
        <v>6971</v>
      </c>
      <c r="E67" s="18" t="n">
        <v>17.46962743</v>
      </c>
      <c r="F67" s="20" t="n">
        <v>2.08017017</v>
      </c>
      <c r="G67" s="18" t="n">
        <v>45.92087664</v>
      </c>
      <c r="H67" s="20" t="n">
        <v>3.316994</v>
      </c>
      <c r="I67" s="18" t="n">
        <v>26.91139721</v>
      </c>
      <c r="J67" s="20" t="n">
        <v>2.70679528</v>
      </c>
      <c r="K67" s="18" t="n">
        <v>8.72670316</v>
      </c>
      <c r="L67" s="20" t="n">
        <v>1.71023769</v>
      </c>
      <c r="M67" s="18" t="n">
        <v>0</v>
      </c>
      <c r="N67" s="20" t="n">
        <v>0</v>
      </c>
      <c r="O67" s="18" t="s">
        <v>404</v>
      </c>
      <c r="P67" s="20" t="s">
        <v>404</v>
      </c>
      <c r="Q67" s="18" t="n">
        <v>0</v>
      </c>
      <c r="R67" s="20" t="n">
        <v>0</v>
      </c>
      <c r="S67" s="18" t="n">
        <v>0</v>
      </c>
      <c r="T67" s="20" t="n">
        <v>0</v>
      </c>
      <c r="U67" s="18" t="n">
        <v>0.97139556</v>
      </c>
      <c r="V67" s="20" t="n">
        <v>0.57998801</v>
      </c>
    </row>
    <row r="68" spans="1:22">
      <c r="A68" s="15" t="s">
        <v>465</v>
      </c>
      <c r="B68" s="17" t="n">
        <v>12083</v>
      </c>
      <c r="C68" s="18">
        <f>(0.0/B68*100)</f>
        <v/>
      </c>
      <c r="D68" s="19" t="n">
        <v>12083</v>
      </c>
      <c r="E68" s="18" t="n">
        <v>51.3341625</v>
      </c>
      <c r="F68" s="20" t="n">
        <v>0.10309826</v>
      </c>
      <c r="G68" s="18" t="n">
        <v>40.82541214</v>
      </c>
      <c r="H68" s="20" t="n">
        <v>0.09213692</v>
      </c>
      <c r="I68" s="18" t="n">
        <v>5.90170186</v>
      </c>
      <c r="J68" s="20" t="n">
        <v>0.04886814</v>
      </c>
      <c r="K68" s="18" t="n">
        <v>0</v>
      </c>
      <c r="L68" s="20" t="n">
        <v>0</v>
      </c>
      <c r="M68" s="18" t="n">
        <v>0</v>
      </c>
      <c r="N68" s="20" t="n">
        <v>0</v>
      </c>
      <c r="O68" s="18" t="s">
        <v>404</v>
      </c>
      <c r="P68" s="20" t="s">
        <v>404</v>
      </c>
      <c r="Q68" s="18" t="n">
        <v>0</v>
      </c>
      <c r="R68" s="20" t="n">
        <v>0</v>
      </c>
      <c r="S68" s="18" t="n">
        <v>0</v>
      </c>
      <c r="T68" s="20" t="n">
        <v>0</v>
      </c>
      <c r="U68" s="18" t="n">
        <v>1.9387235</v>
      </c>
      <c r="V68" s="20" t="n">
        <v>0.0425318</v>
      </c>
    </row>
    <row r="69" spans="1:22">
      <c r="A69" s="15" t="s">
        <v>466</v>
      </c>
      <c r="B69" s="17" t="n">
        <v>4876</v>
      </c>
      <c r="C69" s="18">
        <f>(0.0/B69*100)</f>
        <v/>
      </c>
      <c r="D69" s="19" t="n">
        <v>4876</v>
      </c>
      <c r="E69" s="18" t="n">
        <v>31.39319154</v>
      </c>
      <c r="F69" s="20" t="n">
        <v>3.48329306</v>
      </c>
      <c r="G69" s="18" t="n">
        <v>47.15873224</v>
      </c>
      <c r="H69" s="20" t="n">
        <v>3.93918235</v>
      </c>
      <c r="I69" s="18" t="n">
        <v>20.22565812</v>
      </c>
      <c r="J69" s="20" t="n">
        <v>3.16861076</v>
      </c>
      <c r="K69" s="18" t="n">
        <v>1.2224181</v>
      </c>
      <c r="L69" s="20" t="n">
        <v>0.85886975</v>
      </c>
      <c r="M69" s="18" t="n">
        <v>0</v>
      </c>
      <c r="N69" s="20" t="n">
        <v>0</v>
      </c>
      <c r="O69" s="18" t="s">
        <v>404</v>
      </c>
      <c r="P69" s="20" t="s">
        <v>404</v>
      </c>
      <c r="Q69" s="18" t="n">
        <v>0</v>
      </c>
      <c r="R69" s="20" t="n">
        <v>0</v>
      </c>
      <c r="S69" s="18" t="n">
        <v>0</v>
      </c>
      <c r="T69" s="20" t="n">
        <v>0</v>
      </c>
      <c r="U69" s="18" t="n">
        <v>0</v>
      </c>
      <c r="V69" s="20" t="n">
        <v>0</v>
      </c>
    </row>
    <row r="70" spans="1:22">
      <c r="A70" s="15" t="s">
        <v>467</v>
      </c>
      <c r="B70" s="17" t="n">
        <v>6036</v>
      </c>
      <c r="C70" s="18">
        <f>(0.0/B70*100)</f>
        <v/>
      </c>
      <c r="D70" s="19" t="n">
        <v>6036</v>
      </c>
      <c r="E70" s="18" t="n">
        <v>34.18803848</v>
      </c>
      <c r="F70" s="20" t="n">
        <v>3.21986233</v>
      </c>
      <c r="G70" s="18" t="n">
        <v>28.68204414</v>
      </c>
      <c r="H70" s="20" t="n">
        <v>3.40572371</v>
      </c>
      <c r="I70" s="18" t="n">
        <v>29.95937277</v>
      </c>
      <c r="J70" s="20" t="n">
        <v>3.54500304</v>
      </c>
      <c r="K70" s="18" t="n">
        <v>5.02616846</v>
      </c>
      <c r="L70" s="20" t="n">
        <v>1.59385442</v>
      </c>
      <c r="M70" s="18" t="n">
        <v>0</v>
      </c>
      <c r="N70" s="20" t="n">
        <v>0</v>
      </c>
      <c r="O70" s="18" t="s">
        <v>404</v>
      </c>
      <c r="P70" s="20" t="s">
        <v>404</v>
      </c>
      <c r="Q70" s="18" t="n">
        <v>0</v>
      </c>
      <c r="R70" s="20" t="n">
        <v>0</v>
      </c>
      <c r="S70" s="18" t="n">
        <v>0</v>
      </c>
      <c r="T70" s="20" t="n">
        <v>0</v>
      </c>
      <c r="U70" s="18" t="n">
        <v>2.14437615</v>
      </c>
      <c r="V70" s="20" t="n">
        <v>1.13552341</v>
      </c>
    </row>
    <row r="71" spans="1:22">
      <c r="A71" s="15" t="s">
        <v>468</v>
      </c>
      <c r="B71" s="17" t="n">
        <v>6115</v>
      </c>
      <c r="C71" s="18">
        <f>(0.0/B71*100)</f>
        <v/>
      </c>
      <c r="D71" s="19" t="n">
        <v>6115</v>
      </c>
      <c r="E71" s="18" t="n">
        <v>20.53764916</v>
      </c>
      <c r="F71" s="20" t="n">
        <v>0.99879726</v>
      </c>
      <c r="G71" s="18" t="n">
        <v>58.61029311</v>
      </c>
      <c r="H71" s="20" t="n">
        <v>1.36959151</v>
      </c>
      <c r="I71" s="18" t="n">
        <v>20.38995679</v>
      </c>
      <c r="J71" s="20" t="n">
        <v>0.802572</v>
      </c>
      <c r="K71" s="18" t="n">
        <v>0</v>
      </c>
      <c r="L71" s="20" t="n">
        <v>0</v>
      </c>
      <c r="M71" s="18" t="n">
        <v>0</v>
      </c>
      <c r="N71" s="20" t="n">
        <v>0</v>
      </c>
      <c r="O71" s="18" t="s">
        <v>404</v>
      </c>
      <c r="P71" s="20" t="s">
        <v>404</v>
      </c>
      <c r="Q71" s="18" t="n">
        <v>0</v>
      </c>
      <c r="R71" s="20" t="n">
        <v>0</v>
      </c>
      <c r="S71" s="18" t="n">
        <v>0</v>
      </c>
      <c r="T71" s="20" t="n">
        <v>0</v>
      </c>
      <c r="U71" s="18" t="n">
        <v>0.46210094</v>
      </c>
      <c r="V71" s="20" t="n">
        <v>0.02311464</v>
      </c>
    </row>
    <row r="72" spans="1:22">
      <c r="A72" s="15" t="s">
        <v>469</v>
      </c>
      <c r="B72" s="17" t="n">
        <v>7708</v>
      </c>
      <c r="C72" s="18">
        <f>(0.0/B72*100)</f>
        <v/>
      </c>
      <c r="D72" s="19" t="n">
        <v>7708</v>
      </c>
      <c r="E72" s="18" t="n">
        <v>20.56744307</v>
      </c>
      <c r="F72" s="20" t="n">
        <v>2.97376442</v>
      </c>
      <c r="G72" s="18" t="n">
        <v>42.70128737</v>
      </c>
      <c r="H72" s="20" t="n">
        <v>3.500787</v>
      </c>
      <c r="I72" s="18" t="n">
        <v>28.26932563</v>
      </c>
      <c r="J72" s="20" t="n">
        <v>3.0507289</v>
      </c>
      <c r="K72" s="18" t="n">
        <v>6.88861154</v>
      </c>
      <c r="L72" s="20" t="n">
        <v>1.95574388</v>
      </c>
      <c r="M72" s="18" t="n">
        <v>0</v>
      </c>
      <c r="N72" s="20" t="n">
        <v>0</v>
      </c>
      <c r="O72" s="18" t="s">
        <v>404</v>
      </c>
      <c r="P72" s="20" t="s">
        <v>404</v>
      </c>
      <c r="Q72" s="18" t="n">
        <v>0</v>
      </c>
      <c r="R72" s="20" t="n">
        <v>0</v>
      </c>
      <c r="S72" s="18" t="n">
        <v>0</v>
      </c>
      <c r="T72" s="20" t="n">
        <v>0</v>
      </c>
      <c r="U72" s="18" t="n">
        <v>1.5733324</v>
      </c>
      <c r="V72" s="20" t="n">
        <v>0.83594797</v>
      </c>
    </row>
    <row r="73" spans="1:22">
      <c r="A73" s="15" t="s">
        <v>470</v>
      </c>
      <c r="B73" s="17" t="n">
        <v>8249</v>
      </c>
      <c r="C73" s="18">
        <f>(0.0/B73*100)</f>
        <v/>
      </c>
      <c r="D73" s="19" t="n">
        <v>8249</v>
      </c>
      <c r="E73" s="18" t="n">
        <v>55.65810536</v>
      </c>
      <c r="F73" s="20" t="n">
        <v>3.91592814</v>
      </c>
      <c r="G73" s="18" t="n">
        <v>32.9601113</v>
      </c>
      <c r="H73" s="20" t="n">
        <v>3.57797108</v>
      </c>
      <c r="I73" s="18" t="n">
        <v>8.324993689999999</v>
      </c>
      <c r="J73" s="20" t="n">
        <v>2.29240934</v>
      </c>
      <c r="K73" s="18" t="n">
        <v>0</v>
      </c>
      <c r="L73" s="20" t="n">
        <v>0</v>
      </c>
      <c r="M73" s="18" t="n">
        <v>0</v>
      </c>
      <c r="N73" s="20" t="n">
        <v>0</v>
      </c>
      <c r="O73" s="18" t="s">
        <v>404</v>
      </c>
      <c r="P73" s="20" t="s">
        <v>404</v>
      </c>
      <c r="Q73" s="18" t="n">
        <v>0</v>
      </c>
      <c r="R73" s="20" t="n">
        <v>0</v>
      </c>
      <c r="S73" s="18" t="n">
        <v>0</v>
      </c>
      <c r="T73" s="20" t="n">
        <v>0</v>
      </c>
      <c r="U73" s="18" t="n">
        <v>3.05678964</v>
      </c>
      <c r="V73" s="20" t="n">
        <v>1.3113327</v>
      </c>
    </row>
    <row r="74" spans="1:22">
      <c r="A74" s="15" t="s">
        <v>471</v>
      </c>
      <c r="B74" s="17" t="n">
        <v>4692</v>
      </c>
      <c r="C74" s="18">
        <f>(484.0/B74*100)</f>
        <v/>
      </c>
      <c r="D74" s="19" t="n">
        <v>4208</v>
      </c>
      <c r="E74" s="18" t="n">
        <v>5.39165688</v>
      </c>
      <c r="F74" s="20" t="n">
        <v>0.0995833</v>
      </c>
      <c r="G74" s="18" t="n">
        <v>40.79172173</v>
      </c>
      <c r="H74" s="20" t="n">
        <v>0.25615761</v>
      </c>
      <c r="I74" s="18" t="n">
        <v>40.62110792</v>
      </c>
      <c r="J74" s="20" t="n">
        <v>0.25453508</v>
      </c>
      <c r="K74" s="18" t="n">
        <v>12.35365107</v>
      </c>
      <c r="L74" s="20" t="n">
        <v>0.19562657</v>
      </c>
      <c r="M74" s="18" t="n">
        <v>0</v>
      </c>
      <c r="N74" s="20" t="n">
        <v>0</v>
      </c>
      <c r="O74" s="18" t="s">
        <v>404</v>
      </c>
      <c r="P74" s="20" t="s">
        <v>404</v>
      </c>
      <c r="Q74" s="18" t="n">
        <v>0</v>
      </c>
      <c r="R74" s="20" t="n">
        <v>0</v>
      </c>
      <c r="S74" s="18" t="n">
        <v>0</v>
      </c>
      <c r="T74" s="20" t="n">
        <v>0</v>
      </c>
      <c r="U74" s="18" t="n">
        <v>0.8418624</v>
      </c>
      <c r="V74" s="20" t="n">
        <v>0.01966131</v>
      </c>
    </row>
    <row r="75" spans="1:22">
      <c r="A75" s="15" t="s">
        <v>472</v>
      </c>
      <c r="B75" s="17" t="n">
        <v>5375</v>
      </c>
      <c r="C75" s="18">
        <f>(483.0/B75*100)</f>
        <v/>
      </c>
      <c r="D75" s="19" t="n">
        <v>4892</v>
      </c>
      <c r="E75" s="18" t="n">
        <v>21.01391258</v>
      </c>
      <c r="F75" s="20" t="n">
        <v>3.84195312</v>
      </c>
      <c r="G75" s="18" t="n">
        <v>29.92971029</v>
      </c>
      <c r="H75" s="20" t="n">
        <v>3.89685813</v>
      </c>
      <c r="I75" s="18" t="n">
        <v>30.45354507</v>
      </c>
      <c r="J75" s="20" t="n">
        <v>3.73367539</v>
      </c>
      <c r="K75" s="18" t="n">
        <v>8.595424449999999</v>
      </c>
      <c r="L75" s="20" t="n">
        <v>2.25665498</v>
      </c>
      <c r="M75" s="18" t="n">
        <v>0</v>
      </c>
      <c r="N75" s="20" t="n">
        <v>0</v>
      </c>
      <c r="O75" s="18" t="s">
        <v>404</v>
      </c>
      <c r="P75" s="20" t="s">
        <v>404</v>
      </c>
      <c r="Q75" s="18" t="n">
        <v>0</v>
      </c>
      <c r="R75" s="20" t="n">
        <v>0</v>
      </c>
      <c r="S75" s="18" t="n">
        <v>0</v>
      </c>
      <c r="T75" s="20" t="n">
        <v>0</v>
      </c>
      <c r="U75" s="18" t="n">
        <v>10.00740761</v>
      </c>
      <c r="V75" s="20" t="n">
        <v>2.61551754</v>
      </c>
    </row>
    <row r="76" spans="1:22">
      <c r="A76" s="15" t="s">
        <v>473</v>
      </c>
      <c r="B76" s="17" t="n">
        <v>14167</v>
      </c>
      <c r="C76" s="18">
        <f>(1400.0/B76*100)</f>
        <v/>
      </c>
      <c r="D76" s="19" t="n">
        <v>12767</v>
      </c>
      <c r="E76" s="18" t="n">
        <v>34.58044623</v>
      </c>
      <c r="F76" s="20" t="n">
        <v>2.50945225</v>
      </c>
      <c r="G76" s="18" t="n">
        <v>43.12311855</v>
      </c>
      <c r="H76" s="20" t="n">
        <v>2.51225777</v>
      </c>
      <c r="I76" s="18" t="n">
        <v>12.39981982</v>
      </c>
      <c r="J76" s="20" t="n">
        <v>1.39682709</v>
      </c>
      <c r="K76" s="18" t="n">
        <v>3.89382808</v>
      </c>
      <c r="L76" s="20" t="n">
        <v>0.94154661</v>
      </c>
      <c r="M76" s="18" t="n">
        <v>0</v>
      </c>
      <c r="N76" s="20" t="n">
        <v>0</v>
      </c>
      <c r="O76" s="18" t="s">
        <v>404</v>
      </c>
      <c r="P76" s="20" t="s">
        <v>404</v>
      </c>
      <c r="Q76" s="18" t="n">
        <v>0</v>
      </c>
      <c r="R76" s="20" t="n">
        <v>0</v>
      </c>
      <c r="S76" s="18" t="n">
        <v>0</v>
      </c>
      <c r="T76" s="20" t="n">
        <v>0</v>
      </c>
      <c r="U76" s="18" t="n">
        <v>6.00278732</v>
      </c>
      <c r="V76" s="20" t="n">
        <v>1.43981659</v>
      </c>
    </row>
    <row r="77" spans="1:22">
      <c r="A77" s="15" t="s">
        <v>474</v>
      </c>
      <c r="B77" s="17" t="n">
        <v>6062</v>
      </c>
      <c r="C77" s="18">
        <f>(0.0/B77*100)</f>
        <v/>
      </c>
      <c r="D77" s="19" t="n">
        <v>6062</v>
      </c>
      <c r="E77" s="18" t="n">
        <v>11.88836855</v>
      </c>
      <c r="F77" s="20" t="n">
        <v>2.04403285</v>
      </c>
      <c r="G77" s="18" t="n">
        <v>36.26382813</v>
      </c>
      <c r="H77" s="20" t="n">
        <v>2.79438504</v>
      </c>
      <c r="I77" s="18" t="n">
        <v>43.05822161</v>
      </c>
      <c r="J77" s="20" t="n">
        <v>3.20642831</v>
      </c>
      <c r="K77" s="18" t="n">
        <v>8.789581699999999</v>
      </c>
      <c r="L77" s="20" t="n">
        <v>1.50419883</v>
      </c>
      <c r="M77" s="18" t="n">
        <v>0</v>
      </c>
      <c r="N77" s="20" t="n">
        <v>0</v>
      </c>
      <c r="O77" s="18" t="s">
        <v>404</v>
      </c>
      <c r="P77" s="20" t="s">
        <v>404</v>
      </c>
      <c r="Q77" s="18" t="n">
        <v>0</v>
      </c>
      <c r="R77" s="20" t="n">
        <v>0</v>
      </c>
      <c r="S77" s="18" t="n">
        <v>0</v>
      </c>
      <c r="T77" s="20" t="n">
        <v>0</v>
      </c>
      <c r="U77" s="18" t="n">
        <v>0</v>
      </c>
      <c r="V77" s="20" t="n">
        <v>0</v>
      </c>
    </row>
    <row r="78" spans="1:22">
      <c r="A78" s="15" t="s">
        <v>475</v>
      </c>
      <c r="B78" s="17" t="n">
        <v>5826</v>
      </c>
      <c r="C78" s="18">
        <f>(0.0/B78*100)</f>
        <v/>
      </c>
      <c r="D78" s="19" t="n">
        <v>5826</v>
      </c>
      <c r="E78" s="18" t="n">
        <v>69.33973734</v>
      </c>
      <c r="F78" s="20" t="n">
        <v>3.82998142</v>
      </c>
      <c r="G78" s="18" t="n">
        <v>24.755331</v>
      </c>
      <c r="H78" s="20" t="n">
        <v>3.39391188</v>
      </c>
      <c r="I78" s="18" t="n">
        <v>4.70510649</v>
      </c>
      <c r="J78" s="20" t="n">
        <v>2.00692445</v>
      </c>
      <c r="K78" s="18" t="n">
        <v>0</v>
      </c>
      <c r="L78" s="20" t="n">
        <v>0</v>
      </c>
      <c r="M78" s="18" t="n">
        <v>0</v>
      </c>
      <c r="N78" s="20" t="n">
        <v>0</v>
      </c>
      <c r="O78" s="18" t="s">
        <v>404</v>
      </c>
      <c r="P78" s="20" t="s">
        <v>404</v>
      </c>
      <c r="Q78" s="18" t="n">
        <v>0</v>
      </c>
      <c r="R78" s="20" t="n">
        <v>0</v>
      </c>
      <c r="S78" s="18" t="n">
        <v>0</v>
      </c>
      <c r="T78" s="20" t="n">
        <v>0</v>
      </c>
      <c r="U78" s="18" t="n">
        <v>1.19982517</v>
      </c>
      <c r="V78" s="20" t="n">
        <v>0.84342578</v>
      </c>
    </row>
    <row customHeight="1" ht="25" r="79" spans="1:22">
      <c r="A79" s="15" t="s">
        <v>476</v>
      </c>
      <c r="B79" s="17" t="n">
        <v>1657</v>
      </c>
      <c r="C79" s="18">
        <f>(21.0/B79*100)</f>
        <v/>
      </c>
      <c r="D79" s="19" t="n">
        <v>1636</v>
      </c>
      <c r="E79" s="18" t="n">
        <v>13.31337229</v>
      </c>
      <c r="F79" s="20" t="n">
        <v>3.13042423</v>
      </c>
      <c r="G79" s="18" t="n">
        <v>33.01483634</v>
      </c>
      <c r="H79" s="20" t="n">
        <v>5.60461952</v>
      </c>
      <c r="I79" s="18" t="n">
        <v>41.59000232</v>
      </c>
      <c r="J79" s="20" t="n">
        <v>7.26701148</v>
      </c>
      <c r="K79" s="18" t="n">
        <v>11.25629078</v>
      </c>
      <c r="L79" s="20" t="n">
        <v>5.10603268</v>
      </c>
      <c r="M79" s="18" t="n">
        <v>0</v>
      </c>
      <c r="N79" s="20" t="n">
        <v>0</v>
      </c>
      <c r="O79" s="18" t="s">
        <v>404</v>
      </c>
      <c r="P79" s="20" t="s">
        <v>404</v>
      </c>
      <c r="Q79" s="18" t="n">
        <v>0</v>
      </c>
      <c r="R79" s="20" t="n">
        <v>0</v>
      </c>
      <c r="S79" s="18" t="n">
        <v>0</v>
      </c>
      <c r="T79" s="20" t="n">
        <v>0</v>
      </c>
      <c r="U79" s="18" t="n">
        <v>0.82549827</v>
      </c>
      <c r="V79" s="20" t="n">
        <v>0.83341526</v>
      </c>
    </row>
    <row r="80" spans="1:22">
      <c r="A80" s="15" t="s">
        <v>477</v>
      </c>
      <c r="B80" s="17" t="n">
        <v>7841</v>
      </c>
      <c r="C80" s="18">
        <f>(0.0/B80*100)</f>
        <v/>
      </c>
      <c r="D80" s="19" t="n">
        <v>7841</v>
      </c>
      <c r="E80" s="18" t="n">
        <v>38.52560037</v>
      </c>
      <c r="F80" s="20" t="n">
        <v>3.26595896</v>
      </c>
      <c r="G80" s="18" t="n">
        <v>20.99475733</v>
      </c>
      <c r="H80" s="20" t="n">
        <v>3.04360323</v>
      </c>
      <c r="I80" s="18" t="n">
        <v>23.15910225</v>
      </c>
      <c r="J80" s="20" t="n">
        <v>2.89823455</v>
      </c>
      <c r="K80" s="18" t="n">
        <v>17.32054005</v>
      </c>
      <c r="L80" s="20" t="n">
        <v>2.60341119</v>
      </c>
      <c r="M80" s="18" t="n">
        <v>0</v>
      </c>
      <c r="N80" s="20" t="n">
        <v>0</v>
      </c>
      <c r="O80" s="18" t="s">
        <v>404</v>
      </c>
      <c r="P80" s="20" t="s">
        <v>404</v>
      </c>
      <c r="Q80" s="18" t="n">
        <v>0</v>
      </c>
      <c r="R80" s="20" t="n">
        <v>0</v>
      </c>
      <c r="S80" s="18" t="n">
        <v>0</v>
      </c>
      <c r="T80" s="20" t="n">
        <v>0</v>
      </c>
      <c r="U80" s="18" t="n">
        <v>0</v>
      </c>
      <c r="V80" s="20" t="n">
        <v>0</v>
      </c>
    </row>
    <row r="81" spans="1:22">
      <c r="A81" s="21" t="s">
        <v>478</v>
      </c>
      <c r="B81" s="17" t="n">
        <v>8861</v>
      </c>
      <c r="C81" s="18">
        <f>(0.0/B81*100)</f>
        <v/>
      </c>
      <c r="D81" s="19" t="n">
        <v>8861</v>
      </c>
      <c r="E81" s="18" t="n">
        <v>42.57429734</v>
      </c>
      <c r="F81" s="20" t="n">
        <v>4.17287658</v>
      </c>
      <c r="G81" s="18" t="n">
        <v>46.97967566</v>
      </c>
      <c r="H81" s="20" t="n">
        <v>4.01918995</v>
      </c>
      <c r="I81" s="18" t="n">
        <v>8.359525850000001</v>
      </c>
      <c r="J81" s="20" t="n">
        <v>2.58429662</v>
      </c>
      <c r="K81" s="18" t="n">
        <v>2.06652171</v>
      </c>
      <c r="L81" s="20" t="n">
        <v>1.18650278</v>
      </c>
      <c r="M81" s="18" t="n">
        <v>0</v>
      </c>
      <c r="N81" s="20" t="n">
        <v>0</v>
      </c>
      <c r="O81" s="18" t="s">
        <v>404</v>
      </c>
      <c r="P81" s="20" t="s">
        <v>404</v>
      </c>
      <c r="Q81" s="18" t="n">
        <v>0</v>
      </c>
      <c r="R81" s="20" t="n">
        <v>0</v>
      </c>
      <c r="S81" s="18" t="n">
        <v>0</v>
      </c>
      <c r="T81" s="20" t="n">
        <v>0</v>
      </c>
      <c r="U81" s="18" t="n">
        <v>0.01997943</v>
      </c>
      <c r="V81" s="20" t="n">
        <v>0.00074735</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716</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29.74884714</v>
      </c>
      <c r="F7" s="20" t="n">
        <v>2.03365677</v>
      </c>
      <c r="G7" s="18" t="n">
        <v>60.64225936</v>
      </c>
      <c r="H7" s="20" t="n">
        <v>1.9487833</v>
      </c>
      <c r="I7" s="18" t="n">
        <v>6.93127585</v>
      </c>
      <c r="J7" s="20" t="n">
        <v>0.99416312</v>
      </c>
      <c r="K7" s="18" t="n">
        <v>0.15324944</v>
      </c>
      <c r="L7" s="20" t="n">
        <v>0.02204323</v>
      </c>
      <c r="M7" s="18" t="n">
        <v>0</v>
      </c>
      <c r="N7" s="20" t="n">
        <v>0</v>
      </c>
      <c r="O7" s="18" t="s">
        <v>404</v>
      </c>
      <c r="P7" s="20" t="s">
        <v>404</v>
      </c>
      <c r="Q7" s="18" t="n">
        <v>0</v>
      </c>
      <c r="R7" s="20" t="n">
        <v>0</v>
      </c>
      <c r="S7" s="18" t="n">
        <v>0</v>
      </c>
      <c r="T7" s="20" t="n">
        <v>0</v>
      </c>
      <c r="U7" s="18" t="n">
        <v>2.5243682</v>
      </c>
      <c r="V7" s="20" t="n">
        <v>0.64293039</v>
      </c>
    </row>
    <row r="8" spans="1:22">
      <c r="A8" s="15" t="s">
        <v>405</v>
      </c>
      <c r="B8" s="17" t="n">
        <v>7007</v>
      </c>
      <c r="C8" s="18">
        <f>(0.0/B8*100)</f>
        <v/>
      </c>
      <c r="D8" s="19" t="n">
        <v>7007</v>
      </c>
      <c r="E8" s="18" t="n">
        <v>30.07797728</v>
      </c>
      <c r="F8" s="20" t="n">
        <v>3.3054751</v>
      </c>
      <c r="G8" s="18" t="n">
        <v>56.41245446</v>
      </c>
      <c r="H8" s="20" t="n">
        <v>3.59330457</v>
      </c>
      <c r="I8" s="18" t="n">
        <v>10.21941078</v>
      </c>
      <c r="J8" s="20" t="n">
        <v>2.23919104</v>
      </c>
      <c r="K8" s="18" t="n">
        <v>0.58247195</v>
      </c>
      <c r="L8" s="20" t="n">
        <v>0.41332856</v>
      </c>
      <c r="M8" s="18" t="n">
        <v>0</v>
      </c>
      <c r="N8" s="20" t="n">
        <v>0</v>
      </c>
      <c r="O8" s="18" t="s">
        <v>404</v>
      </c>
      <c r="P8" s="20" t="s">
        <v>404</v>
      </c>
      <c r="Q8" s="18" t="n">
        <v>0</v>
      </c>
      <c r="R8" s="20" t="n">
        <v>0</v>
      </c>
      <c r="S8" s="18" t="n">
        <v>0</v>
      </c>
      <c r="T8" s="20" t="n">
        <v>0</v>
      </c>
      <c r="U8" s="18" t="n">
        <v>2.70768553</v>
      </c>
      <c r="V8" s="20" t="n">
        <v>1.16326196</v>
      </c>
    </row>
    <row r="9" spans="1:22">
      <c r="A9" s="15" t="s">
        <v>406</v>
      </c>
      <c r="B9" s="17" t="n">
        <v>9651</v>
      </c>
      <c r="C9" s="18">
        <f>(200.0/B9*100)</f>
        <v/>
      </c>
      <c r="D9" s="19" t="n">
        <v>9451</v>
      </c>
      <c r="E9" s="18" t="n">
        <v>18.07377703</v>
      </c>
      <c r="F9" s="20" t="n">
        <v>2.05558101</v>
      </c>
      <c r="G9" s="18" t="n">
        <v>58.84108522</v>
      </c>
      <c r="H9" s="20" t="n">
        <v>3.08291904</v>
      </c>
      <c r="I9" s="18" t="n">
        <v>14.53470326</v>
      </c>
      <c r="J9" s="20" t="n">
        <v>2.23160872</v>
      </c>
      <c r="K9" s="18" t="n">
        <v>0.92061773</v>
      </c>
      <c r="L9" s="20" t="n">
        <v>0.65026446</v>
      </c>
      <c r="M9" s="18" t="n">
        <v>0</v>
      </c>
      <c r="N9" s="20" t="n">
        <v>0</v>
      </c>
      <c r="O9" s="18" t="s">
        <v>404</v>
      </c>
      <c r="P9" s="20" t="s">
        <v>404</v>
      </c>
      <c r="Q9" s="18" t="n">
        <v>0</v>
      </c>
      <c r="R9" s="20" t="n">
        <v>0</v>
      </c>
      <c r="S9" s="18" t="n">
        <v>0</v>
      </c>
      <c r="T9" s="20" t="n">
        <v>0</v>
      </c>
      <c r="U9" s="18" t="n">
        <v>7.62981677</v>
      </c>
      <c r="V9" s="20" t="n">
        <v>1.92630762</v>
      </c>
    </row>
    <row r="10" spans="1:22">
      <c r="A10" s="15" t="s">
        <v>407</v>
      </c>
      <c r="B10" s="17" t="n">
        <v>20058</v>
      </c>
      <c r="C10" s="18">
        <f>(3134.0/B10*100)</f>
        <v/>
      </c>
      <c r="D10" s="19" t="n">
        <v>16924</v>
      </c>
      <c r="E10" s="18" t="n">
        <v>26.10769684</v>
      </c>
      <c r="F10" s="20" t="n">
        <v>2.26619791</v>
      </c>
      <c r="G10" s="18" t="n">
        <v>61.01657482</v>
      </c>
      <c r="H10" s="20" t="n">
        <v>2.41322588</v>
      </c>
      <c r="I10" s="18" t="n">
        <v>9.36468724</v>
      </c>
      <c r="J10" s="20" t="n">
        <v>1.55408189</v>
      </c>
      <c r="K10" s="18" t="n">
        <v>1.20188297</v>
      </c>
      <c r="L10" s="20" t="n">
        <v>0.77225058</v>
      </c>
      <c r="M10" s="18" t="n">
        <v>0</v>
      </c>
      <c r="N10" s="20" t="n">
        <v>0</v>
      </c>
      <c r="O10" s="18" t="s">
        <v>404</v>
      </c>
      <c r="P10" s="20" t="s">
        <v>404</v>
      </c>
      <c r="Q10" s="18" t="n">
        <v>0</v>
      </c>
      <c r="R10" s="20" t="n">
        <v>0</v>
      </c>
      <c r="S10" s="18" t="n">
        <v>0</v>
      </c>
      <c r="T10" s="20" t="n">
        <v>0</v>
      </c>
      <c r="U10" s="18" t="n">
        <v>2.30915812</v>
      </c>
      <c r="V10" s="20" t="n">
        <v>0.7181913599999999</v>
      </c>
    </row>
    <row r="11" spans="1:22">
      <c r="A11" s="15" t="s">
        <v>408</v>
      </c>
      <c r="B11" s="17" t="n">
        <v>7053</v>
      </c>
      <c r="C11" s="18">
        <f>(212.0/B11*100)</f>
        <v/>
      </c>
      <c r="D11" s="19" t="n">
        <v>6841</v>
      </c>
      <c r="E11" s="18" t="n">
        <v>17.40667752</v>
      </c>
      <c r="F11" s="20" t="n">
        <v>3.16750511</v>
      </c>
      <c r="G11" s="18" t="n">
        <v>57.95335746</v>
      </c>
      <c r="H11" s="20" t="n">
        <v>3.79048104</v>
      </c>
      <c r="I11" s="18" t="n">
        <v>22.1068035</v>
      </c>
      <c r="J11" s="20" t="n">
        <v>2.80992003</v>
      </c>
      <c r="K11" s="18" t="n">
        <v>0.86056162</v>
      </c>
      <c r="L11" s="20" t="n">
        <v>0.64787687</v>
      </c>
      <c r="M11" s="18" t="n">
        <v>0</v>
      </c>
      <c r="N11" s="20" t="n">
        <v>0</v>
      </c>
      <c r="O11" s="18" t="s">
        <v>404</v>
      </c>
      <c r="P11" s="20" t="s">
        <v>404</v>
      </c>
      <c r="Q11" s="18" t="n">
        <v>0</v>
      </c>
      <c r="R11" s="20" t="n">
        <v>0</v>
      </c>
      <c r="S11" s="18" t="n">
        <v>0</v>
      </c>
      <c r="T11" s="20" t="n">
        <v>0</v>
      </c>
      <c r="U11" s="18" t="n">
        <v>1.67259989</v>
      </c>
      <c r="V11" s="20" t="n">
        <v>1.26331347</v>
      </c>
    </row>
    <row r="12" spans="1:22">
      <c r="A12" s="15" t="s">
        <v>409</v>
      </c>
      <c r="B12" s="17" t="n">
        <v>6894</v>
      </c>
      <c r="C12" s="18">
        <f>(106.0/B12*100)</f>
        <v/>
      </c>
      <c r="D12" s="19" t="n">
        <v>6788</v>
      </c>
      <c r="E12" s="18" t="n">
        <v>29.00169621</v>
      </c>
      <c r="F12" s="20" t="n">
        <v>2.58641075</v>
      </c>
      <c r="G12" s="18" t="n">
        <v>60.28045022</v>
      </c>
      <c r="H12" s="20" t="n">
        <v>2.77705089</v>
      </c>
      <c r="I12" s="18" t="n">
        <v>9.90053794</v>
      </c>
      <c r="J12" s="20" t="n">
        <v>1.77777908</v>
      </c>
      <c r="K12" s="18" t="n">
        <v>0.41118609</v>
      </c>
      <c r="L12" s="20" t="n">
        <v>0.29073346</v>
      </c>
      <c r="M12" s="18" t="n">
        <v>0</v>
      </c>
      <c r="N12" s="20" t="n">
        <v>0</v>
      </c>
      <c r="O12" s="18" t="s">
        <v>404</v>
      </c>
      <c r="P12" s="20" t="s">
        <v>404</v>
      </c>
      <c r="Q12" s="18" t="n">
        <v>0</v>
      </c>
      <c r="R12" s="20" t="n">
        <v>0</v>
      </c>
      <c r="S12" s="18" t="n">
        <v>0</v>
      </c>
      <c r="T12" s="20" t="n">
        <v>0</v>
      </c>
      <c r="U12" s="18" t="n">
        <v>0.40612955</v>
      </c>
      <c r="V12" s="20" t="n">
        <v>0.36544958</v>
      </c>
    </row>
    <row r="13" spans="1:22">
      <c r="A13" s="15" t="s">
        <v>410</v>
      </c>
      <c r="B13" s="17" t="n">
        <v>7161</v>
      </c>
      <c r="C13" s="18">
        <f>(1175.0/B13*100)</f>
        <v/>
      </c>
      <c r="D13" s="19" t="n">
        <v>5986</v>
      </c>
      <c r="E13" s="18" t="n">
        <v>39.24215481</v>
      </c>
      <c r="F13" s="20" t="n">
        <v>3.01537595</v>
      </c>
      <c r="G13" s="18" t="n">
        <v>50.06988584</v>
      </c>
      <c r="H13" s="20" t="n">
        <v>3.25192058</v>
      </c>
      <c r="I13" s="18" t="n">
        <v>5.3048354</v>
      </c>
      <c r="J13" s="20" t="n">
        <v>1.46241092</v>
      </c>
      <c r="K13" s="18" t="n">
        <v>0</v>
      </c>
      <c r="L13" s="20" t="n">
        <v>0</v>
      </c>
      <c r="M13" s="18" t="n">
        <v>0</v>
      </c>
      <c r="N13" s="20" t="n">
        <v>0</v>
      </c>
      <c r="O13" s="18" t="s">
        <v>404</v>
      </c>
      <c r="P13" s="20" t="s">
        <v>404</v>
      </c>
      <c r="Q13" s="18" t="n">
        <v>0</v>
      </c>
      <c r="R13" s="20" t="n">
        <v>0</v>
      </c>
      <c r="S13" s="18" t="n">
        <v>0</v>
      </c>
      <c r="T13" s="20" t="n">
        <v>0</v>
      </c>
      <c r="U13" s="18" t="n">
        <v>5.38312395</v>
      </c>
      <c r="V13" s="20" t="n">
        <v>1.5518554</v>
      </c>
    </row>
    <row r="14" spans="1:22">
      <c r="A14" s="15" t="s">
        <v>411</v>
      </c>
      <c r="B14" s="17" t="n">
        <v>5587</v>
      </c>
      <c r="C14" s="18">
        <f>(0.0/B14*100)</f>
        <v/>
      </c>
      <c r="D14" s="19" t="n">
        <v>5587</v>
      </c>
      <c r="E14" s="18" t="n">
        <v>30.38497058</v>
      </c>
      <c r="F14" s="20" t="n">
        <v>2.51311506</v>
      </c>
      <c r="G14" s="18" t="n">
        <v>52.74491016</v>
      </c>
      <c r="H14" s="20" t="n">
        <v>2.79466434</v>
      </c>
      <c r="I14" s="18" t="n">
        <v>15.872561</v>
      </c>
      <c r="J14" s="20" t="n">
        <v>1.59502211</v>
      </c>
      <c r="K14" s="18" t="n">
        <v>0.43461701</v>
      </c>
      <c r="L14" s="20" t="n">
        <v>0.43937692</v>
      </c>
      <c r="M14" s="18" t="n">
        <v>0</v>
      </c>
      <c r="N14" s="20" t="n">
        <v>0</v>
      </c>
      <c r="O14" s="18" t="s">
        <v>404</v>
      </c>
      <c r="P14" s="20" t="s">
        <v>404</v>
      </c>
      <c r="Q14" s="18" t="n">
        <v>0</v>
      </c>
      <c r="R14" s="20" t="n">
        <v>0</v>
      </c>
      <c r="S14" s="18" t="n">
        <v>0</v>
      </c>
      <c r="T14" s="20" t="n">
        <v>0</v>
      </c>
      <c r="U14" s="18" t="n">
        <v>0.56294126</v>
      </c>
      <c r="V14" s="20" t="n">
        <v>0.5203283399999999</v>
      </c>
    </row>
    <row r="15" spans="1:22">
      <c r="A15" s="15" t="s">
        <v>412</v>
      </c>
      <c r="B15" s="17" t="n">
        <v>5882</v>
      </c>
      <c r="C15" s="18">
        <f>(0.0/B15*100)</f>
        <v/>
      </c>
      <c r="D15" s="19" t="n">
        <v>5882</v>
      </c>
      <c r="E15" s="18" t="n">
        <v>33.56235137</v>
      </c>
      <c r="F15" s="20" t="n">
        <v>3.36971134</v>
      </c>
      <c r="G15" s="18" t="n">
        <v>60.28713934</v>
      </c>
      <c r="H15" s="20" t="n">
        <v>3.70266578</v>
      </c>
      <c r="I15" s="18" t="n">
        <v>2.84272456</v>
      </c>
      <c r="J15" s="20" t="n">
        <v>1.01249439</v>
      </c>
      <c r="K15" s="18" t="n">
        <v>0</v>
      </c>
      <c r="L15" s="20" t="n">
        <v>0</v>
      </c>
      <c r="M15" s="18" t="n">
        <v>0</v>
      </c>
      <c r="N15" s="20" t="n">
        <v>0</v>
      </c>
      <c r="O15" s="18" t="s">
        <v>404</v>
      </c>
      <c r="P15" s="20" t="s">
        <v>404</v>
      </c>
      <c r="Q15" s="18" t="n">
        <v>0</v>
      </c>
      <c r="R15" s="20" t="n">
        <v>0</v>
      </c>
      <c r="S15" s="18" t="n">
        <v>0</v>
      </c>
      <c r="T15" s="20" t="n">
        <v>0</v>
      </c>
      <c r="U15" s="18" t="n">
        <v>3.30778473</v>
      </c>
      <c r="V15" s="20" t="n">
        <v>1.45651262</v>
      </c>
    </row>
    <row r="16" spans="1:22">
      <c r="A16" s="15" t="s">
        <v>413</v>
      </c>
      <c r="B16" s="17" t="n">
        <v>6108</v>
      </c>
      <c r="C16" s="18">
        <f>(495.0/B16*100)</f>
        <v/>
      </c>
      <c r="D16" s="19" t="n">
        <v>5613</v>
      </c>
      <c r="E16" s="18" t="n">
        <v>20.58903596</v>
      </c>
      <c r="F16" s="20" t="n">
        <v>2.5574239</v>
      </c>
      <c r="G16" s="18" t="n">
        <v>50.41416141</v>
      </c>
      <c r="H16" s="20" t="n">
        <v>3.71674798</v>
      </c>
      <c r="I16" s="18" t="n">
        <v>25.72924126</v>
      </c>
      <c r="J16" s="20" t="n">
        <v>3.28058524</v>
      </c>
      <c r="K16" s="18" t="n">
        <v>0.94460271</v>
      </c>
      <c r="L16" s="20" t="n">
        <v>0.68730598</v>
      </c>
      <c r="M16" s="18" t="n">
        <v>0</v>
      </c>
      <c r="N16" s="20" t="n">
        <v>0</v>
      </c>
      <c r="O16" s="18" t="s">
        <v>404</v>
      </c>
      <c r="P16" s="20" t="s">
        <v>404</v>
      </c>
      <c r="Q16" s="18" t="n">
        <v>0</v>
      </c>
      <c r="R16" s="20" t="n">
        <v>0</v>
      </c>
      <c r="S16" s="18" t="n">
        <v>0</v>
      </c>
      <c r="T16" s="20" t="n">
        <v>0</v>
      </c>
      <c r="U16" s="18" t="n">
        <v>2.32295866</v>
      </c>
      <c r="V16" s="20" t="n">
        <v>0.97622838</v>
      </c>
    </row>
    <row r="17" spans="1:22">
      <c r="A17" s="15" t="s">
        <v>414</v>
      </c>
      <c r="B17" s="17" t="n">
        <v>6504</v>
      </c>
      <c r="C17" s="18">
        <f>(1325.0/B17*100)</f>
        <v/>
      </c>
      <c r="D17" s="19" t="n">
        <v>5179</v>
      </c>
      <c r="E17" s="18" t="n">
        <v>22.48838032</v>
      </c>
      <c r="F17" s="20" t="n">
        <v>2.97929445</v>
      </c>
      <c r="G17" s="18" t="n">
        <v>61.50337562</v>
      </c>
      <c r="H17" s="20" t="n">
        <v>3.11167243</v>
      </c>
      <c r="I17" s="18" t="n">
        <v>10.66150689</v>
      </c>
      <c r="J17" s="20" t="n">
        <v>2.27063338</v>
      </c>
      <c r="K17" s="18" t="n">
        <v>0</v>
      </c>
      <c r="L17" s="20" t="n">
        <v>0</v>
      </c>
      <c r="M17" s="18" t="n">
        <v>0</v>
      </c>
      <c r="N17" s="20" t="n">
        <v>0</v>
      </c>
      <c r="O17" s="18" t="s">
        <v>404</v>
      </c>
      <c r="P17" s="20" t="s">
        <v>404</v>
      </c>
      <c r="Q17" s="18" t="n">
        <v>0</v>
      </c>
      <c r="R17" s="20" t="n">
        <v>0</v>
      </c>
      <c r="S17" s="18" t="n">
        <v>0</v>
      </c>
      <c r="T17" s="20" t="n">
        <v>0</v>
      </c>
      <c r="U17" s="18" t="n">
        <v>5.34673717</v>
      </c>
      <c r="V17" s="20" t="n">
        <v>1.47908805</v>
      </c>
    </row>
    <row r="18" spans="1:22">
      <c r="A18" s="15" t="s">
        <v>415</v>
      </c>
      <c r="B18" s="17" t="n">
        <v>5532</v>
      </c>
      <c r="C18" s="18">
        <f>(0.0/B18*100)</f>
        <v/>
      </c>
      <c r="D18" s="19" t="n">
        <v>5532</v>
      </c>
      <c r="E18" s="18" t="n">
        <v>32.56433152</v>
      </c>
      <c r="F18" s="20" t="n">
        <v>3.91906443</v>
      </c>
      <c r="G18" s="18" t="n">
        <v>57.06920808</v>
      </c>
      <c r="H18" s="20" t="n">
        <v>3.93791759</v>
      </c>
      <c r="I18" s="18" t="n">
        <v>9.276447920000001</v>
      </c>
      <c r="J18" s="20" t="n">
        <v>2.03677632</v>
      </c>
      <c r="K18" s="18" t="n">
        <v>0.45932283</v>
      </c>
      <c r="L18" s="20" t="n">
        <v>0.46979723</v>
      </c>
      <c r="M18" s="18" t="n">
        <v>0</v>
      </c>
      <c r="N18" s="20" t="n">
        <v>0</v>
      </c>
      <c r="O18" s="18" t="s">
        <v>404</v>
      </c>
      <c r="P18" s="20" t="s">
        <v>404</v>
      </c>
      <c r="Q18" s="18" t="n">
        <v>0</v>
      </c>
      <c r="R18" s="20" t="n">
        <v>0</v>
      </c>
      <c r="S18" s="18" t="n">
        <v>0</v>
      </c>
      <c r="T18" s="20" t="n">
        <v>0</v>
      </c>
      <c r="U18" s="18" t="n">
        <v>0.6306896400000001</v>
      </c>
      <c r="V18" s="20" t="n">
        <v>0.63234716</v>
      </c>
    </row>
    <row r="19" spans="1:22">
      <c r="A19" s="15" t="s">
        <v>416</v>
      </c>
      <c r="B19" s="17" t="n">
        <v>5658</v>
      </c>
      <c r="C19" s="18">
        <f>(327.0/B19*100)</f>
        <v/>
      </c>
      <c r="D19" s="19" t="n">
        <v>5331</v>
      </c>
      <c r="E19" s="18" t="n">
        <v>40.41688192</v>
      </c>
      <c r="F19" s="20" t="n">
        <v>3.57186013</v>
      </c>
      <c r="G19" s="18" t="n">
        <v>45.86789484</v>
      </c>
      <c r="H19" s="20" t="n">
        <v>3.14285169</v>
      </c>
      <c r="I19" s="18" t="n">
        <v>12.69508841</v>
      </c>
      <c r="J19" s="20" t="n">
        <v>2.23349995</v>
      </c>
      <c r="K19" s="18" t="n">
        <v>0.08530553</v>
      </c>
      <c r="L19" s="20" t="n">
        <v>0.08562698000000001</v>
      </c>
      <c r="M19" s="18" t="n">
        <v>0</v>
      </c>
      <c r="N19" s="20" t="n">
        <v>0</v>
      </c>
      <c r="O19" s="18" t="s">
        <v>404</v>
      </c>
      <c r="P19" s="20" t="s">
        <v>404</v>
      </c>
      <c r="Q19" s="18" t="n">
        <v>0</v>
      </c>
      <c r="R19" s="20" t="n">
        <v>0</v>
      </c>
      <c r="S19" s="18" t="n">
        <v>0</v>
      </c>
      <c r="T19" s="20" t="n">
        <v>0</v>
      </c>
      <c r="U19" s="18" t="n">
        <v>0.9348293</v>
      </c>
      <c r="V19" s="20" t="n">
        <v>0.62505408</v>
      </c>
    </row>
    <row r="20" spans="1:22">
      <c r="A20" s="15" t="s">
        <v>417</v>
      </c>
      <c r="B20" s="17" t="n">
        <v>3371</v>
      </c>
      <c r="C20" s="18">
        <f>(24.0/B20*100)</f>
        <v/>
      </c>
      <c r="D20" s="19" t="n">
        <v>3347</v>
      </c>
      <c r="E20" s="18" t="n">
        <v>48.09346186</v>
      </c>
      <c r="F20" s="20" t="n">
        <v>0.28314902</v>
      </c>
      <c r="G20" s="18" t="n">
        <v>44.49826472</v>
      </c>
      <c r="H20" s="20" t="n">
        <v>0.27744073</v>
      </c>
      <c r="I20" s="18" t="n">
        <v>4.84787038</v>
      </c>
      <c r="J20" s="20" t="n">
        <v>0.07237319</v>
      </c>
      <c r="K20" s="18" t="n">
        <v>0</v>
      </c>
      <c r="L20" s="20" t="n">
        <v>0</v>
      </c>
      <c r="M20" s="18" t="n">
        <v>0</v>
      </c>
      <c r="N20" s="20" t="n">
        <v>0</v>
      </c>
      <c r="O20" s="18" t="s">
        <v>404</v>
      </c>
      <c r="P20" s="20" t="s">
        <v>404</v>
      </c>
      <c r="Q20" s="18" t="n">
        <v>0</v>
      </c>
      <c r="R20" s="20" t="n">
        <v>0</v>
      </c>
      <c r="S20" s="18" t="n">
        <v>0</v>
      </c>
      <c r="T20" s="20" t="n">
        <v>0</v>
      </c>
      <c r="U20" s="18" t="n">
        <v>2.56040304</v>
      </c>
      <c r="V20" s="20" t="n">
        <v>0.0936618</v>
      </c>
    </row>
    <row r="21" spans="1:22">
      <c r="A21" s="15" t="s">
        <v>418</v>
      </c>
      <c r="B21" s="17" t="n">
        <v>5741</v>
      </c>
      <c r="C21" s="18">
        <f>(0.0/B21*100)</f>
        <v/>
      </c>
      <c r="D21" s="19" t="n">
        <v>5741</v>
      </c>
      <c r="E21" s="18" t="n">
        <v>25.91360535</v>
      </c>
      <c r="F21" s="20" t="n">
        <v>3.38144754</v>
      </c>
      <c r="G21" s="18" t="n">
        <v>57.16127547</v>
      </c>
      <c r="H21" s="20" t="n">
        <v>3.73704334</v>
      </c>
      <c r="I21" s="18" t="n">
        <v>9.18923848</v>
      </c>
      <c r="J21" s="20" t="n">
        <v>2.2877768</v>
      </c>
      <c r="K21" s="18" t="n">
        <v>0</v>
      </c>
      <c r="L21" s="20" t="n">
        <v>0</v>
      </c>
      <c r="M21" s="18" t="n">
        <v>0</v>
      </c>
      <c r="N21" s="20" t="n">
        <v>0</v>
      </c>
      <c r="O21" s="18" t="s">
        <v>404</v>
      </c>
      <c r="P21" s="20" t="s">
        <v>404</v>
      </c>
      <c r="Q21" s="18" t="n">
        <v>0</v>
      </c>
      <c r="R21" s="20" t="n">
        <v>0</v>
      </c>
      <c r="S21" s="18" t="n">
        <v>0</v>
      </c>
      <c r="T21" s="20" t="n">
        <v>0</v>
      </c>
      <c r="U21" s="18" t="n">
        <v>7.7358807</v>
      </c>
      <c r="V21" s="20" t="n">
        <v>2.25744373</v>
      </c>
    </row>
    <row r="22" spans="1:22">
      <c r="A22" s="15" t="s">
        <v>419</v>
      </c>
      <c r="B22" s="17" t="n">
        <v>6598</v>
      </c>
      <c r="C22" s="18">
        <f>(0.0/B22*100)</f>
        <v/>
      </c>
      <c r="D22" s="19" t="n">
        <v>6598</v>
      </c>
      <c r="E22" s="18" t="n">
        <v>25.72667421</v>
      </c>
      <c r="F22" s="20" t="n">
        <v>3.64395226</v>
      </c>
      <c r="G22" s="18" t="n">
        <v>61.89634317</v>
      </c>
      <c r="H22" s="20" t="n">
        <v>4.07208113</v>
      </c>
      <c r="I22" s="18" t="n">
        <v>9.434216429999999</v>
      </c>
      <c r="J22" s="20" t="n">
        <v>2.32595646</v>
      </c>
      <c r="K22" s="18" t="n">
        <v>1.4576375</v>
      </c>
      <c r="L22" s="20" t="n">
        <v>0.8547876</v>
      </c>
      <c r="M22" s="18" t="n">
        <v>0</v>
      </c>
      <c r="N22" s="20" t="n">
        <v>0</v>
      </c>
      <c r="O22" s="18" t="s">
        <v>404</v>
      </c>
      <c r="P22" s="20" t="s">
        <v>404</v>
      </c>
      <c r="Q22" s="18" t="n">
        <v>0</v>
      </c>
      <c r="R22" s="20" t="n">
        <v>0</v>
      </c>
      <c r="S22" s="18" t="n">
        <v>0</v>
      </c>
      <c r="T22" s="20" t="n">
        <v>0</v>
      </c>
      <c r="U22" s="18" t="n">
        <v>1.4851287</v>
      </c>
      <c r="V22" s="20" t="n">
        <v>0.89585857</v>
      </c>
    </row>
    <row r="23" spans="1:22">
      <c r="A23" s="15" t="s">
        <v>420</v>
      </c>
      <c r="B23" s="17" t="n">
        <v>11583</v>
      </c>
      <c r="C23" s="18">
        <f>(3194.0/B23*100)</f>
        <v/>
      </c>
      <c r="D23" s="19" t="n">
        <v>8389</v>
      </c>
      <c r="E23" s="18" t="n">
        <v>12.01272074</v>
      </c>
      <c r="F23" s="20" t="n">
        <v>2.18358894</v>
      </c>
      <c r="G23" s="18" t="n">
        <v>56.46869757</v>
      </c>
      <c r="H23" s="20" t="n">
        <v>3.47331669</v>
      </c>
      <c r="I23" s="18" t="n">
        <v>24.32341202</v>
      </c>
      <c r="J23" s="20" t="n">
        <v>3.01411154</v>
      </c>
      <c r="K23" s="18" t="n">
        <v>2.17618311</v>
      </c>
      <c r="L23" s="20" t="n">
        <v>1.13504935</v>
      </c>
      <c r="M23" s="18" t="n">
        <v>0</v>
      </c>
      <c r="N23" s="20" t="n">
        <v>0</v>
      </c>
      <c r="O23" s="18" t="s">
        <v>404</v>
      </c>
      <c r="P23" s="20" t="s">
        <v>404</v>
      </c>
      <c r="Q23" s="18" t="n">
        <v>0</v>
      </c>
      <c r="R23" s="20" t="n">
        <v>0</v>
      </c>
      <c r="S23" s="18" t="n">
        <v>0</v>
      </c>
      <c r="T23" s="20" t="n">
        <v>0</v>
      </c>
      <c r="U23" s="18" t="n">
        <v>5.01898656</v>
      </c>
      <c r="V23" s="20" t="n">
        <v>1.68481083</v>
      </c>
    </row>
    <row r="24" spans="1:22">
      <c r="A24" s="15" t="s">
        <v>421</v>
      </c>
      <c r="B24" s="17" t="n">
        <v>6647</v>
      </c>
      <c r="C24" s="18">
        <f>(0.0/B24*100)</f>
        <v/>
      </c>
      <c r="D24" s="19" t="n">
        <v>6647</v>
      </c>
      <c r="E24" s="18" t="n">
        <v>10.58961573</v>
      </c>
      <c r="F24" s="20" t="n">
        <v>2.33182046</v>
      </c>
      <c r="G24" s="18" t="n">
        <v>63.15938566</v>
      </c>
      <c r="H24" s="20" t="n">
        <v>3.42586653</v>
      </c>
      <c r="I24" s="18" t="n">
        <v>25.7384783</v>
      </c>
      <c r="J24" s="20" t="n">
        <v>3.18043853</v>
      </c>
      <c r="K24" s="18" t="n">
        <v>0.51252031</v>
      </c>
      <c r="L24" s="20" t="n">
        <v>0.3637011</v>
      </c>
      <c r="M24" s="18" t="n">
        <v>0</v>
      </c>
      <c r="N24" s="20" t="n">
        <v>0</v>
      </c>
      <c r="O24" s="18" t="s">
        <v>404</v>
      </c>
      <c r="P24" s="20" t="s">
        <v>404</v>
      </c>
      <c r="Q24" s="18" t="n">
        <v>0</v>
      </c>
      <c r="R24" s="20" t="n">
        <v>0</v>
      </c>
      <c r="S24" s="18" t="n">
        <v>0</v>
      </c>
      <c r="T24" s="20" t="n">
        <v>0</v>
      </c>
      <c r="U24" s="18" t="n">
        <v>0</v>
      </c>
      <c r="V24" s="20" t="n">
        <v>0</v>
      </c>
    </row>
    <row r="25" spans="1:22">
      <c r="A25" s="15" t="s">
        <v>422</v>
      </c>
      <c r="B25" s="17" t="n">
        <v>5581</v>
      </c>
      <c r="C25" s="18">
        <f>(0.0/B25*100)</f>
        <v/>
      </c>
      <c r="D25" s="19" t="n">
        <v>5581</v>
      </c>
      <c r="E25" s="18" t="n">
        <v>30.05622311</v>
      </c>
      <c r="F25" s="20" t="n">
        <v>3.43511968</v>
      </c>
      <c r="G25" s="18" t="n">
        <v>48.48789653</v>
      </c>
      <c r="H25" s="20" t="n">
        <v>3.57785893</v>
      </c>
      <c r="I25" s="18" t="n">
        <v>20.18952488</v>
      </c>
      <c r="J25" s="20" t="n">
        <v>3.32096146</v>
      </c>
      <c r="K25" s="18" t="n">
        <v>0</v>
      </c>
      <c r="L25" s="20" t="n">
        <v>0</v>
      </c>
      <c r="M25" s="18" t="n">
        <v>0</v>
      </c>
      <c r="N25" s="20" t="n">
        <v>0</v>
      </c>
      <c r="O25" s="18" t="s">
        <v>404</v>
      </c>
      <c r="P25" s="20" t="s">
        <v>404</v>
      </c>
      <c r="Q25" s="18" t="n">
        <v>0</v>
      </c>
      <c r="R25" s="20" t="n">
        <v>0</v>
      </c>
      <c r="S25" s="18" t="n">
        <v>0</v>
      </c>
      <c r="T25" s="20" t="n">
        <v>0</v>
      </c>
      <c r="U25" s="18" t="n">
        <v>1.26635548</v>
      </c>
      <c r="V25" s="20" t="n">
        <v>0.88787771</v>
      </c>
    </row>
    <row r="26" spans="1:22">
      <c r="A26" s="15" t="s">
        <v>423</v>
      </c>
      <c r="B26" s="17" t="n">
        <v>4869</v>
      </c>
      <c r="C26" s="18">
        <f>(11.0/B26*100)</f>
        <v/>
      </c>
      <c r="D26" s="19" t="n">
        <v>4858</v>
      </c>
      <c r="E26" s="18" t="n">
        <v>21.58349771</v>
      </c>
      <c r="F26" s="20" t="n">
        <v>2.28334881</v>
      </c>
      <c r="G26" s="18" t="n">
        <v>65.76286371</v>
      </c>
      <c r="H26" s="20" t="n">
        <v>2.44772534</v>
      </c>
      <c r="I26" s="18" t="n">
        <v>11.92589429</v>
      </c>
      <c r="J26" s="20" t="n">
        <v>1.89966827</v>
      </c>
      <c r="K26" s="18" t="n">
        <v>0</v>
      </c>
      <c r="L26" s="20" t="n">
        <v>0</v>
      </c>
      <c r="M26" s="18" t="n">
        <v>0</v>
      </c>
      <c r="N26" s="20" t="n">
        <v>0</v>
      </c>
      <c r="O26" s="18" t="s">
        <v>404</v>
      </c>
      <c r="P26" s="20" t="s">
        <v>404</v>
      </c>
      <c r="Q26" s="18" t="n">
        <v>0</v>
      </c>
      <c r="R26" s="20" t="n">
        <v>0</v>
      </c>
      <c r="S26" s="18" t="n">
        <v>0</v>
      </c>
      <c r="T26" s="20" t="n">
        <v>0</v>
      </c>
      <c r="U26" s="18" t="n">
        <v>0.72774429</v>
      </c>
      <c r="V26" s="20" t="n">
        <v>0.53155376</v>
      </c>
    </row>
    <row r="27" spans="1:22">
      <c r="A27" s="15" t="s">
        <v>424</v>
      </c>
      <c r="B27" s="17" t="n">
        <v>5299</v>
      </c>
      <c r="C27" s="18">
        <f>(0.0/B27*100)</f>
        <v/>
      </c>
      <c r="D27" s="19" t="n">
        <v>5299</v>
      </c>
      <c r="E27" s="18" t="n">
        <v>24.24475165</v>
      </c>
      <c r="F27" s="20" t="n">
        <v>0.09910505</v>
      </c>
      <c r="G27" s="18" t="n">
        <v>71.74602545</v>
      </c>
      <c r="H27" s="20" t="n">
        <v>0.09640224999999999</v>
      </c>
      <c r="I27" s="18" t="n">
        <v>4.0092229</v>
      </c>
      <c r="J27" s="20" t="n">
        <v>0.01870408</v>
      </c>
      <c r="K27" s="18" t="n">
        <v>0</v>
      </c>
      <c r="L27" s="20" t="n">
        <v>0</v>
      </c>
      <c r="M27" s="18" t="n">
        <v>0</v>
      </c>
      <c r="N27" s="20" t="n">
        <v>0</v>
      </c>
      <c r="O27" s="18" t="s">
        <v>404</v>
      </c>
      <c r="P27" s="20" t="s">
        <v>404</v>
      </c>
      <c r="Q27" s="18" t="n">
        <v>0</v>
      </c>
      <c r="R27" s="20" t="n">
        <v>0</v>
      </c>
      <c r="S27" s="18" t="n">
        <v>0</v>
      </c>
      <c r="T27" s="20" t="n">
        <v>0</v>
      </c>
      <c r="U27" s="18" t="n">
        <v>0</v>
      </c>
      <c r="V27" s="20" t="n">
        <v>0</v>
      </c>
    </row>
    <row r="28" spans="1:22">
      <c r="A28" s="15" t="s">
        <v>425</v>
      </c>
      <c r="B28" s="17" t="n">
        <v>7568</v>
      </c>
      <c r="C28" s="18">
        <f>(0.0/B28*100)</f>
        <v/>
      </c>
      <c r="D28" s="19" t="n">
        <v>7568</v>
      </c>
      <c r="E28" s="18" t="n">
        <v>12.31254479</v>
      </c>
      <c r="F28" s="20" t="n">
        <v>1.86551942</v>
      </c>
      <c r="G28" s="18" t="n">
        <v>62.14065852</v>
      </c>
      <c r="H28" s="20" t="n">
        <v>3.34906051</v>
      </c>
      <c r="I28" s="18" t="n">
        <v>23.90824195</v>
      </c>
      <c r="J28" s="20" t="n">
        <v>2.74605653</v>
      </c>
      <c r="K28" s="18" t="n">
        <v>1.28252581</v>
      </c>
      <c r="L28" s="20" t="n">
        <v>0.6668785699999999</v>
      </c>
      <c r="M28" s="18" t="n">
        <v>0</v>
      </c>
      <c r="N28" s="20" t="n">
        <v>0</v>
      </c>
      <c r="O28" s="18" t="s">
        <v>404</v>
      </c>
      <c r="P28" s="20" t="s">
        <v>404</v>
      </c>
      <c r="Q28" s="18" t="n">
        <v>0</v>
      </c>
      <c r="R28" s="20" t="n">
        <v>0</v>
      </c>
      <c r="S28" s="18" t="n">
        <v>0</v>
      </c>
      <c r="T28" s="20" t="n">
        <v>0</v>
      </c>
      <c r="U28" s="18" t="n">
        <v>0.35602893</v>
      </c>
      <c r="V28" s="20" t="n">
        <v>0.35449633</v>
      </c>
    </row>
    <row r="29" spans="1:22">
      <c r="A29" s="15" t="s">
        <v>426</v>
      </c>
      <c r="B29" s="17" t="n">
        <v>5385</v>
      </c>
      <c r="C29" s="18">
        <f>(1123.0/B29*100)</f>
        <v/>
      </c>
      <c r="D29" s="19" t="n">
        <v>4262</v>
      </c>
      <c r="E29" s="18" t="n">
        <v>6.15131034</v>
      </c>
      <c r="F29" s="20" t="n">
        <v>2.08110967</v>
      </c>
      <c r="G29" s="18" t="n">
        <v>44.67856537</v>
      </c>
      <c r="H29" s="20" t="n">
        <v>4.70546528</v>
      </c>
      <c r="I29" s="18" t="n">
        <v>18.49862702</v>
      </c>
      <c r="J29" s="20" t="n">
        <v>3.55416306</v>
      </c>
      <c r="K29" s="18" t="n">
        <v>0.76736539</v>
      </c>
      <c r="L29" s="20" t="n">
        <v>0.77153657</v>
      </c>
      <c r="M29" s="18" t="n">
        <v>0</v>
      </c>
      <c r="N29" s="20" t="n">
        <v>0</v>
      </c>
      <c r="O29" s="18" t="s">
        <v>404</v>
      </c>
      <c r="P29" s="20" t="s">
        <v>404</v>
      </c>
      <c r="Q29" s="18" t="n">
        <v>0</v>
      </c>
      <c r="R29" s="20" t="n">
        <v>0</v>
      </c>
      <c r="S29" s="18" t="n">
        <v>0</v>
      </c>
      <c r="T29" s="20" t="n">
        <v>0</v>
      </c>
      <c r="U29" s="18" t="n">
        <v>29.90413188</v>
      </c>
      <c r="V29" s="20" t="n">
        <v>4.40610192</v>
      </c>
    </row>
    <row r="30" spans="1:22">
      <c r="A30" s="15" t="s">
        <v>427</v>
      </c>
      <c r="B30" s="17" t="n">
        <v>4520</v>
      </c>
      <c r="C30" s="18">
        <f>(1105.0/B30*100)</f>
        <v/>
      </c>
      <c r="D30" s="19" t="n">
        <v>3415</v>
      </c>
      <c r="E30" s="18" t="n">
        <v>29.5585331</v>
      </c>
      <c r="F30" s="20" t="n">
        <v>2.9638664</v>
      </c>
      <c r="G30" s="18" t="n">
        <v>63.22470198</v>
      </c>
      <c r="H30" s="20" t="n">
        <v>3.44339937</v>
      </c>
      <c r="I30" s="18" t="n">
        <v>6.65473634</v>
      </c>
      <c r="J30" s="20" t="n">
        <v>2.27878699</v>
      </c>
      <c r="K30" s="18" t="n">
        <v>0</v>
      </c>
      <c r="L30" s="20" t="n">
        <v>0</v>
      </c>
      <c r="M30" s="18" t="n">
        <v>0</v>
      </c>
      <c r="N30" s="20" t="n">
        <v>0</v>
      </c>
      <c r="O30" s="18" t="s">
        <v>404</v>
      </c>
      <c r="P30" s="20" t="s">
        <v>404</v>
      </c>
      <c r="Q30" s="18" t="n">
        <v>0</v>
      </c>
      <c r="R30" s="20" t="n">
        <v>0</v>
      </c>
      <c r="S30" s="18" t="n">
        <v>0</v>
      </c>
      <c r="T30" s="20" t="n">
        <v>0</v>
      </c>
      <c r="U30" s="18" t="n">
        <v>0.56202858</v>
      </c>
      <c r="V30" s="20" t="n">
        <v>0.5765784900000001</v>
      </c>
    </row>
    <row r="31" spans="1:22">
      <c r="A31" s="15" t="s">
        <v>428</v>
      </c>
      <c r="B31" s="17" t="n">
        <v>5456</v>
      </c>
      <c r="C31" s="18">
        <f>(502.0/B31*100)</f>
        <v/>
      </c>
      <c r="D31" s="19" t="n">
        <v>4954</v>
      </c>
      <c r="E31" s="18" t="n">
        <v>18.88530904</v>
      </c>
      <c r="F31" s="20" t="n">
        <v>2.77405932</v>
      </c>
      <c r="G31" s="18" t="n">
        <v>63.87911294</v>
      </c>
      <c r="H31" s="20" t="n">
        <v>2.77515527</v>
      </c>
      <c r="I31" s="18" t="n">
        <v>6.04729914</v>
      </c>
      <c r="J31" s="20" t="n">
        <v>1.41231802</v>
      </c>
      <c r="K31" s="18" t="n">
        <v>0</v>
      </c>
      <c r="L31" s="20" t="n">
        <v>0</v>
      </c>
      <c r="M31" s="18" t="n">
        <v>0</v>
      </c>
      <c r="N31" s="20" t="n">
        <v>0</v>
      </c>
      <c r="O31" s="18" t="s">
        <v>404</v>
      </c>
      <c r="P31" s="20" t="s">
        <v>404</v>
      </c>
      <c r="Q31" s="18" t="n">
        <v>0</v>
      </c>
      <c r="R31" s="20" t="n">
        <v>0</v>
      </c>
      <c r="S31" s="18" t="n">
        <v>0</v>
      </c>
      <c r="T31" s="20" t="n">
        <v>0</v>
      </c>
      <c r="U31" s="18" t="n">
        <v>11.18827888</v>
      </c>
      <c r="V31" s="20" t="n">
        <v>2.15774282</v>
      </c>
    </row>
    <row r="32" spans="1:22">
      <c r="A32" s="15" t="s">
        <v>429</v>
      </c>
      <c r="B32" s="17" t="n">
        <v>4478</v>
      </c>
      <c r="C32" s="18">
        <f>(0.0/B32*100)</f>
        <v/>
      </c>
      <c r="D32" s="19" t="n">
        <v>4478</v>
      </c>
      <c r="E32" s="18" t="n">
        <v>52.04470874</v>
      </c>
      <c r="F32" s="20" t="n">
        <v>3.49036606</v>
      </c>
      <c r="G32" s="18" t="n">
        <v>37.35898279</v>
      </c>
      <c r="H32" s="20" t="n">
        <v>3.62600546</v>
      </c>
      <c r="I32" s="18" t="n">
        <v>8.668139200000001</v>
      </c>
      <c r="J32" s="20" t="n">
        <v>2.18020166</v>
      </c>
      <c r="K32" s="18" t="n">
        <v>0</v>
      </c>
      <c r="L32" s="20" t="n">
        <v>0</v>
      </c>
      <c r="M32" s="18" t="n">
        <v>0</v>
      </c>
      <c r="N32" s="20" t="n">
        <v>0</v>
      </c>
      <c r="O32" s="18" t="s">
        <v>404</v>
      </c>
      <c r="P32" s="20" t="s">
        <v>404</v>
      </c>
      <c r="Q32" s="18" t="n">
        <v>0</v>
      </c>
      <c r="R32" s="20" t="n">
        <v>0</v>
      </c>
      <c r="S32" s="18" t="n">
        <v>0</v>
      </c>
      <c r="T32" s="20" t="n">
        <v>0</v>
      </c>
      <c r="U32" s="18" t="n">
        <v>1.92816927</v>
      </c>
      <c r="V32" s="20" t="n">
        <v>1.13520147</v>
      </c>
    </row>
    <row r="33" spans="1:22">
      <c r="A33" s="15" t="s">
        <v>430</v>
      </c>
      <c r="B33" s="17" t="n">
        <v>7325</v>
      </c>
      <c r="C33" s="18">
        <f>(29.0/B33*100)</f>
        <v/>
      </c>
      <c r="D33" s="19" t="n">
        <v>7296</v>
      </c>
      <c r="E33" s="18" t="n">
        <v>32.63976987</v>
      </c>
      <c r="F33" s="20" t="n">
        <v>3.45050702</v>
      </c>
      <c r="G33" s="18" t="n">
        <v>56.6962654</v>
      </c>
      <c r="H33" s="20" t="n">
        <v>3.7961473</v>
      </c>
      <c r="I33" s="18" t="n">
        <v>9.53113767</v>
      </c>
      <c r="J33" s="20" t="n">
        <v>2.33748688</v>
      </c>
      <c r="K33" s="18" t="n">
        <v>0.33621359</v>
      </c>
      <c r="L33" s="20" t="n">
        <v>0.21247179</v>
      </c>
      <c r="M33" s="18" t="n">
        <v>0</v>
      </c>
      <c r="N33" s="20" t="n">
        <v>0</v>
      </c>
      <c r="O33" s="18" t="s">
        <v>404</v>
      </c>
      <c r="P33" s="20" t="s">
        <v>404</v>
      </c>
      <c r="Q33" s="18" t="n">
        <v>0</v>
      </c>
      <c r="R33" s="20" t="n">
        <v>0</v>
      </c>
      <c r="S33" s="18" t="n">
        <v>0</v>
      </c>
      <c r="T33" s="20" t="n">
        <v>0</v>
      </c>
      <c r="U33" s="18" t="n">
        <v>0.79661348</v>
      </c>
      <c r="V33" s="20" t="n">
        <v>0.52750293</v>
      </c>
    </row>
    <row r="34" spans="1:22">
      <c r="A34" s="15" t="s">
        <v>431</v>
      </c>
      <c r="B34" s="17" t="n">
        <v>6350</v>
      </c>
      <c r="C34" s="18">
        <f>(0.0/B34*100)</f>
        <v/>
      </c>
      <c r="D34" s="19" t="n">
        <v>6350</v>
      </c>
      <c r="E34" s="18" t="n">
        <v>29.23027522</v>
      </c>
      <c r="F34" s="20" t="n">
        <v>2.47336217</v>
      </c>
      <c r="G34" s="18" t="n">
        <v>48.44820479</v>
      </c>
      <c r="H34" s="20" t="n">
        <v>3.32126033</v>
      </c>
      <c r="I34" s="18" t="n">
        <v>22.21359414</v>
      </c>
      <c r="J34" s="20" t="n">
        <v>2.87826253</v>
      </c>
      <c r="K34" s="18" t="n">
        <v>0</v>
      </c>
      <c r="L34" s="20" t="n">
        <v>0</v>
      </c>
      <c r="M34" s="18" t="n">
        <v>0</v>
      </c>
      <c r="N34" s="20" t="n">
        <v>0</v>
      </c>
      <c r="O34" s="18" t="s">
        <v>404</v>
      </c>
      <c r="P34" s="20" t="s">
        <v>404</v>
      </c>
      <c r="Q34" s="18" t="n">
        <v>0</v>
      </c>
      <c r="R34" s="20" t="n">
        <v>0</v>
      </c>
      <c r="S34" s="18" t="n">
        <v>0</v>
      </c>
      <c r="T34" s="20" t="n">
        <v>0</v>
      </c>
      <c r="U34" s="18" t="n">
        <v>0.10792586</v>
      </c>
      <c r="V34" s="20" t="n">
        <v>0.11569864</v>
      </c>
    </row>
    <row r="35" spans="1:22">
      <c r="A35" s="15" t="s">
        <v>432</v>
      </c>
      <c r="B35" s="17" t="n">
        <v>6406</v>
      </c>
      <c r="C35" s="18">
        <f>(443.0/B35*100)</f>
        <v/>
      </c>
      <c r="D35" s="19" t="n">
        <v>5963</v>
      </c>
      <c r="E35" s="18" t="n">
        <v>28.29221403</v>
      </c>
      <c r="F35" s="20" t="n">
        <v>0.42277545</v>
      </c>
      <c r="G35" s="18" t="n">
        <v>61.31799355</v>
      </c>
      <c r="H35" s="20" t="n">
        <v>0.6143751200000001</v>
      </c>
      <c r="I35" s="18" t="n">
        <v>9.347082589999999</v>
      </c>
      <c r="J35" s="20" t="n">
        <v>0.47058617</v>
      </c>
      <c r="K35" s="18" t="n">
        <v>0</v>
      </c>
      <c r="L35" s="20" t="n">
        <v>0</v>
      </c>
      <c r="M35" s="18" t="n">
        <v>0</v>
      </c>
      <c r="N35" s="20" t="n">
        <v>0</v>
      </c>
      <c r="O35" s="18" t="s">
        <v>404</v>
      </c>
      <c r="P35" s="20" t="s">
        <v>404</v>
      </c>
      <c r="Q35" s="18" t="n">
        <v>0</v>
      </c>
      <c r="R35" s="20" t="n">
        <v>0</v>
      </c>
      <c r="S35" s="18" t="n">
        <v>0</v>
      </c>
      <c r="T35" s="20" t="n">
        <v>0</v>
      </c>
      <c r="U35" s="18" t="n">
        <v>1.04270982</v>
      </c>
      <c r="V35" s="20" t="n">
        <v>0.13588542</v>
      </c>
    </row>
    <row r="36" spans="1:22">
      <c r="A36" s="15" t="s">
        <v>433</v>
      </c>
      <c r="B36" s="17" t="n">
        <v>6736</v>
      </c>
      <c r="C36" s="18">
        <f>(10.0/B36*100)</f>
        <v/>
      </c>
      <c r="D36" s="19" t="n">
        <v>6726</v>
      </c>
      <c r="E36" s="18" t="n">
        <v>23.90667087</v>
      </c>
      <c r="F36" s="20" t="n">
        <v>3.03694996</v>
      </c>
      <c r="G36" s="18" t="n">
        <v>60.9550896</v>
      </c>
      <c r="H36" s="20" t="n">
        <v>3.76247656</v>
      </c>
      <c r="I36" s="18" t="n">
        <v>14.44528976</v>
      </c>
      <c r="J36" s="20" t="n">
        <v>2.54508302</v>
      </c>
      <c r="K36" s="18" t="n">
        <v>0.56639018</v>
      </c>
      <c r="L36" s="20" t="n">
        <v>0.60251576</v>
      </c>
      <c r="M36" s="18" t="n">
        <v>0</v>
      </c>
      <c r="N36" s="20" t="n">
        <v>0</v>
      </c>
      <c r="O36" s="18" t="s">
        <v>404</v>
      </c>
      <c r="P36" s="20" t="s">
        <v>404</v>
      </c>
      <c r="Q36" s="18" t="n">
        <v>0</v>
      </c>
      <c r="R36" s="20" t="n">
        <v>0</v>
      </c>
      <c r="S36" s="18" t="n">
        <v>0</v>
      </c>
      <c r="T36" s="20" t="n">
        <v>0</v>
      </c>
      <c r="U36" s="18" t="n">
        <v>0.12655959</v>
      </c>
      <c r="V36" s="20" t="n">
        <v>0.12929658</v>
      </c>
    </row>
    <row r="37" spans="1:22">
      <c r="A37" s="15" t="s">
        <v>434</v>
      </c>
      <c r="B37" s="17" t="n">
        <v>5458</v>
      </c>
      <c r="C37" s="18">
        <f>(0.0/B37*100)</f>
        <v/>
      </c>
      <c r="D37" s="19" t="n">
        <v>5458</v>
      </c>
      <c r="E37" s="18" t="n">
        <v>51.96231013</v>
      </c>
      <c r="F37" s="20" t="n">
        <v>3.37803661</v>
      </c>
      <c r="G37" s="18" t="n">
        <v>44.93254785</v>
      </c>
      <c r="H37" s="20" t="n">
        <v>3.45948501</v>
      </c>
      <c r="I37" s="18" t="n">
        <v>2.77674488</v>
      </c>
      <c r="J37" s="20" t="n">
        <v>1.23200769</v>
      </c>
      <c r="K37" s="18" t="n">
        <v>0</v>
      </c>
      <c r="L37" s="20" t="n">
        <v>0</v>
      </c>
      <c r="M37" s="18" t="n">
        <v>0</v>
      </c>
      <c r="N37" s="20" t="n">
        <v>0</v>
      </c>
      <c r="O37" s="18" t="s">
        <v>404</v>
      </c>
      <c r="P37" s="20" t="s">
        <v>404</v>
      </c>
      <c r="Q37" s="18" t="n">
        <v>0</v>
      </c>
      <c r="R37" s="20" t="n">
        <v>0</v>
      </c>
      <c r="S37" s="18" t="n">
        <v>0</v>
      </c>
      <c r="T37" s="20" t="n">
        <v>0</v>
      </c>
      <c r="U37" s="18" t="n">
        <v>0.32839714</v>
      </c>
      <c r="V37" s="20" t="n">
        <v>0.32150672</v>
      </c>
    </row>
    <row r="38" spans="1:22">
      <c r="A38" s="15" t="s">
        <v>435</v>
      </c>
      <c r="B38" s="17" t="n">
        <v>5860</v>
      </c>
      <c r="C38" s="18">
        <f>(268.0/B38*100)</f>
        <v/>
      </c>
      <c r="D38" s="19" t="n">
        <v>5592</v>
      </c>
      <c r="E38" s="18" t="n">
        <v>28.3059276</v>
      </c>
      <c r="F38" s="20" t="n">
        <v>3.15349314</v>
      </c>
      <c r="G38" s="18" t="n">
        <v>64.06952154</v>
      </c>
      <c r="H38" s="20" t="n">
        <v>3.60896573</v>
      </c>
      <c r="I38" s="18" t="n">
        <v>4.63324382</v>
      </c>
      <c r="J38" s="20" t="n">
        <v>1.55151484</v>
      </c>
      <c r="K38" s="18" t="n">
        <v>0</v>
      </c>
      <c r="L38" s="20" t="n">
        <v>0</v>
      </c>
      <c r="M38" s="18" t="n">
        <v>0</v>
      </c>
      <c r="N38" s="20" t="n">
        <v>0</v>
      </c>
      <c r="O38" s="18" t="s">
        <v>404</v>
      </c>
      <c r="P38" s="20" t="s">
        <v>404</v>
      </c>
      <c r="Q38" s="18" t="n">
        <v>0</v>
      </c>
      <c r="R38" s="20" t="n">
        <v>0</v>
      </c>
      <c r="S38" s="18" t="n">
        <v>0</v>
      </c>
      <c r="T38" s="20" t="n">
        <v>0</v>
      </c>
      <c r="U38" s="18" t="n">
        <v>2.99130703</v>
      </c>
      <c r="V38" s="20" t="n">
        <v>1.31139973</v>
      </c>
    </row>
    <row r="39" spans="1:22">
      <c r="A39" s="15" t="s">
        <v>436</v>
      </c>
      <c r="B39" s="17" t="n">
        <v>5895</v>
      </c>
      <c r="C39" s="18">
        <f>(0.0/B39*100)</f>
        <v/>
      </c>
      <c r="D39" s="19" t="n">
        <v>5895</v>
      </c>
      <c r="E39" s="18" t="n">
        <v>48.71352237</v>
      </c>
      <c r="F39" s="20" t="n">
        <v>4.22839905</v>
      </c>
      <c r="G39" s="18" t="n">
        <v>49.16274193</v>
      </c>
      <c r="H39" s="20" t="n">
        <v>4.26452692</v>
      </c>
      <c r="I39" s="18" t="n">
        <v>2.12373571</v>
      </c>
      <c r="J39" s="20" t="n">
        <v>1.07885724</v>
      </c>
      <c r="K39" s="18" t="n">
        <v>0</v>
      </c>
      <c r="L39" s="20" t="n">
        <v>0</v>
      </c>
      <c r="M39" s="18" t="n">
        <v>0</v>
      </c>
      <c r="N39" s="20" t="n">
        <v>0</v>
      </c>
      <c r="O39" s="18" t="s">
        <v>404</v>
      </c>
      <c r="P39" s="20" t="s">
        <v>404</v>
      </c>
      <c r="Q39" s="18" t="n">
        <v>0</v>
      </c>
      <c r="R39" s="20" t="n">
        <v>0</v>
      </c>
      <c r="S39" s="18" t="n">
        <v>0</v>
      </c>
      <c r="T39" s="20" t="n">
        <v>0</v>
      </c>
      <c r="U39" s="18" t="n">
        <v>0</v>
      </c>
      <c r="V39" s="20" t="n">
        <v>0</v>
      </c>
    </row>
    <row r="40" spans="1:22">
      <c r="A40" s="15" t="s">
        <v>437</v>
      </c>
      <c r="B40" s="17" t="n">
        <v>14157</v>
      </c>
      <c r="C40" s="18">
        <f>(3029.0/B40*100)</f>
        <v/>
      </c>
      <c r="D40" s="19" t="n">
        <v>11128</v>
      </c>
      <c r="E40" s="18" t="n">
        <v>40.49622985</v>
      </c>
      <c r="F40" s="20" t="n">
        <v>3.80437117</v>
      </c>
      <c r="G40" s="18" t="n">
        <v>51.29400589</v>
      </c>
      <c r="H40" s="20" t="n">
        <v>3.63901971</v>
      </c>
      <c r="I40" s="18" t="n">
        <v>4.96226319</v>
      </c>
      <c r="J40" s="20" t="n">
        <v>1.57384592</v>
      </c>
      <c r="K40" s="18" t="n">
        <v>0.08085768</v>
      </c>
      <c r="L40" s="20" t="n">
        <v>0.08834978</v>
      </c>
      <c r="M40" s="18" t="n">
        <v>0</v>
      </c>
      <c r="N40" s="20" t="n">
        <v>0</v>
      </c>
      <c r="O40" s="18" t="s">
        <v>404</v>
      </c>
      <c r="P40" s="20" t="s">
        <v>404</v>
      </c>
      <c r="Q40" s="18" t="n">
        <v>0</v>
      </c>
      <c r="R40" s="20" t="n">
        <v>0</v>
      </c>
      <c r="S40" s="18" t="n">
        <v>0</v>
      </c>
      <c r="T40" s="20" t="n">
        <v>0</v>
      </c>
      <c r="U40" s="18" t="n">
        <v>3.16664339</v>
      </c>
      <c r="V40" s="20" t="n">
        <v>0.9661262900000001</v>
      </c>
    </row>
    <row r="41" spans="1:22">
      <c r="A41" s="15" t="s">
        <v>438</v>
      </c>
      <c r="B41" s="17" t="n">
        <v>5712</v>
      </c>
      <c r="C41" s="18">
        <f>(138.0/B41*100)</f>
        <v/>
      </c>
      <c r="D41" s="19" t="n">
        <v>5574</v>
      </c>
      <c r="E41" s="18" t="n">
        <v>25.80586704</v>
      </c>
      <c r="F41" s="20" t="n">
        <v>3.44088153</v>
      </c>
      <c r="G41" s="18" t="n">
        <v>58.34379533</v>
      </c>
      <c r="H41" s="20" t="n">
        <v>3.68103455</v>
      </c>
      <c r="I41" s="18" t="n">
        <v>13.77785199</v>
      </c>
      <c r="J41" s="20" t="n">
        <v>2.93240654</v>
      </c>
      <c r="K41" s="18" t="n">
        <v>1.17833003</v>
      </c>
      <c r="L41" s="20" t="n">
        <v>0.83547907</v>
      </c>
      <c r="M41" s="18" t="n">
        <v>0</v>
      </c>
      <c r="N41" s="20" t="n">
        <v>0</v>
      </c>
      <c r="O41" s="18" t="s">
        <v>404</v>
      </c>
      <c r="P41" s="20" t="s">
        <v>404</v>
      </c>
      <c r="Q41" s="18" t="n">
        <v>0</v>
      </c>
      <c r="R41" s="20" t="n">
        <v>0</v>
      </c>
      <c r="S41" s="18" t="n">
        <v>0</v>
      </c>
      <c r="T41" s="20" t="n">
        <v>0</v>
      </c>
      <c r="U41" s="18" t="n">
        <v>0.89415562</v>
      </c>
      <c r="V41" s="20" t="n">
        <v>0.81012368</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32.25523271</v>
      </c>
      <c r="F44" s="20" t="n">
        <v>3.06933621</v>
      </c>
      <c r="G44" s="18" t="n">
        <v>46.32433804</v>
      </c>
      <c r="H44" s="20" t="n">
        <v>4.05526498</v>
      </c>
      <c r="I44" s="18" t="n">
        <v>19.84755482</v>
      </c>
      <c r="J44" s="20" t="n">
        <v>2.88780702</v>
      </c>
      <c r="K44" s="18" t="n">
        <v>1.4279242</v>
      </c>
      <c r="L44" s="20" t="n">
        <v>1.02017493</v>
      </c>
      <c r="M44" s="18" t="n">
        <v>0</v>
      </c>
      <c r="N44" s="20" t="n">
        <v>0</v>
      </c>
      <c r="O44" s="18" t="s">
        <v>404</v>
      </c>
      <c r="P44" s="20" t="s">
        <v>404</v>
      </c>
      <c r="Q44" s="18" t="n">
        <v>0</v>
      </c>
      <c r="R44" s="20" t="n">
        <v>0</v>
      </c>
      <c r="S44" s="18" t="n">
        <v>0</v>
      </c>
      <c r="T44" s="20" t="n">
        <v>0</v>
      </c>
      <c r="U44" s="18" t="n">
        <v>0.14495023</v>
      </c>
      <c r="V44" s="20" t="n">
        <v>0.1467335</v>
      </c>
    </row>
    <row r="45" spans="1:22">
      <c r="A45" s="15" t="s">
        <v>442</v>
      </c>
      <c r="B45" s="17" t="n">
        <v>5519</v>
      </c>
      <c r="C45" s="18">
        <f>(0.0/B45*100)</f>
        <v/>
      </c>
      <c r="D45" s="19" t="n">
        <v>5519</v>
      </c>
      <c r="E45" s="18" t="n">
        <v>31.88124911</v>
      </c>
      <c r="F45" s="20" t="n">
        <v>4.26741355</v>
      </c>
      <c r="G45" s="18" t="n">
        <v>38.30197873</v>
      </c>
      <c r="H45" s="20" t="n">
        <v>4.18035419</v>
      </c>
      <c r="I45" s="18" t="n">
        <v>19.18687198</v>
      </c>
      <c r="J45" s="20" t="n">
        <v>3.45852993</v>
      </c>
      <c r="K45" s="18" t="n">
        <v>9.47021307</v>
      </c>
      <c r="L45" s="20" t="n">
        <v>2.90353352</v>
      </c>
      <c r="M45" s="18" t="n">
        <v>0</v>
      </c>
      <c r="N45" s="20" t="n">
        <v>0</v>
      </c>
      <c r="O45" s="18" t="s">
        <v>404</v>
      </c>
      <c r="P45" s="20" t="s">
        <v>404</v>
      </c>
      <c r="Q45" s="18" t="n">
        <v>0</v>
      </c>
      <c r="R45" s="20" t="n">
        <v>0</v>
      </c>
      <c r="S45" s="18" t="n">
        <v>0</v>
      </c>
      <c r="T45" s="20" t="n">
        <v>0</v>
      </c>
      <c r="U45" s="18" t="n">
        <v>1.15968711</v>
      </c>
      <c r="V45" s="20" t="n">
        <v>0.84200613</v>
      </c>
    </row>
    <row r="46" spans="1:22">
      <c r="A46" s="15" t="s">
        <v>443</v>
      </c>
      <c r="B46" s="17" t="n">
        <v>23141</v>
      </c>
      <c r="C46" s="18">
        <f>(4196.0/B46*100)</f>
        <v/>
      </c>
      <c r="D46" s="19" t="n">
        <v>18945</v>
      </c>
      <c r="E46" s="18" t="n">
        <v>34.34907794</v>
      </c>
      <c r="F46" s="20" t="n">
        <v>2.05596109</v>
      </c>
      <c r="G46" s="18" t="n">
        <v>45.19554228</v>
      </c>
      <c r="H46" s="20" t="n">
        <v>2.5275725</v>
      </c>
      <c r="I46" s="18" t="n">
        <v>11.00403058</v>
      </c>
      <c r="J46" s="20" t="n">
        <v>1.71511585</v>
      </c>
      <c r="K46" s="18" t="n">
        <v>2.4863865</v>
      </c>
      <c r="L46" s="20" t="n">
        <v>0.64959031</v>
      </c>
      <c r="M46" s="18" t="n">
        <v>0</v>
      </c>
      <c r="N46" s="20" t="n">
        <v>0</v>
      </c>
      <c r="O46" s="18" t="s">
        <v>404</v>
      </c>
      <c r="P46" s="20" t="s">
        <v>404</v>
      </c>
      <c r="Q46" s="18" t="n">
        <v>0</v>
      </c>
      <c r="R46" s="20" t="n">
        <v>0</v>
      </c>
      <c r="S46" s="18" t="n">
        <v>0</v>
      </c>
      <c r="T46" s="20" t="n">
        <v>0</v>
      </c>
      <c r="U46" s="18" t="n">
        <v>6.96496269</v>
      </c>
      <c r="V46" s="20" t="n">
        <v>1.15462988</v>
      </c>
    </row>
    <row r="47" spans="1:22">
      <c r="A47" s="15" t="s">
        <v>444</v>
      </c>
      <c r="B47" s="17" t="n">
        <v>5928</v>
      </c>
      <c r="C47" s="18">
        <f>(0.0/B47*100)</f>
        <v/>
      </c>
      <c r="D47" s="19" t="n">
        <v>5928</v>
      </c>
      <c r="E47" s="18" t="n">
        <v>51.89318634</v>
      </c>
      <c r="F47" s="20" t="n">
        <v>3.78089222</v>
      </c>
      <c r="G47" s="18" t="n">
        <v>31.82006619</v>
      </c>
      <c r="H47" s="20" t="n">
        <v>3.62034728</v>
      </c>
      <c r="I47" s="18" t="n">
        <v>13.57877896</v>
      </c>
      <c r="J47" s="20" t="n">
        <v>2.38999489</v>
      </c>
      <c r="K47" s="18" t="n">
        <v>0</v>
      </c>
      <c r="L47" s="20" t="n">
        <v>0</v>
      </c>
      <c r="M47" s="18" t="n">
        <v>0</v>
      </c>
      <c r="N47" s="20" t="n">
        <v>0</v>
      </c>
      <c r="O47" s="18" t="s">
        <v>404</v>
      </c>
      <c r="P47" s="20" t="s">
        <v>404</v>
      </c>
      <c r="Q47" s="18" t="n">
        <v>0</v>
      </c>
      <c r="R47" s="20" t="n">
        <v>0</v>
      </c>
      <c r="S47" s="18" t="n">
        <v>0</v>
      </c>
      <c r="T47" s="20" t="n">
        <v>0</v>
      </c>
      <c r="U47" s="18" t="n">
        <v>2.70796851</v>
      </c>
      <c r="V47" s="20" t="n">
        <v>1.31660743</v>
      </c>
    </row>
    <row r="48" spans="1:22">
      <c r="A48" s="15" t="s">
        <v>445</v>
      </c>
      <c r="B48" s="17" t="n">
        <v>9841</v>
      </c>
      <c r="C48" s="18">
        <f>(40.0/B48*100)</f>
        <v/>
      </c>
      <c r="D48" s="19" t="n">
        <v>9801</v>
      </c>
      <c r="E48" s="18" t="n">
        <v>20.15135602</v>
      </c>
      <c r="F48" s="20" t="n">
        <v>3.12347595</v>
      </c>
      <c r="G48" s="18" t="n">
        <v>49.97769034</v>
      </c>
      <c r="H48" s="20" t="n">
        <v>4.08399685</v>
      </c>
      <c r="I48" s="18" t="n">
        <v>25.17845255</v>
      </c>
      <c r="J48" s="20" t="n">
        <v>4.11535908</v>
      </c>
      <c r="K48" s="18" t="n">
        <v>4.68203143</v>
      </c>
      <c r="L48" s="20" t="n">
        <v>1.56046496</v>
      </c>
      <c r="M48" s="18" t="n">
        <v>0</v>
      </c>
      <c r="N48" s="20" t="n">
        <v>0</v>
      </c>
      <c r="O48" s="18" t="s">
        <v>404</v>
      </c>
      <c r="P48" s="20" t="s">
        <v>404</v>
      </c>
      <c r="Q48" s="18" t="n">
        <v>0</v>
      </c>
      <c r="R48" s="20" t="n">
        <v>0</v>
      </c>
      <c r="S48" s="18" t="n">
        <v>0</v>
      </c>
      <c r="T48" s="20" t="n">
        <v>0</v>
      </c>
      <c r="U48" s="18" t="n">
        <v>0.01046966</v>
      </c>
      <c r="V48" s="20" t="n">
        <v>0.00036512</v>
      </c>
    </row>
    <row r="49" spans="1:22">
      <c r="A49" s="15" t="s">
        <v>446</v>
      </c>
      <c r="B49" s="17" t="n">
        <v>6349</v>
      </c>
      <c r="C49" s="18">
        <f>(52.0/B49*100)</f>
        <v/>
      </c>
      <c r="D49" s="19" t="n">
        <v>6297</v>
      </c>
      <c r="E49" s="18" t="n">
        <v>25.85769705</v>
      </c>
      <c r="F49" s="20" t="n">
        <v>2.81939906</v>
      </c>
      <c r="G49" s="18" t="n">
        <v>58.60240775</v>
      </c>
      <c r="H49" s="20" t="n">
        <v>3.41178196</v>
      </c>
      <c r="I49" s="18" t="n">
        <v>13.64346314</v>
      </c>
      <c r="J49" s="20" t="n">
        <v>2.38490803</v>
      </c>
      <c r="K49" s="18" t="n">
        <v>1.33454674</v>
      </c>
      <c r="L49" s="20" t="n">
        <v>0.84965726</v>
      </c>
      <c r="M49" s="18" t="n">
        <v>0</v>
      </c>
      <c r="N49" s="20" t="n">
        <v>0</v>
      </c>
      <c r="O49" s="18" t="s">
        <v>404</v>
      </c>
      <c r="P49" s="20" t="s">
        <v>404</v>
      </c>
      <c r="Q49" s="18" t="n">
        <v>0</v>
      </c>
      <c r="R49" s="20" t="n">
        <v>0</v>
      </c>
      <c r="S49" s="18" t="n">
        <v>0</v>
      </c>
      <c r="T49" s="20" t="n">
        <v>0</v>
      </c>
      <c r="U49" s="18" t="n">
        <v>0.56188532</v>
      </c>
      <c r="V49" s="20" t="n">
        <v>0.47858476</v>
      </c>
    </row>
    <row r="50" spans="1:22">
      <c r="A50" s="15" t="s">
        <v>447</v>
      </c>
      <c r="B50" s="17" t="n">
        <v>11795</v>
      </c>
      <c r="C50" s="18">
        <f>(1031.0/B50*100)</f>
        <v/>
      </c>
      <c r="D50" s="19" t="n">
        <v>10764</v>
      </c>
      <c r="E50" s="18" t="n">
        <v>14.62663666</v>
      </c>
      <c r="F50" s="20" t="n">
        <v>2.0232101</v>
      </c>
      <c r="G50" s="18" t="n">
        <v>57.24133484</v>
      </c>
      <c r="H50" s="20" t="n">
        <v>3.49348881</v>
      </c>
      <c r="I50" s="18" t="n">
        <v>19.85586777</v>
      </c>
      <c r="J50" s="20" t="n">
        <v>2.75599157</v>
      </c>
      <c r="K50" s="18" t="n">
        <v>1.82084724</v>
      </c>
      <c r="L50" s="20" t="n">
        <v>0.98370507</v>
      </c>
      <c r="M50" s="18" t="n">
        <v>0</v>
      </c>
      <c r="N50" s="20" t="n">
        <v>0</v>
      </c>
      <c r="O50" s="18" t="s">
        <v>404</v>
      </c>
      <c r="P50" s="20" t="s">
        <v>404</v>
      </c>
      <c r="Q50" s="18" t="n">
        <v>0</v>
      </c>
      <c r="R50" s="20" t="n">
        <v>0</v>
      </c>
      <c r="S50" s="18" t="n">
        <v>0</v>
      </c>
      <c r="T50" s="20" t="n">
        <v>0</v>
      </c>
      <c r="U50" s="18" t="n">
        <v>6.45531349</v>
      </c>
      <c r="V50" s="20" t="n">
        <v>1.58256798</v>
      </c>
    </row>
    <row r="51" spans="1:22">
      <c r="A51" s="15" t="s">
        <v>448</v>
      </c>
      <c r="B51" s="17" t="n">
        <v>6866</v>
      </c>
      <c r="C51" s="18">
        <f>(0.0/B51*100)</f>
        <v/>
      </c>
      <c r="D51" s="19" t="n">
        <v>6866</v>
      </c>
      <c r="E51" s="18" t="n">
        <v>11.7932337</v>
      </c>
      <c r="F51" s="20" t="n">
        <v>2.28756509</v>
      </c>
      <c r="G51" s="18" t="n">
        <v>67.96606641</v>
      </c>
      <c r="H51" s="20" t="n">
        <v>3.65874441</v>
      </c>
      <c r="I51" s="18" t="n">
        <v>17.22900402</v>
      </c>
      <c r="J51" s="20" t="n">
        <v>2.93628273</v>
      </c>
      <c r="K51" s="18" t="n">
        <v>1.9115211</v>
      </c>
      <c r="L51" s="20" t="n">
        <v>1.55497225</v>
      </c>
      <c r="M51" s="18" t="n">
        <v>0</v>
      </c>
      <c r="N51" s="20" t="n">
        <v>0</v>
      </c>
      <c r="O51" s="18" t="s">
        <v>404</v>
      </c>
      <c r="P51" s="20" t="s">
        <v>404</v>
      </c>
      <c r="Q51" s="18" t="n">
        <v>0</v>
      </c>
      <c r="R51" s="20" t="n">
        <v>0</v>
      </c>
      <c r="S51" s="18" t="n">
        <v>0</v>
      </c>
      <c r="T51" s="20" t="n">
        <v>0</v>
      </c>
      <c r="U51" s="18" t="n">
        <v>1.10017478</v>
      </c>
      <c r="V51" s="20" t="n">
        <v>0.78852393</v>
      </c>
    </row>
    <row r="52" spans="1:22">
      <c r="A52" s="15" t="s">
        <v>449</v>
      </c>
      <c r="B52" s="17" t="n">
        <v>5809</v>
      </c>
      <c r="C52" s="18">
        <f>(0.0/B52*100)</f>
        <v/>
      </c>
      <c r="D52" s="19" t="n">
        <v>5809</v>
      </c>
      <c r="E52" s="18" t="n">
        <v>22.6602253</v>
      </c>
      <c r="F52" s="20" t="n">
        <v>3.14771182</v>
      </c>
      <c r="G52" s="18" t="n">
        <v>53.79012892</v>
      </c>
      <c r="H52" s="20" t="n">
        <v>4.04561564</v>
      </c>
      <c r="I52" s="18" t="n">
        <v>18.97373803</v>
      </c>
      <c r="J52" s="20" t="n">
        <v>2.96500472</v>
      </c>
      <c r="K52" s="18" t="n">
        <v>3.1366098</v>
      </c>
      <c r="L52" s="20" t="n">
        <v>1.44558643</v>
      </c>
      <c r="M52" s="18" t="n">
        <v>0</v>
      </c>
      <c r="N52" s="20" t="n">
        <v>0</v>
      </c>
      <c r="O52" s="18" t="s">
        <v>404</v>
      </c>
      <c r="P52" s="20" t="s">
        <v>404</v>
      </c>
      <c r="Q52" s="18" t="n">
        <v>0</v>
      </c>
      <c r="R52" s="20" t="n">
        <v>0</v>
      </c>
      <c r="S52" s="18" t="n">
        <v>0</v>
      </c>
      <c r="T52" s="20" t="n">
        <v>0</v>
      </c>
      <c r="U52" s="18" t="n">
        <v>1.43929795</v>
      </c>
      <c r="V52" s="20" t="n">
        <v>0.66525313</v>
      </c>
    </row>
    <row r="53" spans="1:22">
      <c r="A53" s="15" t="s">
        <v>450</v>
      </c>
      <c r="B53" s="17" t="n">
        <v>5571</v>
      </c>
      <c r="C53" s="18">
        <f>(0.0/B53*100)</f>
        <v/>
      </c>
      <c r="D53" s="19" t="n">
        <v>5571</v>
      </c>
      <c r="E53" s="18" t="n">
        <v>22.71129168</v>
      </c>
      <c r="F53" s="20" t="n">
        <v>0.10834671</v>
      </c>
      <c r="G53" s="18" t="n">
        <v>64.00055578</v>
      </c>
      <c r="H53" s="20" t="n">
        <v>0.13697934</v>
      </c>
      <c r="I53" s="18" t="n">
        <v>13.17888057</v>
      </c>
      <c r="J53" s="20" t="n">
        <v>0.09092351999999999</v>
      </c>
      <c r="K53" s="18" t="n">
        <v>0</v>
      </c>
      <c r="L53" s="20" t="n">
        <v>0</v>
      </c>
      <c r="M53" s="18" t="n">
        <v>0</v>
      </c>
      <c r="N53" s="20" t="n">
        <v>0</v>
      </c>
      <c r="O53" s="18" t="s">
        <v>404</v>
      </c>
      <c r="P53" s="20" t="s">
        <v>404</v>
      </c>
      <c r="Q53" s="18" t="n">
        <v>0</v>
      </c>
      <c r="R53" s="20" t="n">
        <v>0</v>
      </c>
      <c r="S53" s="18" t="n">
        <v>0</v>
      </c>
      <c r="T53" s="20" t="n">
        <v>0</v>
      </c>
      <c r="U53" s="18" t="n">
        <v>0.10927198</v>
      </c>
      <c r="V53" s="20" t="n">
        <v>0.02578596</v>
      </c>
    </row>
    <row r="54" spans="1:22">
      <c r="A54" s="15" t="s">
        <v>451</v>
      </c>
      <c r="B54" s="17" t="n">
        <v>4740</v>
      </c>
      <c r="C54" s="18">
        <f>(199.0/B54*100)</f>
        <v/>
      </c>
      <c r="D54" s="19" t="n">
        <v>4541</v>
      </c>
      <c r="E54" s="18" t="n">
        <v>18.08538547</v>
      </c>
      <c r="F54" s="20" t="n">
        <v>3.17872063</v>
      </c>
      <c r="G54" s="18" t="n">
        <v>61.17271833</v>
      </c>
      <c r="H54" s="20" t="n">
        <v>3.77188175</v>
      </c>
      <c r="I54" s="18" t="n">
        <v>16.89989893</v>
      </c>
      <c r="J54" s="20" t="n">
        <v>3.16524992</v>
      </c>
      <c r="K54" s="18" t="n">
        <v>0.8803724000000001</v>
      </c>
      <c r="L54" s="20" t="n">
        <v>0.69270131</v>
      </c>
      <c r="M54" s="18" t="n">
        <v>0</v>
      </c>
      <c r="N54" s="20" t="n">
        <v>0</v>
      </c>
      <c r="O54" s="18" t="s">
        <v>404</v>
      </c>
      <c r="P54" s="20" t="s">
        <v>404</v>
      </c>
      <c r="Q54" s="18" t="n">
        <v>0</v>
      </c>
      <c r="R54" s="20" t="n">
        <v>0</v>
      </c>
      <c r="S54" s="18" t="n">
        <v>0</v>
      </c>
      <c r="T54" s="20" t="n">
        <v>0</v>
      </c>
      <c r="U54" s="18" t="n">
        <v>2.96162487</v>
      </c>
      <c r="V54" s="20" t="n">
        <v>1.28369571</v>
      </c>
    </row>
    <row r="55" spans="1:22">
      <c r="A55" s="15" t="s">
        <v>452</v>
      </c>
      <c r="B55" s="17" t="n">
        <v>5316</v>
      </c>
      <c r="C55" s="18">
        <f>(43.0/B55*100)</f>
        <v/>
      </c>
      <c r="D55" s="19" t="n">
        <v>5273</v>
      </c>
      <c r="E55" s="18" t="n">
        <v>70.72214483</v>
      </c>
      <c r="F55" s="20" t="n">
        <v>3.20593193</v>
      </c>
      <c r="G55" s="18" t="n">
        <v>20.56566989</v>
      </c>
      <c r="H55" s="20" t="n">
        <v>2.45853767</v>
      </c>
      <c r="I55" s="18" t="n">
        <v>3.15198695</v>
      </c>
      <c r="J55" s="20" t="n">
        <v>1.1841335</v>
      </c>
      <c r="K55" s="18" t="n">
        <v>2.73802193</v>
      </c>
      <c r="L55" s="20" t="n">
        <v>1.18837826</v>
      </c>
      <c r="M55" s="18" t="n">
        <v>0</v>
      </c>
      <c r="N55" s="20" t="n">
        <v>0</v>
      </c>
      <c r="O55" s="18" t="s">
        <v>404</v>
      </c>
      <c r="P55" s="20" t="s">
        <v>404</v>
      </c>
      <c r="Q55" s="18" t="n">
        <v>0</v>
      </c>
      <c r="R55" s="20" t="n">
        <v>0</v>
      </c>
      <c r="S55" s="18" t="n">
        <v>0.76100454</v>
      </c>
      <c r="T55" s="20" t="n">
        <v>0.52843299</v>
      </c>
      <c r="U55" s="18" t="n">
        <v>2.06117186</v>
      </c>
      <c r="V55" s="20" t="n">
        <v>0.88311823</v>
      </c>
    </row>
    <row r="56" spans="1:22">
      <c r="A56" s="15" t="s">
        <v>453</v>
      </c>
      <c r="B56" s="17" t="n">
        <v>5359</v>
      </c>
      <c r="C56" s="18">
        <f>(0.0/B56*100)</f>
        <v/>
      </c>
      <c r="D56" s="19" t="n">
        <v>5359</v>
      </c>
      <c r="E56" s="18" t="n">
        <v>14.63238676</v>
      </c>
      <c r="F56" s="20" t="n">
        <v>3.28730954</v>
      </c>
      <c r="G56" s="18" t="n">
        <v>66.77966041000001</v>
      </c>
      <c r="H56" s="20" t="n">
        <v>4.45154112</v>
      </c>
      <c r="I56" s="18" t="n">
        <v>14.13157403</v>
      </c>
      <c r="J56" s="20" t="n">
        <v>2.97089859</v>
      </c>
      <c r="K56" s="18" t="n">
        <v>0</v>
      </c>
      <c r="L56" s="20" t="n">
        <v>0</v>
      </c>
      <c r="M56" s="18" t="n">
        <v>0</v>
      </c>
      <c r="N56" s="20" t="n">
        <v>0</v>
      </c>
      <c r="O56" s="18" t="s">
        <v>404</v>
      </c>
      <c r="P56" s="20" t="s">
        <v>404</v>
      </c>
      <c r="Q56" s="18" t="n">
        <v>0</v>
      </c>
      <c r="R56" s="20" t="n">
        <v>0</v>
      </c>
      <c r="S56" s="18" t="n">
        <v>0</v>
      </c>
      <c r="T56" s="20" t="n">
        <v>0</v>
      </c>
      <c r="U56" s="18" t="n">
        <v>4.45637879</v>
      </c>
      <c r="V56" s="20" t="n">
        <v>1.66814099</v>
      </c>
    </row>
    <row r="57" spans="1:22">
      <c r="A57" s="15" t="s">
        <v>454</v>
      </c>
      <c r="B57" s="17" t="n">
        <v>6513</v>
      </c>
      <c r="C57" s="18">
        <f>(0.0/B57*100)</f>
        <v/>
      </c>
      <c r="D57" s="19" t="n">
        <v>6513</v>
      </c>
      <c r="E57" s="18" t="n">
        <v>47.16361919</v>
      </c>
      <c r="F57" s="20" t="n">
        <v>3.19017512</v>
      </c>
      <c r="G57" s="18" t="n">
        <v>29.82506045</v>
      </c>
      <c r="H57" s="20" t="n">
        <v>3.44039758</v>
      </c>
      <c r="I57" s="18" t="n">
        <v>6.50170561</v>
      </c>
      <c r="J57" s="20" t="n">
        <v>1.34346407</v>
      </c>
      <c r="K57" s="18" t="n">
        <v>4.93156041</v>
      </c>
      <c r="L57" s="20" t="n">
        <v>1.4552347</v>
      </c>
      <c r="M57" s="18" t="n">
        <v>0</v>
      </c>
      <c r="N57" s="20" t="n">
        <v>0</v>
      </c>
      <c r="O57" s="18" t="s">
        <v>404</v>
      </c>
      <c r="P57" s="20" t="s">
        <v>404</v>
      </c>
      <c r="Q57" s="18" t="n">
        <v>0</v>
      </c>
      <c r="R57" s="20" t="n">
        <v>0</v>
      </c>
      <c r="S57" s="18" t="n">
        <v>0</v>
      </c>
      <c r="T57" s="20" t="n">
        <v>0</v>
      </c>
      <c r="U57" s="18" t="n">
        <v>11.57805434</v>
      </c>
      <c r="V57" s="20" t="n">
        <v>2.30599566</v>
      </c>
    </row>
    <row r="58" spans="1:22">
      <c r="A58" s="15" t="s">
        <v>455</v>
      </c>
      <c r="B58" s="17" t="n">
        <v>7267</v>
      </c>
      <c r="C58" s="18">
        <f>(0.0/B58*100)</f>
        <v/>
      </c>
      <c r="D58" s="19" t="n">
        <v>7267</v>
      </c>
      <c r="E58" s="18" t="n">
        <v>26.49570872</v>
      </c>
      <c r="F58" s="20" t="n">
        <v>2.83109148</v>
      </c>
      <c r="G58" s="18" t="n">
        <v>46.18103465</v>
      </c>
      <c r="H58" s="20" t="n">
        <v>3.49968051</v>
      </c>
      <c r="I58" s="18" t="n">
        <v>21.19321131</v>
      </c>
      <c r="J58" s="20" t="n">
        <v>2.95167712</v>
      </c>
      <c r="K58" s="18" t="n">
        <v>5.82355656</v>
      </c>
      <c r="L58" s="20" t="n">
        <v>1.7048766</v>
      </c>
      <c r="M58" s="18" t="n">
        <v>0</v>
      </c>
      <c r="N58" s="20" t="n">
        <v>0</v>
      </c>
      <c r="O58" s="18" t="s">
        <v>404</v>
      </c>
      <c r="P58" s="20" t="s">
        <v>404</v>
      </c>
      <c r="Q58" s="18" t="n">
        <v>0</v>
      </c>
      <c r="R58" s="20" t="n">
        <v>0</v>
      </c>
      <c r="S58" s="18" t="n">
        <v>0.06430793</v>
      </c>
      <c r="T58" s="20" t="n">
        <v>0.00290672</v>
      </c>
      <c r="U58" s="18" t="n">
        <v>0.24218083</v>
      </c>
      <c r="V58" s="20" t="n">
        <v>0.2410038</v>
      </c>
    </row>
    <row r="59" spans="1:22">
      <c r="A59" s="15" t="s">
        <v>456</v>
      </c>
      <c r="B59" s="17" t="n">
        <v>4826</v>
      </c>
      <c r="C59" s="18">
        <f>(0.0/B59*100)</f>
        <v/>
      </c>
      <c r="D59" s="19" t="n">
        <v>4826</v>
      </c>
      <c r="E59" s="18" t="n">
        <v>17.89437112</v>
      </c>
      <c r="F59" s="20" t="n">
        <v>1.11461108</v>
      </c>
      <c r="G59" s="18" t="n">
        <v>49.35219872</v>
      </c>
      <c r="H59" s="20" t="n">
        <v>1.43866842</v>
      </c>
      <c r="I59" s="18" t="n">
        <v>30.57609157</v>
      </c>
      <c r="J59" s="20" t="n">
        <v>1.05631035</v>
      </c>
      <c r="K59" s="18" t="n">
        <v>1.78049517</v>
      </c>
      <c r="L59" s="20" t="n">
        <v>0.2423042</v>
      </c>
      <c r="M59" s="18" t="n">
        <v>0</v>
      </c>
      <c r="N59" s="20" t="n">
        <v>0</v>
      </c>
      <c r="O59" s="18" t="s">
        <v>404</v>
      </c>
      <c r="P59" s="20" t="s">
        <v>404</v>
      </c>
      <c r="Q59" s="18" t="n">
        <v>0</v>
      </c>
      <c r="R59" s="20" t="n">
        <v>0</v>
      </c>
      <c r="S59" s="18" t="n">
        <v>0</v>
      </c>
      <c r="T59" s="20" t="n">
        <v>0</v>
      </c>
      <c r="U59" s="18" t="n">
        <v>0.39684342</v>
      </c>
      <c r="V59" s="20" t="n">
        <v>0.16451382</v>
      </c>
    </row>
    <row r="60" spans="1:22">
      <c r="A60" s="15" t="s">
        <v>457</v>
      </c>
      <c r="B60" s="17" t="n">
        <v>4546</v>
      </c>
      <c r="C60" s="18">
        <f>(0.0/B60*100)</f>
        <v/>
      </c>
      <c r="D60" s="19" t="n">
        <v>4546</v>
      </c>
      <c r="E60" s="18" t="n">
        <v>39.47160505</v>
      </c>
      <c r="F60" s="20" t="n">
        <v>3.32357375</v>
      </c>
      <c r="G60" s="18" t="n">
        <v>40.71184174</v>
      </c>
      <c r="H60" s="20" t="n">
        <v>3.40496617</v>
      </c>
      <c r="I60" s="18" t="n">
        <v>12.6113683</v>
      </c>
      <c r="J60" s="20" t="n">
        <v>2.41986444</v>
      </c>
      <c r="K60" s="18" t="n">
        <v>3.95584656</v>
      </c>
      <c r="L60" s="20" t="n">
        <v>1.1200744</v>
      </c>
      <c r="M60" s="18" t="n">
        <v>0</v>
      </c>
      <c r="N60" s="20" t="n">
        <v>0</v>
      </c>
      <c r="O60" s="18" t="s">
        <v>404</v>
      </c>
      <c r="P60" s="20" t="s">
        <v>404</v>
      </c>
      <c r="Q60" s="18" t="n">
        <v>0</v>
      </c>
      <c r="R60" s="20" t="n">
        <v>0</v>
      </c>
      <c r="S60" s="18" t="n">
        <v>0</v>
      </c>
      <c r="T60" s="20" t="n">
        <v>0</v>
      </c>
      <c r="U60" s="18" t="n">
        <v>3.24933835</v>
      </c>
      <c r="V60" s="20" t="n">
        <v>1.07654473</v>
      </c>
    </row>
    <row r="61" spans="1:22">
      <c r="A61" s="15" t="s">
        <v>458</v>
      </c>
      <c r="B61" s="17" t="n">
        <v>6525</v>
      </c>
      <c r="C61" s="18">
        <f>(0.0/B61*100)</f>
        <v/>
      </c>
      <c r="D61" s="19" t="n">
        <v>6525</v>
      </c>
      <c r="E61" s="18" t="n">
        <v>49.63215873</v>
      </c>
      <c r="F61" s="20" t="n">
        <v>3.22224395</v>
      </c>
      <c r="G61" s="18" t="n">
        <v>46.86525544</v>
      </c>
      <c r="H61" s="20" t="n">
        <v>3.32071643</v>
      </c>
      <c r="I61" s="18" t="n">
        <v>2.91564981</v>
      </c>
      <c r="J61" s="20" t="n">
        <v>1.13551301</v>
      </c>
      <c r="K61" s="18" t="n">
        <v>0.10079471</v>
      </c>
      <c r="L61" s="20" t="n">
        <v>0.00433752</v>
      </c>
      <c r="M61" s="18" t="n">
        <v>0</v>
      </c>
      <c r="N61" s="20" t="n">
        <v>0</v>
      </c>
      <c r="O61" s="18" t="s">
        <v>404</v>
      </c>
      <c r="P61" s="20" t="s">
        <v>404</v>
      </c>
      <c r="Q61" s="18" t="n">
        <v>0</v>
      </c>
      <c r="R61" s="20" t="n">
        <v>0</v>
      </c>
      <c r="S61" s="18" t="n">
        <v>0</v>
      </c>
      <c r="T61" s="20" t="n">
        <v>0</v>
      </c>
      <c r="U61" s="18" t="n">
        <v>0.4861413</v>
      </c>
      <c r="V61" s="20" t="n">
        <v>0.34932685</v>
      </c>
    </row>
    <row r="62" spans="1:22">
      <c r="A62" s="15" t="s">
        <v>459</v>
      </c>
      <c r="B62" s="17" t="n">
        <v>4476</v>
      </c>
      <c r="C62" s="18">
        <f>(0.0/B62*100)</f>
        <v/>
      </c>
      <c r="D62" s="19" t="n">
        <v>4476</v>
      </c>
      <c r="E62" s="18" t="n">
        <v>34.95238014</v>
      </c>
      <c r="F62" s="20" t="n">
        <v>0.06020697</v>
      </c>
      <c r="G62" s="18" t="n">
        <v>46.81300637</v>
      </c>
      <c r="H62" s="20" t="n">
        <v>0.05836344</v>
      </c>
      <c r="I62" s="18" t="n">
        <v>14.76531568</v>
      </c>
      <c r="J62" s="20" t="n">
        <v>0.05344196</v>
      </c>
      <c r="K62" s="18" t="n">
        <v>3.29179616</v>
      </c>
      <c r="L62" s="20" t="n">
        <v>0.03701392</v>
      </c>
      <c r="M62" s="18" t="n">
        <v>0</v>
      </c>
      <c r="N62" s="20" t="n">
        <v>0</v>
      </c>
      <c r="O62" s="18" t="s">
        <v>404</v>
      </c>
      <c r="P62" s="20" t="s">
        <v>404</v>
      </c>
      <c r="Q62" s="18" t="n">
        <v>0</v>
      </c>
      <c r="R62" s="20" t="n">
        <v>0</v>
      </c>
      <c r="S62" s="18" t="n">
        <v>0</v>
      </c>
      <c r="T62" s="20" t="n">
        <v>0</v>
      </c>
      <c r="U62" s="18" t="n">
        <v>0.17750166</v>
      </c>
      <c r="V62" s="20" t="n">
        <v>0.00020086</v>
      </c>
    </row>
    <row r="63" spans="1:22">
      <c r="A63" s="15" t="s">
        <v>460</v>
      </c>
      <c r="B63" s="17" t="n">
        <v>5324</v>
      </c>
      <c r="C63" s="18">
        <f>(0.0/B63*100)</f>
        <v/>
      </c>
      <c r="D63" s="19" t="n">
        <v>5324</v>
      </c>
      <c r="E63" s="18" t="n">
        <v>48.66894964</v>
      </c>
      <c r="F63" s="20" t="n">
        <v>0.16932832</v>
      </c>
      <c r="G63" s="18" t="n">
        <v>30.80041607</v>
      </c>
      <c r="H63" s="20" t="n">
        <v>0.19868615</v>
      </c>
      <c r="I63" s="18" t="n">
        <v>12.5374748</v>
      </c>
      <c r="J63" s="20" t="n">
        <v>0.09656057</v>
      </c>
      <c r="K63" s="18" t="n">
        <v>0</v>
      </c>
      <c r="L63" s="20" t="n">
        <v>0</v>
      </c>
      <c r="M63" s="18" t="n">
        <v>0</v>
      </c>
      <c r="N63" s="20" t="n">
        <v>0</v>
      </c>
      <c r="O63" s="18" t="s">
        <v>404</v>
      </c>
      <c r="P63" s="20" t="s">
        <v>404</v>
      </c>
      <c r="Q63" s="18" t="n">
        <v>0</v>
      </c>
      <c r="R63" s="20" t="n">
        <v>0</v>
      </c>
      <c r="S63" s="18" t="n">
        <v>0</v>
      </c>
      <c r="T63" s="20" t="n">
        <v>0</v>
      </c>
      <c r="U63" s="18" t="n">
        <v>7.99315949</v>
      </c>
      <c r="V63" s="20" t="n">
        <v>0.07510159</v>
      </c>
    </row>
    <row r="64" spans="1:22">
      <c r="A64" s="15" t="s">
        <v>461</v>
      </c>
      <c r="B64" s="17" t="n">
        <v>3634</v>
      </c>
      <c r="C64" s="18">
        <f>(27.0/B64*100)</f>
        <v/>
      </c>
      <c r="D64" s="19" t="n">
        <v>3607</v>
      </c>
      <c r="E64" s="18" t="n">
        <v>29.66502826</v>
      </c>
      <c r="F64" s="20" t="n">
        <v>0.09506739</v>
      </c>
      <c r="G64" s="18" t="n">
        <v>52.87744594</v>
      </c>
      <c r="H64" s="20" t="n">
        <v>0.12274777</v>
      </c>
      <c r="I64" s="18" t="n">
        <v>17.4575258</v>
      </c>
      <c r="J64" s="20" t="n">
        <v>0.10545296</v>
      </c>
      <c r="K64" s="18" t="n">
        <v>0</v>
      </c>
      <c r="L64" s="20" t="n">
        <v>0</v>
      </c>
      <c r="M64" s="18" t="n">
        <v>0</v>
      </c>
      <c r="N64" s="20" t="n">
        <v>0</v>
      </c>
      <c r="O64" s="18" t="s">
        <v>404</v>
      </c>
      <c r="P64" s="20" t="s">
        <v>404</v>
      </c>
      <c r="Q64" s="18" t="n">
        <v>0</v>
      </c>
      <c r="R64" s="20" t="n">
        <v>0</v>
      </c>
      <c r="S64" s="18" t="n">
        <v>0</v>
      </c>
      <c r="T64" s="20" t="n">
        <v>0</v>
      </c>
      <c r="U64" s="18" t="n">
        <v>0</v>
      </c>
      <c r="V64" s="20" t="n">
        <v>0</v>
      </c>
    </row>
    <row r="65" spans="1:22">
      <c r="A65" s="15" t="s">
        <v>462</v>
      </c>
      <c r="B65" s="17" t="n">
        <v>5325</v>
      </c>
      <c r="C65" s="18">
        <f>(0.0/B65*100)</f>
        <v/>
      </c>
      <c r="D65" s="19" t="n">
        <v>5325</v>
      </c>
      <c r="E65" s="18" t="n">
        <v>36.8778204</v>
      </c>
      <c r="F65" s="20" t="n">
        <v>3.10282774</v>
      </c>
      <c r="G65" s="18" t="n">
        <v>46.21918376</v>
      </c>
      <c r="H65" s="20" t="n">
        <v>3.53729943</v>
      </c>
      <c r="I65" s="18" t="n">
        <v>12.46491581</v>
      </c>
      <c r="J65" s="20" t="n">
        <v>2.31922701</v>
      </c>
      <c r="K65" s="18" t="n">
        <v>3.01538771</v>
      </c>
      <c r="L65" s="20" t="n">
        <v>1.24907983</v>
      </c>
      <c r="M65" s="18" t="n">
        <v>0</v>
      </c>
      <c r="N65" s="20" t="n">
        <v>0</v>
      </c>
      <c r="O65" s="18" t="s">
        <v>404</v>
      </c>
      <c r="P65" s="20" t="s">
        <v>404</v>
      </c>
      <c r="Q65" s="18" t="n">
        <v>0</v>
      </c>
      <c r="R65" s="20" t="n">
        <v>0</v>
      </c>
      <c r="S65" s="18" t="n">
        <v>0</v>
      </c>
      <c r="T65" s="20" t="n">
        <v>0</v>
      </c>
      <c r="U65" s="18" t="n">
        <v>1.42269232</v>
      </c>
      <c r="V65" s="20" t="n">
        <v>0.7552305499999999</v>
      </c>
    </row>
    <row r="66" spans="1:22">
      <c r="A66" s="15" t="s">
        <v>463</v>
      </c>
      <c r="B66" s="17" t="n">
        <v>5665</v>
      </c>
      <c r="C66" s="18">
        <f>(0.0/B66*100)</f>
        <v/>
      </c>
      <c r="D66" s="19" t="n">
        <v>5665</v>
      </c>
      <c r="E66" s="18" t="n">
        <v>25.21105656</v>
      </c>
      <c r="F66" s="20" t="n">
        <v>0.29376626</v>
      </c>
      <c r="G66" s="18" t="n">
        <v>55.23740876</v>
      </c>
      <c r="H66" s="20" t="n">
        <v>0.48451909</v>
      </c>
      <c r="I66" s="18" t="n">
        <v>19.55153468</v>
      </c>
      <c r="J66" s="20" t="n">
        <v>0.42391757</v>
      </c>
      <c r="K66" s="18" t="n">
        <v>0</v>
      </c>
      <c r="L66" s="20" t="n">
        <v>0</v>
      </c>
      <c r="M66" s="18" t="n">
        <v>0</v>
      </c>
      <c r="N66" s="20" t="n">
        <v>0</v>
      </c>
      <c r="O66" s="18" t="s">
        <v>404</v>
      </c>
      <c r="P66" s="20" t="s">
        <v>404</v>
      </c>
      <c r="Q66" s="18" t="n">
        <v>0</v>
      </c>
      <c r="R66" s="20" t="n">
        <v>0</v>
      </c>
      <c r="S66" s="18" t="n">
        <v>0</v>
      </c>
      <c r="T66" s="20" t="n">
        <v>0</v>
      </c>
      <c r="U66" s="18" t="n">
        <v>0</v>
      </c>
      <c r="V66" s="20" t="n">
        <v>0</v>
      </c>
    </row>
    <row r="67" spans="1:22">
      <c r="A67" s="15" t="s">
        <v>464</v>
      </c>
      <c r="B67" s="17" t="n">
        <v>6971</v>
      </c>
      <c r="C67" s="18">
        <f>(0.0/B67*100)</f>
        <v/>
      </c>
      <c r="D67" s="19" t="n">
        <v>6971</v>
      </c>
      <c r="E67" s="18" t="n">
        <v>16.69603159</v>
      </c>
      <c r="F67" s="20" t="n">
        <v>2.36271053</v>
      </c>
      <c r="G67" s="18" t="n">
        <v>60.50038096</v>
      </c>
      <c r="H67" s="20" t="n">
        <v>3.08183296</v>
      </c>
      <c r="I67" s="18" t="n">
        <v>19.30577322</v>
      </c>
      <c r="J67" s="20" t="n">
        <v>2.70602474</v>
      </c>
      <c r="K67" s="18" t="n">
        <v>2.68843482</v>
      </c>
      <c r="L67" s="20" t="n">
        <v>0.86234658</v>
      </c>
      <c r="M67" s="18" t="n">
        <v>0</v>
      </c>
      <c r="N67" s="20" t="n">
        <v>0</v>
      </c>
      <c r="O67" s="18" t="s">
        <v>404</v>
      </c>
      <c r="P67" s="20" t="s">
        <v>404</v>
      </c>
      <c r="Q67" s="18" t="n">
        <v>0</v>
      </c>
      <c r="R67" s="20" t="n">
        <v>0</v>
      </c>
      <c r="S67" s="18" t="n">
        <v>0</v>
      </c>
      <c r="T67" s="20" t="n">
        <v>0</v>
      </c>
      <c r="U67" s="18" t="n">
        <v>0.80937941</v>
      </c>
      <c r="V67" s="20" t="n">
        <v>0.4560821</v>
      </c>
    </row>
    <row r="68" spans="1:22">
      <c r="A68" s="15" t="s">
        <v>465</v>
      </c>
      <c r="B68" s="17" t="n">
        <v>12083</v>
      </c>
      <c r="C68" s="18">
        <f>(0.0/B68*100)</f>
        <v/>
      </c>
      <c r="D68" s="19" t="n">
        <v>12083</v>
      </c>
      <c r="E68" s="18" t="n">
        <v>45.89416302</v>
      </c>
      <c r="F68" s="20" t="n">
        <v>0.096943</v>
      </c>
      <c r="G68" s="18" t="n">
        <v>50.22354236</v>
      </c>
      <c r="H68" s="20" t="n">
        <v>0.09178525999999999</v>
      </c>
      <c r="I68" s="18" t="n">
        <v>2.65258072</v>
      </c>
      <c r="J68" s="20" t="n">
        <v>0.02160619</v>
      </c>
      <c r="K68" s="18" t="n">
        <v>0</v>
      </c>
      <c r="L68" s="20" t="n">
        <v>0</v>
      </c>
      <c r="M68" s="18" t="n">
        <v>0</v>
      </c>
      <c r="N68" s="20" t="n">
        <v>0</v>
      </c>
      <c r="O68" s="18" t="s">
        <v>404</v>
      </c>
      <c r="P68" s="20" t="s">
        <v>404</v>
      </c>
      <c r="Q68" s="18" t="n">
        <v>0</v>
      </c>
      <c r="R68" s="20" t="n">
        <v>0</v>
      </c>
      <c r="S68" s="18" t="n">
        <v>0</v>
      </c>
      <c r="T68" s="20" t="n">
        <v>0</v>
      </c>
      <c r="U68" s="18" t="n">
        <v>1.2297139</v>
      </c>
      <c r="V68" s="20" t="n">
        <v>0.03252671</v>
      </c>
    </row>
    <row r="69" spans="1:22">
      <c r="A69" s="15" t="s">
        <v>466</v>
      </c>
      <c r="B69" s="17" t="n">
        <v>4876</v>
      </c>
      <c r="C69" s="18">
        <f>(0.0/B69*100)</f>
        <v/>
      </c>
      <c r="D69" s="19" t="n">
        <v>4876</v>
      </c>
      <c r="E69" s="18" t="n">
        <v>41.48019908</v>
      </c>
      <c r="F69" s="20" t="n">
        <v>3.73173374</v>
      </c>
      <c r="G69" s="18" t="n">
        <v>48.58483595</v>
      </c>
      <c r="H69" s="20" t="n">
        <v>4.1950237</v>
      </c>
      <c r="I69" s="18" t="n">
        <v>9.28453863</v>
      </c>
      <c r="J69" s="20" t="n">
        <v>2.20786166</v>
      </c>
      <c r="K69" s="18" t="n">
        <v>0.65042634</v>
      </c>
      <c r="L69" s="20" t="n">
        <v>0.64977736</v>
      </c>
      <c r="M69" s="18" t="n">
        <v>0</v>
      </c>
      <c r="N69" s="20" t="n">
        <v>0</v>
      </c>
      <c r="O69" s="18" t="s">
        <v>404</v>
      </c>
      <c r="P69" s="20" t="s">
        <v>404</v>
      </c>
      <c r="Q69" s="18" t="n">
        <v>0</v>
      </c>
      <c r="R69" s="20" t="n">
        <v>0</v>
      </c>
      <c r="S69" s="18" t="n">
        <v>0</v>
      </c>
      <c r="T69" s="20" t="n">
        <v>0</v>
      </c>
      <c r="U69" s="18" t="n">
        <v>0</v>
      </c>
      <c r="V69" s="20" t="n">
        <v>0</v>
      </c>
    </row>
    <row r="70" spans="1:22">
      <c r="A70" s="15" t="s">
        <v>467</v>
      </c>
      <c r="B70" s="17" t="n">
        <v>6036</v>
      </c>
      <c r="C70" s="18">
        <f>(0.0/B70*100)</f>
        <v/>
      </c>
      <c r="D70" s="19" t="n">
        <v>6036</v>
      </c>
      <c r="E70" s="18" t="n">
        <v>27.11525714</v>
      </c>
      <c r="F70" s="20" t="n">
        <v>3.57615245</v>
      </c>
      <c r="G70" s="18" t="n">
        <v>43.18623348</v>
      </c>
      <c r="H70" s="20" t="n">
        <v>3.57401512</v>
      </c>
      <c r="I70" s="18" t="n">
        <v>23.98335911</v>
      </c>
      <c r="J70" s="20" t="n">
        <v>3.45878225</v>
      </c>
      <c r="K70" s="18" t="n">
        <v>4.14574953</v>
      </c>
      <c r="L70" s="20" t="n">
        <v>1.44192379</v>
      </c>
      <c r="M70" s="18" t="n">
        <v>0</v>
      </c>
      <c r="N70" s="20" t="n">
        <v>0</v>
      </c>
      <c r="O70" s="18" t="s">
        <v>404</v>
      </c>
      <c r="P70" s="20" t="s">
        <v>404</v>
      </c>
      <c r="Q70" s="18" t="n">
        <v>0</v>
      </c>
      <c r="R70" s="20" t="n">
        <v>0</v>
      </c>
      <c r="S70" s="18" t="n">
        <v>0</v>
      </c>
      <c r="T70" s="20" t="n">
        <v>0</v>
      </c>
      <c r="U70" s="18" t="n">
        <v>1.56940075</v>
      </c>
      <c r="V70" s="20" t="n">
        <v>0.8022677</v>
      </c>
    </row>
    <row r="71" spans="1:22">
      <c r="A71" s="15" t="s">
        <v>468</v>
      </c>
      <c r="B71" s="17" t="n">
        <v>6115</v>
      </c>
      <c r="C71" s="18">
        <f>(0.0/B71*100)</f>
        <v/>
      </c>
      <c r="D71" s="19" t="n">
        <v>6115</v>
      </c>
      <c r="E71" s="18" t="n">
        <v>24.40695623</v>
      </c>
      <c r="F71" s="20" t="n">
        <v>1.04964042</v>
      </c>
      <c r="G71" s="18" t="n">
        <v>60.63228144</v>
      </c>
      <c r="H71" s="20" t="n">
        <v>1.01555298</v>
      </c>
      <c r="I71" s="18" t="n">
        <v>14.96076233</v>
      </c>
      <c r="J71" s="20" t="n">
        <v>0.6708793</v>
      </c>
      <c r="K71" s="18" t="n">
        <v>0</v>
      </c>
      <c r="L71" s="20" t="n">
        <v>0</v>
      </c>
      <c r="M71" s="18" t="n">
        <v>0</v>
      </c>
      <c r="N71" s="20" t="n">
        <v>0</v>
      </c>
      <c r="O71" s="18" t="s">
        <v>404</v>
      </c>
      <c r="P71" s="20" t="s">
        <v>404</v>
      </c>
      <c r="Q71" s="18" t="n">
        <v>0</v>
      </c>
      <c r="R71" s="20" t="n">
        <v>0</v>
      </c>
      <c r="S71" s="18" t="n">
        <v>0</v>
      </c>
      <c r="T71" s="20" t="n">
        <v>0</v>
      </c>
      <c r="U71" s="18" t="n">
        <v>0</v>
      </c>
      <c r="V71" s="20" t="n">
        <v>0</v>
      </c>
    </row>
    <row r="72" spans="1:22">
      <c r="A72" s="15" t="s">
        <v>469</v>
      </c>
      <c r="B72" s="17" t="n">
        <v>7708</v>
      </c>
      <c r="C72" s="18">
        <f>(0.0/B72*100)</f>
        <v/>
      </c>
      <c r="D72" s="19" t="n">
        <v>7708</v>
      </c>
      <c r="E72" s="18" t="n">
        <v>22.70441107</v>
      </c>
      <c r="F72" s="20" t="n">
        <v>3.32687902</v>
      </c>
      <c r="G72" s="18" t="n">
        <v>58.20627665</v>
      </c>
      <c r="H72" s="20" t="n">
        <v>3.63753326</v>
      </c>
      <c r="I72" s="18" t="n">
        <v>14.84779413</v>
      </c>
      <c r="J72" s="20" t="n">
        <v>2.19906522</v>
      </c>
      <c r="K72" s="18" t="n">
        <v>2.66818575</v>
      </c>
      <c r="L72" s="20" t="n">
        <v>1.20661989</v>
      </c>
      <c r="M72" s="18" t="n">
        <v>0</v>
      </c>
      <c r="N72" s="20" t="n">
        <v>0</v>
      </c>
      <c r="O72" s="18" t="s">
        <v>404</v>
      </c>
      <c r="P72" s="20" t="s">
        <v>404</v>
      </c>
      <c r="Q72" s="18" t="n">
        <v>0</v>
      </c>
      <c r="R72" s="20" t="n">
        <v>0</v>
      </c>
      <c r="S72" s="18" t="n">
        <v>0</v>
      </c>
      <c r="T72" s="20" t="n">
        <v>0</v>
      </c>
      <c r="U72" s="18" t="n">
        <v>1.5733324</v>
      </c>
      <c r="V72" s="20" t="n">
        <v>0.83594797</v>
      </c>
    </row>
    <row r="73" spans="1:22">
      <c r="A73" s="15" t="s">
        <v>470</v>
      </c>
      <c r="B73" s="17" t="n">
        <v>8249</v>
      </c>
      <c r="C73" s="18">
        <f>(0.0/B73*100)</f>
        <v/>
      </c>
      <c r="D73" s="19" t="n">
        <v>8249</v>
      </c>
      <c r="E73" s="18" t="n">
        <v>25.5350166</v>
      </c>
      <c r="F73" s="20" t="n">
        <v>3.52530972</v>
      </c>
      <c r="G73" s="18" t="n">
        <v>45.3956542</v>
      </c>
      <c r="H73" s="20" t="n">
        <v>4.26227844</v>
      </c>
      <c r="I73" s="18" t="n">
        <v>25.2722063</v>
      </c>
      <c r="J73" s="20" t="n">
        <v>3.82141245</v>
      </c>
      <c r="K73" s="18" t="n">
        <v>1.43045516</v>
      </c>
      <c r="L73" s="20" t="n">
        <v>1.0184835</v>
      </c>
      <c r="M73" s="18" t="n">
        <v>0</v>
      </c>
      <c r="N73" s="20" t="n">
        <v>0</v>
      </c>
      <c r="O73" s="18" t="s">
        <v>404</v>
      </c>
      <c r="P73" s="20" t="s">
        <v>404</v>
      </c>
      <c r="Q73" s="18" t="n">
        <v>0</v>
      </c>
      <c r="R73" s="20" t="n">
        <v>0</v>
      </c>
      <c r="S73" s="18" t="n">
        <v>0</v>
      </c>
      <c r="T73" s="20" t="n">
        <v>0</v>
      </c>
      <c r="U73" s="18" t="n">
        <v>2.36666774</v>
      </c>
      <c r="V73" s="20" t="n">
        <v>1.11529969</v>
      </c>
    </row>
    <row r="74" spans="1:22">
      <c r="A74" s="15" t="s">
        <v>471</v>
      </c>
      <c r="B74" s="17" t="n">
        <v>4692</v>
      </c>
      <c r="C74" s="18">
        <f>(484.0/B74*100)</f>
        <v/>
      </c>
      <c r="D74" s="19" t="n">
        <v>4208</v>
      </c>
      <c r="E74" s="18" t="n">
        <v>15.05718805</v>
      </c>
      <c r="F74" s="20" t="n">
        <v>0.24247517</v>
      </c>
      <c r="G74" s="18" t="n">
        <v>69.97051736</v>
      </c>
      <c r="H74" s="20" t="n">
        <v>0.34199143</v>
      </c>
      <c r="I74" s="18" t="n">
        <v>11.49176139</v>
      </c>
      <c r="J74" s="20" t="n">
        <v>0.20640385</v>
      </c>
      <c r="K74" s="18" t="n">
        <v>2.63867079</v>
      </c>
      <c r="L74" s="20" t="n">
        <v>0.08054881</v>
      </c>
      <c r="M74" s="18" t="n">
        <v>0</v>
      </c>
      <c r="N74" s="20" t="n">
        <v>0</v>
      </c>
      <c r="O74" s="18" t="s">
        <v>404</v>
      </c>
      <c r="P74" s="20" t="s">
        <v>404</v>
      </c>
      <c r="Q74" s="18" t="n">
        <v>0</v>
      </c>
      <c r="R74" s="20" t="n">
        <v>0</v>
      </c>
      <c r="S74" s="18" t="n">
        <v>0</v>
      </c>
      <c r="T74" s="20" t="n">
        <v>0</v>
      </c>
      <c r="U74" s="18" t="n">
        <v>0.8418624</v>
      </c>
      <c r="V74" s="20" t="n">
        <v>0.01966131</v>
      </c>
    </row>
    <row r="75" spans="1:22">
      <c r="A75" s="15" t="s">
        <v>472</v>
      </c>
      <c r="B75" s="17" t="n">
        <v>5375</v>
      </c>
      <c r="C75" s="18">
        <f>(483.0/B75*100)</f>
        <v/>
      </c>
      <c r="D75" s="19" t="n">
        <v>4892</v>
      </c>
      <c r="E75" s="18" t="n">
        <v>10.44050341</v>
      </c>
      <c r="F75" s="20" t="n">
        <v>2.7549524</v>
      </c>
      <c r="G75" s="18" t="n">
        <v>53.7479785</v>
      </c>
      <c r="H75" s="20" t="n">
        <v>4.19949524</v>
      </c>
      <c r="I75" s="18" t="n">
        <v>22.13504568</v>
      </c>
      <c r="J75" s="20" t="n">
        <v>3.6330125</v>
      </c>
      <c r="K75" s="18" t="n">
        <v>3.00427579</v>
      </c>
      <c r="L75" s="20" t="n">
        <v>1.81057746</v>
      </c>
      <c r="M75" s="18" t="n">
        <v>0</v>
      </c>
      <c r="N75" s="20" t="n">
        <v>0</v>
      </c>
      <c r="O75" s="18" t="s">
        <v>404</v>
      </c>
      <c r="P75" s="20" t="s">
        <v>404</v>
      </c>
      <c r="Q75" s="18" t="n">
        <v>0</v>
      </c>
      <c r="R75" s="20" t="n">
        <v>0</v>
      </c>
      <c r="S75" s="18" t="n">
        <v>0</v>
      </c>
      <c r="T75" s="20" t="n">
        <v>0</v>
      </c>
      <c r="U75" s="18" t="n">
        <v>10.67219662</v>
      </c>
      <c r="V75" s="20" t="n">
        <v>2.68623696</v>
      </c>
    </row>
    <row r="76" spans="1:22">
      <c r="A76" s="15" t="s">
        <v>473</v>
      </c>
      <c r="B76" s="17" t="n">
        <v>14167</v>
      </c>
      <c r="C76" s="18">
        <f>(1400.0/B76*100)</f>
        <v/>
      </c>
      <c r="D76" s="19" t="n">
        <v>12767</v>
      </c>
      <c r="E76" s="18" t="n">
        <v>37.24948845</v>
      </c>
      <c r="F76" s="20" t="n">
        <v>2.60594628</v>
      </c>
      <c r="G76" s="18" t="n">
        <v>37.83786402</v>
      </c>
      <c r="H76" s="20" t="n">
        <v>2.94266388</v>
      </c>
      <c r="I76" s="18" t="n">
        <v>16.793506</v>
      </c>
      <c r="J76" s="20" t="n">
        <v>2.04275828</v>
      </c>
      <c r="K76" s="18" t="n">
        <v>1.67431532</v>
      </c>
      <c r="L76" s="20" t="n">
        <v>0.65272511</v>
      </c>
      <c r="M76" s="18" t="n">
        <v>0</v>
      </c>
      <c r="N76" s="20" t="n">
        <v>0</v>
      </c>
      <c r="O76" s="18" t="s">
        <v>404</v>
      </c>
      <c r="P76" s="20" t="s">
        <v>404</v>
      </c>
      <c r="Q76" s="18" t="n">
        <v>0</v>
      </c>
      <c r="R76" s="20" t="n">
        <v>0</v>
      </c>
      <c r="S76" s="18" t="n">
        <v>0</v>
      </c>
      <c r="T76" s="20" t="n">
        <v>0</v>
      </c>
      <c r="U76" s="18" t="n">
        <v>6.44482621</v>
      </c>
      <c r="V76" s="20" t="n">
        <v>1.51437829</v>
      </c>
    </row>
    <row r="77" spans="1:22">
      <c r="A77" s="15" t="s">
        <v>474</v>
      </c>
      <c r="B77" s="17" t="n">
        <v>6062</v>
      </c>
      <c r="C77" s="18">
        <f>(0.0/B77*100)</f>
        <v/>
      </c>
      <c r="D77" s="19" t="n">
        <v>6062</v>
      </c>
      <c r="E77" s="18" t="n">
        <v>29.14998685</v>
      </c>
      <c r="F77" s="20" t="n">
        <v>2.80987578</v>
      </c>
      <c r="G77" s="18" t="n">
        <v>57.59021973</v>
      </c>
      <c r="H77" s="20" t="n">
        <v>3.36647568</v>
      </c>
      <c r="I77" s="18" t="n">
        <v>10.78171121</v>
      </c>
      <c r="J77" s="20" t="n">
        <v>2.22328273</v>
      </c>
      <c r="K77" s="18" t="n">
        <v>2.47808222</v>
      </c>
      <c r="L77" s="20" t="n">
        <v>0.67651979</v>
      </c>
      <c r="M77" s="18" t="n">
        <v>0</v>
      </c>
      <c r="N77" s="20" t="n">
        <v>0</v>
      </c>
      <c r="O77" s="18" t="s">
        <v>404</v>
      </c>
      <c r="P77" s="20" t="s">
        <v>404</v>
      </c>
      <c r="Q77" s="18" t="n">
        <v>0</v>
      </c>
      <c r="R77" s="20" t="n">
        <v>0</v>
      </c>
      <c r="S77" s="18" t="n">
        <v>0</v>
      </c>
      <c r="T77" s="20" t="n">
        <v>0</v>
      </c>
      <c r="U77" s="18" t="n">
        <v>0</v>
      </c>
      <c r="V77" s="20" t="n">
        <v>0</v>
      </c>
    </row>
    <row r="78" spans="1:22">
      <c r="A78" s="15" t="s">
        <v>475</v>
      </c>
      <c r="B78" s="17" t="n">
        <v>5826</v>
      </c>
      <c r="C78" s="18">
        <f>(0.0/B78*100)</f>
        <v/>
      </c>
      <c r="D78" s="19" t="n">
        <v>5826</v>
      </c>
      <c r="E78" s="18" t="n">
        <v>19.03507374</v>
      </c>
      <c r="F78" s="20" t="n">
        <v>3.27642137</v>
      </c>
      <c r="G78" s="18" t="n">
        <v>68.76748022</v>
      </c>
      <c r="H78" s="20" t="n">
        <v>3.61138648</v>
      </c>
      <c r="I78" s="18" t="n">
        <v>10.99762087</v>
      </c>
      <c r="J78" s="20" t="n">
        <v>2.75304576</v>
      </c>
      <c r="K78" s="18" t="n">
        <v>0</v>
      </c>
      <c r="L78" s="20" t="n">
        <v>0</v>
      </c>
      <c r="M78" s="18" t="n">
        <v>0</v>
      </c>
      <c r="N78" s="20" t="n">
        <v>0</v>
      </c>
      <c r="O78" s="18" t="s">
        <v>404</v>
      </c>
      <c r="P78" s="20" t="s">
        <v>404</v>
      </c>
      <c r="Q78" s="18" t="n">
        <v>0</v>
      </c>
      <c r="R78" s="20" t="n">
        <v>0</v>
      </c>
      <c r="S78" s="18" t="n">
        <v>0</v>
      </c>
      <c r="T78" s="20" t="n">
        <v>0</v>
      </c>
      <c r="U78" s="18" t="n">
        <v>1.19982517</v>
      </c>
      <c r="V78" s="20" t="n">
        <v>0.84342578</v>
      </c>
    </row>
    <row customHeight="1" ht="25" r="79" spans="1:22">
      <c r="A79" s="15" t="s">
        <v>476</v>
      </c>
      <c r="B79" s="17" t="n">
        <v>1657</v>
      </c>
      <c r="C79" s="18">
        <f>(21.0/B79*100)</f>
        <v/>
      </c>
      <c r="D79" s="19" t="n">
        <v>1636</v>
      </c>
      <c r="E79" s="18" t="n">
        <v>25.11498917</v>
      </c>
      <c r="F79" s="20" t="n">
        <v>6.12475033</v>
      </c>
      <c r="G79" s="18" t="n">
        <v>56.63685065</v>
      </c>
      <c r="H79" s="20" t="n">
        <v>7.31562387</v>
      </c>
      <c r="I79" s="18" t="n">
        <v>15.20278623</v>
      </c>
      <c r="J79" s="20" t="n">
        <v>5.43632683</v>
      </c>
      <c r="K79" s="18" t="n">
        <v>2.21987568</v>
      </c>
      <c r="L79" s="20" t="n">
        <v>2.26978218</v>
      </c>
      <c r="M79" s="18" t="n">
        <v>0</v>
      </c>
      <c r="N79" s="20" t="n">
        <v>0</v>
      </c>
      <c r="O79" s="18" t="s">
        <v>404</v>
      </c>
      <c r="P79" s="20" t="s">
        <v>404</v>
      </c>
      <c r="Q79" s="18" t="n">
        <v>0</v>
      </c>
      <c r="R79" s="20" t="n">
        <v>0</v>
      </c>
      <c r="S79" s="18" t="n">
        <v>0</v>
      </c>
      <c r="T79" s="20" t="n">
        <v>0</v>
      </c>
      <c r="U79" s="18" t="n">
        <v>0.82549827</v>
      </c>
      <c r="V79" s="20" t="n">
        <v>0.83341526</v>
      </c>
    </row>
    <row r="80" spans="1:22">
      <c r="A80" s="15" t="s">
        <v>477</v>
      </c>
      <c r="B80" s="17" t="n">
        <v>7841</v>
      </c>
      <c r="C80" s="18">
        <f>(0.0/B80*100)</f>
        <v/>
      </c>
      <c r="D80" s="19" t="n">
        <v>7841</v>
      </c>
      <c r="E80" s="18" t="n">
        <v>23.19290925</v>
      </c>
      <c r="F80" s="20" t="n">
        <v>2.86944009</v>
      </c>
      <c r="G80" s="18" t="n">
        <v>32.38784455</v>
      </c>
      <c r="H80" s="20" t="n">
        <v>3.3944047</v>
      </c>
      <c r="I80" s="18" t="n">
        <v>34.92721862</v>
      </c>
      <c r="J80" s="20" t="n">
        <v>3.46774676</v>
      </c>
      <c r="K80" s="18" t="n">
        <v>9.49202758</v>
      </c>
      <c r="L80" s="20" t="n">
        <v>1.9130636</v>
      </c>
      <c r="M80" s="18" t="n">
        <v>0</v>
      </c>
      <c r="N80" s="20" t="n">
        <v>0</v>
      </c>
      <c r="O80" s="18" t="s">
        <v>404</v>
      </c>
      <c r="P80" s="20" t="s">
        <v>404</v>
      </c>
      <c r="Q80" s="18" t="n">
        <v>0</v>
      </c>
      <c r="R80" s="20" t="n">
        <v>0</v>
      </c>
      <c r="S80" s="18" t="n">
        <v>0</v>
      </c>
      <c r="T80" s="20" t="n">
        <v>0</v>
      </c>
      <c r="U80" s="18" t="n">
        <v>0</v>
      </c>
      <c r="V80" s="20" t="n">
        <v>0</v>
      </c>
    </row>
    <row r="81" spans="1:22">
      <c r="A81" s="21" t="s">
        <v>478</v>
      </c>
      <c r="B81" s="17" t="n">
        <v>8861</v>
      </c>
      <c r="C81" s="18">
        <f>(0.0/B81*100)</f>
        <v/>
      </c>
      <c r="D81" s="19" t="n">
        <v>8861</v>
      </c>
      <c r="E81" s="18" t="n">
        <v>26.87102943</v>
      </c>
      <c r="F81" s="20" t="n">
        <v>3.79483443</v>
      </c>
      <c r="G81" s="18" t="n">
        <v>62.52974793</v>
      </c>
      <c r="H81" s="20" t="n">
        <v>4.08748747</v>
      </c>
      <c r="I81" s="18" t="n">
        <v>9.82273474</v>
      </c>
      <c r="J81" s="20" t="n">
        <v>2.65187269</v>
      </c>
      <c r="K81" s="18" t="n">
        <v>0.75650848</v>
      </c>
      <c r="L81" s="20" t="n">
        <v>0.7482366</v>
      </c>
      <c r="M81" s="18" t="n">
        <v>0</v>
      </c>
      <c r="N81" s="20" t="n">
        <v>0</v>
      </c>
      <c r="O81" s="18" t="s">
        <v>404</v>
      </c>
      <c r="P81" s="20" t="s">
        <v>404</v>
      </c>
      <c r="Q81" s="18" t="n">
        <v>0</v>
      </c>
      <c r="R81" s="20" t="n">
        <v>0</v>
      </c>
      <c r="S81" s="18" t="n">
        <v>0</v>
      </c>
      <c r="T81" s="20" t="n">
        <v>0</v>
      </c>
      <c r="U81" s="18" t="n">
        <v>0.01997943</v>
      </c>
      <c r="V81" s="20" t="n">
        <v>0.00074735</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717</v>
      </c>
    </row>
    <row customHeight="1" ht="30" r="4" spans="1:22">
      <c r="A4" s="6" t="n"/>
      <c r="B4" s="7" t="s">
        <v>385</v>
      </c>
      <c r="C4" s="7" t="s">
        <v>386</v>
      </c>
      <c r="D4" s="8" t="s">
        <v>385</v>
      </c>
      <c r="E4" s="9" t="s">
        <v>624</v>
      </c>
      <c r="F4" s="10" t="n"/>
      <c r="G4" s="9" t="s">
        <v>625</v>
      </c>
      <c r="H4" s="10" t="n"/>
      <c r="I4" s="9" t="s">
        <v>626</v>
      </c>
      <c r="J4" s="10" t="n"/>
      <c r="K4" s="9" t="s">
        <v>627</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18.57422463</v>
      </c>
      <c r="F7" s="20" t="n">
        <v>1.50448654</v>
      </c>
      <c r="G7" s="18" t="n">
        <v>65.62235801999999</v>
      </c>
      <c r="H7" s="20" t="n">
        <v>1.87674595</v>
      </c>
      <c r="I7" s="18" t="n">
        <v>13.03596506</v>
      </c>
      <c r="J7" s="20" t="n">
        <v>1.57695236</v>
      </c>
      <c r="K7" s="18" t="n">
        <v>0.19433298</v>
      </c>
      <c r="L7" s="20" t="n">
        <v>0.01850874</v>
      </c>
      <c r="M7" s="18" t="n">
        <v>0</v>
      </c>
      <c r="N7" s="20" t="n">
        <v>0</v>
      </c>
      <c r="O7" s="18" t="s">
        <v>404</v>
      </c>
      <c r="P7" s="20" t="s">
        <v>404</v>
      </c>
      <c r="Q7" s="18" t="n">
        <v>0</v>
      </c>
      <c r="R7" s="20" t="n">
        <v>0</v>
      </c>
      <c r="S7" s="18" t="n">
        <v>0</v>
      </c>
      <c r="T7" s="20" t="n">
        <v>0</v>
      </c>
      <c r="U7" s="18" t="n">
        <v>2.5731193</v>
      </c>
      <c r="V7" s="20" t="n">
        <v>0.65158978</v>
      </c>
    </row>
    <row r="8" spans="1:22">
      <c r="A8" s="15" t="s">
        <v>405</v>
      </c>
      <c r="B8" s="17" t="n">
        <v>7007</v>
      </c>
      <c r="C8" s="18">
        <f>(0.0/B8*100)</f>
        <v/>
      </c>
      <c r="D8" s="19" t="n">
        <v>7007</v>
      </c>
      <c r="E8" s="18" t="n">
        <v>40.19324403</v>
      </c>
      <c r="F8" s="20" t="n">
        <v>3.44516388</v>
      </c>
      <c r="G8" s="18" t="n">
        <v>49.1491579</v>
      </c>
      <c r="H8" s="20" t="n">
        <v>3.22675661</v>
      </c>
      <c r="I8" s="18" t="n">
        <v>5.98089863</v>
      </c>
      <c r="J8" s="20" t="n">
        <v>1.90906156</v>
      </c>
      <c r="K8" s="18" t="n">
        <v>0.55433405</v>
      </c>
      <c r="L8" s="20" t="n">
        <v>0.42645147</v>
      </c>
      <c r="M8" s="18" t="n">
        <v>0</v>
      </c>
      <c r="N8" s="20" t="n">
        <v>0</v>
      </c>
      <c r="O8" s="18" t="s">
        <v>404</v>
      </c>
      <c r="P8" s="20" t="s">
        <v>404</v>
      </c>
      <c r="Q8" s="18" t="n">
        <v>0</v>
      </c>
      <c r="R8" s="20" t="n">
        <v>0</v>
      </c>
      <c r="S8" s="18" t="n">
        <v>0</v>
      </c>
      <c r="T8" s="20" t="n">
        <v>0</v>
      </c>
      <c r="U8" s="18" t="n">
        <v>4.12236539</v>
      </c>
      <c r="V8" s="20" t="n">
        <v>1.11407667</v>
      </c>
    </row>
    <row r="9" spans="1:22">
      <c r="A9" s="15" t="s">
        <v>406</v>
      </c>
      <c r="B9" s="17" t="n">
        <v>9651</v>
      </c>
      <c r="C9" s="18">
        <f>(200.0/B9*100)</f>
        <v/>
      </c>
      <c r="D9" s="19" t="n">
        <v>9451</v>
      </c>
      <c r="E9" s="18" t="n">
        <v>13.41101277</v>
      </c>
      <c r="F9" s="20" t="n">
        <v>1.79347844</v>
      </c>
      <c r="G9" s="18" t="n">
        <v>56.91539599</v>
      </c>
      <c r="H9" s="20" t="n">
        <v>2.98312871</v>
      </c>
      <c r="I9" s="18" t="n">
        <v>18.37426732</v>
      </c>
      <c r="J9" s="20" t="n">
        <v>2.43496223</v>
      </c>
      <c r="K9" s="18" t="n">
        <v>1.5763011</v>
      </c>
      <c r="L9" s="20" t="n">
        <v>0.80405815</v>
      </c>
      <c r="M9" s="18" t="n">
        <v>0</v>
      </c>
      <c r="N9" s="20" t="n">
        <v>0</v>
      </c>
      <c r="O9" s="18" t="s">
        <v>404</v>
      </c>
      <c r="P9" s="20" t="s">
        <v>404</v>
      </c>
      <c r="Q9" s="18" t="n">
        <v>0</v>
      </c>
      <c r="R9" s="20" t="n">
        <v>0</v>
      </c>
      <c r="S9" s="18" t="n">
        <v>0</v>
      </c>
      <c r="T9" s="20" t="n">
        <v>0</v>
      </c>
      <c r="U9" s="18" t="n">
        <v>9.72302283</v>
      </c>
      <c r="V9" s="20" t="n">
        <v>1.98851898</v>
      </c>
    </row>
    <row r="10" spans="1:22">
      <c r="A10" s="15" t="s">
        <v>407</v>
      </c>
      <c r="B10" s="17" t="n">
        <v>20058</v>
      </c>
      <c r="C10" s="18">
        <f>(3134.0/B10*100)</f>
        <v/>
      </c>
      <c r="D10" s="19" t="n">
        <v>16924</v>
      </c>
      <c r="E10" s="18" t="n">
        <v>24.89929269</v>
      </c>
      <c r="F10" s="20" t="n">
        <v>2.04886481</v>
      </c>
      <c r="G10" s="18" t="n">
        <v>63.96057387</v>
      </c>
      <c r="H10" s="20" t="n">
        <v>2.68714365</v>
      </c>
      <c r="I10" s="18" t="n">
        <v>9.170767469999999</v>
      </c>
      <c r="J10" s="20" t="n">
        <v>1.82377298</v>
      </c>
      <c r="K10" s="18" t="n">
        <v>0.01829722</v>
      </c>
      <c r="L10" s="20" t="n">
        <v>0.01289885</v>
      </c>
      <c r="M10" s="18" t="n">
        <v>0</v>
      </c>
      <c r="N10" s="20" t="n">
        <v>0</v>
      </c>
      <c r="O10" s="18" t="s">
        <v>404</v>
      </c>
      <c r="P10" s="20" t="s">
        <v>404</v>
      </c>
      <c r="Q10" s="18" t="n">
        <v>0</v>
      </c>
      <c r="R10" s="20" t="n">
        <v>0</v>
      </c>
      <c r="S10" s="18" t="n">
        <v>0</v>
      </c>
      <c r="T10" s="20" t="n">
        <v>0</v>
      </c>
      <c r="U10" s="18" t="n">
        <v>1.95106875</v>
      </c>
      <c r="V10" s="20" t="n">
        <v>0.57839951</v>
      </c>
    </row>
    <row r="11" spans="1:22">
      <c r="A11" s="15" t="s">
        <v>408</v>
      </c>
      <c r="B11" s="17" t="n">
        <v>7053</v>
      </c>
      <c r="C11" s="18">
        <f>(212.0/B11*100)</f>
        <v/>
      </c>
      <c r="D11" s="19" t="n">
        <v>6841</v>
      </c>
      <c r="E11" s="18" t="n">
        <v>18.75550691</v>
      </c>
      <c r="F11" s="20" t="n">
        <v>2.71364442</v>
      </c>
      <c r="G11" s="18" t="n">
        <v>50.6656483</v>
      </c>
      <c r="H11" s="20" t="n">
        <v>3.84732059</v>
      </c>
      <c r="I11" s="18" t="n">
        <v>24.64646806</v>
      </c>
      <c r="J11" s="20" t="n">
        <v>3.78134603</v>
      </c>
      <c r="K11" s="18" t="n">
        <v>4.25977683</v>
      </c>
      <c r="L11" s="20" t="n">
        <v>1.52401858</v>
      </c>
      <c r="M11" s="18" t="n">
        <v>0</v>
      </c>
      <c r="N11" s="20" t="n">
        <v>0</v>
      </c>
      <c r="O11" s="18" t="s">
        <v>404</v>
      </c>
      <c r="P11" s="20" t="s">
        <v>404</v>
      </c>
      <c r="Q11" s="18" t="n">
        <v>0</v>
      </c>
      <c r="R11" s="20" t="n">
        <v>0</v>
      </c>
      <c r="S11" s="18" t="n">
        <v>0</v>
      </c>
      <c r="T11" s="20" t="n">
        <v>0</v>
      </c>
      <c r="U11" s="18" t="n">
        <v>1.67259989</v>
      </c>
      <c r="V11" s="20" t="n">
        <v>1.26331347</v>
      </c>
    </row>
    <row r="12" spans="1:22">
      <c r="A12" s="15" t="s">
        <v>409</v>
      </c>
      <c r="B12" s="17" t="n">
        <v>6894</v>
      </c>
      <c r="C12" s="18">
        <f>(106.0/B12*100)</f>
        <v/>
      </c>
      <c r="D12" s="19" t="n">
        <v>6788</v>
      </c>
      <c r="E12" s="18" t="n">
        <v>50.91815629</v>
      </c>
      <c r="F12" s="20" t="n">
        <v>2.89640662</v>
      </c>
      <c r="G12" s="18" t="n">
        <v>44.6065003</v>
      </c>
      <c r="H12" s="20" t="n">
        <v>2.81715473</v>
      </c>
      <c r="I12" s="18" t="n">
        <v>4.06921386</v>
      </c>
      <c r="J12" s="20" t="n">
        <v>1.45452751</v>
      </c>
      <c r="K12" s="18" t="n">
        <v>0</v>
      </c>
      <c r="L12" s="20" t="n">
        <v>0</v>
      </c>
      <c r="M12" s="18" t="n">
        <v>0</v>
      </c>
      <c r="N12" s="20" t="n">
        <v>0</v>
      </c>
      <c r="O12" s="18" t="s">
        <v>404</v>
      </c>
      <c r="P12" s="20" t="s">
        <v>404</v>
      </c>
      <c r="Q12" s="18" t="n">
        <v>0</v>
      </c>
      <c r="R12" s="20" t="n">
        <v>0</v>
      </c>
      <c r="S12" s="18" t="n">
        <v>0</v>
      </c>
      <c r="T12" s="20" t="n">
        <v>0</v>
      </c>
      <c r="U12" s="18" t="n">
        <v>0.40612955</v>
      </c>
      <c r="V12" s="20" t="n">
        <v>0.36544958</v>
      </c>
    </row>
    <row r="13" spans="1:22">
      <c r="A13" s="15" t="s">
        <v>410</v>
      </c>
      <c r="B13" s="17" t="n">
        <v>7161</v>
      </c>
      <c r="C13" s="18">
        <f>(1175.0/B13*100)</f>
        <v/>
      </c>
      <c r="D13" s="19" t="n">
        <v>5986</v>
      </c>
      <c r="E13" s="18" t="n">
        <v>36.20487392</v>
      </c>
      <c r="F13" s="20" t="n">
        <v>3.13742808</v>
      </c>
      <c r="G13" s="18" t="n">
        <v>51.12670622</v>
      </c>
      <c r="H13" s="20" t="n">
        <v>3.52503017</v>
      </c>
      <c r="I13" s="18" t="n">
        <v>6.65901082</v>
      </c>
      <c r="J13" s="20" t="n">
        <v>1.65335274</v>
      </c>
      <c r="K13" s="18" t="n">
        <v>0.6262851</v>
      </c>
      <c r="L13" s="20" t="n">
        <v>0.60116936</v>
      </c>
      <c r="M13" s="18" t="n">
        <v>0</v>
      </c>
      <c r="N13" s="20" t="n">
        <v>0</v>
      </c>
      <c r="O13" s="18" t="s">
        <v>404</v>
      </c>
      <c r="P13" s="20" t="s">
        <v>404</v>
      </c>
      <c r="Q13" s="18" t="n">
        <v>0</v>
      </c>
      <c r="R13" s="20" t="n">
        <v>0</v>
      </c>
      <c r="S13" s="18" t="n">
        <v>0</v>
      </c>
      <c r="T13" s="20" t="n">
        <v>0</v>
      </c>
      <c r="U13" s="18" t="n">
        <v>5.38312395</v>
      </c>
      <c r="V13" s="20" t="n">
        <v>1.5518554</v>
      </c>
    </row>
    <row r="14" spans="1:22">
      <c r="A14" s="15" t="s">
        <v>411</v>
      </c>
      <c r="B14" s="17" t="n">
        <v>5587</v>
      </c>
      <c r="C14" s="18">
        <f>(0.0/B14*100)</f>
        <v/>
      </c>
      <c r="D14" s="19" t="n">
        <v>5587</v>
      </c>
      <c r="E14" s="18" t="n">
        <v>45.65487687</v>
      </c>
      <c r="F14" s="20" t="n">
        <v>2.65398741</v>
      </c>
      <c r="G14" s="18" t="n">
        <v>48.59333405</v>
      </c>
      <c r="H14" s="20" t="n">
        <v>2.68340778</v>
      </c>
      <c r="I14" s="18" t="n">
        <v>5.75178908</v>
      </c>
      <c r="J14" s="20" t="n">
        <v>1.2255143</v>
      </c>
      <c r="K14" s="18" t="n">
        <v>0</v>
      </c>
      <c r="L14" s="20" t="n">
        <v>0</v>
      </c>
      <c r="M14" s="18" t="n">
        <v>0</v>
      </c>
      <c r="N14" s="20" t="n">
        <v>0</v>
      </c>
      <c r="O14" s="18" t="s">
        <v>404</v>
      </c>
      <c r="P14" s="20" t="s">
        <v>404</v>
      </c>
      <c r="Q14" s="18" t="n">
        <v>0</v>
      </c>
      <c r="R14" s="20" t="n">
        <v>0</v>
      </c>
      <c r="S14" s="18" t="n">
        <v>0</v>
      </c>
      <c r="T14" s="20" t="n">
        <v>0</v>
      </c>
      <c r="U14" s="18" t="n">
        <v>0</v>
      </c>
      <c r="V14" s="20" t="n">
        <v>0</v>
      </c>
    </row>
    <row r="15" spans="1:22">
      <c r="A15" s="15" t="s">
        <v>412</v>
      </c>
      <c r="B15" s="17" t="n">
        <v>5882</v>
      </c>
      <c r="C15" s="18">
        <f>(0.0/B15*100)</f>
        <v/>
      </c>
      <c r="D15" s="19" t="n">
        <v>5882</v>
      </c>
      <c r="E15" s="18" t="n">
        <v>35.03563126</v>
      </c>
      <c r="F15" s="20" t="n">
        <v>4.03972141</v>
      </c>
      <c r="G15" s="18" t="n">
        <v>56.0728225</v>
      </c>
      <c r="H15" s="20" t="n">
        <v>4.28182046</v>
      </c>
      <c r="I15" s="18" t="n">
        <v>6.17100797</v>
      </c>
      <c r="J15" s="20" t="n">
        <v>1.81465359</v>
      </c>
      <c r="K15" s="18" t="n">
        <v>0.06532414</v>
      </c>
      <c r="L15" s="20" t="n">
        <v>0.06470429</v>
      </c>
      <c r="M15" s="18" t="n">
        <v>0</v>
      </c>
      <c r="N15" s="20" t="n">
        <v>0</v>
      </c>
      <c r="O15" s="18" t="s">
        <v>404</v>
      </c>
      <c r="P15" s="20" t="s">
        <v>404</v>
      </c>
      <c r="Q15" s="18" t="n">
        <v>0</v>
      </c>
      <c r="R15" s="20" t="n">
        <v>0</v>
      </c>
      <c r="S15" s="18" t="n">
        <v>0</v>
      </c>
      <c r="T15" s="20" t="n">
        <v>0</v>
      </c>
      <c r="U15" s="18" t="n">
        <v>2.65521414</v>
      </c>
      <c r="V15" s="20" t="n">
        <v>1.3015152</v>
      </c>
    </row>
    <row r="16" spans="1:22">
      <c r="A16" s="15" t="s">
        <v>413</v>
      </c>
      <c r="B16" s="17" t="n">
        <v>6108</v>
      </c>
      <c r="C16" s="18">
        <f>(495.0/B16*100)</f>
        <v/>
      </c>
      <c r="D16" s="19" t="n">
        <v>5613</v>
      </c>
      <c r="E16" s="18" t="n">
        <v>20.56364024</v>
      </c>
      <c r="F16" s="20" t="n">
        <v>2.95897996</v>
      </c>
      <c r="G16" s="18" t="n">
        <v>56.98218674</v>
      </c>
      <c r="H16" s="20" t="n">
        <v>3.14758762</v>
      </c>
      <c r="I16" s="18" t="n">
        <v>19.03541459</v>
      </c>
      <c r="J16" s="20" t="n">
        <v>2.86233202</v>
      </c>
      <c r="K16" s="18" t="n">
        <v>0</v>
      </c>
      <c r="L16" s="20" t="n">
        <v>0</v>
      </c>
      <c r="M16" s="18" t="n">
        <v>0</v>
      </c>
      <c r="N16" s="20" t="n">
        <v>0</v>
      </c>
      <c r="O16" s="18" t="s">
        <v>404</v>
      </c>
      <c r="P16" s="20" t="s">
        <v>404</v>
      </c>
      <c r="Q16" s="18" t="n">
        <v>0</v>
      </c>
      <c r="R16" s="20" t="n">
        <v>0</v>
      </c>
      <c r="S16" s="18" t="n">
        <v>0</v>
      </c>
      <c r="T16" s="20" t="n">
        <v>0</v>
      </c>
      <c r="U16" s="18" t="n">
        <v>3.41875843</v>
      </c>
      <c r="V16" s="20" t="n">
        <v>1.16618199</v>
      </c>
    </row>
    <row r="17" spans="1:22">
      <c r="A17" s="15" t="s">
        <v>414</v>
      </c>
      <c r="B17" s="17" t="n">
        <v>6504</v>
      </c>
      <c r="C17" s="18">
        <f>(1325.0/B17*100)</f>
        <v/>
      </c>
      <c r="D17" s="19" t="n">
        <v>5179</v>
      </c>
      <c r="E17" s="18" t="n">
        <v>9.600529420000001</v>
      </c>
      <c r="F17" s="20" t="n">
        <v>1.76848655</v>
      </c>
      <c r="G17" s="18" t="n">
        <v>75.49513707</v>
      </c>
      <c r="H17" s="20" t="n">
        <v>3.15570366</v>
      </c>
      <c r="I17" s="18" t="n">
        <v>9.16671171</v>
      </c>
      <c r="J17" s="20" t="n">
        <v>2.16815566</v>
      </c>
      <c r="K17" s="18" t="n">
        <v>0</v>
      </c>
      <c r="L17" s="20" t="n">
        <v>0</v>
      </c>
      <c r="M17" s="18" t="n">
        <v>0</v>
      </c>
      <c r="N17" s="20" t="n">
        <v>0</v>
      </c>
      <c r="O17" s="18" t="s">
        <v>404</v>
      </c>
      <c r="P17" s="20" t="s">
        <v>404</v>
      </c>
      <c r="Q17" s="18" t="n">
        <v>0</v>
      </c>
      <c r="R17" s="20" t="n">
        <v>0</v>
      </c>
      <c r="S17" s="18" t="n">
        <v>0</v>
      </c>
      <c r="T17" s="20" t="n">
        <v>0</v>
      </c>
      <c r="U17" s="18" t="n">
        <v>5.7376218</v>
      </c>
      <c r="V17" s="20" t="n">
        <v>1.53531858</v>
      </c>
    </row>
    <row r="18" spans="1:22">
      <c r="A18" s="15" t="s">
        <v>415</v>
      </c>
      <c r="B18" s="17" t="n">
        <v>5532</v>
      </c>
      <c r="C18" s="18">
        <f>(0.0/B18*100)</f>
        <v/>
      </c>
      <c r="D18" s="19" t="n">
        <v>5532</v>
      </c>
      <c r="E18" s="18" t="n">
        <v>59.80084892</v>
      </c>
      <c r="F18" s="20" t="n">
        <v>3.94396662</v>
      </c>
      <c r="G18" s="18" t="n">
        <v>32.59369505</v>
      </c>
      <c r="H18" s="20" t="n">
        <v>3.61755796</v>
      </c>
      <c r="I18" s="18" t="n">
        <v>4.7979632</v>
      </c>
      <c r="J18" s="20" t="n">
        <v>1.6288775</v>
      </c>
      <c r="K18" s="18" t="n">
        <v>1.41069229</v>
      </c>
      <c r="L18" s="20" t="n">
        <v>0.91711273</v>
      </c>
      <c r="M18" s="18" t="n">
        <v>0</v>
      </c>
      <c r="N18" s="20" t="n">
        <v>0</v>
      </c>
      <c r="O18" s="18" t="s">
        <v>404</v>
      </c>
      <c r="P18" s="20" t="s">
        <v>404</v>
      </c>
      <c r="Q18" s="18" t="n">
        <v>0</v>
      </c>
      <c r="R18" s="20" t="n">
        <v>0</v>
      </c>
      <c r="S18" s="18" t="n">
        <v>0</v>
      </c>
      <c r="T18" s="20" t="n">
        <v>0</v>
      </c>
      <c r="U18" s="18" t="n">
        <v>1.39680054</v>
      </c>
      <c r="V18" s="20" t="n">
        <v>0.78955167</v>
      </c>
    </row>
    <row r="19" spans="1:22">
      <c r="A19" s="15" t="s">
        <v>416</v>
      </c>
      <c r="B19" s="17" t="n">
        <v>5658</v>
      </c>
      <c r="C19" s="18">
        <f>(327.0/B19*100)</f>
        <v/>
      </c>
      <c r="D19" s="19" t="n">
        <v>5331</v>
      </c>
      <c r="E19" s="18" t="n">
        <v>62.80438498</v>
      </c>
      <c r="F19" s="20" t="n">
        <v>3.27927973</v>
      </c>
      <c r="G19" s="18" t="n">
        <v>31.43169808</v>
      </c>
      <c r="H19" s="20" t="n">
        <v>3.21882681</v>
      </c>
      <c r="I19" s="18" t="n">
        <v>4.82908764</v>
      </c>
      <c r="J19" s="20" t="n">
        <v>1.47259733</v>
      </c>
      <c r="K19" s="18" t="n">
        <v>0</v>
      </c>
      <c r="L19" s="20" t="n">
        <v>0</v>
      </c>
      <c r="M19" s="18" t="n">
        <v>0</v>
      </c>
      <c r="N19" s="20" t="n">
        <v>0</v>
      </c>
      <c r="O19" s="18" t="s">
        <v>404</v>
      </c>
      <c r="P19" s="20" t="s">
        <v>404</v>
      </c>
      <c r="Q19" s="18" t="n">
        <v>0</v>
      </c>
      <c r="R19" s="20" t="n">
        <v>0</v>
      </c>
      <c r="S19" s="18" t="n">
        <v>0</v>
      </c>
      <c r="T19" s="20" t="n">
        <v>0</v>
      </c>
      <c r="U19" s="18" t="n">
        <v>0.9348293</v>
      </c>
      <c r="V19" s="20" t="n">
        <v>0.62505408</v>
      </c>
    </row>
    <row r="20" spans="1:22">
      <c r="A20" s="15" t="s">
        <v>417</v>
      </c>
      <c r="B20" s="17" t="n">
        <v>3371</v>
      </c>
      <c r="C20" s="18">
        <f>(24.0/B20*100)</f>
        <v/>
      </c>
      <c r="D20" s="19" t="n">
        <v>3347</v>
      </c>
      <c r="E20" s="18" t="n">
        <v>24.01092005</v>
      </c>
      <c r="F20" s="20" t="n">
        <v>0.28579444</v>
      </c>
      <c r="G20" s="18" t="n">
        <v>60.74858321</v>
      </c>
      <c r="H20" s="20" t="n">
        <v>0.29694841</v>
      </c>
      <c r="I20" s="18" t="n">
        <v>11.83701156</v>
      </c>
      <c r="J20" s="20" t="n">
        <v>0.15153032</v>
      </c>
      <c r="K20" s="18" t="n">
        <v>0</v>
      </c>
      <c r="L20" s="20" t="n">
        <v>0</v>
      </c>
      <c r="M20" s="18" t="n">
        <v>0</v>
      </c>
      <c r="N20" s="20" t="n">
        <v>0</v>
      </c>
      <c r="O20" s="18" t="s">
        <v>404</v>
      </c>
      <c r="P20" s="20" t="s">
        <v>404</v>
      </c>
      <c r="Q20" s="18" t="n">
        <v>0</v>
      </c>
      <c r="R20" s="20" t="n">
        <v>0</v>
      </c>
      <c r="S20" s="18" t="n">
        <v>0</v>
      </c>
      <c r="T20" s="20" t="n">
        <v>0</v>
      </c>
      <c r="U20" s="18" t="n">
        <v>3.40348518</v>
      </c>
      <c r="V20" s="20" t="n">
        <v>0.10847188</v>
      </c>
    </row>
    <row r="21" spans="1:22">
      <c r="A21" s="15" t="s">
        <v>418</v>
      </c>
      <c r="B21" s="17" t="n">
        <v>5741</v>
      </c>
      <c r="C21" s="18">
        <f>(0.0/B21*100)</f>
        <v/>
      </c>
      <c r="D21" s="19" t="n">
        <v>5741</v>
      </c>
      <c r="E21" s="18" t="n">
        <v>17.30187546</v>
      </c>
      <c r="F21" s="20" t="n">
        <v>2.9401575</v>
      </c>
      <c r="G21" s="18" t="n">
        <v>67.06752658000001</v>
      </c>
      <c r="H21" s="20" t="n">
        <v>3.4514761</v>
      </c>
      <c r="I21" s="18" t="n">
        <v>6.65824675</v>
      </c>
      <c r="J21" s="20" t="n">
        <v>2.07464353</v>
      </c>
      <c r="K21" s="18" t="n">
        <v>0.68334662</v>
      </c>
      <c r="L21" s="20" t="n">
        <v>0.67210309</v>
      </c>
      <c r="M21" s="18" t="n">
        <v>0</v>
      </c>
      <c r="N21" s="20" t="n">
        <v>0</v>
      </c>
      <c r="O21" s="18" t="s">
        <v>404</v>
      </c>
      <c r="P21" s="20" t="s">
        <v>404</v>
      </c>
      <c r="Q21" s="18" t="n">
        <v>0</v>
      </c>
      <c r="R21" s="20" t="n">
        <v>0</v>
      </c>
      <c r="S21" s="18" t="n">
        <v>0</v>
      </c>
      <c r="T21" s="20" t="n">
        <v>0</v>
      </c>
      <c r="U21" s="18" t="n">
        <v>8.28900458</v>
      </c>
      <c r="V21" s="20" t="n">
        <v>2.11485854</v>
      </c>
    </row>
    <row r="22" spans="1:22">
      <c r="A22" s="15" t="s">
        <v>419</v>
      </c>
      <c r="B22" s="17" t="n">
        <v>6598</v>
      </c>
      <c r="C22" s="18">
        <f>(0.0/B22*100)</f>
        <v/>
      </c>
      <c r="D22" s="19" t="n">
        <v>6598</v>
      </c>
      <c r="E22" s="18" t="n">
        <v>22.9021493</v>
      </c>
      <c r="F22" s="20" t="n">
        <v>3.40420125</v>
      </c>
      <c r="G22" s="18" t="n">
        <v>62.28339258</v>
      </c>
      <c r="H22" s="20" t="n">
        <v>4.09761791</v>
      </c>
      <c r="I22" s="18" t="n">
        <v>12.17175157</v>
      </c>
      <c r="J22" s="20" t="n">
        <v>2.78846785</v>
      </c>
      <c r="K22" s="18" t="n">
        <v>0.88811315</v>
      </c>
      <c r="L22" s="20" t="n">
        <v>0.6351602</v>
      </c>
      <c r="M22" s="18" t="n">
        <v>0</v>
      </c>
      <c r="N22" s="20" t="n">
        <v>0</v>
      </c>
      <c r="O22" s="18" t="s">
        <v>404</v>
      </c>
      <c r="P22" s="20" t="s">
        <v>404</v>
      </c>
      <c r="Q22" s="18" t="n">
        <v>0</v>
      </c>
      <c r="R22" s="20" t="n">
        <v>0</v>
      </c>
      <c r="S22" s="18" t="n">
        <v>0</v>
      </c>
      <c r="T22" s="20" t="n">
        <v>0</v>
      </c>
      <c r="U22" s="18" t="n">
        <v>1.7545934</v>
      </c>
      <c r="V22" s="20" t="n">
        <v>1.05096</v>
      </c>
    </row>
    <row r="23" spans="1:22">
      <c r="A23" s="15" t="s">
        <v>420</v>
      </c>
      <c r="B23" s="17" t="n">
        <v>11583</v>
      </c>
      <c r="C23" s="18">
        <f>(3194.0/B23*100)</f>
        <v/>
      </c>
      <c r="D23" s="19" t="n">
        <v>8389</v>
      </c>
      <c r="E23" s="18" t="n">
        <v>18.89426643</v>
      </c>
      <c r="F23" s="20" t="n">
        <v>2.75467499</v>
      </c>
      <c r="G23" s="18" t="n">
        <v>54.09441699</v>
      </c>
      <c r="H23" s="20" t="n">
        <v>3.98357112</v>
      </c>
      <c r="I23" s="18" t="n">
        <v>19.89247175</v>
      </c>
      <c r="J23" s="20" t="n">
        <v>3.09240865</v>
      </c>
      <c r="K23" s="18" t="n">
        <v>2.09985827</v>
      </c>
      <c r="L23" s="20" t="n">
        <v>1.11174758</v>
      </c>
      <c r="M23" s="18" t="n">
        <v>0</v>
      </c>
      <c r="N23" s="20" t="n">
        <v>0</v>
      </c>
      <c r="O23" s="18" t="s">
        <v>404</v>
      </c>
      <c r="P23" s="20" t="s">
        <v>404</v>
      </c>
      <c r="Q23" s="18" t="n">
        <v>0</v>
      </c>
      <c r="R23" s="20" t="n">
        <v>0</v>
      </c>
      <c r="S23" s="18" t="n">
        <v>0</v>
      </c>
      <c r="T23" s="20" t="n">
        <v>0</v>
      </c>
      <c r="U23" s="18" t="n">
        <v>5.01898656</v>
      </c>
      <c r="V23" s="20" t="n">
        <v>1.68481083</v>
      </c>
    </row>
    <row r="24" spans="1:22">
      <c r="A24" s="15" t="s">
        <v>421</v>
      </c>
      <c r="B24" s="17" t="n">
        <v>6647</v>
      </c>
      <c r="C24" s="18">
        <f>(0.0/B24*100)</f>
        <v/>
      </c>
      <c r="D24" s="19" t="n">
        <v>6647</v>
      </c>
      <c r="E24" s="18" t="n">
        <v>8.561559170000001</v>
      </c>
      <c r="F24" s="20" t="n">
        <v>2.26466267</v>
      </c>
      <c r="G24" s="18" t="n">
        <v>62.63416859</v>
      </c>
      <c r="H24" s="20" t="n">
        <v>3.20406918</v>
      </c>
      <c r="I24" s="18" t="n">
        <v>27.71783498</v>
      </c>
      <c r="J24" s="20" t="n">
        <v>2.8630039</v>
      </c>
      <c r="K24" s="18" t="n">
        <v>1.08643725</v>
      </c>
      <c r="L24" s="20" t="n">
        <v>0.76304159</v>
      </c>
      <c r="M24" s="18" t="n">
        <v>0</v>
      </c>
      <c r="N24" s="20" t="n">
        <v>0</v>
      </c>
      <c r="O24" s="18" t="s">
        <v>404</v>
      </c>
      <c r="P24" s="20" t="s">
        <v>404</v>
      </c>
      <c r="Q24" s="18" t="n">
        <v>0</v>
      </c>
      <c r="R24" s="20" t="n">
        <v>0</v>
      </c>
      <c r="S24" s="18" t="n">
        <v>0</v>
      </c>
      <c r="T24" s="20" t="n">
        <v>0</v>
      </c>
      <c r="U24" s="18" t="n">
        <v>0</v>
      </c>
      <c r="V24" s="20" t="n">
        <v>0</v>
      </c>
    </row>
    <row r="25" spans="1:22">
      <c r="A25" s="15" t="s">
        <v>422</v>
      </c>
      <c r="B25" s="17" t="n">
        <v>5581</v>
      </c>
      <c r="C25" s="18">
        <f>(0.0/B25*100)</f>
        <v/>
      </c>
      <c r="D25" s="19" t="n">
        <v>5581</v>
      </c>
      <c r="E25" s="18" t="n">
        <v>38.5735801</v>
      </c>
      <c r="F25" s="20" t="n">
        <v>3.95609648</v>
      </c>
      <c r="G25" s="18" t="n">
        <v>50.52202379</v>
      </c>
      <c r="H25" s="20" t="n">
        <v>4.13592908</v>
      </c>
      <c r="I25" s="18" t="n">
        <v>9.15294033</v>
      </c>
      <c r="J25" s="20" t="n">
        <v>2.214156</v>
      </c>
      <c r="K25" s="18" t="n">
        <v>1.08966961</v>
      </c>
      <c r="L25" s="20" t="n">
        <v>0.78077169</v>
      </c>
      <c r="M25" s="18" t="n">
        <v>0</v>
      </c>
      <c r="N25" s="20" t="n">
        <v>0</v>
      </c>
      <c r="O25" s="18" t="s">
        <v>404</v>
      </c>
      <c r="P25" s="20" t="s">
        <v>404</v>
      </c>
      <c r="Q25" s="18" t="n">
        <v>0</v>
      </c>
      <c r="R25" s="20" t="n">
        <v>0</v>
      </c>
      <c r="S25" s="18" t="n">
        <v>0</v>
      </c>
      <c r="T25" s="20" t="n">
        <v>0</v>
      </c>
      <c r="U25" s="18" t="n">
        <v>0.66178617</v>
      </c>
      <c r="V25" s="20" t="n">
        <v>0.66190471</v>
      </c>
    </row>
    <row r="26" spans="1:22">
      <c r="A26" s="15" t="s">
        <v>423</v>
      </c>
      <c r="B26" s="17" t="n">
        <v>4869</v>
      </c>
      <c r="C26" s="18">
        <f>(11.0/B26*100)</f>
        <v/>
      </c>
      <c r="D26" s="19" t="n">
        <v>4858</v>
      </c>
      <c r="E26" s="18" t="n">
        <v>41.41966673</v>
      </c>
      <c r="F26" s="20" t="n">
        <v>3.17461425</v>
      </c>
      <c r="G26" s="18" t="n">
        <v>53.20262064</v>
      </c>
      <c r="H26" s="20" t="n">
        <v>3.05960445</v>
      </c>
      <c r="I26" s="18" t="n">
        <v>3.19885757</v>
      </c>
      <c r="J26" s="20" t="n">
        <v>0.66150875</v>
      </c>
      <c r="K26" s="18" t="n">
        <v>0.91306074</v>
      </c>
      <c r="L26" s="20" t="n">
        <v>0.58079001</v>
      </c>
      <c r="M26" s="18" t="n">
        <v>0</v>
      </c>
      <c r="N26" s="20" t="n">
        <v>0</v>
      </c>
      <c r="O26" s="18" t="s">
        <v>404</v>
      </c>
      <c r="P26" s="20" t="s">
        <v>404</v>
      </c>
      <c r="Q26" s="18" t="n">
        <v>0</v>
      </c>
      <c r="R26" s="20" t="n">
        <v>0</v>
      </c>
      <c r="S26" s="18" t="n">
        <v>0</v>
      </c>
      <c r="T26" s="20" t="n">
        <v>0</v>
      </c>
      <c r="U26" s="18" t="n">
        <v>1.26579433</v>
      </c>
      <c r="V26" s="20" t="n">
        <v>0.7439225900000001</v>
      </c>
    </row>
    <row r="27" spans="1:22">
      <c r="A27" s="15" t="s">
        <v>424</v>
      </c>
      <c r="B27" s="17" t="n">
        <v>5299</v>
      </c>
      <c r="C27" s="18">
        <f>(0.0/B27*100)</f>
        <v/>
      </c>
      <c r="D27" s="19" t="n">
        <v>5299</v>
      </c>
      <c r="E27" s="18" t="n">
        <v>21.9590636</v>
      </c>
      <c r="F27" s="20" t="n">
        <v>0.09793634</v>
      </c>
      <c r="G27" s="18" t="n">
        <v>75.58305432</v>
      </c>
      <c r="H27" s="20" t="n">
        <v>0.09565555000000001</v>
      </c>
      <c r="I27" s="18" t="n">
        <v>2.45788208</v>
      </c>
      <c r="J27" s="20" t="n">
        <v>0.01732741</v>
      </c>
      <c r="K27" s="18" t="n">
        <v>0</v>
      </c>
      <c r="L27" s="20" t="n">
        <v>0</v>
      </c>
      <c r="M27" s="18" t="n">
        <v>0</v>
      </c>
      <c r="N27" s="20" t="n">
        <v>0</v>
      </c>
      <c r="O27" s="18" t="s">
        <v>404</v>
      </c>
      <c r="P27" s="20" t="s">
        <v>404</v>
      </c>
      <c r="Q27" s="18" t="n">
        <v>0</v>
      </c>
      <c r="R27" s="20" t="n">
        <v>0</v>
      </c>
      <c r="S27" s="18" t="n">
        <v>0</v>
      </c>
      <c r="T27" s="20" t="n">
        <v>0</v>
      </c>
      <c r="U27" s="18" t="n">
        <v>0</v>
      </c>
      <c r="V27" s="20" t="n">
        <v>0</v>
      </c>
    </row>
    <row r="28" spans="1:22">
      <c r="A28" s="15" t="s">
        <v>425</v>
      </c>
      <c r="B28" s="17" t="n">
        <v>7568</v>
      </c>
      <c r="C28" s="18">
        <f>(0.0/B28*100)</f>
        <v/>
      </c>
      <c r="D28" s="19" t="n">
        <v>7568</v>
      </c>
      <c r="E28" s="18" t="n">
        <v>32.90116599</v>
      </c>
      <c r="F28" s="20" t="n">
        <v>2.89718346</v>
      </c>
      <c r="G28" s="18" t="n">
        <v>55.35498221</v>
      </c>
      <c r="H28" s="20" t="n">
        <v>3.15662615</v>
      </c>
      <c r="I28" s="18" t="n">
        <v>8.8321282</v>
      </c>
      <c r="J28" s="20" t="n">
        <v>1.99746209</v>
      </c>
      <c r="K28" s="18" t="n">
        <v>1.69219909</v>
      </c>
      <c r="L28" s="20" t="n">
        <v>0.95879961</v>
      </c>
      <c r="M28" s="18" t="n">
        <v>0</v>
      </c>
      <c r="N28" s="20" t="n">
        <v>0</v>
      </c>
      <c r="O28" s="18" t="s">
        <v>404</v>
      </c>
      <c r="P28" s="20" t="s">
        <v>404</v>
      </c>
      <c r="Q28" s="18" t="n">
        <v>0</v>
      </c>
      <c r="R28" s="20" t="n">
        <v>0</v>
      </c>
      <c r="S28" s="18" t="n">
        <v>0</v>
      </c>
      <c r="T28" s="20" t="n">
        <v>0</v>
      </c>
      <c r="U28" s="18" t="n">
        <v>1.21952451</v>
      </c>
      <c r="V28" s="20" t="n">
        <v>0.6624046</v>
      </c>
    </row>
    <row r="29" spans="1:22">
      <c r="A29" s="15" t="s">
        <v>426</v>
      </c>
      <c r="B29" s="17" t="n">
        <v>5385</v>
      </c>
      <c r="C29" s="18">
        <f>(1123.0/B29*100)</f>
        <v/>
      </c>
      <c r="D29" s="19" t="n">
        <v>4262</v>
      </c>
      <c r="E29" s="18" t="n">
        <v>2.65246623</v>
      </c>
      <c r="F29" s="20" t="n">
        <v>1.36313033</v>
      </c>
      <c r="G29" s="18" t="n">
        <v>38.71910737</v>
      </c>
      <c r="H29" s="20" t="n">
        <v>4.70531179</v>
      </c>
      <c r="I29" s="18" t="n">
        <v>27.22693079</v>
      </c>
      <c r="J29" s="20" t="n">
        <v>3.76584532</v>
      </c>
      <c r="K29" s="18" t="n">
        <v>1.49736373</v>
      </c>
      <c r="L29" s="20" t="n">
        <v>1.03746265</v>
      </c>
      <c r="M29" s="18" t="n">
        <v>0</v>
      </c>
      <c r="N29" s="20" t="n">
        <v>0</v>
      </c>
      <c r="O29" s="18" t="s">
        <v>404</v>
      </c>
      <c r="P29" s="20" t="s">
        <v>404</v>
      </c>
      <c r="Q29" s="18" t="n">
        <v>0</v>
      </c>
      <c r="R29" s="20" t="n">
        <v>0</v>
      </c>
      <c r="S29" s="18" t="n">
        <v>0</v>
      </c>
      <c r="T29" s="20" t="n">
        <v>0</v>
      </c>
      <c r="U29" s="18" t="n">
        <v>29.90413188</v>
      </c>
      <c r="V29" s="20" t="n">
        <v>4.40610192</v>
      </c>
    </row>
    <row r="30" spans="1:22">
      <c r="A30" s="15" t="s">
        <v>427</v>
      </c>
      <c r="B30" s="17" t="n">
        <v>4520</v>
      </c>
      <c r="C30" s="18">
        <f>(1105.0/B30*100)</f>
        <v/>
      </c>
      <c r="D30" s="19" t="n">
        <v>3415</v>
      </c>
      <c r="E30" s="18" t="n">
        <v>17.00606905</v>
      </c>
      <c r="F30" s="20" t="n">
        <v>3.19139306</v>
      </c>
      <c r="G30" s="18" t="n">
        <v>73.58079822000001</v>
      </c>
      <c r="H30" s="20" t="n">
        <v>3.40160074</v>
      </c>
      <c r="I30" s="18" t="n">
        <v>8.46654893</v>
      </c>
      <c r="J30" s="20" t="n">
        <v>1.8530106</v>
      </c>
      <c r="K30" s="18" t="n">
        <v>0</v>
      </c>
      <c r="L30" s="20" t="n">
        <v>0</v>
      </c>
      <c r="M30" s="18" t="n">
        <v>0</v>
      </c>
      <c r="N30" s="20" t="n">
        <v>0</v>
      </c>
      <c r="O30" s="18" t="s">
        <v>404</v>
      </c>
      <c r="P30" s="20" t="s">
        <v>404</v>
      </c>
      <c r="Q30" s="18" t="n">
        <v>0</v>
      </c>
      <c r="R30" s="20" t="n">
        <v>0</v>
      </c>
      <c r="S30" s="18" t="n">
        <v>0</v>
      </c>
      <c r="T30" s="20" t="n">
        <v>0</v>
      </c>
      <c r="U30" s="18" t="n">
        <v>0.9465838</v>
      </c>
      <c r="V30" s="20" t="n">
        <v>0.6956874199999999</v>
      </c>
    </row>
    <row r="31" spans="1:22">
      <c r="A31" s="15" t="s">
        <v>428</v>
      </c>
      <c r="B31" s="17" t="n">
        <v>5456</v>
      </c>
      <c r="C31" s="18">
        <f>(502.0/B31*100)</f>
        <v/>
      </c>
      <c r="D31" s="19" t="n">
        <v>4954</v>
      </c>
      <c r="E31" s="18" t="n">
        <v>8.255100280000001</v>
      </c>
      <c r="F31" s="20" t="n">
        <v>1.7917076</v>
      </c>
      <c r="G31" s="18" t="n">
        <v>66.4761524</v>
      </c>
      <c r="H31" s="20" t="n">
        <v>3.05823748</v>
      </c>
      <c r="I31" s="18" t="n">
        <v>13.56801337</v>
      </c>
      <c r="J31" s="20" t="n">
        <v>2.29480667</v>
      </c>
      <c r="K31" s="18" t="n">
        <v>0.51245507</v>
      </c>
      <c r="L31" s="20" t="n">
        <v>0.49309003</v>
      </c>
      <c r="M31" s="18" t="n">
        <v>0</v>
      </c>
      <c r="N31" s="20" t="n">
        <v>0</v>
      </c>
      <c r="O31" s="18" t="s">
        <v>404</v>
      </c>
      <c r="P31" s="20" t="s">
        <v>404</v>
      </c>
      <c r="Q31" s="18" t="n">
        <v>0</v>
      </c>
      <c r="R31" s="20" t="n">
        <v>0</v>
      </c>
      <c r="S31" s="18" t="n">
        <v>0</v>
      </c>
      <c r="T31" s="20" t="n">
        <v>0</v>
      </c>
      <c r="U31" s="18" t="n">
        <v>11.18827888</v>
      </c>
      <c r="V31" s="20" t="n">
        <v>2.15774282</v>
      </c>
    </row>
    <row r="32" spans="1:22">
      <c r="A32" s="15" t="s">
        <v>429</v>
      </c>
      <c r="B32" s="17" t="n">
        <v>4478</v>
      </c>
      <c r="C32" s="18">
        <f>(0.0/B32*100)</f>
        <v/>
      </c>
      <c r="D32" s="19" t="n">
        <v>4478</v>
      </c>
      <c r="E32" s="18" t="n">
        <v>47.78771209</v>
      </c>
      <c r="F32" s="20" t="n">
        <v>3.54133578</v>
      </c>
      <c r="G32" s="18" t="n">
        <v>45.64588285</v>
      </c>
      <c r="H32" s="20" t="n">
        <v>3.77221951</v>
      </c>
      <c r="I32" s="18" t="n">
        <v>5.20110945</v>
      </c>
      <c r="J32" s="20" t="n">
        <v>1.83186619</v>
      </c>
      <c r="K32" s="18" t="n">
        <v>0</v>
      </c>
      <c r="L32" s="20" t="n">
        <v>0</v>
      </c>
      <c r="M32" s="18" t="n">
        <v>0</v>
      </c>
      <c r="N32" s="20" t="n">
        <v>0</v>
      </c>
      <c r="O32" s="18" t="s">
        <v>404</v>
      </c>
      <c r="P32" s="20" t="s">
        <v>404</v>
      </c>
      <c r="Q32" s="18" t="n">
        <v>0</v>
      </c>
      <c r="R32" s="20" t="n">
        <v>0</v>
      </c>
      <c r="S32" s="18" t="n">
        <v>0</v>
      </c>
      <c r="T32" s="20" t="n">
        <v>0</v>
      </c>
      <c r="U32" s="18" t="n">
        <v>1.36529561</v>
      </c>
      <c r="V32" s="20" t="n">
        <v>0.96239477</v>
      </c>
    </row>
    <row r="33" spans="1:22">
      <c r="A33" s="15" t="s">
        <v>430</v>
      </c>
      <c r="B33" s="17" t="n">
        <v>7325</v>
      </c>
      <c r="C33" s="18">
        <f>(29.0/B33*100)</f>
        <v/>
      </c>
      <c r="D33" s="19" t="n">
        <v>7296</v>
      </c>
      <c r="E33" s="18" t="n">
        <v>30.1350848</v>
      </c>
      <c r="F33" s="20" t="n">
        <v>3.38635755</v>
      </c>
      <c r="G33" s="18" t="n">
        <v>61.84945756</v>
      </c>
      <c r="H33" s="20" t="n">
        <v>3.67437601</v>
      </c>
      <c r="I33" s="18" t="n">
        <v>7.6545812</v>
      </c>
      <c r="J33" s="20" t="n">
        <v>2.03435097</v>
      </c>
      <c r="K33" s="18" t="n">
        <v>0.0865747</v>
      </c>
      <c r="L33" s="20" t="n">
        <v>0.00403698</v>
      </c>
      <c r="M33" s="18" t="n">
        <v>0</v>
      </c>
      <c r="N33" s="20" t="n">
        <v>0</v>
      </c>
      <c r="O33" s="18" t="s">
        <v>404</v>
      </c>
      <c r="P33" s="20" t="s">
        <v>404</v>
      </c>
      <c r="Q33" s="18" t="n">
        <v>0</v>
      </c>
      <c r="R33" s="20" t="n">
        <v>0</v>
      </c>
      <c r="S33" s="18" t="n">
        <v>0</v>
      </c>
      <c r="T33" s="20" t="n">
        <v>0</v>
      </c>
      <c r="U33" s="18" t="n">
        <v>0.27430174</v>
      </c>
      <c r="V33" s="20" t="n">
        <v>0.21376447</v>
      </c>
    </row>
    <row r="34" spans="1:22">
      <c r="A34" s="15" t="s">
        <v>431</v>
      </c>
      <c r="B34" s="17" t="n">
        <v>6350</v>
      </c>
      <c r="C34" s="18">
        <f>(0.0/B34*100)</f>
        <v/>
      </c>
      <c r="D34" s="19" t="n">
        <v>6350</v>
      </c>
      <c r="E34" s="18" t="n">
        <v>56.68330882</v>
      </c>
      <c r="F34" s="20" t="n">
        <v>3.54893531</v>
      </c>
      <c r="G34" s="18" t="n">
        <v>38.42035898</v>
      </c>
      <c r="H34" s="20" t="n">
        <v>3.41248495</v>
      </c>
      <c r="I34" s="18" t="n">
        <v>4.0938127</v>
      </c>
      <c r="J34" s="20" t="n">
        <v>1.40574295</v>
      </c>
      <c r="K34" s="18" t="n">
        <v>0.69459363</v>
      </c>
      <c r="L34" s="20" t="n">
        <v>0.42173898</v>
      </c>
      <c r="M34" s="18" t="n">
        <v>0</v>
      </c>
      <c r="N34" s="20" t="n">
        <v>0</v>
      </c>
      <c r="O34" s="18" t="s">
        <v>404</v>
      </c>
      <c r="P34" s="20" t="s">
        <v>404</v>
      </c>
      <c r="Q34" s="18" t="n">
        <v>0</v>
      </c>
      <c r="R34" s="20" t="n">
        <v>0</v>
      </c>
      <c r="S34" s="18" t="n">
        <v>0</v>
      </c>
      <c r="T34" s="20" t="n">
        <v>0</v>
      </c>
      <c r="U34" s="18" t="n">
        <v>0.10792586</v>
      </c>
      <c r="V34" s="20" t="n">
        <v>0.11569864</v>
      </c>
    </row>
    <row r="35" spans="1:22">
      <c r="A35" s="15" t="s">
        <v>432</v>
      </c>
      <c r="B35" s="17" t="n">
        <v>6406</v>
      </c>
      <c r="C35" s="18">
        <f>(443.0/B35*100)</f>
        <v/>
      </c>
      <c r="D35" s="19" t="n">
        <v>5963</v>
      </c>
      <c r="E35" s="18" t="n">
        <v>39.44724625</v>
      </c>
      <c r="F35" s="20" t="n">
        <v>0.50319519</v>
      </c>
      <c r="G35" s="18" t="n">
        <v>49.68107615</v>
      </c>
      <c r="H35" s="20" t="n">
        <v>0.47093302</v>
      </c>
      <c r="I35" s="18" t="n">
        <v>7.21714078</v>
      </c>
      <c r="J35" s="20" t="n">
        <v>0.13601251</v>
      </c>
      <c r="K35" s="18" t="n">
        <v>1.27324327</v>
      </c>
      <c r="L35" s="20" t="n">
        <v>0.08578893999999999</v>
      </c>
      <c r="M35" s="18" t="n">
        <v>0</v>
      </c>
      <c r="N35" s="20" t="n">
        <v>0</v>
      </c>
      <c r="O35" s="18" t="s">
        <v>404</v>
      </c>
      <c r="P35" s="20" t="s">
        <v>404</v>
      </c>
      <c r="Q35" s="18" t="n">
        <v>0</v>
      </c>
      <c r="R35" s="20" t="n">
        <v>0</v>
      </c>
      <c r="S35" s="18" t="n">
        <v>0</v>
      </c>
      <c r="T35" s="20" t="n">
        <v>0</v>
      </c>
      <c r="U35" s="18" t="n">
        <v>2.38129355</v>
      </c>
      <c r="V35" s="20" t="n">
        <v>0.07243089</v>
      </c>
    </row>
    <row r="36" spans="1:22">
      <c r="A36" s="15" t="s">
        <v>433</v>
      </c>
      <c r="B36" s="17" t="n">
        <v>6736</v>
      </c>
      <c r="C36" s="18">
        <f>(10.0/B36*100)</f>
        <v/>
      </c>
      <c r="D36" s="19" t="n">
        <v>6726</v>
      </c>
      <c r="E36" s="18" t="n">
        <v>33.24673538</v>
      </c>
      <c r="F36" s="20" t="n">
        <v>3.07494691</v>
      </c>
      <c r="G36" s="18" t="n">
        <v>55.49795218</v>
      </c>
      <c r="H36" s="20" t="n">
        <v>3.69787035</v>
      </c>
      <c r="I36" s="18" t="n">
        <v>9.8844832</v>
      </c>
      <c r="J36" s="20" t="n">
        <v>2.21232812</v>
      </c>
      <c r="K36" s="18" t="n">
        <v>1.24426966</v>
      </c>
      <c r="L36" s="20" t="n">
        <v>0.87942701</v>
      </c>
      <c r="M36" s="18" t="n">
        <v>0</v>
      </c>
      <c r="N36" s="20" t="n">
        <v>0</v>
      </c>
      <c r="O36" s="18" t="s">
        <v>404</v>
      </c>
      <c r="P36" s="20" t="s">
        <v>404</v>
      </c>
      <c r="Q36" s="18" t="n">
        <v>0</v>
      </c>
      <c r="R36" s="20" t="n">
        <v>0</v>
      </c>
      <c r="S36" s="18" t="n">
        <v>0</v>
      </c>
      <c r="T36" s="20" t="n">
        <v>0</v>
      </c>
      <c r="U36" s="18" t="n">
        <v>0.12655959</v>
      </c>
      <c r="V36" s="20" t="n">
        <v>0.12929658</v>
      </c>
    </row>
    <row r="37" spans="1:22">
      <c r="A37" s="15" t="s">
        <v>434</v>
      </c>
      <c r="B37" s="17" t="n">
        <v>5458</v>
      </c>
      <c r="C37" s="18">
        <f>(0.0/B37*100)</f>
        <v/>
      </c>
      <c r="D37" s="19" t="n">
        <v>5458</v>
      </c>
      <c r="E37" s="18" t="n">
        <v>29.09825177</v>
      </c>
      <c r="F37" s="20" t="n">
        <v>3.30753466</v>
      </c>
      <c r="G37" s="18" t="n">
        <v>59.52015047</v>
      </c>
      <c r="H37" s="20" t="n">
        <v>3.17522373</v>
      </c>
      <c r="I37" s="18" t="n">
        <v>11.34054812</v>
      </c>
      <c r="J37" s="20" t="n">
        <v>2.39482332</v>
      </c>
      <c r="K37" s="18" t="n">
        <v>0</v>
      </c>
      <c r="L37" s="20" t="n">
        <v>0</v>
      </c>
      <c r="M37" s="18" t="n">
        <v>0</v>
      </c>
      <c r="N37" s="20" t="n">
        <v>0</v>
      </c>
      <c r="O37" s="18" t="s">
        <v>404</v>
      </c>
      <c r="P37" s="20" t="s">
        <v>404</v>
      </c>
      <c r="Q37" s="18" t="n">
        <v>0</v>
      </c>
      <c r="R37" s="20" t="n">
        <v>0</v>
      </c>
      <c r="S37" s="18" t="n">
        <v>0</v>
      </c>
      <c r="T37" s="20" t="n">
        <v>0</v>
      </c>
      <c r="U37" s="18" t="n">
        <v>0.04104964</v>
      </c>
      <c r="V37" s="20" t="n">
        <v>0.05933075</v>
      </c>
    </row>
    <row r="38" spans="1:22">
      <c r="A38" s="15" t="s">
        <v>435</v>
      </c>
      <c r="B38" s="17" t="n">
        <v>5860</v>
      </c>
      <c r="C38" s="18">
        <f>(268.0/B38*100)</f>
        <v/>
      </c>
      <c r="D38" s="19" t="n">
        <v>5592</v>
      </c>
      <c r="E38" s="18" t="n">
        <v>39.76335452</v>
      </c>
      <c r="F38" s="20" t="n">
        <v>3.81228226</v>
      </c>
      <c r="G38" s="18" t="n">
        <v>52.15406829</v>
      </c>
      <c r="H38" s="20" t="n">
        <v>4.00699267</v>
      </c>
      <c r="I38" s="18" t="n">
        <v>5.6002334</v>
      </c>
      <c r="J38" s="20" t="n">
        <v>2.02114523</v>
      </c>
      <c r="K38" s="18" t="n">
        <v>0.64018836</v>
      </c>
      <c r="L38" s="20" t="n">
        <v>0.52648836</v>
      </c>
      <c r="M38" s="18" t="n">
        <v>0</v>
      </c>
      <c r="N38" s="20" t="n">
        <v>0</v>
      </c>
      <c r="O38" s="18" t="s">
        <v>404</v>
      </c>
      <c r="P38" s="20" t="s">
        <v>404</v>
      </c>
      <c r="Q38" s="18" t="n">
        <v>0</v>
      </c>
      <c r="R38" s="20" t="n">
        <v>0</v>
      </c>
      <c r="S38" s="18" t="n">
        <v>0</v>
      </c>
      <c r="T38" s="20" t="n">
        <v>0</v>
      </c>
      <c r="U38" s="18" t="n">
        <v>1.84215543</v>
      </c>
      <c r="V38" s="20" t="n">
        <v>1.02156427</v>
      </c>
    </row>
    <row r="39" spans="1:22">
      <c r="A39" s="15" t="s">
        <v>436</v>
      </c>
      <c r="B39" s="17" t="n">
        <v>5895</v>
      </c>
      <c r="C39" s="18">
        <f>(0.0/B39*100)</f>
        <v/>
      </c>
      <c r="D39" s="19" t="n">
        <v>5895</v>
      </c>
      <c r="E39" s="18" t="n">
        <v>24.86567255</v>
      </c>
      <c r="F39" s="20" t="n">
        <v>3.80754762</v>
      </c>
      <c r="G39" s="18" t="n">
        <v>58.29550491</v>
      </c>
      <c r="H39" s="20" t="n">
        <v>4.1331097</v>
      </c>
      <c r="I39" s="18" t="n">
        <v>14.99930547</v>
      </c>
      <c r="J39" s="20" t="n">
        <v>2.9019813</v>
      </c>
      <c r="K39" s="18" t="n">
        <v>1.83951707</v>
      </c>
      <c r="L39" s="20" t="n">
        <v>0.92113078</v>
      </c>
      <c r="M39" s="18" t="n">
        <v>0</v>
      </c>
      <c r="N39" s="20" t="n">
        <v>0</v>
      </c>
      <c r="O39" s="18" t="s">
        <v>404</v>
      </c>
      <c r="P39" s="20" t="s">
        <v>404</v>
      </c>
      <c r="Q39" s="18" t="n">
        <v>0</v>
      </c>
      <c r="R39" s="20" t="n">
        <v>0</v>
      </c>
      <c r="S39" s="18" t="n">
        <v>0</v>
      </c>
      <c r="T39" s="20" t="n">
        <v>0</v>
      </c>
      <c r="U39" s="18" t="n">
        <v>0</v>
      </c>
      <c r="V39" s="20" t="n">
        <v>0</v>
      </c>
    </row>
    <row r="40" spans="1:22">
      <c r="A40" s="15" t="s">
        <v>437</v>
      </c>
      <c r="B40" s="17" t="n">
        <v>14157</v>
      </c>
      <c r="C40" s="18">
        <f>(3029.0/B40*100)</f>
        <v/>
      </c>
      <c r="D40" s="19" t="n">
        <v>11128</v>
      </c>
      <c r="E40" s="18" t="n">
        <v>25.75611628</v>
      </c>
      <c r="F40" s="20" t="n">
        <v>3.0453721</v>
      </c>
      <c r="G40" s="18" t="n">
        <v>60.67288744</v>
      </c>
      <c r="H40" s="20" t="n">
        <v>3.46695985</v>
      </c>
      <c r="I40" s="18" t="n">
        <v>10.10022049</v>
      </c>
      <c r="J40" s="20" t="n">
        <v>2.19280096</v>
      </c>
      <c r="K40" s="18" t="n">
        <v>0.17697086</v>
      </c>
      <c r="L40" s="20" t="n">
        <v>0.09462898</v>
      </c>
      <c r="M40" s="18" t="n">
        <v>0</v>
      </c>
      <c r="N40" s="20" t="n">
        <v>0</v>
      </c>
      <c r="O40" s="18" t="s">
        <v>404</v>
      </c>
      <c r="P40" s="20" t="s">
        <v>404</v>
      </c>
      <c r="Q40" s="18" t="n">
        <v>0</v>
      </c>
      <c r="R40" s="20" t="n">
        <v>0</v>
      </c>
      <c r="S40" s="18" t="n">
        <v>0</v>
      </c>
      <c r="T40" s="20" t="n">
        <v>0</v>
      </c>
      <c r="U40" s="18" t="n">
        <v>3.29380493</v>
      </c>
      <c r="V40" s="20" t="n">
        <v>0.97624616</v>
      </c>
    </row>
    <row r="41" spans="1:22">
      <c r="A41" s="15" t="s">
        <v>438</v>
      </c>
      <c r="B41" s="17" t="n">
        <v>5712</v>
      </c>
      <c r="C41" s="18">
        <f>(138.0/B41*100)</f>
        <v/>
      </c>
      <c r="D41" s="19" t="n">
        <v>5574</v>
      </c>
      <c r="E41" s="18" t="n">
        <v>30.40321882</v>
      </c>
      <c r="F41" s="20" t="n">
        <v>3.4478322</v>
      </c>
      <c r="G41" s="18" t="n">
        <v>55.49223821</v>
      </c>
      <c r="H41" s="20" t="n">
        <v>3.70014918</v>
      </c>
      <c r="I41" s="18" t="n">
        <v>12.73248491</v>
      </c>
      <c r="J41" s="20" t="n">
        <v>2.72222941</v>
      </c>
      <c r="K41" s="18" t="n">
        <v>0.47790245</v>
      </c>
      <c r="L41" s="20" t="n">
        <v>0.45351963</v>
      </c>
      <c r="M41" s="18" t="n">
        <v>0</v>
      </c>
      <c r="N41" s="20" t="n">
        <v>0</v>
      </c>
      <c r="O41" s="18" t="s">
        <v>404</v>
      </c>
      <c r="P41" s="20" t="s">
        <v>404</v>
      </c>
      <c r="Q41" s="18" t="n">
        <v>0</v>
      </c>
      <c r="R41" s="20" t="n">
        <v>0</v>
      </c>
      <c r="S41" s="18" t="n">
        <v>0</v>
      </c>
      <c r="T41" s="20" t="n">
        <v>0</v>
      </c>
      <c r="U41" s="18" t="n">
        <v>0.89415562</v>
      </c>
      <c r="V41" s="20" t="n">
        <v>0.81012368</v>
      </c>
    </row>
    <row r="42" spans="1:22">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441</v>
      </c>
      <c r="B44" s="17" t="n">
        <v>5215</v>
      </c>
      <c r="C44" s="18">
        <f>(0.0/B44*100)</f>
        <v/>
      </c>
      <c r="D44" s="19" t="n">
        <v>5215</v>
      </c>
      <c r="E44" s="18" t="n">
        <v>60.20600774</v>
      </c>
      <c r="F44" s="20" t="n">
        <v>3.36739961</v>
      </c>
      <c r="G44" s="18" t="n">
        <v>32.26265551</v>
      </c>
      <c r="H44" s="20" t="n">
        <v>3.35974144</v>
      </c>
      <c r="I44" s="18" t="n">
        <v>4.0190778</v>
      </c>
      <c r="J44" s="20" t="n">
        <v>0.91826796</v>
      </c>
      <c r="K44" s="18" t="n">
        <v>3.09577849</v>
      </c>
      <c r="L44" s="20" t="n">
        <v>1.12422675</v>
      </c>
      <c r="M44" s="18" t="n">
        <v>0</v>
      </c>
      <c r="N44" s="20" t="n">
        <v>0</v>
      </c>
      <c r="O44" s="18" t="s">
        <v>404</v>
      </c>
      <c r="P44" s="20" t="s">
        <v>404</v>
      </c>
      <c r="Q44" s="18" t="n">
        <v>0</v>
      </c>
      <c r="R44" s="20" t="n">
        <v>0</v>
      </c>
      <c r="S44" s="18" t="n">
        <v>0.27153023</v>
      </c>
      <c r="T44" s="20" t="n">
        <v>0.27230769</v>
      </c>
      <c r="U44" s="18" t="n">
        <v>0.14495023</v>
      </c>
      <c r="V44" s="20" t="n">
        <v>0.1467335</v>
      </c>
    </row>
    <row r="45" spans="1:22">
      <c r="A45" s="15" t="s">
        <v>442</v>
      </c>
      <c r="B45" s="17" t="n">
        <v>5519</v>
      </c>
      <c r="C45" s="18">
        <f>(0.0/B45*100)</f>
        <v/>
      </c>
      <c r="D45" s="19" t="n">
        <v>5519</v>
      </c>
      <c r="E45" s="18" t="n">
        <v>22.19860372</v>
      </c>
      <c r="F45" s="20" t="n">
        <v>3.48017807</v>
      </c>
      <c r="G45" s="18" t="n">
        <v>42.65803531</v>
      </c>
      <c r="H45" s="20" t="n">
        <v>4.16493839</v>
      </c>
      <c r="I45" s="18" t="n">
        <v>20.35395842</v>
      </c>
      <c r="J45" s="20" t="n">
        <v>3.42369007</v>
      </c>
      <c r="K45" s="18" t="n">
        <v>13.62971543</v>
      </c>
      <c r="L45" s="20" t="n">
        <v>3.13214605</v>
      </c>
      <c r="M45" s="18" t="n">
        <v>0</v>
      </c>
      <c r="N45" s="20" t="n">
        <v>0</v>
      </c>
      <c r="O45" s="18" t="s">
        <v>404</v>
      </c>
      <c r="P45" s="20" t="s">
        <v>404</v>
      </c>
      <c r="Q45" s="18" t="n">
        <v>0</v>
      </c>
      <c r="R45" s="20" t="n">
        <v>0</v>
      </c>
      <c r="S45" s="18" t="n">
        <v>0</v>
      </c>
      <c r="T45" s="20" t="n">
        <v>0</v>
      </c>
      <c r="U45" s="18" t="n">
        <v>1.15968711</v>
      </c>
      <c r="V45" s="20" t="n">
        <v>0.84200613</v>
      </c>
    </row>
    <row r="46" spans="1:22">
      <c r="A46" s="15" t="s">
        <v>443</v>
      </c>
      <c r="B46" s="17" t="n">
        <v>23141</v>
      </c>
      <c r="C46" s="18">
        <f>(4196.0/B46*100)</f>
        <v/>
      </c>
      <c r="D46" s="19" t="n">
        <v>18945</v>
      </c>
      <c r="E46" s="18" t="n">
        <v>27.80359768</v>
      </c>
      <c r="F46" s="20" t="n">
        <v>2.10414991</v>
      </c>
      <c r="G46" s="18" t="n">
        <v>38.06239737</v>
      </c>
      <c r="H46" s="20" t="n">
        <v>2.8113526</v>
      </c>
      <c r="I46" s="18" t="n">
        <v>21.33503491</v>
      </c>
      <c r="J46" s="20" t="n">
        <v>2.25084822</v>
      </c>
      <c r="K46" s="18" t="n">
        <v>5.41577008</v>
      </c>
      <c r="L46" s="20" t="n">
        <v>1.26035313</v>
      </c>
      <c r="M46" s="18" t="n">
        <v>0</v>
      </c>
      <c r="N46" s="20" t="n">
        <v>0</v>
      </c>
      <c r="O46" s="18" t="s">
        <v>404</v>
      </c>
      <c r="P46" s="20" t="s">
        <v>404</v>
      </c>
      <c r="Q46" s="18" t="n">
        <v>0</v>
      </c>
      <c r="R46" s="20" t="n">
        <v>0</v>
      </c>
      <c r="S46" s="18" t="n">
        <v>0</v>
      </c>
      <c r="T46" s="20" t="n">
        <v>0</v>
      </c>
      <c r="U46" s="18" t="n">
        <v>7.38319995</v>
      </c>
      <c r="V46" s="20" t="n">
        <v>1.19799127</v>
      </c>
    </row>
    <row r="47" spans="1:22">
      <c r="A47" s="15" t="s">
        <v>444</v>
      </c>
      <c r="B47" s="17" t="n">
        <v>5928</v>
      </c>
      <c r="C47" s="18">
        <f>(0.0/B47*100)</f>
        <v/>
      </c>
      <c r="D47" s="19" t="n">
        <v>5928</v>
      </c>
      <c r="E47" s="18" t="n">
        <v>46.87627561</v>
      </c>
      <c r="F47" s="20" t="n">
        <v>3.69340065</v>
      </c>
      <c r="G47" s="18" t="n">
        <v>32.57029378</v>
      </c>
      <c r="H47" s="20" t="n">
        <v>3.1449909</v>
      </c>
      <c r="I47" s="18" t="n">
        <v>11.55311452</v>
      </c>
      <c r="J47" s="20" t="n">
        <v>2.84526995</v>
      </c>
      <c r="K47" s="18" t="n">
        <v>5.67446268</v>
      </c>
      <c r="L47" s="20" t="n">
        <v>1.82106111</v>
      </c>
      <c r="M47" s="18" t="n">
        <v>0</v>
      </c>
      <c r="N47" s="20" t="n">
        <v>0</v>
      </c>
      <c r="O47" s="18" t="s">
        <v>404</v>
      </c>
      <c r="P47" s="20" t="s">
        <v>404</v>
      </c>
      <c r="Q47" s="18" t="n">
        <v>0</v>
      </c>
      <c r="R47" s="20" t="n">
        <v>0</v>
      </c>
      <c r="S47" s="18" t="n">
        <v>0</v>
      </c>
      <c r="T47" s="20" t="n">
        <v>0</v>
      </c>
      <c r="U47" s="18" t="n">
        <v>3.32585342</v>
      </c>
      <c r="V47" s="20" t="n">
        <v>1.45969731</v>
      </c>
    </row>
    <row r="48" spans="1:22">
      <c r="A48" s="15" t="s">
        <v>445</v>
      </c>
      <c r="B48" s="17" t="n">
        <v>9841</v>
      </c>
      <c r="C48" s="18">
        <f>(40.0/B48*100)</f>
        <v/>
      </c>
      <c r="D48" s="19" t="n">
        <v>9801</v>
      </c>
      <c r="E48" s="18" t="n">
        <v>15.49267675</v>
      </c>
      <c r="F48" s="20" t="n">
        <v>2.41825835</v>
      </c>
      <c r="G48" s="18" t="n">
        <v>29.93890459</v>
      </c>
      <c r="H48" s="20" t="n">
        <v>3.67921732</v>
      </c>
      <c r="I48" s="18" t="n">
        <v>31.73490065</v>
      </c>
      <c r="J48" s="20" t="n">
        <v>4.09652966</v>
      </c>
      <c r="K48" s="18" t="n">
        <v>22.82304835</v>
      </c>
      <c r="L48" s="20" t="n">
        <v>3.21889268</v>
      </c>
      <c r="M48" s="18" t="n">
        <v>0</v>
      </c>
      <c r="N48" s="20" t="n">
        <v>0</v>
      </c>
      <c r="O48" s="18" t="s">
        <v>404</v>
      </c>
      <c r="P48" s="20" t="s">
        <v>404</v>
      </c>
      <c r="Q48" s="18" t="n">
        <v>0</v>
      </c>
      <c r="R48" s="20" t="n">
        <v>0</v>
      </c>
      <c r="S48" s="18" t="n">
        <v>0</v>
      </c>
      <c r="T48" s="20" t="n">
        <v>0</v>
      </c>
      <c r="U48" s="18" t="n">
        <v>0.01046966</v>
      </c>
      <c r="V48" s="20" t="n">
        <v>0.00036512</v>
      </c>
    </row>
    <row r="49" spans="1:22">
      <c r="A49" s="15" t="s">
        <v>446</v>
      </c>
      <c r="B49" s="17" t="n">
        <v>6349</v>
      </c>
      <c r="C49" s="18">
        <f>(52.0/B49*100)</f>
        <v/>
      </c>
      <c r="D49" s="19" t="n">
        <v>6297</v>
      </c>
      <c r="E49" s="18" t="n">
        <v>37.98014581</v>
      </c>
      <c r="F49" s="20" t="n">
        <v>3.56759688</v>
      </c>
      <c r="G49" s="18" t="n">
        <v>41.31934191</v>
      </c>
      <c r="H49" s="20" t="n">
        <v>3.1604378</v>
      </c>
      <c r="I49" s="18" t="n">
        <v>17.03133713</v>
      </c>
      <c r="J49" s="20" t="n">
        <v>2.72054082</v>
      </c>
      <c r="K49" s="18" t="n">
        <v>3.10728982</v>
      </c>
      <c r="L49" s="20" t="n">
        <v>1.26863108</v>
      </c>
      <c r="M49" s="18" t="n">
        <v>0</v>
      </c>
      <c r="N49" s="20" t="n">
        <v>0</v>
      </c>
      <c r="O49" s="18" t="s">
        <v>404</v>
      </c>
      <c r="P49" s="20" t="s">
        <v>404</v>
      </c>
      <c r="Q49" s="18" t="n">
        <v>0</v>
      </c>
      <c r="R49" s="20" t="n">
        <v>0</v>
      </c>
      <c r="S49" s="18" t="n">
        <v>0</v>
      </c>
      <c r="T49" s="20" t="n">
        <v>0</v>
      </c>
      <c r="U49" s="18" t="n">
        <v>0.56188532</v>
      </c>
      <c r="V49" s="20" t="n">
        <v>0.47858476</v>
      </c>
    </row>
    <row r="50" spans="1:22">
      <c r="A50" s="15" t="s">
        <v>447</v>
      </c>
      <c r="B50" s="17" t="n">
        <v>11795</v>
      </c>
      <c r="C50" s="18">
        <f>(1031.0/B50*100)</f>
        <v/>
      </c>
      <c r="D50" s="19" t="n">
        <v>10764</v>
      </c>
      <c r="E50" s="18" t="n">
        <v>42.29291965</v>
      </c>
      <c r="F50" s="20" t="n">
        <v>3.05905658</v>
      </c>
      <c r="G50" s="18" t="n">
        <v>39.49075845</v>
      </c>
      <c r="H50" s="20" t="n">
        <v>2.99952723</v>
      </c>
      <c r="I50" s="18" t="n">
        <v>9.43717307</v>
      </c>
      <c r="J50" s="20" t="n">
        <v>2.10581034</v>
      </c>
      <c r="K50" s="18" t="n">
        <v>1.79038468</v>
      </c>
      <c r="L50" s="20" t="n">
        <v>0.76003245</v>
      </c>
      <c r="M50" s="18" t="n">
        <v>0</v>
      </c>
      <c r="N50" s="20" t="n">
        <v>0</v>
      </c>
      <c r="O50" s="18" t="s">
        <v>404</v>
      </c>
      <c r="P50" s="20" t="s">
        <v>404</v>
      </c>
      <c r="Q50" s="18" t="n">
        <v>0</v>
      </c>
      <c r="R50" s="20" t="n">
        <v>0</v>
      </c>
      <c r="S50" s="18" t="n">
        <v>0</v>
      </c>
      <c r="T50" s="20" t="n">
        <v>0</v>
      </c>
      <c r="U50" s="18" t="n">
        <v>6.98876416</v>
      </c>
      <c r="V50" s="20" t="n">
        <v>1.65109057</v>
      </c>
    </row>
    <row r="51" spans="1:22">
      <c r="A51" s="15" t="s">
        <v>448</v>
      </c>
      <c r="B51" s="17" t="n">
        <v>6866</v>
      </c>
      <c r="C51" s="18">
        <f>(0.0/B51*100)</f>
        <v/>
      </c>
      <c r="D51" s="19" t="n">
        <v>6866</v>
      </c>
      <c r="E51" s="18" t="n">
        <v>26.34250365</v>
      </c>
      <c r="F51" s="20" t="n">
        <v>2.85649709</v>
      </c>
      <c r="G51" s="18" t="n">
        <v>53.43501268</v>
      </c>
      <c r="H51" s="20" t="n">
        <v>2.89682435</v>
      </c>
      <c r="I51" s="18" t="n">
        <v>15.27603591</v>
      </c>
      <c r="J51" s="20" t="n">
        <v>2.48260679</v>
      </c>
      <c r="K51" s="18" t="n">
        <v>3.84627297</v>
      </c>
      <c r="L51" s="20" t="n">
        <v>1.24084496</v>
      </c>
      <c r="M51" s="18" t="n">
        <v>0</v>
      </c>
      <c r="N51" s="20" t="n">
        <v>0</v>
      </c>
      <c r="O51" s="18" t="s">
        <v>404</v>
      </c>
      <c r="P51" s="20" t="s">
        <v>404</v>
      </c>
      <c r="Q51" s="18" t="n">
        <v>0</v>
      </c>
      <c r="R51" s="20" t="n">
        <v>0</v>
      </c>
      <c r="S51" s="18" t="n">
        <v>0</v>
      </c>
      <c r="T51" s="20" t="n">
        <v>0</v>
      </c>
      <c r="U51" s="18" t="n">
        <v>1.10017478</v>
      </c>
      <c r="V51" s="20" t="n">
        <v>0.78852393</v>
      </c>
    </row>
    <row r="52" spans="1:22">
      <c r="A52" s="15" t="s">
        <v>449</v>
      </c>
      <c r="B52" s="17" t="n">
        <v>5809</v>
      </c>
      <c r="C52" s="18">
        <f>(0.0/B52*100)</f>
        <v/>
      </c>
      <c r="D52" s="19" t="n">
        <v>5809</v>
      </c>
      <c r="E52" s="18" t="n">
        <v>9.479494320000001</v>
      </c>
      <c r="F52" s="20" t="n">
        <v>1.96384162</v>
      </c>
      <c r="G52" s="18" t="n">
        <v>63.28980565</v>
      </c>
      <c r="H52" s="20" t="n">
        <v>3.84273886</v>
      </c>
      <c r="I52" s="18" t="n">
        <v>21.75757853</v>
      </c>
      <c r="J52" s="20" t="n">
        <v>3.35870595</v>
      </c>
      <c r="K52" s="18" t="n">
        <v>3.42485211</v>
      </c>
      <c r="L52" s="20" t="n">
        <v>1.4309586</v>
      </c>
      <c r="M52" s="18" t="n">
        <v>0</v>
      </c>
      <c r="N52" s="20" t="n">
        <v>0</v>
      </c>
      <c r="O52" s="18" t="s">
        <v>404</v>
      </c>
      <c r="P52" s="20" t="s">
        <v>404</v>
      </c>
      <c r="Q52" s="18" t="n">
        <v>0</v>
      </c>
      <c r="R52" s="20" t="n">
        <v>0</v>
      </c>
      <c r="S52" s="18" t="n">
        <v>0</v>
      </c>
      <c r="T52" s="20" t="n">
        <v>0</v>
      </c>
      <c r="U52" s="18" t="n">
        <v>2.04826939</v>
      </c>
      <c r="V52" s="20" t="n">
        <v>0.89519278</v>
      </c>
    </row>
    <row r="53" spans="1:22">
      <c r="A53" s="15" t="s">
        <v>450</v>
      </c>
      <c r="B53" s="17" t="n">
        <v>5571</v>
      </c>
      <c r="C53" s="18">
        <f>(0.0/B53*100)</f>
        <v/>
      </c>
      <c r="D53" s="19" t="n">
        <v>5571</v>
      </c>
      <c r="E53" s="18" t="n">
        <v>37.6664432</v>
      </c>
      <c r="F53" s="20" t="n">
        <v>0.12200133</v>
      </c>
      <c r="G53" s="18" t="n">
        <v>51.3524233</v>
      </c>
      <c r="H53" s="20" t="n">
        <v>0.134816</v>
      </c>
      <c r="I53" s="18" t="n">
        <v>6.81102275</v>
      </c>
      <c r="J53" s="20" t="n">
        <v>0.09362028</v>
      </c>
      <c r="K53" s="18" t="n">
        <v>0.1593553</v>
      </c>
      <c r="L53" s="20" t="n">
        <v>0.01607705</v>
      </c>
      <c r="M53" s="18" t="n">
        <v>0</v>
      </c>
      <c r="N53" s="20" t="n">
        <v>0</v>
      </c>
      <c r="O53" s="18" t="s">
        <v>404</v>
      </c>
      <c r="P53" s="20" t="s">
        <v>404</v>
      </c>
      <c r="Q53" s="18" t="n">
        <v>0</v>
      </c>
      <c r="R53" s="20" t="n">
        <v>0</v>
      </c>
      <c r="S53" s="18" t="n">
        <v>0</v>
      </c>
      <c r="T53" s="20" t="n">
        <v>0</v>
      </c>
      <c r="U53" s="18" t="n">
        <v>4.01075545</v>
      </c>
      <c r="V53" s="20" t="n">
        <v>0.03285603</v>
      </c>
    </row>
    <row r="54" spans="1:22">
      <c r="A54" s="15" t="s">
        <v>451</v>
      </c>
      <c r="B54" s="17" t="n">
        <v>4740</v>
      </c>
      <c r="C54" s="18">
        <f>(199.0/B54*100)</f>
        <v/>
      </c>
      <c r="D54" s="19" t="n">
        <v>4541</v>
      </c>
      <c r="E54" s="18" t="n">
        <v>37.67690079</v>
      </c>
      <c r="F54" s="20" t="n">
        <v>3.54761115</v>
      </c>
      <c r="G54" s="18" t="n">
        <v>49.95342794</v>
      </c>
      <c r="H54" s="20" t="n">
        <v>4.08081035</v>
      </c>
      <c r="I54" s="18" t="n">
        <v>9.87731505</v>
      </c>
      <c r="J54" s="20" t="n">
        <v>2.38604755</v>
      </c>
      <c r="K54" s="18" t="n">
        <v>0.83720511</v>
      </c>
      <c r="L54" s="20" t="n">
        <v>0.601074</v>
      </c>
      <c r="M54" s="18" t="n">
        <v>0</v>
      </c>
      <c r="N54" s="20" t="n">
        <v>0</v>
      </c>
      <c r="O54" s="18" t="s">
        <v>404</v>
      </c>
      <c r="P54" s="20" t="s">
        <v>404</v>
      </c>
      <c r="Q54" s="18" t="n">
        <v>0</v>
      </c>
      <c r="R54" s="20" t="n">
        <v>0</v>
      </c>
      <c r="S54" s="18" t="n">
        <v>0</v>
      </c>
      <c r="T54" s="20" t="n">
        <v>0</v>
      </c>
      <c r="U54" s="18" t="n">
        <v>1.65515111</v>
      </c>
      <c r="V54" s="20" t="n">
        <v>0.8815786799999999</v>
      </c>
    </row>
    <row r="55" spans="1:22">
      <c r="A55" s="15" t="s">
        <v>452</v>
      </c>
      <c r="B55" s="17" t="n">
        <v>5316</v>
      </c>
      <c r="C55" s="18">
        <f>(43.0/B55*100)</f>
        <v/>
      </c>
      <c r="D55" s="19" t="n">
        <v>5273</v>
      </c>
      <c r="E55" s="18" t="n">
        <v>46.01863578</v>
      </c>
      <c r="F55" s="20" t="n">
        <v>3.31695519</v>
      </c>
      <c r="G55" s="18" t="n">
        <v>35.99394523</v>
      </c>
      <c r="H55" s="20" t="n">
        <v>3.06486004</v>
      </c>
      <c r="I55" s="18" t="n">
        <v>9.52720671</v>
      </c>
      <c r="J55" s="20" t="n">
        <v>2.06428044</v>
      </c>
      <c r="K55" s="18" t="n">
        <v>5.59466847</v>
      </c>
      <c r="L55" s="20" t="n">
        <v>1.63138395</v>
      </c>
      <c r="M55" s="18" t="n">
        <v>0</v>
      </c>
      <c r="N55" s="20" t="n">
        <v>0</v>
      </c>
      <c r="O55" s="18" t="s">
        <v>404</v>
      </c>
      <c r="P55" s="20" t="s">
        <v>404</v>
      </c>
      <c r="Q55" s="18" t="n">
        <v>0</v>
      </c>
      <c r="R55" s="20" t="n">
        <v>0</v>
      </c>
      <c r="S55" s="18" t="n">
        <v>0.38027065</v>
      </c>
      <c r="T55" s="20" t="n">
        <v>0.37224667</v>
      </c>
      <c r="U55" s="18" t="n">
        <v>2.48527315</v>
      </c>
      <c r="V55" s="20" t="n">
        <v>0.9769652</v>
      </c>
    </row>
    <row r="56" spans="1:22">
      <c r="A56" s="15" t="s">
        <v>453</v>
      </c>
      <c r="B56" s="17" t="n">
        <v>5359</v>
      </c>
      <c r="C56" s="18">
        <f>(0.0/B56*100)</f>
        <v/>
      </c>
      <c r="D56" s="19" t="n">
        <v>5359</v>
      </c>
      <c r="E56" s="18" t="n">
        <v>13.4349397</v>
      </c>
      <c r="F56" s="20" t="n">
        <v>2.80288235</v>
      </c>
      <c r="G56" s="18" t="n">
        <v>70.02531620000001</v>
      </c>
      <c r="H56" s="20" t="n">
        <v>3.91177267</v>
      </c>
      <c r="I56" s="18" t="n">
        <v>11.18701686</v>
      </c>
      <c r="J56" s="20" t="n">
        <v>2.80604265</v>
      </c>
      <c r="K56" s="18" t="n">
        <v>0.89634845</v>
      </c>
      <c r="L56" s="20" t="n">
        <v>0.9002045</v>
      </c>
      <c r="M56" s="18" t="n">
        <v>0</v>
      </c>
      <c r="N56" s="20" t="n">
        <v>0</v>
      </c>
      <c r="O56" s="18" t="s">
        <v>404</v>
      </c>
      <c r="P56" s="20" t="s">
        <v>404</v>
      </c>
      <c r="Q56" s="18" t="n">
        <v>0</v>
      </c>
      <c r="R56" s="20" t="n">
        <v>0</v>
      </c>
      <c r="S56" s="18" t="n">
        <v>0</v>
      </c>
      <c r="T56" s="20" t="n">
        <v>0</v>
      </c>
      <c r="U56" s="18" t="n">
        <v>4.45637879</v>
      </c>
      <c r="V56" s="20" t="n">
        <v>1.66814099</v>
      </c>
    </row>
    <row r="57" spans="1:22">
      <c r="A57" s="15" t="s">
        <v>454</v>
      </c>
      <c r="B57" s="17" t="n">
        <v>6513</v>
      </c>
      <c r="C57" s="18">
        <f>(0.0/B57*100)</f>
        <v/>
      </c>
      <c r="D57" s="19" t="n">
        <v>6513</v>
      </c>
      <c r="E57" s="18" t="n">
        <v>49.75271203</v>
      </c>
      <c r="F57" s="20" t="n">
        <v>3.55912751</v>
      </c>
      <c r="G57" s="18" t="n">
        <v>44.08585467</v>
      </c>
      <c r="H57" s="20" t="n">
        <v>3.86540208</v>
      </c>
      <c r="I57" s="18" t="n">
        <v>4.52031167</v>
      </c>
      <c r="J57" s="20" t="n">
        <v>1.65440945</v>
      </c>
      <c r="K57" s="18" t="n">
        <v>0.44343722</v>
      </c>
      <c r="L57" s="20" t="n">
        <v>0.45015073</v>
      </c>
      <c r="M57" s="18" t="n">
        <v>0</v>
      </c>
      <c r="N57" s="20" t="n">
        <v>0</v>
      </c>
      <c r="O57" s="18" t="s">
        <v>404</v>
      </c>
      <c r="P57" s="20" t="s">
        <v>404</v>
      </c>
      <c r="Q57" s="18" t="n">
        <v>0</v>
      </c>
      <c r="R57" s="20" t="n">
        <v>0</v>
      </c>
      <c r="S57" s="18" t="n">
        <v>0</v>
      </c>
      <c r="T57" s="20" t="n">
        <v>0</v>
      </c>
      <c r="U57" s="18" t="n">
        <v>1.19768442</v>
      </c>
      <c r="V57" s="20" t="n">
        <v>0.87402777</v>
      </c>
    </row>
    <row r="58" spans="1:22">
      <c r="A58" s="15" t="s">
        <v>455</v>
      </c>
      <c r="B58" s="17" t="n">
        <v>7267</v>
      </c>
      <c r="C58" s="18">
        <f>(0.0/B58*100)</f>
        <v/>
      </c>
      <c r="D58" s="19" t="n">
        <v>7267</v>
      </c>
      <c r="E58" s="18" t="n">
        <v>29.96817561</v>
      </c>
      <c r="F58" s="20" t="n">
        <v>3.36084101</v>
      </c>
      <c r="G58" s="18" t="n">
        <v>40.42457377</v>
      </c>
      <c r="H58" s="20" t="n">
        <v>3.42495539</v>
      </c>
      <c r="I58" s="18" t="n">
        <v>17.54903894</v>
      </c>
      <c r="J58" s="20" t="n">
        <v>2.78641981</v>
      </c>
      <c r="K58" s="18" t="n">
        <v>12.05821168</v>
      </c>
      <c r="L58" s="20" t="n">
        <v>2.67712824</v>
      </c>
      <c r="M58" s="18" t="n">
        <v>0</v>
      </c>
      <c r="N58" s="20" t="n">
        <v>0</v>
      </c>
      <c r="O58" s="18" t="s">
        <v>404</v>
      </c>
      <c r="P58" s="20" t="s">
        <v>404</v>
      </c>
      <c r="Q58" s="18" t="n">
        <v>0</v>
      </c>
      <c r="R58" s="20" t="n">
        <v>0</v>
      </c>
      <c r="S58" s="18" t="n">
        <v>0</v>
      </c>
      <c r="T58" s="20" t="n">
        <v>0</v>
      </c>
      <c r="U58" s="18" t="n">
        <v>0</v>
      </c>
      <c r="V58" s="20" t="n">
        <v>0</v>
      </c>
    </row>
    <row r="59" spans="1:22">
      <c r="A59" s="15" t="s">
        <v>456</v>
      </c>
      <c r="B59" s="17" t="n">
        <v>4826</v>
      </c>
      <c r="C59" s="18">
        <f>(0.0/B59*100)</f>
        <v/>
      </c>
      <c r="D59" s="19" t="n">
        <v>4826</v>
      </c>
      <c r="E59" s="18" t="n">
        <v>43.3864161</v>
      </c>
      <c r="F59" s="20" t="n">
        <v>1.2728885</v>
      </c>
      <c r="G59" s="18" t="n">
        <v>39.63675727</v>
      </c>
      <c r="H59" s="20" t="n">
        <v>1.21817623</v>
      </c>
      <c r="I59" s="18" t="n">
        <v>11.10109725</v>
      </c>
      <c r="J59" s="20" t="n">
        <v>0.85227746</v>
      </c>
      <c r="K59" s="18" t="n">
        <v>5.47888596</v>
      </c>
      <c r="L59" s="20" t="n">
        <v>0.79407998</v>
      </c>
      <c r="M59" s="18" t="n">
        <v>0</v>
      </c>
      <c r="N59" s="20" t="n">
        <v>0</v>
      </c>
      <c r="O59" s="18" t="s">
        <v>404</v>
      </c>
      <c r="P59" s="20" t="s">
        <v>404</v>
      </c>
      <c r="Q59" s="18" t="n">
        <v>0</v>
      </c>
      <c r="R59" s="20" t="n">
        <v>0</v>
      </c>
      <c r="S59" s="18" t="n">
        <v>0</v>
      </c>
      <c r="T59" s="20" t="n">
        <v>0</v>
      </c>
      <c r="U59" s="18" t="n">
        <v>0.39684342</v>
      </c>
      <c r="V59" s="20" t="n">
        <v>0.16451382</v>
      </c>
    </row>
    <row r="60" spans="1:22">
      <c r="A60" s="15" t="s">
        <v>457</v>
      </c>
      <c r="B60" s="17" t="n">
        <v>4546</v>
      </c>
      <c r="C60" s="18">
        <f>(0.0/B60*100)</f>
        <v/>
      </c>
      <c r="D60" s="19" t="n">
        <v>4546</v>
      </c>
      <c r="E60" s="18" t="n">
        <v>41.87839029</v>
      </c>
      <c r="F60" s="20" t="n">
        <v>3.37629707</v>
      </c>
      <c r="G60" s="18" t="n">
        <v>42.41116188</v>
      </c>
      <c r="H60" s="20" t="n">
        <v>2.8937233</v>
      </c>
      <c r="I60" s="18" t="n">
        <v>5.85823294</v>
      </c>
      <c r="J60" s="20" t="n">
        <v>1.44584807</v>
      </c>
      <c r="K60" s="18" t="n">
        <v>7.24708453</v>
      </c>
      <c r="L60" s="20" t="n">
        <v>1.97070348</v>
      </c>
      <c r="M60" s="18" t="n">
        <v>0</v>
      </c>
      <c r="N60" s="20" t="n">
        <v>0</v>
      </c>
      <c r="O60" s="18" t="s">
        <v>404</v>
      </c>
      <c r="P60" s="20" t="s">
        <v>404</v>
      </c>
      <c r="Q60" s="18" t="n">
        <v>0</v>
      </c>
      <c r="R60" s="20" t="n">
        <v>0</v>
      </c>
      <c r="S60" s="18" t="n">
        <v>0</v>
      </c>
      <c r="T60" s="20" t="n">
        <v>0</v>
      </c>
      <c r="U60" s="18" t="n">
        <v>2.60513036</v>
      </c>
      <c r="V60" s="20" t="n">
        <v>0.96882662</v>
      </c>
    </row>
    <row r="61" spans="1:22">
      <c r="A61" s="15" t="s">
        <v>458</v>
      </c>
      <c r="B61" s="17" t="n">
        <v>6525</v>
      </c>
      <c r="C61" s="18">
        <f>(0.0/B61*100)</f>
        <v/>
      </c>
      <c r="D61" s="19" t="n">
        <v>6525</v>
      </c>
      <c r="E61" s="18" t="n">
        <v>44.39220674</v>
      </c>
      <c r="F61" s="20" t="n">
        <v>3.02950456</v>
      </c>
      <c r="G61" s="18" t="n">
        <v>51.56384035</v>
      </c>
      <c r="H61" s="20" t="n">
        <v>3.10572897</v>
      </c>
      <c r="I61" s="18" t="n">
        <v>3.67570219</v>
      </c>
      <c r="J61" s="20" t="n">
        <v>1.29825181</v>
      </c>
      <c r="K61" s="18" t="n">
        <v>0.14092957</v>
      </c>
      <c r="L61" s="20" t="n">
        <v>0.00631422</v>
      </c>
      <c r="M61" s="18" t="n">
        <v>0</v>
      </c>
      <c r="N61" s="20" t="n">
        <v>0</v>
      </c>
      <c r="O61" s="18" t="s">
        <v>404</v>
      </c>
      <c r="P61" s="20" t="s">
        <v>404</v>
      </c>
      <c r="Q61" s="18" t="n">
        <v>0</v>
      </c>
      <c r="R61" s="20" t="n">
        <v>0</v>
      </c>
      <c r="S61" s="18" t="n">
        <v>0</v>
      </c>
      <c r="T61" s="20" t="n">
        <v>0</v>
      </c>
      <c r="U61" s="18" t="n">
        <v>0.22732115</v>
      </c>
      <c r="V61" s="20" t="n">
        <v>0.23649092</v>
      </c>
    </row>
    <row r="62" spans="1:22">
      <c r="A62" s="15" t="s">
        <v>459</v>
      </c>
      <c r="B62" s="17" t="n">
        <v>4476</v>
      </c>
      <c r="C62" s="18">
        <f>(0.0/B62*100)</f>
        <v/>
      </c>
      <c r="D62" s="19" t="n">
        <v>4476</v>
      </c>
      <c r="E62" s="18" t="n">
        <v>32.0824464</v>
      </c>
      <c r="F62" s="20" t="n">
        <v>0.05962375</v>
      </c>
      <c r="G62" s="18" t="n">
        <v>40.13718065</v>
      </c>
      <c r="H62" s="20" t="n">
        <v>0.05319166</v>
      </c>
      <c r="I62" s="18" t="n">
        <v>14.63145036</v>
      </c>
      <c r="J62" s="20" t="n">
        <v>0.04960574</v>
      </c>
      <c r="K62" s="18" t="n">
        <v>9.62107896</v>
      </c>
      <c r="L62" s="20" t="n">
        <v>0.04199159</v>
      </c>
      <c r="M62" s="18" t="n">
        <v>0</v>
      </c>
      <c r="N62" s="20" t="n">
        <v>0</v>
      </c>
      <c r="O62" s="18" t="s">
        <v>404</v>
      </c>
      <c r="P62" s="20" t="s">
        <v>404</v>
      </c>
      <c r="Q62" s="18" t="n">
        <v>0</v>
      </c>
      <c r="R62" s="20" t="n">
        <v>0</v>
      </c>
      <c r="S62" s="18" t="n">
        <v>0</v>
      </c>
      <c r="T62" s="20" t="n">
        <v>0</v>
      </c>
      <c r="U62" s="18" t="n">
        <v>3.52784363</v>
      </c>
      <c r="V62" s="20" t="n">
        <v>0.00399206</v>
      </c>
    </row>
    <row r="63" spans="1:22">
      <c r="A63" s="15" t="s">
        <v>460</v>
      </c>
      <c r="B63" s="17" t="n">
        <v>5324</v>
      </c>
      <c r="C63" s="18">
        <f>(0.0/B63*100)</f>
        <v/>
      </c>
      <c r="D63" s="19" t="n">
        <v>5324</v>
      </c>
      <c r="E63" s="18" t="n">
        <v>59.2628157</v>
      </c>
      <c r="F63" s="20" t="n">
        <v>0.17083018</v>
      </c>
      <c r="G63" s="18" t="n">
        <v>31.54177606</v>
      </c>
      <c r="H63" s="20" t="n">
        <v>0.16077318</v>
      </c>
      <c r="I63" s="18" t="n">
        <v>1.20224876</v>
      </c>
      <c r="J63" s="20" t="n">
        <v>0.01865322</v>
      </c>
      <c r="K63" s="18" t="n">
        <v>0</v>
      </c>
      <c r="L63" s="20" t="n">
        <v>0</v>
      </c>
      <c r="M63" s="18" t="n">
        <v>0</v>
      </c>
      <c r="N63" s="20" t="n">
        <v>0</v>
      </c>
      <c r="O63" s="18" t="s">
        <v>404</v>
      </c>
      <c r="P63" s="20" t="s">
        <v>404</v>
      </c>
      <c r="Q63" s="18" t="n">
        <v>0</v>
      </c>
      <c r="R63" s="20" t="n">
        <v>0</v>
      </c>
      <c r="S63" s="18" t="n">
        <v>0</v>
      </c>
      <c r="T63" s="20" t="n">
        <v>0</v>
      </c>
      <c r="U63" s="18" t="n">
        <v>7.99315949</v>
      </c>
      <c r="V63" s="20" t="n">
        <v>0.07510159</v>
      </c>
    </row>
    <row r="64" spans="1:22">
      <c r="A64" s="15" t="s">
        <v>461</v>
      </c>
      <c r="B64" s="17" t="n">
        <v>3634</v>
      </c>
      <c r="C64" s="18">
        <f>(27.0/B64*100)</f>
        <v/>
      </c>
      <c r="D64" s="19" t="n">
        <v>3607</v>
      </c>
      <c r="E64" s="18" t="n">
        <v>30.89986493</v>
      </c>
      <c r="F64" s="20" t="n">
        <v>0.10237889</v>
      </c>
      <c r="G64" s="18" t="n">
        <v>55.04629636</v>
      </c>
      <c r="H64" s="20" t="n">
        <v>0.12671839</v>
      </c>
      <c r="I64" s="18" t="n">
        <v>14.05383871</v>
      </c>
      <c r="J64" s="20" t="n">
        <v>0.09378225</v>
      </c>
      <c r="K64" s="18" t="n">
        <v>0</v>
      </c>
      <c r="L64" s="20" t="n">
        <v>0</v>
      </c>
      <c r="M64" s="18" t="n">
        <v>0</v>
      </c>
      <c r="N64" s="20" t="n">
        <v>0</v>
      </c>
      <c r="O64" s="18" t="s">
        <v>404</v>
      </c>
      <c r="P64" s="20" t="s">
        <v>404</v>
      </c>
      <c r="Q64" s="18" t="n">
        <v>0</v>
      </c>
      <c r="R64" s="20" t="n">
        <v>0</v>
      </c>
      <c r="S64" s="18" t="n">
        <v>0</v>
      </c>
      <c r="T64" s="20" t="n">
        <v>0</v>
      </c>
      <c r="U64" s="18" t="n">
        <v>0</v>
      </c>
      <c r="V64" s="20" t="n">
        <v>0</v>
      </c>
    </row>
    <row r="65" spans="1:22">
      <c r="A65" s="15" t="s">
        <v>462</v>
      </c>
      <c r="B65" s="17" t="n">
        <v>5325</v>
      </c>
      <c r="C65" s="18">
        <f>(0.0/B65*100)</f>
        <v/>
      </c>
      <c r="D65" s="19" t="n">
        <v>5325</v>
      </c>
      <c r="E65" s="18" t="n">
        <v>35.10051274</v>
      </c>
      <c r="F65" s="20" t="n">
        <v>3.56648528</v>
      </c>
      <c r="G65" s="18" t="n">
        <v>42.27605304</v>
      </c>
      <c r="H65" s="20" t="n">
        <v>3.89418182</v>
      </c>
      <c r="I65" s="18" t="n">
        <v>13.55342671</v>
      </c>
      <c r="J65" s="20" t="n">
        <v>2.41312803</v>
      </c>
      <c r="K65" s="18" t="n">
        <v>7.64731519</v>
      </c>
      <c r="L65" s="20" t="n">
        <v>1.58148396</v>
      </c>
      <c r="M65" s="18" t="n">
        <v>0</v>
      </c>
      <c r="N65" s="20" t="n">
        <v>0</v>
      </c>
      <c r="O65" s="18" t="s">
        <v>404</v>
      </c>
      <c r="P65" s="20" t="s">
        <v>404</v>
      </c>
      <c r="Q65" s="18" t="n">
        <v>0</v>
      </c>
      <c r="R65" s="20" t="n">
        <v>0</v>
      </c>
      <c r="S65" s="18" t="n">
        <v>0</v>
      </c>
      <c r="T65" s="20" t="n">
        <v>0</v>
      </c>
      <c r="U65" s="18" t="n">
        <v>1.42269232</v>
      </c>
      <c r="V65" s="20" t="n">
        <v>0.7552305499999999</v>
      </c>
    </row>
    <row r="66" spans="1:22">
      <c r="A66" s="15" t="s">
        <v>463</v>
      </c>
      <c r="B66" s="17" t="n">
        <v>5665</v>
      </c>
      <c r="C66" s="18">
        <f>(0.0/B66*100)</f>
        <v/>
      </c>
      <c r="D66" s="19" t="n">
        <v>5665</v>
      </c>
      <c r="E66" s="18" t="n">
        <v>40.8101853</v>
      </c>
      <c r="F66" s="20" t="n">
        <v>0.51323082</v>
      </c>
      <c r="G66" s="18" t="n">
        <v>46.35317795</v>
      </c>
      <c r="H66" s="20" t="n">
        <v>0.4756937</v>
      </c>
      <c r="I66" s="18" t="n">
        <v>12.83663675</v>
      </c>
      <c r="J66" s="20" t="n">
        <v>0.20072676</v>
      </c>
      <c r="K66" s="18" t="n">
        <v>0</v>
      </c>
      <c r="L66" s="20" t="n">
        <v>0</v>
      </c>
      <c r="M66" s="18" t="n">
        <v>0</v>
      </c>
      <c r="N66" s="20" t="n">
        <v>0</v>
      </c>
      <c r="O66" s="18" t="s">
        <v>404</v>
      </c>
      <c r="P66" s="20" t="s">
        <v>404</v>
      </c>
      <c r="Q66" s="18" t="n">
        <v>0</v>
      </c>
      <c r="R66" s="20" t="n">
        <v>0</v>
      </c>
      <c r="S66" s="18" t="n">
        <v>0</v>
      </c>
      <c r="T66" s="20" t="n">
        <v>0</v>
      </c>
      <c r="U66" s="18" t="n">
        <v>0</v>
      </c>
      <c r="V66" s="20" t="n">
        <v>0</v>
      </c>
    </row>
    <row r="67" spans="1:22">
      <c r="A67" s="15" t="s">
        <v>464</v>
      </c>
      <c r="B67" s="17" t="n">
        <v>6971</v>
      </c>
      <c r="C67" s="18">
        <f>(0.0/B67*100)</f>
        <v/>
      </c>
      <c r="D67" s="19" t="n">
        <v>6971</v>
      </c>
      <c r="E67" s="18" t="n">
        <v>21.628312</v>
      </c>
      <c r="F67" s="20" t="n">
        <v>2.44407274</v>
      </c>
      <c r="G67" s="18" t="n">
        <v>51.65319724</v>
      </c>
      <c r="H67" s="20" t="n">
        <v>2.91085622</v>
      </c>
      <c r="I67" s="18" t="n">
        <v>19.83094421</v>
      </c>
      <c r="J67" s="20" t="n">
        <v>2.69182496</v>
      </c>
      <c r="K67" s="18" t="n">
        <v>6.32379021</v>
      </c>
      <c r="L67" s="20" t="n">
        <v>1.29205163</v>
      </c>
      <c r="M67" s="18" t="n">
        <v>0</v>
      </c>
      <c r="N67" s="20" t="n">
        <v>0</v>
      </c>
      <c r="O67" s="18" t="s">
        <v>404</v>
      </c>
      <c r="P67" s="20" t="s">
        <v>404</v>
      </c>
      <c r="Q67" s="18" t="n">
        <v>0</v>
      </c>
      <c r="R67" s="20" t="n">
        <v>0</v>
      </c>
      <c r="S67" s="18" t="n">
        <v>0</v>
      </c>
      <c r="T67" s="20" t="n">
        <v>0</v>
      </c>
      <c r="U67" s="18" t="n">
        <v>0.56375633</v>
      </c>
      <c r="V67" s="20" t="n">
        <v>0.41412758</v>
      </c>
    </row>
    <row r="68" spans="1:22">
      <c r="A68" s="15" t="s">
        <v>465</v>
      </c>
      <c r="B68" s="17" t="n">
        <v>12083</v>
      </c>
      <c r="C68" s="18">
        <f>(0.0/B68*100)</f>
        <v/>
      </c>
      <c r="D68" s="19" t="n">
        <v>12083</v>
      </c>
      <c r="E68" s="18" t="n">
        <v>55.73115199</v>
      </c>
      <c r="F68" s="20" t="n">
        <v>0.09894135</v>
      </c>
      <c r="G68" s="18" t="n">
        <v>38.85068363</v>
      </c>
      <c r="H68" s="20" t="n">
        <v>0.09588362</v>
      </c>
      <c r="I68" s="18" t="n">
        <v>2.84496144</v>
      </c>
      <c r="J68" s="20" t="n">
        <v>0.04203315</v>
      </c>
      <c r="K68" s="18" t="n">
        <v>1.34348905</v>
      </c>
      <c r="L68" s="20" t="n">
        <v>0.00768586</v>
      </c>
      <c r="M68" s="18" t="n">
        <v>0</v>
      </c>
      <c r="N68" s="20" t="n">
        <v>0</v>
      </c>
      <c r="O68" s="18" t="s">
        <v>404</v>
      </c>
      <c r="P68" s="20" t="s">
        <v>404</v>
      </c>
      <c r="Q68" s="18" t="n">
        <v>0</v>
      </c>
      <c r="R68" s="20" t="n">
        <v>0</v>
      </c>
      <c r="S68" s="18" t="n">
        <v>0</v>
      </c>
      <c r="T68" s="20" t="n">
        <v>0</v>
      </c>
      <c r="U68" s="18" t="n">
        <v>1.2297139</v>
      </c>
      <c r="V68" s="20" t="n">
        <v>0.03252671</v>
      </c>
    </row>
    <row r="69" spans="1:22">
      <c r="A69" s="15" t="s">
        <v>466</v>
      </c>
      <c r="B69" s="17" t="n">
        <v>4876</v>
      </c>
      <c r="C69" s="18">
        <f>(0.0/B69*100)</f>
        <v/>
      </c>
      <c r="D69" s="19" t="n">
        <v>4876</v>
      </c>
      <c r="E69" s="18" t="n">
        <v>70.99938197</v>
      </c>
      <c r="F69" s="20" t="n">
        <v>3.37191071</v>
      </c>
      <c r="G69" s="18" t="n">
        <v>25.58149823</v>
      </c>
      <c r="H69" s="20" t="n">
        <v>3.1757924</v>
      </c>
      <c r="I69" s="18" t="n">
        <v>2.08781299</v>
      </c>
      <c r="J69" s="20" t="n">
        <v>1.13101174</v>
      </c>
      <c r="K69" s="18" t="n">
        <v>1.3313068</v>
      </c>
      <c r="L69" s="20" t="n">
        <v>0.94085118</v>
      </c>
      <c r="M69" s="18" t="n">
        <v>0</v>
      </c>
      <c r="N69" s="20" t="n">
        <v>0</v>
      </c>
      <c r="O69" s="18" t="s">
        <v>404</v>
      </c>
      <c r="P69" s="20" t="s">
        <v>404</v>
      </c>
      <c r="Q69" s="18" t="n">
        <v>0</v>
      </c>
      <c r="R69" s="20" t="n">
        <v>0</v>
      </c>
      <c r="S69" s="18" t="n">
        <v>0</v>
      </c>
      <c r="T69" s="20" t="n">
        <v>0</v>
      </c>
      <c r="U69" s="18" t="n">
        <v>0</v>
      </c>
      <c r="V69" s="20" t="n">
        <v>0</v>
      </c>
    </row>
    <row r="70" spans="1:22">
      <c r="A70" s="15" t="s">
        <v>467</v>
      </c>
      <c r="B70" s="17" t="n">
        <v>6036</v>
      </c>
      <c r="C70" s="18">
        <f>(0.0/B70*100)</f>
        <v/>
      </c>
      <c r="D70" s="19" t="n">
        <v>6036</v>
      </c>
      <c r="E70" s="18" t="n">
        <v>35.07706428</v>
      </c>
      <c r="F70" s="20" t="n">
        <v>4.30500608</v>
      </c>
      <c r="G70" s="18" t="n">
        <v>26.02642482</v>
      </c>
      <c r="H70" s="20" t="n">
        <v>2.96408254</v>
      </c>
      <c r="I70" s="18" t="n">
        <v>15.82075952</v>
      </c>
      <c r="J70" s="20" t="n">
        <v>2.71574796</v>
      </c>
      <c r="K70" s="18" t="n">
        <v>20.76385177</v>
      </c>
      <c r="L70" s="20" t="n">
        <v>3.2539268</v>
      </c>
      <c r="M70" s="18" t="n">
        <v>0</v>
      </c>
      <c r="N70" s="20" t="n">
        <v>0</v>
      </c>
      <c r="O70" s="18" t="s">
        <v>404</v>
      </c>
      <c r="P70" s="20" t="s">
        <v>404</v>
      </c>
      <c r="Q70" s="18" t="n">
        <v>0</v>
      </c>
      <c r="R70" s="20" t="n">
        <v>0</v>
      </c>
      <c r="S70" s="18" t="n">
        <v>0</v>
      </c>
      <c r="T70" s="20" t="n">
        <v>0</v>
      </c>
      <c r="U70" s="18" t="n">
        <v>2.31189961</v>
      </c>
      <c r="V70" s="20" t="n">
        <v>0.83232723</v>
      </c>
    </row>
    <row r="71" spans="1:22">
      <c r="A71" s="15" t="s">
        <v>468</v>
      </c>
      <c r="B71" s="17" t="n">
        <v>6115</v>
      </c>
      <c r="C71" s="18">
        <f>(0.0/B71*100)</f>
        <v/>
      </c>
      <c r="D71" s="19" t="n">
        <v>6115</v>
      </c>
      <c r="E71" s="18" t="n">
        <v>18.21082323</v>
      </c>
      <c r="F71" s="20" t="n">
        <v>0.58265377</v>
      </c>
      <c r="G71" s="18" t="n">
        <v>70.96278685999999</v>
      </c>
      <c r="H71" s="20" t="n">
        <v>0.67519313</v>
      </c>
      <c r="I71" s="18" t="n">
        <v>10.82638992</v>
      </c>
      <c r="J71" s="20" t="n">
        <v>0.12478757</v>
      </c>
      <c r="K71" s="18" t="n">
        <v>0</v>
      </c>
      <c r="L71" s="20" t="n">
        <v>0</v>
      </c>
      <c r="M71" s="18" t="n">
        <v>0</v>
      </c>
      <c r="N71" s="20" t="n">
        <v>0</v>
      </c>
      <c r="O71" s="18" t="s">
        <v>404</v>
      </c>
      <c r="P71" s="20" t="s">
        <v>404</v>
      </c>
      <c r="Q71" s="18" t="n">
        <v>0</v>
      </c>
      <c r="R71" s="20" t="n">
        <v>0</v>
      </c>
      <c r="S71" s="18" t="n">
        <v>0</v>
      </c>
      <c r="T71" s="20" t="n">
        <v>0</v>
      </c>
      <c r="U71" s="18" t="n">
        <v>0</v>
      </c>
      <c r="V71" s="20" t="n">
        <v>0</v>
      </c>
    </row>
    <row r="72" spans="1:22">
      <c r="A72" s="15" t="s">
        <v>469</v>
      </c>
      <c r="B72" s="17" t="n">
        <v>7708</v>
      </c>
      <c r="C72" s="18">
        <f>(0.0/B72*100)</f>
        <v/>
      </c>
      <c r="D72" s="19" t="n">
        <v>7708</v>
      </c>
      <c r="E72" s="18" t="n">
        <v>26.65627943</v>
      </c>
      <c r="F72" s="20" t="n">
        <v>3.08114613</v>
      </c>
      <c r="G72" s="18" t="n">
        <v>51.96173241</v>
      </c>
      <c r="H72" s="20" t="n">
        <v>3.62838835</v>
      </c>
      <c r="I72" s="18" t="n">
        <v>15.26681026</v>
      </c>
      <c r="J72" s="20" t="n">
        <v>2.30248578</v>
      </c>
      <c r="K72" s="18" t="n">
        <v>4.5418455</v>
      </c>
      <c r="L72" s="20" t="n">
        <v>1.61437329</v>
      </c>
      <c r="M72" s="18" t="n">
        <v>0</v>
      </c>
      <c r="N72" s="20" t="n">
        <v>0</v>
      </c>
      <c r="O72" s="18" t="s">
        <v>404</v>
      </c>
      <c r="P72" s="20" t="s">
        <v>404</v>
      </c>
      <c r="Q72" s="18" t="n">
        <v>0</v>
      </c>
      <c r="R72" s="20" t="n">
        <v>0</v>
      </c>
      <c r="S72" s="18" t="n">
        <v>0</v>
      </c>
      <c r="T72" s="20" t="n">
        <v>0</v>
      </c>
      <c r="U72" s="18" t="n">
        <v>1.5733324</v>
      </c>
      <c r="V72" s="20" t="n">
        <v>0.83594797</v>
      </c>
    </row>
    <row r="73" spans="1:22">
      <c r="A73" s="15" t="s">
        <v>470</v>
      </c>
      <c r="B73" s="17" t="n">
        <v>8249</v>
      </c>
      <c r="C73" s="18">
        <f>(0.0/B73*100)</f>
        <v/>
      </c>
      <c r="D73" s="19" t="n">
        <v>8249</v>
      </c>
      <c r="E73" s="18" t="n">
        <v>49.11021884</v>
      </c>
      <c r="F73" s="20" t="n">
        <v>3.74826901</v>
      </c>
      <c r="G73" s="18" t="n">
        <v>39.05606181</v>
      </c>
      <c r="H73" s="20" t="n">
        <v>3.67538867</v>
      </c>
      <c r="I73" s="18" t="n">
        <v>8.944155459999999</v>
      </c>
      <c r="J73" s="20" t="n">
        <v>2.2052884</v>
      </c>
      <c r="K73" s="18" t="n">
        <v>0.50583026</v>
      </c>
      <c r="L73" s="20" t="n">
        <v>0.35695877</v>
      </c>
      <c r="M73" s="18" t="n">
        <v>0</v>
      </c>
      <c r="N73" s="20" t="n">
        <v>0</v>
      </c>
      <c r="O73" s="18" t="s">
        <v>404</v>
      </c>
      <c r="P73" s="20" t="s">
        <v>404</v>
      </c>
      <c r="Q73" s="18" t="n">
        <v>0</v>
      </c>
      <c r="R73" s="20" t="n">
        <v>0</v>
      </c>
      <c r="S73" s="18" t="n">
        <v>0</v>
      </c>
      <c r="T73" s="20" t="n">
        <v>0</v>
      </c>
      <c r="U73" s="18" t="n">
        <v>2.38373363</v>
      </c>
      <c r="V73" s="20" t="n">
        <v>1.11552068</v>
      </c>
    </row>
    <row r="74" spans="1:22">
      <c r="A74" s="15" t="s">
        <v>471</v>
      </c>
      <c r="B74" s="17" t="n">
        <v>4692</v>
      </c>
      <c r="C74" s="18">
        <f>(484.0/B74*100)</f>
        <v/>
      </c>
      <c r="D74" s="19" t="n">
        <v>4208</v>
      </c>
      <c r="E74" s="18" t="n">
        <v>5.95332503</v>
      </c>
      <c r="F74" s="20" t="n">
        <v>0.1175929</v>
      </c>
      <c r="G74" s="18" t="n">
        <v>50.08647879</v>
      </c>
      <c r="H74" s="20" t="n">
        <v>0.23467744</v>
      </c>
      <c r="I74" s="18" t="n">
        <v>39.10431656</v>
      </c>
      <c r="J74" s="20" t="n">
        <v>0.24600652</v>
      </c>
      <c r="K74" s="18" t="n">
        <v>3.26753266</v>
      </c>
      <c r="L74" s="20" t="n">
        <v>0.08224325</v>
      </c>
      <c r="M74" s="18" t="n">
        <v>0</v>
      </c>
      <c r="N74" s="20" t="n">
        <v>0</v>
      </c>
      <c r="O74" s="18" t="s">
        <v>404</v>
      </c>
      <c r="P74" s="20" t="s">
        <v>404</v>
      </c>
      <c r="Q74" s="18" t="n">
        <v>0</v>
      </c>
      <c r="R74" s="20" t="n">
        <v>0</v>
      </c>
      <c r="S74" s="18" t="n">
        <v>0</v>
      </c>
      <c r="T74" s="20" t="n">
        <v>0</v>
      </c>
      <c r="U74" s="18" t="n">
        <v>1.58834697</v>
      </c>
      <c r="V74" s="20" t="n">
        <v>0.03816211</v>
      </c>
    </row>
    <row r="75" spans="1:22">
      <c r="A75" s="15" t="s">
        <v>472</v>
      </c>
      <c r="B75" s="17" t="n">
        <v>5375</v>
      </c>
      <c r="C75" s="18">
        <f>(483.0/B75*100)</f>
        <v/>
      </c>
      <c r="D75" s="19" t="n">
        <v>4892</v>
      </c>
      <c r="E75" s="18" t="n">
        <v>31.89922165</v>
      </c>
      <c r="F75" s="20" t="n">
        <v>4.04774084</v>
      </c>
      <c r="G75" s="18" t="n">
        <v>38.96095863</v>
      </c>
      <c r="H75" s="20" t="n">
        <v>3.8320251</v>
      </c>
      <c r="I75" s="18" t="n">
        <v>11.82019757</v>
      </c>
      <c r="J75" s="20" t="n">
        <v>2.92755497</v>
      </c>
      <c r="K75" s="18" t="n">
        <v>6.31267925</v>
      </c>
      <c r="L75" s="20" t="n">
        <v>2.28686663</v>
      </c>
      <c r="M75" s="18" t="n">
        <v>0</v>
      </c>
      <c r="N75" s="20" t="n">
        <v>0</v>
      </c>
      <c r="O75" s="18" t="s">
        <v>404</v>
      </c>
      <c r="P75" s="20" t="s">
        <v>404</v>
      </c>
      <c r="Q75" s="18" t="n">
        <v>0</v>
      </c>
      <c r="R75" s="20" t="n">
        <v>0</v>
      </c>
      <c r="S75" s="18" t="n">
        <v>0</v>
      </c>
      <c r="T75" s="20" t="n">
        <v>0</v>
      </c>
      <c r="U75" s="18" t="n">
        <v>11.0069429</v>
      </c>
      <c r="V75" s="20" t="n">
        <v>2.64671634</v>
      </c>
    </row>
    <row r="76" spans="1:22">
      <c r="A76" s="15" t="s">
        <v>473</v>
      </c>
      <c r="B76" s="17" t="n">
        <v>14167</v>
      </c>
      <c r="C76" s="18">
        <f>(1400.0/B76*100)</f>
        <v/>
      </c>
      <c r="D76" s="19" t="n">
        <v>12767</v>
      </c>
      <c r="E76" s="18" t="n">
        <v>44.11308517</v>
      </c>
      <c r="F76" s="20" t="n">
        <v>2.65210225</v>
      </c>
      <c r="G76" s="18" t="n">
        <v>38.39406266</v>
      </c>
      <c r="H76" s="20" t="n">
        <v>2.62317024</v>
      </c>
      <c r="I76" s="18" t="n">
        <v>6.65149763</v>
      </c>
      <c r="J76" s="20" t="n">
        <v>1.18581447</v>
      </c>
      <c r="K76" s="18" t="n">
        <v>4.99732189</v>
      </c>
      <c r="L76" s="20" t="n">
        <v>0.96605987</v>
      </c>
      <c r="M76" s="18" t="n">
        <v>0</v>
      </c>
      <c r="N76" s="20" t="n">
        <v>0</v>
      </c>
      <c r="O76" s="18" t="s">
        <v>404</v>
      </c>
      <c r="P76" s="20" t="s">
        <v>404</v>
      </c>
      <c r="Q76" s="18" t="n">
        <v>0</v>
      </c>
      <c r="R76" s="20" t="n">
        <v>0</v>
      </c>
      <c r="S76" s="18" t="n">
        <v>0</v>
      </c>
      <c r="T76" s="20" t="n">
        <v>0</v>
      </c>
      <c r="U76" s="18" t="n">
        <v>5.84403265</v>
      </c>
      <c r="V76" s="20" t="n">
        <v>1.43912486</v>
      </c>
    </row>
    <row r="77" spans="1:22">
      <c r="A77" s="15" t="s">
        <v>474</v>
      </c>
      <c r="B77" s="17" t="n">
        <v>6062</v>
      </c>
      <c r="C77" s="18">
        <f>(0.0/B77*100)</f>
        <v/>
      </c>
      <c r="D77" s="19" t="n">
        <v>6062</v>
      </c>
      <c r="E77" s="18" t="n">
        <v>18.34990334</v>
      </c>
      <c r="F77" s="20" t="n">
        <v>2.1104032</v>
      </c>
      <c r="G77" s="18" t="n">
        <v>52.53052049</v>
      </c>
      <c r="H77" s="20" t="n">
        <v>3.13492776</v>
      </c>
      <c r="I77" s="18" t="n">
        <v>26.52394559</v>
      </c>
      <c r="J77" s="20" t="n">
        <v>2.66636379</v>
      </c>
      <c r="K77" s="18" t="n">
        <v>2.59563058</v>
      </c>
      <c r="L77" s="20" t="n">
        <v>0.71495902</v>
      </c>
      <c r="M77" s="18" t="n">
        <v>0</v>
      </c>
      <c r="N77" s="20" t="n">
        <v>0</v>
      </c>
      <c r="O77" s="18" t="s">
        <v>404</v>
      </c>
      <c r="P77" s="20" t="s">
        <v>404</v>
      </c>
      <c r="Q77" s="18" t="n">
        <v>0</v>
      </c>
      <c r="R77" s="20" t="n">
        <v>0</v>
      </c>
      <c r="S77" s="18" t="n">
        <v>0</v>
      </c>
      <c r="T77" s="20" t="n">
        <v>0</v>
      </c>
      <c r="U77" s="18" t="n">
        <v>0</v>
      </c>
      <c r="V77" s="20" t="n">
        <v>0</v>
      </c>
    </row>
    <row r="78" spans="1:22">
      <c r="A78" s="15" t="s">
        <v>475</v>
      </c>
      <c r="B78" s="17" t="n">
        <v>5826</v>
      </c>
      <c r="C78" s="18">
        <f>(0.0/B78*100)</f>
        <v/>
      </c>
      <c r="D78" s="19" t="n">
        <v>5826</v>
      </c>
      <c r="E78" s="18" t="n">
        <v>21.82641512</v>
      </c>
      <c r="F78" s="20" t="n">
        <v>3.31041042</v>
      </c>
      <c r="G78" s="18" t="n">
        <v>63.79278541</v>
      </c>
      <c r="H78" s="20" t="n">
        <v>3.85131401</v>
      </c>
      <c r="I78" s="18" t="n">
        <v>13.1809743</v>
      </c>
      <c r="J78" s="20" t="n">
        <v>2.44118573</v>
      </c>
      <c r="K78" s="18" t="n">
        <v>0</v>
      </c>
      <c r="L78" s="20" t="n">
        <v>0</v>
      </c>
      <c r="M78" s="18" t="n">
        <v>0</v>
      </c>
      <c r="N78" s="20" t="n">
        <v>0</v>
      </c>
      <c r="O78" s="18" t="s">
        <v>404</v>
      </c>
      <c r="P78" s="20" t="s">
        <v>404</v>
      </c>
      <c r="Q78" s="18" t="n">
        <v>0</v>
      </c>
      <c r="R78" s="20" t="n">
        <v>0</v>
      </c>
      <c r="S78" s="18" t="n">
        <v>0</v>
      </c>
      <c r="T78" s="20" t="n">
        <v>0</v>
      </c>
      <c r="U78" s="18" t="n">
        <v>1.19982517</v>
      </c>
      <c r="V78" s="20" t="n">
        <v>0.84342578</v>
      </c>
    </row>
    <row customHeight="1" ht="25" r="79" spans="1:22">
      <c r="A79" s="15" t="s">
        <v>476</v>
      </c>
      <c r="B79" s="17" t="n">
        <v>1657</v>
      </c>
      <c r="C79" s="18">
        <f>(21.0/B79*100)</f>
        <v/>
      </c>
      <c r="D79" s="19" t="n">
        <v>1636</v>
      </c>
      <c r="E79" s="18" t="n">
        <v>51.94168258</v>
      </c>
      <c r="F79" s="20" t="n">
        <v>5.61327995</v>
      </c>
      <c r="G79" s="18" t="n">
        <v>36.60130695</v>
      </c>
      <c r="H79" s="20" t="n">
        <v>6.25693569</v>
      </c>
      <c r="I79" s="18" t="n">
        <v>6.140179</v>
      </c>
      <c r="J79" s="20" t="n">
        <v>3.46055686</v>
      </c>
      <c r="K79" s="18" t="n">
        <v>4.4913332</v>
      </c>
      <c r="L79" s="20" t="n">
        <v>3.15909666</v>
      </c>
      <c r="M79" s="18" t="n">
        <v>0</v>
      </c>
      <c r="N79" s="20" t="n">
        <v>0</v>
      </c>
      <c r="O79" s="18" t="s">
        <v>404</v>
      </c>
      <c r="P79" s="20" t="s">
        <v>404</v>
      </c>
      <c r="Q79" s="18" t="n">
        <v>0</v>
      </c>
      <c r="R79" s="20" t="n">
        <v>0</v>
      </c>
      <c r="S79" s="18" t="n">
        <v>0</v>
      </c>
      <c r="T79" s="20" t="n">
        <v>0</v>
      </c>
      <c r="U79" s="18" t="n">
        <v>0.82549827</v>
      </c>
      <c r="V79" s="20" t="n">
        <v>0.83341526</v>
      </c>
    </row>
    <row r="80" spans="1:22">
      <c r="A80" s="15" t="s">
        <v>477</v>
      </c>
      <c r="B80" s="17" t="n">
        <v>7841</v>
      </c>
      <c r="C80" s="18">
        <f>(0.0/B80*100)</f>
        <v/>
      </c>
      <c r="D80" s="19" t="n">
        <v>7841</v>
      </c>
      <c r="E80" s="18" t="n">
        <v>14.58816773</v>
      </c>
      <c r="F80" s="20" t="n">
        <v>2.46964459</v>
      </c>
      <c r="G80" s="18" t="n">
        <v>30.55961477</v>
      </c>
      <c r="H80" s="20" t="n">
        <v>3.54335461</v>
      </c>
      <c r="I80" s="18" t="n">
        <v>25.97621404</v>
      </c>
      <c r="J80" s="20" t="n">
        <v>3.21176912</v>
      </c>
      <c r="K80" s="18" t="n">
        <v>28.87600346</v>
      </c>
      <c r="L80" s="20" t="n">
        <v>2.84097602</v>
      </c>
      <c r="M80" s="18" t="n">
        <v>0</v>
      </c>
      <c r="N80" s="20" t="n">
        <v>0</v>
      </c>
      <c r="O80" s="18" t="s">
        <v>404</v>
      </c>
      <c r="P80" s="20" t="s">
        <v>404</v>
      </c>
      <c r="Q80" s="18" t="n">
        <v>0</v>
      </c>
      <c r="R80" s="20" t="n">
        <v>0</v>
      </c>
      <c r="S80" s="18" t="n">
        <v>0</v>
      </c>
      <c r="T80" s="20" t="n">
        <v>0</v>
      </c>
      <c r="U80" s="18" t="n">
        <v>0</v>
      </c>
      <c r="V80" s="20" t="n">
        <v>0</v>
      </c>
    </row>
    <row r="81" spans="1:22">
      <c r="A81" s="21" t="s">
        <v>478</v>
      </c>
      <c r="B81" s="17" t="n">
        <v>8861</v>
      </c>
      <c r="C81" s="18">
        <f>(0.0/B81*100)</f>
        <v/>
      </c>
      <c r="D81" s="19" t="n">
        <v>8861</v>
      </c>
      <c r="E81" s="18" t="n">
        <v>26.8987627</v>
      </c>
      <c r="F81" s="20" t="n">
        <v>3.77471334</v>
      </c>
      <c r="G81" s="18" t="n">
        <v>61.36273224</v>
      </c>
      <c r="H81" s="20" t="n">
        <v>3.8844277</v>
      </c>
      <c r="I81" s="18" t="n">
        <v>9.384100159999999</v>
      </c>
      <c r="J81" s="20" t="n">
        <v>2.68676317</v>
      </c>
      <c r="K81" s="18" t="n">
        <v>2.33442547</v>
      </c>
      <c r="L81" s="20" t="n">
        <v>1.21029362</v>
      </c>
      <c r="M81" s="18" t="n">
        <v>0</v>
      </c>
      <c r="N81" s="20" t="n">
        <v>0</v>
      </c>
      <c r="O81" s="18" t="s">
        <v>404</v>
      </c>
      <c r="P81" s="20" t="s">
        <v>404</v>
      </c>
      <c r="Q81" s="18" t="n">
        <v>0</v>
      </c>
      <c r="R81" s="20" t="n">
        <v>0</v>
      </c>
      <c r="S81" s="18" t="n">
        <v>0</v>
      </c>
      <c r="T81" s="20" t="n">
        <v>0</v>
      </c>
      <c r="U81" s="18" t="n">
        <v>0.01997943</v>
      </c>
      <c r="V81" s="20" t="n">
        <v>0.00074735</v>
      </c>
    </row>
    <row r="82" spans="1:22">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c r="U82" s="22" t="s">
        <v>479</v>
      </c>
      <c r="V82" s="22" t="s">
        <v>479</v>
      </c>
    </row>
    <row r="83" spans="1:22">
      <c r="A83" s="3" t="s">
        <v>480</v>
      </c>
    </row>
    <row r="84" spans="1:22">
      <c r="A84" s="23" t="s">
        <v>481</v>
      </c>
    </row>
    <row r="85" spans="1:22">
      <c r="A85" s="23" t="s">
        <v>482</v>
      </c>
    </row>
    <row customHeight="1" ht="30" r="86" spans="1:22">
      <c r="A86" s="23" t="s">
        <v>483</v>
      </c>
    </row>
    <row customHeight="1" ht="30" r="87" spans="1:22">
      <c r="A87" s="23" t="s">
        <v>479</v>
      </c>
    </row>
    <row customHeight="1" ht="30" r="88" spans="1:22">
      <c r="A88" s="23" t="s">
        <v>484</v>
      </c>
    </row>
    <row customHeight="1" ht="30" r="89" spans="1:22">
      <c r="A89" s="23" t="s">
        <v>485</v>
      </c>
    </row>
    <row customHeight="1" ht="30" r="90" spans="1:22">
      <c r="A90" s="23" t="s">
        <v>486</v>
      </c>
    </row>
    <row customHeight="1" ht="30" r="91" spans="1:22">
      <c r="A91" s="23" t="s">
        <v>487</v>
      </c>
    </row>
    <row customHeight="1" ht="30" r="92" spans="1:22">
      <c r="A92" s="23" t="s">
        <v>488</v>
      </c>
    </row>
    <row customHeight="1" ht="30" r="93" spans="1:22">
      <c r="A93" s="23" t="s">
        <v>489</v>
      </c>
    </row>
    <row customHeight="1" ht="30" r="94" spans="1:22">
      <c r="A94" s="23" t="s">
        <v>490</v>
      </c>
    </row>
    <row customHeight="1" ht="30" r="95" spans="1:22">
      <c r="A95" s="23" t="s">
        <v>491</v>
      </c>
    </row>
    <row customHeight="1" ht="30" r="96" spans="1:22">
      <c r="A96" s="23" t="s">
        <v>492</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718</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(1604.0/B7*100)</f>
        <v/>
      </c>
      <c r="D7" s="19" t="n">
        <v>12926</v>
      </c>
      <c r="E7" s="18" t="n">
        <v>95.30199526</v>
      </c>
      <c r="F7" s="20" t="n">
        <v>0.72888462</v>
      </c>
      <c r="G7" s="18" t="n">
        <v>1.72741902</v>
      </c>
      <c r="H7" s="20" t="n">
        <v>0.39921724</v>
      </c>
      <c r="I7" s="18" t="n">
        <v>0</v>
      </c>
      <c r="J7" s="20" t="n">
        <v>0</v>
      </c>
      <c r="K7" s="18" t="s">
        <v>404</v>
      </c>
      <c r="L7" s="20" t="s">
        <v>404</v>
      </c>
      <c r="M7" s="18" t="n">
        <v>0</v>
      </c>
      <c r="N7" s="20" t="n">
        <v>0</v>
      </c>
      <c r="O7" s="18" t="n">
        <v>0</v>
      </c>
      <c r="P7" s="20" t="n">
        <v>0</v>
      </c>
      <c r="Q7" s="18" t="n">
        <v>2.97058572</v>
      </c>
      <c r="R7" s="20" t="n">
        <v>0.65373716</v>
      </c>
    </row>
    <row r="8" spans="1:18">
      <c r="A8" s="15" t="s">
        <v>405</v>
      </c>
      <c r="B8" s="17" t="n">
        <v>7007</v>
      </c>
      <c r="C8" s="18">
        <f>(0.0/B8*100)</f>
        <v/>
      </c>
      <c r="D8" s="19" t="n">
        <v>7007</v>
      </c>
      <c r="E8" s="18" t="n">
        <v>81.14497032</v>
      </c>
      <c r="F8" s="20" t="n">
        <v>2.44874953</v>
      </c>
      <c r="G8" s="18" t="n">
        <v>13.61758574</v>
      </c>
      <c r="H8" s="20" t="n">
        <v>2.06794569</v>
      </c>
      <c r="I8" s="18" t="n">
        <v>0</v>
      </c>
      <c r="J8" s="20" t="n">
        <v>0</v>
      </c>
      <c r="K8" s="18" t="s">
        <v>404</v>
      </c>
      <c r="L8" s="20" t="s">
        <v>404</v>
      </c>
      <c r="M8" s="18" t="n">
        <v>0</v>
      </c>
      <c r="N8" s="20" t="n">
        <v>0</v>
      </c>
      <c r="O8" s="18" t="n">
        <v>0</v>
      </c>
      <c r="P8" s="20" t="n">
        <v>0</v>
      </c>
      <c r="Q8" s="18" t="n">
        <v>5.23744395</v>
      </c>
      <c r="R8" s="20" t="n">
        <v>1.57470118</v>
      </c>
    </row>
    <row r="9" spans="1:18">
      <c r="A9" s="15" t="s">
        <v>406</v>
      </c>
      <c r="B9" s="17" t="n">
        <v>9651</v>
      </c>
      <c r="C9" s="18">
        <f>(200.0/B9*100)</f>
        <v/>
      </c>
      <c r="D9" s="19" t="n">
        <v>9451</v>
      </c>
      <c r="E9" s="18" t="n">
        <v>76.8770471</v>
      </c>
      <c r="F9" s="20" t="n">
        <v>2.7253873</v>
      </c>
      <c r="G9" s="18" t="n">
        <v>14.57319339</v>
      </c>
      <c r="H9" s="20" t="n">
        <v>2.19696156</v>
      </c>
      <c r="I9" s="18" t="n">
        <v>0</v>
      </c>
      <c r="J9" s="20" t="n">
        <v>0</v>
      </c>
      <c r="K9" s="18" t="s">
        <v>404</v>
      </c>
      <c r="L9" s="20" t="s">
        <v>404</v>
      </c>
      <c r="M9" s="18" t="n">
        <v>0</v>
      </c>
      <c r="N9" s="20" t="n">
        <v>0</v>
      </c>
      <c r="O9" s="18" t="n">
        <v>0</v>
      </c>
      <c r="P9" s="20" t="n">
        <v>0</v>
      </c>
      <c r="Q9" s="18" t="n">
        <v>8.549759509999999</v>
      </c>
      <c r="R9" s="20" t="n">
        <v>1.94141851</v>
      </c>
    </row>
    <row r="10" spans="1:18">
      <c r="A10" s="15" t="s">
        <v>407</v>
      </c>
      <c r="B10" s="17" t="n">
        <v>20058</v>
      </c>
      <c r="C10" s="18">
        <f>(3134.0/B10*100)</f>
        <v/>
      </c>
      <c r="D10" s="19" t="n">
        <v>16924</v>
      </c>
      <c r="E10" s="18" t="n">
        <v>95.04321917999999</v>
      </c>
      <c r="F10" s="20" t="n">
        <v>0.90362391</v>
      </c>
      <c r="G10" s="18" t="n">
        <v>3.91276549</v>
      </c>
      <c r="H10" s="20" t="n">
        <v>0.81795023</v>
      </c>
      <c r="I10" s="18" t="n">
        <v>0</v>
      </c>
      <c r="J10" s="20" t="n">
        <v>0</v>
      </c>
      <c r="K10" s="18" t="s">
        <v>404</v>
      </c>
      <c r="L10" s="20" t="s">
        <v>404</v>
      </c>
      <c r="M10" s="18" t="n">
        <v>0</v>
      </c>
      <c r="N10" s="20" t="n">
        <v>0</v>
      </c>
      <c r="O10" s="18" t="n">
        <v>0</v>
      </c>
      <c r="P10" s="20" t="n">
        <v>0</v>
      </c>
      <c r="Q10" s="18" t="n">
        <v>1.04401534</v>
      </c>
      <c r="R10" s="20" t="n">
        <v>0.40349827</v>
      </c>
    </row>
    <row r="11" spans="1:18">
      <c r="A11" s="15" t="s">
        <v>408</v>
      </c>
      <c r="B11" s="17" t="n">
        <v>7053</v>
      </c>
      <c r="C11" s="18">
        <f>(212.0/B11*100)</f>
        <v/>
      </c>
      <c r="D11" s="19" t="n">
        <v>6841</v>
      </c>
      <c r="E11" s="18" t="n">
        <v>93.53214289</v>
      </c>
      <c r="F11" s="20" t="n">
        <v>2.19147312</v>
      </c>
      <c r="G11" s="18" t="n">
        <v>3.32442503</v>
      </c>
      <c r="H11" s="20" t="n">
        <v>1.47396814</v>
      </c>
      <c r="I11" s="18" t="n">
        <v>0</v>
      </c>
      <c r="J11" s="20" t="n">
        <v>0</v>
      </c>
      <c r="K11" s="18" t="s">
        <v>404</v>
      </c>
      <c r="L11" s="20" t="s">
        <v>404</v>
      </c>
      <c r="M11" s="18" t="n">
        <v>0</v>
      </c>
      <c r="N11" s="20" t="n">
        <v>0</v>
      </c>
      <c r="O11" s="18" t="n">
        <v>0</v>
      </c>
      <c r="P11" s="20" t="n">
        <v>0</v>
      </c>
      <c r="Q11" s="18" t="n">
        <v>3.14343208</v>
      </c>
      <c r="R11" s="20" t="n">
        <v>1.62249076</v>
      </c>
    </row>
    <row r="12" spans="1:18">
      <c r="A12" s="15" t="s">
        <v>409</v>
      </c>
      <c r="B12" s="17" t="n">
        <v>6894</v>
      </c>
      <c r="C12" s="18">
        <f>(106.0/B12*100)</f>
        <v/>
      </c>
      <c r="D12" s="19" t="n">
        <v>6788</v>
      </c>
      <c r="E12" s="18" t="n">
        <v>99.50652047</v>
      </c>
      <c r="F12" s="20" t="n">
        <v>0.37714769</v>
      </c>
      <c r="G12" s="18" t="n">
        <v>0</v>
      </c>
      <c r="H12" s="20" t="n">
        <v>0</v>
      </c>
      <c r="I12" s="18" t="n">
        <v>0</v>
      </c>
      <c r="J12" s="20" t="n">
        <v>0</v>
      </c>
      <c r="K12" s="18" t="s">
        <v>404</v>
      </c>
      <c r="L12" s="20" t="s">
        <v>404</v>
      </c>
      <c r="M12" s="18" t="n">
        <v>0</v>
      </c>
      <c r="N12" s="20" t="n">
        <v>0</v>
      </c>
      <c r="O12" s="18" t="n">
        <v>0</v>
      </c>
      <c r="P12" s="20" t="n">
        <v>0</v>
      </c>
      <c r="Q12" s="18" t="n">
        <v>0.49347953</v>
      </c>
      <c r="R12" s="20" t="n">
        <v>0.37714769</v>
      </c>
    </row>
    <row r="13" spans="1:18">
      <c r="A13" s="15" t="s">
        <v>410</v>
      </c>
      <c r="B13" s="17" t="n">
        <v>7161</v>
      </c>
      <c r="C13" s="18">
        <f>(1175.0/B13*100)</f>
        <v/>
      </c>
      <c r="D13" s="19" t="n">
        <v>5986</v>
      </c>
      <c r="E13" s="18" t="n">
        <v>91.38367925</v>
      </c>
      <c r="F13" s="20" t="n">
        <v>1.88231322</v>
      </c>
      <c r="G13" s="18" t="n">
        <v>2.14528392</v>
      </c>
      <c r="H13" s="20" t="n">
        <v>0.8469385699999999</v>
      </c>
      <c r="I13" s="18" t="n">
        <v>0</v>
      </c>
      <c r="J13" s="20" t="n">
        <v>0</v>
      </c>
      <c r="K13" s="18" t="s">
        <v>404</v>
      </c>
      <c r="L13" s="20" t="s">
        <v>404</v>
      </c>
      <c r="M13" s="18" t="n">
        <v>0</v>
      </c>
      <c r="N13" s="20" t="n">
        <v>0</v>
      </c>
      <c r="O13" s="18" t="n">
        <v>0</v>
      </c>
      <c r="P13" s="20" t="n">
        <v>0</v>
      </c>
      <c r="Q13" s="18" t="n">
        <v>6.47103683</v>
      </c>
      <c r="R13" s="20" t="n">
        <v>1.6817269</v>
      </c>
    </row>
    <row r="14" spans="1:18">
      <c r="A14" s="15" t="s">
        <v>411</v>
      </c>
      <c r="B14" s="17" t="n">
        <v>5587</v>
      </c>
      <c r="C14" s="18">
        <f>(0.0/B14*100)</f>
        <v/>
      </c>
      <c r="D14" s="19" t="n">
        <v>5587</v>
      </c>
      <c r="E14" s="18" t="n">
        <v>98.60750855000001</v>
      </c>
      <c r="F14" s="20" t="n">
        <v>0.79051863</v>
      </c>
      <c r="G14" s="18" t="n">
        <v>0.26538234</v>
      </c>
      <c r="H14" s="20" t="n">
        <v>0.26225744</v>
      </c>
      <c r="I14" s="18" t="n">
        <v>0</v>
      </c>
      <c r="J14" s="20" t="n">
        <v>0</v>
      </c>
      <c r="K14" s="18" t="s">
        <v>404</v>
      </c>
      <c r="L14" s="20" t="s">
        <v>404</v>
      </c>
      <c r="M14" s="18" t="n">
        <v>0</v>
      </c>
      <c r="N14" s="20" t="n">
        <v>0</v>
      </c>
      <c r="O14" s="18" t="n">
        <v>0</v>
      </c>
      <c r="P14" s="20" t="n">
        <v>0</v>
      </c>
      <c r="Q14" s="18" t="n">
        <v>1.12710911</v>
      </c>
      <c r="R14" s="20" t="n">
        <v>0.74614905</v>
      </c>
    </row>
    <row r="15" spans="1:18">
      <c r="A15" s="15" t="s">
        <v>412</v>
      </c>
      <c r="B15" s="17" t="n">
        <v>5882</v>
      </c>
      <c r="C15" s="18">
        <f>(0.0/B15*100)</f>
        <v/>
      </c>
      <c r="D15" s="19" t="n">
        <v>5882</v>
      </c>
      <c r="E15" s="18" t="n">
        <v>94.52880316</v>
      </c>
      <c r="F15" s="20" t="n">
        <v>1.86226214</v>
      </c>
      <c r="G15" s="18" t="n">
        <v>2.81598271</v>
      </c>
      <c r="H15" s="20" t="n">
        <v>1.32165234</v>
      </c>
      <c r="I15" s="18" t="n">
        <v>0</v>
      </c>
      <c r="J15" s="20" t="n">
        <v>0</v>
      </c>
      <c r="K15" s="18" t="s">
        <v>404</v>
      </c>
      <c r="L15" s="20" t="s">
        <v>404</v>
      </c>
      <c r="M15" s="18" t="n">
        <v>0</v>
      </c>
      <c r="N15" s="20" t="n">
        <v>0</v>
      </c>
      <c r="O15" s="18" t="n">
        <v>0</v>
      </c>
      <c r="P15" s="20" t="n">
        <v>0</v>
      </c>
      <c r="Q15" s="18" t="n">
        <v>2.65521414</v>
      </c>
      <c r="R15" s="20" t="n">
        <v>1.3015152</v>
      </c>
    </row>
    <row r="16" spans="1:18">
      <c r="A16" s="15" t="s">
        <v>413</v>
      </c>
      <c r="B16" s="17" t="n">
        <v>6108</v>
      </c>
      <c r="C16" s="18">
        <f>(0.0/B16*100)</f>
        <v/>
      </c>
      <c r="D16" s="19" t="n">
        <v>6108</v>
      </c>
      <c r="E16" s="18" t="n">
        <v>0</v>
      </c>
      <c r="F16" s="20" t="n">
        <v>0</v>
      </c>
      <c r="G16" s="18" t="n">
        <v>0</v>
      </c>
      <c r="H16" s="20" t="n">
        <v>0</v>
      </c>
      <c r="I16" s="18" t="n">
        <v>0</v>
      </c>
      <c r="J16" s="20" t="n">
        <v>0</v>
      </c>
      <c r="K16" s="18" t="s">
        <v>404</v>
      </c>
      <c r="L16" s="20" t="s">
        <v>404</v>
      </c>
      <c r="M16" s="18" t="n">
        <v>100</v>
      </c>
      <c r="N16" s="20" t="n">
        <v>0</v>
      </c>
      <c r="O16" s="18" t="n">
        <v>0</v>
      </c>
      <c r="P16" s="20" t="n">
        <v>0</v>
      </c>
      <c r="Q16" s="18" t="n">
        <v>0</v>
      </c>
      <c r="R16" s="20" t="n">
        <v>0</v>
      </c>
    </row>
    <row r="17" spans="1:18">
      <c r="A17" s="15" t="s">
        <v>414</v>
      </c>
      <c r="B17" s="17" t="n">
        <v>6504</v>
      </c>
      <c r="C17" s="18">
        <f>(1325.0/B17*100)</f>
        <v/>
      </c>
      <c r="D17" s="19" t="n">
        <v>5179</v>
      </c>
      <c r="E17" s="18" t="n">
        <v>91.99969170999999</v>
      </c>
      <c r="F17" s="20" t="n">
        <v>2.06321791</v>
      </c>
      <c r="G17" s="18" t="n">
        <v>2.11468992</v>
      </c>
      <c r="H17" s="20" t="n">
        <v>1.64117926</v>
      </c>
      <c r="I17" s="18" t="n">
        <v>0</v>
      </c>
      <c r="J17" s="20" t="n">
        <v>0</v>
      </c>
      <c r="K17" s="18" t="s">
        <v>404</v>
      </c>
      <c r="L17" s="20" t="s">
        <v>404</v>
      </c>
      <c r="M17" s="18" t="n">
        <v>0</v>
      </c>
      <c r="N17" s="20" t="n">
        <v>0</v>
      </c>
      <c r="O17" s="18" t="n">
        <v>0</v>
      </c>
      <c r="P17" s="20" t="n">
        <v>0</v>
      </c>
      <c r="Q17" s="18" t="n">
        <v>5.88561838</v>
      </c>
      <c r="R17" s="20" t="n">
        <v>1.58042443</v>
      </c>
    </row>
    <row r="18" spans="1:18">
      <c r="A18" s="15" t="s">
        <v>415</v>
      </c>
      <c r="B18" s="17" t="n">
        <v>5532</v>
      </c>
      <c r="C18" s="18">
        <f>(0.0/B18*100)</f>
        <v/>
      </c>
      <c r="D18" s="19" t="n">
        <v>5532</v>
      </c>
      <c r="E18" s="18" t="n">
        <v>99.62720840999999</v>
      </c>
      <c r="F18" s="20" t="n">
        <v>0.30642426</v>
      </c>
      <c r="G18" s="18" t="n">
        <v>0.37279159</v>
      </c>
      <c r="H18" s="20" t="n">
        <v>0.30642426</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97.63202652</v>
      </c>
      <c r="F19" s="20" t="n">
        <v>0.96756211</v>
      </c>
      <c r="G19" s="18" t="n">
        <v>0.76388557</v>
      </c>
      <c r="H19" s="20" t="n">
        <v>0.5901483199999999</v>
      </c>
      <c r="I19" s="18" t="n">
        <v>0</v>
      </c>
      <c r="J19" s="20" t="n">
        <v>0</v>
      </c>
      <c r="K19" s="18" t="s">
        <v>404</v>
      </c>
      <c r="L19" s="20" t="s">
        <v>404</v>
      </c>
      <c r="M19" s="18" t="n">
        <v>0</v>
      </c>
      <c r="N19" s="20" t="n">
        <v>0</v>
      </c>
      <c r="O19" s="18" t="n">
        <v>0</v>
      </c>
      <c r="P19" s="20" t="n">
        <v>0</v>
      </c>
      <c r="Q19" s="18" t="n">
        <v>1.60408791</v>
      </c>
      <c r="R19" s="20" t="n">
        <v>0.77677743</v>
      </c>
    </row>
    <row r="20" spans="1:18">
      <c r="A20" s="15" t="s">
        <v>417</v>
      </c>
      <c r="B20" s="17" t="n">
        <v>3371</v>
      </c>
      <c r="C20" s="18">
        <f>(24.0/B20*100)</f>
        <v/>
      </c>
      <c r="D20" s="19" t="n">
        <v>3347</v>
      </c>
      <c r="E20" s="18" t="n">
        <v>94.65913131000001</v>
      </c>
      <c r="F20" s="20" t="n">
        <v>0.16602462</v>
      </c>
      <c r="G20" s="18" t="n">
        <v>2.69289277</v>
      </c>
      <c r="H20" s="20" t="n">
        <v>0.11021433</v>
      </c>
      <c r="I20" s="18" t="n">
        <v>0</v>
      </c>
      <c r="J20" s="20" t="n">
        <v>0</v>
      </c>
      <c r="K20" s="18" t="s">
        <v>404</v>
      </c>
      <c r="L20" s="20" t="s">
        <v>404</v>
      </c>
      <c r="M20" s="18" t="n">
        <v>0</v>
      </c>
      <c r="N20" s="20" t="n">
        <v>0</v>
      </c>
      <c r="O20" s="18" t="n">
        <v>0</v>
      </c>
      <c r="P20" s="20" t="n">
        <v>0</v>
      </c>
      <c r="Q20" s="18" t="n">
        <v>2.64797591</v>
      </c>
      <c r="R20" s="20" t="n">
        <v>0.1098615</v>
      </c>
    </row>
    <row r="21" spans="1:18">
      <c r="A21" s="15" t="s">
        <v>418</v>
      </c>
      <c r="B21" s="17" t="n">
        <v>5741</v>
      </c>
      <c r="C21" s="18">
        <f>(0.0/B21*100)</f>
        <v/>
      </c>
      <c r="D21" s="19" t="n">
        <v>5741</v>
      </c>
      <c r="E21" s="18" t="n">
        <v>91.01246140000001</v>
      </c>
      <c r="F21" s="20" t="n">
        <v>2.25489604</v>
      </c>
      <c r="G21" s="18" t="n">
        <v>0</v>
      </c>
      <c r="H21" s="20" t="n">
        <v>0</v>
      </c>
      <c r="I21" s="18" t="n">
        <v>0</v>
      </c>
      <c r="J21" s="20" t="n">
        <v>0</v>
      </c>
      <c r="K21" s="18" t="s">
        <v>404</v>
      </c>
      <c r="L21" s="20" t="s">
        <v>404</v>
      </c>
      <c r="M21" s="18" t="n">
        <v>0</v>
      </c>
      <c r="N21" s="20" t="n">
        <v>0</v>
      </c>
      <c r="O21" s="18" t="n">
        <v>0</v>
      </c>
      <c r="P21" s="20" t="n">
        <v>0</v>
      </c>
      <c r="Q21" s="18" t="n">
        <v>8.987538600000001</v>
      </c>
      <c r="R21" s="20" t="n">
        <v>2.25489604</v>
      </c>
    </row>
    <row r="22" spans="1:18">
      <c r="A22" s="15" t="s">
        <v>419</v>
      </c>
      <c r="B22" s="17" t="n">
        <v>6598</v>
      </c>
      <c r="C22" s="18">
        <f>(0.0/B22*100)</f>
        <v/>
      </c>
      <c r="D22" s="19" t="n">
        <v>6598</v>
      </c>
      <c r="E22" s="18" t="n">
        <v>80.2194587</v>
      </c>
      <c r="F22" s="20" t="n">
        <v>2.95270084</v>
      </c>
      <c r="G22" s="18" t="n">
        <v>18.07734033</v>
      </c>
      <c r="H22" s="20" t="n">
        <v>2.98018599</v>
      </c>
      <c r="I22" s="18" t="n">
        <v>0</v>
      </c>
      <c r="J22" s="20" t="n">
        <v>0</v>
      </c>
      <c r="K22" s="18" t="s">
        <v>404</v>
      </c>
      <c r="L22" s="20" t="s">
        <v>404</v>
      </c>
      <c r="M22" s="18" t="n">
        <v>0</v>
      </c>
      <c r="N22" s="20" t="n">
        <v>0</v>
      </c>
      <c r="O22" s="18" t="n">
        <v>0</v>
      </c>
      <c r="P22" s="20" t="n">
        <v>0</v>
      </c>
      <c r="Q22" s="18" t="n">
        <v>1.70320097</v>
      </c>
      <c r="R22" s="20" t="n">
        <v>0.9979567</v>
      </c>
    </row>
    <row r="23" spans="1:18">
      <c r="A23" s="15" t="s">
        <v>420</v>
      </c>
      <c r="B23" s="17" t="n">
        <v>11583</v>
      </c>
      <c r="C23" s="18">
        <f>(3194.0/B23*100)</f>
        <v/>
      </c>
      <c r="D23" s="19" t="n">
        <v>8389</v>
      </c>
      <c r="E23" s="18" t="n">
        <v>93.25864525</v>
      </c>
      <c r="F23" s="20" t="n">
        <v>1.72256497</v>
      </c>
      <c r="G23" s="18" t="n">
        <v>1.21272934</v>
      </c>
      <c r="H23" s="20" t="n">
        <v>0.76149072</v>
      </c>
      <c r="I23" s="18" t="n">
        <v>0</v>
      </c>
      <c r="J23" s="20" t="n">
        <v>0</v>
      </c>
      <c r="K23" s="18" t="s">
        <v>404</v>
      </c>
      <c r="L23" s="20" t="s">
        <v>404</v>
      </c>
      <c r="M23" s="18" t="n">
        <v>0</v>
      </c>
      <c r="N23" s="20" t="n">
        <v>0</v>
      </c>
      <c r="O23" s="18" t="n">
        <v>0</v>
      </c>
      <c r="P23" s="20" t="n">
        <v>0</v>
      </c>
      <c r="Q23" s="18" t="n">
        <v>5.52862541</v>
      </c>
      <c r="R23" s="20" t="n">
        <v>1.75273098</v>
      </c>
    </row>
    <row r="24" spans="1:18">
      <c r="A24" s="15" t="s">
        <v>421</v>
      </c>
      <c r="B24" s="17" t="n">
        <v>6647</v>
      </c>
      <c r="C24" s="18">
        <f>(0.0/B24*100)</f>
        <v/>
      </c>
      <c r="D24" s="19" t="n">
        <v>6647</v>
      </c>
      <c r="E24" s="18" t="n">
        <v>96.46606194</v>
      </c>
      <c r="F24" s="20" t="n">
        <v>1.32165455</v>
      </c>
      <c r="G24" s="18" t="n">
        <v>3.53393806</v>
      </c>
      <c r="H24" s="20" t="n">
        <v>1.32165455</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95.248519</v>
      </c>
      <c r="F25" s="20" t="n">
        <v>1.70153985</v>
      </c>
      <c r="G25" s="18" t="n">
        <v>4.751481</v>
      </c>
      <c r="H25" s="20" t="n">
        <v>1.70153985</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99.27225571</v>
      </c>
      <c r="F26" s="20" t="n">
        <v>0.53155376</v>
      </c>
      <c r="G26" s="18" t="n">
        <v>0</v>
      </c>
      <c r="H26" s="20" t="n">
        <v>0</v>
      </c>
      <c r="I26" s="18" t="n">
        <v>0</v>
      </c>
      <c r="J26" s="20" t="n">
        <v>0</v>
      </c>
      <c r="K26" s="18" t="s">
        <v>404</v>
      </c>
      <c r="L26" s="20" t="s">
        <v>404</v>
      </c>
      <c r="M26" s="18" t="n">
        <v>0</v>
      </c>
      <c r="N26" s="20" t="n">
        <v>0</v>
      </c>
      <c r="O26" s="18" t="n">
        <v>0</v>
      </c>
      <c r="P26" s="20" t="n">
        <v>0</v>
      </c>
      <c r="Q26" s="18" t="n">
        <v>0.72774429</v>
      </c>
      <c r="R26" s="20" t="n">
        <v>0.53155376</v>
      </c>
    </row>
    <row r="27" spans="1:18">
      <c r="A27" s="15" t="s">
        <v>424</v>
      </c>
      <c r="B27" s="17" t="n">
        <v>5299</v>
      </c>
      <c r="C27" s="18">
        <f>(0.0/B27*100)</f>
        <v/>
      </c>
      <c r="D27" s="19" t="n">
        <v>5299</v>
      </c>
      <c r="E27" s="18" t="n">
        <v>93.09596745</v>
      </c>
      <c r="F27" s="20" t="n">
        <v>0.06715114</v>
      </c>
      <c r="G27" s="18" t="n">
        <v>6.90403255</v>
      </c>
      <c r="H27" s="20" t="n">
        <v>0.06715114</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96.79285578</v>
      </c>
      <c r="F28" s="20" t="n">
        <v>1.18884308</v>
      </c>
      <c r="G28" s="18" t="n">
        <v>3.20714422</v>
      </c>
      <c r="H28" s="20" t="n">
        <v>1.18884308</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(1123.0/B29*100)</f>
        <v/>
      </c>
      <c r="D29" s="19" t="n">
        <v>4262</v>
      </c>
      <c r="E29" s="18" t="n">
        <v>69.90544484999999</v>
      </c>
      <c r="F29" s="20" t="n">
        <v>4.28295273</v>
      </c>
      <c r="G29" s="18" t="n">
        <v>0.94440894</v>
      </c>
      <c r="H29" s="20" t="n">
        <v>0.89351114</v>
      </c>
      <c r="I29" s="18" t="n">
        <v>0</v>
      </c>
      <c r="J29" s="20" t="n">
        <v>0</v>
      </c>
      <c r="K29" s="18" t="s">
        <v>404</v>
      </c>
      <c r="L29" s="20" t="s">
        <v>404</v>
      </c>
      <c r="M29" s="18" t="n">
        <v>0</v>
      </c>
      <c r="N29" s="20" t="n">
        <v>0</v>
      </c>
      <c r="O29" s="18" t="n">
        <v>0</v>
      </c>
      <c r="P29" s="20" t="n">
        <v>0</v>
      </c>
      <c r="Q29" s="18" t="n">
        <v>29.15014621</v>
      </c>
      <c r="R29" s="20" t="n">
        <v>4.37692721</v>
      </c>
    </row>
    <row r="30" spans="1:18">
      <c r="A30" s="15" t="s">
        <v>427</v>
      </c>
      <c r="B30" s="17" t="n">
        <v>4520</v>
      </c>
      <c r="C30" s="18">
        <f>(1105.0/B30*100)</f>
        <v/>
      </c>
      <c r="D30" s="19" t="n">
        <v>3415</v>
      </c>
      <c r="E30" s="18" t="n">
        <v>99.52855271999999</v>
      </c>
      <c r="F30" s="20" t="n">
        <v>0.47353707</v>
      </c>
      <c r="G30" s="18" t="n">
        <v>0.47144728</v>
      </c>
      <c r="H30" s="20" t="n">
        <v>0.47353707</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(502.0/B31*100)</f>
        <v/>
      </c>
      <c r="D31" s="19" t="n">
        <v>4954</v>
      </c>
      <c r="E31" s="18" t="n">
        <v>88.31658868</v>
      </c>
      <c r="F31" s="20" t="n">
        <v>2.32680684</v>
      </c>
      <c r="G31" s="18" t="n">
        <v>0.49513243</v>
      </c>
      <c r="H31" s="20" t="n">
        <v>0.49275694</v>
      </c>
      <c r="I31" s="18" t="n">
        <v>0</v>
      </c>
      <c r="J31" s="20" t="n">
        <v>0</v>
      </c>
      <c r="K31" s="18" t="s">
        <v>404</v>
      </c>
      <c r="L31" s="20" t="s">
        <v>404</v>
      </c>
      <c r="M31" s="18" t="n">
        <v>0</v>
      </c>
      <c r="N31" s="20" t="n">
        <v>0</v>
      </c>
      <c r="O31" s="18" t="n">
        <v>0</v>
      </c>
      <c r="P31" s="20" t="n">
        <v>0</v>
      </c>
      <c r="Q31" s="18" t="n">
        <v>11.18827888</v>
      </c>
      <c r="R31" s="20" t="n">
        <v>2.15774282</v>
      </c>
    </row>
    <row r="32" spans="1:18">
      <c r="A32" s="15" t="s">
        <v>429</v>
      </c>
      <c r="B32" s="17" t="n">
        <v>4478</v>
      </c>
      <c r="C32" s="18">
        <f>(0.0/B32*100)</f>
        <v/>
      </c>
      <c r="D32" s="19" t="n">
        <v>4478</v>
      </c>
      <c r="E32" s="18" t="n">
        <v>98.22382508</v>
      </c>
      <c r="F32" s="20" t="n">
        <v>1.03316912</v>
      </c>
      <c r="G32" s="18" t="n">
        <v>0.64806355</v>
      </c>
      <c r="H32" s="20" t="n">
        <v>0.64698641</v>
      </c>
      <c r="I32" s="18" t="n">
        <v>0</v>
      </c>
      <c r="J32" s="20" t="n">
        <v>0</v>
      </c>
      <c r="K32" s="18" t="s">
        <v>404</v>
      </c>
      <c r="L32" s="20" t="s">
        <v>404</v>
      </c>
      <c r="M32" s="18" t="n">
        <v>0</v>
      </c>
      <c r="N32" s="20" t="n">
        <v>0</v>
      </c>
      <c r="O32" s="18" t="n">
        <v>0</v>
      </c>
      <c r="P32" s="20" t="n">
        <v>0</v>
      </c>
      <c r="Q32" s="18" t="n">
        <v>1.12811136</v>
      </c>
      <c r="R32" s="20" t="n">
        <v>0.80737492</v>
      </c>
    </row>
    <row r="33" spans="1:18">
      <c r="A33" s="15" t="s">
        <v>430</v>
      </c>
      <c r="B33" s="17" t="n">
        <v>7325</v>
      </c>
      <c r="C33" s="18">
        <f>(29.0/B33*100)</f>
        <v/>
      </c>
      <c r="D33" s="19" t="n">
        <v>7296</v>
      </c>
      <c r="E33" s="18" t="n">
        <v>98.13694162</v>
      </c>
      <c r="F33" s="20" t="n">
        <v>1.11207375</v>
      </c>
      <c r="G33" s="18" t="n">
        <v>1.54254777</v>
      </c>
      <c r="H33" s="20" t="n">
        <v>1.08409785</v>
      </c>
      <c r="I33" s="18" t="n">
        <v>0</v>
      </c>
      <c r="J33" s="20" t="n">
        <v>0</v>
      </c>
      <c r="K33" s="18" t="s">
        <v>404</v>
      </c>
      <c r="L33" s="20" t="s">
        <v>404</v>
      </c>
      <c r="M33" s="18" t="n">
        <v>0</v>
      </c>
      <c r="N33" s="20" t="n">
        <v>0</v>
      </c>
      <c r="O33" s="18" t="n">
        <v>0</v>
      </c>
      <c r="P33" s="20" t="n">
        <v>0</v>
      </c>
      <c r="Q33" s="18" t="n">
        <v>0.32051061</v>
      </c>
      <c r="R33" s="20" t="n">
        <v>0.25003726</v>
      </c>
    </row>
    <row r="34" spans="1:18">
      <c r="A34" s="15" t="s">
        <v>431</v>
      </c>
      <c r="B34" s="17" t="n">
        <v>6350</v>
      </c>
      <c r="C34" s="18">
        <f>(0.0/B34*100)</f>
        <v/>
      </c>
      <c r="D34" s="19" t="n">
        <v>6350</v>
      </c>
      <c r="E34" s="18" t="n">
        <v>99.89207414000001</v>
      </c>
      <c r="F34" s="20" t="n">
        <v>0.11569864</v>
      </c>
      <c r="G34" s="18" t="n">
        <v>0</v>
      </c>
      <c r="H34" s="20" t="n">
        <v>0</v>
      </c>
      <c r="I34" s="18" t="n">
        <v>0</v>
      </c>
      <c r="J34" s="20" t="n">
        <v>0</v>
      </c>
      <c r="K34" s="18" t="s">
        <v>404</v>
      </c>
      <c r="L34" s="20" t="s">
        <v>404</v>
      </c>
      <c r="M34" s="18" t="n">
        <v>0</v>
      </c>
      <c r="N34" s="20" t="n">
        <v>0</v>
      </c>
      <c r="O34" s="18" t="n">
        <v>0</v>
      </c>
      <c r="P34" s="20" t="n">
        <v>0</v>
      </c>
      <c r="Q34" s="18" t="n">
        <v>0.10792586</v>
      </c>
      <c r="R34" s="20" t="n">
        <v>0.11569864</v>
      </c>
    </row>
    <row r="35" spans="1:18">
      <c r="A35" s="15" t="s">
        <v>432</v>
      </c>
      <c r="B35" s="17" t="n">
        <v>6406</v>
      </c>
      <c r="C35" s="18">
        <f>(443.0/B35*100)</f>
        <v/>
      </c>
      <c r="D35" s="19" t="n">
        <v>5963</v>
      </c>
      <c r="E35" s="18" t="n">
        <v>99.36410155999999</v>
      </c>
      <c r="F35" s="20" t="n">
        <v>0.07756267999999999</v>
      </c>
      <c r="G35" s="18" t="n">
        <v>0</v>
      </c>
      <c r="H35" s="20" t="n">
        <v>0</v>
      </c>
      <c r="I35" s="18" t="n">
        <v>0</v>
      </c>
      <c r="J35" s="20" t="n">
        <v>0</v>
      </c>
      <c r="K35" s="18" t="s">
        <v>404</v>
      </c>
      <c r="L35" s="20" t="s">
        <v>404</v>
      </c>
      <c r="M35" s="18" t="n">
        <v>0</v>
      </c>
      <c r="N35" s="20" t="n">
        <v>0</v>
      </c>
      <c r="O35" s="18" t="n">
        <v>0</v>
      </c>
      <c r="P35" s="20" t="n">
        <v>0</v>
      </c>
      <c r="Q35" s="18" t="n">
        <v>0.63589844</v>
      </c>
      <c r="R35" s="20" t="n">
        <v>0.07756267999999999</v>
      </c>
    </row>
    <row r="36" spans="1:18">
      <c r="A36" s="15" t="s">
        <v>433</v>
      </c>
      <c r="B36" s="17" t="n">
        <v>6736</v>
      </c>
      <c r="C36" s="18">
        <f>(10.0/B36*100)</f>
        <v/>
      </c>
      <c r="D36" s="19" t="n">
        <v>6726</v>
      </c>
      <c r="E36" s="18" t="n">
        <v>98.19655609</v>
      </c>
      <c r="F36" s="20" t="n">
        <v>0.9107736</v>
      </c>
      <c r="G36" s="18" t="n">
        <v>1.67688433</v>
      </c>
      <c r="H36" s="20" t="n">
        <v>0.90035521</v>
      </c>
      <c r="I36" s="18" t="n">
        <v>0</v>
      </c>
      <c r="J36" s="20" t="n">
        <v>0</v>
      </c>
      <c r="K36" s="18" t="s">
        <v>404</v>
      </c>
      <c r="L36" s="20" t="s">
        <v>404</v>
      </c>
      <c r="M36" s="18" t="n">
        <v>0</v>
      </c>
      <c r="N36" s="20" t="n">
        <v>0</v>
      </c>
      <c r="O36" s="18" t="n">
        <v>0</v>
      </c>
      <c r="P36" s="20" t="n">
        <v>0</v>
      </c>
      <c r="Q36" s="18" t="n">
        <v>0.12655959</v>
      </c>
      <c r="R36" s="20" t="n">
        <v>0.12929658</v>
      </c>
    </row>
    <row r="37" spans="1:18">
      <c r="A37" s="15" t="s">
        <v>434</v>
      </c>
      <c r="B37" s="17" t="n">
        <v>5458</v>
      </c>
      <c r="C37" s="18">
        <f>(0.0/B37*100)</f>
        <v/>
      </c>
      <c r="D37" s="19" t="n">
        <v>5458</v>
      </c>
      <c r="E37" s="18" t="n">
        <v>93.46304132</v>
      </c>
      <c r="F37" s="20" t="n">
        <v>1.79813898</v>
      </c>
      <c r="G37" s="18" t="n">
        <v>6.01422347</v>
      </c>
      <c r="H37" s="20" t="n">
        <v>1.63490261</v>
      </c>
      <c r="I37" s="18" t="n">
        <v>0</v>
      </c>
      <c r="J37" s="20" t="n">
        <v>0</v>
      </c>
      <c r="K37" s="18" t="s">
        <v>404</v>
      </c>
      <c r="L37" s="20" t="s">
        <v>404</v>
      </c>
      <c r="M37" s="18" t="n">
        <v>0</v>
      </c>
      <c r="N37" s="20" t="n">
        <v>0</v>
      </c>
      <c r="O37" s="18" t="n">
        <v>0</v>
      </c>
      <c r="P37" s="20" t="n">
        <v>0</v>
      </c>
      <c r="Q37" s="18" t="n">
        <v>0.52273521</v>
      </c>
      <c r="R37" s="20" t="n">
        <v>0.74351588</v>
      </c>
    </row>
    <row r="38" spans="1:18">
      <c r="A38" s="15" t="s">
        <v>435</v>
      </c>
      <c r="B38" s="17" t="n">
        <v>5860</v>
      </c>
      <c r="C38" s="18">
        <f>(268.0/B38*100)</f>
        <v/>
      </c>
      <c r="D38" s="19" t="n">
        <v>5592</v>
      </c>
      <c r="E38" s="18" t="n">
        <v>80.54699913</v>
      </c>
      <c r="F38" s="20" t="n">
        <v>2.75811488</v>
      </c>
      <c r="G38" s="18" t="n">
        <v>17.74200225</v>
      </c>
      <c r="H38" s="20" t="n">
        <v>2.92326722</v>
      </c>
      <c r="I38" s="18" t="n">
        <v>0</v>
      </c>
      <c r="J38" s="20" t="n">
        <v>0</v>
      </c>
      <c r="K38" s="18" t="s">
        <v>404</v>
      </c>
      <c r="L38" s="20" t="s">
        <v>404</v>
      </c>
      <c r="M38" s="18" t="n">
        <v>0</v>
      </c>
      <c r="N38" s="20" t="n">
        <v>0</v>
      </c>
      <c r="O38" s="18" t="n">
        <v>0</v>
      </c>
      <c r="P38" s="20" t="n">
        <v>0</v>
      </c>
      <c r="Q38" s="18" t="n">
        <v>1.71099862</v>
      </c>
      <c r="R38" s="20" t="n">
        <v>0.94613941</v>
      </c>
    </row>
    <row r="39" spans="1:18">
      <c r="A39" s="15" t="s">
        <v>436</v>
      </c>
      <c r="B39" s="17" t="n">
        <v>5895</v>
      </c>
      <c r="C39" s="18">
        <f>(0.0/B39*100)</f>
        <v/>
      </c>
      <c r="D39" s="19" t="n">
        <v>5895</v>
      </c>
      <c r="E39" s="18" t="n">
        <v>97.85740113</v>
      </c>
      <c r="F39" s="20" t="n">
        <v>1.16357153</v>
      </c>
      <c r="G39" s="18" t="n">
        <v>2.14259887</v>
      </c>
      <c r="H39" s="20" t="n">
        <v>1.16357153</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(3029.0/B40*100)</f>
        <v/>
      </c>
      <c r="D40" s="19" t="n">
        <v>11128</v>
      </c>
      <c r="E40" s="18" t="n">
        <v>97.52131368000001</v>
      </c>
      <c r="F40" s="20" t="n">
        <v>0.735961</v>
      </c>
      <c r="G40" s="18" t="n">
        <v>0.01353265</v>
      </c>
      <c r="H40" s="20" t="n">
        <v>0.01355253</v>
      </c>
      <c r="I40" s="18" t="n">
        <v>0</v>
      </c>
      <c r="J40" s="20" t="n">
        <v>0</v>
      </c>
      <c r="K40" s="18" t="s">
        <v>404</v>
      </c>
      <c r="L40" s="20" t="s">
        <v>404</v>
      </c>
      <c r="M40" s="18" t="n">
        <v>0</v>
      </c>
      <c r="N40" s="20" t="n">
        <v>0</v>
      </c>
      <c r="O40" s="18" t="n">
        <v>0</v>
      </c>
      <c r="P40" s="20" t="n">
        <v>0</v>
      </c>
      <c r="Q40" s="18" t="n">
        <v>2.46515367</v>
      </c>
      <c r="R40" s="20" t="n">
        <v>0.7357981300000001</v>
      </c>
    </row>
    <row r="41" spans="1:18">
      <c r="A41" s="15" t="s">
        <v>438</v>
      </c>
      <c r="B41" s="17" t="n">
        <v>5712</v>
      </c>
      <c r="C41" s="18">
        <f>(138.0/B41*100)</f>
        <v/>
      </c>
      <c r="D41" s="19" t="n">
        <v>5574</v>
      </c>
      <c r="E41" s="18" t="n">
        <v>97.51133194000001</v>
      </c>
      <c r="F41" s="20" t="n">
        <v>1.21258134</v>
      </c>
      <c r="G41" s="18" t="n">
        <v>1.90832145</v>
      </c>
      <c r="H41" s="20" t="n">
        <v>1.11150802</v>
      </c>
      <c r="I41" s="18" t="n">
        <v>0</v>
      </c>
      <c r="J41" s="20" t="n">
        <v>0</v>
      </c>
      <c r="K41" s="18" t="s">
        <v>404</v>
      </c>
      <c r="L41" s="20" t="s">
        <v>404</v>
      </c>
      <c r="M41" s="18" t="n">
        <v>0</v>
      </c>
      <c r="N41" s="20" t="n">
        <v>0</v>
      </c>
      <c r="O41" s="18" t="n">
        <v>0</v>
      </c>
      <c r="P41" s="20" t="n">
        <v>0</v>
      </c>
      <c r="Q41" s="18" t="n">
        <v>0.58034661</v>
      </c>
      <c r="R41" s="20" t="n">
        <v>0.47398552</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98.12659633</v>
      </c>
      <c r="F44" s="20" t="n">
        <v>0.9301045100000001</v>
      </c>
      <c r="G44" s="18" t="n">
        <v>0</v>
      </c>
      <c r="H44" s="20" t="n">
        <v>0</v>
      </c>
      <c r="I44" s="18" t="n">
        <v>0</v>
      </c>
      <c r="J44" s="20" t="n">
        <v>0</v>
      </c>
      <c r="K44" s="18" t="s">
        <v>404</v>
      </c>
      <c r="L44" s="20" t="s">
        <v>404</v>
      </c>
      <c r="M44" s="18" t="n">
        <v>0</v>
      </c>
      <c r="N44" s="20" t="n">
        <v>0</v>
      </c>
      <c r="O44" s="18" t="n">
        <v>0</v>
      </c>
      <c r="P44" s="20" t="n">
        <v>0</v>
      </c>
      <c r="Q44" s="18" t="n">
        <v>1.87340367</v>
      </c>
      <c r="R44" s="20" t="n">
        <v>0.9301045100000001</v>
      </c>
    </row>
    <row r="45" spans="1:18">
      <c r="A45" s="15" t="s">
        <v>442</v>
      </c>
      <c r="B45" s="17" t="n">
        <v>5519</v>
      </c>
      <c r="C45" s="18">
        <f>(0.0/B45*100)</f>
        <v/>
      </c>
      <c r="D45" s="19" t="n">
        <v>5519</v>
      </c>
      <c r="E45" s="18" t="n">
        <v>97.15342063999999</v>
      </c>
      <c r="F45" s="20" t="n">
        <v>1.4122073</v>
      </c>
      <c r="G45" s="18" t="n">
        <v>0.96106859</v>
      </c>
      <c r="H45" s="20" t="n">
        <v>0.86551563</v>
      </c>
      <c r="I45" s="18" t="n">
        <v>0</v>
      </c>
      <c r="J45" s="20" t="n">
        <v>0</v>
      </c>
      <c r="K45" s="18" t="s">
        <v>404</v>
      </c>
      <c r="L45" s="20" t="s">
        <v>404</v>
      </c>
      <c r="M45" s="18" t="n">
        <v>0</v>
      </c>
      <c r="N45" s="20" t="n">
        <v>0</v>
      </c>
      <c r="O45" s="18" t="n">
        <v>0</v>
      </c>
      <c r="P45" s="20" t="n">
        <v>0</v>
      </c>
      <c r="Q45" s="18" t="n">
        <v>1.88551077</v>
      </c>
      <c r="R45" s="20" t="n">
        <v>1.12000887</v>
      </c>
    </row>
    <row r="46" spans="1:18">
      <c r="A46" s="15" t="s">
        <v>443</v>
      </c>
      <c r="B46" s="17" t="n">
        <v>23141</v>
      </c>
      <c r="C46" s="18">
        <f>(4196.0/B46*100)</f>
        <v/>
      </c>
      <c r="D46" s="19" t="n">
        <v>18945</v>
      </c>
      <c r="E46" s="18" t="n">
        <v>92.53159942000001</v>
      </c>
      <c r="F46" s="20" t="n">
        <v>1.08706363</v>
      </c>
      <c r="G46" s="18" t="n">
        <v>0.8280705900000001</v>
      </c>
      <c r="H46" s="20" t="n">
        <v>0.43533982</v>
      </c>
      <c r="I46" s="18" t="n">
        <v>0</v>
      </c>
      <c r="J46" s="20" t="n">
        <v>0</v>
      </c>
      <c r="K46" s="18" t="s">
        <v>404</v>
      </c>
      <c r="L46" s="20" t="s">
        <v>404</v>
      </c>
      <c r="M46" s="18" t="n">
        <v>0</v>
      </c>
      <c r="N46" s="20" t="n">
        <v>0</v>
      </c>
      <c r="O46" s="18" t="n">
        <v>0</v>
      </c>
      <c r="P46" s="20" t="n">
        <v>0</v>
      </c>
      <c r="Q46" s="18" t="n">
        <v>6.64032999</v>
      </c>
      <c r="R46" s="20" t="n">
        <v>1.05208038</v>
      </c>
    </row>
    <row r="47" spans="1:18">
      <c r="A47" s="15" t="s">
        <v>444</v>
      </c>
      <c r="B47" s="17" t="n">
        <v>5928</v>
      </c>
      <c r="C47" s="18">
        <f>(0.0/B47*100)</f>
        <v/>
      </c>
      <c r="D47" s="19" t="n">
        <v>5928</v>
      </c>
      <c r="E47" s="18" t="n">
        <v>97.80255909</v>
      </c>
      <c r="F47" s="20" t="n">
        <v>1.12604493</v>
      </c>
      <c r="G47" s="18" t="n">
        <v>0.28749499</v>
      </c>
      <c r="H47" s="20" t="n">
        <v>0.20664419</v>
      </c>
      <c r="I47" s="18" t="n">
        <v>0</v>
      </c>
      <c r="J47" s="20" t="n">
        <v>0</v>
      </c>
      <c r="K47" s="18" t="s">
        <v>404</v>
      </c>
      <c r="L47" s="20" t="s">
        <v>404</v>
      </c>
      <c r="M47" s="18" t="n">
        <v>0</v>
      </c>
      <c r="N47" s="20" t="n">
        <v>0</v>
      </c>
      <c r="O47" s="18" t="n">
        <v>0</v>
      </c>
      <c r="P47" s="20" t="n">
        <v>0</v>
      </c>
      <c r="Q47" s="18" t="n">
        <v>1.90994592</v>
      </c>
      <c r="R47" s="20" t="n">
        <v>1.10566556</v>
      </c>
    </row>
    <row r="48" spans="1:18">
      <c r="A48" s="15" t="s">
        <v>445</v>
      </c>
      <c r="B48" s="17" t="n">
        <v>9841</v>
      </c>
      <c r="C48" s="18">
        <f>(40.0/B48*100)</f>
        <v/>
      </c>
      <c r="D48" s="19" t="n">
        <v>9801</v>
      </c>
      <c r="E48" s="18" t="n">
        <v>89.41801872000001</v>
      </c>
      <c r="F48" s="20" t="n">
        <v>2.99960475</v>
      </c>
      <c r="G48" s="18" t="n">
        <v>10.57768797</v>
      </c>
      <c r="H48" s="20" t="n">
        <v>2.99963696</v>
      </c>
      <c r="I48" s="18" t="n">
        <v>0</v>
      </c>
      <c r="J48" s="20" t="n">
        <v>0</v>
      </c>
      <c r="K48" s="18" t="s">
        <v>404</v>
      </c>
      <c r="L48" s="20" t="s">
        <v>404</v>
      </c>
      <c r="M48" s="18" t="n">
        <v>0</v>
      </c>
      <c r="N48" s="20" t="n">
        <v>0</v>
      </c>
      <c r="O48" s="18" t="n">
        <v>0</v>
      </c>
      <c r="P48" s="20" t="n">
        <v>0</v>
      </c>
      <c r="Q48" s="18" t="n">
        <v>0.00429331</v>
      </c>
      <c r="R48" s="20" t="n">
        <v>0.00013876</v>
      </c>
    </row>
    <row r="49" spans="1:18">
      <c r="A49" s="15" t="s">
        <v>446</v>
      </c>
      <c r="B49" s="17" t="n">
        <v>6349</v>
      </c>
      <c r="C49" s="18">
        <f>(52.0/B49*100)</f>
        <v/>
      </c>
      <c r="D49" s="19" t="n">
        <v>6297</v>
      </c>
      <c r="E49" s="18" t="n">
        <v>100</v>
      </c>
      <c r="F49" s="20" t="n">
        <v>0</v>
      </c>
      <c r="G49" s="18" t="n">
        <v>0</v>
      </c>
      <c r="H49" s="20" t="n">
        <v>0</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(1031.0/B50*100)</f>
        <v/>
      </c>
      <c r="D50" s="19" t="n">
        <v>10764</v>
      </c>
      <c r="E50" s="18" t="n">
        <v>91.72478208</v>
      </c>
      <c r="F50" s="20" t="n">
        <v>1.84876485</v>
      </c>
      <c r="G50" s="18" t="n">
        <v>1.78303121</v>
      </c>
      <c r="H50" s="20" t="n">
        <v>0.92647137</v>
      </c>
      <c r="I50" s="18" t="n">
        <v>0</v>
      </c>
      <c r="J50" s="20" t="n">
        <v>0</v>
      </c>
      <c r="K50" s="18" t="s">
        <v>404</v>
      </c>
      <c r="L50" s="20" t="s">
        <v>404</v>
      </c>
      <c r="M50" s="18" t="n">
        <v>0</v>
      </c>
      <c r="N50" s="20" t="n">
        <v>0</v>
      </c>
      <c r="O50" s="18" t="n">
        <v>0</v>
      </c>
      <c r="P50" s="20" t="n">
        <v>0</v>
      </c>
      <c r="Q50" s="18" t="n">
        <v>6.4921867</v>
      </c>
      <c r="R50" s="20" t="n">
        <v>1.58698158</v>
      </c>
    </row>
    <row r="51" spans="1:18">
      <c r="A51" s="15" t="s">
        <v>448</v>
      </c>
      <c r="B51" s="17" t="n">
        <v>6866</v>
      </c>
      <c r="C51" s="18">
        <f>(0.0/B51*100)</f>
        <v/>
      </c>
      <c r="D51" s="19" t="n">
        <v>6866</v>
      </c>
      <c r="E51" s="18" t="n">
        <v>95.29874263000001</v>
      </c>
      <c r="F51" s="20" t="n">
        <v>1.61757631</v>
      </c>
      <c r="G51" s="18" t="n">
        <v>3.60108259</v>
      </c>
      <c r="H51" s="20" t="n">
        <v>1.41702719</v>
      </c>
      <c r="I51" s="18" t="n">
        <v>0</v>
      </c>
      <c r="J51" s="20" t="n">
        <v>0</v>
      </c>
      <c r="K51" s="18" t="s">
        <v>404</v>
      </c>
      <c r="L51" s="20" t="s">
        <v>404</v>
      </c>
      <c r="M51" s="18" t="n">
        <v>0</v>
      </c>
      <c r="N51" s="20" t="n">
        <v>0</v>
      </c>
      <c r="O51" s="18" t="n">
        <v>0</v>
      </c>
      <c r="P51" s="20" t="n">
        <v>0</v>
      </c>
      <c r="Q51" s="18" t="n">
        <v>1.10017478</v>
      </c>
      <c r="R51" s="20" t="n">
        <v>0.78852393</v>
      </c>
    </row>
    <row r="52" spans="1:18">
      <c r="A52" s="15" t="s">
        <v>449</v>
      </c>
      <c r="B52" s="17" t="n">
        <v>5809</v>
      </c>
      <c r="C52" s="18">
        <f>(0.0/B52*100)</f>
        <v/>
      </c>
      <c r="D52" s="19" t="n">
        <v>5809</v>
      </c>
      <c r="E52" s="18" t="n">
        <v>96.25046761999999</v>
      </c>
      <c r="F52" s="20" t="n">
        <v>1.28904756</v>
      </c>
      <c r="G52" s="18" t="n">
        <v>3.04226135</v>
      </c>
      <c r="H52" s="20" t="n">
        <v>1.28825101</v>
      </c>
      <c r="I52" s="18" t="n">
        <v>0</v>
      </c>
      <c r="J52" s="20" t="n">
        <v>0</v>
      </c>
      <c r="K52" s="18" t="s">
        <v>404</v>
      </c>
      <c r="L52" s="20" t="s">
        <v>404</v>
      </c>
      <c r="M52" s="18" t="n">
        <v>0</v>
      </c>
      <c r="N52" s="20" t="n">
        <v>0</v>
      </c>
      <c r="O52" s="18" t="n">
        <v>0</v>
      </c>
      <c r="P52" s="20" t="n">
        <v>0</v>
      </c>
      <c r="Q52" s="18" t="n">
        <v>0.70727103</v>
      </c>
      <c r="R52" s="20" t="n">
        <v>0.01650758</v>
      </c>
    </row>
    <row r="53" spans="1:18">
      <c r="A53" s="15" t="s">
        <v>450</v>
      </c>
      <c r="B53" s="17" t="n">
        <v>5571</v>
      </c>
      <c r="C53" s="18">
        <f>(0.0/B53*100)</f>
        <v/>
      </c>
      <c r="D53" s="19" t="n">
        <v>5571</v>
      </c>
      <c r="E53" s="18" t="n">
        <v>97.4959363</v>
      </c>
      <c r="F53" s="20" t="n">
        <v>0.03972158</v>
      </c>
      <c r="G53" s="18" t="n">
        <v>2.34388658</v>
      </c>
      <c r="H53" s="20" t="n">
        <v>0.02443539</v>
      </c>
      <c r="I53" s="18" t="n">
        <v>0</v>
      </c>
      <c r="J53" s="20" t="n">
        <v>0</v>
      </c>
      <c r="K53" s="18" t="s">
        <v>404</v>
      </c>
      <c r="L53" s="20" t="s">
        <v>404</v>
      </c>
      <c r="M53" s="18" t="n">
        <v>0</v>
      </c>
      <c r="N53" s="20" t="n">
        <v>0</v>
      </c>
      <c r="O53" s="18" t="n">
        <v>0</v>
      </c>
      <c r="P53" s="20" t="n">
        <v>0</v>
      </c>
      <c r="Q53" s="18" t="n">
        <v>0.16017712</v>
      </c>
      <c r="R53" s="20" t="n">
        <v>0.03161921</v>
      </c>
    </row>
    <row r="54" spans="1:18">
      <c r="A54" s="15" t="s">
        <v>451</v>
      </c>
      <c r="B54" s="17" t="n">
        <v>4740</v>
      </c>
      <c r="C54" s="18">
        <f>(199.0/B54*100)</f>
        <v/>
      </c>
      <c r="D54" s="19" t="n">
        <v>4541</v>
      </c>
      <c r="E54" s="18" t="n">
        <v>98.14248642</v>
      </c>
      <c r="F54" s="20" t="n">
        <v>0.90413809</v>
      </c>
      <c r="G54" s="18" t="n">
        <v>0.20236247</v>
      </c>
      <c r="H54" s="20" t="n">
        <v>0.19973288</v>
      </c>
      <c r="I54" s="18" t="n">
        <v>0</v>
      </c>
      <c r="J54" s="20" t="n">
        <v>0</v>
      </c>
      <c r="K54" s="18" t="s">
        <v>404</v>
      </c>
      <c r="L54" s="20" t="s">
        <v>404</v>
      </c>
      <c r="M54" s="18" t="n">
        <v>0</v>
      </c>
      <c r="N54" s="20" t="n">
        <v>0</v>
      </c>
      <c r="O54" s="18" t="n">
        <v>0</v>
      </c>
      <c r="P54" s="20" t="n">
        <v>0</v>
      </c>
      <c r="Q54" s="18" t="n">
        <v>1.65515111</v>
      </c>
      <c r="R54" s="20" t="n">
        <v>0.8815786799999999</v>
      </c>
    </row>
    <row r="55" spans="1:18">
      <c r="A55" s="15" t="s">
        <v>452</v>
      </c>
      <c r="B55" s="17" t="n">
        <v>5316</v>
      </c>
      <c r="C55" s="18">
        <f>(43.0/B55*100)</f>
        <v/>
      </c>
      <c r="D55" s="19" t="n">
        <v>5273</v>
      </c>
      <c r="E55" s="18" t="n">
        <v>95.79346332</v>
      </c>
      <c r="F55" s="20" t="n">
        <v>1.38838602</v>
      </c>
      <c r="G55" s="18" t="n">
        <v>1.95082614</v>
      </c>
      <c r="H55" s="20" t="n">
        <v>0.92035863</v>
      </c>
      <c r="I55" s="18" t="n">
        <v>0</v>
      </c>
      <c r="J55" s="20" t="n">
        <v>0</v>
      </c>
      <c r="K55" s="18" t="s">
        <v>404</v>
      </c>
      <c r="L55" s="20" t="s">
        <v>404</v>
      </c>
      <c r="M55" s="18" t="n">
        <v>0</v>
      </c>
      <c r="N55" s="20" t="n">
        <v>0</v>
      </c>
      <c r="O55" s="18" t="n">
        <v>0</v>
      </c>
      <c r="P55" s="20" t="n">
        <v>0</v>
      </c>
      <c r="Q55" s="18" t="n">
        <v>2.25571054</v>
      </c>
      <c r="R55" s="20" t="n">
        <v>1.04917094</v>
      </c>
    </row>
    <row r="56" spans="1:18">
      <c r="A56" s="15" t="s">
        <v>453</v>
      </c>
      <c r="B56" s="17" t="n">
        <v>5359</v>
      </c>
      <c r="C56" s="18">
        <f>(0.0/B56*100)</f>
        <v/>
      </c>
      <c r="D56" s="19" t="n">
        <v>5359</v>
      </c>
      <c r="E56" s="18" t="n">
        <v>94.80831745</v>
      </c>
      <c r="F56" s="20" t="n">
        <v>1.78372195</v>
      </c>
      <c r="G56" s="18" t="n">
        <v>0.73530375</v>
      </c>
      <c r="H56" s="20" t="n">
        <v>0.66867143</v>
      </c>
      <c r="I56" s="18" t="n">
        <v>0</v>
      </c>
      <c r="J56" s="20" t="n">
        <v>0</v>
      </c>
      <c r="K56" s="18" t="s">
        <v>404</v>
      </c>
      <c r="L56" s="20" t="s">
        <v>404</v>
      </c>
      <c r="M56" s="18" t="n">
        <v>0</v>
      </c>
      <c r="N56" s="20" t="n">
        <v>0</v>
      </c>
      <c r="O56" s="18" t="n">
        <v>0</v>
      </c>
      <c r="P56" s="20" t="n">
        <v>0</v>
      </c>
      <c r="Q56" s="18" t="n">
        <v>4.45637879</v>
      </c>
      <c r="R56" s="20" t="n">
        <v>1.66814099</v>
      </c>
    </row>
    <row r="57" spans="1:18">
      <c r="A57" s="15" t="s">
        <v>454</v>
      </c>
      <c r="B57" s="17" t="n">
        <v>6513</v>
      </c>
      <c r="C57" s="18">
        <f>(0.0/B57*100)</f>
        <v/>
      </c>
      <c r="D57" s="19" t="n">
        <v>6513</v>
      </c>
      <c r="E57" s="18" t="n">
        <v>98.55454148</v>
      </c>
      <c r="F57" s="20" t="n">
        <v>0.79688159</v>
      </c>
      <c r="G57" s="18" t="n">
        <v>1.00207237</v>
      </c>
      <c r="H57" s="20" t="n">
        <v>0.64847554</v>
      </c>
      <c r="I57" s="18" t="n">
        <v>0</v>
      </c>
      <c r="J57" s="20" t="n">
        <v>0</v>
      </c>
      <c r="K57" s="18" t="s">
        <v>404</v>
      </c>
      <c r="L57" s="20" t="s">
        <v>404</v>
      </c>
      <c r="M57" s="18" t="n">
        <v>0</v>
      </c>
      <c r="N57" s="20" t="n">
        <v>0</v>
      </c>
      <c r="O57" s="18" t="n">
        <v>0</v>
      </c>
      <c r="P57" s="20" t="n">
        <v>0</v>
      </c>
      <c r="Q57" s="18" t="n">
        <v>0.44338616</v>
      </c>
      <c r="R57" s="20" t="n">
        <v>0.45922161</v>
      </c>
    </row>
    <row r="58" spans="1:18">
      <c r="A58" s="15" t="s">
        <v>455</v>
      </c>
      <c r="B58" s="17" t="n">
        <v>7267</v>
      </c>
      <c r="C58" s="18">
        <f>(0.0/B58*100)</f>
        <v/>
      </c>
      <c r="D58" s="19" t="n">
        <v>7267</v>
      </c>
      <c r="E58" s="18" t="n">
        <v>99.69385242</v>
      </c>
      <c r="F58" s="20" t="n">
        <v>0.30543707</v>
      </c>
      <c r="G58" s="18" t="n">
        <v>0.30614758</v>
      </c>
      <c r="H58" s="20" t="n">
        <v>0.30543707</v>
      </c>
      <c r="I58" s="18" t="n">
        <v>0</v>
      </c>
      <c r="J58" s="20" t="n">
        <v>0</v>
      </c>
      <c r="K58" s="18" t="s">
        <v>404</v>
      </c>
      <c r="L58" s="20" t="s">
        <v>404</v>
      </c>
      <c r="M58" s="18" t="n">
        <v>0</v>
      </c>
      <c r="N58" s="20" t="n">
        <v>0</v>
      </c>
      <c r="O58" s="18" t="n">
        <v>0</v>
      </c>
      <c r="P58" s="20" t="n">
        <v>0</v>
      </c>
      <c r="Q58" s="18" t="n">
        <v>0</v>
      </c>
      <c r="R58" s="20" t="n">
        <v>0</v>
      </c>
    </row>
    <row r="59" spans="1:18">
      <c r="A59" s="15" t="s">
        <v>456</v>
      </c>
      <c r="B59" s="17" t="n">
        <v>4826</v>
      </c>
      <c r="C59" s="18">
        <f>(0.0/B59*100)</f>
        <v/>
      </c>
      <c r="D59" s="19" t="n">
        <v>4826</v>
      </c>
      <c r="E59" s="18" t="n">
        <v>97.60225257</v>
      </c>
      <c r="F59" s="20" t="n">
        <v>0.16575816</v>
      </c>
      <c r="G59" s="18" t="n">
        <v>0</v>
      </c>
      <c r="H59" s="20" t="n">
        <v>0</v>
      </c>
      <c r="I59" s="18" t="n">
        <v>0</v>
      </c>
      <c r="J59" s="20" t="n">
        <v>0</v>
      </c>
      <c r="K59" s="18" t="s">
        <v>404</v>
      </c>
      <c r="L59" s="20" t="s">
        <v>404</v>
      </c>
      <c r="M59" s="18" t="n">
        <v>0</v>
      </c>
      <c r="N59" s="20" t="n">
        <v>0</v>
      </c>
      <c r="O59" s="18" t="n">
        <v>0</v>
      </c>
      <c r="P59" s="20" t="n">
        <v>0</v>
      </c>
      <c r="Q59" s="18" t="n">
        <v>2.39774743</v>
      </c>
      <c r="R59" s="20" t="n">
        <v>0.16575816</v>
      </c>
    </row>
    <row r="60" spans="1:18">
      <c r="A60" s="15" t="s">
        <v>457</v>
      </c>
      <c r="B60" s="17" t="n">
        <v>4546</v>
      </c>
      <c r="C60" s="18">
        <f>(0.0/B60*100)</f>
        <v/>
      </c>
      <c r="D60" s="19" t="n">
        <v>4546</v>
      </c>
      <c r="E60" s="18" t="n">
        <v>89.96532495</v>
      </c>
      <c r="F60" s="20" t="n">
        <v>2.09609741</v>
      </c>
      <c r="G60" s="18" t="n">
        <v>6.42511301</v>
      </c>
      <c r="H60" s="20" t="n">
        <v>1.74736915</v>
      </c>
      <c r="I60" s="18" t="n">
        <v>0</v>
      </c>
      <c r="J60" s="20" t="n">
        <v>0</v>
      </c>
      <c r="K60" s="18" t="s">
        <v>404</v>
      </c>
      <c r="L60" s="20" t="s">
        <v>404</v>
      </c>
      <c r="M60" s="18" t="n">
        <v>0</v>
      </c>
      <c r="N60" s="20" t="n">
        <v>0</v>
      </c>
      <c r="O60" s="18" t="n">
        <v>0</v>
      </c>
      <c r="P60" s="20" t="n">
        <v>0</v>
      </c>
      <c r="Q60" s="18" t="n">
        <v>3.60956204</v>
      </c>
      <c r="R60" s="20" t="n">
        <v>1.23550621</v>
      </c>
    </row>
    <row r="61" spans="1:18">
      <c r="A61" s="15" t="s">
        <v>458</v>
      </c>
      <c r="B61" s="17" t="n">
        <v>6525</v>
      </c>
      <c r="C61" s="18">
        <f>(0.0/B61*100)</f>
        <v/>
      </c>
      <c r="D61" s="19" t="n">
        <v>6525</v>
      </c>
      <c r="E61" s="18" t="n">
        <v>98.33110662999999</v>
      </c>
      <c r="F61" s="20" t="n">
        <v>1.0537699</v>
      </c>
      <c r="G61" s="18" t="n">
        <v>1.66889337</v>
      </c>
      <c r="H61" s="20" t="n">
        <v>1.0537699</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97.29309975</v>
      </c>
      <c r="F62" s="20" t="n">
        <v>0.0030631</v>
      </c>
      <c r="G62" s="18" t="n">
        <v>2.70690025</v>
      </c>
      <c r="H62" s="20" t="n">
        <v>0.0030631</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91.60353424</v>
      </c>
      <c r="F63" s="20" t="n">
        <v>0.07829193</v>
      </c>
      <c r="G63" s="18" t="n">
        <v>0.61402615</v>
      </c>
      <c r="H63" s="20" t="n">
        <v>0.01915013</v>
      </c>
      <c r="I63" s="18" t="n">
        <v>0</v>
      </c>
      <c r="J63" s="20" t="n">
        <v>0</v>
      </c>
      <c r="K63" s="18" t="s">
        <v>404</v>
      </c>
      <c r="L63" s="20" t="s">
        <v>404</v>
      </c>
      <c r="M63" s="18" t="n">
        <v>0</v>
      </c>
      <c r="N63" s="20" t="n">
        <v>0</v>
      </c>
      <c r="O63" s="18" t="n">
        <v>0</v>
      </c>
      <c r="P63" s="20" t="n">
        <v>0</v>
      </c>
      <c r="Q63" s="18" t="n">
        <v>7.78243961</v>
      </c>
      <c r="R63" s="20" t="n">
        <v>0.07499596</v>
      </c>
    </row>
    <row r="64" spans="1:18">
      <c r="A64" s="15" t="s">
        <v>461</v>
      </c>
      <c r="B64" s="17" t="n">
        <v>3634</v>
      </c>
      <c r="C64" s="18">
        <f>(27.0/B64*100)</f>
        <v/>
      </c>
      <c r="D64" s="19" t="n">
        <v>3607</v>
      </c>
      <c r="E64" s="18" t="n">
        <v>100</v>
      </c>
      <c r="F64" s="20" t="n">
        <v>0</v>
      </c>
      <c r="G64" s="18" t="n">
        <v>0</v>
      </c>
      <c r="H64" s="20" t="n">
        <v>0</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98.10909195000001</v>
      </c>
      <c r="F65" s="20" t="n">
        <v>0.97015974</v>
      </c>
      <c r="G65" s="18" t="n">
        <v>1.89090805</v>
      </c>
      <c r="H65" s="20" t="n">
        <v>0.97015974</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100</v>
      </c>
      <c r="F66" s="20" t="n">
        <v>0</v>
      </c>
      <c r="G66" s="18" t="n">
        <v>0</v>
      </c>
      <c r="H66" s="20" t="n">
        <v>0</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95.70640793</v>
      </c>
      <c r="F67" s="20" t="n">
        <v>1.21907509</v>
      </c>
      <c r="G67" s="18" t="n">
        <v>3.3147802</v>
      </c>
      <c r="H67" s="20" t="n">
        <v>1.1204996</v>
      </c>
      <c r="I67" s="18" t="n">
        <v>0</v>
      </c>
      <c r="J67" s="20" t="n">
        <v>0</v>
      </c>
      <c r="K67" s="18" t="s">
        <v>404</v>
      </c>
      <c r="L67" s="20" t="s">
        <v>404</v>
      </c>
      <c r="M67" s="18" t="n">
        <v>0</v>
      </c>
      <c r="N67" s="20" t="n">
        <v>0</v>
      </c>
      <c r="O67" s="18" t="n">
        <v>0</v>
      </c>
      <c r="P67" s="20" t="n">
        <v>0</v>
      </c>
      <c r="Q67" s="18" t="n">
        <v>0.97881187</v>
      </c>
      <c r="R67" s="20" t="n">
        <v>0.58589002</v>
      </c>
    </row>
    <row r="68" spans="1:18">
      <c r="A68" s="15" t="s">
        <v>465</v>
      </c>
      <c r="B68" s="17" t="n">
        <v>12083</v>
      </c>
      <c r="C68" s="18">
        <f>(0.0/B68*100)</f>
        <v/>
      </c>
      <c r="D68" s="19" t="n">
        <v>12083</v>
      </c>
      <c r="E68" s="18" t="n">
        <v>98.44901045</v>
      </c>
      <c r="F68" s="20" t="n">
        <v>0.02296668</v>
      </c>
      <c r="G68" s="18" t="n">
        <v>0.820184</v>
      </c>
      <c r="H68" s="20" t="n">
        <v>0.00775074</v>
      </c>
      <c r="I68" s="18" t="n">
        <v>0</v>
      </c>
      <c r="J68" s="20" t="n">
        <v>0</v>
      </c>
      <c r="K68" s="18" t="s">
        <v>404</v>
      </c>
      <c r="L68" s="20" t="s">
        <v>404</v>
      </c>
      <c r="M68" s="18" t="n">
        <v>0</v>
      </c>
      <c r="N68" s="20" t="n">
        <v>0</v>
      </c>
      <c r="O68" s="18" t="n">
        <v>0</v>
      </c>
      <c r="P68" s="20" t="n">
        <v>0</v>
      </c>
      <c r="Q68" s="18" t="n">
        <v>0.73080554</v>
      </c>
      <c r="R68" s="20" t="n">
        <v>0.02197892</v>
      </c>
    </row>
    <row r="69" spans="1:18">
      <c r="A69" s="15" t="s">
        <v>466</v>
      </c>
      <c r="B69" s="17" t="n">
        <v>4876</v>
      </c>
      <c r="C69" s="18">
        <f>(0.0/B69*100)</f>
        <v/>
      </c>
      <c r="D69" s="19" t="n">
        <v>4876</v>
      </c>
      <c r="E69" s="18" t="n">
        <v>97.52422412</v>
      </c>
      <c r="F69" s="20" t="n">
        <v>1.20516277</v>
      </c>
      <c r="G69" s="18" t="n">
        <v>2.47577588</v>
      </c>
      <c r="H69" s="20" t="n">
        <v>1.20516277</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99.36628734</v>
      </c>
      <c r="F70" s="20" t="n">
        <v>0.7542501700000001</v>
      </c>
      <c r="G70" s="18" t="n">
        <v>0</v>
      </c>
      <c r="H70" s="20" t="n">
        <v>0</v>
      </c>
      <c r="I70" s="18" t="n">
        <v>0</v>
      </c>
      <c r="J70" s="20" t="n">
        <v>0</v>
      </c>
      <c r="K70" s="18" t="s">
        <v>404</v>
      </c>
      <c r="L70" s="20" t="s">
        <v>404</v>
      </c>
      <c r="M70" s="18" t="n">
        <v>0</v>
      </c>
      <c r="N70" s="20" t="n">
        <v>0</v>
      </c>
      <c r="O70" s="18" t="n">
        <v>0</v>
      </c>
      <c r="P70" s="20" t="n">
        <v>0</v>
      </c>
      <c r="Q70" s="18" t="n">
        <v>0.63371266</v>
      </c>
      <c r="R70" s="20" t="n">
        <v>0.7542501700000001</v>
      </c>
    </row>
    <row r="71" spans="1:18">
      <c r="A71" s="15" t="s">
        <v>468</v>
      </c>
      <c r="B71" s="17" t="n">
        <v>6115</v>
      </c>
      <c r="C71" s="18">
        <f>(0.0/B71*100)</f>
        <v/>
      </c>
      <c r="D71" s="19" t="n">
        <v>6115</v>
      </c>
      <c r="E71" s="18" t="n">
        <v>100</v>
      </c>
      <c r="F71" s="20" t="n">
        <v>0</v>
      </c>
      <c r="G71" s="18" t="n">
        <v>0</v>
      </c>
      <c r="H71" s="20" t="n">
        <v>0</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97.94736819000001</v>
      </c>
      <c r="F72" s="20" t="n">
        <v>1.00668985</v>
      </c>
      <c r="G72" s="18" t="n">
        <v>0.48163185</v>
      </c>
      <c r="H72" s="20" t="n">
        <v>0.34379224</v>
      </c>
      <c r="I72" s="18" t="n">
        <v>0</v>
      </c>
      <c r="J72" s="20" t="n">
        <v>0</v>
      </c>
      <c r="K72" s="18" t="s">
        <v>404</v>
      </c>
      <c r="L72" s="20" t="s">
        <v>404</v>
      </c>
      <c r="M72" s="18" t="n">
        <v>0</v>
      </c>
      <c r="N72" s="20" t="n">
        <v>0</v>
      </c>
      <c r="O72" s="18" t="n">
        <v>0</v>
      </c>
      <c r="P72" s="20" t="n">
        <v>0</v>
      </c>
      <c r="Q72" s="18" t="n">
        <v>1.57099996</v>
      </c>
      <c r="R72" s="20" t="n">
        <v>0.94426648</v>
      </c>
    </row>
    <row r="73" spans="1:18">
      <c r="A73" s="15" t="s">
        <v>470</v>
      </c>
      <c r="B73" s="17" t="n">
        <v>8249</v>
      </c>
      <c r="C73" s="18">
        <f>(0.0/B73*100)</f>
        <v/>
      </c>
      <c r="D73" s="19" t="n">
        <v>8249</v>
      </c>
      <c r="E73" s="18" t="n">
        <v>97.66518636000001</v>
      </c>
      <c r="F73" s="20" t="n">
        <v>1.11545857</v>
      </c>
      <c r="G73" s="18" t="n">
        <v>0</v>
      </c>
      <c r="H73" s="20" t="n">
        <v>0</v>
      </c>
      <c r="I73" s="18" t="n">
        <v>0</v>
      </c>
      <c r="J73" s="20" t="n">
        <v>0</v>
      </c>
      <c r="K73" s="18" t="s">
        <v>404</v>
      </c>
      <c r="L73" s="20" t="s">
        <v>404</v>
      </c>
      <c r="M73" s="18" t="n">
        <v>0</v>
      </c>
      <c r="N73" s="20" t="n">
        <v>0</v>
      </c>
      <c r="O73" s="18" t="n">
        <v>0</v>
      </c>
      <c r="P73" s="20" t="n">
        <v>0</v>
      </c>
      <c r="Q73" s="18" t="n">
        <v>2.33481364</v>
      </c>
      <c r="R73" s="20" t="n">
        <v>1.11545857</v>
      </c>
    </row>
    <row r="74" spans="1:18">
      <c r="A74" s="15" t="s">
        <v>471</v>
      </c>
      <c r="B74" s="17" t="n">
        <v>4692</v>
      </c>
      <c r="C74" s="18">
        <f>(484.0/B74*100)</f>
        <v/>
      </c>
      <c r="D74" s="19" t="n">
        <v>4208</v>
      </c>
      <c r="E74" s="18" t="n">
        <v>94.02901099</v>
      </c>
      <c r="F74" s="20" t="n">
        <v>0.14095741</v>
      </c>
      <c r="G74" s="18" t="n">
        <v>5.12912661</v>
      </c>
      <c r="H74" s="20" t="n">
        <v>0.14617158</v>
      </c>
      <c r="I74" s="18" t="n">
        <v>0</v>
      </c>
      <c r="J74" s="20" t="n">
        <v>0</v>
      </c>
      <c r="K74" s="18" t="s">
        <v>404</v>
      </c>
      <c r="L74" s="20" t="s">
        <v>404</v>
      </c>
      <c r="M74" s="18" t="n">
        <v>0</v>
      </c>
      <c r="N74" s="20" t="n">
        <v>0</v>
      </c>
      <c r="O74" s="18" t="n">
        <v>0</v>
      </c>
      <c r="P74" s="20" t="n">
        <v>0</v>
      </c>
      <c r="Q74" s="18" t="n">
        <v>0.8418624</v>
      </c>
      <c r="R74" s="20" t="n">
        <v>0.01966131</v>
      </c>
    </row>
    <row r="75" spans="1:18">
      <c r="A75" s="15" t="s">
        <v>472</v>
      </c>
      <c r="B75" s="17" t="n">
        <v>5375</v>
      </c>
      <c r="C75" s="18">
        <f>(483.0/B75*100)</f>
        <v/>
      </c>
      <c r="D75" s="19" t="n">
        <v>4892</v>
      </c>
      <c r="E75" s="18" t="n">
        <v>65.13702778</v>
      </c>
      <c r="F75" s="20" t="n">
        <v>4.50852152</v>
      </c>
      <c r="G75" s="18" t="n">
        <v>24.88027991</v>
      </c>
      <c r="H75" s="20" t="n">
        <v>4.07593848</v>
      </c>
      <c r="I75" s="18" t="n">
        <v>0</v>
      </c>
      <c r="J75" s="20" t="n">
        <v>0</v>
      </c>
      <c r="K75" s="18" t="s">
        <v>404</v>
      </c>
      <c r="L75" s="20" t="s">
        <v>404</v>
      </c>
      <c r="M75" s="18" t="n">
        <v>0</v>
      </c>
      <c r="N75" s="20" t="n">
        <v>0</v>
      </c>
      <c r="O75" s="18" t="n">
        <v>0</v>
      </c>
      <c r="P75" s="20" t="n">
        <v>0</v>
      </c>
      <c r="Q75" s="18" t="n">
        <v>9.982692309999999</v>
      </c>
      <c r="R75" s="20" t="n">
        <v>2.60882332</v>
      </c>
    </row>
    <row r="76" spans="1:18">
      <c r="A76" s="15" t="s">
        <v>473</v>
      </c>
      <c r="B76" s="17" t="n">
        <v>14167</v>
      </c>
      <c r="C76" s="18">
        <f>(1400.0/B76*100)</f>
        <v/>
      </c>
      <c r="D76" s="19" t="n">
        <v>12767</v>
      </c>
      <c r="E76" s="18" t="n">
        <v>93.40584034</v>
      </c>
      <c r="F76" s="20" t="n">
        <v>1.53382045</v>
      </c>
      <c r="G76" s="18" t="n">
        <v>0.90886349</v>
      </c>
      <c r="H76" s="20" t="n">
        <v>0.52265113</v>
      </c>
      <c r="I76" s="18" t="n">
        <v>0</v>
      </c>
      <c r="J76" s="20" t="n">
        <v>0</v>
      </c>
      <c r="K76" s="18" t="s">
        <v>404</v>
      </c>
      <c r="L76" s="20" t="s">
        <v>404</v>
      </c>
      <c r="M76" s="18" t="n">
        <v>0</v>
      </c>
      <c r="N76" s="20" t="n">
        <v>0</v>
      </c>
      <c r="O76" s="18" t="n">
        <v>0</v>
      </c>
      <c r="P76" s="20" t="n">
        <v>0</v>
      </c>
      <c r="Q76" s="18" t="n">
        <v>5.68529617</v>
      </c>
      <c r="R76" s="20" t="n">
        <v>1.43877471</v>
      </c>
    </row>
    <row r="77" spans="1:18">
      <c r="A77" s="15" t="s">
        <v>474</v>
      </c>
      <c r="B77" s="17" t="n">
        <v>6062</v>
      </c>
      <c r="C77" s="18">
        <f>(0.0/B77*100)</f>
        <v/>
      </c>
      <c r="D77" s="19" t="n">
        <v>6062</v>
      </c>
      <c r="E77" s="18" t="n">
        <v>100</v>
      </c>
      <c r="F77" s="20" t="n">
        <v>0</v>
      </c>
      <c r="G77" s="18" t="n">
        <v>0</v>
      </c>
      <c r="H77" s="20" t="n">
        <v>0</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96.3410078</v>
      </c>
      <c r="F78" s="20" t="n">
        <v>1.44201856</v>
      </c>
      <c r="G78" s="18" t="n">
        <v>2.45916703</v>
      </c>
      <c r="H78" s="20" t="n">
        <v>1.17870463</v>
      </c>
      <c r="I78" s="18" t="n">
        <v>0</v>
      </c>
      <c r="J78" s="20" t="n">
        <v>0</v>
      </c>
      <c r="K78" s="18" t="s">
        <v>404</v>
      </c>
      <c r="L78" s="20" t="s">
        <v>404</v>
      </c>
      <c r="M78" s="18" t="n">
        <v>0</v>
      </c>
      <c r="N78" s="20" t="n">
        <v>0</v>
      </c>
      <c r="O78" s="18" t="n">
        <v>0</v>
      </c>
      <c r="P78" s="20" t="n">
        <v>0</v>
      </c>
      <c r="Q78" s="18" t="n">
        <v>1.19982517</v>
      </c>
      <c r="R78" s="20" t="n">
        <v>0.84342578</v>
      </c>
    </row>
    <row customHeight="1" ht="25" r="79" spans="1:18">
      <c r="A79" s="15" t="s">
        <v>476</v>
      </c>
      <c r="B79" s="17" t="n">
        <v>1657</v>
      </c>
      <c r="C79" s="18">
        <f>(21.0/B79*100)</f>
        <v/>
      </c>
      <c r="D79" s="19" t="n">
        <v>1636</v>
      </c>
      <c r="E79" s="18" t="n">
        <v>100</v>
      </c>
      <c r="F79" s="20" t="n">
        <v>0</v>
      </c>
      <c r="G79" s="18" t="n">
        <v>0</v>
      </c>
      <c r="H79" s="20" t="n">
        <v>0</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98.55339552</v>
      </c>
      <c r="F80" s="20" t="n">
        <v>0.89092273</v>
      </c>
      <c r="G80" s="18" t="n">
        <v>1.44660448</v>
      </c>
      <c r="H80" s="20" t="n">
        <v>0.89092273</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99.13528615</v>
      </c>
      <c r="F81" s="20" t="n">
        <v>0.79951723</v>
      </c>
      <c r="G81" s="18" t="n">
        <v>0.8077701900000001</v>
      </c>
      <c r="H81" s="20" t="n">
        <v>0.79969669</v>
      </c>
      <c r="I81" s="18" t="n">
        <v>0</v>
      </c>
      <c r="J81" s="20" t="n">
        <v>0</v>
      </c>
      <c r="K81" s="18" t="s">
        <v>404</v>
      </c>
      <c r="L81" s="20" t="s">
        <v>404</v>
      </c>
      <c r="M81" s="18" t="n">
        <v>0</v>
      </c>
      <c r="N81" s="20" t="n">
        <v>0</v>
      </c>
      <c r="O81" s="18" t="n">
        <v>0</v>
      </c>
      <c r="P81" s="20" t="n">
        <v>0</v>
      </c>
      <c r="Q81" s="18" t="n">
        <v>0.05694366</v>
      </c>
      <c r="R81" s="20" t="n">
        <v>0.00119479</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719</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(1604.0/B7*100)</f>
        <v/>
      </c>
      <c r="D7" s="19" t="n">
        <v>12926</v>
      </c>
      <c r="E7" s="18" t="n">
        <v>93.6193774</v>
      </c>
      <c r="F7" s="20" t="n">
        <v>1.02278194</v>
      </c>
      <c r="G7" s="18" t="n">
        <v>3.73830024</v>
      </c>
      <c r="H7" s="20" t="n">
        <v>0.91054534</v>
      </c>
      <c r="I7" s="18" t="n">
        <v>0</v>
      </c>
      <c r="J7" s="20" t="n">
        <v>0</v>
      </c>
      <c r="K7" s="18" t="s">
        <v>404</v>
      </c>
      <c r="L7" s="20" t="s">
        <v>404</v>
      </c>
      <c r="M7" s="18" t="n">
        <v>0</v>
      </c>
      <c r="N7" s="20" t="n">
        <v>0</v>
      </c>
      <c r="O7" s="18" t="n">
        <v>0</v>
      </c>
      <c r="P7" s="20" t="n">
        <v>0</v>
      </c>
      <c r="Q7" s="18" t="n">
        <v>2.64232236</v>
      </c>
      <c r="R7" s="20" t="n">
        <v>0.68217036</v>
      </c>
    </row>
    <row r="8" spans="1:18">
      <c r="A8" s="15" t="s">
        <v>405</v>
      </c>
      <c r="B8" s="17" t="n">
        <v>7007</v>
      </c>
      <c r="C8" s="18">
        <f>(0.0/B8*100)</f>
        <v/>
      </c>
      <c r="D8" s="19" t="n">
        <v>7007</v>
      </c>
      <c r="E8" s="18" t="n">
        <v>81.47745411</v>
      </c>
      <c r="F8" s="20" t="n">
        <v>2.42487684</v>
      </c>
      <c r="G8" s="18" t="n">
        <v>13.62421725</v>
      </c>
      <c r="H8" s="20" t="n">
        <v>2.10725089</v>
      </c>
      <c r="I8" s="18" t="n">
        <v>0</v>
      </c>
      <c r="J8" s="20" t="n">
        <v>0</v>
      </c>
      <c r="K8" s="18" t="s">
        <v>404</v>
      </c>
      <c r="L8" s="20" t="s">
        <v>404</v>
      </c>
      <c r="M8" s="18" t="n">
        <v>0</v>
      </c>
      <c r="N8" s="20" t="n">
        <v>0</v>
      </c>
      <c r="O8" s="18" t="n">
        <v>0</v>
      </c>
      <c r="P8" s="20" t="n">
        <v>0</v>
      </c>
      <c r="Q8" s="18" t="n">
        <v>4.89832864</v>
      </c>
      <c r="R8" s="20" t="n">
        <v>1.54136241</v>
      </c>
    </row>
    <row r="9" spans="1:18">
      <c r="A9" s="15" t="s">
        <v>406</v>
      </c>
      <c r="B9" s="17" t="n">
        <v>9651</v>
      </c>
      <c r="C9" s="18">
        <f>(200.0/B9*100)</f>
        <v/>
      </c>
      <c r="D9" s="19" t="n">
        <v>9451</v>
      </c>
      <c r="E9" s="18" t="n">
        <v>74.69986369999999</v>
      </c>
      <c r="F9" s="20" t="n">
        <v>2.63689699</v>
      </c>
      <c r="G9" s="18" t="n">
        <v>16.84525851</v>
      </c>
      <c r="H9" s="20" t="n">
        <v>2.05508688</v>
      </c>
      <c r="I9" s="18" t="n">
        <v>0</v>
      </c>
      <c r="J9" s="20" t="n">
        <v>0</v>
      </c>
      <c r="K9" s="18" t="s">
        <v>404</v>
      </c>
      <c r="L9" s="20" t="s">
        <v>404</v>
      </c>
      <c r="M9" s="18" t="n">
        <v>0</v>
      </c>
      <c r="N9" s="20" t="n">
        <v>0</v>
      </c>
      <c r="O9" s="18" t="n">
        <v>0</v>
      </c>
      <c r="P9" s="20" t="n">
        <v>0</v>
      </c>
      <c r="Q9" s="18" t="n">
        <v>8.454877789999999</v>
      </c>
      <c r="R9" s="20" t="n">
        <v>2.01631584</v>
      </c>
    </row>
    <row r="10" spans="1:18">
      <c r="A10" s="15" t="s">
        <v>407</v>
      </c>
      <c r="B10" s="17" t="n">
        <v>20058</v>
      </c>
      <c r="C10" s="18">
        <f>(3134.0/B10*100)</f>
        <v/>
      </c>
      <c r="D10" s="19" t="n">
        <v>16924</v>
      </c>
      <c r="E10" s="18" t="n">
        <v>92.30446234</v>
      </c>
      <c r="F10" s="20" t="n">
        <v>1.21605213</v>
      </c>
      <c r="G10" s="18" t="n">
        <v>6.80722288</v>
      </c>
      <c r="H10" s="20" t="n">
        <v>1.15157578</v>
      </c>
      <c r="I10" s="18" t="n">
        <v>0</v>
      </c>
      <c r="J10" s="20" t="n">
        <v>0</v>
      </c>
      <c r="K10" s="18" t="s">
        <v>404</v>
      </c>
      <c r="L10" s="20" t="s">
        <v>404</v>
      </c>
      <c r="M10" s="18" t="n">
        <v>0</v>
      </c>
      <c r="N10" s="20" t="n">
        <v>0</v>
      </c>
      <c r="O10" s="18" t="n">
        <v>0</v>
      </c>
      <c r="P10" s="20" t="n">
        <v>0</v>
      </c>
      <c r="Q10" s="18" t="n">
        <v>0.88831478</v>
      </c>
      <c r="R10" s="20" t="n">
        <v>0.37096185</v>
      </c>
    </row>
    <row r="11" spans="1:18">
      <c r="A11" s="15" t="s">
        <v>408</v>
      </c>
      <c r="B11" s="17" t="n">
        <v>7053</v>
      </c>
      <c r="C11" s="18">
        <f>(212.0/B11*100)</f>
        <v/>
      </c>
      <c r="D11" s="19" t="n">
        <v>6841</v>
      </c>
      <c r="E11" s="18" t="n">
        <v>89.64032435</v>
      </c>
      <c r="F11" s="20" t="n">
        <v>2.63569886</v>
      </c>
      <c r="G11" s="18" t="n">
        <v>7.21624357</v>
      </c>
      <c r="H11" s="20" t="n">
        <v>2.07924753</v>
      </c>
      <c r="I11" s="18" t="n">
        <v>0</v>
      </c>
      <c r="J11" s="20" t="n">
        <v>0</v>
      </c>
      <c r="K11" s="18" t="s">
        <v>404</v>
      </c>
      <c r="L11" s="20" t="s">
        <v>404</v>
      </c>
      <c r="M11" s="18" t="n">
        <v>0</v>
      </c>
      <c r="N11" s="20" t="n">
        <v>0</v>
      </c>
      <c r="O11" s="18" t="n">
        <v>0</v>
      </c>
      <c r="P11" s="20" t="n">
        <v>0</v>
      </c>
      <c r="Q11" s="18" t="n">
        <v>3.14343208</v>
      </c>
      <c r="R11" s="20" t="n">
        <v>1.62249076</v>
      </c>
    </row>
    <row r="12" spans="1:18">
      <c r="A12" s="15" t="s">
        <v>409</v>
      </c>
      <c r="B12" s="17" t="n">
        <v>6894</v>
      </c>
      <c r="C12" s="18">
        <f>(106.0/B12*100)</f>
        <v/>
      </c>
      <c r="D12" s="19" t="n">
        <v>6788</v>
      </c>
      <c r="E12" s="18" t="n">
        <v>98.13644622</v>
      </c>
      <c r="F12" s="20" t="n">
        <v>0.7014060600000001</v>
      </c>
      <c r="G12" s="18" t="n">
        <v>1.45742423</v>
      </c>
      <c r="H12" s="20" t="n">
        <v>0.5962845</v>
      </c>
      <c r="I12" s="18" t="n">
        <v>0</v>
      </c>
      <c r="J12" s="20" t="n">
        <v>0</v>
      </c>
      <c r="K12" s="18" t="s">
        <v>404</v>
      </c>
      <c r="L12" s="20" t="s">
        <v>404</v>
      </c>
      <c r="M12" s="18" t="n">
        <v>0</v>
      </c>
      <c r="N12" s="20" t="n">
        <v>0</v>
      </c>
      <c r="O12" s="18" t="n">
        <v>0</v>
      </c>
      <c r="P12" s="20" t="n">
        <v>0</v>
      </c>
      <c r="Q12" s="18" t="n">
        <v>0.40612955</v>
      </c>
      <c r="R12" s="20" t="n">
        <v>0.36544958</v>
      </c>
    </row>
    <row r="13" spans="1:18">
      <c r="A13" s="15" t="s">
        <v>410</v>
      </c>
      <c r="B13" s="17" t="n">
        <v>7161</v>
      </c>
      <c r="C13" s="18">
        <f>(1175.0/B13*100)</f>
        <v/>
      </c>
      <c r="D13" s="19" t="n">
        <v>5986</v>
      </c>
      <c r="E13" s="18" t="n">
        <v>85.83685548</v>
      </c>
      <c r="F13" s="20" t="n">
        <v>2.4108109</v>
      </c>
      <c r="G13" s="18" t="n">
        <v>8.78002057</v>
      </c>
      <c r="H13" s="20" t="n">
        <v>1.97623271</v>
      </c>
      <c r="I13" s="18" t="n">
        <v>0</v>
      </c>
      <c r="J13" s="20" t="n">
        <v>0</v>
      </c>
      <c r="K13" s="18" t="s">
        <v>404</v>
      </c>
      <c r="L13" s="20" t="s">
        <v>404</v>
      </c>
      <c r="M13" s="18" t="n">
        <v>0</v>
      </c>
      <c r="N13" s="20" t="n">
        <v>0</v>
      </c>
      <c r="O13" s="18" t="n">
        <v>0</v>
      </c>
      <c r="P13" s="20" t="n">
        <v>0</v>
      </c>
      <c r="Q13" s="18" t="n">
        <v>5.38312395</v>
      </c>
      <c r="R13" s="20" t="n">
        <v>1.5518554</v>
      </c>
    </row>
    <row r="14" spans="1:18">
      <c r="A14" s="15" t="s">
        <v>411</v>
      </c>
      <c r="B14" s="17" t="n">
        <v>5587</v>
      </c>
      <c r="C14" s="18">
        <f>(0.0/B14*100)</f>
        <v/>
      </c>
      <c r="D14" s="19" t="n">
        <v>5587</v>
      </c>
      <c r="E14" s="18" t="n">
        <v>98.7222031</v>
      </c>
      <c r="F14" s="20" t="n">
        <v>0.73243498</v>
      </c>
      <c r="G14" s="18" t="n">
        <v>0.69999935</v>
      </c>
      <c r="H14" s="20" t="n">
        <v>0.51244428</v>
      </c>
      <c r="I14" s="18" t="n">
        <v>0</v>
      </c>
      <c r="J14" s="20" t="n">
        <v>0</v>
      </c>
      <c r="K14" s="18" t="s">
        <v>404</v>
      </c>
      <c r="L14" s="20" t="s">
        <v>404</v>
      </c>
      <c r="M14" s="18" t="n">
        <v>0</v>
      </c>
      <c r="N14" s="20" t="n">
        <v>0</v>
      </c>
      <c r="O14" s="18" t="n">
        <v>0</v>
      </c>
      <c r="P14" s="20" t="n">
        <v>0</v>
      </c>
      <c r="Q14" s="18" t="n">
        <v>0.57779755</v>
      </c>
      <c r="R14" s="20" t="n">
        <v>0.52379829</v>
      </c>
    </row>
    <row r="15" spans="1:18">
      <c r="A15" s="15" t="s">
        <v>412</v>
      </c>
      <c r="B15" s="17" t="n">
        <v>5882</v>
      </c>
      <c r="C15" s="18">
        <f>(0.0/B15*100)</f>
        <v/>
      </c>
      <c r="D15" s="19" t="n">
        <v>5882</v>
      </c>
      <c r="E15" s="18" t="n">
        <v>89.57774406</v>
      </c>
      <c r="F15" s="20" t="n">
        <v>2.55387583</v>
      </c>
      <c r="G15" s="18" t="n">
        <v>7.12714096</v>
      </c>
      <c r="H15" s="20" t="n">
        <v>2.1033782</v>
      </c>
      <c r="I15" s="18" t="n">
        <v>0</v>
      </c>
      <c r="J15" s="20" t="n">
        <v>0</v>
      </c>
      <c r="K15" s="18" t="s">
        <v>404</v>
      </c>
      <c r="L15" s="20" t="s">
        <v>404</v>
      </c>
      <c r="M15" s="18" t="n">
        <v>0</v>
      </c>
      <c r="N15" s="20" t="n">
        <v>0</v>
      </c>
      <c r="O15" s="18" t="n">
        <v>0</v>
      </c>
      <c r="P15" s="20" t="n">
        <v>0</v>
      </c>
      <c r="Q15" s="18" t="n">
        <v>3.29511498</v>
      </c>
      <c r="R15" s="20" t="n">
        <v>1.45157549</v>
      </c>
    </row>
    <row r="16" spans="1:18">
      <c r="A16" s="15" t="s">
        <v>413</v>
      </c>
      <c r="B16" s="17" t="n">
        <v>6108</v>
      </c>
      <c r="C16" s="18">
        <f>(0.0/B16*100)</f>
        <v/>
      </c>
      <c r="D16" s="19" t="n">
        <v>6108</v>
      </c>
      <c r="E16" s="18" t="n">
        <v>0</v>
      </c>
      <c r="F16" s="20" t="n">
        <v>0</v>
      </c>
      <c r="G16" s="18" t="n">
        <v>0</v>
      </c>
      <c r="H16" s="20" t="n">
        <v>0</v>
      </c>
      <c r="I16" s="18" t="n">
        <v>0</v>
      </c>
      <c r="J16" s="20" t="n">
        <v>0</v>
      </c>
      <c r="K16" s="18" t="s">
        <v>404</v>
      </c>
      <c r="L16" s="20" t="s">
        <v>404</v>
      </c>
      <c r="M16" s="18" t="n">
        <v>100</v>
      </c>
      <c r="N16" s="20" t="n">
        <v>0</v>
      </c>
      <c r="O16" s="18" t="n">
        <v>0</v>
      </c>
      <c r="P16" s="20" t="n">
        <v>0</v>
      </c>
      <c r="Q16" s="18" t="n">
        <v>0</v>
      </c>
      <c r="R16" s="20" t="n">
        <v>0</v>
      </c>
    </row>
    <row r="17" spans="1:18">
      <c r="A17" s="15" t="s">
        <v>414</v>
      </c>
      <c r="B17" s="17" t="n">
        <v>6504</v>
      </c>
      <c r="C17" s="18">
        <f>(1325.0/B17*100)</f>
        <v/>
      </c>
      <c r="D17" s="19" t="n">
        <v>5179</v>
      </c>
      <c r="E17" s="18" t="n">
        <v>91.45031374</v>
      </c>
      <c r="F17" s="20" t="n">
        <v>1.96729542</v>
      </c>
      <c r="G17" s="18" t="n">
        <v>3.20294909</v>
      </c>
      <c r="H17" s="20" t="n">
        <v>1.36426219</v>
      </c>
      <c r="I17" s="18" t="n">
        <v>0</v>
      </c>
      <c r="J17" s="20" t="n">
        <v>0</v>
      </c>
      <c r="K17" s="18" t="s">
        <v>404</v>
      </c>
      <c r="L17" s="20" t="s">
        <v>404</v>
      </c>
      <c r="M17" s="18" t="n">
        <v>0</v>
      </c>
      <c r="N17" s="20" t="n">
        <v>0</v>
      </c>
      <c r="O17" s="18" t="n">
        <v>0</v>
      </c>
      <c r="P17" s="20" t="n">
        <v>0</v>
      </c>
      <c r="Q17" s="18" t="n">
        <v>5.34673717</v>
      </c>
      <c r="R17" s="20" t="n">
        <v>1.47908805</v>
      </c>
    </row>
    <row r="18" spans="1:18">
      <c r="A18" s="15" t="s">
        <v>415</v>
      </c>
      <c r="B18" s="17" t="n">
        <v>5532</v>
      </c>
      <c r="C18" s="18">
        <f>(0.0/B18*100)</f>
        <v/>
      </c>
      <c r="D18" s="19" t="n">
        <v>5532</v>
      </c>
      <c r="E18" s="18" t="n">
        <v>99.52876445</v>
      </c>
      <c r="F18" s="20" t="n">
        <v>0.38754178</v>
      </c>
      <c r="G18" s="18" t="n">
        <v>0.47123555</v>
      </c>
      <c r="H18" s="20" t="n">
        <v>0.38754178</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85.90308043</v>
      </c>
      <c r="F19" s="20" t="n">
        <v>1.65979008</v>
      </c>
      <c r="G19" s="18" t="n">
        <v>11.39485077</v>
      </c>
      <c r="H19" s="20" t="n">
        <v>1.66389559</v>
      </c>
      <c r="I19" s="18" t="n">
        <v>0</v>
      </c>
      <c r="J19" s="20" t="n">
        <v>0</v>
      </c>
      <c r="K19" s="18" t="s">
        <v>404</v>
      </c>
      <c r="L19" s="20" t="s">
        <v>404</v>
      </c>
      <c r="M19" s="18" t="n">
        <v>0</v>
      </c>
      <c r="N19" s="20" t="n">
        <v>0</v>
      </c>
      <c r="O19" s="18" t="n">
        <v>0</v>
      </c>
      <c r="P19" s="20" t="n">
        <v>0</v>
      </c>
      <c r="Q19" s="18" t="n">
        <v>2.70206881</v>
      </c>
      <c r="R19" s="20" t="n">
        <v>1.09547681</v>
      </c>
    </row>
    <row r="20" spans="1:18">
      <c r="A20" s="15" t="s">
        <v>417</v>
      </c>
      <c r="B20" s="17" t="n">
        <v>3371</v>
      </c>
      <c r="C20" s="18">
        <f>(24.0/B20*100)</f>
        <v/>
      </c>
      <c r="D20" s="19" t="n">
        <v>3347</v>
      </c>
      <c r="E20" s="18" t="n">
        <v>97.130431</v>
      </c>
      <c r="F20" s="20" t="n">
        <v>0.11380027</v>
      </c>
      <c r="G20" s="18" t="n">
        <v>0.22159308</v>
      </c>
      <c r="H20" s="20" t="n">
        <v>0.02959779</v>
      </c>
      <c r="I20" s="18" t="n">
        <v>0</v>
      </c>
      <c r="J20" s="20" t="n">
        <v>0</v>
      </c>
      <c r="K20" s="18" t="s">
        <v>404</v>
      </c>
      <c r="L20" s="20" t="s">
        <v>404</v>
      </c>
      <c r="M20" s="18" t="n">
        <v>0</v>
      </c>
      <c r="N20" s="20" t="n">
        <v>0</v>
      </c>
      <c r="O20" s="18" t="n">
        <v>0</v>
      </c>
      <c r="P20" s="20" t="n">
        <v>0</v>
      </c>
      <c r="Q20" s="18" t="n">
        <v>2.64797591</v>
      </c>
      <c r="R20" s="20" t="n">
        <v>0.1098615</v>
      </c>
    </row>
    <row r="21" spans="1:18">
      <c r="A21" s="15" t="s">
        <v>418</v>
      </c>
      <c r="B21" s="17" t="n">
        <v>5741</v>
      </c>
      <c r="C21" s="18">
        <f>(0.0/B21*100)</f>
        <v/>
      </c>
      <c r="D21" s="19" t="n">
        <v>5741</v>
      </c>
      <c r="E21" s="18" t="n">
        <v>91.11462711999999</v>
      </c>
      <c r="F21" s="20" t="n">
        <v>2.40699805</v>
      </c>
      <c r="G21" s="18" t="n">
        <v>1.14949218</v>
      </c>
      <c r="H21" s="20" t="n">
        <v>0.83000734</v>
      </c>
      <c r="I21" s="18" t="n">
        <v>0</v>
      </c>
      <c r="J21" s="20" t="n">
        <v>0</v>
      </c>
      <c r="K21" s="18" t="s">
        <v>404</v>
      </c>
      <c r="L21" s="20" t="s">
        <v>404</v>
      </c>
      <c r="M21" s="18" t="n">
        <v>0</v>
      </c>
      <c r="N21" s="20" t="n">
        <v>0</v>
      </c>
      <c r="O21" s="18" t="n">
        <v>0</v>
      </c>
      <c r="P21" s="20" t="n">
        <v>0</v>
      </c>
      <c r="Q21" s="18" t="n">
        <v>7.7358807</v>
      </c>
      <c r="R21" s="20" t="n">
        <v>2.25744373</v>
      </c>
    </row>
    <row r="22" spans="1:18">
      <c r="A22" s="15" t="s">
        <v>419</v>
      </c>
      <c r="B22" s="17" t="n">
        <v>6598</v>
      </c>
      <c r="C22" s="18">
        <f>(0.0/B22*100)</f>
        <v/>
      </c>
      <c r="D22" s="19" t="n">
        <v>6598</v>
      </c>
      <c r="E22" s="18" t="n">
        <v>74.12514647</v>
      </c>
      <c r="F22" s="20" t="n">
        <v>3.66512847</v>
      </c>
      <c r="G22" s="18" t="n">
        <v>23.59194816</v>
      </c>
      <c r="H22" s="20" t="n">
        <v>3.74165995</v>
      </c>
      <c r="I22" s="18" t="n">
        <v>0</v>
      </c>
      <c r="J22" s="20" t="n">
        <v>0</v>
      </c>
      <c r="K22" s="18" t="s">
        <v>404</v>
      </c>
      <c r="L22" s="20" t="s">
        <v>404</v>
      </c>
      <c r="M22" s="18" t="n">
        <v>0</v>
      </c>
      <c r="N22" s="20" t="n">
        <v>0</v>
      </c>
      <c r="O22" s="18" t="n">
        <v>0</v>
      </c>
      <c r="P22" s="20" t="n">
        <v>0</v>
      </c>
      <c r="Q22" s="18" t="n">
        <v>2.28290537</v>
      </c>
      <c r="R22" s="20" t="n">
        <v>1.32532327</v>
      </c>
    </row>
    <row r="23" spans="1:18">
      <c r="A23" s="15" t="s">
        <v>420</v>
      </c>
      <c r="B23" s="17" t="n">
        <v>11583</v>
      </c>
      <c r="C23" s="18">
        <f>(3194.0/B23*100)</f>
        <v/>
      </c>
      <c r="D23" s="19" t="n">
        <v>8389</v>
      </c>
      <c r="E23" s="18" t="n">
        <v>91.55031182</v>
      </c>
      <c r="F23" s="20" t="n">
        <v>2.03140749</v>
      </c>
      <c r="G23" s="18" t="n">
        <v>3.59023309</v>
      </c>
      <c r="H23" s="20" t="n">
        <v>1.4442899</v>
      </c>
      <c r="I23" s="18" t="n">
        <v>0</v>
      </c>
      <c r="J23" s="20" t="n">
        <v>0</v>
      </c>
      <c r="K23" s="18" t="s">
        <v>404</v>
      </c>
      <c r="L23" s="20" t="s">
        <v>404</v>
      </c>
      <c r="M23" s="18" t="n">
        <v>0</v>
      </c>
      <c r="N23" s="20" t="n">
        <v>0</v>
      </c>
      <c r="O23" s="18" t="n">
        <v>0</v>
      </c>
      <c r="P23" s="20" t="n">
        <v>0</v>
      </c>
      <c r="Q23" s="18" t="n">
        <v>4.85945509</v>
      </c>
      <c r="R23" s="20" t="n">
        <v>1.65023745</v>
      </c>
    </row>
    <row r="24" spans="1:18">
      <c r="A24" s="15" t="s">
        <v>421</v>
      </c>
      <c r="B24" s="17" t="n">
        <v>6647</v>
      </c>
      <c r="C24" s="18">
        <f>(0.0/B24*100)</f>
        <v/>
      </c>
      <c r="D24" s="19" t="n">
        <v>6647</v>
      </c>
      <c r="E24" s="18" t="n">
        <v>87.39257619999999</v>
      </c>
      <c r="F24" s="20" t="n">
        <v>2.42051472</v>
      </c>
      <c r="G24" s="18" t="n">
        <v>12.6074238</v>
      </c>
      <c r="H24" s="20" t="n">
        <v>2.42051472</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94.86365755999999</v>
      </c>
      <c r="F25" s="20" t="n">
        <v>1.73522276</v>
      </c>
      <c r="G25" s="18" t="n">
        <v>5.13634244</v>
      </c>
      <c r="H25" s="20" t="n">
        <v>1.73522276</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88.83433119</v>
      </c>
      <c r="F26" s="20" t="n">
        <v>1.86156721</v>
      </c>
      <c r="G26" s="18" t="n">
        <v>10.43792451</v>
      </c>
      <c r="H26" s="20" t="n">
        <v>1.78362563</v>
      </c>
      <c r="I26" s="18" t="n">
        <v>0</v>
      </c>
      <c r="J26" s="20" t="n">
        <v>0</v>
      </c>
      <c r="K26" s="18" t="s">
        <v>404</v>
      </c>
      <c r="L26" s="20" t="s">
        <v>404</v>
      </c>
      <c r="M26" s="18" t="n">
        <v>0</v>
      </c>
      <c r="N26" s="20" t="n">
        <v>0</v>
      </c>
      <c r="O26" s="18" t="n">
        <v>0</v>
      </c>
      <c r="P26" s="20" t="n">
        <v>0</v>
      </c>
      <c r="Q26" s="18" t="n">
        <v>0.72774429</v>
      </c>
      <c r="R26" s="20" t="n">
        <v>0.53155376</v>
      </c>
    </row>
    <row r="27" spans="1:18">
      <c r="A27" s="15" t="s">
        <v>424</v>
      </c>
      <c r="B27" s="17" t="n">
        <v>5299</v>
      </c>
      <c r="C27" s="18">
        <f>(0.0/B27*100)</f>
        <v/>
      </c>
      <c r="D27" s="19" t="n">
        <v>5299</v>
      </c>
      <c r="E27" s="18" t="n">
        <v>65.62471248999999</v>
      </c>
      <c r="F27" s="20" t="n">
        <v>0.09575771</v>
      </c>
      <c r="G27" s="18" t="n">
        <v>34.37528751</v>
      </c>
      <c r="H27" s="20" t="n">
        <v>0.09575771</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90.73527396999999</v>
      </c>
      <c r="F28" s="20" t="n">
        <v>1.99543347</v>
      </c>
      <c r="G28" s="18" t="n">
        <v>9.26472603</v>
      </c>
      <c r="H28" s="20" t="n">
        <v>1.99543347</v>
      </c>
      <c r="I28" s="18" t="n">
        <v>0</v>
      </c>
      <c r="J28" s="20" t="n">
        <v>0</v>
      </c>
      <c r="K28" s="18" t="s">
        <v>404</v>
      </c>
      <c r="L28" s="20" t="s">
        <v>404</v>
      </c>
      <c r="M28" s="18" t="n">
        <v>0</v>
      </c>
      <c r="N28" s="20" t="n">
        <v>0</v>
      </c>
      <c r="O28" s="18" t="n">
        <v>0</v>
      </c>
      <c r="P28" s="20" t="n">
        <v>0</v>
      </c>
      <c r="Q28" s="18" t="n">
        <v>0</v>
      </c>
      <c r="R28" s="20" t="n">
        <v>0</v>
      </c>
    </row>
    <row r="29" spans="1:18">
      <c r="A29" s="15" t="s">
        <v>426</v>
      </c>
      <c r="B29" s="17" t="n">
        <v>5385</v>
      </c>
      <c r="C29" s="18">
        <f>(1123.0/B29*100)</f>
        <v/>
      </c>
      <c r="D29" s="19" t="n">
        <v>4262</v>
      </c>
      <c r="E29" s="18" t="n">
        <v>64.83804395</v>
      </c>
      <c r="F29" s="20" t="n">
        <v>4.48054253</v>
      </c>
      <c r="G29" s="18" t="n">
        <v>5.98517208</v>
      </c>
      <c r="H29" s="20" t="n">
        <v>2.02779384</v>
      </c>
      <c r="I29" s="18" t="n">
        <v>0</v>
      </c>
      <c r="J29" s="20" t="n">
        <v>0</v>
      </c>
      <c r="K29" s="18" t="s">
        <v>404</v>
      </c>
      <c r="L29" s="20" t="s">
        <v>404</v>
      </c>
      <c r="M29" s="18" t="n">
        <v>0</v>
      </c>
      <c r="N29" s="20" t="n">
        <v>0</v>
      </c>
      <c r="O29" s="18" t="n">
        <v>0</v>
      </c>
      <c r="P29" s="20" t="n">
        <v>0</v>
      </c>
      <c r="Q29" s="18" t="n">
        <v>29.17678396</v>
      </c>
      <c r="R29" s="20" t="n">
        <v>4.37066509</v>
      </c>
    </row>
    <row r="30" spans="1:18">
      <c r="A30" s="15" t="s">
        <v>427</v>
      </c>
      <c r="B30" s="17" t="n">
        <v>4520</v>
      </c>
      <c r="C30" s="18">
        <f>(1105.0/B30*100)</f>
        <v/>
      </c>
      <c r="D30" s="19" t="n">
        <v>3415</v>
      </c>
      <c r="E30" s="18" t="n">
        <v>98.45516778</v>
      </c>
      <c r="F30" s="20" t="n">
        <v>0.9151629100000001</v>
      </c>
      <c r="G30" s="18" t="n">
        <v>1.54483222</v>
      </c>
      <c r="H30" s="20" t="n">
        <v>0.9151629100000001</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(502.0/B31*100)</f>
        <v/>
      </c>
      <c r="D31" s="19" t="n">
        <v>4954</v>
      </c>
      <c r="E31" s="18" t="n">
        <v>85.99028512</v>
      </c>
      <c r="F31" s="20" t="n">
        <v>2.27761157</v>
      </c>
      <c r="G31" s="18" t="n">
        <v>1.77732876</v>
      </c>
      <c r="H31" s="20" t="n">
        <v>0.9112971600000001</v>
      </c>
      <c r="I31" s="18" t="n">
        <v>0</v>
      </c>
      <c r="J31" s="20" t="n">
        <v>0</v>
      </c>
      <c r="K31" s="18" t="s">
        <v>404</v>
      </c>
      <c r="L31" s="20" t="s">
        <v>404</v>
      </c>
      <c r="M31" s="18" t="n">
        <v>0</v>
      </c>
      <c r="N31" s="20" t="n">
        <v>0</v>
      </c>
      <c r="O31" s="18" t="n">
        <v>0</v>
      </c>
      <c r="P31" s="20" t="n">
        <v>0</v>
      </c>
      <c r="Q31" s="18" t="n">
        <v>12.23238611</v>
      </c>
      <c r="R31" s="20" t="n">
        <v>2.18163337</v>
      </c>
    </row>
    <row r="32" spans="1:18">
      <c r="A32" s="15" t="s">
        <v>429</v>
      </c>
      <c r="B32" s="17" t="n">
        <v>4478</v>
      </c>
      <c r="C32" s="18">
        <f>(0.0/B32*100)</f>
        <v/>
      </c>
      <c r="D32" s="19" t="n">
        <v>4478</v>
      </c>
      <c r="E32" s="18" t="n">
        <v>95.44368978</v>
      </c>
      <c r="F32" s="20" t="n">
        <v>1.42222971</v>
      </c>
      <c r="G32" s="18" t="n">
        <v>3.88361282</v>
      </c>
      <c r="H32" s="20" t="n">
        <v>1.25046187</v>
      </c>
      <c r="I32" s="18" t="n">
        <v>0</v>
      </c>
      <c r="J32" s="20" t="n">
        <v>0</v>
      </c>
      <c r="K32" s="18" t="s">
        <v>404</v>
      </c>
      <c r="L32" s="20" t="s">
        <v>404</v>
      </c>
      <c r="M32" s="18" t="n">
        <v>0</v>
      </c>
      <c r="N32" s="20" t="n">
        <v>0</v>
      </c>
      <c r="O32" s="18" t="n">
        <v>0</v>
      </c>
      <c r="P32" s="20" t="n">
        <v>0</v>
      </c>
      <c r="Q32" s="18" t="n">
        <v>0.6726974</v>
      </c>
      <c r="R32" s="20" t="n">
        <v>0.67255089</v>
      </c>
    </row>
    <row r="33" spans="1:18">
      <c r="A33" s="15" t="s">
        <v>430</v>
      </c>
      <c r="B33" s="17" t="n">
        <v>7325</v>
      </c>
      <c r="C33" s="18">
        <f>(29.0/B33*100)</f>
        <v/>
      </c>
      <c r="D33" s="19" t="n">
        <v>7296</v>
      </c>
      <c r="E33" s="18" t="n">
        <v>97.25096213</v>
      </c>
      <c r="F33" s="20" t="n">
        <v>1.24078588</v>
      </c>
      <c r="G33" s="18" t="n">
        <v>2.47697514</v>
      </c>
      <c r="H33" s="20" t="n">
        <v>1.22238523</v>
      </c>
      <c r="I33" s="18" t="n">
        <v>0</v>
      </c>
      <c r="J33" s="20" t="n">
        <v>0</v>
      </c>
      <c r="K33" s="18" t="s">
        <v>404</v>
      </c>
      <c r="L33" s="20" t="s">
        <v>404</v>
      </c>
      <c r="M33" s="18" t="n">
        <v>0</v>
      </c>
      <c r="N33" s="20" t="n">
        <v>0</v>
      </c>
      <c r="O33" s="18" t="n">
        <v>0</v>
      </c>
      <c r="P33" s="20" t="n">
        <v>0</v>
      </c>
      <c r="Q33" s="18" t="n">
        <v>0.27206272</v>
      </c>
      <c r="R33" s="20" t="n">
        <v>0.21375102</v>
      </c>
    </row>
    <row r="34" spans="1:18">
      <c r="A34" s="15" t="s">
        <v>431</v>
      </c>
      <c r="B34" s="17" t="n">
        <v>6350</v>
      </c>
      <c r="C34" s="18">
        <f>(0.0/B34*100)</f>
        <v/>
      </c>
      <c r="D34" s="19" t="n">
        <v>6350</v>
      </c>
      <c r="E34" s="18" t="n">
        <v>97.73873419</v>
      </c>
      <c r="F34" s="20" t="n">
        <v>1.09180191</v>
      </c>
      <c r="G34" s="18" t="n">
        <v>2.15333995</v>
      </c>
      <c r="H34" s="20" t="n">
        <v>1.08556878</v>
      </c>
      <c r="I34" s="18" t="n">
        <v>0</v>
      </c>
      <c r="J34" s="20" t="n">
        <v>0</v>
      </c>
      <c r="K34" s="18" t="s">
        <v>404</v>
      </c>
      <c r="L34" s="20" t="s">
        <v>404</v>
      </c>
      <c r="M34" s="18" t="n">
        <v>0</v>
      </c>
      <c r="N34" s="20" t="n">
        <v>0</v>
      </c>
      <c r="O34" s="18" t="n">
        <v>0</v>
      </c>
      <c r="P34" s="20" t="n">
        <v>0</v>
      </c>
      <c r="Q34" s="18" t="n">
        <v>0.10792586</v>
      </c>
      <c r="R34" s="20" t="n">
        <v>0.11569864</v>
      </c>
    </row>
    <row r="35" spans="1:18">
      <c r="A35" s="15" t="s">
        <v>432</v>
      </c>
      <c r="B35" s="17" t="n">
        <v>6406</v>
      </c>
      <c r="C35" s="18">
        <f>(443.0/B35*100)</f>
        <v/>
      </c>
      <c r="D35" s="19" t="n">
        <v>5963</v>
      </c>
      <c r="E35" s="18" t="n">
        <v>97.33108657</v>
      </c>
      <c r="F35" s="20" t="n">
        <v>0.08456081</v>
      </c>
      <c r="G35" s="18" t="n">
        <v>1.84103794</v>
      </c>
      <c r="H35" s="20" t="n">
        <v>0.02783825</v>
      </c>
      <c r="I35" s="18" t="n">
        <v>0</v>
      </c>
      <c r="J35" s="20" t="n">
        <v>0</v>
      </c>
      <c r="K35" s="18" t="s">
        <v>404</v>
      </c>
      <c r="L35" s="20" t="s">
        <v>404</v>
      </c>
      <c r="M35" s="18" t="n">
        <v>0</v>
      </c>
      <c r="N35" s="20" t="n">
        <v>0</v>
      </c>
      <c r="O35" s="18" t="n">
        <v>0</v>
      </c>
      <c r="P35" s="20" t="n">
        <v>0</v>
      </c>
      <c r="Q35" s="18" t="n">
        <v>0.82787548</v>
      </c>
      <c r="R35" s="20" t="n">
        <v>0.08037921000000001</v>
      </c>
    </row>
    <row r="36" spans="1:18">
      <c r="A36" s="15" t="s">
        <v>433</v>
      </c>
      <c r="B36" s="17" t="n">
        <v>6736</v>
      </c>
      <c r="C36" s="18">
        <f>(10.0/B36*100)</f>
        <v/>
      </c>
      <c r="D36" s="19" t="n">
        <v>6726</v>
      </c>
      <c r="E36" s="18" t="n">
        <v>95.17089356</v>
      </c>
      <c r="F36" s="20" t="n">
        <v>1.71498804</v>
      </c>
      <c r="G36" s="18" t="n">
        <v>4.70254685</v>
      </c>
      <c r="H36" s="20" t="n">
        <v>1.70914391</v>
      </c>
      <c r="I36" s="18" t="n">
        <v>0</v>
      </c>
      <c r="J36" s="20" t="n">
        <v>0</v>
      </c>
      <c r="K36" s="18" t="s">
        <v>404</v>
      </c>
      <c r="L36" s="20" t="s">
        <v>404</v>
      </c>
      <c r="M36" s="18" t="n">
        <v>0</v>
      </c>
      <c r="N36" s="20" t="n">
        <v>0</v>
      </c>
      <c r="O36" s="18" t="n">
        <v>0</v>
      </c>
      <c r="P36" s="20" t="n">
        <v>0</v>
      </c>
      <c r="Q36" s="18" t="n">
        <v>0.12655959</v>
      </c>
      <c r="R36" s="20" t="n">
        <v>0.12929658</v>
      </c>
    </row>
    <row r="37" spans="1:18">
      <c r="A37" s="15" t="s">
        <v>434</v>
      </c>
      <c r="B37" s="17" t="n">
        <v>5458</v>
      </c>
      <c r="C37" s="18">
        <f>(0.0/B37*100)</f>
        <v/>
      </c>
      <c r="D37" s="19" t="n">
        <v>5458</v>
      </c>
      <c r="E37" s="18" t="n">
        <v>88.39122324</v>
      </c>
      <c r="F37" s="20" t="n">
        <v>2.32031743</v>
      </c>
      <c r="G37" s="18" t="n">
        <v>11.60877676</v>
      </c>
      <c r="H37" s="20" t="n">
        <v>2.32031743</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(268.0/B38*100)</f>
        <v/>
      </c>
      <c r="D38" s="19" t="n">
        <v>5592</v>
      </c>
      <c r="E38" s="18" t="n">
        <v>84.01750353</v>
      </c>
      <c r="F38" s="20" t="n">
        <v>2.48216511</v>
      </c>
      <c r="G38" s="18" t="n">
        <v>13.66436564</v>
      </c>
      <c r="H38" s="20" t="n">
        <v>2.56307448</v>
      </c>
      <c r="I38" s="18" t="n">
        <v>0</v>
      </c>
      <c r="J38" s="20" t="n">
        <v>0</v>
      </c>
      <c r="K38" s="18" t="s">
        <v>404</v>
      </c>
      <c r="L38" s="20" t="s">
        <v>404</v>
      </c>
      <c r="M38" s="18" t="n">
        <v>0</v>
      </c>
      <c r="N38" s="20" t="n">
        <v>0</v>
      </c>
      <c r="O38" s="18" t="n">
        <v>0</v>
      </c>
      <c r="P38" s="20" t="n">
        <v>0</v>
      </c>
      <c r="Q38" s="18" t="n">
        <v>2.31813083</v>
      </c>
      <c r="R38" s="20" t="n">
        <v>1.02516724</v>
      </c>
    </row>
    <row r="39" spans="1:18">
      <c r="A39" s="15" t="s">
        <v>436</v>
      </c>
      <c r="B39" s="17" t="n">
        <v>5895</v>
      </c>
      <c r="C39" s="18">
        <f>(0.0/B39*100)</f>
        <v/>
      </c>
      <c r="D39" s="19" t="n">
        <v>5895</v>
      </c>
      <c r="E39" s="18" t="n">
        <v>88.99742736</v>
      </c>
      <c r="F39" s="20" t="n">
        <v>2.70155677</v>
      </c>
      <c r="G39" s="18" t="n">
        <v>11.00257264</v>
      </c>
      <c r="H39" s="20" t="n">
        <v>2.70155677</v>
      </c>
      <c r="I39" s="18" t="n">
        <v>0</v>
      </c>
      <c r="J39" s="20" t="n">
        <v>0</v>
      </c>
      <c r="K39" s="18" t="s">
        <v>404</v>
      </c>
      <c r="L39" s="20" t="s">
        <v>404</v>
      </c>
      <c r="M39" s="18" t="n">
        <v>0</v>
      </c>
      <c r="N39" s="20" t="n">
        <v>0</v>
      </c>
      <c r="O39" s="18" t="n">
        <v>0</v>
      </c>
      <c r="P39" s="20" t="n">
        <v>0</v>
      </c>
      <c r="Q39" s="18" t="n">
        <v>0</v>
      </c>
      <c r="R39" s="20" t="n">
        <v>0</v>
      </c>
    </row>
    <row r="40" spans="1:18">
      <c r="A40" s="15" t="s">
        <v>437</v>
      </c>
      <c r="B40" s="17" t="n">
        <v>14157</v>
      </c>
      <c r="C40" s="18">
        <f>(3029.0/B40*100)</f>
        <v/>
      </c>
      <c r="D40" s="19" t="n">
        <v>11128</v>
      </c>
      <c r="E40" s="18" t="n">
        <v>94.43445168</v>
      </c>
      <c r="F40" s="20" t="n">
        <v>1.37931807</v>
      </c>
      <c r="G40" s="18" t="n">
        <v>2.98961477</v>
      </c>
      <c r="H40" s="20" t="n">
        <v>1.15356736</v>
      </c>
      <c r="I40" s="18" t="n">
        <v>0</v>
      </c>
      <c r="J40" s="20" t="n">
        <v>0</v>
      </c>
      <c r="K40" s="18" t="s">
        <v>404</v>
      </c>
      <c r="L40" s="20" t="s">
        <v>404</v>
      </c>
      <c r="M40" s="18" t="n">
        <v>0</v>
      </c>
      <c r="N40" s="20" t="n">
        <v>0</v>
      </c>
      <c r="O40" s="18" t="n">
        <v>0</v>
      </c>
      <c r="P40" s="20" t="n">
        <v>0</v>
      </c>
      <c r="Q40" s="18" t="n">
        <v>2.57593356</v>
      </c>
      <c r="R40" s="20" t="n">
        <v>0.73129658</v>
      </c>
    </row>
    <row r="41" spans="1:18">
      <c r="A41" s="15" t="s">
        <v>438</v>
      </c>
      <c r="B41" s="17" t="n">
        <v>5712</v>
      </c>
      <c r="C41" s="18">
        <f>(138.0/B41*100)</f>
        <v/>
      </c>
      <c r="D41" s="19" t="n">
        <v>5574</v>
      </c>
      <c r="E41" s="18" t="n">
        <v>92.18096273</v>
      </c>
      <c r="F41" s="20" t="n">
        <v>2.24791047</v>
      </c>
      <c r="G41" s="18" t="n">
        <v>7.23869066</v>
      </c>
      <c r="H41" s="20" t="n">
        <v>2.18818854</v>
      </c>
      <c r="I41" s="18" t="n">
        <v>0</v>
      </c>
      <c r="J41" s="20" t="n">
        <v>0</v>
      </c>
      <c r="K41" s="18" t="s">
        <v>404</v>
      </c>
      <c r="L41" s="20" t="s">
        <v>404</v>
      </c>
      <c r="M41" s="18" t="n">
        <v>0</v>
      </c>
      <c r="N41" s="20" t="n">
        <v>0</v>
      </c>
      <c r="O41" s="18" t="n">
        <v>0</v>
      </c>
      <c r="P41" s="20" t="n">
        <v>0</v>
      </c>
      <c r="Q41" s="18" t="n">
        <v>0.58034661</v>
      </c>
      <c r="R41" s="20" t="n">
        <v>0.47398552</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91.60366034</v>
      </c>
      <c r="F44" s="20" t="n">
        <v>1.49392923</v>
      </c>
      <c r="G44" s="18" t="n">
        <v>5.93794023</v>
      </c>
      <c r="H44" s="20" t="n">
        <v>1.27899433</v>
      </c>
      <c r="I44" s="18" t="n">
        <v>0</v>
      </c>
      <c r="J44" s="20" t="n">
        <v>0</v>
      </c>
      <c r="K44" s="18" t="s">
        <v>404</v>
      </c>
      <c r="L44" s="20" t="s">
        <v>404</v>
      </c>
      <c r="M44" s="18" t="n">
        <v>0</v>
      </c>
      <c r="N44" s="20" t="n">
        <v>0</v>
      </c>
      <c r="O44" s="18" t="n">
        <v>0</v>
      </c>
      <c r="P44" s="20" t="n">
        <v>0</v>
      </c>
      <c r="Q44" s="18" t="n">
        <v>2.45839943</v>
      </c>
      <c r="R44" s="20" t="n">
        <v>1.09036672</v>
      </c>
    </row>
    <row r="45" spans="1:18">
      <c r="A45" s="15" t="s">
        <v>442</v>
      </c>
      <c r="B45" s="17" t="n">
        <v>5519</v>
      </c>
      <c r="C45" s="18">
        <f>(0.0/B45*100)</f>
        <v/>
      </c>
      <c r="D45" s="19" t="n">
        <v>5519</v>
      </c>
      <c r="E45" s="18" t="n">
        <v>73.90455597</v>
      </c>
      <c r="F45" s="20" t="n">
        <v>3.59925191</v>
      </c>
      <c r="G45" s="18" t="n">
        <v>24.28711444</v>
      </c>
      <c r="H45" s="20" t="n">
        <v>3.56629768</v>
      </c>
      <c r="I45" s="18" t="n">
        <v>0</v>
      </c>
      <c r="J45" s="20" t="n">
        <v>0</v>
      </c>
      <c r="K45" s="18" t="s">
        <v>404</v>
      </c>
      <c r="L45" s="20" t="s">
        <v>404</v>
      </c>
      <c r="M45" s="18" t="n">
        <v>0</v>
      </c>
      <c r="N45" s="20" t="n">
        <v>0</v>
      </c>
      <c r="O45" s="18" t="n">
        <v>0</v>
      </c>
      <c r="P45" s="20" t="n">
        <v>0</v>
      </c>
      <c r="Q45" s="18" t="n">
        <v>1.80832959</v>
      </c>
      <c r="R45" s="20" t="n">
        <v>1.02941384</v>
      </c>
    </row>
    <row r="46" spans="1:18">
      <c r="A46" s="15" t="s">
        <v>443</v>
      </c>
      <c r="B46" s="17" t="n">
        <v>23141</v>
      </c>
      <c r="C46" s="18">
        <f>(4196.0/B46*100)</f>
        <v/>
      </c>
      <c r="D46" s="19" t="n">
        <v>18945</v>
      </c>
      <c r="E46" s="18" t="n">
        <v>91.48319173</v>
      </c>
      <c r="F46" s="20" t="n">
        <v>1.15046473</v>
      </c>
      <c r="G46" s="18" t="n">
        <v>1.82171594</v>
      </c>
      <c r="H46" s="20" t="n">
        <v>0.67487315</v>
      </c>
      <c r="I46" s="18" t="n">
        <v>0</v>
      </c>
      <c r="J46" s="20" t="n">
        <v>0</v>
      </c>
      <c r="K46" s="18" t="s">
        <v>404</v>
      </c>
      <c r="L46" s="20" t="s">
        <v>404</v>
      </c>
      <c r="M46" s="18" t="n">
        <v>0</v>
      </c>
      <c r="N46" s="20" t="n">
        <v>0</v>
      </c>
      <c r="O46" s="18" t="n">
        <v>0</v>
      </c>
      <c r="P46" s="20" t="n">
        <v>0</v>
      </c>
      <c r="Q46" s="18" t="n">
        <v>6.69509233</v>
      </c>
      <c r="R46" s="20" t="n">
        <v>1.04541152</v>
      </c>
    </row>
    <row r="47" spans="1:18">
      <c r="A47" s="15" t="s">
        <v>444</v>
      </c>
      <c r="B47" s="17" t="n">
        <v>5928</v>
      </c>
      <c r="C47" s="18">
        <f>(0.0/B47*100)</f>
        <v/>
      </c>
      <c r="D47" s="19" t="n">
        <v>5928</v>
      </c>
      <c r="E47" s="18" t="n">
        <v>87.38756855</v>
      </c>
      <c r="F47" s="20" t="n">
        <v>2.79739734</v>
      </c>
      <c r="G47" s="18" t="n">
        <v>10.70248553</v>
      </c>
      <c r="H47" s="20" t="n">
        <v>2.72269487</v>
      </c>
      <c r="I47" s="18" t="n">
        <v>0</v>
      </c>
      <c r="J47" s="20" t="n">
        <v>0</v>
      </c>
      <c r="K47" s="18" t="s">
        <v>404</v>
      </c>
      <c r="L47" s="20" t="s">
        <v>404</v>
      </c>
      <c r="M47" s="18" t="n">
        <v>0</v>
      </c>
      <c r="N47" s="20" t="n">
        <v>0</v>
      </c>
      <c r="O47" s="18" t="n">
        <v>0</v>
      </c>
      <c r="P47" s="20" t="n">
        <v>0</v>
      </c>
      <c r="Q47" s="18" t="n">
        <v>1.90994592</v>
      </c>
      <c r="R47" s="20" t="n">
        <v>1.10566556</v>
      </c>
    </row>
    <row r="48" spans="1:18">
      <c r="A48" s="15" t="s">
        <v>445</v>
      </c>
      <c r="B48" s="17" t="n">
        <v>9841</v>
      </c>
      <c r="C48" s="18">
        <f>(40.0/B48*100)</f>
        <v/>
      </c>
      <c r="D48" s="19" t="n">
        <v>9801</v>
      </c>
      <c r="E48" s="18" t="n">
        <v>91.62883298</v>
      </c>
      <c r="F48" s="20" t="n">
        <v>2.13648974</v>
      </c>
      <c r="G48" s="18" t="n">
        <v>8.36687371</v>
      </c>
      <c r="H48" s="20" t="n">
        <v>2.13648131</v>
      </c>
      <c r="I48" s="18" t="n">
        <v>0</v>
      </c>
      <c r="J48" s="20" t="n">
        <v>0</v>
      </c>
      <c r="K48" s="18" t="s">
        <v>404</v>
      </c>
      <c r="L48" s="20" t="s">
        <v>404</v>
      </c>
      <c r="M48" s="18" t="n">
        <v>0</v>
      </c>
      <c r="N48" s="20" t="n">
        <v>0</v>
      </c>
      <c r="O48" s="18" t="n">
        <v>0</v>
      </c>
      <c r="P48" s="20" t="n">
        <v>0</v>
      </c>
      <c r="Q48" s="18" t="n">
        <v>0.00429331</v>
      </c>
      <c r="R48" s="20" t="n">
        <v>0.00013876</v>
      </c>
    </row>
    <row r="49" spans="1:18">
      <c r="A49" s="15" t="s">
        <v>446</v>
      </c>
      <c r="B49" s="17" t="n">
        <v>6349</v>
      </c>
      <c r="C49" s="18">
        <f>(52.0/B49*100)</f>
        <v/>
      </c>
      <c r="D49" s="19" t="n">
        <v>6297</v>
      </c>
      <c r="E49" s="18" t="n">
        <v>96.76457572</v>
      </c>
      <c r="F49" s="20" t="n">
        <v>1.1946994</v>
      </c>
      <c r="G49" s="18" t="n">
        <v>3.23542428</v>
      </c>
      <c r="H49" s="20" t="n">
        <v>1.1946994</v>
      </c>
      <c r="I49" s="18" t="n">
        <v>0</v>
      </c>
      <c r="J49" s="20" t="n">
        <v>0</v>
      </c>
      <c r="K49" s="18" t="s">
        <v>404</v>
      </c>
      <c r="L49" s="20" t="s">
        <v>404</v>
      </c>
      <c r="M49" s="18" t="n">
        <v>0</v>
      </c>
      <c r="N49" s="20" t="n">
        <v>0</v>
      </c>
      <c r="O49" s="18" t="n">
        <v>0</v>
      </c>
      <c r="P49" s="20" t="n">
        <v>0</v>
      </c>
      <c r="Q49" s="18" t="n">
        <v>0</v>
      </c>
      <c r="R49" s="20" t="n">
        <v>0</v>
      </c>
    </row>
    <row r="50" spans="1:18">
      <c r="A50" s="15" t="s">
        <v>447</v>
      </c>
      <c r="B50" s="17" t="n">
        <v>11795</v>
      </c>
      <c r="C50" s="18">
        <f>(1031.0/B50*100)</f>
        <v/>
      </c>
      <c r="D50" s="19" t="n">
        <v>10764</v>
      </c>
      <c r="E50" s="18" t="n">
        <v>90.44503654</v>
      </c>
      <c r="F50" s="20" t="n">
        <v>2.05264815</v>
      </c>
      <c r="G50" s="18" t="n">
        <v>3.06277676</v>
      </c>
      <c r="H50" s="20" t="n">
        <v>1.29435697</v>
      </c>
      <c r="I50" s="18" t="n">
        <v>0</v>
      </c>
      <c r="J50" s="20" t="n">
        <v>0</v>
      </c>
      <c r="K50" s="18" t="s">
        <v>404</v>
      </c>
      <c r="L50" s="20" t="s">
        <v>404</v>
      </c>
      <c r="M50" s="18" t="n">
        <v>0</v>
      </c>
      <c r="N50" s="20" t="n">
        <v>0</v>
      </c>
      <c r="O50" s="18" t="n">
        <v>0</v>
      </c>
      <c r="P50" s="20" t="n">
        <v>0</v>
      </c>
      <c r="Q50" s="18" t="n">
        <v>6.4921867</v>
      </c>
      <c r="R50" s="20" t="n">
        <v>1.58698158</v>
      </c>
    </row>
    <row r="51" spans="1:18">
      <c r="A51" s="15" t="s">
        <v>448</v>
      </c>
      <c r="B51" s="17" t="n">
        <v>6866</v>
      </c>
      <c r="C51" s="18">
        <f>(0.0/B51*100)</f>
        <v/>
      </c>
      <c r="D51" s="19" t="n">
        <v>6866</v>
      </c>
      <c r="E51" s="18" t="n">
        <v>92.82362032</v>
      </c>
      <c r="F51" s="20" t="n">
        <v>1.92761494</v>
      </c>
      <c r="G51" s="18" t="n">
        <v>6.0762049</v>
      </c>
      <c r="H51" s="20" t="n">
        <v>1.76235082</v>
      </c>
      <c r="I51" s="18" t="n">
        <v>0</v>
      </c>
      <c r="J51" s="20" t="n">
        <v>0</v>
      </c>
      <c r="K51" s="18" t="s">
        <v>404</v>
      </c>
      <c r="L51" s="20" t="s">
        <v>404</v>
      </c>
      <c r="M51" s="18" t="n">
        <v>0</v>
      </c>
      <c r="N51" s="20" t="n">
        <v>0</v>
      </c>
      <c r="O51" s="18" t="n">
        <v>0</v>
      </c>
      <c r="P51" s="20" t="n">
        <v>0</v>
      </c>
      <c r="Q51" s="18" t="n">
        <v>1.10017478</v>
      </c>
      <c r="R51" s="20" t="n">
        <v>0.78852393</v>
      </c>
    </row>
    <row r="52" spans="1:18">
      <c r="A52" s="15" t="s">
        <v>449</v>
      </c>
      <c r="B52" s="17" t="n">
        <v>5809</v>
      </c>
      <c r="C52" s="18">
        <f>(0.0/B52*100)</f>
        <v/>
      </c>
      <c r="D52" s="19" t="n">
        <v>5809</v>
      </c>
      <c r="E52" s="18" t="n">
        <v>91.66037412</v>
      </c>
      <c r="F52" s="20" t="n">
        <v>2.12917046</v>
      </c>
      <c r="G52" s="18" t="n">
        <v>7.63235485</v>
      </c>
      <c r="H52" s="20" t="n">
        <v>2.12856021</v>
      </c>
      <c r="I52" s="18" t="n">
        <v>0</v>
      </c>
      <c r="J52" s="20" t="n">
        <v>0</v>
      </c>
      <c r="K52" s="18" t="s">
        <v>404</v>
      </c>
      <c r="L52" s="20" t="s">
        <v>404</v>
      </c>
      <c r="M52" s="18" t="n">
        <v>0</v>
      </c>
      <c r="N52" s="20" t="n">
        <v>0</v>
      </c>
      <c r="O52" s="18" t="n">
        <v>0</v>
      </c>
      <c r="P52" s="20" t="n">
        <v>0</v>
      </c>
      <c r="Q52" s="18" t="n">
        <v>0.70727103</v>
      </c>
      <c r="R52" s="20" t="n">
        <v>0.01650758</v>
      </c>
    </row>
    <row r="53" spans="1:18">
      <c r="A53" s="15" t="s">
        <v>450</v>
      </c>
      <c r="B53" s="17" t="n">
        <v>5571</v>
      </c>
      <c r="C53" s="18">
        <f>(0.0/B53*100)</f>
        <v/>
      </c>
      <c r="D53" s="19" t="n">
        <v>5571</v>
      </c>
      <c r="E53" s="18" t="n">
        <v>97.31798424</v>
      </c>
      <c r="F53" s="20" t="n">
        <v>0.037209</v>
      </c>
      <c r="G53" s="18" t="n">
        <v>2.25373792</v>
      </c>
      <c r="H53" s="20" t="n">
        <v>0.00526326</v>
      </c>
      <c r="I53" s="18" t="n">
        <v>0</v>
      </c>
      <c r="J53" s="20" t="n">
        <v>0</v>
      </c>
      <c r="K53" s="18" t="s">
        <v>404</v>
      </c>
      <c r="L53" s="20" t="s">
        <v>404</v>
      </c>
      <c r="M53" s="18" t="n">
        <v>0</v>
      </c>
      <c r="N53" s="20" t="n">
        <v>0</v>
      </c>
      <c r="O53" s="18" t="n">
        <v>0</v>
      </c>
      <c r="P53" s="20" t="n">
        <v>0</v>
      </c>
      <c r="Q53" s="18" t="n">
        <v>0.42827785</v>
      </c>
      <c r="R53" s="20" t="n">
        <v>0.03674739</v>
      </c>
    </row>
    <row r="54" spans="1:18">
      <c r="A54" s="15" t="s">
        <v>451</v>
      </c>
      <c r="B54" s="17" t="n">
        <v>4740</v>
      </c>
      <c r="C54" s="18">
        <f>(199.0/B54*100)</f>
        <v/>
      </c>
      <c r="D54" s="19" t="n">
        <v>4541</v>
      </c>
      <c r="E54" s="18" t="n">
        <v>96.77874321</v>
      </c>
      <c r="F54" s="20" t="n">
        <v>0.95935279</v>
      </c>
      <c r="G54" s="18" t="n">
        <v>1.56610568</v>
      </c>
      <c r="H54" s="20" t="n">
        <v>0.88005228</v>
      </c>
      <c r="I54" s="18" t="n">
        <v>0</v>
      </c>
      <c r="J54" s="20" t="n">
        <v>0</v>
      </c>
      <c r="K54" s="18" t="s">
        <v>404</v>
      </c>
      <c r="L54" s="20" t="s">
        <v>404</v>
      </c>
      <c r="M54" s="18" t="n">
        <v>0</v>
      </c>
      <c r="N54" s="20" t="n">
        <v>0</v>
      </c>
      <c r="O54" s="18" t="n">
        <v>0</v>
      </c>
      <c r="P54" s="20" t="n">
        <v>0</v>
      </c>
      <c r="Q54" s="18" t="n">
        <v>1.65515111</v>
      </c>
      <c r="R54" s="20" t="n">
        <v>0.8815786799999999</v>
      </c>
    </row>
    <row r="55" spans="1:18">
      <c r="A55" s="15" t="s">
        <v>452</v>
      </c>
      <c r="B55" s="17" t="n">
        <v>5316</v>
      </c>
      <c r="C55" s="18">
        <f>(43.0/B55*100)</f>
        <v/>
      </c>
      <c r="D55" s="19" t="n">
        <v>5273</v>
      </c>
      <c r="E55" s="18" t="n">
        <v>73.99899755</v>
      </c>
      <c r="F55" s="20" t="n">
        <v>2.80196114</v>
      </c>
      <c r="G55" s="18" t="n">
        <v>21.89701986</v>
      </c>
      <c r="H55" s="20" t="n">
        <v>2.68239236</v>
      </c>
      <c r="I55" s="18" t="n">
        <v>0</v>
      </c>
      <c r="J55" s="20" t="n">
        <v>0</v>
      </c>
      <c r="K55" s="18" t="s">
        <v>404</v>
      </c>
      <c r="L55" s="20" t="s">
        <v>404</v>
      </c>
      <c r="M55" s="18" t="n">
        <v>0</v>
      </c>
      <c r="N55" s="20" t="n">
        <v>0</v>
      </c>
      <c r="O55" s="18" t="n">
        <v>0</v>
      </c>
      <c r="P55" s="20" t="n">
        <v>0</v>
      </c>
      <c r="Q55" s="18" t="n">
        <v>4.10398259</v>
      </c>
      <c r="R55" s="20" t="n">
        <v>1.36957987</v>
      </c>
    </row>
    <row r="56" spans="1:18">
      <c r="A56" s="15" t="s">
        <v>453</v>
      </c>
      <c r="B56" s="17" t="n">
        <v>5359</v>
      </c>
      <c r="C56" s="18">
        <f>(0.0/B56*100)</f>
        <v/>
      </c>
      <c r="D56" s="19" t="n">
        <v>5359</v>
      </c>
      <c r="E56" s="18" t="n">
        <v>92.30108076</v>
      </c>
      <c r="F56" s="20" t="n">
        <v>2.2860617</v>
      </c>
      <c r="G56" s="18" t="n">
        <v>3.24254045</v>
      </c>
      <c r="H56" s="20" t="n">
        <v>1.56681442</v>
      </c>
      <c r="I56" s="18" t="n">
        <v>0</v>
      </c>
      <c r="J56" s="20" t="n">
        <v>0</v>
      </c>
      <c r="K56" s="18" t="s">
        <v>404</v>
      </c>
      <c r="L56" s="20" t="s">
        <v>404</v>
      </c>
      <c r="M56" s="18" t="n">
        <v>0</v>
      </c>
      <c r="N56" s="20" t="n">
        <v>0</v>
      </c>
      <c r="O56" s="18" t="n">
        <v>0</v>
      </c>
      <c r="P56" s="20" t="n">
        <v>0</v>
      </c>
      <c r="Q56" s="18" t="n">
        <v>4.45637879</v>
      </c>
      <c r="R56" s="20" t="n">
        <v>1.66814099</v>
      </c>
    </row>
    <row r="57" spans="1:18">
      <c r="A57" s="15" t="s">
        <v>454</v>
      </c>
      <c r="B57" s="17" t="n">
        <v>6513</v>
      </c>
      <c r="C57" s="18">
        <f>(0.0/B57*100)</f>
        <v/>
      </c>
      <c r="D57" s="19" t="n">
        <v>6513</v>
      </c>
      <c r="E57" s="18" t="n">
        <v>97.79476323999999</v>
      </c>
      <c r="F57" s="20" t="n">
        <v>0.99834323</v>
      </c>
      <c r="G57" s="18" t="n">
        <v>1.7618506</v>
      </c>
      <c r="H57" s="20" t="n">
        <v>0.88290909</v>
      </c>
      <c r="I57" s="18" t="n">
        <v>0</v>
      </c>
      <c r="J57" s="20" t="n">
        <v>0</v>
      </c>
      <c r="K57" s="18" t="s">
        <v>404</v>
      </c>
      <c r="L57" s="20" t="s">
        <v>404</v>
      </c>
      <c r="M57" s="18" t="n">
        <v>0</v>
      </c>
      <c r="N57" s="20" t="n">
        <v>0</v>
      </c>
      <c r="O57" s="18" t="n">
        <v>0</v>
      </c>
      <c r="P57" s="20" t="n">
        <v>0</v>
      </c>
      <c r="Q57" s="18" t="n">
        <v>0.44338616</v>
      </c>
      <c r="R57" s="20" t="n">
        <v>0.45922161</v>
      </c>
    </row>
    <row r="58" spans="1:18">
      <c r="A58" s="15" t="s">
        <v>455</v>
      </c>
      <c r="B58" s="17" t="n">
        <v>7267</v>
      </c>
      <c r="C58" s="18">
        <f>(0.0/B58*100)</f>
        <v/>
      </c>
      <c r="D58" s="19" t="n">
        <v>7267</v>
      </c>
      <c r="E58" s="18" t="n">
        <v>94.71816539</v>
      </c>
      <c r="F58" s="20" t="n">
        <v>1.55425423</v>
      </c>
      <c r="G58" s="18" t="n">
        <v>4.64489892</v>
      </c>
      <c r="H58" s="20" t="n">
        <v>1.42552674</v>
      </c>
      <c r="I58" s="18" t="n">
        <v>0</v>
      </c>
      <c r="J58" s="20" t="n">
        <v>0</v>
      </c>
      <c r="K58" s="18" t="s">
        <v>404</v>
      </c>
      <c r="L58" s="20" t="s">
        <v>404</v>
      </c>
      <c r="M58" s="18" t="n">
        <v>0</v>
      </c>
      <c r="N58" s="20" t="n">
        <v>0</v>
      </c>
      <c r="O58" s="18" t="n">
        <v>0</v>
      </c>
      <c r="P58" s="20" t="n">
        <v>0</v>
      </c>
      <c r="Q58" s="18" t="n">
        <v>0.6369356900000001</v>
      </c>
      <c r="R58" s="20" t="n">
        <v>0.63374328</v>
      </c>
    </row>
    <row r="59" spans="1:18">
      <c r="A59" s="15" t="s">
        <v>456</v>
      </c>
      <c r="B59" s="17" t="n">
        <v>4826</v>
      </c>
      <c r="C59" s="18">
        <f>(0.0/B59*100)</f>
        <v/>
      </c>
      <c r="D59" s="19" t="n">
        <v>4826</v>
      </c>
      <c r="E59" s="18" t="n">
        <v>81.95920124</v>
      </c>
      <c r="F59" s="20" t="n">
        <v>0.67969644</v>
      </c>
      <c r="G59" s="18" t="n">
        <v>14.95005896</v>
      </c>
      <c r="H59" s="20" t="n">
        <v>0.65403098</v>
      </c>
      <c r="I59" s="18" t="n">
        <v>0</v>
      </c>
      <c r="J59" s="20" t="n">
        <v>0</v>
      </c>
      <c r="K59" s="18" t="s">
        <v>404</v>
      </c>
      <c r="L59" s="20" t="s">
        <v>404</v>
      </c>
      <c r="M59" s="18" t="n">
        <v>0</v>
      </c>
      <c r="N59" s="20" t="n">
        <v>0</v>
      </c>
      <c r="O59" s="18" t="n">
        <v>0</v>
      </c>
      <c r="P59" s="20" t="n">
        <v>0</v>
      </c>
      <c r="Q59" s="18" t="n">
        <v>3.0907398</v>
      </c>
      <c r="R59" s="20" t="n">
        <v>0.2109012</v>
      </c>
    </row>
    <row r="60" spans="1:18">
      <c r="A60" s="15" t="s">
        <v>457</v>
      </c>
      <c r="B60" s="17" t="n">
        <v>4546</v>
      </c>
      <c r="C60" s="18">
        <f>(0.0/B60*100)</f>
        <v/>
      </c>
      <c r="D60" s="19" t="n">
        <v>4546</v>
      </c>
      <c r="E60" s="18" t="n">
        <v>78.19609013</v>
      </c>
      <c r="F60" s="20" t="n">
        <v>2.52774067</v>
      </c>
      <c r="G60" s="18" t="n">
        <v>18.44290496</v>
      </c>
      <c r="H60" s="20" t="n">
        <v>2.50210405</v>
      </c>
      <c r="I60" s="18" t="n">
        <v>0</v>
      </c>
      <c r="J60" s="20" t="n">
        <v>0</v>
      </c>
      <c r="K60" s="18" t="s">
        <v>404</v>
      </c>
      <c r="L60" s="20" t="s">
        <v>404</v>
      </c>
      <c r="M60" s="18" t="n">
        <v>0</v>
      </c>
      <c r="N60" s="20" t="n">
        <v>0</v>
      </c>
      <c r="O60" s="18" t="n">
        <v>0</v>
      </c>
      <c r="P60" s="20" t="n">
        <v>0</v>
      </c>
      <c r="Q60" s="18" t="n">
        <v>3.3610049</v>
      </c>
      <c r="R60" s="20" t="n">
        <v>1.10879048</v>
      </c>
    </row>
    <row r="61" spans="1:18">
      <c r="A61" s="15" t="s">
        <v>458</v>
      </c>
      <c r="B61" s="17" t="n">
        <v>6525</v>
      </c>
      <c r="C61" s="18">
        <f>(0.0/B61*100)</f>
        <v/>
      </c>
      <c r="D61" s="19" t="n">
        <v>6525</v>
      </c>
      <c r="E61" s="18" t="n">
        <v>77.68205368</v>
      </c>
      <c r="F61" s="20" t="n">
        <v>2.47480039</v>
      </c>
      <c r="G61" s="18" t="n">
        <v>21.7220248</v>
      </c>
      <c r="H61" s="20" t="n">
        <v>2.47152658</v>
      </c>
      <c r="I61" s="18" t="n">
        <v>0</v>
      </c>
      <c r="J61" s="20" t="n">
        <v>0</v>
      </c>
      <c r="K61" s="18" t="s">
        <v>404</v>
      </c>
      <c r="L61" s="20" t="s">
        <v>404</v>
      </c>
      <c r="M61" s="18" t="n">
        <v>0</v>
      </c>
      <c r="N61" s="20" t="n">
        <v>0</v>
      </c>
      <c r="O61" s="18" t="n">
        <v>0</v>
      </c>
      <c r="P61" s="20" t="n">
        <v>0</v>
      </c>
      <c r="Q61" s="18" t="n">
        <v>0.59592152</v>
      </c>
      <c r="R61" s="20" t="n">
        <v>0.02538522</v>
      </c>
    </row>
    <row r="62" spans="1:18">
      <c r="A62" s="15" t="s">
        <v>459</v>
      </c>
      <c r="B62" s="17" t="n">
        <v>4476</v>
      </c>
      <c r="C62" s="18">
        <f>(0.0/B62*100)</f>
        <v/>
      </c>
      <c r="D62" s="19" t="n">
        <v>4476</v>
      </c>
      <c r="E62" s="18" t="n">
        <v>97.28730743</v>
      </c>
      <c r="F62" s="20" t="n">
        <v>0.01219956</v>
      </c>
      <c r="G62" s="18" t="n">
        <v>2.71269257</v>
      </c>
      <c r="H62" s="20" t="n">
        <v>0.01219956</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85.79195994</v>
      </c>
      <c r="F63" s="20" t="n">
        <v>0.09245831</v>
      </c>
      <c r="G63" s="18" t="n">
        <v>4.56342954</v>
      </c>
      <c r="H63" s="20" t="n">
        <v>0.0570707</v>
      </c>
      <c r="I63" s="18" t="n">
        <v>0</v>
      </c>
      <c r="J63" s="20" t="n">
        <v>0</v>
      </c>
      <c r="K63" s="18" t="s">
        <v>404</v>
      </c>
      <c r="L63" s="20" t="s">
        <v>404</v>
      </c>
      <c r="M63" s="18" t="n">
        <v>0</v>
      </c>
      <c r="N63" s="20" t="n">
        <v>0</v>
      </c>
      <c r="O63" s="18" t="n">
        <v>0</v>
      </c>
      <c r="P63" s="20" t="n">
        <v>0</v>
      </c>
      <c r="Q63" s="18" t="n">
        <v>9.644610520000001</v>
      </c>
      <c r="R63" s="20" t="n">
        <v>0.07661749</v>
      </c>
    </row>
    <row r="64" spans="1:18">
      <c r="A64" s="15" t="s">
        <v>461</v>
      </c>
      <c r="B64" s="17" t="n">
        <v>3634</v>
      </c>
      <c r="C64" s="18">
        <f>(27.0/B64*100)</f>
        <v/>
      </c>
      <c r="D64" s="19" t="n">
        <v>3607</v>
      </c>
      <c r="E64" s="18" t="n">
        <v>85.95809844</v>
      </c>
      <c r="F64" s="20" t="n">
        <v>0.09012837</v>
      </c>
      <c r="G64" s="18" t="n">
        <v>14.04190156</v>
      </c>
      <c r="H64" s="20" t="n">
        <v>0.09012837</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81.18460186</v>
      </c>
      <c r="F65" s="20" t="n">
        <v>2.65640224</v>
      </c>
      <c r="G65" s="18" t="n">
        <v>18.18034849</v>
      </c>
      <c r="H65" s="20" t="n">
        <v>2.72126411</v>
      </c>
      <c r="I65" s="18" t="n">
        <v>0</v>
      </c>
      <c r="J65" s="20" t="n">
        <v>0</v>
      </c>
      <c r="K65" s="18" t="s">
        <v>404</v>
      </c>
      <c r="L65" s="20" t="s">
        <v>404</v>
      </c>
      <c r="M65" s="18" t="n">
        <v>0</v>
      </c>
      <c r="N65" s="20" t="n">
        <v>0</v>
      </c>
      <c r="O65" s="18" t="n">
        <v>0</v>
      </c>
      <c r="P65" s="20" t="n">
        <v>0</v>
      </c>
      <c r="Q65" s="18" t="n">
        <v>0.63504965</v>
      </c>
      <c r="R65" s="20" t="n">
        <v>0.62199022</v>
      </c>
    </row>
    <row r="66" spans="1:18">
      <c r="A66" s="15" t="s">
        <v>463</v>
      </c>
      <c r="B66" s="17" t="n">
        <v>5665</v>
      </c>
      <c r="C66" s="18">
        <f>(0.0/B66*100)</f>
        <v/>
      </c>
      <c r="D66" s="19" t="n">
        <v>5665</v>
      </c>
      <c r="E66" s="18" t="n">
        <v>94.06841204</v>
      </c>
      <c r="F66" s="20" t="n">
        <v>0.1059837</v>
      </c>
      <c r="G66" s="18" t="n">
        <v>5.93158796</v>
      </c>
      <c r="H66" s="20" t="n">
        <v>0.1059837</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87.93189202000001</v>
      </c>
      <c r="F67" s="20" t="n">
        <v>1.76480206</v>
      </c>
      <c r="G67" s="18" t="n">
        <v>10.91066114</v>
      </c>
      <c r="H67" s="20" t="n">
        <v>1.72624663</v>
      </c>
      <c r="I67" s="18" t="n">
        <v>0</v>
      </c>
      <c r="J67" s="20" t="n">
        <v>0</v>
      </c>
      <c r="K67" s="18" t="s">
        <v>404</v>
      </c>
      <c r="L67" s="20" t="s">
        <v>404</v>
      </c>
      <c r="M67" s="18" t="n">
        <v>0</v>
      </c>
      <c r="N67" s="20" t="n">
        <v>0</v>
      </c>
      <c r="O67" s="18" t="n">
        <v>0</v>
      </c>
      <c r="P67" s="20" t="n">
        <v>0</v>
      </c>
      <c r="Q67" s="18" t="n">
        <v>1.15744684</v>
      </c>
      <c r="R67" s="20" t="n">
        <v>0.61218825</v>
      </c>
    </row>
    <row r="68" spans="1:18">
      <c r="A68" s="15" t="s">
        <v>465</v>
      </c>
      <c r="B68" s="17" t="n">
        <v>12083</v>
      </c>
      <c r="C68" s="18">
        <f>(0.0/B68*100)</f>
        <v/>
      </c>
      <c r="D68" s="19" t="n">
        <v>12083</v>
      </c>
      <c r="E68" s="18" t="n">
        <v>96.92193632</v>
      </c>
      <c r="F68" s="20" t="n">
        <v>0.03579418</v>
      </c>
      <c r="G68" s="18" t="n">
        <v>1.1967953</v>
      </c>
      <c r="H68" s="20" t="n">
        <v>0.00828451</v>
      </c>
      <c r="I68" s="18" t="n">
        <v>0</v>
      </c>
      <c r="J68" s="20" t="n">
        <v>0</v>
      </c>
      <c r="K68" s="18" t="s">
        <v>404</v>
      </c>
      <c r="L68" s="20" t="s">
        <v>404</v>
      </c>
      <c r="M68" s="18" t="n">
        <v>0</v>
      </c>
      <c r="N68" s="20" t="n">
        <v>0</v>
      </c>
      <c r="O68" s="18" t="n">
        <v>0</v>
      </c>
      <c r="P68" s="20" t="n">
        <v>0</v>
      </c>
      <c r="Q68" s="18" t="n">
        <v>1.88126838</v>
      </c>
      <c r="R68" s="20" t="n">
        <v>0.03486516</v>
      </c>
    </row>
    <row r="69" spans="1:18">
      <c r="A69" s="15" t="s">
        <v>466</v>
      </c>
      <c r="B69" s="17" t="n">
        <v>4876</v>
      </c>
      <c r="C69" s="18">
        <f>(0.0/B69*100)</f>
        <v/>
      </c>
      <c r="D69" s="19" t="n">
        <v>4876</v>
      </c>
      <c r="E69" s="18" t="n">
        <v>92.88030108</v>
      </c>
      <c r="F69" s="20" t="n">
        <v>2.09019424</v>
      </c>
      <c r="G69" s="18" t="n">
        <v>7.11969892</v>
      </c>
      <c r="H69" s="20" t="n">
        <v>2.09019424</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98.0771349</v>
      </c>
      <c r="F70" s="20" t="n">
        <v>0.84673466</v>
      </c>
      <c r="G70" s="18" t="n">
        <v>1.40056789</v>
      </c>
      <c r="H70" s="20" t="n">
        <v>0.7644230400000001</v>
      </c>
      <c r="I70" s="18" t="n">
        <v>0</v>
      </c>
      <c r="J70" s="20" t="n">
        <v>0</v>
      </c>
      <c r="K70" s="18" t="s">
        <v>404</v>
      </c>
      <c r="L70" s="20" t="s">
        <v>404</v>
      </c>
      <c r="M70" s="18" t="n">
        <v>0</v>
      </c>
      <c r="N70" s="20" t="n">
        <v>0</v>
      </c>
      <c r="O70" s="18" t="n">
        <v>0</v>
      </c>
      <c r="P70" s="20" t="n">
        <v>0</v>
      </c>
      <c r="Q70" s="18" t="n">
        <v>0.52229721</v>
      </c>
      <c r="R70" s="20" t="n">
        <v>0.36681523</v>
      </c>
    </row>
    <row r="71" spans="1:18">
      <c r="A71" s="15" t="s">
        <v>468</v>
      </c>
      <c r="B71" s="17" t="n">
        <v>6115</v>
      </c>
      <c r="C71" s="18">
        <f>(0.0/B71*100)</f>
        <v/>
      </c>
      <c r="D71" s="19" t="n">
        <v>6115</v>
      </c>
      <c r="E71" s="18" t="n">
        <v>97.46282663</v>
      </c>
      <c r="F71" s="20" t="n">
        <v>0.04169817</v>
      </c>
      <c r="G71" s="18" t="n">
        <v>2.53717337</v>
      </c>
      <c r="H71" s="20" t="n">
        <v>0.04169817</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95.00365642</v>
      </c>
      <c r="F72" s="20" t="n">
        <v>1.57670612</v>
      </c>
      <c r="G72" s="18" t="n">
        <v>3.65673742</v>
      </c>
      <c r="H72" s="20" t="n">
        <v>1.35369699</v>
      </c>
      <c r="I72" s="18" t="n">
        <v>0</v>
      </c>
      <c r="J72" s="20" t="n">
        <v>0</v>
      </c>
      <c r="K72" s="18" t="s">
        <v>404</v>
      </c>
      <c r="L72" s="20" t="s">
        <v>404</v>
      </c>
      <c r="M72" s="18" t="n">
        <v>0</v>
      </c>
      <c r="N72" s="20" t="n">
        <v>0</v>
      </c>
      <c r="O72" s="18" t="n">
        <v>0</v>
      </c>
      <c r="P72" s="20" t="n">
        <v>0</v>
      </c>
      <c r="Q72" s="18" t="n">
        <v>1.33960616</v>
      </c>
      <c r="R72" s="20" t="n">
        <v>0.80386476</v>
      </c>
    </row>
    <row r="73" spans="1:18">
      <c r="A73" s="15" t="s">
        <v>470</v>
      </c>
      <c r="B73" s="17" t="n">
        <v>8249</v>
      </c>
      <c r="C73" s="18">
        <f>(0.0/B73*100)</f>
        <v/>
      </c>
      <c r="D73" s="19" t="n">
        <v>8249</v>
      </c>
      <c r="E73" s="18" t="n">
        <v>92.81576688</v>
      </c>
      <c r="F73" s="20" t="n">
        <v>1.90610031</v>
      </c>
      <c r="G73" s="18" t="n">
        <v>4.86845897</v>
      </c>
      <c r="H73" s="20" t="n">
        <v>1.54640681</v>
      </c>
      <c r="I73" s="18" t="n">
        <v>0</v>
      </c>
      <c r="J73" s="20" t="n">
        <v>0</v>
      </c>
      <c r="K73" s="18" t="s">
        <v>404</v>
      </c>
      <c r="L73" s="20" t="s">
        <v>404</v>
      </c>
      <c r="M73" s="18" t="n">
        <v>0</v>
      </c>
      <c r="N73" s="20" t="n">
        <v>0</v>
      </c>
      <c r="O73" s="18" t="n">
        <v>0</v>
      </c>
      <c r="P73" s="20" t="n">
        <v>0</v>
      </c>
      <c r="Q73" s="18" t="n">
        <v>2.31577415</v>
      </c>
      <c r="R73" s="20" t="n">
        <v>1.11523698</v>
      </c>
    </row>
    <row r="74" spans="1:18">
      <c r="A74" s="15" t="s">
        <v>471</v>
      </c>
      <c r="B74" s="17" t="n">
        <v>4692</v>
      </c>
      <c r="C74" s="18">
        <f>(484.0/B74*100)</f>
        <v/>
      </c>
      <c r="D74" s="19" t="n">
        <v>4208</v>
      </c>
      <c r="E74" s="18" t="n">
        <v>84.48856067</v>
      </c>
      <c r="F74" s="20" t="n">
        <v>0.2119461</v>
      </c>
      <c r="G74" s="18" t="n">
        <v>14.17939221</v>
      </c>
      <c r="H74" s="20" t="n">
        <v>0.21340771</v>
      </c>
      <c r="I74" s="18" t="n">
        <v>0</v>
      </c>
      <c r="J74" s="20" t="n">
        <v>0</v>
      </c>
      <c r="K74" s="18" t="s">
        <v>404</v>
      </c>
      <c r="L74" s="20" t="s">
        <v>404</v>
      </c>
      <c r="M74" s="18" t="n">
        <v>0</v>
      </c>
      <c r="N74" s="20" t="n">
        <v>0</v>
      </c>
      <c r="O74" s="18" t="n">
        <v>0</v>
      </c>
      <c r="P74" s="20" t="n">
        <v>0</v>
      </c>
      <c r="Q74" s="18" t="n">
        <v>1.33204712</v>
      </c>
      <c r="R74" s="20" t="n">
        <v>0.01971381</v>
      </c>
    </row>
    <row r="75" spans="1:18">
      <c r="A75" s="15" t="s">
        <v>472</v>
      </c>
      <c r="B75" s="17" t="n">
        <v>5375</v>
      </c>
      <c r="C75" s="18">
        <f>(483.0/B75*100)</f>
        <v/>
      </c>
      <c r="D75" s="19" t="n">
        <v>4892</v>
      </c>
      <c r="E75" s="18" t="n">
        <v>31.06144039</v>
      </c>
      <c r="F75" s="20" t="n">
        <v>3.95152877</v>
      </c>
      <c r="G75" s="18" t="n">
        <v>59.67419311</v>
      </c>
      <c r="H75" s="20" t="n">
        <v>4.03170783</v>
      </c>
      <c r="I75" s="18" t="n">
        <v>0</v>
      </c>
      <c r="J75" s="20" t="n">
        <v>0</v>
      </c>
      <c r="K75" s="18" t="s">
        <v>404</v>
      </c>
      <c r="L75" s="20" t="s">
        <v>404</v>
      </c>
      <c r="M75" s="18" t="n">
        <v>0</v>
      </c>
      <c r="N75" s="20" t="n">
        <v>0</v>
      </c>
      <c r="O75" s="18" t="n">
        <v>0</v>
      </c>
      <c r="P75" s="20" t="n">
        <v>0</v>
      </c>
      <c r="Q75" s="18" t="n">
        <v>9.26436649</v>
      </c>
      <c r="R75" s="20" t="n">
        <v>2.51049174</v>
      </c>
    </row>
    <row r="76" spans="1:18">
      <c r="A76" s="15" t="s">
        <v>473</v>
      </c>
      <c r="B76" s="17" t="n">
        <v>14167</v>
      </c>
      <c r="C76" s="18">
        <f>(1400.0/B76*100)</f>
        <v/>
      </c>
      <c r="D76" s="19" t="n">
        <v>12767</v>
      </c>
      <c r="E76" s="18" t="n">
        <v>91.20711609999999</v>
      </c>
      <c r="F76" s="20" t="n">
        <v>1.78352025</v>
      </c>
      <c r="G76" s="18" t="n">
        <v>3.26297675</v>
      </c>
      <c r="H76" s="20" t="n">
        <v>1.06393552</v>
      </c>
      <c r="I76" s="18" t="n">
        <v>0</v>
      </c>
      <c r="J76" s="20" t="n">
        <v>0</v>
      </c>
      <c r="K76" s="18" t="s">
        <v>404</v>
      </c>
      <c r="L76" s="20" t="s">
        <v>404</v>
      </c>
      <c r="M76" s="18" t="n">
        <v>0</v>
      </c>
      <c r="N76" s="20" t="n">
        <v>0</v>
      </c>
      <c r="O76" s="18" t="n">
        <v>0</v>
      </c>
      <c r="P76" s="20" t="n">
        <v>0</v>
      </c>
      <c r="Q76" s="18" t="n">
        <v>5.52990715</v>
      </c>
      <c r="R76" s="20" t="n">
        <v>1.43845925</v>
      </c>
    </row>
    <row r="77" spans="1:18">
      <c r="A77" s="15" t="s">
        <v>474</v>
      </c>
      <c r="B77" s="17" t="n">
        <v>6062</v>
      </c>
      <c r="C77" s="18">
        <f>(0.0/B77*100)</f>
        <v/>
      </c>
      <c r="D77" s="19" t="n">
        <v>6062</v>
      </c>
      <c r="E77" s="18" t="n">
        <v>92.11989896999999</v>
      </c>
      <c r="F77" s="20" t="n">
        <v>1.58835614</v>
      </c>
      <c r="G77" s="18" t="n">
        <v>7.88010103</v>
      </c>
      <c r="H77" s="20" t="n">
        <v>1.58835614</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94.49482809</v>
      </c>
      <c r="F78" s="20" t="n">
        <v>2.17869398</v>
      </c>
      <c r="G78" s="18" t="n">
        <v>4.30534674</v>
      </c>
      <c r="H78" s="20" t="n">
        <v>2.03349211</v>
      </c>
      <c r="I78" s="18" t="n">
        <v>0</v>
      </c>
      <c r="J78" s="20" t="n">
        <v>0</v>
      </c>
      <c r="K78" s="18" t="s">
        <v>404</v>
      </c>
      <c r="L78" s="20" t="s">
        <v>404</v>
      </c>
      <c r="M78" s="18" t="n">
        <v>0</v>
      </c>
      <c r="N78" s="20" t="n">
        <v>0</v>
      </c>
      <c r="O78" s="18" t="n">
        <v>0</v>
      </c>
      <c r="P78" s="20" t="n">
        <v>0</v>
      </c>
      <c r="Q78" s="18" t="n">
        <v>1.19982517</v>
      </c>
      <c r="R78" s="20" t="n">
        <v>0.84342578</v>
      </c>
    </row>
    <row customHeight="1" ht="25" r="79" spans="1:18">
      <c r="A79" s="15" t="s">
        <v>476</v>
      </c>
      <c r="B79" s="17" t="n">
        <v>1657</v>
      </c>
      <c r="C79" s="18">
        <f>(21.0/B79*100)</f>
        <v/>
      </c>
      <c r="D79" s="19" t="n">
        <v>1636</v>
      </c>
      <c r="E79" s="18" t="n">
        <v>93.34604075</v>
      </c>
      <c r="F79" s="20" t="n">
        <v>4.09076549</v>
      </c>
      <c r="G79" s="18" t="n">
        <v>6.65395925</v>
      </c>
      <c r="H79" s="20" t="n">
        <v>4.09076549</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100</v>
      </c>
      <c r="F80" s="20" t="n">
        <v>0</v>
      </c>
      <c r="G80" s="18" t="n">
        <v>0</v>
      </c>
      <c r="H80" s="20" t="n">
        <v>0</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91.53387637</v>
      </c>
      <c r="F81" s="20" t="n">
        <v>2.489906</v>
      </c>
      <c r="G81" s="18" t="n">
        <v>8.446144200000001</v>
      </c>
      <c r="H81" s="20" t="n">
        <v>2.49006368</v>
      </c>
      <c r="I81" s="18" t="n">
        <v>0</v>
      </c>
      <c r="J81" s="20" t="n">
        <v>0</v>
      </c>
      <c r="K81" s="18" t="s">
        <v>404</v>
      </c>
      <c r="L81" s="20" t="s">
        <v>404</v>
      </c>
      <c r="M81" s="18" t="n">
        <v>0</v>
      </c>
      <c r="N81" s="20" t="n">
        <v>0</v>
      </c>
      <c r="O81" s="18" t="n">
        <v>0</v>
      </c>
      <c r="P81" s="20" t="n">
        <v>0</v>
      </c>
      <c r="Q81" s="18" t="n">
        <v>0.01997943</v>
      </c>
      <c r="R81" s="20" t="n">
        <v>0.00074735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720</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(1604.0/B7*100)</f>
        <v/>
      </c>
      <c r="D7" s="19" t="n">
        <v>12926</v>
      </c>
      <c r="E7" s="18" t="n">
        <v>77.15799020999999</v>
      </c>
      <c r="F7" s="20" t="n">
        <v>1.87934438</v>
      </c>
      <c r="G7" s="18" t="n">
        <v>19.53177289</v>
      </c>
      <c r="H7" s="20" t="n">
        <v>1.81030763</v>
      </c>
      <c r="I7" s="18" t="n">
        <v>0</v>
      </c>
      <c r="J7" s="20" t="n">
        <v>0</v>
      </c>
      <c r="K7" s="18" t="s">
        <v>404</v>
      </c>
      <c r="L7" s="20" t="s">
        <v>404</v>
      </c>
      <c r="M7" s="18" t="n">
        <v>0</v>
      </c>
      <c r="N7" s="20" t="n">
        <v>0</v>
      </c>
      <c r="O7" s="18" t="n">
        <v>0</v>
      </c>
      <c r="P7" s="20" t="n">
        <v>0</v>
      </c>
      <c r="Q7" s="18" t="n">
        <v>3.3102369</v>
      </c>
      <c r="R7" s="20" t="n">
        <v>0.8182329699999999</v>
      </c>
    </row>
    <row r="8" spans="1:18">
      <c r="A8" s="15" t="s">
        <v>405</v>
      </c>
      <c r="B8" s="17" t="n">
        <v>7007</v>
      </c>
      <c r="C8" s="18">
        <f>(0.0/B8*100)</f>
        <v/>
      </c>
      <c r="D8" s="19" t="n">
        <v>7007</v>
      </c>
      <c r="E8" s="18" t="n">
        <v>73.49216599</v>
      </c>
      <c r="F8" s="20" t="n">
        <v>2.39246076</v>
      </c>
      <c r="G8" s="18" t="n">
        <v>21.60950537</v>
      </c>
      <c r="H8" s="20" t="n">
        <v>2.47427899</v>
      </c>
      <c r="I8" s="18" t="n">
        <v>0</v>
      </c>
      <c r="J8" s="20" t="n">
        <v>0</v>
      </c>
      <c r="K8" s="18" t="s">
        <v>404</v>
      </c>
      <c r="L8" s="20" t="s">
        <v>404</v>
      </c>
      <c r="M8" s="18" t="n">
        <v>0</v>
      </c>
      <c r="N8" s="20" t="n">
        <v>0</v>
      </c>
      <c r="O8" s="18" t="n">
        <v>0</v>
      </c>
      <c r="P8" s="20" t="n">
        <v>0</v>
      </c>
      <c r="Q8" s="18" t="n">
        <v>4.89832864</v>
      </c>
      <c r="R8" s="20" t="n">
        <v>1.54136241</v>
      </c>
    </row>
    <row r="9" spans="1:18">
      <c r="A9" s="15" t="s">
        <v>406</v>
      </c>
      <c r="B9" s="17" t="n">
        <v>9651</v>
      </c>
      <c r="C9" s="18">
        <f>(200.0/B9*100)</f>
        <v/>
      </c>
      <c r="D9" s="19" t="n">
        <v>9451</v>
      </c>
      <c r="E9" s="18" t="n">
        <v>55.86488882</v>
      </c>
      <c r="F9" s="20" t="n">
        <v>3.06855138</v>
      </c>
      <c r="G9" s="18" t="n">
        <v>36.51609702</v>
      </c>
      <c r="H9" s="20" t="n">
        <v>3.40346313</v>
      </c>
      <c r="I9" s="18" t="n">
        <v>0</v>
      </c>
      <c r="J9" s="20" t="n">
        <v>0</v>
      </c>
      <c r="K9" s="18" t="s">
        <v>404</v>
      </c>
      <c r="L9" s="20" t="s">
        <v>404</v>
      </c>
      <c r="M9" s="18" t="n">
        <v>0</v>
      </c>
      <c r="N9" s="20" t="n">
        <v>0</v>
      </c>
      <c r="O9" s="18" t="n">
        <v>0</v>
      </c>
      <c r="P9" s="20" t="n">
        <v>0</v>
      </c>
      <c r="Q9" s="18" t="n">
        <v>7.61901416</v>
      </c>
      <c r="R9" s="20" t="n">
        <v>1.92464139</v>
      </c>
    </row>
    <row r="10" spans="1:18">
      <c r="A10" s="15" t="s">
        <v>407</v>
      </c>
      <c r="B10" s="17" t="n">
        <v>20058</v>
      </c>
      <c r="C10" s="18">
        <f>(3134.0/B10*100)</f>
        <v/>
      </c>
      <c r="D10" s="19" t="n">
        <v>16924</v>
      </c>
      <c r="E10" s="18" t="n">
        <v>81.66484555</v>
      </c>
      <c r="F10" s="20" t="n">
        <v>2.05253799</v>
      </c>
      <c r="G10" s="18" t="n">
        <v>16.49813028</v>
      </c>
      <c r="H10" s="20" t="n">
        <v>2.01691403</v>
      </c>
      <c r="I10" s="18" t="n">
        <v>0</v>
      </c>
      <c r="J10" s="20" t="n">
        <v>0</v>
      </c>
      <c r="K10" s="18" t="s">
        <v>404</v>
      </c>
      <c r="L10" s="20" t="s">
        <v>404</v>
      </c>
      <c r="M10" s="18" t="n">
        <v>0</v>
      </c>
      <c r="N10" s="20" t="n">
        <v>0</v>
      </c>
      <c r="O10" s="18" t="n">
        <v>0</v>
      </c>
      <c r="P10" s="20" t="n">
        <v>0</v>
      </c>
      <c r="Q10" s="18" t="n">
        <v>1.83702417</v>
      </c>
      <c r="R10" s="20" t="n">
        <v>0.55406872</v>
      </c>
    </row>
    <row r="11" spans="1:18">
      <c r="A11" s="15" t="s">
        <v>408</v>
      </c>
      <c r="B11" s="17" t="n">
        <v>7053</v>
      </c>
      <c r="C11" s="18">
        <f>(212.0/B11*100)</f>
        <v/>
      </c>
      <c r="D11" s="19" t="n">
        <v>6841</v>
      </c>
      <c r="E11" s="18" t="n">
        <v>57.1993807</v>
      </c>
      <c r="F11" s="20" t="n">
        <v>4.33670969</v>
      </c>
      <c r="G11" s="18" t="n">
        <v>39.65718722</v>
      </c>
      <c r="H11" s="20" t="n">
        <v>4.28408017</v>
      </c>
      <c r="I11" s="18" t="n">
        <v>0</v>
      </c>
      <c r="J11" s="20" t="n">
        <v>0</v>
      </c>
      <c r="K11" s="18" t="s">
        <v>404</v>
      </c>
      <c r="L11" s="20" t="s">
        <v>404</v>
      </c>
      <c r="M11" s="18" t="n">
        <v>0</v>
      </c>
      <c r="N11" s="20" t="n">
        <v>0</v>
      </c>
      <c r="O11" s="18" t="n">
        <v>0</v>
      </c>
      <c r="P11" s="20" t="n">
        <v>0</v>
      </c>
      <c r="Q11" s="18" t="n">
        <v>3.14343208</v>
      </c>
      <c r="R11" s="20" t="n">
        <v>1.62249076</v>
      </c>
    </row>
    <row r="12" spans="1:18">
      <c r="A12" s="15" t="s">
        <v>409</v>
      </c>
      <c r="B12" s="17" t="n">
        <v>6894</v>
      </c>
      <c r="C12" s="18">
        <f>(106.0/B12*100)</f>
        <v/>
      </c>
      <c r="D12" s="19" t="n">
        <v>6788</v>
      </c>
      <c r="E12" s="18" t="n">
        <v>63.33429008</v>
      </c>
      <c r="F12" s="20" t="n">
        <v>3.15176006</v>
      </c>
      <c r="G12" s="18" t="n">
        <v>36.25958037</v>
      </c>
      <c r="H12" s="20" t="n">
        <v>3.15320373</v>
      </c>
      <c r="I12" s="18" t="n">
        <v>0</v>
      </c>
      <c r="J12" s="20" t="n">
        <v>0</v>
      </c>
      <c r="K12" s="18" t="s">
        <v>404</v>
      </c>
      <c r="L12" s="20" t="s">
        <v>404</v>
      </c>
      <c r="M12" s="18" t="n">
        <v>0</v>
      </c>
      <c r="N12" s="20" t="n">
        <v>0</v>
      </c>
      <c r="O12" s="18" t="n">
        <v>0</v>
      </c>
      <c r="P12" s="20" t="n">
        <v>0</v>
      </c>
      <c r="Q12" s="18" t="n">
        <v>0.40612955</v>
      </c>
      <c r="R12" s="20" t="n">
        <v>0.36544958</v>
      </c>
    </row>
    <row r="13" spans="1:18">
      <c r="A13" s="15" t="s">
        <v>410</v>
      </c>
      <c r="B13" s="17" t="n">
        <v>7161</v>
      </c>
      <c r="C13" s="18">
        <f>(1175.0/B13*100)</f>
        <v/>
      </c>
      <c r="D13" s="19" t="n">
        <v>5986</v>
      </c>
      <c r="E13" s="18" t="n">
        <v>63.35277882</v>
      </c>
      <c r="F13" s="20" t="n">
        <v>3.00130191</v>
      </c>
      <c r="G13" s="18" t="n">
        <v>30.26747006</v>
      </c>
      <c r="H13" s="20" t="n">
        <v>2.75607286</v>
      </c>
      <c r="I13" s="18" t="n">
        <v>0</v>
      </c>
      <c r="J13" s="20" t="n">
        <v>0</v>
      </c>
      <c r="K13" s="18" t="s">
        <v>404</v>
      </c>
      <c r="L13" s="20" t="s">
        <v>404</v>
      </c>
      <c r="M13" s="18" t="n">
        <v>0</v>
      </c>
      <c r="N13" s="20" t="n">
        <v>0</v>
      </c>
      <c r="O13" s="18" t="n">
        <v>0</v>
      </c>
      <c r="P13" s="20" t="n">
        <v>0</v>
      </c>
      <c r="Q13" s="18" t="n">
        <v>6.37975111</v>
      </c>
      <c r="R13" s="20" t="n">
        <v>1.68706549</v>
      </c>
    </row>
    <row r="14" spans="1:18">
      <c r="A14" s="15" t="s">
        <v>411</v>
      </c>
      <c r="B14" s="17" t="n">
        <v>5587</v>
      </c>
      <c r="C14" s="18">
        <f>(0.0/B14*100)</f>
        <v/>
      </c>
      <c r="D14" s="19" t="n">
        <v>5587</v>
      </c>
      <c r="E14" s="18" t="n">
        <v>94.54402155</v>
      </c>
      <c r="F14" s="20" t="n">
        <v>1.07182439</v>
      </c>
      <c r="G14" s="18" t="n">
        <v>3.93701608</v>
      </c>
      <c r="H14" s="20" t="n">
        <v>0.93691074</v>
      </c>
      <c r="I14" s="18" t="n">
        <v>0</v>
      </c>
      <c r="J14" s="20" t="n">
        <v>0</v>
      </c>
      <c r="K14" s="18" t="s">
        <v>404</v>
      </c>
      <c r="L14" s="20" t="s">
        <v>404</v>
      </c>
      <c r="M14" s="18" t="n">
        <v>0</v>
      </c>
      <c r="N14" s="20" t="n">
        <v>0</v>
      </c>
      <c r="O14" s="18" t="n">
        <v>0</v>
      </c>
      <c r="P14" s="20" t="n">
        <v>0</v>
      </c>
      <c r="Q14" s="18" t="n">
        <v>1.51896238</v>
      </c>
      <c r="R14" s="20" t="n">
        <v>0.52367815</v>
      </c>
    </row>
    <row r="15" spans="1:18">
      <c r="A15" s="15" t="s">
        <v>412</v>
      </c>
      <c r="B15" s="17" t="n">
        <v>5882</v>
      </c>
      <c r="C15" s="18">
        <f>(0.0/B15*100)</f>
        <v/>
      </c>
      <c r="D15" s="19" t="n">
        <v>5882</v>
      </c>
      <c r="E15" s="18" t="n">
        <v>65.55265462</v>
      </c>
      <c r="F15" s="20" t="n">
        <v>3.87087876</v>
      </c>
      <c r="G15" s="18" t="n">
        <v>31.16037204</v>
      </c>
      <c r="H15" s="20" t="n">
        <v>3.62329526</v>
      </c>
      <c r="I15" s="18" t="n">
        <v>0</v>
      </c>
      <c r="J15" s="20" t="n">
        <v>0</v>
      </c>
      <c r="K15" s="18" t="s">
        <v>404</v>
      </c>
      <c r="L15" s="20" t="s">
        <v>404</v>
      </c>
      <c r="M15" s="18" t="n">
        <v>0</v>
      </c>
      <c r="N15" s="20" t="n">
        <v>0</v>
      </c>
      <c r="O15" s="18" t="n">
        <v>0</v>
      </c>
      <c r="P15" s="20" t="n">
        <v>0</v>
      </c>
      <c r="Q15" s="18" t="n">
        <v>3.28697333</v>
      </c>
      <c r="R15" s="20" t="n">
        <v>1.44672932</v>
      </c>
    </row>
    <row r="16" spans="1:18">
      <c r="A16" s="15" t="s">
        <v>413</v>
      </c>
      <c r="B16" s="17" t="n">
        <v>6108</v>
      </c>
      <c r="C16" s="18">
        <f>(0.0/B16*100)</f>
        <v/>
      </c>
      <c r="D16" s="19" t="n">
        <v>6108</v>
      </c>
      <c r="E16" s="18" t="n">
        <v>0</v>
      </c>
      <c r="F16" s="20" t="n">
        <v>0</v>
      </c>
      <c r="G16" s="18" t="n">
        <v>0</v>
      </c>
      <c r="H16" s="20" t="n">
        <v>0</v>
      </c>
      <c r="I16" s="18" t="n">
        <v>0</v>
      </c>
      <c r="J16" s="20" t="n">
        <v>0</v>
      </c>
      <c r="K16" s="18" t="s">
        <v>404</v>
      </c>
      <c r="L16" s="20" t="s">
        <v>404</v>
      </c>
      <c r="M16" s="18" t="n">
        <v>100</v>
      </c>
      <c r="N16" s="20" t="n">
        <v>0</v>
      </c>
      <c r="O16" s="18" t="n">
        <v>0</v>
      </c>
      <c r="P16" s="20" t="n">
        <v>0</v>
      </c>
      <c r="Q16" s="18" t="n">
        <v>0</v>
      </c>
      <c r="R16" s="20" t="n">
        <v>0</v>
      </c>
    </row>
    <row r="17" spans="1:18">
      <c r="A17" s="15" t="s">
        <v>414</v>
      </c>
      <c r="B17" s="17" t="n">
        <v>6504</v>
      </c>
      <c r="C17" s="18">
        <f>(1325.0/B17*100)</f>
        <v/>
      </c>
      <c r="D17" s="19" t="n">
        <v>5179</v>
      </c>
      <c r="E17" s="18" t="n">
        <v>90.96390714</v>
      </c>
      <c r="F17" s="20" t="n">
        <v>1.99378435</v>
      </c>
      <c r="G17" s="18" t="n">
        <v>3.15047448</v>
      </c>
      <c r="H17" s="20" t="n">
        <v>1.23068734</v>
      </c>
      <c r="I17" s="18" t="n">
        <v>0</v>
      </c>
      <c r="J17" s="20" t="n">
        <v>0</v>
      </c>
      <c r="K17" s="18" t="s">
        <v>404</v>
      </c>
      <c r="L17" s="20" t="s">
        <v>404</v>
      </c>
      <c r="M17" s="18" t="n">
        <v>0</v>
      </c>
      <c r="N17" s="20" t="n">
        <v>0</v>
      </c>
      <c r="O17" s="18" t="n">
        <v>0</v>
      </c>
      <c r="P17" s="20" t="n">
        <v>0</v>
      </c>
      <c r="Q17" s="18" t="n">
        <v>5.88561838</v>
      </c>
      <c r="R17" s="20" t="n">
        <v>1.58042443</v>
      </c>
    </row>
    <row r="18" spans="1:18">
      <c r="A18" s="15" t="s">
        <v>415</v>
      </c>
      <c r="B18" s="17" t="n">
        <v>5532</v>
      </c>
      <c r="C18" s="18">
        <f>(0.0/B18*100)</f>
        <v/>
      </c>
      <c r="D18" s="19" t="n">
        <v>5532</v>
      </c>
      <c r="E18" s="18" t="n">
        <v>44.41230028</v>
      </c>
      <c r="F18" s="20" t="n">
        <v>4.50968292</v>
      </c>
      <c r="G18" s="18" t="n">
        <v>55.58769972</v>
      </c>
      <c r="H18" s="20" t="n">
        <v>4.50968292</v>
      </c>
      <c r="I18" s="18" t="n">
        <v>0</v>
      </c>
      <c r="J18" s="20" t="n">
        <v>0</v>
      </c>
      <c r="K18" s="18" t="s">
        <v>404</v>
      </c>
      <c r="L18" s="20" t="s">
        <v>404</v>
      </c>
      <c r="M18" s="18" t="n">
        <v>0</v>
      </c>
      <c r="N18" s="20" t="n">
        <v>0</v>
      </c>
      <c r="O18" s="18" t="n">
        <v>0</v>
      </c>
      <c r="P18" s="20" t="n">
        <v>0</v>
      </c>
      <c r="Q18" s="18" t="n">
        <v>0</v>
      </c>
      <c r="R18" s="20" t="n">
        <v>0</v>
      </c>
    </row>
    <row r="19" spans="1:18">
      <c r="A19" s="15" t="s">
        <v>416</v>
      </c>
      <c r="B19" s="17" t="n">
        <v>5658</v>
      </c>
      <c r="C19" s="18">
        <f>(327.0/B19*100)</f>
        <v/>
      </c>
      <c r="D19" s="19" t="n">
        <v>5331</v>
      </c>
      <c r="E19" s="18" t="n">
        <v>83.96167468</v>
      </c>
      <c r="F19" s="20" t="n">
        <v>2.45728454</v>
      </c>
      <c r="G19" s="18" t="n">
        <v>12.8912073</v>
      </c>
      <c r="H19" s="20" t="n">
        <v>2.44803814</v>
      </c>
      <c r="I19" s="18" t="n">
        <v>0</v>
      </c>
      <c r="J19" s="20" t="n">
        <v>0</v>
      </c>
      <c r="K19" s="18" t="s">
        <v>404</v>
      </c>
      <c r="L19" s="20" t="s">
        <v>404</v>
      </c>
      <c r="M19" s="18" t="n">
        <v>0</v>
      </c>
      <c r="N19" s="20" t="n">
        <v>0</v>
      </c>
      <c r="O19" s="18" t="n">
        <v>0</v>
      </c>
      <c r="P19" s="20" t="n">
        <v>0</v>
      </c>
      <c r="Q19" s="18" t="n">
        <v>3.14711802</v>
      </c>
      <c r="R19" s="20" t="n">
        <v>1.17855332</v>
      </c>
    </row>
    <row r="20" spans="1:18">
      <c r="A20" s="15" t="s">
        <v>417</v>
      </c>
      <c r="B20" s="17" t="n">
        <v>3371</v>
      </c>
      <c r="C20" s="18">
        <f>(24.0/B20*100)</f>
        <v/>
      </c>
      <c r="D20" s="19" t="n">
        <v>3347</v>
      </c>
      <c r="E20" s="18" t="n">
        <v>81.19520618999999</v>
      </c>
      <c r="F20" s="20" t="n">
        <v>0.20545059</v>
      </c>
      <c r="G20" s="18" t="n">
        <v>11.92027397</v>
      </c>
      <c r="H20" s="20" t="n">
        <v>0.1711924</v>
      </c>
      <c r="I20" s="18" t="n">
        <v>0</v>
      </c>
      <c r="J20" s="20" t="n">
        <v>0</v>
      </c>
      <c r="K20" s="18" t="s">
        <v>404</v>
      </c>
      <c r="L20" s="20" t="s">
        <v>404</v>
      </c>
      <c r="M20" s="18" t="n">
        <v>0</v>
      </c>
      <c r="N20" s="20" t="n">
        <v>0</v>
      </c>
      <c r="O20" s="18" t="n">
        <v>0</v>
      </c>
      <c r="P20" s="20" t="n">
        <v>0</v>
      </c>
      <c r="Q20" s="18" t="n">
        <v>6.88451984</v>
      </c>
      <c r="R20" s="20" t="n">
        <v>0.12362563</v>
      </c>
    </row>
    <row r="21" spans="1:18">
      <c r="A21" s="15" t="s">
        <v>418</v>
      </c>
      <c r="B21" s="17" t="n">
        <v>5741</v>
      </c>
      <c r="C21" s="18">
        <f>(0.0/B21*100)</f>
        <v/>
      </c>
      <c r="D21" s="19" t="n">
        <v>5741</v>
      </c>
      <c r="E21" s="18" t="n">
        <v>90.18204708</v>
      </c>
      <c r="F21" s="20" t="n">
        <v>2.55562459</v>
      </c>
      <c r="G21" s="18" t="n">
        <v>1.27585111</v>
      </c>
      <c r="H21" s="20" t="n">
        <v>0.91169305</v>
      </c>
      <c r="I21" s="18" t="n">
        <v>0</v>
      </c>
      <c r="J21" s="20" t="n">
        <v>0</v>
      </c>
      <c r="K21" s="18" t="s">
        <v>404</v>
      </c>
      <c r="L21" s="20" t="s">
        <v>404</v>
      </c>
      <c r="M21" s="18" t="n">
        <v>0</v>
      </c>
      <c r="N21" s="20" t="n">
        <v>0</v>
      </c>
      <c r="O21" s="18" t="n">
        <v>0</v>
      </c>
      <c r="P21" s="20" t="n">
        <v>0</v>
      </c>
      <c r="Q21" s="18" t="n">
        <v>8.54210181</v>
      </c>
      <c r="R21" s="20" t="n">
        <v>2.39136033</v>
      </c>
    </row>
    <row r="22" spans="1:18">
      <c r="A22" s="15" t="s">
        <v>419</v>
      </c>
      <c r="B22" s="17" t="n">
        <v>6598</v>
      </c>
      <c r="C22" s="18">
        <f>(0.0/B22*100)</f>
        <v/>
      </c>
      <c r="D22" s="19" t="n">
        <v>6598</v>
      </c>
      <c r="E22" s="18" t="n">
        <v>54.99110311</v>
      </c>
      <c r="F22" s="20" t="n">
        <v>3.733383</v>
      </c>
      <c r="G22" s="18" t="n">
        <v>42.80162847</v>
      </c>
      <c r="H22" s="20" t="n">
        <v>3.90526346</v>
      </c>
      <c r="I22" s="18" t="n">
        <v>0</v>
      </c>
      <c r="J22" s="20" t="n">
        <v>0</v>
      </c>
      <c r="K22" s="18" t="s">
        <v>404</v>
      </c>
      <c r="L22" s="20" t="s">
        <v>404</v>
      </c>
      <c r="M22" s="18" t="n">
        <v>0</v>
      </c>
      <c r="N22" s="20" t="n">
        <v>0</v>
      </c>
      <c r="O22" s="18" t="n">
        <v>0</v>
      </c>
      <c r="P22" s="20" t="n">
        <v>0</v>
      </c>
      <c r="Q22" s="18" t="n">
        <v>2.20726842</v>
      </c>
      <c r="R22" s="20" t="n">
        <v>1.12275445</v>
      </c>
    </row>
    <row r="23" spans="1:18">
      <c r="A23" s="15" t="s">
        <v>420</v>
      </c>
      <c r="B23" s="17" t="n">
        <v>11583</v>
      </c>
      <c r="C23" s="18">
        <f>(3194.0/B23*100)</f>
        <v/>
      </c>
      <c r="D23" s="19" t="n">
        <v>8389</v>
      </c>
      <c r="E23" s="18" t="n">
        <v>73.72549107</v>
      </c>
      <c r="F23" s="20" t="n">
        <v>3.56092968</v>
      </c>
      <c r="G23" s="18" t="n">
        <v>21.11000223</v>
      </c>
      <c r="H23" s="20" t="n">
        <v>3.28933823</v>
      </c>
      <c r="I23" s="18" t="n">
        <v>0</v>
      </c>
      <c r="J23" s="20" t="n">
        <v>0</v>
      </c>
      <c r="K23" s="18" t="s">
        <v>404</v>
      </c>
      <c r="L23" s="20" t="s">
        <v>404</v>
      </c>
      <c r="M23" s="18" t="n">
        <v>0</v>
      </c>
      <c r="N23" s="20" t="n">
        <v>0</v>
      </c>
      <c r="O23" s="18" t="n">
        <v>0</v>
      </c>
      <c r="P23" s="20" t="n">
        <v>0</v>
      </c>
      <c r="Q23" s="18" t="n">
        <v>5.1645067</v>
      </c>
      <c r="R23" s="20" t="n">
        <v>1.66291647</v>
      </c>
    </row>
    <row r="24" spans="1:18">
      <c r="A24" s="15" t="s">
        <v>421</v>
      </c>
      <c r="B24" s="17" t="n">
        <v>6647</v>
      </c>
      <c r="C24" s="18">
        <f>(0.0/B24*100)</f>
        <v/>
      </c>
      <c r="D24" s="19" t="n">
        <v>6647</v>
      </c>
      <c r="E24" s="18" t="n">
        <v>11.19460728</v>
      </c>
      <c r="F24" s="20" t="n">
        <v>2.33355975</v>
      </c>
      <c r="G24" s="18" t="n">
        <v>88.80539272</v>
      </c>
      <c r="H24" s="20" t="n">
        <v>2.33355975</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96.27081191000001</v>
      </c>
      <c r="F25" s="20" t="n">
        <v>1.53442959</v>
      </c>
      <c r="G25" s="18" t="n">
        <v>3.04640626</v>
      </c>
      <c r="H25" s="20" t="n">
        <v>1.37729418</v>
      </c>
      <c r="I25" s="18" t="n">
        <v>0</v>
      </c>
      <c r="J25" s="20" t="n">
        <v>0</v>
      </c>
      <c r="K25" s="18" t="s">
        <v>404</v>
      </c>
      <c r="L25" s="20" t="s">
        <v>404</v>
      </c>
      <c r="M25" s="18" t="n">
        <v>0</v>
      </c>
      <c r="N25" s="20" t="n">
        <v>0</v>
      </c>
      <c r="O25" s="18" t="n">
        <v>0</v>
      </c>
      <c r="P25" s="20" t="n">
        <v>0</v>
      </c>
      <c r="Q25" s="18" t="n">
        <v>0.68278183</v>
      </c>
      <c r="R25" s="20" t="n">
        <v>0.68240282</v>
      </c>
    </row>
    <row r="26" spans="1:18">
      <c r="A26" s="15" t="s">
        <v>423</v>
      </c>
      <c r="B26" s="17" t="n">
        <v>4869</v>
      </c>
      <c r="C26" s="18">
        <f>(11.0/B26*100)</f>
        <v/>
      </c>
      <c r="D26" s="19" t="n">
        <v>4858</v>
      </c>
      <c r="E26" s="18" t="n">
        <v>94.69031588999999</v>
      </c>
      <c r="F26" s="20" t="n">
        <v>1.37527972</v>
      </c>
      <c r="G26" s="18" t="n">
        <v>4.58193981</v>
      </c>
      <c r="H26" s="20" t="n">
        <v>1.26013973</v>
      </c>
      <c r="I26" s="18" t="n">
        <v>0</v>
      </c>
      <c r="J26" s="20" t="n">
        <v>0</v>
      </c>
      <c r="K26" s="18" t="s">
        <v>404</v>
      </c>
      <c r="L26" s="20" t="s">
        <v>404</v>
      </c>
      <c r="M26" s="18" t="n">
        <v>0</v>
      </c>
      <c r="N26" s="20" t="n">
        <v>0</v>
      </c>
      <c r="O26" s="18" t="n">
        <v>0</v>
      </c>
      <c r="P26" s="20" t="n">
        <v>0</v>
      </c>
      <c r="Q26" s="18" t="n">
        <v>0.72774429</v>
      </c>
      <c r="R26" s="20" t="n">
        <v>0.53155376</v>
      </c>
    </row>
    <row r="27" spans="1:18">
      <c r="A27" s="15" t="s">
        <v>424</v>
      </c>
      <c r="B27" s="17" t="n">
        <v>5299</v>
      </c>
      <c r="C27" s="18">
        <f>(0.0/B27*100)</f>
        <v/>
      </c>
      <c r="D27" s="19" t="n">
        <v>5299</v>
      </c>
      <c r="E27" s="18" t="n">
        <v>66.44621873</v>
      </c>
      <c r="F27" s="20" t="n">
        <v>0.10588252</v>
      </c>
      <c r="G27" s="18" t="n">
        <v>33.55378127</v>
      </c>
      <c r="H27" s="20" t="n">
        <v>0.10588252</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75.12741754</v>
      </c>
      <c r="F28" s="20" t="n">
        <v>3.05882599</v>
      </c>
      <c r="G28" s="18" t="n">
        <v>24.72216666</v>
      </c>
      <c r="H28" s="20" t="n">
        <v>3.06535953</v>
      </c>
      <c r="I28" s="18" t="n">
        <v>0</v>
      </c>
      <c r="J28" s="20" t="n">
        <v>0</v>
      </c>
      <c r="K28" s="18" t="s">
        <v>404</v>
      </c>
      <c r="L28" s="20" t="s">
        <v>404</v>
      </c>
      <c r="M28" s="18" t="n">
        <v>0</v>
      </c>
      <c r="N28" s="20" t="n">
        <v>0</v>
      </c>
      <c r="O28" s="18" t="n">
        <v>0</v>
      </c>
      <c r="P28" s="20" t="n">
        <v>0</v>
      </c>
      <c r="Q28" s="18" t="n">
        <v>0.1504158</v>
      </c>
      <c r="R28" s="20" t="n">
        <v>0.15041602</v>
      </c>
    </row>
    <row r="29" spans="1:18">
      <c r="A29" s="15" t="s">
        <v>426</v>
      </c>
      <c r="B29" s="17" t="n">
        <v>5385</v>
      </c>
      <c r="C29" s="18">
        <f>(1123.0/B29*100)</f>
        <v/>
      </c>
      <c r="D29" s="19" t="n">
        <v>4262</v>
      </c>
      <c r="E29" s="18" t="n">
        <v>58.49010493</v>
      </c>
      <c r="F29" s="20" t="n">
        <v>4.57069183</v>
      </c>
      <c r="G29" s="18" t="n">
        <v>12.99914913</v>
      </c>
      <c r="H29" s="20" t="n">
        <v>2.7631664</v>
      </c>
      <c r="I29" s="18" t="n">
        <v>0</v>
      </c>
      <c r="J29" s="20" t="n">
        <v>0</v>
      </c>
      <c r="K29" s="18" t="s">
        <v>404</v>
      </c>
      <c r="L29" s="20" t="s">
        <v>404</v>
      </c>
      <c r="M29" s="18" t="n">
        <v>0</v>
      </c>
      <c r="N29" s="20" t="n">
        <v>0</v>
      </c>
      <c r="O29" s="18" t="n">
        <v>0</v>
      </c>
      <c r="P29" s="20" t="n">
        <v>0</v>
      </c>
      <c r="Q29" s="18" t="n">
        <v>28.51074594</v>
      </c>
      <c r="R29" s="20" t="n">
        <v>4.354423</v>
      </c>
    </row>
    <row r="30" spans="1:18">
      <c r="A30" s="15" t="s">
        <v>427</v>
      </c>
      <c r="B30" s="17" t="n">
        <v>4520</v>
      </c>
      <c r="C30" s="18">
        <f>(1105.0/B30*100)</f>
        <v/>
      </c>
      <c r="D30" s="19" t="n">
        <v>3415</v>
      </c>
      <c r="E30" s="18" t="n">
        <v>84.85294894</v>
      </c>
      <c r="F30" s="20" t="n">
        <v>2.99793393</v>
      </c>
      <c r="G30" s="18" t="n">
        <v>14.3074885</v>
      </c>
      <c r="H30" s="20" t="n">
        <v>2.90278128</v>
      </c>
      <c r="I30" s="18" t="n">
        <v>0</v>
      </c>
      <c r="J30" s="20" t="n">
        <v>0</v>
      </c>
      <c r="K30" s="18" t="s">
        <v>404</v>
      </c>
      <c r="L30" s="20" t="s">
        <v>404</v>
      </c>
      <c r="M30" s="18" t="n">
        <v>0</v>
      </c>
      <c r="N30" s="20" t="n">
        <v>0</v>
      </c>
      <c r="O30" s="18" t="n">
        <v>0</v>
      </c>
      <c r="P30" s="20" t="n">
        <v>0</v>
      </c>
      <c r="Q30" s="18" t="n">
        <v>0.83956255</v>
      </c>
      <c r="R30" s="20" t="n">
        <v>0.7243122</v>
      </c>
    </row>
    <row r="31" spans="1:18">
      <c r="A31" s="15" t="s">
        <v>428</v>
      </c>
      <c r="B31" s="17" t="n">
        <v>5456</v>
      </c>
      <c r="C31" s="18">
        <f>(502.0/B31*100)</f>
        <v/>
      </c>
      <c r="D31" s="19" t="n">
        <v>4954</v>
      </c>
      <c r="E31" s="18" t="n">
        <v>66.53173234</v>
      </c>
      <c r="F31" s="20" t="n">
        <v>3.14476241</v>
      </c>
      <c r="G31" s="18" t="n">
        <v>21.32112179</v>
      </c>
      <c r="H31" s="20" t="n">
        <v>2.50498811</v>
      </c>
      <c r="I31" s="18" t="n">
        <v>0</v>
      </c>
      <c r="J31" s="20" t="n">
        <v>0</v>
      </c>
      <c r="K31" s="18" t="s">
        <v>404</v>
      </c>
      <c r="L31" s="20" t="s">
        <v>404</v>
      </c>
      <c r="M31" s="18" t="n">
        <v>0</v>
      </c>
      <c r="N31" s="20" t="n">
        <v>0</v>
      </c>
      <c r="O31" s="18" t="n">
        <v>0</v>
      </c>
      <c r="P31" s="20" t="n">
        <v>0</v>
      </c>
      <c r="Q31" s="18" t="n">
        <v>12.14714587</v>
      </c>
      <c r="R31" s="20" t="n">
        <v>2.13905713</v>
      </c>
    </row>
    <row r="32" spans="1:18">
      <c r="A32" s="15" t="s">
        <v>429</v>
      </c>
      <c r="B32" s="17" t="n">
        <v>4478</v>
      </c>
      <c r="C32" s="18">
        <f>(0.0/B32*100)</f>
        <v/>
      </c>
      <c r="D32" s="19" t="n">
        <v>4478</v>
      </c>
      <c r="E32" s="18" t="n">
        <v>97.19248364000001</v>
      </c>
      <c r="F32" s="20" t="n">
        <v>1.24269072</v>
      </c>
      <c r="G32" s="18" t="n">
        <v>1.82056983</v>
      </c>
      <c r="H32" s="20" t="n">
        <v>1.00374155</v>
      </c>
      <c r="I32" s="18" t="n">
        <v>0</v>
      </c>
      <c r="J32" s="20" t="n">
        <v>0</v>
      </c>
      <c r="K32" s="18" t="s">
        <v>404</v>
      </c>
      <c r="L32" s="20" t="s">
        <v>404</v>
      </c>
      <c r="M32" s="18" t="n">
        <v>0</v>
      </c>
      <c r="N32" s="20" t="n">
        <v>0</v>
      </c>
      <c r="O32" s="18" t="n">
        <v>0</v>
      </c>
      <c r="P32" s="20" t="n">
        <v>0</v>
      </c>
      <c r="Q32" s="18" t="n">
        <v>0.98694653</v>
      </c>
      <c r="R32" s="20" t="n">
        <v>0.7480725499999999</v>
      </c>
    </row>
    <row r="33" spans="1:18">
      <c r="A33" s="15" t="s">
        <v>430</v>
      </c>
      <c r="B33" s="17" t="n">
        <v>7325</v>
      </c>
      <c r="C33" s="18">
        <f>(29.0/B33*100)</f>
        <v/>
      </c>
      <c r="D33" s="19" t="n">
        <v>7296</v>
      </c>
      <c r="E33" s="18" t="n">
        <v>93.27037893000001</v>
      </c>
      <c r="F33" s="20" t="n">
        <v>2.07634285</v>
      </c>
      <c r="G33" s="18" t="n">
        <v>6.56424519</v>
      </c>
      <c r="H33" s="20" t="n">
        <v>2.06050498</v>
      </c>
      <c r="I33" s="18" t="n">
        <v>0</v>
      </c>
      <c r="J33" s="20" t="n">
        <v>0</v>
      </c>
      <c r="K33" s="18" t="s">
        <v>404</v>
      </c>
      <c r="L33" s="20" t="s">
        <v>404</v>
      </c>
      <c r="M33" s="18" t="n">
        <v>0</v>
      </c>
      <c r="N33" s="20" t="n">
        <v>0</v>
      </c>
      <c r="O33" s="18" t="n">
        <v>0</v>
      </c>
      <c r="P33" s="20" t="n">
        <v>0</v>
      </c>
      <c r="Q33" s="18" t="n">
        <v>0.16537588</v>
      </c>
      <c r="R33" s="20" t="n">
        <v>0.18108633</v>
      </c>
    </row>
    <row r="34" spans="1:18">
      <c r="A34" s="15" t="s">
        <v>431</v>
      </c>
      <c r="B34" s="17" t="n">
        <v>6350</v>
      </c>
      <c r="C34" s="18">
        <f>(0.0/B34*100)</f>
        <v/>
      </c>
      <c r="D34" s="19" t="n">
        <v>6350</v>
      </c>
      <c r="E34" s="18" t="n">
        <v>87.71814792000001</v>
      </c>
      <c r="F34" s="20" t="n">
        <v>1.9905285</v>
      </c>
      <c r="G34" s="18" t="n">
        <v>12.17392622</v>
      </c>
      <c r="H34" s="20" t="n">
        <v>1.98562034</v>
      </c>
      <c r="I34" s="18" t="n">
        <v>0</v>
      </c>
      <c r="J34" s="20" t="n">
        <v>0</v>
      </c>
      <c r="K34" s="18" t="s">
        <v>404</v>
      </c>
      <c r="L34" s="20" t="s">
        <v>404</v>
      </c>
      <c r="M34" s="18" t="n">
        <v>0</v>
      </c>
      <c r="N34" s="20" t="n">
        <v>0</v>
      </c>
      <c r="O34" s="18" t="n">
        <v>0</v>
      </c>
      <c r="P34" s="20" t="n">
        <v>0</v>
      </c>
      <c r="Q34" s="18" t="n">
        <v>0.10792586</v>
      </c>
      <c r="R34" s="20" t="n">
        <v>0.11569864</v>
      </c>
    </row>
    <row r="35" spans="1:18">
      <c r="A35" s="15" t="s">
        <v>432</v>
      </c>
      <c r="B35" s="17" t="n">
        <v>6406</v>
      </c>
      <c r="C35" s="18">
        <f>(443.0/B35*100)</f>
        <v/>
      </c>
      <c r="D35" s="19" t="n">
        <v>5963</v>
      </c>
      <c r="E35" s="18" t="n">
        <v>88.65012469</v>
      </c>
      <c r="F35" s="20" t="n">
        <v>0.23364707</v>
      </c>
      <c r="G35" s="18" t="n">
        <v>8.19849582</v>
      </c>
      <c r="H35" s="20" t="n">
        <v>0.22504954</v>
      </c>
      <c r="I35" s="18" t="n">
        <v>0</v>
      </c>
      <c r="J35" s="20" t="n">
        <v>0</v>
      </c>
      <c r="K35" s="18" t="s">
        <v>404</v>
      </c>
      <c r="L35" s="20" t="s">
        <v>404</v>
      </c>
      <c r="M35" s="18" t="n">
        <v>0</v>
      </c>
      <c r="N35" s="20" t="n">
        <v>0</v>
      </c>
      <c r="O35" s="18" t="n">
        <v>0</v>
      </c>
      <c r="P35" s="20" t="n">
        <v>0</v>
      </c>
      <c r="Q35" s="18" t="n">
        <v>3.15137949</v>
      </c>
      <c r="R35" s="20" t="n">
        <v>0.09176792</v>
      </c>
    </row>
    <row r="36" spans="1:18">
      <c r="A36" s="15" t="s">
        <v>433</v>
      </c>
      <c r="B36" s="17" t="n">
        <v>6736</v>
      </c>
      <c r="C36" s="18">
        <f>(10.0/B36*100)</f>
        <v/>
      </c>
      <c r="D36" s="19" t="n">
        <v>6726</v>
      </c>
      <c r="E36" s="18" t="n">
        <v>78.06582912</v>
      </c>
      <c r="F36" s="20" t="n">
        <v>3.30132928</v>
      </c>
      <c r="G36" s="18" t="n">
        <v>21.80761129</v>
      </c>
      <c r="H36" s="20" t="n">
        <v>3.29845743</v>
      </c>
      <c r="I36" s="18" t="n">
        <v>0</v>
      </c>
      <c r="J36" s="20" t="n">
        <v>0</v>
      </c>
      <c r="K36" s="18" t="s">
        <v>404</v>
      </c>
      <c r="L36" s="20" t="s">
        <v>404</v>
      </c>
      <c r="M36" s="18" t="n">
        <v>0</v>
      </c>
      <c r="N36" s="20" t="n">
        <v>0</v>
      </c>
      <c r="O36" s="18" t="n">
        <v>0</v>
      </c>
      <c r="P36" s="20" t="n">
        <v>0</v>
      </c>
      <c r="Q36" s="18" t="n">
        <v>0.12655959</v>
      </c>
      <c r="R36" s="20" t="n">
        <v>0.12929658</v>
      </c>
    </row>
    <row r="37" spans="1:18">
      <c r="A37" s="15" t="s">
        <v>434</v>
      </c>
      <c r="B37" s="17" t="n">
        <v>5458</v>
      </c>
      <c r="C37" s="18">
        <f>(0.0/B37*100)</f>
        <v/>
      </c>
      <c r="D37" s="19" t="n">
        <v>5458</v>
      </c>
      <c r="E37" s="18" t="n">
        <v>85.89791429</v>
      </c>
      <c r="F37" s="20" t="n">
        <v>2.66009285</v>
      </c>
      <c r="G37" s="18" t="n">
        <v>14.10208571</v>
      </c>
      <c r="H37" s="20" t="n">
        <v>2.66009285</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(268.0/B38*100)</f>
        <v/>
      </c>
      <c r="D38" s="19" t="n">
        <v>5592</v>
      </c>
      <c r="E38" s="18" t="n">
        <v>36.02112822</v>
      </c>
      <c r="F38" s="20" t="n">
        <v>4.06621458</v>
      </c>
      <c r="G38" s="18" t="n">
        <v>62.16109044</v>
      </c>
      <c r="H38" s="20" t="n">
        <v>4.13610578</v>
      </c>
      <c r="I38" s="18" t="n">
        <v>0</v>
      </c>
      <c r="J38" s="20" t="n">
        <v>0</v>
      </c>
      <c r="K38" s="18" t="s">
        <v>404</v>
      </c>
      <c r="L38" s="20" t="s">
        <v>404</v>
      </c>
      <c r="M38" s="18" t="n">
        <v>0</v>
      </c>
      <c r="N38" s="20" t="n">
        <v>0</v>
      </c>
      <c r="O38" s="18" t="n">
        <v>0</v>
      </c>
      <c r="P38" s="20" t="n">
        <v>0</v>
      </c>
      <c r="Q38" s="18" t="n">
        <v>1.81778134</v>
      </c>
      <c r="R38" s="20" t="n">
        <v>0.953026</v>
      </c>
    </row>
    <row r="39" spans="1:18">
      <c r="A39" s="15" t="s">
        <v>436</v>
      </c>
      <c r="B39" s="17" t="n">
        <v>5895</v>
      </c>
      <c r="C39" s="18">
        <f>(0.0/B39*100)</f>
        <v/>
      </c>
      <c r="D39" s="19" t="n">
        <v>5895</v>
      </c>
      <c r="E39" s="18" t="n">
        <v>90.44750492999999</v>
      </c>
      <c r="F39" s="20" t="n">
        <v>2.51923683</v>
      </c>
      <c r="G39" s="18" t="n">
        <v>8.749941290000001</v>
      </c>
      <c r="H39" s="20" t="n">
        <v>2.45836923</v>
      </c>
      <c r="I39" s="18" t="n">
        <v>0</v>
      </c>
      <c r="J39" s="20" t="n">
        <v>0</v>
      </c>
      <c r="K39" s="18" t="s">
        <v>404</v>
      </c>
      <c r="L39" s="20" t="s">
        <v>404</v>
      </c>
      <c r="M39" s="18" t="n">
        <v>0</v>
      </c>
      <c r="N39" s="20" t="n">
        <v>0</v>
      </c>
      <c r="O39" s="18" t="n">
        <v>0</v>
      </c>
      <c r="P39" s="20" t="n">
        <v>0</v>
      </c>
      <c r="Q39" s="18" t="n">
        <v>0.80255378</v>
      </c>
      <c r="R39" s="20" t="n">
        <v>0.54807753</v>
      </c>
    </row>
    <row r="40" spans="1:18">
      <c r="A40" s="15" t="s">
        <v>437</v>
      </c>
      <c r="B40" s="17" t="n">
        <v>14157</v>
      </c>
      <c r="C40" s="18">
        <f>(3029.0/B40*100)</f>
        <v/>
      </c>
      <c r="D40" s="19" t="n">
        <v>11128</v>
      </c>
      <c r="E40" s="18" t="n">
        <v>72.38307794000001</v>
      </c>
      <c r="F40" s="20" t="n">
        <v>3.34538298</v>
      </c>
      <c r="G40" s="18" t="n">
        <v>23.88849674</v>
      </c>
      <c r="H40" s="20" t="n">
        <v>3.29548776</v>
      </c>
      <c r="I40" s="18" t="n">
        <v>0</v>
      </c>
      <c r="J40" s="20" t="n">
        <v>0</v>
      </c>
      <c r="K40" s="18" t="s">
        <v>404</v>
      </c>
      <c r="L40" s="20" t="s">
        <v>404</v>
      </c>
      <c r="M40" s="18" t="n">
        <v>0</v>
      </c>
      <c r="N40" s="20" t="n">
        <v>0</v>
      </c>
      <c r="O40" s="18" t="n">
        <v>0</v>
      </c>
      <c r="P40" s="20" t="n">
        <v>0</v>
      </c>
      <c r="Q40" s="18" t="n">
        <v>3.72842532</v>
      </c>
      <c r="R40" s="20" t="n">
        <v>1.22153475</v>
      </c>
    </row>
    <row r="41" spans="1:18">
      <c r="A41" s="15" t="s">
        <v>438</v>
      </c>
      <c r="B41" s="17" t="n">
        <v>5712</v>
      </c>
      <c r="C41" s="18">
        <f>(138.0/B41*100)</f>
        <v/>
      </c>
      <c r="D41" s="19" t="n">
        <v>5574</v>
      </c>
      <c r="E41" s="18" t="n">
        <v>80.0175194</v>
      </c>
      <c r="F41" s="20" t="n">
        <v>3.09084383</v>
      </c>
      <c r="G41" s="18" t="n">
        <v>18.84115318</v>
      </c>
      <c r="H41" s="20" t="n">
        <v>2.97986873</v>
      </c>
      <c r="I41" s="18" t="n">
        <v>0</v>
      </c>
      <c r="J41" s="20" t="n">
        <v>0</v>
      </c>
      <c r="K41" s="18" t="s">
        <v>404</v>
      </c>
      <c r="L41" s="20" t="s">
        <v>404</v>
      </c>
      <c r="M41" s="18" t="n">
        <v>0</v>
      </c>
      <c r="N41" s="20" t="n">
        <v>0</v>
      </c>
      <c r="O41" s="18" t="n">
        <v>0</v>
      </c>
      <c r="P41" s="20" t="n">
        <v>0</v>
      </c>
      <c r="Q41" s="18" t="n">
        <v>1.14132742</v>
      </c>
      <c r="R41" s="20" t="n">
        <v>0.76859046</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96.03439711</v>
      </c>
      <c r="F44" s="20" t="n">
        <v>1.21761079</v>
      </c>
      <c r="G44" s="18" t="n">
        <v>1.30431714</v>
      </c>
      <c r="H44" s="20" t="n">
        <v>0.76160805</v>
      </c>
      <c r="I44" s="18" t="n">
        <v>0</v>
      </c>
      <c r="J44" s="20" t="n">
        <v>0</v>
      </c>
      <c r="K44" s="18" t="s">
        <v>404</v>
      </c>
      <c r="L44" s="20" t="s">
        <v>404</v>
      </c>
      <c r="M44" s="18" t="n">
        <v>0</v>
      </c>
      <c r="N44" s="20" t="n">
        <v>0</v>
      </c>
      <c r="O44" s="18" t="n">
        <v>0</v>
      </c>
      <c r="P44" s="20" t="n">
        <v>0</v>
      </c>
      <c r="Q44" s="18" t="n">
        <v>2.66128576</v>
      </c>
      <c r="R44" s="20" t="n">
        <v>0.95692112</v>
      </c>
    </row>
    <row r="45" spans="1:18">
      <c r="A45" s="15" t="s">
        <v>442</v>
      </c>
      <c r="B45" s="17" t="n">
        <v>5519</v>
      </c>
      <c r="C45" s="18">
        <f>(0.0/B45*100)</f>
        <v/>
      </c>
      <c r="D45" s="19" t="n">
        <v>5519</v>
      </c>
      <c r="E45" s="18" t="n">
        <v>63.71487316</v>
      </c>
      <c r="F45" s="20" t="n">
        <v>3.90847891</v>
      </c>
      <c r="G45" s="18" t="n">
        <v>35.04900719</v>
      </c>
      <c r="H45" s="20" t="n">
        <v>3.78694104</v>
      </c>
      <c r="I45" s="18" t="n">
        <v>0</v>
      </c>
      <c r="J45" s="20" t="n">
        <v>0</v>
      </c>
      <c r="K45" s="18" t="s">
        <v>404</v>
      </c>
      <c r="L45" s="20" t="s">
        <v>404</v>
      </c>
      <c r="M45" s="18" t="n">
        <v>0</v>
      </c>
      <c r="N45" s="20" t="n">
        <v>0</v>
      </c>
      <c r="O45" s="18" t="n">
        <v>0</v>
      </c>
      <c r="P45" s="20" t="n">
        <v>0</v>
      </c>
      <c r="Q45" s="18" t="n">
        <v>1.23611964</v>
      </c>
      <c r="R45" s="20" t="n">
        <v>0.8464663</v>
      </c>
    </row>
    <row r="46" spans="1:18">
      <c r="A46" s="15" t="s">
        <v>443</v>
      </c>
      <c r="B46" s="17" t="n">
        <v>23141</v>
      </c>
      <c r="C46" s="18">
        <f>(4196.0/B46*100)</f>
        <v/>
      </c>
      <c r="D46" s="19" t="n">
        <v>18945</v>
      </c>
      <c r="E46" s="18" t="n">
        <v>81.1839262</v>
      </c>
      <c r="F46" s="20" t="n">
        <v>1.95147425</v>
      </c>
      <c r="G46" s="18" t="n">
        <v>12.05938342</v>
      </c>
      <c r="H46" s="20" t="n">
        <v>1.62692172</v>
      </c>
      <c r="I46" s="18" t="n">
        <v>0</v>
      </c>
      <c r="J46" s="20" t="n">
        <v>0</v>
      </c>
      <c r="K46" s="18" t="s">
        <v>404</v>
      </c>
      <c r="L46" s="20" t="s">
        <v>404</v>
      </c>
      <c r="M46" s="18" t="n">
        <v>0</v>
      </c>
      <c r="N46" s="20" t="n">
        <v>0</v>
      </c>
      <c r="O46" s="18" t="n">
        <v>0</v>
      </c>
      <c r="P46" s="20" t="n">
        <v>0</v>
      </c>
      <c r="Q46" s="18" t="n">
        <v>6.75669038</v>
      </c>
      <c r="R46" s="20" t="n">
        <v>1.05559782</v>
      </c>
    </row>
    <row r="47" spans="1:18">
      <c r="A47" s="15" t="s">
        <v>444</v>
      </c>
      <c r="B47" s="17" t="n">
        <v>5928</v>
      </c>
      <c r="C47" s="18">
        <f>(0.0/B47*100)</f>
        <v/>
      </c>
      <c r="D47" s="19" t="n">
        <v>5928</v>
      </c>
      <c r="E47" s="18" t="n">
        <v>74.0974734</v>
      </c>
      <c r="F47" s="20" t="n">
        <v>3.4756755</v>
      </c>
      <c r="G47" s="18" t="n">
        <v>23.99258068</v>
      </c>
      <c r="H47" s="20" t="n">
        <v>3.29215297</v>
      </c>
      <c r="I47" s="18" t="n">
        <v>0</v>
      </c>
      <c r="J47" s="20" t="n">
        <v>0</v>
      </c>
      <c r="K47" s="18" t="s">
        <v>404</v>
      </c>
      <c r="L47" s="20" t="s">
        <v>404</v>
      </c>
      <c r="M47" s="18" t="n">
        <v>0</v>
      </c>
      <c r="N47" s="20" t="n">
        <v>0</v>
      </c>
      <c r="O47" s="18" t="n">
        <v>0</v>
      </c>
      <c r="P47" s="20" t="n">
        <v>0</v>
      </c>
      <c r="Q47" s="18" t="n">
        <v>1.90994592</v>
      </c>
      <c r="R47" s="20" t="n">
        <v>1.10566556</v>
      </c>
    </row>
    <row r="48" spans="1:18">
      <c r="A48" s="15" t="s">
        <v>445</v>
      </c>
      <c r="B48" s="17" t="n">
        <v>9841</v>
      </c>
      <c r="C48" s="18">
        <f>(40.0/B48*100)</f>
        <v/>
      </c>
      <c r="D48" s="19" t="n">
        <v>9801</v>
      </c>
      <c r="E48" s="18" t="n">
        <v>52.76094629</v>
      </c>
      <c r="F48" s="20" t="n">
        <v>4.12668364</v>
      </c>
      <c r="G48" s="18" t="n">
        <v>46.54534525</v>
      </c>
      <c r="H48" s="20" t="n">
        <v>4.07100789</v>
      </c>
      <c r="I48" s="18" t="n">
        <v>0</v>
      </c>
      <c r="J48" s="20" t="n">
        <v>0</v>
      </c>
      <c r="K48" s="18" t="s">
        <v>404</v>
      </c>
      <c r="L48" s="20" t="s">
        <v>404</v>
      </c>
      <c r="M48" s="18" t="n">
        <v>0</v>
      </c>
      <c r="N48" s="20" t="n">
        <v>0</v>
      </c>
      <c r="O48" s="18" t="n">
        <v>0</v>
      </c>
      <c r="P48" s="20" t="n">
        <v>0</v>
      </c>
      <c r="Q48" s="18" t="n">
        <v>0.69370846</v>
      </c>
      <c r="R48" s="20" t="n">
        <v>0.68663095</v>
      </c>
    </row>
    <row r="49" spans="1:18">
      <c r="A49" s="15" t="s">
        <v>446</v>
      </c>
      <c r="B49" s="17" t="n">
        <v>6349</v>
      </c>
      <c r="C49" s="18">
        <f>(52.0/B49*100)</f>
        <v/>
      </c>
      <c r="D49" s="19" t="n">
        <v>6297</v>
      </c>
      <c r="E49" s="18" t="n">
        <v>58.90818942</v>
      </c>
      <c r="F49" s="20" t="n">
        <v>3.51265175</v>
      </c>
      <c r="G49" s="18" t="n">
        <v>40.90380098</v>
      </c>
      <c r="H49" s="20" t="n">
        <v>3.49253078</v>
      </c>
      <c r="I49" s="18" t="n">
        <v>0</v>
      </c>
      <c r="J49" s="20" t="n">
        <v>0</v>
      </c>
      <c r="K49" s="18" t="s">
        <v>404</v>
      </c>
      <c r="L49" s="20" t="s">
        <v>404</v>
      </c>
      <c r="M49" s="18" t="n">
        <v>0</v>
      </c>
      <c r="N49" s="20" t="n">
        <v>0</v>
      </c>
      <c r="O49" s="18" t="n">
        <v>0</v>
      </c>
      <c r="P49" s="20" t="n">
        <v>0</v>
      </c>
      <c r="Q49" s="18" t="n">
        <v>0.1880096</v>
      </c>
      <c r="R49" s="20" t="n">
        <v>0.19347768</v>
      </c>
    </row>
    <row r="50" spans="1:18">
      <c r="A50" s="15" t="s">
        <v>447</v>
      </c>
      <c r="B50" s="17" t="n">
        <v>11795</v>
      </c>
      <c r="C50" s="18">
        <f>(1031.0/B50*100)</f>
        <v/>
      </c>
      <c r="D50" s="19" t="n">
        <v>10764</v>
      </c>
      <c r="E50" s="18" t="n">
        <v>87.05224723000001</v>
      </c>
      <c r="F50" s="20" t="n">
        <v>2.33784493</v>
      </c>
      <c r="G50" s="18" t="n">
        <v>6.3884789</v>
      </c>
      <c r="H50" s="20" t="n">
        <v>1.73452176</v>
      </c>
      <c r="I50" s="18" t="n">
        <v>0</v>
      </c>
      <c r="J50" s="20" t="n">
        <v>0</v>
      </c>
      <c r="K50" s="18" t="s">
        <v>404</v>
      </c>
      <c r="L50" s="20" t="s">
        <v>404</v>
      </c>
      <c r="M50" s="18" t="n">
        <v>0</v>
      </c>
      <c r="N50" s="20" t="n">
        <v>0</v>
      </c>
      <c r="O50" s="18" t="n">
        <v>0</v>
      </c>
      <c r="P50" s="20" t="n">
        <v>0</v>
      </c>
      <c r="Q50" s="18" t="n">
        <v>6.55927387</v>
      </c>
      <c r="R50" s="20" t="n">
        <v>1.58660153</v>
      </c>
    </row>
    <row r="51" spans="1:18">
      <c r="A51" s="15" t="s">
        <v>448</v>
      </c>
      <c r="B51" s="17" t="n">
        <v>6866</v>
      </c>
      <c r="C51" s="18">
        <f>(0.0/B51*100)</f>
        <v/>
      </c>
      <c r="D51" s="19" t="n">
        <v>6866</v>
      </c>
      <c r="E51" s="18" t="n">
        <v>64.48649512999999</v>
      </c>
      <c r="F51" s="20" t="n">
        <v>3.3309592</v>
      </c>
      <c r="G51" s="18" t="n">
        <v>34.41333009</v>
      </c>
      <c r="H51" s="20" t="n">
        <v>3.31500399</v>
      </c>
      <c r="I51" s="18" t="n">
        <v>0</v>
      </c>
      <c r="J51" s="20" t="n">
        <v>0</v>
      </c>
      <c r="K51" s="18" t="s">
        <v>404</v>
      </c>
      <c r="L51" s="20" t="s">
        <v>404</v>
      </c>
      <c r="M51" s="18" t="n">
        <v>0</v>
      </c>
      <c r="N51" s="20" t="n">
        <v>0</v>
      </c>
      <c r="O51" s="18" t="n">
        <v>0</v>
      </c>
      <c r="P51" s="20" t="n">
        <v>0</v>
      </c>
      <c r="Q51" s="18" t="n">
        <v>1.10017478</v>
      </c>
      <c r="R51" s="20" t="n">
        <v>0.78852393</v>
      </c>
    </row>
    <row r="52" spans="1:18">
      <c r="A52" s="15" t="s">
        <v>449</v>
      </c>
      <c r="B52" s="17" t="n">
        <v>5809</v>
      </c>
      <c r="C52" s="18">
        <f>(0.0/B52*100)</f>
        <v/>
      </c>
      <c r="D52" s="19" t="n">
        <v>5809</v>
      </c>
      <c r="E52" s="18" t="n">
        <v>93.11922367</v>
      </c>
      <c r="F52" s="20" t="n">
        <v>1.91508873</v>
      </c>
      <c r="G52" s="18" t="n">
        <v>6.1735053</v>
      </c>
      <c r="H52" s="20" t="n">
        <v>1.91671562</v>
      </c>
      <c r="I52" s="18" t="n">
        <v>0</v>
      </c>
      <c r="J52" s="20" t="n">
        <v>0</v>
      </c>
      <c r="K52" s="18" t="s">
        <v>404</v>
      </c>
      <c r="L52" s="20" t="s">
        <v>404</v>
      </c>
      <c r="M52" s="18" t="n">
        <v>0</v>
      </c>
      <c r="N52" s="20" t="n">
        <v>0</v>
      </c>
      <c r="O52" s="18" t="n">
        <v>0</v>
      </c>
      <c r="P52" s="20" t="n">
        <v>0</v>
      </c>
      <c r="Q52" s="18" t="n">
        <v>0.70727103</v>
      </c>
      <c r="R52" s="20" t="n">
        <v>0.01650758</v>
      </c>
    </row>
    <row r="53" spans="1:18">
      <c r="A53" s="15" t="s">
        <v>450</v>
      </c>
      <c r="B53" s="17" t="n">
        <v>5571</v>
      </c>
      <c r="C53" s="18">
        <f>(0.0/B53*100)</f>
        <v/>
      </c>
      <c r="D53" s="19" t="n">
        <v>5571</v>
      </c>
      <c r="E53" s="18" t="n">
        <v>35.8586463</v>
      </c>
      <c r="F53" s="20" t="n">
        <v>0.1330085</v>
      </c>
      <c r="G53" s="18" t="n">
        <v>63.98117658</v>
      </c>
      <c r="H53" s="20" t="n">
        <v>0.13184544</v>
      </c>
      <c r="I53" s="18" t="n">
        <v>0</v>
      </c>
      <c r="J53" s="20" t="n">
        <v>0</v>
      </c>
      <c r="K53" s="18" t="s">
        <v>404</v>
      </c>
      <c r="L53" s="20" t="s">
        <v>404</v>
      </c>
      <c r="M53" s="18" t="n">
        <v>0</v>
      </c>
      <c r="N53" s="20" t="n">
        <v>0</v>
      </c>
      <c r="O53" s="18" t="n">
        <v>0</v>
      </c>
      <c r="P53" s="20" t="n">
        <v>0</v>
      </c>
      <c r="Q53" s="18" t="n">
        <v>0.16017712</v>
      </c>
      <c r="R53" s="20" t="n">
        <v>0.03161921</v>
      </c>
    </row>
    <row r="54" spans="1:18">
      <c r="A54" s="15" t="s">
        <v>451</v>
      </c>
      <c r="B54" s="17" t="n">
        <v>4740</v>
      </c>
      <c r="C54" s="18">
        <f>(199.0/B54*100)</f>
        <v/>
      </c>
      <c r="D54" s="19" t="n">
        <v>4541</v>
      </c>
      <c r="E54" s="18" t="n">
        <v>94.42579583</v>
      </c>
      <c r="F54" s="20" t="n">
        <v>1.47187171</v>
      </c>
      <c r="G54" s="18" t="n">
        <v>3.91905306</v>
      </c>
      <c r="H54" s="20" t="n">
        <v>1.42579733</v>
      </c>
      <c r="I54" s="18" t="n">
        <v>0</v>
      </c>
      <c r="J54" s="20" t="n">
        <v>0</v>
      </c>
      <c r="K54" s="18" t="s">
        <v>404</v>
      </c>
      <c r="L54" s="20" t="s">
        <v>404</v>
      </c>
      <c r="M54" s="18" t="n">
        <v>0</v>
      </c>
      <c r="N54" s="20" t="n">
        <v>0</v>
      </c>
      <c r="O54" s="18" t="n">
        <v>0</v>
      </c>
      <c r="P54" s="20" t="n">
        <v>0</v>
      </c>
      <c r="Q54" s="18" t="n">
        <v>1.65515111</v>
      </c>
      <c r="R54" s="20" t="n">
        <v>0.8815786799999999</v>
      </c>
    </row>
    <row r="55" spans="1:18">
      <c r="A55" s="15" t="s">
        <v>452</v>
      </c>
      <c r="B55" s="17" t="n">
        <v>5316</v>
      </c>
      <c r="C55" s="18">
        <f>(43.0/B55*100)</f>
        <v/>
      </c>
      <c r="D55" s="19" t="n">
        <v>5273</v>
      </c>
      <c r="E55" s="18" t="n">
        <v>86.98413542999999</v>
      </c>
      <c r="F55" s="20" t="n">
        <v>2.29407744</v>
      </c>
      <c r="G55" s="18" t="n">
        <v>10.0660194</v>
      </c>
      <c r="H55" s="20" t="n">
        <v>1.87188382</v>
      </c>
      <c r="I55" s="18" t="n">
        <v>0</v>
      </c>
      <c r="J55" s="20" t="n">
        <v>0</v>
      </c>
      <c r="K55" s="18" t="s">
        <v>404</v>
      </c>
      <c r="L55" s="20" t="s">
        <v>404</v>
      </c>
      <c r="M55" s="18" t="n">
        <v>0</v>
      </c>
      <c r="N55" s="20" t="n">
        <v>0</v>
      </c>
      <c r="O55" s="18" t="n">
        <v>0.59599115</v>
      </c>
      <c r="P55" s="20" t="n">
        <v>0.5705425200000001</v>
      </c>
      <c r="Q55" s="18" t="n">
        <v>2.35385402</v>
      </c>
      <c r="R55" s="20" t="n">
        <v>1.05351526</v>
      </c>
    </row>
    <row r="56" spans="1:18">
      <c r="A56" s="15" t="s">
        <v>453</v>
      </c>
      <c r="B56" s="17" t="n">
        <v>5359</v>
      </c>
      <c r="C56" s="18">
        <f>(0.0/B56*100)</f>
        <v/>
      </c>
      <c r="D56" s="19" t="n">
        <v>5359</v>
      </c>
      <c r="E56" s="18" t="n">
        <v>80.5360483</v>
      </c>
      <c r="F56" s="20" t="n">
        <v>3.29110569</v>
      </c>
      <c r="G56" s="18" t="n">
        <v>15.00757291</v>
      </c>
      <c r="H56" s="20" t="n">
        <v>2.88322628</v>
      </c>
      <c r="I56" s="18" t="n">
        <v>0</v>
      </c>
      <c r="J56" s="20" t="n">
        <v>0</v>
      </c>
      <c r="K56" s="18" t="s">
        <v>404</v>
      </c>
      <c r="L56" s="20" t="s">
        <v>404</v>
      </c>
      <c r="M56" s="18" t="n">
        <v>0</v>
      </c>
      <c r="N56" s="20" t="n">
        <v>0</v>
      </c>
      <c r="O56" s="18" t="n">
        <v>0</v>
      </c>
      <c r="P56" s="20" t="n">
        <v>0</v>
      </c>
      <c r="Q56" s="18" t="n">
        <v>4.45637879</v>
      </c>
      <c r="R56" s="20" t="n">
        <v>1.66814099</v>
      </c>
    </row>
    <row r="57" spans="1:18">
      <c r="A57" s="15" t="s">
        <v>454</v>
      </c>
      <c r="B57" s="17" t="n">
        <v>6513</v>
      </c>
      <c r="C57" s="18">
        <f>(0.0/B57*100)</f>
        <v/>
      </c>
      <c r="D57" s="19" t="n">
        <v>6513</v>
      </c>
      <c r="E57" s="18" t="n">
        <v>89.99381006999999</v>
      </c>
      <c r="F57" s="20" t="n">
        <v>1.79059887</v>
      </c>
      <c r="G57" s="18" t="n">
        <v>9.562803779999999</v>
      </c>
      <c r="H57" s="20" t="n">
        <v>1.72788095</v>
      </c>
      <c r="I57" s="18" t="n">
        <v>0</v>
      </c>
      <c r="J57" s="20" t="n">
        <v>0</v>
      </c>
      <c r="K57" s="18" t="s">
        <v>404</v>
      </c>
      <c r="L57" s="20" t="s">
        <v>404</v>
      </c>
      <c r="M57" s="18" t="n">
        <v>0</v>
      </c>
      <c r="N57" s="20" t="n">
        <v>0</v>
      </c>
      <c r="O57" s="18" t="n">
        <v>0</v>
      </c>
      <c r="P57" s="20" t="n">
        <v>0</v>
      </c>
      <c r="Q57" s="18" t="n">
        <v>0.44338616</v>
      </c>
      <c r="R57" s="20" t="n">
        <v>0.45922161</v>
      </c>
    </row>
    <row r="58" spans="1:18">
      <c r="A58" s="15" t="s">
        <v>455</v>
      </c>
      <c r="B58" s="17" t="n">
        <v>7267</v>
      </c>
      <c r="C58" s="18">
        <f>(0.0/B58*100)</f>
        <v/>
      </c>
      <c r="D58" s="19" t="n">
        <v>7267</v>
      </c>
      <c r="E58" s="18" t="n">
        <v>80.97481498</v>
      </c>
      <c r="F58" s="20" t="n">
        <v>2.7433912</v>
      </c>
      <c r="G58" s="18" t="n">
        <v>18.88991232</v>
      </c>
      <c r="H58" s="20" t="n">
        <v>2.74333482</v>
      </c>
      <c r="I58" s="18" t="n">
        <v>0</v>
      </c>
      <c r="J58" s="20" t="n">
        <v>0</v>
      </c>
      <c r="K58" s="18" t="s">
        <v>404</v>
      </c>
      <c r="L58" s="20" t="s">
        <v>404</v>
      </c>
      <c r="M58" s="18" t="n">
        <v>0</v>
      </c>
      <c r="N58" s="20" t="n">
        <v>0</v>
      </c>
      <c r="O58" s="18" t="n">
        <v>0.13527271</v>
      </c>
      <c r="P58" s="20" t="n">
        <v>0.00232088</v>
      </c>
      <c r="Q58" s="18" t="n">
        <v>0</v>
      </c>
      <c r="R58" s="20" t="n">
        <v>0</v>
      </c>
    </row>
    <row r="59" spans="1:18">
      <c r="A59" s="15" t="s">
        <v>456</v>
      </c>
      <c r="B59" s="17" t="n">
        <v>4826</v>
      </c>
      <c r="C59" s="18">
        <f>(0.0/B59*100)</f>
        <v/>
      </c>
      <c r="D59" s="19" t="n">
        <v>4826</v>
      </c>
      <c r="E59" s="18" t="n">
        <v>95.58757242999999</v>
      </c>
      <c r="F59" s="20" t="n">
        <v>0.52437224</v>
      </c>
      <c r="G59" s="18" t="n">
        <v>2.64540024</v>
      </c>
      <c r="H59" s="20" t="n">
        <v>0.49866507</v>
      </c>
      <c r="I59" s="18" t="n">
        <v>0</v>
      </c>
      <c r="J59" s="20" t="n">
        <v>0</v>
      </c>
      <c r="K59" s="18" t="s">
        <v>404</v>
      </c>
      <c r="L59" s="20" t="s">
        <v>404</v>
      </c>
      <c r="M59" s="18" t="n">
        <v>0</v>
      </c>
      <c r="N59" s="20" t="n">
        <v>0</v>
      </c>
      <c r="O59" s="18" t="n">
        <v>0</v>
      </c>
      <c r="P59" s="20" t="n">
        <v>0</v>
      </c>
      <c r="Q59" s="18" t="n">
        <v>1.76702734</v>
      </c>
      <c r="R59" s="20" t="n">
        <v>0.16432533</v>
      </c>
    </row>
    <row r="60" spans="1:18">
      <c r="A60" s="15" t="s">
        <v>457</v>
      </c>
      <c r="B60" s="17" t="n">
        <v>4546</v>
      </c>
      <c r="C60" s="18">
        <f>(0.0/B60*100)</f>
        <v/>
      </c>
      <c r="D60" s="19" t="n">
        <v>4546</v>
      </c>
      <c r="E60" s="18" t="n">
        <v>51.12385093</v>
      </c>
      <c r="F60" s="20" t="n">
        <v>3.45477004</v>
      </c>
      <c r="G60" s="18" t="n">
        <v>43.69088648</v>
      </c>
      <c r="H60" s="20" t="n">
        <v>3.17443507</v>
      </c>
      <c r="I60" s="18" t="n">
        <v>0</v>
      </c>
      <c r="J60" s="20" t="n">
        <v>0</v>
      </c>
      <c r="K60" s="18" t="s">
        <v>404</v>
      </c>
      <c r="L60" s="20" t="s">
        <v>404</v>
      </c>
      <c r="M60" s="18" t="n">
        <v>0</v>
      </c>
      <c r="N60" s="20" t="n">
        <v>0</v>
      </c>
      <c r="O60" s="18" t="n">
        <v>0</v>
      </c>
      <c r="P60" s="20" t="n">
        <v>0</v>
      </c>
      <c r="Q60" s="18" t="n">
        <v>5.18526259</v>
      </c>
      <c r="R60" s="20" t="n">
        <v>1.37407395</v>
      </c>
    </row>
    <row r="61" spans="1:18">
      <c r="A61" s="15" t="s">
        <v>458</v>
      </c>
      <c r="B61" s="17" t="n">
        <v>6525</v>
      </c>
      <c r="C61" s="18">
        <f>(0.0/B61*100)</f>
        <v/>
      </c>
      <c r="D61" s="19" t="n">
        <v>6525</v>
      </c>
      <c r="E61" s="18" t="n">
        <v>96.76126331</v>
      </c>
      <c r="F61" s="20" t="n">
        <v>0.85684434</v>
      </c>
      <c r="G61" s="18" t="n">
        <v>2.5891879</v>
      </c>
      <c r="H61" s="20" t="n">
        <v>0.848569</v>
      </c>
      <c r="I61" s="18" t="n">
        <v>0</v>
      </c>
      <c r="J61" s="20" t="n">
        <v>0</v>
      </c>
      <c r="K61" s="18" t="s">
        <v>404</v>
      </c>
      <c r="L61" s="20" t="s">
        <v>404</v>
      </c>
      <c r="M61" s="18" t="n">
        <v>0</v>
      </c>
      <c r="N61" s="20" t="n">
        <v>0</v>
      </c>
      <c r="O61" s="18" t="n">
        <v>0</v>
      </c>
      <c r="P61" s="20" t="n">
        <v>0</v>
      </c>
      <c r="Q61" s="18" t="n">
        <v>0.64954879</v>
      </c>
      <c r="R61" s="20" t="n">
        <v>0.03952529</v>
      </c>
    </row>
    <row r="62" spans="1:18">
      <c r="A62" s="15" t="s">
        <v>459</v>
      </c>
      <c r="B62" s="17" t="n">
        <v>4476</v>
      </c>
      <c r="C62" s="18">
        <f>(0.0/B62*100)</f>
        <v/>
      </c>
      <c r="D62" s="19" t="n">
        <v>4476</v>
      </c>
      <c r="E62" s="18" t="n">
        <v>34.03923198</v>
      </c>
      <c r="F62" s="20" t="n">
        <v>0.06332653000000001</v>
      </c>
      <c r="G62" s="18" t="n">
        <v>65.96076802</v>
      </c>
      <c r="H62" s="20" t="n">
        <v>0.06332653000000001</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89.91414186</v>
      </c>
      <c r="F63" s="20" t="n">
        <v>0.07879251</v>
      </c>
      <c r="G63" s="18" t="n">
        <v>1.60260241</v>
      </c>
      <c r="H63" s="20" t="n">
        <v>0.0347498</v>
      </c>
      <c r="I63" s="18" t="n">
        <v>0</v>
      </c>
      <c r="J63" s="20" t="n">
        <v>0</v>
      </c>
      <c r="K63" s="18" t="s">
        <v>404</v>
      </c>
      <c r="L63" s="20" t="s">
        <v>404</v>
      </c>
      <c r="M63" s="18" t="n">
        <v>0</v>
      </c>
      <c r="N63" s="20" t="n">
        <v>0</v>
      </c>
      <c r="O63" s="18" t="n">
        <v>0</v>
      </c>
      <c r="P63" s="20" t="n">
        <v>0</v>
      </c>
      <c r="Q63" s="18" t="n">
        <v>8.48325573</v>
      </c>
      <c r="R63" s="20" t="n">
        <v>0.07709531999999999</v>
      </c>
    </row>
    <row r="64" spans="1:18">
      <c r="A64" s="15" t="s">
        <v>461</v>
      </c>
      <c r="B64" s="17" t="n">
        <v>3634</v>
      </c>
      <c r="C64" s="18">
        <f>(27.0/B64*100)</f>
        <v/>
      </c>
      <c r="D64" s="19" t="n">
        <v>3607</v>
      </c>
      <c r="E64" s="18" t="n">
        <v>59.60329426</v>
      </c>
      <c r="F64" s="20" t="n">
        <v>0.12306882</v>
      </c>
      <c r="G64" s="18" t="n">
        <v>40.39670574</v>
      </c>
      <c r="H64" s="20" t="n">
        <v>0.12306882</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89.87774686</v>
      </c>
      <c r="F65" s="20" t="n">
        <v>1.78086013</v>
      </c>
      <c r="G65" s="18" t="n">
        <v>10.12225314</v>
      </c>
      <c r="H65" s="20" t="n">
        <v>1.78086013</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91.10021836</v>
      </c>
      <c r="F66" s="20" t="n">
        <v>0.08015549</v>
      </c>
      <c r="G66" s="18" t="n">
        <v>8.89978164</v>
      </c>
      <c r="H66" s="20" t="n">
        <v>0.08015549</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73.0205411</v>
      </c>
      <c r="F67" s="20" t="n">
        <v>2.33864352</v>
      </c>
      <c r="G67" s="18" t="n">
        <v>25.82201206</v>
      </c>
      <c r="H67" s="20" t="n">
        <v>2.36334866</v>
      </c>
      <c r="I67" s="18" t="n">
        <v>0</v>
      </c>
      <c r="J67" s="20" t="n">
        <v>0</v>
      </c>
      <c r="K67" s="18" t="s">
        <v>404</v>
      </c>
      <c r="L67" s="20" t="s">
        <v>404</v>
      </c>
      <c r="M67" s="18" t="n">
        <v>0</v>
      </c>
      <c r="N67" s="20" t="n">
        <v>0</v>
      </c>
      <c r="O67" s="18" t="n">
        <v>0</v>
      </c>
      <c r="P67" s="20" t="n">
        <v>0</v>
      </c>
      <c r="Q67" s="18" t="n">
        <v>1.15744684</v>
      </c>
      <c r="R67" s="20" t="n">
        <v>0.61218825</v>
      </c>
    </row>
    <row r="68" spans="1:18">
      <c r="A68" s="15" t="s">
        <v>465</v>
      </c>
      <c r="B68" s="17" t="n">
        <v>12083</v>
      </c>
      <c r="C68" s="18">
        <f>(0.0/B68*100)</f>
        <v/>
      </c>
      <c r="D68" s="19" t="n">
        <v>12083</v>
      </c>
      <c r="E68" s="18" t="n">
        <v>68.19729839999999</v>
      </c>
      <c r="F68" s="20" t="n">
        <v>0.09673735999999999</v>
      </c>
      <c r="G68" s="18" t="n">
        <v>31.07189605</v>
      </c>
      <c r="H68" s="20" t="n">
        <v>0.0989652</v>
      </c>
      <c r="I68" s="18" t="n">
        <v>0</v>
      </c>
      <c r="J68" s="20" t="n">
        <v>0</v>
      </c>
      <c r="K68" s="18" t="s">
        <v>404</v>
      </c>
      <c r="L68" s="20" t="s">
        <v>404</v>
      </c>
      <c r="M68" s="18" t="n">
        <v>0</v>
      </c>
      <c r="N68" s="20" t="n">
        <v>0</v>
      </c>
      <c r="O68" s="18" t="n">
        <v>0</v>
      </c>
      <c r="P68" s="20" t="n">
        <v>0</v>
      </c>
      <c r="Q68" s="18" t="n">
        <v>0.73080554</v>
      </c>
      <c r="R68" s="20" t="n">
        <v>0.02197892</v>
      </c>
    </row>
    <row r="69" spans="1:18">
      <c r="A69" s="15" t="s">
        <v>466</v>
      </c>
      <c r="B69" s="17" t="n">
        <v>4876</v>
      </c>
      <c r="C69" s="18">
        <f>(0.0/B69*100)</f>
        <v/>
      </c>
      <c r="D69" s="19" t="n">
        <v>4876</v>
      </c>
      <c r="E69" s="18" t="n">
        <v>97.3135959</v>
      </c>
      <c r="F69" s="20" t="n">
        <v>1.210207</v>
      </c>
      <c r="G69" s="18" t="n">
        <v>2.6864041</v>
      </c>
      <c r="H69" s="20" t="n">
        <v>1.210207</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97.44325237</v>
      </c>
      <c r="F70" s="20" t="n">
        <v>1.58824916</v>
      </c>
      <c r="G70" s="18" t="n">
        <v>1.98177223</v>
      </c>
      <c r="H70" s="20" t="n">
        <v>1.3602055</v>
      </c>
      <c r="I70" s="18" t="n">
        <v>0</v>
      </c>
      <c r="J70" s="20" t="n">
        <v>0</v>
      </c>
      <c r="K70" s="18" t="s">
        <v>404</v>
      </c>
      <c r="L70" s="20" t="s">
        <v>404</v>
      </c>
      <c r="M70" s="18" t="n">
        <v>0</v>
      </c>
      <c r="N70" s="20" t="n">
        <v>0</v>
      </c>
      <c r="O70" s="18" t="n">
        <v>0</v>
      </c>
      <c r="P70" s="20" t="n">
        <v>0</v>
      </c>
      <c r="Q70" s="18" t="n">
        <v>0.5749754</v>
      </c>
      <c r="R70" s="20" t="n">
        <v>0.81337633</v>
      </c>
    </row>
    <row r="71" spans="1:18">
      <c r="A71" s="15" t="s">
        <v>468</v>
      </c>
      <c r="B71" s="17" t="n">
        <v>6115</v>
      </c>
      <c r="C71" s="18">
        <f>(0.0/B71*100)</f>
        <v/>
      </c>
      <c r="D71" s="19" t="n">
        <v>6115</v>
      </c>
      <c r="E71" s="18" t="n">
        <v>46.48130317</v>
      </c>
      <c r="F71" s="20" t="n">
        <v>1.45942719</v>
      </c>
      <c r="G71" s="18" t="n">
        <v>51.62995966</v>
      </c>
      <c r="H71" s="20" t="n">
        <v>0.98514761</v>
      </c>
      <c r="I71" s="18" t="n">
        <v>0</v>
      </c>
      <c r="J71" s="20" t="n">
        <v>0</v>
      </c>
      <c r="K71" s="18" t="s">
        <v>404</v>
      </c>
      <c r="L71" s="20" t="s">
        <v>404</v>
      </c>
      <c r="M71" s="18" t="n">
        <v>0</v>
      </c>
      <c r="N71" s="20" t="n">
        <v>0</v>
      </c>
      <c r="O71" s="18" t="n">
        <v>0</v>
      </c>
      <c r="P71" s="20" t="n">
        <v>0</v>
      </c>
      <c r="Q71" s="18" t="n">
        <v>1.88873717</v>
      </c>
      <c r="R71" s="20" t="n">
        <v>1.46851121</v>
      </c>
    </row>
    <row r="72" spans="1:18">
      <c r="A72" s="15" t="s">
        <v>469</v>
      </c>
      <c r="B72" s="17" t="n">
        <v>7708</v>
      </c>
      <c r="C72" s="18">
        <f>(0.0/B72*100)</f>
        <v/>
      </c>
      <c r="D72" s="19" t="n">
        <v>7708</v>
      </c>
      <c r="E72" s="18" t="n">
        <v>83.22864764000001</v>
      </c>
      <c r="F72" s="20" t="n">
        <v>2.79122143</v>
      </c>
      <c r="G72" s="18" t="n">
        <v>15.83878197</v>
      </c>
      <c r="H72" s="20" t="n">
        <v>2.7032649</v>
      </c>
      <c r="I72" s="18" t="n">
        <v>0</v>
      </c>
      <c r="J72" s="20" t="n">
        <v>0</v>
      </c>
      <c r="K72" s="18" t="s">
        <v>404</v>
      </c>
      <c r="L72" s="20" t="s">
        <v>404</v>
      </c>
      <c r="M72" s="18" t="n">
        <v>0</v>
      </c>
      <c r="N72" s="20" t="n">
        <v>0</v>
      </c>
      <c r="O72" s="18" t="n">
        <v>0</v>
      </c>
      <c r="P72" s="20" t="n">
        <v>0</v>
      </c>
      <c r="Q72" s="18" t="n">
        <v>0.93257038</v>
      </c>
      <c r="R72" s="20" t="n">
        <v>0.69235351</v>
      </c>
    </row>
    <row r="73" spans="1:18">
      <c r="A73" s="15" t="s">
        <v>470</v>
      </c>
      <c r="B73" s="17" t="n">
        <v>8249</v>
      </c>
      <c r="C73" s="18">
        <f>(0.0/B73*100)</f>
        <v/>
      </c>
      <c r="D73" s="19" t="n">
        <v>8249</v>
      </c>
      <c r="E73" s="18" t="n">
        <v>92.57265541</v>
      </c>
      <c r="F73" s="20" t="n">
        <v>1.97744802</v>
      </c>
      <c r="G73" s="18" t="n">
        <v>5.011621</v>
      </c>
      <c r="H73" s="20" t="n">
        <v>1.57846763</v>
      </c>
      <c r="I73" s="18" t="n">
        <v>0</v>
      </c>
      <c r="J73" s="20" t="n">
        <v>0</v>
      </c>
      <c r="K73" s="18" t="s">
        <v>404</v>
      </c>
      <c r="L73" s="20" t="s">
        <v>404</v>
      </c>
      <c r="M73" s="18" t="n">
        <v>0</v>
      </c>
      <c r="N73" s="20" t="n">
        <v>0</v>
      </c>
      <c r="O73" s="18" t="n">
        <v>0</v>
      </c>
      <c r="P73" s="20" t="n">
        <v>0</v>
      </c>
      <c r="Q73" s="18" t="n">
        <v>2.41572359</v>
      </c>
      <c r="R73" s="20" t="n">
        <v>1.17926303</v>
      </c>
    </row>
    <row r="74" spans="1:18">
      <c r="A74" s="15" t="s">
        <v>471</v>
      </c>
      <c r="B74" s="17" t="n">
        <v>4692</v>
      </c>
      <c r="C74" s="18">
        <f>(484.0/B74*100)</f>
        <v/>
      </c>
      <c r="D74" s="19" t="n">
        <v>4208</v>
      </c>
      <c r="E74" s="18" t="n">
        <v>65.8229122</v>
      </c>
      <c r="F74" s="20" t="n">
        <v>0.25558341</v>
      </c>
      <c r="G74" s="18" t="n">
        <v>32.34880496</v>
      </c>
      <c r="H74" s="20" t="n">
        <v>0.25720268</v>
      </c>
      <c r="I74" s="18" t="n">
        <v>0</v>
      </c>
      <c r="J74" s="20" t="n">
        <v>0</v>
      </c>
      <c r="K74" s="18" t="s">
        <v>404</v>
      </c>
      <c r="L74" s="20" t="s">
        <v>404</v>
      </c>
      <c r="M74" s="18" t="n">
        <v>0</v>
      </c>
      <c r="N74" s="20" t="n">
        <v>0</v>
      </c>
      <c r="O74" s="18" t="n">
        <v>0</v>
      </c>
      <c r="P74" s="20" t="n">
        <v>0</v>
      </c>
      <c r="Q74" s="18" t="n">
        <v>1.82828283</v>
      </c>
      <c r="R74" s="20" t="n">
        <v>0.06557399999999999</v>
      </c>
    </row>
    <row r="75" spans="1:18">
      <c r="A75" s="15" t="s">
        <v>472</v>
      </c>
      <c r="B75" s="17" t="n">
        <v>5375</v>
      </c>
      <c r="C75" s="18">
        <f>(483.0/B75*100)</f>
        <v/>
      </c>
      <c r="D75" s="19" t="n">
        <v>4892</v>
      </c>
      <c r="E75" s="18" t="n">
        <v>22.30267126</v>
      </c>
      <c r="F75" s="20" t="n">
        <v>3.36244116</v>
      </c>
      <c r="G75" s="18" t="n">
        <v>68.43296225</v>
      </c>
      <c r="H75" s="20" t="n">
        <v>3.99033358</v>
      </c>
      <c r="I75" s="18" t="n">
        <v>0</v>
      </c>
      <c r="J75" s="20" t="n">
        <v>0</v>
      </c>
      <c r="K75" s="18" t="s">
        <v>404</v>
      </c>
      <c r="L75" s="20" t="s">
        <v>404</v>
      </c>
      <c r="M75" s="18" t="n">
        <v>0</v>
      </c>
      <c r="N75" s="20" t="n">
        <v>0</v>
      </c>
      <c r="O75" s="18" t="n">
        <v>0</v>
      </c>
      <c r="P75" s="20" t="n">
        <v>0</v>
      </c>
      <c r="Q75" s="18" t="n">
        <v>9.26436649</v>
      </c>
      <c r="R75" s="20" t="n">
        <v>2.51049174</v>
      </c>
    </row>
    <row r="76" spans="1:18">
      <c r="A76" s="15" t="s">
        <v>473</v>
      </c>
      <c r="B76" s="17" t="n">
        <v>14167</v>
      </c>
      <c r="C76" s="18">
        <f>(1400.0/B76*100)</f>
        <v/>
      </c>
      <c r="D76" s="19" t="n">
        <v>12767</v>
      </c>
      <c r="E76" s="18" t="n">
        <v>76.3136504</v>
      </c>
      <c r="F76" s="20" t="n">
        <v>2.30497822</v>
      </c>
      <c r="G76" s="18" t="n">
        <v>17.00497685</v>
      </c>
      <c r="H76" s="20" t="n">
        <v>1.91593053</v>
      </c>
      <c r="I76" s="18" t="n">
        <v>0</v>
      </c>
      <c r="J76" s="20" t="n">
        <v>0</v>
      </c>
      <c r="K76" s="18" t="s">
        <v>404</v>
      </c>
      <c r="L76" s="20" t="s">
        <v>404</v>
      </c>
      <c r="M76" s="18" t="n">
        <v>0</v>
      </c>
      <c r="N76" s="20" t="n">
        <v>0</v>
      </c>
      <c r="O76" s="18" t="n">
        <v>0</v>
      </c>
      <c r="P76" s="20" t="n">
        <v>0</v>
      </c>
      <c r="Q76" s="18" t="n">
        <v>6.68137276</v>
      </c>
      <c r="R76" s="20" t="n">
        <v>1.52395756</v>
      </c>
    </row>
    <row r="77" spans="1:18">
      <c r="A77" s="15" t="s">
        <v>474</v>
      </c>
      <c r="B77" s="17" t="n">
        <v>6062</v>
      </c>
      <c r="C77" s="18">
        <f>(0.0/B77*100)</f>
        <v/>
      </c>
      <c r="D77" s="19" t="n">
        <v>6062</v>
      </c>
      <c r="E77" s="18" t="n">
        <v>33.97340668</v>
      </c>
      <c r="F77" s="20" t="n">
        <v>2.57918281</v>
      </c>
      <c r="G77" s="18" t="n">
        <v>66.02659332</v>
      </c>
      <c r="H77" s="20" t="n">
        <v>2.57918281</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92.59254909000001</v>
      </c>
      <c r="F78" s="20" t="n">
        <v>2.78682224</v>
      </c>
      <c r="G78" s="18" t="n">
        <v>6.20762574</v>
      </c>
      <c r="H78" s="20" t="n">
        <v>2.68251685</v>
      </c>
      <c r="I78" s="18" t="n">
        <v>0</v>
      </c>
      <c r="J78" s="20" t="n">
        <v>0</v>
      </c>
      <c r="K78" s="18" t="s">
        <v>404</v>
      </c>
      <c r="L78" s="20" t="s">
        <v>404</v>
      </c>
      <c r="M78" s="18" t="n">
        <v>0</v>
      </c>
      <c r="N78" s="20" t="n">
        <v>0</v>
      </c>
      <c r="O78" s="18" t="n">
        <v>0</v>
      </c>
      <c r="P78" s="20" t="n">
        <v>0</v>
      </c>
      <c r="Q78" s="18" t="n">
        <v>1.19982517</v>
      </c>
      <c r="R78" s="20" t="n">
        <v>0.84342578</v>
      </c>
    </row>
    <row customHeight="1" ht="25" r="79" spans="1:18">
      <c r="A79" s="15" t="s">
        <v>476</v>
      </c>
      <c r="B79" s="17" t="n">
        <v>1657</v>
      </c>
      <c r="C79" s="18">
        <f>(21.0/B79*100)</f>
        <v/>
      </c>
      <c r="D79" s="19" t="n">
        <v>1636</v>
      </c>
      <c r="E79" s="18" t="n">
        <v>43.87966345</v>
      </c>
      <c r="F79" s="20" t="n">
        <v>7.46465219</v>
      </c>
      <c r="G79" s="18" t="n">
        <v>56.12033655</v>
      </c>
      <c r="H79" s="20" t="n">
        <v>7.46465219</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80.59383081</v>
      </c>
      <c r="F80" s="20" t="n">
        <v>2.79981964</v>
      </c>
      <c r="G80" s="18" t="n">
        <v>19.40616919</v>
      </c>
      <c r="H80" s="20" t="n">
        <v>2.79981964</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67.06222671</v>
      </c>
      <c r="F81" s="20" t="n">
        <v>3.68724137</v>
      </c>
      <c r="G81" s="18" t="n">
        <v>32.91779386</v>
      </c>
      <c r="H81" s="20" t="n">
        <v>3.68715377</v>
      </c>
      <c r="I81" s="18" t="n">
        <v>0</v>
      </c>
      <c r="J81" s="20" t="n">
        <v>0</v>
      </c>
      <c r="K81" s="18" t="s">
        <v>404</v>
      </c>
      <c r="L81" s="20" t="s">
        <v>404</v>
      </c>
      <c r="M81" s="18" t="n">
        <v>0</v>
      </c>
      <c r="N81" s="20" t="n">
        <v>0</v>
      </c>
      <c r="O81" s="18" t="n">
        <v>0</v>
      </c>
      <c r="P81" s="20" t="n">
        <v>0</v>
      </c>
      <c r="Q81" s="18" t="n">
        <v>0.01997943</v>
      </c>
      <c r="R81" s="20" t="n">
        <v>0.00074735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721</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(1604.0/B7*100)</f>
        <v/>
      </c>
      <c r="D7" s="19" t="n">
        <v>12926</v>
      </c>
      <c r="E7" s="18" t="n">
        <v>89.75802283</v>
      </c>
      <c r="F7" s="20" t="n">
        <v>1.20796597</v>
      </c>
      <c r="G7" s="18" t="n">
        <v>7.41901209</v>
      </c>
      <c r="H7" s="20" t="n">
        <v>1.04425978</v>
      </c>
      <c r="I7" s="18" t="n">
        <v>0</v>
      </c>
      <c r="J7" s="20" t="n">
        <v>0</v>
      </c>
      <c r="K7" s="18" t="s">
        <v>404</v>
      </c>
      <c r="L7" s="20" t="s">
        <v>404</v>
      </c>
      <c r="M7" s="18" t="n">
        <v>0</v>
      </c>
      <c r="N7" s="20" t="n">
        <v>0</v>
      </c>
      <c r="O7" s="18" t="n">
        <v>0</v>
      </c>
      <c r="P7" s="20" t="n">
        <v>0</v>
      </c>
      <c r="Q7" s="18" t="n">
        <v>2.82296508</v>
      </c>
      <c r="R7" s="20" t="n">
        <v>0.68807958</v>
      </c>
    </row>
    <row r="8" spans="1:18">
      <c r="A8" s="15" t="s">
        <v>405</v>
      </c>
      <c r="B8" s="17" t="n">
        <v>7007</v>
      </c>
      <c r="C8" s="18">
        <f>(0.0/B8*100)</f>
        <v/>
      </c>
      <c r="D8" s="19" t="n">
        <v>7007</v>
      </c>
      <c r="E8" s="18" t="n">
        <v>64.76831633</v>
      </c>
      <c r="F8" s="20" t="n">
        <v>3.1353321</v>
      </c>
      <c r="G8" s="18" t="n">
        <v>27.81613848</v>
      </c>
      <c r="H8" s="20" t="n">
        <v>3.2715844</v>
      </c>
      <c r="I8" s="18" t="n">
        <v>0</v>
      </c>
      <c r="J8" s="20" t="n">
        <v>0</v>
      </c>
      <c r="K8" s="18" t="s">
        <v>404</v>
      </c>
      <c r="L8" s="20" t="s">
        <v>404</v>
      </c>
      <c r="M8" s="18" t="n">
        <v>0</v>
      </c>
      <c r="N8" s="20" t="n">
        <v>0</v>
      </c>
      <c r="O8" s="18" t="n">
        <v>0</v>
      </c>
      <c r="P8" s="20" t="n">
        <v>0</v>
      </c>
      <c r="Q8" s="18" t="n">
        <v>7.41554518</v>
      </c>
      <c r="R8" s="20" t="n">
        <v>1.58373599</v>
      </c>
    </row>
    <row r="9" spans="1:18">
      <c r="A9" s="15" t="s">
        <v>406</v>
      </c>
      <c r="B9" s="17" t="n">
        <v>9651</v>
      </c>
      <c r="C9" s="18">
        <f>(200.0/B9*100)</f>
        <v/>
      </c>
      <c r="D9" s="19" t="n">
        <v>9451</v>
      </c>
      <c r="E9" s="18" t="n">
        <v>57.967669</v>
      </c>
      <c r="F9" s="20" t="n">
        <v>3.17689625</v>
      </c>
      <c r="G9" s="18" t="n">
        <v>33.93485548</v>
      </c>
      <c r="H9" s="20" t="n">
        <v>2.93806664</v>
      </c>
      <c r="I9" s="18" t="n">
        <v>0</v>
      </c>
      <c r="J9" s="20" t="n">
        <v>0</v>
      </c>
      <c r="K9" s="18" t="s">
        <v>404</v>
      </c>
      <c r="L9" s="20" t="s">
        <v>404</v>
      </c>
      <c r="M9" s="18" t="n">
        <v>0</v>
      </c>
      <c r="N9" s="20" t="n">
        <v>0</v>
      </c>
      <c r="O9" s="18" t="n">
        <v>0</v>
      </c>
      <c r="P9" s="20" t="n">
        <v>0</v>
      </c>
      <c r="Q9" s="18" t="n">
        <v>8.097475510000001</v>
      </c>
      <c r="R9" s="20" t="n">
        <v>1.98136833</v>
      </c>
    </row>
    <row r="10" spans="1:18">
      <c r="A10" s="15" t="s">
        <v>407</v>
      </c>
      <c r="B10" s="17" t="n">
        <v>20058</v>
      </c>
      <c r="C10" s="18">
        <f>(3134.0/B10*100)</f>
        <v/>
      </c>
      <c r="D10" s="19" t="n">
        <v>16924</v>
      </c>
      <c r="E10" s="18" t="n">
        <v>88.97730292</v>
      </c>
      <c r="F10" s="20" t="n">
        <v>1.45500734</v>
      </c>
      <c r="G10" s="18" t="n">
        <v>10.06169007</v>
      </c>
      <c r="H10" s="20" t="n">
        <v>1.4066518</v>
      </c>
      <c r="I10" s="18" t="n">
        <v>0</v>
      </c>
      <c r="J10" s="20" t="n">
        <v>0</v>
      </c>
      <c r="K10" s="18" t="s">
        <v>404</v>
      </c>
      <c r="L10" s="20" t="s">
        <v>404</v>
      </c>
      <c r="M10" s="18" t="n">
        <v>0</v>
      </c>
      <c r="N10" s="20" t="n">
        <v>0</v>
      </c>
      <c r="O10" s="18" t="n">
        <v>0</v>
      </c>
      <c r="P10" s="20" t="n">
        <v>0</v>
      </c>
      <c r="Q10" s="18" t="n">
        <v>0.96100701</v>
      </c>
      <c r="R10" s="20" t="n">
        <v>0.37705133</v>
      </c>
    </row>
    <row r="11" spans="1:18">
      <c r="A11" s="15" t="s">
        <v>408</v>
      </c>
      <c r="B11" s="17" t="n">
        <v>7053</v>
      </c>
      <c r="C11" s="18">
        <f>(212.0/B11*100)</f>
        <v/>
      </c>
      <c r="D11" s="19" t="n">
        <v>6841</v>
      </c>
      <c r="E11" s="18" t="n">
        <v>91.24660745</v>
      </c>
      <c r="F11" s="20" t="n">
        <v>2.10408762</v>
      </c>
      <c r="G11" s="18" t="n">
        <v>4.43661421</v>
      </c>
      <c r="H11" s="20" t="n">
        <v>1.56415095</v>
      </c>
      <c r="I11" s="18" t="n">
        <v>0</v>
      </c>
      <c r="J11" s="20" t="n">
        <v>0</v>
      </c>
      <c r="K11" s="18" t="s">
        <v>404</v>
      </c>
      <c r="L11" s="20" t="s">
        <v>404</v>
      </c>
      <c r="M11" s="18" t="n">
        <v>0</v>
      </c>
      <c r="N11" s="20" t="n">
        <v>0</v>
      </c>
      <c r="O11" s="18" t="n">
        <v>0</v>
      </c>
      <c r="P11" s="20" t="n">
        <v>0</v>
      </c>
      <c r="Q11" s="18" t="n">
        <v>4.31677834</v>
      </c>
      <c r="R11" s="20" t="n">
        <v>1.82812597</v>
      </c>
    </row>
    <row r="12" spans="1:18">
      <c r="A12" s="15" t="s">
        <v>409</v>
      </c>
      <c r="B12" s="17" t="n">
        <v>6894</v>
      </c>
      <c r="C12" s="18">
        <f>(106.0/B12*100)</f>
        <v/>
      </c>
      <c r="D12" s="19" t="n">
        <v>6788</v>
      </c>
      <c r="E12" s="18" t="n">
        <v>85.17858998</v>
      </c>
      <c r="F12" s="20" t="n">
        <v>2.0622332</v>
      </c>
      <c r="G12" s="18" t="n">
        <v>13.82995691</v>
      </c>
      <c r="H12" s="20" t="n">
        <v>2.08346677</v>
      </c>
      <c r="I12" s="18" t="n">
        <v>0</v>
      </c>
      <c r="J12" s="20" t="n">
        <v>0</v>
      </c>
      <c r="K12" s="18" t="s">
        <v>404</v>
      </c>
      <c r="L12" s="20" t="s">
        <v>404</v>
      </c>
      <c r="M12" s="18" t="n">
        <v>0</v>
      </c>
      <c r="N12" s="20" t="n">
        <v>0</v>
      </c>
      <c r="O12" s="18" t="n">
        <v>0</v>
      </c>
      <c r="P12" s="20" t="n">
        <v>0</v>
      </c>
      <c r="Q12" s="18" t="n">
        <v>0.99145311</v>
      </c>
      <c r="R12" s="20" t="n">
        <v>0.68508273</v>
      </c>
    </row>
    <row r="13" spans="1:18">
      <c r="A13" s="15" t="s">
        <v>410</v>
      </c>
      <c r="B13" s="17" t="n">
        <v>7161</v>
      </c>
      <c r="C13" s="18">
        <f>(1175.0/B13*100)</f>
        <v/>
      </c>
      <c r="D13" s="19" t="n">
        <v>5986</v>
      </c>
      <c r="E13" s="18" t="n">
        <v>83.06818226</v>
      </c>
      <c r="F13" s="20" t="n">
        <v>2.69189685</v>
      </c>
      <c r="G13" s="18" t="n">
        <v>11.23246272</v>
      </c>
      <c r="H13" s="20" t="n">
        <v>2.32495992</v>
      </c>
      <c r="I13" s="18" t="n">
        <v>0</v>
      </c>
      <c r="J13" s="20" t="n">
        <v>0</v>
      </c>
      <c r="K13" s="18" t="s">
        <v>404</v>
      </c>
      <c r="L13" s="20" t="s">
        <v>404</v>
      </c>
      <c r="M13" s="18" t="n">
        <v>0</v>
      </c>
      <c r="N13" s="20" t="n">
        <v>0</v>
      </c>
      <c r="O13" s="18" t="n">
        <v>0</v>
      </c>
      <c r="P13" s="20" t="n">
        <v>0</v>
      </c>
      <c r="Q13" s="18" t="n">
        <v>5.69935502</v>
      </c>
      <c r="R13" s="20" t="n">
        <v>1.57556057</v>
      </c>
    </row>
    <row r="14" spans="1:18">
      <c r="A14" s="15" t="s">
        <v>411</v>
      </c>
      <c r="B14" s="17" t="n">
        <v>5587</v>
      </c>
      <c r="C14" s="18">
        <f>(0.0/B14*100)</f>
        <v/>
      </c>
      <c r="D14" s="19" t="n">
        <v>5587</v>
      </c>
      <c r="E14" s="18" t="n">
        <v>91.42991522</v>
      </c>
      <c r="F14" s="20" t="n">
        <v>1.68352131</v>
      </c>
      <c r="G14" s="18" t="n">
        <v>7.64027488</v>
      </c>
      <c r="H14" s="20" t="n">
        <v>1.56719166</v>
      </c>
      <c r="I14" s="18" t="n">
        <v>0</v>
      </c>
      <c r="J14" s="20" t="n">
        <v>0</v>
      </c>
      <c r="K14" s="18" t="s">
        <v>404</v>
      </c>
      <c r="L14" s="20" t="s">
        <v>404</v>
      </c>
      <c r="M14" s="18" t="n">
        <v>0</v>
      </c>
      <c r="N14" s="20" t="n">
        <v>0</v>
      </c>
      <c r="O14" s="18" t="n">
        <v>0</v>
      </c>
      <c r="P14" s="20" t="n">
        <v>0</v>
      </c>
      <c r="Q14" s="18" t="n">
        <v>0.9298099</v>
      </c>
      <c r="R14" s="20" t="n">
        <v>0.63015283</v>
      </c>
    </row>
    <row r="15" spans="1:18">
      <c r="A15" s="15" t="s">
        <v>412</v>
      </c>
      <c r="B15" s="17" t="n">
        <v>5882</v>
      </c>
      <c r="C15" s="18">
        <f>(0.0/B15*100)</f>
        <v/>
      </c>
      <c r="D15" s="19" t="n">
        <v>5882</v>
      </c>
      <c r="E15" s="18" t="n">
        <v>89.30043136</v>
      </c>
      <c r="F15" s="20" t="n">
        <v>2.40546024</v>
      </c>
      <c r="G15" s="18" t="n">
        <v>7.26828507</v>
      </c>
      <c r="H15" s="20" t="n">
        <v>2.16640988</v>
      </c>
      <c r="I15" s="18" t="n">
        <v>0</v>
      </c>
      <c r="J15" s="20" t="n">
        <v>0</v>
      </c>
      <c r="K15" s="18" t="s">
        <v>404</v>
      </c>
      <c r="L15" s="20" t="s">
        <v>404</v>
      </c>
      <c r="M15" s="18" t="n">
        <v>0</v>
      </c>
      <c r="N15" s="20" t="n">
        <v>0</v>
      </c>
      <c r="O15" s="18" t="n">
        <v>0</v>
      </c>
      <c r="P15" s="20" t="n">
        <v>0</v>
      </c>
      <c r="Q15" s="18" t="n">
        <v>3.43128357</v>
      </c>
      <c r="R15" s="20" t="n">
        <v>1.08558224</v>
      </c>
    </row>
    <row r="16" spans="1:18">
      <c r="A16" s="15" t="s">
        <v>413</v>
      </c>
      <c r="B16" s="17" t="n">
        <v>6108</v>
      </c>
      <c r="C16" s="18">
        <f>(0.0/B16*100)</f>
        <v/>
      </c>
      <c r="D16" s="19" t="n">
        <v>6108</v>
      </c>
      <c r="E16" s="18" t="n">
        <v>0</v>
      </c>
      <c r="F16" s="20" t="n">
        <v>0</v>
      </c>
      <c r="G16" s="18" t="n">
        <v>0</v>
      </c>
      <c r="H16" s="20" t="n">
        <v>0</v>
      </c>
      <c r="I16" s="18" t="n">
        <v>0</v>
      </c>
      <c r="J16" s="20" t="n">
        <v>0</v>
      </c>
      <c r="K16" s="18" t="s">
        <v>404</v>
      </c>
      <c r="L16" s="20" t="s">
        <v>404</v>
      </c>
      <c r="M16" s="18" t="n">
        <v>100</v>
      </c>
      <c r="N16" s="20" t="n">
        <v>0</v>
      </c>
      <c r="O16" s="18" t="n">
        <v>0</v>
      </c>
      <c r="P16" s="20" t="n">
        <v>0</v>
      </c>
      <c r="Q16" s="18" t="n">
        <v>0</v>
      </c>
      <c r="R16" s="20" t="n">
        <v>0</v>
      </c>
    </row>
    <row r="17" spans="1:18">
      <c r="A17" s="15" t="s">
        <v>414</v>
      </c>
      <c r="B17" s="17" t="n">
        <v>6504</v>
      </c>
      <c r="C17" s="18">
        <f>(1325.0/B17*100)</f>
        <v/>
      </c>
      <c r="D17" s="19" t="n">
        <v>5179</v>
      </c>
      <c r="E17" s="18" t="n">
        <v>79.5994638</v>
      </c>
      <c r="F17" s="20" t="n">
        <v>2.86539593</v>
      </c>
      <c r="G17" s="18" t="n">
        <v>11.88706716</v>
      </c>
      <c r="H17" s="20" t="n">
        <v>2.37291597</v>
      </c>
      <c r="I17" s="18" t="n">
        <v>0</v>
      </c>
      <c r="J17" s="20" t="n">
        <v>0</v>
      </c>
      <c r="K17" s="18" t="s">
        <v>404</v>
      </c>
      <c r="L17" s="20" t="s">
        <v>404</v>
      </c>
      <c r="M17" s="18" t="n">
        <v>0</v>
      </c>
      <c r="N17" s="20" t="n">
        <v>0</v>
      </c>
      <c r="O17" s="18" t="n">
        <v>0</v>
      </c>
      <c r="P17" s="20" t="n">
        <v>0</v>
      </c>
      <c r="Q17" s="18" t="n">
        <v>8.51346904</v>
      </c>
      <c r="R17" s="20" t="n">
        <v>1.88047526</v>
      </c>
    </row>
    <row r="18" spans="1:18">
      <c r="A18" s="15" t="s">
        <v>415</v>
      </c>
      <c r="B18" s="17" t="n">
        <v>5532</v>
      </c>
      <c r="C18" s="18">
        <f>(0.0/B18*100)</f>
        <v/>
      </c>
      <c r="D18" s="19" t="n">
        <v>5532</v>
      </c>
      <c r="E18" s="18" t="n">
        <v>89.93493439</v>
      </c>
      <c r="F18" s="20" t="n">
        <v>2.15352196</v>
      </c>
      <c r="G18" s="18" t="n">
        <v>9.30567634</v>
      </c>
      <c r="H18" s="20" t="n">
        <v>2.13582163</v>
      </c>
      <c r="I18" s="18" t="n">
        <v>0</v>
      </c>
      <c r="J18" s="20" t="n">
        <v>0</v>
      </c>
      <c r="K18" s="18" t="s">
        <v>404</v>
      </c>
      <c r="L18" s="20" t="s">
        <v>404</v>
      </c>
      <c r="M18" s="18" t="n">
        <v>0</v>
      </c>
      <c r="N18" s="20" t="n">
        <v>0</v>
      </c>
      <c r="O18" s="18" t="n">
        <v>0</v>
      </c>
      <c r="P18" s="20" t="n">
        <v>0</v>
      </c>
      <c r="Q18" s="18" t="n">
        <v>0.7593892800000001</v>
      </c>
      <c r="R18" s="20" t="n">
        <v>0.51967513</v>
      </c>
    </row>
    <row r="19" spans="1:18">
      <c r="A19" s="15" t="s">
        <v>416</v>
      </c>
      <c r="B19" s="17" t="n">
        <v>5658</v>
      </c>
      <c r="C19" s="18">
        <f>(327.0/B19*100)</f>
        <v/>
      </c>
      <c r="D19" s="19" t="n">
        <v>5331</v>
      </c>
      <c r="E19" s="18" t="n">
        <v>78.64843137</v>
      </c>
      <c r="F19" s="20" t="n">
        <v>2.62076779</v>
      </c>
      <c r="G19" s="18" t="n">
        <v>18.63923379</v>
      </c>
      <c r="H19" s="20" t="n">
        <v>2.69233237</v>
      </c>
      <c r="I19" s="18" t="n">
        <v>0</v>
      </c>
      <c r="J19" s="20" t="n">
        <v>0</v>
      </c>
      <c r="K19" s="18" t="s">
        <v>404</v>
      </c>
      <c r="L19" s="20" t="s">
        <v>404</v>
      </c>
      <c r="M19" s="18" t="n">
        <v>0</v>
      </c>
      <c r="N19" s="20" t="n">
        <v>0</v>
      </c>
      <c r="O19" s="18" t="n">
        <v>0</v>
      </c>
      <c r="P19" s="20" t="n">
        <v>0</v>
      </c>
      <c r="Q19" s="18" t="n">
        <v>2.71233484</v>
      </c>
      <c r="R19" s="20" t="n">
        <v>1.09272309</v>
      </c>
    </row>
    <row r="20" spans="1:18">
      <c r="A20" s="15" t="s">
        <v>417</v>
      </c>
      <c r="B20" s="17" t="n">
        <v>3371</v>
      </c>
      <c r="C20" s="18">
        <f>(24.0/B20*100)</f>
        <v/>
      </c>
      <c r="D20" s="19" t="n">
        <v>3347</v>
      </c>
      <c r="E20" s="18" t="n">
        <v>92.66779317</v>
      </c>
      <c r="F20" s="20" t="n">
        <v>0.16358358</v>
      </c>
      <c r="G20" s="18" t="n">
        <v>4.43530156</v>
      </c>
      <c r="H20" s="20" t="n">
        <v>0.11608672</v>
      </c>
      <c r="I20" s="18" t="n">
        <v>0</v>
      </c>
      <c r="J20" s="20" t="n">
        <v>0</v>
      </c>
      <c r="K20" s="18" t="s">
        <v>404</v>
      </c>
      <c r="L20" s="20" t="s">
        <v>404</v>
      </c>
      <c r="M20" s="18" t="n">
        <v>0</v>
      </c>
      <c r="N20" s="20" t="n">
        <v>0</v>
      </c>
      <c r="O20" s="18" t="n">
        <v>0</v>
      </c>
      <c r="P20" s="20" t="n">
        <v>0</v>
      </c>
      <c r="Q20" s="18" t="n">
        <v>2.89690527</v>
      </c>
      <c r="R20" s="20" t="n">
        <v>0.12982458</v>
      </c>
    </row>
    <row r="21" spans="1:18">
      <c r="A21" s="15" t="s">
        <v>418</v>
      </c>
      <c r="B21" s="17" t="n">
        <v>5741</v>
      </c>
      <c r="C21" s="18">
        <f>(0.0/B21*100)</f>
        <v/>
      </c>
      <c r="D21" s="19" t="n">
        <v>5741</v>
      </c>
      <c r="E21" s="18" t="n">
        <v>85.37605411</v>
      </c>
      <c r="F21" s="20" t="n">
        <v>2.9456962</v>
      </c>
      <c r="G21" s="18" t="n">
        <v>5.64384064</v>
      </c>
      <c r="H21" s="20" t="n">
        <v>1.90052554</v>
      </c>
      <c r="I21" s="18" t="n">
        <v>0</v>
      </c>
      <c r="J21" s="20" t="n">
        <v>0</v>
      </c>
      <c r="K21" s="18" t="s">
        <v>404</v>
      </c>
      <c r="L21" s="20" t="s">
        <v>404</v>
      </c>
      <c r="M21" s="18" t="n">
        <v>0</v>
      </c>
      <c r="N21" s="20" t="n">
        <v>0</v>
      </c>
      <c r="O21" s="18" t="n">
        <v>0</v>
      </c>
      <c r="P21" s="20" t="n">
        <v>0</v>
      </c>
      <c r="Q21" s="18" t="n">
        <v>8.980105249999999</v>
      </c>
      <c r="R21" s="20" t="n">
        <v>2.42239231</v>
      </c>
    </row>
    <row r="22" spans="1:18">
      <c r="A22" s="15" t="s">
        <v>419</v>
      </c>
      <c r="B22" s="17" t="n">
        <v>6598</v>
      </c>
      <c r="C22" s="18">
        <f>(0.0/B22*100)</f>
        <v/>
      </c>
      <c r="D22" s="19" t="n">
        <v>6598</v>
      </c>
      <c r="E22" s="18" t="n">
        <v>80.69173049</v>
      </c>
      <c r="F22" s="20" t="n">
        <v>3.03169889</v>
      </c>
      <c r="G22" s="18" t="n">
        <v>16.43803365</v>
      </c>
      <c r="H22" s="20" t="n">
        <v>3.18419547</v>
      </c>
      <c r="I22" s="18" t="n">
        <v>0</v>
      </c>
      <c r="J22" s="20" t="n">
        <v>0</v>
      </c>
      <c r="K22" s="18" t="s">
        <v>404</v>
      </c>
      <c r="L22" s="20" t="s">
        <v>404</v>
      </c>
      <c r="M22" s="18" t="n">
        <v>0</v>
      </c>
      <c r="N22" s="20" t="n">
        <v>0</v>
      </c>
      <c r="O22" s="18" t="n">
        <v>0</v>
      </c>
      <c r="P22" s="20" t="n">
        <v>0</v>
      </c>
      <c r="Q22" s="18" t="n">
        <v>2.87023586</v>
      </c>
      <c r="R22" s="20" t="n">
        <v>1.45458436</v>
      </c>
    </row>
    <row r="23" spans="1:18">
      <c r="A23" s="15" t="s">
        <v>420</v>
      </c>
      <c r="B23" s="17" t="n">
        <v>11583</v>
      </c>
      <c r="C23" s="18">
        <f>(3194.0/B23*100)</f>
        <v/>
      </c>
      <c r="D23" s="19" t="n">
        <v>8389</v>
      </c>
      <c r="E23" s="18" t="n">
        <v>82.96460690000001</v>
      </c>
      <c r="F23" s="20" t="n">
        <v>2.42637617</v>
      </c>
      <c r="G23" s="18" t="n">
        <v>11.56109425</v>
      </c>
      <c r="H23" s="20" t="n">
        <v>1.82147794</v>
      </c>
      <c r="I23" s="18" t="n">
        <v>0</v>
      </c>
      <c r="J23" s="20" t="n">
        <v>0</v>
      </c>
      <c r="K23" s="18" t="s">
        <v>404</v>
      </c>
      <c r="L23" s="20" t="s">
        <v>404</v>
      </c>
      <c r="M23" s="18" t="n">
        <v>0</v>
      </c>
      <c r="N23" s="20" t="n">
        <v>0</v>
      </c>
      <c r="O23" s="18" t="n">
        <v>0</v>
      </c>
      <c r="P23" s="20" t="n">
        <v>0</v>
      </c>
      <c r="Q23" s="18" t="n">
        <v>5.47429884</v>
      </c>
      <c r="R23" s="20" t="n">
        <v>1.75317156</v>
      </c>
    </row>
    <row r="24" spans="1:18">
      <c r="A24" s="15" t="s">
        <v>421</v>
      </c>
      <c r="B24" s="17" t="n">
        <v>6647</v>
      </c>
      <c r="C24" s="18">
        <f>(0.0/B24*100)</f>
        <v/>
      </c>
      <c r="D24" s="19" t="n">
        <v>6647</v>
      </c>
      <c r="E24" s="18" t="n">
        <v>81.51030464</v>
      </c>
      <c r="F24" s="20" t="n">
        <v>2.95092507</v>
      </c>
      <c r="G24" s="18" t="n">
        <v>18.48969536</v>
      </c>
      <c r="H24" s="20" t="n">
        <v>2.95092507</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93.54149398</v>
      </c>
      <c r="F25" s="20" t="n">
        <v>1.97317942</v>
      </c>
      <c r="G25" s="18" t="n">
        <v>6.45850602</v>
      </c>
      <c r="H25" s="20" t="n">
        <v>1.97317942</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94.79159203</v>
      </c>
      <c r="F26" s="20" t="n">
        <v>0.9628327800000001</v>
      </c>
      <c r="G26" s="18" t="n">
        <v>4.19711772</v>
      </c>
      <c r="H26" s="20" t="n">
        <v>0.75287162</v>
      </c>
      <c r="I26" s="18" t="n">
        <v>0</v>
      </c>
      <c r="J26" s="20" t="n">
        <v>0</v>
      </c>
      <c r="K26" s="18" t="s">
        <v>404</v>
      </c>
      <c r="L26" s="20" t="s">
        <v>404</v>
      </c>
      <c r="M26" s="18" t="n">
        <v>0</v>
      </c>
      <c r="N26" s="20" t="n">
        <v>0</v>
      </c>
      <c r="O26" s="18" t="n">
        <v>0</v>
      </c>
      <c r="P26" s="20" t="n">
        <v>0</v>
      </c>
      <c r="Q26" s="18" t="n">
        <v>1.01129025</v>
      </c>
      <c r="R26" s="20" t="n">
        <v>0.60754572</v>
      </c>
    </row>
    <row r="27" spans="1:18">
      <c r="A27" s="15" t="s">
        <v>424</v>
      </c>
      <c r="B27" s="17" t="n">
        <v>5299</v>
      </c>
      <c r="C27" s="18">
        <f>(0.0/B27*100)</f>
        <v/>
      </c>
      <c r="D27" s="19" t="n">
        <v>5299</v>
      </c>
      <c r="E27" s="18" t="n">
        <v>76.28213512000001</v>
      </c>
      <c r="F27" s="20" t="n">
        <v>0.09615153999999999</v>
      </c>
      <c r="G27" s="18" t="n">
        <v>23.71786488</v>
      </c>
      <c r="H27" s="20" t="n">
        <v>0.09615153999999999</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90.40902228</v>
      </c>
      <c r="F28" s="20" t="n">
        <v>1.851882</v>
      </c>
      <c r="G28" s="18" t="n">
        <v>9.41413371</v>
      </c>
      <c r="H28" s="20" t="n">
        <v>1.84374251</v>
      </c>
      <c r="I28" s="18" t="n">
        <v>0</v>
      </c>
      <c r="J28" s="20" t="n">
        <v>0</v>
      </c>
      <c r="K28" s="18" t="s">
        <v>404</v>
      </c>
      <c r="L28" s="20" t="s">
        <v>404</v>
      </c>
      <c r="M28" s="18" t="n">
        <v>0</v>
      </c>
      <c r="N28" s="20" t="n">
        <v>0</v>
      </c>
      <c r="O28" s="18" t="n">
        <v>0</v>
      </c>
      <c r="P28" s="20" t="n">
        <v>0</v>
      </c>
      <c r="Q28" s="18" t="n">
        <v>0.176844</v>
      </c>
      <c r="R28" s="20" t="n">
        <v>0.17689708</v>
      </c>
    </row>
    <row r="29" spans="1:18">
      <c r="A29" s="15" t="s">
        <v>426</v>
      </c>
      <c r="B29" s="17" t="n">
        <v>5385</v>
      </c>
      <c r="C29" s="18">
        <f>(1123.0/B29*100)</f>
        <v/>
      </c>
      <c r="D29" s="19" t="n">
        <v>4262</v>
      </c>
      <c r="E29" s="18" t="n">
        <v>47.01429212</v>
      </c>
      <c r="F29" s="20" t="n">
        <v>4.60273578</v>
      </c>
      <c r="G29" s="18" t="n">
        <v>23.18190014</v>
      </c>
      <c r="H29" s="20" t="n">
        <v>3.9813264</v>
      </c>
      <c r="I29" s="18" t="n">
        <v>0</v>
      </c>
      <c r="J29" s="20" t="n">
        <v>0</v>
      </c>
      <c r="K29" s="18" t="s">
        <v>404</v>
      </c>
      <c r="L29" s="20" t="s">
        <v>404</v>
      </c>
      <c r="M29" s="18" t="n">
        <v>0</v>
      </c>
      <c r="N29" s="20" t="n">
        <v>0</v>
      </c>
      <c r="O29" s="18" t="n">
        <v>0</v>
      </c>
      <c r="P29" s="20" t="n">
        <v>0</v>
      </c>
      <c r="Q29" s="18" t="n">
        <v>29.80380774</v>
      </c>
      <c r="R29" s="20" t="n">
        <v>4.34819172</v>
      </c>
    </row>
    <row r="30" spans="1:18">
      <c r="A30" s="15" t="s">
        <v>427</v>
      </c>
      <c r="B30" s="17" t="n">
        <v>4520</v>
      </c>
      <c r="C30" s="18">
        <f>(1105.0/B30*100)</f>
        <v/>
      </c>
      <c r="D30" s="19" t="n">
        <v>3415</v>
      </c>
      <c r="E30" s="18" t="n">
        <v>91.18745989</v>
      </c>
      <c r="F30" s="20" t="n">
        <v>2.36524776</v>
      </c>
      <c r="G30" s="18" t="n">
        <v>8.81254011</v>
      </c>
      <c r="H30" s="20" t="n">
        <v>2.36524776</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(502.0/B31*100)</f>
        <v/>
      </c>
      <c r="D31" s="19" t="n">
        <v>4954</v>
      </c>
      <c r="E31" s="18" t="n">
        <v>79.63356183</v>
      </c>
      <c r="F31" s="20" t="n">
        <v>2.8125301</v>
      </c>
      <c r="G31" s="18" t="n">
        <v>8.642884219999999</v>
      </c>
      <c r="H31" s="20" t="n">
        <v>2.04927816</v>
      </c>
      <c r="I31" s="18" t="n">
        <v>0</v>
      </c>
      <c r="J31" s="20" t="n">
        <v>0</v>
      </c>
      <c r="K31" s="18" t="s">
        <v>404</v>
      </c>
      <c r="L31" s="20" t="s">
        <v>404</v>
      </c>
      <c r="M31" s="18" t="n">
        <v>0</v>
      </c>
      <c r="N31" s="20" t="n">
        <v>0</v>
      </c>
      <c r="O31" s="18" t="n">
        <v>0</v>
      </c>
      <c r="P31" s="20" t="n">
        <v>0</v>
      </c>
      <c r="Q31" s="18" t="n">
        <v>11.72355395</v>
      </c>
      <c r="R31" s="20" t="n">
        <v>2.2328101</v>
      </c>
    </row>
    <row r="32" spans="1:18">
      <c r="A32" s="15" t="s">
        <v>429</v>
      </c>
      <c r="B32" s="17" t="n">
        <v>4478</v>
      </c>
      <c r="C32" s="18">
        <f>(0.0/B32*100)</f>
        <v/>
      </c>
      <c r="D32" s="19" t="n">
        <v>4478</v>
      </c>
      <c r="E32" s="18" t="n">
        <v>98.63173721</v>
      </c>
      <c r="F32" s="20" t="n">
        <v>0.93407356</v>
      </c>
      <c r="G32" s="18" t="n">
        <v>0.04750184</v>
      </c>
      <c r="H32" s="20" t="n">
        <v>0.04400273</v>
      </c>
      <c r="I32" s="18" t="n">
        <v>0</v>
      </c>
      <c r="J32" s="20" t="n">
        <v>0</v>
      </c>
      <c r="K32" s="18" t="s">
        <v>404</v>
      </c>
      <c r="L32" s="20" t="s">
        <v>404</v>
      </c>
      <c r="M32" s="18" t="n">
        <v>0</v>
      </c>
      <c r="N32" s="20" t="n">
        <v>0</v>
      </c>
      <c r="O32" s="18" t="n">
        <v>0</v>
      </c>
      <c r="P32" s="20" t="n">
        <v>0</v>
      </c>
      <c r="Q32" s="18" t="n">
        <v>1.32076095</v>
      </c>
      <c r="R32" s="20" t="n">
        <v>0.93243075</v>
      </c>
    </row>
    <row r="33" spans="1:18">
      <c r="A33" s="15" t="s">
        <v>430</v>
      </c>
      <c r="B33" s="17" t="n">
        <v>7325</v>
      </c>
      <c r="C33" s="18">
        <f>(29.0/B33*100)</f>
        <v/>
      </c>
      <c r="D33" s="19" t="n">
        <v>7296</v>
      </c>
      <c r="E33" s="18" t="n">
        <v>93.4601155</v>
      </c>
      <c r="F33" s="20" t="n">
        <v>1.98612726</v>
      </c>
      <c r="G33" s="18" t="n">
        <v>6.20966121</v>
      </c>
      <c r="H33" s="20" t="n">
        <v>1.97297529</v>
      </c>
      <c r="I33" s="18" t="n">
        <v>0</v>
      </c>
      <c r="J33" s="20" t="n">
        <v>0</v>
      </c>
      <c r="K33" s="18" t="s">
        <v>404</v>
      </c>
      <c r="L33" s="20" t="s">
        <v>404</v>
      </c>
      <c r="M33" s="18" t="n">
        <v>0</v>
      </c>
      <c r="N33" s="20" t="n">
        <v>0</v>
      </c>
      <c r="O33" s="18" t="n">
        <v>0</v>
      </c>
      <c r="P33" s="20" t="n">
        <v>0</v>
      </c>
      <c r="Q33" s="18" t="n">
        <v>0.33022329</v>
      </c>
      <c r="R33" s="20" t="n">
        <v>0.18073644</v>
      </c>
    </row>
    <row r="34" spans="1:18">
      <c r="A34" s="15" t="s">
        <v>431</v>
      </c>
      <c r="B34" s="17" t="n">
        <v>6350</v>
      </c>
      <c r="C34" s="18">
        <f>(0.0/B34*100)</f>
        <v/>
      </c>
      <c r="D34" s="19" t="n">
        <v>6350</v>
      </c>
      <c r="E34" s="18" t="n">
        <v>82.23803262</v>
      </c>
      <c r="F34" s="20" t="n">
        <v>2.3049828</v>
      </c>
      <c r="G34" s="18" t="n">
        <v>16.17294767</v>
      </c>
      <c r="H34" s="20" t="n">
        <v>2.13926142</v>
      </c>
      <c r="I34" s="18" t="n">
        <v>0</v>
      </c>
      <c r="J34" s="20" t="n">
        <v>0</v>
      </c>
      <c r="K34" s="18" t="s">
        <v>404</v>
      </c>
      <c r="L34" s="20" t="s">
        <v>404</v>
      </c>
      <c r="M34" s="18" t="n">
        <v>0</v>
      </c>
      <c r="N34" s="20" t="n">
        <v>0</v>
      </c>
      <c r="O34" s="18" t="n">
        <v>0</v>
      </c>
      <c r="P34" s="20" t="n">
        <v>0</v>
      </c>
      <c r="Q34" s="18" t="n">
        <v>1.58901971</v>
      </c>
      <c r="R34" s="20" t="n">
        <v>0.92331555</v>
      </c>
    </row>
    <row r="35" spans="1:18">
      <c r="A35" s="15" t="s">
        <v>432</v>
      </c>
      <c r="B35" s="17" t="n">
        <v>6406</v>
      </c>
      <c r="C35" s="18">
        <f>(443.0/B35*100)</f>
        <v/>
      </c>
      <c r="D35" s="19" t="n">
        <v>5963</v>
      </c>
      <c r="E35" s="18" t="n">
        <v>87.12357659</v>
      </c>
      <c r="F35" s="20" t="n">
        <v>0.22189277</v>
      </c>
      <c r="G35" s="18" t="n">
        <v>11.38739754</v>
      </c>
      <c r="H35" s="20" t="n">
        <v>0.21754553</v>
      </c>
      <c r="I35" s="18" t="n">
        <v>0</v>
      </c>
      <c r="J35" s="20" t="n">
        <v>0</v>
      </c>
      <c r="K35" s="18" t="s">
        <v>404</v>
      </c>
      <c r="L35" s="20" t="s">
        <v>404</v>
      </c>
      <c r="M35" s="18" t="n">
        <v>0</v>
      </c>
      <c r="N35" s="20" t="n">
        <v>0</v>
      </c>
      <c r="O35" s="18" t="n">
        <v>0</v>
      </c>
      <c r="P35" s="20" t="n">
        <v>0</v>
      </c>
      <c r="Q35" s="18" t="n">
        <v>1.48902587</v>
      </c>
      <c r="R35" s="20" t="n">
        <v>0.07052596999999999</v>
      </c>
    </row>
    <row r="36" spans="1:18">
      <c r="A36" s="15" t="s">
        <v>433</v>
      </c>
      <c r="B36" s="17" t="n">
        <v>6736</v>
      </c>
      <c r="C36" s="18">
        <f>(10.0/B36*100)</f>
        <v/>
      </c>
      <c r="D36" s="19" t="n">
        <v>6726</v>
      </c>
      <c r="E36" s="18" t="n">
        <v>93.76441294</v>
      </c>
      <c r="F36" s="20" t="n">
        <v>1.63364535</v>
      </c>
      <c r="G36" s="18" t="n">
        <v>5.64405447</v>
      </c>
      <c r="H36" s="20" t="n">
        <v>1.59206859</v>
      </c>
      <c r="I36" s="18" t="n">
        <v>0</v>
      </c>
      <c r="J36" s="20" t="n">
        <v>0</v>
      </c>
      <c r="K36" s="18" t="s">
        <v>404</v>
      </c>
      <c r="L36" s="20" t="s">
        <v>404</v>
      </c>
      <c r="M36" s="18" t="n">
        <v>0</v>
      </c>
      <c r="N36" s="20" t="n">
        <v>0</v>
      </c>
      <c r="O36" s="18" t="n">
        <v>0</v>
      </c>
      <c r="P36" s="20" t="n">
        <v>0</v>
      </c>
      <c r="Q36" s="18" t="n">
        <v>0.59153259</v>
      </c>
      <c r="R36" s="20" t="n">
        <v>0.36030772</v>
      </c>
    </row>
    <row r="37" spans="1:18">
      <c r="A37" s="15" t="s">
        <v>434</v>
      </c>
      <c r="B37" s="17" t="n">
        <v>5458</v>
      </c>
      <c r="C37" s="18">
        <f>(0.0/B37*100)</f>
        <v/>
      </c>
      <c r="D37" s="19" t="n">
        <v>5458</v>
      </c>
      <c r="E37" s="18" t="n">
        <v>82.82091629</v>
      </c>
      <c r="F37" s="20" t="n">
        <v>2.58376396</v>
      </c>
      <c r="G37" s="18" t="n">
        <v>16.63523493</v>
      </c>
      <c r="H37" s="20" t="n">
        <v>2.52467392</v>
      </c>
      <c r="I37" s="18" t="n">
        <v>0</v>
      </c>
      <c r="J37" s="20" t="n">
        <v>0</v>
      </c>
      <c r="K37" s="18" t="s">
        <v>404</v>
      </c>
      <c r="L37" s="20" t="s">
        <v>404</v>
      </c>
      <c r="M37" s="18" t="n">
        <v>0</v>
      </c>
      <c r="N37" s="20" t="n">
        <v>0</v>
      </c>
      <c r="O37" s="18" t="n">
        <v>0</v>
      </c>
      <c r="P37" s="20" t="n">
        <v>0</v>
      </c>
      <c r="Q37" s="18" t="n">
        <v>0.54384878</v>
      </c>
      <c r="R37" s="20" t="n">
        <v>0.55838482</v>
      </c>
    </row>
    <row r="38" spans="1:18">
      <c r="A38" s="15" t="s">
        <v>435</v>
      </c>
      <c r="B38" s="17" t="n">
        <v>5860</v>
      </c>
      <c r="C38" s="18">
        <f>(268.0/B38*100)</f>
        <v/>
      </c>
      <c r="D38" s="19" t="n">
        <v>5592</v>
      </c>
      <c r="E38" s="18" t="n">
        <v>68.49328595999999</v>
      </c>
      <c r="F38" s="20" t="n">
        <v>3.2267471</v>
      </c>
      <c r="G38" s="18" t="n">
        <v>29.66182388</v>
      </c>
      <c r="H38" s="20" t="n">
        <v>3.3744551</v>
      </c>
      <c r="I38" s="18" t="n">
        <v>0</v>
      </c>
      <c r="J38" s="20" t="n">
        <v>0</v>
      </c>
      <c r="K38" s="18" t="s">
        <v>404</v>
      </c>
      <c r="L38" s="20" t="s">
        <v>404</v>
      </c>
      <c r="M38" s="18" t="n">
        <v>0</v>
      </c>
      <c r="N38" s="20" t="n">
        <v>0</v>
      </c>
      <c r="O38" s="18" t="n">
        <v>0</v>
      </c>
      <c r="P38" s="20" t="n">
        <v>0</v>
      </c>
      <c r="Q38" s="18" t="n">
        <v>1.84489016</v>
      </c>
      <c r="R38" s="20" t="n">
        <v>0.9567958600000001</v>
      </c>
    </row>
    <row r="39" spans="1:18">
      <c r="A39" s="15" t="s">
        <v>436</v>
      </c>
      <c r="B39" s="17" t="n">
        <v>5895</v>
      </c>
      <c r="C39" s="18">
        <f>(0.0/B39*100)</f>
        <v/>
      </c>
      <c r="D39" s="19" t="n">
        <v>5895</v>
      </c>
      <c r="E39" s="18" t="n">
        <v>94.3561249</v>
      </c>
      <c r="F39" s="20" t="n">
        <v>1.73331386</v>
      </c>
      <c r="G39" s="18" t="n">
        <v>5.18102815</v>
      </c>
      <c r="H39" s="20" t="n">
        <v>1.66480866</v>
      </c>
      <c r="I39" s="18" t="n">
        <v>0</v>
      </c>
      <c r="J39" s="20" t="n">
        <v>0</v>
      </c>
      <c r="K39" s="18" t="s">
        <v>404</v>
      </c>
      <c r="L39" s="20" t="s">
        <v>404</v>
      </c>
      <c r="M39" s="18" t="n">
        <v>0</v>
      </c>
      <c r="N39" s="20" t="n">
        <v>0</v>
      </c>
      <c r="O39" s="18" t="n">
        <v>0</v>
      </c>
      <c r="P39" s="20" t="n">
        <v>0</v>
      </c>
      <c r="Q39" s="18" t="n">
        <v>0.46284695</v>
      </c>
      <c r="R39" s="20" t="n">
        <v>0.46314284</v>
      </c>
    </row>
    <row r="40" spans="1:18">
      <c r="A40" s="15" t="s">
        <v>437</v>
      </c>
      <c r="B40" s="17" t="n">
        <v>14157</v>
      </c>
      <c r="C40" s="18">
        <f>(3029.0/B40*100)</f>
        <v/>
      </c>
      <c r="D40" s="19" t="n">
        <v>11128</v>
      </c>
      <c r="E40" s="18" t="n">
        <v>95.2165806</v>
      </c>
      <c r="F40" s="20" t="n">
        <v>1.37837837</v>
      </c>
      <c r="G40" s="18" t="n">
        <v>1.66836469</v>
      </c>
      <c r="H40" s="20" t="n">
        <v>1.03937795</v>
      </c>
      <c r="I40" s="18" t="n">
        <v>0</v>
      </c>
      <c r="J40" s="20" t="n">
        <v>0</v>
      </c>
      <c r="K40" s="18" t="s">
        <v>404</v>
      </c>
      <c r="L40" s="20" t="s">
        <v>404</v>
      </c>
      <c r="M40" s="18" t="n">
        <v>0</v>
      </c>
      <c r="N40" s="20" t="n">
        <v>0</v>
      </c>
      <c r="O40" s="18" t="n">
        <v>0</v>
      </c>
      <c r="P40" s="20" t="n">
        <v>0</v>
      </c>
      <c r="Q40" s="18" t="n">
        <v>3.1150547</v>
      </c>
      <c r="R40" s="20" t="n">
        <v>0.96255656</v>
      </c>
    </row>
    <row r="41" spans="1:18">
      <c r="A41" s="15" t="s">
        <v>438</v>
      </c>
      <c r="B41" s="17" t="n">
        <v>5712</v>
      </c>
      <c r="C41" s="18">
        <f>(138.0/B41*100)</f>
        <v/>
      </c>
      <c r="D41" s="19" t="n">
        <v>5574</v>
      </c>
      <c r="E41" s="18" t="n">
        <v>89.87927917</v>
      </c>
      <c r="F41" s="20" t="n">
        <v>2.13946489</v>
      </c>
      <c r="G41" s="18" t="n">
        <v>8.979393419999999</v>
      </c>
      <c r="H41" s="20" t="n">
        <v>2.01209448</v>
      </c>
      <c r="I41" s="18" t="n">
        <v>0</v>
      </c>
      <c r="J41" s="20" t="n">
        <v>0</v>
      </c>
      <c r="K41" s="18" t="s">
        <v>404</v>
      </c>
      <c r="L41" s="20" t="s">
        <v>404</v>
      </c>
      <c r="M41" s="18" t="n">
        <v>0</v>
      </c>
      <c r="N41" s="20" t="n">
        <v>0</v>
      </c>
      <c r="O41" s="18" t="n">
        <v>0</v>
      </c>
      <c r="P41" s="20" t="n">
        <v>0</v>
      </c>
      <c r="Q41" s="18" t="n">
        <v>1.14132742</v>
      </c>
      <c r="R41" s="20" t="n">
        <v>0.76859046</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91.88041573</v>
      </c>
      <c r="F44" s="20" t="n">
        <v>2.15826421</v>
      </c>
      <c r="G44" s="18" t="n">
        <v>6.2461806</v>
      </c>
      <c r="H44" s="20" t="n">
        <v>1.97236272</v>
      </c>
      <c r="I44" s="18" t="n">
        <v>0</v>
      </c>
      <c r="J44" s="20" t="n">
        <v>0</v>
      </c>
      <c r="K44" s="18" t="s">
        <v>404</v>
      </c>
      <c r="L44" s="20" t="s">
        <v>404</v>
      </c>
      <c r="M44" s="18" t="n">
        <v>0</v>
      </c>
      <c r="N44" s="20" t="n">
        <v>0</v>
      </c>
      <c r="O44" s="18" t="n">
        <v>0</v>
      </c>
      <c r="P44" s="20" t="n">
        <v>0</v>
      </c>
      <c r="Q44" s="18" t="n">
        <v>1.87340367</v>
      </c>
      <c r="R44" s="20" t="n">
        <v>0.9301045100000001</v>
      </c>
    </row>
    <row r="45" spans="1:18">
      <c r="A45" s="15" t="s">
        <v>442</v>
      </c>
      <c r="B45" s="17" t="n">
        <v>5519</v>
      </c>
      <c r="C45" s="18">
        <f>(0.0/B45*100)</f>
        <v/>
      </c>
      <c r="D45" s="19" t="n">
        <v>5519</v>
      </c>
      <c r="E45" s="18" t="n">
        <v>73.87893065999999</v>
      </c>
      <c r="F45" s="20" t="n">
        <v>3.09036518</v>
      </c>
      <c r="G45" s="18" t="n">
        <v>24.96138222</v>
      </c>
      <c r="H45" s="20" t="n">
        <v>2.94377592</v>
      </c>
      <c r="I45" s="18" t="n">
        <v>0</v>
      </c>
      <c r="J45" s="20" t="n">
        <v>0</v>
      </c>
      <c r="K45" s="18" t="s">
        <v>404</v>
      </c>
      <c r="L45" s="20" t="s">
        <v>404</v>
      </c>
      <c r="M45" s="18" t="n">
        <v>0</v>
      </c>
      <c r="N45" s="20" t="n">
        <v>0</v>
      </c>
      <c r="O45" s="18" t="n">
        <v>0</v>
      </c>
      <c r="P45" s="20" t="n">
        <v>0</v>
      </c>
      <c r="Q45" s="18" t="n">
        <v>1.15968711</v>
      </c>
      <c r="R45" s="20" t="n">
        <v>0.84200613</v>
      </c>
    </row>
    <row r="46" spans="1:18">
      <c r="A46" s="15" t="s">
        <v>443</v>
      </c>
      <c r="B46" s="17" t="n">
        <v>23141</v>
      </c>
      <c r="C46" s="18">
        <f>(4196.0/B46*100)</f>
        <v/>
      </c>
      <c r="D46" s="19" t="n">
        <v>18945</v>
      </c>
      <c r="E46" s="18" t="n">
        <v>81.21834663999999</v>
      </c>
      <c r="F46" s="20" t="n">
        <v>2.08761557</v>
      </c>
      <c r="G46" s="18" t="n">
        <v>11.35423889</v>
      </c>
      <c r="H46" s="20" t="n">
        <v>1.66194569</v>
      </c>
      <c r="I46" s="18" t="n">
        <v>0</v>
      </c>
      <c r="J46" s="20" t="n">
        <v>0</v>
      </c>
      <c r="K46" s="18" t="s">
        <v>404</v>
      </c>
      <c r="L46" s="20" t="s">
        <v>404</v>
      </c>
      <c r="M46" s="18" t="n">
        <v>0</v>
      </c>
      <c r="N46" s="20" t="n">
        <v>0</v>
      </c>
      <c r="O46" s="18" t="n">
        <v>0</v>
      </c>
      <c r="P46" s="20" t="n">
        <v>0</v>
      </c>
      <c r="Q46" s="18" t="n">
        <v>7.42741447</v>
      </c>
      <c r="R46" s="20" t="n">
        <v>1.2272936</v>
      </c>
    </row>
    <row r="47" spans="1:18">
      <c r="A47" s="15" t="s">
        <v>444</v>
      </c>
      <c r="B47" s="17" t="n">
        <v>5928</v>
      </c>
      <c r="C47" s="18">
        <f>(0.0/B47*100)</f>
        <v/>
      </c>
      <c r="D47" s="19" t="n">
        <v>5928</v>
      </c>
      <c r="E47" s="18" t="n">
        <v>82.4640301</v>
      </c>
      <c r="F47" s="20" t="n">
        <v>3.17227521</v>
      </c>
      <c r="G47" s="18" t="n">
        <v>14.99666641</v>
      </c>
      <c r="H47" s="20" t="n">
        <v>2.90617139</v>
      </c>
      <c r="I47" s="18" t="n">
        <v>0</v>
      </c>
      <c r="J47" s="20" t="n">
        <v>0</v>
      </c>
      <c r="K47" s="18" t="s">
        <v>404</v>
      </c>
      <c r="L47" s="20" t="s">
        <v>404</v>
      </c>
      <c r="M47" s="18" t="n">
        <v>0</v>
      </c>
      <c r="N47" s="20" t="n">
        <v>0</v>
      </c>
      <c r="O47" s="18" t="n">
        <v>0</v>
      </c>
      <c r="P47" s="20" t="n">
        <v>0</v>
      </c>
      <c r="Q47" s="18" t="n">
        <v>2.53930349</v>
      </c>
      <c r="R47" s="20" t="n">
        <v>1.27855898</v>
      </c>
    </row>
    <row r="48" spans="1:18">
      <c r="A48" s="15" t="s">
        <v>445</v>
      </c>
      <c r="B48" s="17" t="n">
        <v>9841</v>
      </c>
      <c r="C48" s="18">
        <f>(40.0/B48*100)</f>
        <v/>
      </c>
      <c r="D48" s="19" t="n">
        <v>9801</v>
      </c>
      <c r="E48" s="18" t="n">
        <v>87.68377839</v>
      </c>
      <c r="F48" s="20" t="n">
        <v>2.92175337</v>
      </c>
      <c r="G48" s="18" t="n">
        <v>12.3098193</v>
      </c>
      <c r="H48" s="20" t="n">
        <v>2.92175408</v>
      </c>
      <c r="I48" s="18" t="n">
        <v>0</v>
      </c>
      <c r="J48" s="20" t="n">
        <v>0</v>
      </c>
      <c r="K48" s="18" t="s">
        <v>404</v>
      </c>
      <c r="L48" s="20" t="s">
        <v>404</v>
      </c>
      <c r="M48" s="18" t="n">
        <v>0</v>
      </c>
      <c r="N48" s="20" t="n">
        <v>0</v>
      </c>
      <c r="O48" s="18" t="n">
        <v>0</v>
      </c>
      <c r="P48" s="20" t="n">
        <v>0</v>
      </c>
      <c r="Q48" s="18" t="n">
        <v>0.00640231</v>
      </c>
      <c r="R48" s="20" t="n">
        <v>0.00025615</v>
      </c>
    </row>
    <row r="49" spans="1:18">
      <c r="A49" s="15" t="s">
        <v>446</v>
      </c>
      <c r="B49" s="17" t="n">
        <v>6349</v>
      </c>
      <c r="C49" s="18">
        <f>(52.0/B49*100)</f>
        <v/>
      </c>
      <c r="D49" s="19" t="n">
        <v>6297</v>
      </c>
      <c r="E49" s="18" t="n">
        <v>92.24220087</v>
      </c>
      <c r="F49" s="20" t="n">
        <v>1.88972504</v>
      </c>
      <c r="G49" s="18" t="n">
        <v>7.13286284</v>
      </c>
      <c r="H49" s="20" t="n">
        <v>1.75991551</v>
      </c>
      <c r="I49" s="18" t="n">
        <v>0</v>
      </c>
      <c r="J49" s="20" t="n">
        <v>0</v>
      </c>
      <c r="K49" s="18" t="s">
        <v>404</v>
      </c>
      <c r="L49" s="20" t="s">
        <v>404</v>
      </c>
      <c r="M49" s="18" t="n">
        <v>0</v>
      </c>
      <c r="N49" s="20" t="n">
        <v>0</v>
      </c>
      <c r="O49" s="18" t="n">
        <v>0</v>
      </c>
      <c r="P49" s="20" t="n">
        <v>0</v>
      </c>
      <c r="Q49" s="18" t="n">
        <v>0.62493628</v>
      </c>
      <c r="R49" s="20" t="n">
        <v>0.6708717</v>
      </c>
    </row>
    <row r="50" spans="1:18">
      <c r="A50" s="15" t="s">
        <v>447</v>
      </c>
      <c r="B50" s="17" t="n">
        <v>11795</v>
      </c>
      <c r="C50" s="18">
        <f>(1031.0/B50*100)</f>
        <v/>
      </c>
      <c r="D50" s="19" t="n">
        <v>10764</v>
      </c>
      <c r="E50" s="18" t="n">
        <v>88.32431136</v>
      </c>
      <c r="F50" s="20" t="n">
        <v>2.15703505</v>
      </c>
      <c r="G50" s="18" t="n">
        <v>5.18350194</v>
      </c>
      <c r="H50" s="20" t="n">
        <v>1.44826445</v>
      </c>
      <c r="I50" s="18" t="n">
        <v>0</v>
      </c>
      <c r="J50" s="20" t="n">
        <v>0</v>
      </c>
      <c r="K50" s="18" t="s">
        <v>404</v>
      </c>
      <c r="L50" s="20" t="s">
        <v>404</v>
      </c>
      <c r="M50" s="18" t="n">
        <v>0</v>
      </c>
      <c r="N50" s="20" t="n">
        <v>0</v>
      </c>
      <c r="O50" s="18" t="n">
        <v>0</v>
      </c>
      <c r="P50" s="20" t="n">
        <v>0</v>
      </c>
      <c r="Q50" s="18" t="n">
        <v>6.4921867</v>
      </c>
      <c r="R50" s="20" t="n">
        <v>1.58698158</v>
      </c>
    </row>
    <row r="51" spans="1:18">
      <c r="A51" s="15" t="s">
        <v>448</v>
      </c>
      <c r="B51" s="17" t="n">
        <v>6866</v>
      </c>
      <c r="C51" s="18">
        <f>(0.0/B51*100)</f>
        <v/>
      </c>
      <c r="D51" s="19" t="n">
        <v>6866</v>
      </c>
      <c r="E51" s="18" t="n">
        <v>89.0968714</v>
      </c>
      <c r="F51" s="20" t="n">
        <v>2.3615774</v>
      </c>
      <c r="G51" s="18" t="n">
        <v>9.80295381</v>
      </c>
      <c r="H51" s="20" t="n">
        <v>2.3532859</v>
      </c>
      <c r="I51" s="18" t="n">
        <v>0</v>
      </c>
      <c r="J51" s="20" t="n">
        <v>0</v>
      </c>
      <c r="K51" s="18" t="s">
        <v>404</v>
      </c>
      <c r="L51" s="20" t="s">
        <v>404</v>
      </c>
      <c r="M51" s="18" t="n">
        <v>0</v>
      </c>
      <c r="N51" s="20" t="n">
        <v>0</v>
      </c>
      <c r="O51" s="18" t="n">
        <v>0</v>
      </c>
      <c r="P51" s="20" t="n">
        <v>0</v>
      </c>
      <c r="Q51" s="18" t="n">
        <v>1.10017478</v>
      </c>
      <c r="R51" s="20" t="n">
        <v>0.78852393</v>
      </c>
    </row>
    <row r="52" spans="1:18">
      <c r="A52" s="15" t="s">
        <v>449</v>
      </c>
      <c r="B52" s="17" t="n">
        <v>5809</v>
      </c>
      <c r="C52" s="18">
        <f>(0.0/B52*100)</f>
        <v/>
      </c>
      <c r="D52" s="19" t="n">
        <v>5809</v>
      </c>
      <c r="E52" s="18" t="n">
        <v>92.68656924</v>
      </c>
      <c r="F52" s="20" t="n">
        <v>1.94576904</v>
      </c>
      <c r="G52" s="18" t="n">
        <v>6.60615973</v>
      </c>
      <c r="H52" s="20" t="n">
        <v>1.94467381</v>
      </c>
      <c r="I52" s="18" t="n">
        <v>0</v>
      </c>
      <c r="J52" s="20" t="n">
        <v>0</v>
      </c>
      <c r="K52" s="18" t="s">
        <v>404</v>
      </c>
      <c r="L52" s="20" t="s">
        <v>404</v>
      </c>
      <c r="M52" s="18" t="n">
        <v>0</v>
      </c>
      <c r="N52" s="20" t="n">
        <v>0</v>
      </c>
      <c r="O52" s="18" t="n">
        <v>0</v>
      </c>
      <c r="P52" s="20" t="n">
        <v>0</v>
      </c>
      <c r="Q52" s="18" t="n">
        <v>0.70727103</v>
      </c>
      <c r="R52" s="20" t="n">
        <v>0.01650758</v>
      </c>
    </row>
    <row r="53" spans="1:18">
      <c r="A53" s="15" t="s">
        <v>450</v>
      </c>
      <c r="B53" s="17" t="n">
        <v>5571</v>
      </c>
      <c r="C53" s="18">
        <f>(0.0/B53*100)</f>
        <v/>
      </c>
      <c r="D53" s="19" t="n">
        <v>5571</v>
      </c>
      <c r="E53" s="18" t="n">
        <v>84.41171108</v>
      </c>
      <c r="F53" s="20" t="n">
        <v>0.08158574</v>
      </c>
      <c r="G53" s="18" t="n">
        <v>11.85882347</v>
      </c>
      <c r="H53" s="20" t="n">
        <v>0.07095143</v>
      </c>
      <c r="I53" s="18" t="n">
        <v>0</v>
      </c>
      <c r="J53" s="20" t="n">
        <v>0</v>
      </c>
      <c r="K53" s="18" t="s">
        <v>404</v>
      </c>
      <c r="L53" s="20" t="s">
        <v>404</v>
      </c>
      <c r="M53" s="18" t="n">
        <v>0</v>
      </c>
      <c r="N53" s="20" t="n">
        <v>0</v>
      </c>
      <c r="O53" s="18" t="n">
        <v>0</v>
      </c>
      <c r="P53" s="20" t="n">
        <v>0</v>
      </c>
      <c r="Q53" s="18" t="n">
        <v>3.72946545</v>
      </c>
      <c r="R53" s="20" t="n">
        <v>0.03611341</v>
      </c>
    </row>
    <row r="54" spans="1:18">
      <c r="A54" s="15" t="s">
        <v>451</v>
      </c>
      <c r="B54" s="17" t="n">
        <v>4740</v>
      </c>
      <c r="C54" s="18">
        <f>(199.0/B54*100)</f>
        <v/>
      </c>
      <c r="D54" s="19" t="n">
        <v>4541</v>
      </c>
      <c r="E54" s="18" t="n">
        <v>94.73311372000001</v>
      </c>
      <c r="F54" s="20" t="n">
        <v>1.6416455</v>
      </c>
      <c r="G54" s="18" t="n">
        <v>2.49824576</v>
      </c>
      <c r="H54" s="20" t="n">
        <v>1.44450745</v>
      </c>
      <c r="I54" s="18" t="n">
        <v>0</v>
      </c>
      <c r="J54" s="20" t="n">
        <v>0</v>
      </c>
      <c r="K54" s="18" t="s">
        <v>404</v>
      </c>
      <c r="L54" s="20" t="s">
        <v>404</v>
      </c>
      <c r="M54" s="18" t="n">
        <v>0</v>
      </c>
      <c r="N54" s="20" t="n">
        <v>0</v>
      </c>
      <c r="O54" s="18" t="n">
        <v>0</v>
      </c>
      <c r="P54" s="20" t="n">
        <v>0</v>
      </c>
      <c r="Q54" s="18" t="n">
        <v>2.76864052</v>
      </c>
      <c r="R54" s="20" t="n">
        <v>1.16112348</v>
      </c>
    </row>
    <row r="55" spans="1:18">
      <c r="A55" s="15" t="s">
        <v>452</v>
      </c>
      <c r="B55" s="17" t="n">
        <v>5316</v>
      </c>
      <c r="C55" s="18">
        <f>(43.0/B55*100)</f>
        <v/>
      </c>
      <c r="D55" s="19" t="n">
        <v>5273</v>
      </c>
      <c r="E55" s="18" t="n">
        <v>93.50333544</v>
      </c>
      <c r="F55" s="20" t="n">
        <v>1.83688648</v>
      </c>
      <c r="G55" s="18" t="n">
        <v>4.24095402</v>
      </c>
      <c r="H55" s="20" t="n">
        <v>1.5237252</v>
      </c>
      <c r="I55" s="18" t="n">
        <v>0</v>
      </c>
      <c r="J55" s="20" t="n">
        <v>0</v>
      </c>
      <c r="K55" s="18" t="s">
        <v>404</v>
      </c>
      <c r="L55" s="20" t="s">
        <v>404</v>
      </c>
      <c r="M55" s="18" t="n">
        <v>0</v>
      </c>
      <c r="N55" s="20" t="n">
        <v>0</v>
      </c>
      <c r="O55" s="18" t="n">
        <v>0</v>
      </c>
      <c r="P55" s="20" t="n">
        <v>0</v>
      </c>
      <c r="Q55" s="18" t="n">
        <v>2.25571054</v>
      </c>
      <c r="R55" s="20" t="n">
        <v>1.04917094</v>
      </c>
    </row>
    <row r="56" spans="1:18">
      <c r="A56" s="15" t="s">
        <v>453</v>
      </c>
      <c r="B56" s="17" t="n">
        <v>5359</v>
      </c>
      <c r="C56" s="18">
        <f>(0.0/B56*100)</f>
        <v/>
      </c>
      <c r="D56" s="19" t="n">
        <v>5359</v>
      </c>
      <c r="E56" s="18" t="n">
        <v>90.57033754</v>
      </c>
      <c r="F56" s="20" t="n">
        <v>2.47555748</v>
      </c>
      <c r="G56" s="18" t="n">
        <v>4.97328367</v>
      </c>
      <c r="H56" s="20" t="n">
        <v>1.88622163</v>
      </c>
      <c r="I56" s="18" t="n">
        <v>0</v>
      </c>
      <c r="J56" s="20" t="n">
        <v>0</v>
      </c>
      <c r="K56" s="18" t="s">
        <v>404</v>
      </c>
      <c r="L56" s="20" t="s">
        <v>404</v>
      </c>
      <c r="M56" s="18" t="n">
        <v>0</v>
      </c>
      <c r="N56" s="20" t="n">
        <v>0</v>
      </c>
      <c r="O56" s="18" t="n">
        <v>0</v>
      </c>
      <c r="P56" s="20" t="n">
        <v>0</v>
      </c>
      <c r="Q56" s="18" t="n">
        <v>4.45637879</v>
      </c>
      <c r="R56" s="20" t="n">
        <v>1.66814099</v>
      </c>
    </row>
    <row r="57" spans="1:18">
      <c r="A57" s="15" t="s">
        <v>454</v>
      </c>
      <c r="B57" s="17" t="n">
        <v>6513</v>
      </c>
      <c r="C57" s="18">
        <f>(0.0/B57*100)</f>
        <v/>
      </c>
      <c r="D57" s="19" t="n">
        <v>6513</v>
      </c>
      <c r="E57" s="18" t="n">
        <v>92.4439161</v>
      </c>
      <c r="F57" s="20" t="n">
        <v>1.94362043</v>
      </c>
      <c r="G57" s="18" t="n">
        <v>6.7644387</v>
      </c>
      <c r="H57" s="20" t="n">
        <v>1.85331486</v>
      </c>
      <c r="I57" s="18" t="n">
        <v>0</v>
      </c>
      <c r="J57" s="20" t="n">
        <v>0</v>
      </c>
      <c r="K57" s="18" t="s">
        <v>404</v>
      </c>
      <c r="L57" s="20" t="s">
        <v>404</v>
      </c>
      <c r="M57" s="18" t="n">
        <v>0</v>
      </c>
      <c r="N57" s="20" t="n">
        <v>0</v>
      </c>
      <c r="O57" s="18" t="n">
        <v>0</v>
      </c>
      <c r="P57" s="20" t="n">
        <v>0</v>
      </c>
      <c r="Q57" s="18" t="n">
        <v>0.7916452</v>
      </c>
      <c r="R57" s="20" t="n">
        <v>0.576983</v>
      </c>
    </row>
    <row r="58" spans="1:18">
      <c r="A58" s="15" t="s">
        <v>455</v>
      </c>
      <c r="B58" s="17" t="n">
        <v>7267</v>
      </c>
      <c r="C58" s="18">
        <f>(0.0/B58*100)</f>
        <v/>
      </c>
      <c r="D58" s="19" t="n">
        <v>7267</v>
      </c>
      <c r="E58" s="18" t="n">
        <v>89.1257961</v>
      </c>
      <c r="F58" s="20" t="n">
        <v>2.33745049</v>
      </c>
      <c r="G58" s="18" t="n">
        <v>10.23726821</v>
      </c>
      <c r="H58" s="20" t="n">
        <v>2.25770835</v>
      </c>
      <c r="I58" s="18" t="n">
        <v>0</v>
      </c>
      <c r="J58" s="20" t="n">
        <v>0</v>
      </c>
      <c r="K58" s="18" t="s">
        <v>404</v>
      </c>
      <c r="L58" s="20" t="s">
        <v>404</v>
      </c>
      <c r="M58" s="18" t="n">
        <v>0</v>
      </c>
      <c r="N58" s="20" t="n">
        <v>0</v>
      </c>
      <c r="O58" s="18" t="n">
        <v>0</v>
      </c>
      <c r="P58" s="20" t="n">
        <v>0</v>
      </c>
      <c r="Q58" s="18" t="n">
        <v>0.6369356900000001</v>
      </c>
      <c r="R58" s="20" t="n">
        <v>0.63374328</v>
      </c>
    </row>
    <row r="59" spans="1:18">
      <c r="A59" s="15" t="s">
        <v>456</v>
      </c>
      <c r="B59" s="17" t="n">
        <v>4826</v>
      </c>
      <c r="C59" s="18">
        <f>(0.0/B59*100)</f>
        <v/>
      </c>
      <c r="D59" s="19" t="n">
        <v>4826</v>
      </c>
      <c r="E59" s="18" t="n">
        <v>82.40465539</v>
      </c>
      <c r="F59" s="20" t="n">
        <v>0.6502318499999999</v>
      </c>
      <c r="G59" s="18" t="n">
        <v>15.06062337</v>
      </c>
      <c r="H59" s="20" t="n">
        <v>0.57651725</v>
      </c>
      <c r="I59" s="18" t="n">
        <v>0</v>
      </c>
      <c r="J59" s="20" t="n">
        <v>0</v>
      </c>
      <c r="K59" s="18" t="s">
        <v>404</v>
      </c>
      <c r="L59" s="20" t="s">
        <v>404</v>
      </c>
      <c r="M59" s="18" t="n">
        <v>0</v>
      </c>
      <c r="N59" s="20" t="n">
        <v>0</v>
      </c>
      <c r="O59" s="18" t="n">
        <v>0</v>
      </c>
      <c r="P59" s="20" t="n">
        <v>0</v>
      </c>
      <c r="Q59" s="18" t="n">
        <v>2.53472124</v>
      </c>
      <c r="R59" s="20" t="n">
        <v>0.29794264</v>
      </c>
    </row>
    <row r="60" spans="1:18">
      <c r="A60" s="15" t="s">
        <v>457</v>
      </c>
      <c r="B60" s="17" t="n">
        <v>4546</v>
      </c>
      <c r="C60" s="18">
        <f>(0.0/B60*100)</f>
        <v/>
      </c>
      <c r="D60" s="19" t="n">
        <v>4546</v>
      </c>
      <c r="E60" s="18" t="n">
        <v>86.55206323</v>
      </c>
      <c r="F60" s="20" t="n">
        <v>2.52946353</v>
      </c>
      <c r="G60" s="18" t="n">
        <v>9.63020268</v>
      </c>
      <c r="H60" s="20" t="n">
        <v>2.20229174</v>
      </c>
      <c r="I60" s="18" t="n">
        <v>0</v>
      </c>
      <c r="J60" s="20" t="n">
        <v>0</v>
      </c>
      <c r="K60" s="18" t="s">
        <v>404</v>
      </c>
      <c r="L60" s="20" t="s">
        <v>404</v>
      </c>
      <c r="M60" s="18" t="n">
        <v>0</v>
      </c>
      <c r="N60" s="20" t="n">
        <v>0</v>
      </c>
      <c r="O60" s="18" t="n">
        <v>0</v>
      </c>
      <c r="P60" s="20" t="n">
        <v>0</v>
      </c>
      <c r="Q60" s="18" t="n">
        <v>3.81773409</v>
      </c>
      <c r="R60" s="20" t="n">
        <v>1.20311689</v>
      </c>
    </row>
    <row r="61" spans="1:18">
      <c r="A61" s="15" t="s">
        <v>458</v>
      </c>
      <c r="B61" s="17" t="n">
        <v>6525</v>
      </c>
      <c r="C61" s="18">
        <f>(0.0/B61*100)</f>
        <v/>
      </c>
      <c r="D61" s="19" t="n">
        <v>6525</v>
      </c>
      <c r="E61" s="18" t="n">
        <v>89.69651091</v>
      </c>
      <c r="F61" s="20" t="n">
        <v>1.77527299</v>
      </c>
      <c r="G61" s="18" t="n">
        <v>10.30348909</v>
      </c>
      <c r="H61" s="20" t="n">
        <v>1.77527299</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96.61106828</v>
      </c>
      <c r="F62" s="20" t="n">
        <v>0.02480448</v>
      </c>
      <c r="G62" s="18" t="n">
        <v>3.38893172</v>
      </c>
      <c r="H62" s="20" t="n">
        <v>0.02480448</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79.66505675000001</v>
      </c>
      <c r="F63" s="20" t="n">
        <v>0.12284438</v>
      </c>
      <c r="G63" s="18" t="n">
        <v>12.55250363</v>
      </c>
      <c r="H63" s="20" t="n">
        <v>0.10700234</v>
      </c>
      <c r="I63" s="18" t="n">
        <v>0</v>
      </c>
      <c r="J63" s="20" t="n">
        <v>0</v>
      </c>
      <c r="K63" s="18" t="s">
        <v>404</v>
      </c>
      <c r="L63" s="20" t="s">
        <v>404</v>
      </c>
      <c r="M63" s="18" t="n">
        <v>0</v>
      </c>
      <c r="N63" s="20" t="n">
        <v>0</v>
      </c>
      <c r="O63" s="18" t="n">
        <v>0</v>
      </c>
      <c r="P63" s="20" t="n">
        <v>0</v>
      </c>
      <c r="Q63" s="18" t="n">
        <v>7.78243961</v>
      </c>
      <c r="R63" s="20" t="n">
        <v>0.07499596</v>
      </c>
    </row>
    <row r="64" spans="1:18">
      <c r="A64" s="15" t="s">
        <v>461</v>
      </c>
      <c r="B64" s="17" t="n">
        <v>3634</v>
      </c>
      <c r="C64" s="18">
        <f>(27.0/B64*100)</f>
        <v/>
      </c>
      <c r="D64" s="19" t="n">
        <v>3607</v>
      </c>
      <c r="E64" s="18" t="n">
        <v>82.7284375</v>
      </c>
      <c r="F64" s="20" t="n">
        <v>0.10701876</v>
      </c>
      <c r="G64" s="18" t="n">
        <v>17.2715625</v>
      </c>
      <c r="H64" s="20" t="n">
        <v>0.10701876</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98.26620728</v>
      </c>
      <c r="F65" s="20" t="n">
        <v>0.81060132</v>
      </c>
      <c r="G65" s="18" t="n">
        <v>1.73379272</v>
      </c>
      <c r="H65" s="20" t="n">
        <v>0.81060132</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91.30003546</v>
      </c>
      <c r="F66" s="20" t="n">
        <v>0.20254193</v>
      </c>
      <c r="G66" s="18" t="n">
        <v>8.69996454</v>
      </c>
      <c r="H66" s="20" t="n">
        <v>0.20254193</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89.29985202</v>
      </c>
      <c r="F67" s="20" t="n">
        <v>1.88408055</v>
      </c>
      <c r="G67" s="18" t="n">
        <v>9.50858231</v>
      </c>
      <c r="H67" s="20" t="n">
        <v>1.99769799</v>
      </c>
      <c r="I67" s="18" t="n">
        <v>0</v>
      </c>
      <c r="J67" s="20" t="n">
        <v>0</v>
      </c>
      <c r="K67" s="18" t="s">
        <v>404</v>
      </c>
      <c r="L67" s="20" t="s">
        <v>404</v>
      </c>
      <c r="M67" s="18" t="n">
        <v>0</v>
      </c>
      <c r="N67" s="20" t="n">
        <v>0</v>
      </c>
      <c r="O67" s="18" t="n">
        <v>0</v>
      </c>
      <c r="P67" s="20" t="n">
        <v>0</v>
      </c>
      <c r="Q67" s="18" t="n">
        <v>1.19156567</v>
      </c>
      <c r="R67" s="20" t="n">
        <v>0.6238802</v>
      </c>
    </row>
    <row r="68" spans="1:18">
      <c r="A68" s="15" t="s">
        <v>465</v>
      </c>
      <c r="B68" s="17" t="n">
        <v>12083</v>
      </c>
      <c r="C68" s="18">
        <f>(0.0/B68*100)</f>
        <v/>
      </c>
      <c r="D68" s="19" t="n">
        <v>12083</v>
      </c>
      <c r="E68" s="18" t="n">
        <v>96.84845910999999</v>
      </c>
      <c r="F68" s="20" t="n">
        <v>0.04652914</v>
      </c>
      <c r="G68" s="18" t="n">
        <v>1.27027251</v>
      </c>
      <c r="H68" s="20" t="n">
        <v>0.03338302</v>
      </c>
      <c r="I68" s="18" t="n">
        <v>0</v>
      </c>
      <c r="J68" s="20" t="n">
        <v>0</v>
      </c>
      <c r="K68" s="18" t="s">
        <v>404</v>
      </c>
      <c r="L68" s="20" t="s">
        <v>404</v>
      </c>
      <c r="M68" s="18" t="n">
        <v>0</v>
      </c>
      <c r="N68" s="20" t="n">
        <v>0</v>
      </c>
      <c r="O68" s="18" t="n">
        <v>0</v>
      </c>
      <c r="P68" s="20" t="n">
        <v>0</v>
      </c>
      <c r="Q68" s="18" t="n">
        <v>1.88126838</v>
      </c>
      <c r="R68" s="20" t="n">
        <v>0.03486516</v>
      </c>
    </row>
    <row r="69" spans="1:18">
      <c r="A69" s="15" t="s">
        <v>466</v>
      </c>
      <c r="B69" s="17" t="n">
        <v>4876</v>
      </c>
      <c r="C69" s="18">
        <f>(0.0/B69*100)</f>
        <v/>
      </c>
      <c r="D69" s="19" t="n">
        <v>4876</v>
      </c>
      <c r="E69" s="18" t="n">
        <v>93.45013118999999</v>
      </c>
      <c r="F69" s="20" t="n">
        <v>2.07261345</v>
      </c>
      <c r="G69" s="18" t="n">
        <v>6.54986881</v>
      </c>
      <c r="H69" s="20" t="n">
        <v>2.07261345</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97.66210282999999</v>
      </c>
      <c r="F70" s="20" t="n">
        <v>0.76337968</v>
      </c>
      <c r="G70" s="18" t="n">
        <v>1.5968159</v>
      </c>
      <c r="H70" s="20" t="n">
        <v>0.73370541</v>
      </c>
      <c r="I70" s="18" t="n">
        <v>0</v>
      </c>
      <c r="J70" s="20" t="n">
        <v>0</v>
      </c>
      <c r="K70" s="18" t="s">
        <v>404</v>
      </c>
      <c r="L70" s="20" t="s">
        <v>404</v>
      </c>
      <c r="M70" s="18" t="n">
        <v>0</v>
      </c>
      <c r="N70" s="20" t="n">
        <v>0</v>
      </c>
      <c r="O70" s="18" t="n">
        <v>0</v>
      </c>
      <c r="P70" s="20" t="n">
        <v>0</v>
      </c>
      <c r="Q70" s="18" t="n">
        <v>0.74108127</v>
      </c>
      <c r="R70" s="20" t="n">
        <v>0.97699298</v>
      </c>
    </row>
    <row r="71" spans="1:18">
      <c r="A71" s="15" t="s">
        <v>468</v>
      </c>
      <c r="B71" s="17" t="n">
        <v>6115</v>
      </c>
      <c r="C71" s="18">
        <f>(0.0/B71*100)</f>
        <v/>
      </c>
      <c r="D71" s="19" t="n">
        <v>6115</v>
      </c>
      <c r="E71" s="18" t="n">
        <v>94.4388065</v>
      </c>
      <c r="F71" s="20" t="n">
        <v>0.06993847</v>
      </c>
      <c r="G71" s="18" t="n">
        <v>5.5611935</v>
      </c>
      <c r="H71" s="20" t="n">
        <v>0.06993847</v>
      </c>
      <c r="I71" s="18" t="n">
        <v>0</v>
      </c>
      <c r="J71" s="20" t="n">
        <v>0</v>
      </c>
      <c r="K71" s="18" t="s">
        <v>404</v>
      </c>
      <c r="L71" s="20" t="s">
        <v>404</v>
      </c>
      <c r="M71" s="18" t="n">
        <v>0</v>
      </c>
      <c r="N71" s="20" t="n">
        <v>0</v>
      </c>
      <c r="O71" s="18" t="n">
        <v>0</v>
      </c>
      <c r="P71" s="20" t="n">
        <v>0</v>
      </c>
      <c r="Q71" s="18" t="n">
        <v>0</v>
      </c>
      <c r="R71" s="20" t="n">
        <v>0</v>
      </c>
    </row>
    <row r="72" spans="1:18">
      <c r="A72" s="15" t="s">
        <v>469</v>
      </c>
      <c r="B72" s="17" t="n">
        <v>7708</v>
      </c>
      <c r="C72" s="18">
        <f>(0.0/B72*100)</f>
        <v/>
      </c>
      <c r="D72" s="19" t="n">
        <v>7708</v>
      </c>
      <c r="E72" s="18" t="n">
        <v>91.71776513</v>
      </c>
      <c r="F72" s="20" t="n">
        <v>2.14389438</v>
      </c>
      <c r="G72" s="18" t="n">
        <v>6.21678507</v>
      </c>
      <c r="H72" s="20" t="n">
        <v>1.89655605</v>
      </c>
      <c r="I72" s="18" t="n">
        <v>0</v>
      </c>
      <c r="J72" s="20" t="n">
        <v>0</v>
      </c>
      <c r="K72" s="18" t="s">
        <v>404</v>
      </c>
      <c r="L72" s="20" t="s">
        <v>404</v>
      </c>
      <c r="M72" s="18" t="n">
        <v>0</v>
      </c>
      <c r="N72" s="20" t="n">
        <v>0</v>
      </c>
      <c r="O72" s="18" t="n">
        <v>0</v>
      </c>
      <c r="P72" s="20" t="n">
        <v>0</v>
      </c>
      <c r="Q72" s="18" t="n">
        <v>2.0654498</v>
      </c>
      <c r="R72" s="20" t="n">
        <v>1.00140971</v>
      </c>
    </row>
    <row r="73" spans="1:18">
      <c r="A73" s="15" t="s">
        <v>470</v>
      </c>
      <c r="B73" s="17" t="n">
        <v>8249</v>
      </c>
      <c r="C73" s="18">
        <f>(0.0/B73*100)</f>
        <v/>
      </c>
      <c r="D73" s="19" t="n">
        <v>8249</v>
      </c>
      <c r="E73" s="18" t="n">
        <v>92.89912412</v>
      </c>
      <c r="F73" s="20" t="n">
        <v>2.0876703</v>
      </c>
      <c r="G73" s="18" t="n">
        <v>4.78510173</v>
      </c>
      <c r="H73" s="20" t="n">
        <v>1.72407323</v>
      </c>
      <c r="I73" s="18" t="n">
        <v>0</v>
      </c>
      <c r="J73" s="20" t="n">
        <v>0</v>
      </c>
      <c r="K73" s="18" t="s">
        <v>404</v>
      </c>
      <c r="L73" s="20" t="s">
        <v>404</v>
      </c>
      <c r="M73" s="18" t="n">
        <v>0</v>
      </c>
      <c r="N73" s="20" t="n">
        <v>0</v>
      </c>
      <c r="O73" s="18" t="n">
        <v>0</v>
      </c>
      <c r="P73" s="20" t="n">
        <v>0</v>
      </c>
      <c r="Q73" s="18" t="n">
        <v>2.31577415</v>
      </c>
      <c r="R73" s="20" t="n">
        <v>1.11523698</v>
      </c>
    </row>
    <row r="74" spans="1:18">
      <c r="A74" s="15" t="s">
        <v>471</v>
      </c>
      <c r="B74" s="17" t="n">
        <v>4692</v>
      </c>
      <c r="C74" s="18">
        <f>(484.0/B74*100)</f>
        <v/>
      </c>
      <c r="D74" s="19" t="n">
        <v>4208</v>
      </c>
      <c r="E74" s="18" t="n">
        <v>88.03982241999999</v>
      </c>
      <c r="F74" s="20" t="n">
        <v>0.22239046</v>
      </c>
      <c r="G74" s="18" t="n">
        <v>11.11831518</v>
      </c>
      <c r="H74" s="20" t="n">
        <v>0.22342714</v>
      </c>
      <c r="I74" s="18" t="n">
        <v>0</v>
      </c>
      <c r="J74" s="20" t="n">
        <v>0</v>
      </c>
      <c r="K74" s="18" t="s">
        <v>404</v>
      </c>
      <c r="L74" s="20" t="s">
        <v>404</v>
      </c>
      <c r="M74" s="18" t="n">
        <v>0</v>
      </c>
      <c r="N74" s="20" t="n">
        <v>0</v>
      </c>
      <c r="O74" s="18" t="n">
        <v>0</v>
      </c>
      <c r="P74" s="20" t="n">
        <v>0</v>
      </c>
      <c r="Q74" s="18" t="n">
        <v>0.8418624</v>
      </c>
      <c r="R74" s="20" t="n">
        <v>0.01966131</v>
      </c>
    </row>
    <row r="75" spans="1:18">
      <c r="A75" s="15" t="s">
        <v>472</v>
      </c>
      <c r="B75" s="17" t="n">
        <v>5375</v>
      </c>
      <c r="C75" s="18">
        <f>(483.0/B75*100)</f>
        <v/>
      </c>
      <c r="D75" s="19" t="n">
        <v>4892</v>
      </c>
      <c r="E75" s="18" t="n">
        <v>44.20217912</v>
      </c>
      <c r="F75" s="20" t="n">
        <v>4.13230778</v>
      </c>
      <c r="G75" s="18" t="n">
        <v>45.82107534</v>
      </c>
      <c r="H75" s="20" t="n">
        <v>3.93081063</v>
      </c>
      <c r="I75" s="18" t="n">
        <v>0</v>
      </c>
      <c r="J75" s="20" t="n">
        <v>0</v>
      </c>
      <c r="K75" s="18" t="s">
        <v>404</v>
      </c>
      <c r="L75" s="20" t="s">
        <v>404</v>
      </c>
      <c r="M75" s="18" t="n">
        <v>0</v>
      </c>
      <c r="N75" s="20" t="n">
        <v>0</v>
      </c>
      <c r="O75" s="18" t="n">
        <v>0</v>
      </c>
      <c r="P75" s="20" t="n">
        <v>0</v>
      </c>
      <c r="Q75" s="18" t="n">
        <v>9.97674554</v>
      </c>
      <c r="R75" s="20" t="n">
        <v>2.603944</v>
      </c>
    </row>
    <row r="76" spans="1:18">
      <c r="A76" s="15" t="s">
        <v>473</v>
      </c>
      <c r="B76" s="17" t="n">
        <v>14167</v>
      </c>
      <c r="C76" s="18">
        <f>(1400.0/B76*100)</f>
        <v/>
      </c>
      <c r="D76" s="19" t="n">
        <v>12767</v>
      </c>
      <c r="E76" s="18" t="n">
        <v>89.99403617999999</v>
      </c>
      <c r="F76" s="20" t="n">
        <v>1.72475783</v>
      </c>
      <c r="G76" s="18" t="n">
        <v>4.03228045</v>
      </c>
      <c r="H76" s="20" t="n">
        <v>1.01029464</v>
      </c>
      <c r="I76" s="18" t="n">
        <v>0</v>
      </c>
      <c r="J76" s="20" t="n">
        <v>0</v>
      </c>
      <c r="K76" s="18" t="s">
        <v>404</v>
      </c>
      <c r="L76" s="20" t="s">
        <v>404</v>
      </c>
      <c r="M76" s="18" t="n">
        <v>0</v>
      </c>
      <c r="N76" s="20" t="n">
        <v>0</v>
      </c>
      <c r="O76" s="18" t="n">
        <v>0</v>
      </c>
      <c r="P76" s="20" t="n">
        <v>0</v>
      </c>
      <c r="Q76" s="18" t="n">
        <v>5.97368337</v>
      </c>
      <c r="R76" s="20" t="n">
        <v>1.50076043</v>
      </c>
    </row>
    <row r="77" spans="1:18">
      <c r="A77" s="15" t="s">
        <v>474</v>
      </c>
      <c r="B77" s="17" t="n">
        <v>6062</v>
      </c>
      <c r="C77" s="18">
        <f>(0.0/B77*100)</f>
        <v/>
      </c>
      <c r="D77" s="19" t="n">
        <v>6062</v>
      </c>
      <c r="E77" s="18" t="n">
        <v>85.34720208</v>
      </c>
      <c r="F77" s="20" t="n">
        <v>1.9495115</v>
      </c>
      <c r="G77" s="18" t="n">
        <v>14.65279792</v>
      </c>
      <c r="H77" s="20" t="n">
        <v>1.9495115</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90.6391919</v>
      </c>
      <c r="F78" s="20" t="n">
        <v>2.39344184</v>
      </c>
      <c r="G78" s="18" t="n">
        <v>8.160982929999999</v>
      </c>
      <c r="H78" s="20" t="n">
        <v>2.26394028</v>
      </c>
      <c r="I78" s="18" t="n">
        <v>0</v>
      </c>
      <c r="J78" s="20" t="n">
        <v>0</v>
      </c>
      <c r="K78" s="18" t="s">
        <v>404</v>
      </c>
      <c r="L78" s="20" t="s">
        <v>404</v>
      </c>
      <c r="M78" s="18" t="n">
        <v>0</v>
      </c>
      <c r="N78" s="20" t="n">
        <v>0</v>
      </c>
      <c r="O78" s="18" t="n">
        <v>0</v>
      </c>
      <c r="P78" s="20" t="n">
        <v>0</v>
      </c>
      <c r="Q78" s="18" t="n">
        <v>1.19982517</v>
      </c>
      <c r="R78" s="20" t="n">
        <v>0.84342578</v>
      </c>
    </row>
    <row customHeight="1" ht="25" r="79" spans="1:18">
      <c r="A79" s="15" t="s">
        <v>476</v>
      </c>
      <c r="B79" s="17" t="n">
        <v>1657</v>
      </c>
      <c r="C79" s="18">
        <f>(21.0/B79*100)</f>
        <v/>
      </c>
      <c r="D79" s="19" t="n">
        <v>1636</v>
      </c>
      <c r="E79" s="18" t="n">
        <v>90.15011699</v>
      </c>
      <c r="F79" s="20" t="n">
        <v>4.12875618</v>
      </c>
      <c r="G79" s="18" t="n">
        <v>9.849883009999999</v>
      </c>
      <c r="H79" s="20" t="n">
        <v>4.12875618</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96.05139833</v>
      </c>
      <c r="F80" s="20" t="n">
        <v>1.23236123</v>
      </c>
      <c r="G80" s="18" t="n">
        <v>3.94860167</v>
      </c>
      <c r="H80" s="20" t="n">
        <v>1.23236123</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88.02896754</v>
      </c>
      <c r="F81" s="20" t="n">
        <v>2.4867664</v>
      </c>
      <c r="G81" s="18" t="n">
        <v>11.90966356</v>
      </c>
      <c r="H81" s="20" t="n">
        <v>2.4865238</v>
      </c>
      <c r="I81" s="18" t="n">
        <v>0</v>
      </c>
      <c r="J81" s="20" t="n">
        <v>0</v>
      </c>
      <c r="K81" s="18" t="s">
        <v>404</v>
      </c>
      <c r="L81" s="20" t="s">
        <v>404</v>
      </c>
      <c r="M81" s="18" t="n">
        <v>0</v>
      </c>
      <c r="N81" s="20" t="n">
        <v>0</v>
      </c>
      <c r="O81" s="18" t="n">
        <v>0</v>
      </c>
      <c r="P81" s="20" t="n">
        <v>0</v>
      </c>
      <c r="Q81" s="18" t="n">
        <v>0.0613689</v>
      </c>
      <c r="R81" s="20" t="n">
        <v>0.00126341</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722</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(1604.0/B7*100)</f>
        <v/>
      </c>
      <c r="D7" s="19" t="n">
        <v>12926</v>
      </c>
      <c r="E7" s="18" t="n">
        <v>85.05208785000001</v>
      </c>
      <c r="F7" s="20" t="n">
        <v>1.53670254</v>
      </c>
      <c r="G7" s="18" t="n">
        <v>12.13209011</v>
      </c>
      <c r="H7" s="20" t="n">
        <v>1.45555975</v>
      </c>
      <c r="I7" s="18" t="n">
        <v>0</v>
      </c>
      <c r="J7" s="20" t="n">
        <v>0</v>
      </c>
      <c r="K7" s="18" t="s">
        <v>404</v>
      </c>
      <c r="L7" s="20" t="s">
        <v>404</v>
      </c>
      <c r="M7" s="18" t="n">
        <v>0</v>
      </c>
      <c r="N7" s="20" t="n">
        <v>0</v>
      </c>
      <c r="O7" s="18" t="n">
        <v>0</v>
      </c>
      <c r="P7" s="20" t="n">
        <v>0</v>
      </c>
      <c r="Q7" s="18" t="n">
        <v>2.81582205</v>
      </c>
      <c r="R7" s="20" t="n">
        <v>0.70703046</v>
      </c>
    </row>
    <row r="8" spans="1:18">
      <c r="A8" s="15" t="s">
        <v>405</v>
      </c>
      <c r="B8" s="17" t="n">
        <v>7007</v>
      </c>
      <c r="C8" s="18">
        <f>(0.0/B8*100)</f>
        <v/>
      </c>
      <c r="D8" s="19" t="n">
        <v>7007</v>
      </c>
      <c r="E8" s="18" t="n">
        <v>45.27466046</v>
      </c>
      <c r="F8" s="20" t="n">
        <v>3.29984326</v>
      </c>
      <c r="G8" s="18" t="n">
        <v>47.98909846</v>
      </c>
      <c r="H8" s="20" t="n">
        <v>3.56644766</v>
      </c>
      <c r="I8" s="18" t="n">
        <v>0</v>
      </c>
      <c r="J8" s="20" t="n">
        <v>0</v>
      </c>
      <c r="K8" s="18" t="s">
        <v>404</v>
      </c>
      <c r="L8" s="20" t="s">
        <v>404</v>
      </c>
      <c r="M8" s="18" t="n">
        <v>0</v>
      </c>
      <c r="N8" s="20" t="n">
        <v>0</v>
      </c>
      <c r="O8" s="18" t="n">
        <v>0</v>
      </c>
      <c r="P8" s="20" t="n">
        <v>0</v>
      </c>
      <c r="Q8" s="18" t="n">
        <v>6.73624108</v>
      </c>
      <c r="R8" s="20" t="n">
        <v>1.82940805</v>
      </c>
    </row>
    <row r="9" spans="1:18">
      <c r="A9" s="15" t="s">
        <v>406</v>
      </c>
      <c r="B9" s="17" t="n">
        <v>9651</v>
      </c>
      <c r="C9" s="18">
        <f>(200.0/B9*100)</f>
        <v/>
      </c>
      <c r="D9" s="19" t="n">
        <v>9451</v>
      </c>
      <c r="E9" s="18" t="n">
        <v>48.14666179</v>
      </c>
      <c r="F9" s="20" t="n">
        <v>3.46070807</v>
      </c>
      <c r="G9" s="18" t="n">
        <v>42.65296973</v>
      </c>
      <c r="H9" s="20" t="n">
        <v>3.28765042</v>
      </c>
      <c r="I9" s="18" t="n">
        <v>0</v>
      </c>
      <c r="J9" s="20" t="n">
        <v>0</v>
      </c>
      <c r="K9" s="18" t="s">
        <v>404</v>
      </c>
      <c r="L9" s="20" t="s">
        <v>404</v>
      </c>
      <c r="M9" s="18" t="n">
        <v>0</v>
      </c>
      <c r="N9" s="20" t="n">
        <v>0</v>
      </c>
      <c r="O9" s="18" t="n">
        <v>0</v>
      </c>
      <c r="P9" s="20" t="n">
        <v>0</v>
      </c>
      <c r="Q9" s="18" t="n">
        <v>9.20036848</v>
      </c>
      <c r="R9" s="20" t="n">
        <v>2.06727094</v>
      </c>
    </row>
    <row r="10" spans="1:18">
      <c r="A10" s="15" t="s">
        <v>407</v>
      </c>
      <c r="B10" s="17" t="n">
        <v>20058</v>
      </c>
      <c r="C10" s="18">
        <f>(3134.0/B10*100)</f>
        <v/>
      </c>
      <c r="D10" s="19" t="n">
        <v>16924</v>
      </c>
      <c r="E10" s="18" t="n">
        <v>86.61024528999999</v>
      </c>
      <c r="F10" s="20" t="n">
        <v>1.80622946</v>
      </c>
      <c r="G10" s="18" t="n">
        <v>11.12102704</v>
      </c>
      <c r="H10" s="20" t="n">
        <v>1.56139758</v>
      </c>
      <c r="I10" s="18" t="n">
        <v>0</v>
      </c>
      <c r="J10" s="20" t="n">
        <v>0</v>
      </c>
      <c r="K10" s="18" t="s">
        <v>404</v>
      </c>
      <c r="L10" s="20" t="s">
        <v>404</v>
      </c>
      <c r="M10" s="18" t="n">
        <v>0</v>
      </c>
      <c r="N10" s="20" t="n">
        <v>0</v>
      </c>
      <c r="O10" s="18" t="n">
        <v>0</v>
      </c>
      <c r="P10" s="20" t="n">
        <v>0</v>
      </c>
      <c r="Q10" s="18" t="n">
        <v>2.26872767</v>
      </c>
      <c r="R10" s="20" t="n">
        <v>0.71024</v>
      </c>
    </row>
    <row r="11" spans="1:18">
      <c r="A11" s="15" t="s">
        <v>408</v>
      </c>
      <c r="B11" s="17" t="n">
        <v>7053</v>
      </c>
      <c r="C11" s="18">
        <f>(212.0/B11*100)</f>
        <v/>
      </c>
      <c r="D11" s="19" t="n">
        <v>6841</v>
      </c>
      <c r="E11" s="18" t="n">
        <v>76.87042391</v>
      </c>
      <c r="F11" s="20" t="n">
        <v>3.42423193</v>
      </c>
      <c r="G11" s="18" t="n">
        <v>19.04878126</v>
      </c>
      <c r="H11" s="20" t="n">
        <v>3.11762609</v>
      </c>
      <c r="I11" s="18" t="n">
        <v>0</v>
      </c>
      <c r="J11" s="20" t="n">
        <v>0</v>
      </c>
      <c r="K11" s="18" t="s">
        <v>404</v>
      </c>
      <c r="L11" s="20" t="s">
        <v>404</v>
      </c>
      <c r="M11" s="18" t="n">
        <v>0</v>
      </c>
      <c r="N11" s="20" t="n">
        <v>0</v>
      </c>
      <c r="O11" s="18" t="n">
        <v>0</v>
      </c>
      <c r="P11" s="20" t="n">
        <v>0</v>
      </c>
      <c r="Q11" s="18" t="n">
        <v>4.08079483</v>
      </c>
      <c r="R11" s="20" t="n">
        <v>1.786668</v>
      </c>
    </row>
    <row r="12" spans="1:18">
      <c r="A12" s="15" t="s">
        <v>409</v>
      </c>
      <c r="B12" s="17" t="n">
        <v>6894</v>
      </c>
      <c r="C12" s="18">
        <f>(106.0/B12*100)</f>
        <v/>
      </c>
      <c r="D12" s="19" t="n">
        <v>6788</v>
      </c>
      <c r="E12" s="18" t="n">
        <v>36.4216435</v>
      </c>
      <c r="F12" s="20" t="n">
        <v>2.84388794</v>
      </c>
      <c r="G12" s="18" t="n">
        <v>62.42323486</v>
      </c>
      <c r="H12" s="20" t="n">
        <v>2.85433753</v>
      </c>
      <c r="I12" s="18" t="n">
        <v>0</v>
      </c>
      <c r="J12" s="20" t="n">
        <v>0</v>
      </c>
      <c r="K12" s="18" t="s">
        <v>404</v>
      </c>
      <c r="L12" s="20" t="s">
        <v>404</v>
      </c>
      <c r="M12" s="18" t="n">
        <v>0</v>
      </c>
      <c r="N12" s="20" t="n">
        <v>0</v>
      </c>
      <c r="O12" s="18" t="n">
        <v>0</v>
      </c>
      <c r="P12" s="20" t="n">
        <v>0</v>
      </c>
      <c r="Q12" s="18" t="n">
        <v>1.15512165</v>
      </c>
      <c r="R12" s="20" t="n">
        <v>0.54960868</v>
      </c>
    </row>
    <row r="13" spans="1:18">
      <c r="A13" s="15" t="s">
        <v>410</v>
      </c>
      <c r="B13" s="17" t="n">
        <v>7161</v>
      </c>
      <c r="C13" s="18">
        <f>(1175.0/B13*100)</f>
        <v/>
      </c>
      <c r="D13" s="19" t="n">
        <v>5986</v>
      </c>
      <c r="E13" s="18" t="n">
        <v>54.35761435</v>
      </c>
      <c r="F13" s="20" t="n">
        <v>3.20268468</v>
      </c>
      <c r="G13" s="18" t="n">
        <v>39.59365168</v>
      </c>
      <c r="H13" s="20" t="n">
        <v>3.4042716</v>
      </c>
      <c r="I13" s="18" t="n">
        <v>0</v>
      </c>
      <c r="J13" s="20" t="n">
        <v>0</v>
      </c>
      <c r="K13" s="18" t="s">
        <v>404</v>
      </c>
      <c r="L13" s="20" t="s">
        <v>404</v>
      </c>
      <c r="M13" s="18" t="n">
        <v>0</v>
      </c>
      <c r="N13" s="20" t="n">
        <v>0</v>
      </c>
      <c r="O13" s="18" t="n">
        <v>0</v>
      </c>
      <c r="P13" s="20" t="n">
        <v>0</v>
      </c>
      <c r="Q13" s="18" t="n">
        <v>6.04873397</v>
      </c>
      <c r="R13" s="20" t="n">
        <v>1.71316821</v>
      </c>
    </row>
    <row r="14" spans="1:18">
      <c r="A14" s="15" t="s">
        <v>411</v>
      </c>
      <c r="B14" s="17" t="n">
        <v>5587</v>
      </c>
      <c r="C14" s="18">
        <f>(0.0/B14*100)</f>
        <v/>
      </c>
      <c r="D14" s="19" t="n">
        <v>5587</v>
      </c>
      <c r="E14" s="18" t="n">
        <v>79.44840795</v>
      </c>
      <c r="F14" s="20" t="n">
        <v>2.23497125</v>
      </c>
      <c r="G14" s="18" t="n">
        <v>19.62178215</v>
      </c>
      <c r="H14" s="20" t="n">
        <v>2.16620505</v>
      </c>
      <c r="I14" s="18" t="n">
        <v>0</v>
      </c>
      <c r="J14" s="20" t="n">
        <v>0</v>
      </c>
      <c r="K14" s="18" t="s">
        <v>404</v>
      </c>
      <c r="L14" s="20" t="s">
        <v>404</v>
      </c>
      <c r="M14" s="18" t="n">
        <v>0</v>
      </c>
      <c r="N14" s="20" t="n">
        <v>0</v>
      </c>
      <c r="O14" s="18" t="n">
        <v>0</v>
      </c>
      <c r="P14" s="20" t="n">
        <v>0</v>
      </c>
      <c r="Q14" s="18" t="n">
        <v>0.9298099</v>
      </c>
      <c r="R14" s="20" t="n">
        <v>0.63015283</v>
      </c>
    </row>
    <row r="15" spans="1:18">
      <c r="A15" s="15" t="s">
        <v>412</v>
      </c>
      <c r="B15" s="17" t="n">
        <v>5882</v>
      </c>
      <c r="C15" s="18">
        <f>(0.0/B15*100)</f>
        <v/>
      </c>
      <c r="D15" s="19" t="n">
        <v>5882</v>
      </c>
      <c r="E15" s="18" t="n">
        <v>80.43157445999999</v>
      </c>
      <c r="F15" s="20" t="n">
        <v>3.36753079</v>
      </c>
      <c r="G15" s="18" t="n">
        <v>16.26459985</v>
      </c>
      <c r="H15" s="20" t="n">
        <v>3.0465167</v>
      </c>
      <c r="I15" s="18" t="n">
        <v>0</v>
      </c>
      <c r="J15" s="20" t="n">
        <v>0</v>
      </c>
      <c r="K15" s="18" t="s">
        <v>404</v>
      </c>
      <c r="L15" s="20" t="s">
        <v>404</v>
      </c>
      <c r="M15" s="18" t="n">
        <v>0</v>
      </c>
      <c r="N15" s="20" t="n">
        <v>0</v>
      </c>
      <c r="O15" s="18" t="n">
        <v>0</v>
      </c>
      <c r="P15" s="20" t="n">
        <v>0</v>
      </c>
      <c r="Q15" s="18" t="n">
        <v>3.30382569</v>
      </c>
      <c r="R15" s="20" t="n">
        <v>1.45461219</v>
      </c>
    </row>
    <row r="16" spans="1:18">
      <c r="A16" s="15" t="s">
        <v>413</v>
      </c>
      <c r="B16" s="17" t="n">
        <v>6108</v>
      </c>
      <c r="C16" s="18">
        <f>(0.0/B16*100)</f>
        <v/>
      </c>
      <c r="D16" s="19" t="n">
        <v>6108</v>
      </c>
      <c r="E16" s="18" t="n">
        <v>0</v>
      </c>
      <c r="F16" s="20" t="n">
        <v>0</v>
      </c>
      <c r="G16" s="18" t="n">
        <v>0</v>
      </c>
      <c r="H16" s="20" t="n">
        <v>0</v>
      </c>
      <c r="I16" s="18" t="n">
        <v>0</v>
      </c>
      <c r="J16" s="20" t="n">
        <v>0</v>
      </c>
      <c r="K16" s="18" t="s">
        <v>404</v>
      </c>
      <c r="L16" s="20" t="s">
        <v>404</v>
      </c>
      <c r="M16" s="18" t="n">
        <v>100</v>
      </c>
      <c r="N16" s="20" t="n">
        <v>0</v>
      </c>
      <c r="O16" s="18" t="n">
        <v>0</v>
      </c>
      <c r="P16" s="20" t="n">
        <v>0</v>
      </c>
      <c r="Q16" s="18" t="n">
        <v>0</v>
      </c>
      <c r="R16" s="20" t="n">
        <v>0</v>
      </c>
    </row>
    <row r="17" spans="1:18">
      <c r="A17" s="15" t="s">
        <v>414</v>
      </c>
      <c r="B17" s="17" t="n">
        <v>6504</v>
      </c>
      <c r="C17" s="18">
        <f>(1325.0/B17*100)</f>
        <v/>
      </c>
      <c r="D17" s="19" t="n">
        <v>5179</v>
      </c>
      <c r="E17" s="18" t="n">
        <v>70.22084052</v>
      </c>
      <c r="F17" s="20" t="n">
        <v>3.14698697</v>
      </c>
      <c r="G17" s="18" t="n">
        <v>22.3846362</v>
      </c>
      <c r="H17" s="20" t="n">
        <v>2.95951278</v>
      </c>
      <c r="I17" s="18" t="n">
        <v>0</v>
      </c>
      <c r="J17" s="20" t="n">
        <v>0</v>
      </c>
      <c r="K17" s="18" t="s">
        <v>404</v>
      </c>
      <c r="L17" s="20" t="s">
        <v>404</v>
      </c>
      <c r="M17" s="18" t="n">
        <v>0</v>
      </c>
      <c r="N17" s="20" t="n">
        <v>0</v>
      </c>
      <c r="O17" s="18" t="n">
        <v>0</v>
      </c>
      <c r="P17" s="20" t="n">
        <v>0</v>
      </c>
      <c r="Q17" s="18" t="n">
        <v>7.39452327</v>
      </c>
      <c r="R17" s="20" t="n">
        <v>1.90490077</v>
      </c>
    </row>
    <row r="18" spans="1:18">
      <c r="A18" s="15" t="s">
        <v>415</v>
      </c>
      <c r="B18" s="17" t="n">
        <v>5532</v>
      </c>
      <c r="C18" s="18">
        <f>(0.0/B18*100)</f>
        <v/>
      </c>
      <c r="D18" s="19" t="n">
        <v>5532</v>
      </c>
      <c r="E18" s="18" t="n">
        <v>67.70622418000001</v>
      </c>
      <c r="F18" s="20" t="n">
        <v>3.5319613</v>
      </c>
      <c r="G18" s="18" t="n">
        <v>31.92112836</v>
      </c>
      <c r="H18" s="20" t="n">
        <v>3.53891445</v>
      </c>
      <c r="I18" s="18" t="n">
        <v>0</v>
      </c>
      <c r="J18" s="20" t="n">
        <v>0</v>
      </c>
      <c r="K18" s="18" t="s">
        <v>404</v>
      </c>
      <c r="L18" s="20" t="s">
        <v>404</v>
      </c>
      <c r="M18" s="18" t="n">
        <v>0</v>
      </c>
      <c r="N18" s="20" t="n">
        <v>0</v>
      </c>
      <c r="O18" s="18" t="n">
        <v>0</v>
      </c>
      <c r="P18" s="20" t="n">
        <v>0</v>
      </c>
      <c r="Q18" s="18" t="n">
        <v>0.37264746</v>
      </c>
      <c r="R18" s="20" t="n">
        <v>0.30805448</v>
      </c>
    </row>
    <row r="19" spans="1:18">
      <c r="A19" s="15" t="s">
        <v>416</v>
      </c>
      <c r="B19" s="17" t="n">
        <v>5658</v>
      </c>
      <c r="C19" s="18">
        <f>(327.0/B19*100)</f>
        <v/>
      </c>
      <c r="D19" s="19" t="n">
        <v>5331</v>
      </c>
      <c r="E19" s="18" t="n">
        <v>60.64370315</v>
      </c>
      <c r="F19" s="20" t="n">
        <v>3.7246831</v>
      </c>
      <c r="G19" s="18" t="n">
        <v>37.6582657</v>
      </c>
      <c r="H19" s="20" t="n">
        <v>3.6379784</v>
      </c>
      <c r="I19" s="18" t="n">
        <v>0</v>
      </c>
      <c r="J19" s="20" t="n">
        <v>0</v>
      </c>
      <c r="K19" s="18" t="s">
        <v>404</v>
      </c>
      <c r="L19" s="20" t="s">
        <v>404</v>
      </c>
      <c r="M19" s="18" t="n">
        <v>0</v>
      </c>
      <c r="N19" s="20" t="n">
        <v>0</v>
      </c>
      <c r="O19" s="18" t="n">
        <v>0</v>
      </c>
      <c r="P19" s="20" t="n">
        <v>0</v>
      </c>
      <c r="Q19" s="18" t="n">
        <v>1.69803114</v>
      </c>
      <c r="R19" s="20" t="n">
        <v>0.78247909</v>
      </c>
    </row>
    <row r="20" spans="1:18">
      <c r="A20" s="15" t="s">
        <v>417</v>
      </c>
      <c r="B20" s="17" t="n">
        <v>3371</v>
      </c>
      <c r="C20" s="18">
        <f>(24.0/B20*100)</f>
        <v/>
      </c>
      <c r="D20" s="19" t="n">
        <v>3347</v>
      </c>
      <c r="E20" s="18" t="n">
        <v>81.23549982999999</v>
      </c>
      <c r="F20" s="20" t="n">
        <v>0.19482499</v>
      </c>
      <c r="G20" s="18" t="n">
        <v>14.69140663</v>
      </c>
      <c r="H20" s="20" t="n">
        <v>0.16965822</v>
      </c>
      <c r="I20" s="18" t="n">
        <v>0</v>
      </c>
      <c r="J20" s="20" t="n">
        <v>0</v>
      </c>
      <c r="K20" s="18" t="s">
        <v>404</v>
      </c>
      <c r="L20" s="20" t="s">
        <v>404</v>
      </c>
      <c r="M20" s="18" t="n">
        <v>0</v>
      </c>
      <c r="N20" s="20" t="n">
        <v>0</v>
      </c>
      <c r="O20" s="18" t="n">
        <v>0</v>
      </c>
      <c r="P20" s="20" t="n">
        <v>0</v>
      </c>
      <c r="Q20" s="18" t="n">
        <v>4.07309354</v>
      </c>
      <c r="R20" s="20" t="n">
        <v>0.11391752</v>
      </c>
    </row>
    <row r="21" spans="1:18">
      <c r="A21" s="15" t="s">
        <v>418</v>
      </c>
      <c r="B21" s="17" t="n">
        <v>5741</v>
      </c>
      <c r="C21" s="18">
        <f>(0.0/B21*100)</f>
        <v/>
      </c>
      <c r="D21" s="19" t="n">
        <v>5741</v>
      </c>
      <c r="E21" s="18" t="n">
        <v>72.5809581</v>
      </c>
      <c r="F21" s="20" t="n">
        <v>3.35867936</v>
      </c>
      <c r="G21" s="18" t="n">
        <v>18.6809552</v>
      </c>
      <c r="H21" s="20" t="n">
        <v>2.73027855</v>
      </c>
      <c r="I21" s="18" t="n">
        <v>0</v>
      </c>
      <c r="J21" s="20" t="n">
        <v>0</v>
      </c>
      <c r="K21" s="18" t="s">
        <v>404</v>
      </c>
      <c r="L21" s="20" t="s">
        <v>404</v>
      </c>
      <c r="M21" s="18" t="n">
        <v>0</v>
      </c>
      <c r="N21" s="20" t="n">
        <v>0</v>
      </c>
      <c r="O21" s="18" t="n">
        <v>0</v>
      </c>
      <c r="P21" s="20" t="n">
        <v>0</v>
      </c>
      <c r="Q21" s="18" t="n">
        <v>8.7380867</v>
      </c>
      <c r="R21" s="20" t="n">
        <v>2.33496633</v>
      </c>
    </row>
    <row r="22" spans="1:18">
      <c r="A22" s="15" t="s">
        <v>419</v>
      </c>
      <c r="B22" s="17" t="n">
        <v>6598</v>
      </c>
      <c r="C22" s="18">
        <f>(0.0/B22*100)</f>
        <v/>
      </c>
      <c r="D22" s="19" t="n">
        <v>6598</v>
      </c>
      <c r="E22" s="18" t="n">
        <v>70.63472204999999</v>
      </c>
      <c r="F22" s="20" t="n">
        <v>3.38273719</v>
      </c>
      <c r="G22" s="18" t="n">
        <v>26.67992245</v>
      </c>
      <c r="H22" s="20" t="n">
        <v>3.34901772</v>
      </c>
      <c r="I22" s="18" t="n">
        <v>0</v>
      </c>
      <c r="J22" s="20" t="n">
        <v>0</v>
      </c>
      <c r="K22" s="18" t="s">
        <v>404</v>
      </c>
      <c r="L22" s="20" t="s">
        <v>404</v>
      </c>
      <c r="M22" s="18" t="n">
        <v>0</v>
      </c>
      <c r="N22" s="20" t="n">
        <v>0</v>
      </c>
      <c r="O22" s="18" t="n">
        <v>0</v>
      </c>
      <c r="P22" s="20" t="n">
        <v>0</v>
      </c>
      <c r="Q22" s="18" t="n">
        <v>2.6853555</v>
      </c>
      <c r="R22" s="20" t="n">
        <v>1.48076945</v>
      </c>
    </row>
    <row r="23" spans="1:18">
      <c r="A23" s="15" t="s">
        <v>420</v>
      </c>
      <c r="B23" s="17" t="n">
        <v>11583</v>
      </c>
      <c r="C23" s="18">
        <f>(3194.0/B23*100)</f>
        <v/>
      </c>
      <c r="D23" s="19" t="n">
        <v>8389</v>
      </c>
      <c r="E23" s="18" t="n">
        <v>54.92058453</v>
      </c>
      <c r="F23" s="20" t="n">
        <v>4.26584444</v>
      </c>
      <c r="G23" s="18" t="n">
        <v>40.18995327</v>
      </c>
      <c r="H23" s="20" t="n">
        <v>4.27691117</v>
      </c>
      <c r="I23" s="18" t="n">
        <v>0</v>
      </c>
      <c r="J23" s="20" t="n">
        <v>0</v>
      </c>
      <c r="K23" s="18" t="s">
        <v>404</v>
      </c>
      <c r="L23" s="20" t="s">
        <v>404</v>
      </c>
      <c r="M23" s="18" t="n">
        <v>0</v>
      </c>
      <c r="N23" s="20" t="n">
        <v>0</v>
      </c>
      <c r="O23" s="18" t="n">
        <v>0</v>
      </c>
      <c r="P23" s="20" t="n">
        <v>0</v>
      </c>
      <c r="Q23" s="18" t="n">
        <v>4.8894622</v>
      </c>
      <c r="R23" s="20" t="n">
        <v>1.64999827</v>
      </c>
    </row>
    <row r="24" spans="1:18">
      <c r="A24" s="15" t="s">
        <v>421</v>
      </c>
      <c r="B24" s="17" t="n">
        <v>6647</v>
      </c>
      <c r="C24" s="18">
        <f>(0.0/B24*100)</f>
        <v/>
      </c>
      <c r="D24" s="19" t="n">
        <v>6647</v>
      </c>
      <c r="E24" s="18" t="n">
        <v>62.6370302</v>
      </c>
      <c r="F24" s="20" t="n">
        <v>3.2225075</v>
      </c>
      <c r="G24" s="18" t="n">
        <v>37.3629698</v>
      </c>
      <c r="H24" s="20" t="n">
        <v>3.2225075</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91.47030236000001</v>
      </c>
      <c r="F25" s="20" t="n">
        <v>2.26333651</v>
      </c>
      <c r="G25" s="18" t="n">
        <v>8.52969764</v>
      </c>
      <c r="H25" s="20" t="n">
        <v>2.26333651</v>
      </c>
      <c r="I25" s="18" t="n">
        <v>0</v>
      </c>
      <c r="J25" s="20" t="n">
        <v>0</v>
      </c>
      <c r="K25" s="18" t="s">
        <v>404</v>
      </c>
      <c r="L25" s="20" t="s">
        <v>404</v>
      </c>
      <c r="M25" s="18" t="n">
        <v>0</v>
      </c>
      <c r="N25" s="20" t="n">
        <v>0</v>
      </c>
      <c r="O25" s="18" t="n">
        <v>0</v>
      </c>
      <c r="P25" s="20" t="n">
        <v>0</v>
      </c>
      <c r="Q25" s="18" t="n">
        <v>0</v>
      </c>
      <c r="R25" s="20" t="n">
        <v>0</v>
      </c>
    </row>
    <row r="26" spans="1:18">
      <c r="A26" s="15" t="s">
        <v>423</v>
      </c>
      <c r="B26" s="17" t="n">
        <v>4869</v>
      </c>
      <c r="C26" s="18">
        <f>(11.0/B26*100)</f>
        <v/>
      </c>
      <c r="D26" s="19" t="n">
        <v>4858</v>
      </c>
      <c r="E26" s="18" t="n">
        <v>85.15417001</v>
      </c>
      <c r="F26" s="20" t="n">
        <v>2.24996455</v>
      </c>
      <c r="G26" s="18" t="n">
        <v>14.1180857</v>
      </c>
      <c r="H26" s="20" t="n">
        <v>2.23278473</v>
      </c>
      <c r="I26" s="18" t="n">
        <v>0</v>
      </c>
      <c r="J26" s="20" t="n">
        <v>0</v>
      </c>
      <c r="K26" s="18" t="s">
        <v>404</v>
      </c>
      <c r="L26" s="20" t="s">
        <v>404</v>
      </c>
      <c r="M26" s="18" t="n">
        <v>0</v>
      </c>
      <c r="N26" s="20" t="n">
        <v>0</v>
      </c>
      <c r="O26" s="18" t="n">
        <v>0</v>
      </c>
      <c r="P26" s="20" t="n">
        <v>0</v>
      </c>
      <c r="Q26" s="18" t="n">
        <v>0.72774429</v>
      </c>
      <c r="R26" s="20" t="n">
        <v>0.53155376</v>
      </c>
    </row>
    <row r="27" spans="1:18">
      <c r="A27" s="15" t="s">
        <v>424</v>
      </c>
      <c r="B27" s="17" t="n">
        <v>5299</v>
      </c>
      <c r="C27" s="18">
        <f>(0.0/B27*100)</f>
        <v/>
      </c>
      <c r="D27" s="19" t="n">
        <v>5299</v>
      </c>
      <c r="E27" s="18" t="n">
        <v>61.45780188</v>
      </c>
      <c r="F27" s="20" t="n">
        <v>0.09694084</v>
      </c>
      <c r="G27" s="18" t="n">
        <v>35.59995851</v>
      </c>
      <c r="H27" s="20" t="n">
        <v>0.0971581</v>
      </c>
      <c r="I27" s="18" t="n">
        <v>0</v>
      </c>
      <c r="J27" s="20" t="n">
        <v>0</v>
      </c>
      <c r="K27" s="18" t="s">
        <v>404</v>
      </c>
      <c r="L27" s="20" t="s">
        <v>404</v>
      </c>
      <c r="M27" s="18" t="n">
        <v>0</v>
      </c>
      <c r="N27" s="20" t="n">
        <v>0</v>
      </c>
      <c r="O27" s="18" t="n">
        <v>0</v>
      </c>
      <c r="P27" s="20" t="n">
        <v>0</v>
      </c>
      <c r="Q27" s="18" t="n">
        <v>2.94223961</v>
      </c>
      <c r="R27" s="20" t="n">
        <v>0.00522984</v>
      </c>
    </row>
    <row r="28" spans="1:18">
      <c r="A28" s="15" t="s">
        <v>425</v>
      </c>
      <c r="B28" s="17" t="n">
        <v>7568</v>
      </c>
      <c r="C28" s="18">
        <f>(0.0/B28*100)</f>
        <v/>
      </c>
      <c r="D28" s="19" t="n">
        <v>7568</v>
      </c>
      <c r="E28" s="18" t="n">
        <v>72.13424055</v>
      </c>
      <c r="F28" s="20" t="n">
        <v>2.81183714</v>
      </c>
      <c r="G28" s="18" t="n">
        <v>27.40085059</v>
      </c>
      <c r="H28" s="20" t="n">
        <v>2.79384544</v>
      </c>
      <c r="I28" s="18" t="n">
        <v>0</v>
      </c>
      <c r="J28" s="20" t="n">
        <v>0</v>
      </c>
      <c r="K28" s="18" t="s">
        <v>404</v>
      </c>
      <c r="L28" s="20" t="s">
        <v>404</v>
      </c>
      <c r="M28" s="18" t="n">
        <v>0</v>
      </c>
      <c r="N28" s="20" t="n">
        <v>0</v>
      </c>
      <c r="O28" s="18" t="n">
        <v>0</v>
      </c>
      <c r="P28" s="20" t="n">
        <v>0</v>
      </c>
      <c r="Q28" s="18" t="n">
        <v>0.46490886</v>
      </c>
      <c r="R28" s="20" t="n">
        <v>0.46279979</v>
      </c>
    </row>
    <row r="29" spans="1:18">
      <c r="A29" s="15" t="s">
        <v>426</v>
      </c>
      <c r="B29" s="17" t="n">
        <v>5385</v>
      </c>
      <c r="C29" s="18">
        <f>(1123.0/B29*100)</f>
        <v/>
      </c>
      <c r="D29" s="19" t="n">
        <v>4262</v>
      </c>
      <c r="E29" s="18" t="n">
        <v>16.70567243</v>
      </c>
      <c r="F29" s="20" t="n">
        <v>3.33755359</v>
      </c>
      <c r="G29" s="18" t="n">
        <v>51.87203185</v>
      </c>
      <c r="H29" s="20" t="n">
        <v>4.40365312</v>
      </c>
      <c r="I29" s="18" t="n">
        <v>0</v>
      </c>
      <c r="J29" s="20" t="n">
        <v>0</v>
      </c>
      <c r="K29" s="18" t="s">
        <v>404</v>
      </c>
      <c r="L29" s="20" t="s">
        <v>404</v>
      </c>
      <c r="M29" s="18" t="n">
        <v>0</v>
      </c>
      <c r="N29" s="20" t="n">
        <v>0</v>
      </c>
      <c r="O29" s="18" t="n">
        <v>0</v>
      </c>
      <c r="P29" s="20" t="n">
        <v>0</v>
      </c>
      <c r="Q29" s="18" t="n">
        <v>31.42229573</v>
      </c>
      <c r="R29" s="20" t="n">
        <v>4.51799987</v>
      </c>
    </row>
    <row r="30" spans="1:18">
      <c r="A30" s="15" t="s">
        <v>427</v>
      </c>
      <c r="B30" s="17" t="n">
        <v>4520</v>
      </c>
      <c r="C30" s="18">
        <f>(1105.0/B30*100)</f>
        <v/>
      </c>
      <c r="D30" s="19" t="n">
        <v>3415</v>
      </c>
      <c r="E30" s="18" t="n">
        <v>86.42972478</v>
      </c>
      <c r="F30" s="20" t="n">
        <v>2.95766802</v>
      </c>
      <c r="G30" s="18" t="n">
        <v>13.57027522</v>
      </c>
      <c r="H30" s="20" t="n">
        <v>2.95766802</v>
      </c>
      <c r="I30" s="18" t="n">
        <v>0</v>
      </c>
      <c r="J30" s="20" t="n">
        <v>0</v>
      </c>
      <c r="K30" s="18" t="s">
        <v>404</v>
      </c>
      <c r="L30" s="20" t="s">
        <v>404</v>
      </c>
      <c r="M30" s="18" t="n">
        <v>0</v>
      </c>
      <c r="N30" s="20" t="n">
        <v>0</v>
      </c>
      <c r="O30" s="18" t="n">
        <v>0</v>
      </c>
      <c r="P30" s="20" t="n">
        <v>0</v>
      </c>
      <c r="Q30" s="18" t="n">
        <v>0</v>
      </c>
      <c r="R30" s="20" t="n">
        <v>0</v>
      </c>
    </row>
    <row r="31" spans="1:18">
      <c r="A31" s="15" t="s">
        <v>428</v>
      </c>
      <c r="B31" s="17" t="n">
        <v>5456</v>
      </c>
      <c r="C31" s="18">
        <f>(502.0/B31*100)</f>
        <v/>
      </c>
      <c r="D31" s="19" t="n">
        <v>4954</v>
      </c>
      <c r="E31" s="18" t="n">
        <v>63.28219946</v>
      </c>
      <c r="F31" s="20" t="n">
        <v>3.83941258</v>
      </c>
      <c r="G31" s="18" t="n">
        <v>23.90735109</v>
      </c>
      <c r="H31" s="20" t="n">
        <v>3.23874918</v>
      </c>
      <c r="I31" s="18" t="n">
        <v>0</v>
      </c>
      <c r="J31" s="20" t="n">
        <v>0</v>
      </c>
      <c r="K31" s="18" t="s">
        <v>404</v>
      </c>
      <c r="L31" s="20" t="s">
        <v>404</v>
      </c>
      <c r="M31" s="18" t="n">
        <v>0</v>
      </c>
      <c r="N31" s="20" t="n">
        <v>0</v>
      </c>
      <c r="O31" s="18" t="n">
        <v>0</v>
      </c>
      <c r="P31" s="20" t="n">
        <v>0</v>
      </c>
      <c r="Q31" s="18" t="n">
        <v>12.81044944</v>
      </c>
      <c r="R31" s="20" t="n">
        <v>2.21772534</v>
      </c>
    </row>
    <row r="32" spans="1:18">
      <c r="A32" s="15" t="s">
        <v>429</v>
      </c>
      <c r="B32" s="17" t="n">
        <v>4478</v>
      </c>
      <c r="C32" s="18">
        <f>(0.0/B32*100)</f>
        <v/>
      </c>
      <c r="D32" s="19" t="n">
        <v>4478</v>
      </c>
      <c r="E32" s="18" t="n">
        <v>82.24880428</v>
      </c>
      <c r="F32" s="20" t="n">
        <v>3.00887134</v>
      </c>
      <c r="G32" s="18" t="n">
        <v>17.07849832</v>
      </c>
      <c r="H32" s="20" t="n">
        <v>2.9446747</v>
      </c>
      <c r="I32" s="18" t="n">
        <v>0</v>
      </c>
      <c r="J32" s="20" t="n">
        <v>0</v>
      </c>
      <c r="K32" s="18" t="s">
        <v>404</v>
      </c>
      <c r="L32" s="20" t="s">
        <v>404</v>
      </c>
      <c r="M32" s="18" t="n">
        <v>0</v>
      </c>
      <c r="N32" s="20" t="n">
        <v>0</v>
      </c>
      <c r="O32" s="18" t="n">
        <v>0</v>
      </c>
      <c r="P32" s="20" t="n">
        <v>0</v>
      </c>
      <c r="Q32" s="18" t="n">
        <v>0.6726974</v>
      </c>
      <c r="R32" s="20" t="n">
        <v>0.67255089</v>
      </c>
    </row>
    <row r="33" spans="1:18">
      <c r="A33" s="15" t="s">
        <v>430</v>
      </c>
      <c r="B33" s="17" t="n">
        <v>7325</v>
      </c>
      <c r="C33" s="18">
        <f>(29.0/B33*100)</f>
        <v/>
      </c>
      <c r="D33" s="19" t="n">
        <v>7296</v>
      </c>
      <c r="E33" s="18" t="n">
        <v>87.02201461999999</v>
      </c>
      <c r="F33" s="20" t="n">
        <v>2.54023696</v>
      </c>
      <c r="G33" s="18" t="n">
        <v>11.32042638</v>
      </c>
      <c r="H33" s="20" t="n">
        <v>2.28548917</v>
      </c>
      <c r="I33" s="18" t="n">
        <v>0</v>
      </c>
      <c r="J33" s="20" t="n">
        <v>0</v>
      </c>
      <c r="K33" s="18" t="s">
        <v>404</v>
      </c>
      <c r="L33" s="20" t="s">
        <v>404</v>
      </c>
      <c r="M33" s="18" t="n">
        <v>0</v>
      </c>
      <c r="N33" s="20" t="n">
        <v>0</v>
      </c>
      <c r="O33" s="18" t="n">
        <v>0</v>
      </c>
      <c r="P33" s="20" t="n">
        <v>0</v>
      </c>
      <c r="Q33" s="18" t="n">
        <v>1.657559</v>
      </c>
      <c r="R33" s="20" t="n">
        <v>1.28897449</v>
      </c>
    </row>
    <row r="34" spans="1:18">
      <c r="A34" s="15" t="s">
        <v>431</v>
      </c>
      <c r="B34" s="17" t="n">
        <v>6350</v>
      </c>
      <c r="C34" s="18">
        <f>(0.0/B34*100)</f>
        <v/>
      </c>
      <c r="D34" s="19" t="n">
        <v>6350</v>
      </c>
      <c r="E34" s="18" t="n">
        <v>73.81106769</v>
      </c>
      <c r="F34" s="20" t="n">
        <v>2.7194027</v>
      </c>
      <c r="G34" s="18" t="n">
        <v>25.24513603</v>
      </c>
      <c r="H34" s="20" t="n">
        <v>2.64292318</v>
      </c>
      <c r="I34" s="18" t="n">
        <v>0</v>
      </c>
      <c r="J34" s="20" t="n">
        <v>0</v>
      </c>
      <c r="K34" s="18" t="s">
        <v>404</v>
      </c>
      <c r="L34" s="20" t="s">
        <v>404</v>
      </c>
      <c r="M34" s="18" t="n">
        <v>0</v>
      </c>
      <c r="N34" s="20" t="n">
        <v>0</v>
      </c>
      <c r="O34" s="18" t="n">
        <v>0</v>
      </c>
      <c r="P34" s="20" t="n">
        <v>0</v>
      </c>
      <c r="Q34" s="18" t="n">
        <v>0.94379628</v>
      </c>
      <c r="R34" s="20" t="n">
        <v>0.54264503</v>
      </c>
    </row>
    <row r="35" spans="1:18">
      <c r="A35" s="15" t="s">
        <v>432</v>
      </c>
      <c r="B35" s="17" t="n">
        <v>6406</v>
      </c>
      <c r="C35" s="18">
        <f>(443.0/B35*100)</f>
        <v/>
      </c>
      <c r="D35" s="19" t="n">
        <v>5963</v>
      </c>
      <c r="E35" s="18" t="n">
        <v>66.53027014</v>
      </c>
      <c r="F35" s="20" t="n">
        <v>0.3980753</v>
      </c>
      <c r="G35" s="18" t="n">
        <v>32.6284953</v>
      </c>
      <c r="H35" s="20" t="n">
        <v>0.3968349</v>
      </c>
      <c r="I35" s="18" t="n">
        <v>0</v>
      </c>
      <c r="J35" s="20" t="n">
        <v>0</v>
      </c>
      <c r="K35" s="18" t="s">
        <v>404</v>
      </c>
      <c r="L35" s="20" t="s">
        <v>404</v>
      </c>
      <c r="M35" s="18" t="n">
        <v>0</v>
      </c>
      <c r="N35" s="20" t="n">
        <v>0</v>
      </c>
      <c r="O35" s="18" t="n">
        <v>0</v>
      </c>
      <c r="P35" s="20" t="n">
        <v>0</v>
      </c>
      <c r="Q35" s="18" t="n">
        <v>0.84123456</v>
      </c>
      <c r="R35" s="20" t="n">
        <v>0.06906766</v>
      </c>
    </row>
    <row r="36" spans="1:18">
      <c r="A36" s="15" t="s">
        <v>433</v>
      </c>
      <c r="B36" s="17" t="n">
        <v>6736</v>
      </c>
      <c r="C36" s="18">
        <f>(10.0/B36*100)</f>
        <v/>
      </c>
      <c r="D36" s="19" t="n">
        <v>6726</v>
      </c>
      <c r="E36" s="18" t="n">
        <v>71.78842435999999</v>
      </c>
      <c r="F36" s="20" t="n">
        <v>3.21860386</v>
      </c>
      <c r="G36" s="18" t="n">
        <v>27.03463344</v>
      </c>
      <c r="H36" s="20" t="n">
        <v>3.3007499</v>
      </c>
      <c r="I36" s="18" t="n">
        <v>0</v>
      </c>
      <c r="J36" s="20" t="n">
        <v>0</v>
      </c>
      <c r="K36" s="18" t="s">
        <v>404</v>
      </c>
      <c r="L36" s="20" t="s">
        <v>404</v>
      </c>
      <c r="M36" s="18" t="n">
        <v>0</v>
      </c>
      <c r="N36" s="20" t="n">
        <v>0</v>
      </c>
      <c r="O36" s="18" t="n">
        <v>0</v>
      </c>
      <c r="P36" s="20" t="n">
        <v>0</v>
      </c>
      <c r="Q36" s="18" t="n">
        <v>1.17694219</v>
      </c>
      <c r="R36" s="20" t="n">
        <v>0.77207073</v>
      </c>
    </row>
    <row r="37" spans="1:18">
      <c r="A37" s="15" t="s">
        <v>434</v>
      </c>
      <c r="B37" s="17" t="n">
        <v>5458</v>
      </c>
      <c r="C37" s="18">
        <f>(0.0/B37*100)</f>
        <v/>
      </c>
      <c r="D37" s="19" t="n">
        <v>5458</v>
      </c>
      <c r="E37" s="18" t="n">
        <v>65.04569203</v>
      </c>
      <c r="F37" s="20" t="n">
        <v>3.18109857</v>
      </c>
      <c r="G37" s="18" t="n">
        <v>34.95430797</v>
      </c>
      <c r="H37" s="20" t="n">
        <v>3.18109857</v>
      </c>
      <c r="I37" s="18" t="n">
        <v>0</v>
      </c>
      <c r="J37" s="20" t="n">
        <v>0</v>
      </c>
      <c r="K37" s="18" t="s">
        <v>404</v>
      </c>
      <c r="L37" s="20" t="s">
        <v>404</v>
      </c>
      <c r="M37" s="18" t="n">
        <v>0</v>
      </c>
      <c r="N37" s="20" t="n">
        <v>0</v>
      </c>
      <c r="O37" s="18" t="n">
        <v>0</v>
      </c>
      <c r="P37" s="20" t="n">
        <v>0</v>
      </c>
      <c r="Q37" s="18" t="n">
        <v>0</v>
      </c>
      <c r="R37" s="20" t="n">
        <v>0</v>
      </c>
    </row>
    <row r="38" spans="1:18">
      <c r="A38" s="15" t="s">
        <v>435</v>
      </c>
      <c r="B38" s="17" t="n">
        <v>5860</v>
      </c>
      <c r="C38" s="18">
        <f>(268.0/B38*100)</f>
        <v/>
      </c>
      <c r="D38" s="19" t="n">
        <v>5592</v>
      </c>
      <c r="E38" s="18" t="n">
        <v>45.80725908</v>
      </c>
      <c r="F38" s="20" t="n">
        <v>3.93279409</v>
      </c>
      <c r="G38" s="18" t="n">
        <v>52.23186337</v>
      </c>
      <c r="H38" s="20" t="n">
        <v>3.93281436</v>
      </c>
      <c r="I38" s="18" t="n">
        <v>0</v>
      </c>
      <c r="J38" s="20" t="n">
        <v>0</v>
      </c>
      <c r="K38" s="18" t="s">
        <v>404</v>
      </c>
      <c r="L38" s="20" t="s">
        <v>404</v>
      </c>
      <c r="M38" s="18" t="n">
        <v>0</v>
      </c>
      <c r="N38" s="20" t="n">
        <v>0</v>
      </c>
      <c r="O38" s="18" t="n">
        <v>0</v>
      </c>
      <c r="P38" s="20" t="n">
        <v>0</v>
      </c>
      <c r="Q38" s="18" t="n">
        <v>1.96087755</v>
      </c>
      <c r="R38" s="20" t="n">
        <v>0.98550886</v>
      </c>
    </row>
    <row r="39" spans="1:18">
      <c r="A39" s="15" t="s">
        <v>436</v>
      </c>
      <c r="B39" s="17" t="n">
        <v>5895</v>
      </c>
      <c r="C39" s="18">
        <f>(0.0/B39*100)</f>
        <v/>
      </c>
      <c r="D39" s="19" t="n">
        <v>5895</v>
      </c>
      <c r="E39" s="18" t="n">
        <v>89.77475171</v>
      </c>
      <c r="F39" s="20" t="n">
        <v>2.25447905</v>
      </c>
      <c r="G39" s="18" t="n">
        <v>9.3740611</v>
      </c>
      <c r="H39" s="20" t="n">
        <v>2.08394258</v>
      </c>
      <c r="I39" s="18" t="n">
        <v>0</v>
      </c>
      <c r="J39" s="20" t="n">
        <v>0</v>
      </c>
      <c r="K39" s="18" t="s">
        <v>404</v>
      </c>
      <c r="L39" s="20" t="s">
        <v>404</v>
      </c>
      <c r="M39" s="18" t="n">
        <v>0</v>
      </c>
      <c r="N39" s="20" t="n">
        <v>0</v>
      </c>
      <c r="O39" s="18" t="n">
        <v>0</v>
      </c>
      <c r="P39" s="20" t="n">
        <v>0</v>
      </c>
      <c r="Q39" s="18" t="n">
        <v>0.85118719</v>
      </c>
      <c r="R39" s="20" t="n">
        <v>0.86060847</v>
      </c>
    </row>
    <row r="40" spans="1:18">
      <c r="A40" s="15" t="s">
        <v>437</v>
      </c>
      <c r="B40" s="17" t="n">
        <v>14157</v>
      </c>
      <c r="C40" s="18">
        <f>(3029.0/B40*100)</f>
        <v/>
      </c>
      <c r="D40" s="19" t="n">
        <v>11128</v>
      </c>
      <c r="E40" s="18" t="n">
        <v>80.60870542000001</v>
      </c>
      <c r="F40" s="20" t="n">
        <v>2.64944351</v>
      </c>
      <c r="G40" s="18" t="n">
        <v>16.27552913</v>
      </c>
      <c r="H40" s="20" t="n">
        <v>2.44878297</v>
      </c>
      <c r="I40" s="18" t="n">
        <v>0</v>
      </c>
      <c r="J40" s="20" t="n">
        <v>0</v>
      </c>
      <c r="K40" s="18" t="s">
        <v>404</v>
      </c>
      <c r="L40" s="20" t="s">
        <v>404</v>
      </c>
      <c r="M40" s="18" t="n">
        <v>0</v>
      </c>
      <c r="N40" s="20" t="n">
        <v>0</v>
      </c>
      <c r="O40" s="18" t="n">
        <v>0</v>
      </c>
      <c r="P40" s="20" t="n">
        <v>0</v>
      </c>
      <c r="Q40" s="18" t="n">
        <v>3.11576545</v>
      </c>
      <c r="R40" s="20" t="n">
        <v>0.96255758</v>
      </c>
    </row>
    <row r="41" spans="1:18">
      <c r="A41" s="15" t="s">
        <v>438</v>
      </c>
      <c r="B41" s="17" t="n">
        <v>5712</v>
      </c>
      <c r="C41" s="18">
        <f>(138.0/B41*100)</f>
        <v/>
      </c>
      <c r="D41" s="19" t="n">
        <v>5574</v>
      </c>
      <c r="E41" s="18" t="n">
        <v>90.63401894</v>
      </c>
      <c r="F41" s="20" t="n">
        <v>2.32834983</v>
      </c>
      <c r="G41" s="18" t="n">
        <v>8.78563445</v>
      </c>
      <c r="H41" s="20" t="n">
        <v>2.28381671</v>
      </c>
      <c r="I41" s="18" t="n">
        <v>0</v>
      </c>
      <c r="J41" s="20" t="n">
        <v>0</v>
      </c>
      <c r="K41" s="18" t="s">
        <v>404</v>
      </c>
      <c r="L41" s="20" t="s">
        <v>404</v>
      </c>
      <c r="M41" s="18" t="n">
        <v>0</v>
      </c>
      <c r="N41" s="20" t="n">
        <v>0</v>
      </c>
      <c r="O41" s="18" t="n">
        <v>0</v>
      </c>
      <c r="P41" s="20" t="n">
        <v>0</v>
      </c>
      <c r="Q41" s="18" t="n">
        <v>0.58034661</v>
      </c>
      <c r="R41" s="20" t="n">
        <v>0.47398552</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88.29654591000001</v>
      </c>
      <c r="F44" s="20" t="n">
        <v>1.98877081</v>
      </c>
      <c r="G44" s="18" t="n">
        <v>9.08630069</v>
      </c>
      <c r="H44" s="20" t="n">
        <v>1.76861565</v>
      </c>
      <c r="I44" s="18" t="n">
        <v>0</v>
      </c>
      <c r="J44" s="20" t="n">
        <v>0</v>
      </c>
      <c r="K44" s="18" t="s">
        <v>404</v>
      </c>
      <c r="L44" s="20" t="s">
        <v>404</v>
      </c>
      <c r="M44" s="18" t="n">
        <v>0</v>
      </c>
      <c r="N44" s="20" t="n">
        <v>0</v>
      </c>
      <c r="O44" s="18" t="n">
        <v>0</v>
      </c>
      <c r="P44" s="20" t="n">
        <v>0</v>
      </c>
      <c r="Q44" s="18" t="n">
        <v>2.6171534</v>
      </c>
      <c r="R44" s="20" t="n">
        <v>0.90793949</v>
      </c>
    </row>
    <row r="45" spans="1:18">
      <c r="A45" s="15" t="s">
        <v>442</v>
      </c>
      <c r="B45" s="17" t="n">
        <v>5519</v>
      </c>
      <c r="C45" s="18">
        <f>(0.0/B45*100)</f>
        <v/>
      </c>
      <c r="D45" s="19" t="n">
        <v>5519</v>
      </c>
      <c r="E45" s="18" t="n">
        <v>69.36451004</v>
      </c>
      <c r="F45" s="20" t="n">
        <v>3.99364598</v>
      </c>
      <c r="G45" s="18" t="n">
        <v>29.30352553</v>
      </c>
      <c r="H45" s="20" t="n">
        <v>3.85731569</v>
      </c>
      <c r="I45" s="18" t="n">
        <v>0</v>
      </c>
      <c r="J45" s="20" t="n">
        <v>0</v>
      </c>
      <c r="K45" s="18" t="s">
        <v>404</v>
      </c>
      <c r="L45" s="20" t="s">
        <v>404</v>
      </c>
      <c r="M45" s="18" t="n">
        <v>0</v>
      </c>
      <c r="N45" s="20" t="n">
        <v>0</v>
      </c>
      <c r="O45" s="18" t="n">
        <v>0</v>
      </c>
      <c r="P45" s="20" t="n">
        <v>0</v>
      </c>
      <c r="Q45" s="18" t="n">
        <v>1.33196443</v>
      </c>
      <c r="R45" s="20" t="n">
        <v>0.86335105</v>
      </c>
    </row>
    <row r="46" spans="1:18">
      <c r="A46" s="15" t="s">
        <v>443</v>
      </c>
      <c r="B46" s="17" t="n">
        <v>23141</v>
      </c>
      <c r="C46" s="18">
        <f>(4196.0/B46*100)</f>
        <v/>
      </c>
      <c r="D46" s="19" t="n">
        <v>18945</v>
      </c>
      <c r="E46" s="18" t="n">
        <v>61.61440355</v>
      </c>
      <c r="F46" s="20" t="n">
        <v>2.39358834</v>
      </c>
      <c r="G46" s="18" t="n">
        <v>31.69609678</v>
      </c>
      <c r="H46" s="20" t="n">
        <v>2.35453979</v>
      </c>
      <c r="I46" s="18" t="n">
        <v>0</v>
      </c>
      <c r="J46" s="20" t="n">
        <v>0</v>
      </c>
      <c r="K46" s="18" t="s">
        <v>404</v>
      </c>
      <c r="L46" s="20" t="s">
        <v>404</v>
      </c>
      <c r="M46" s="18" t="n">
        <v>0</v>
      </c>
      <c r="N46" s="20" t="n">
        <v>0</v>
      </c>
      <c r="O46" s="18" t="n">
        <v>0</v>
      </c>
      <c r="P46" s="20" t="n">
        <v>0</v>
      </c>
      <c r="Q46" s="18" t="n">
        <v>6.68949967</v>
      </c>
      <c r="R46" s="20" t="n">
        <v>1.05338107</v>
      </c>
    </row>
    <row r="47" spans="1:18">
      <c r="A47" s="15" t="s">
        <v>444</v>
      </c>
      <c r="B47" s="17" t="n">
        <v>5928</v>
      </c>
      <c r="C47" s="18">
        <f>(0.0/B47*100)</f>
        <v/>
      </c>
      <c r="D47" s="19" t="n">
        <v>5928</v>
      </c>
      <c r="E47" s="18" t="n">
        <v>70.80503277</v>
      </c>
      <c r="F47" s="20" t="n">
        <v>3.90461803</v>
      </c>
      <c r="G47" s="18" t="n">
        <v>26.04277708</v>
      </c>
      <c r="H47" s="20" t="n">
        <v>3.62959537</v>
      </c>
      <c r="I47" s="18" t="n">
        <v>0</v>
      </c>
      <c r="J47" s="20" t="n">
        <v>0</v>
      </c>
      <c r="K47" s="18" t="s">
        <v>404</v>
      </c>
      <c r="L47" s="20" t="s">
        <v>404</v>
      </c>
      <c r="M47" s="18" t="n">
        <v>0</v>
      </c>
      <c r="N47" s="20" t="n">
        <v>0</v>
      </c>
      <c r="O47" s="18" t="n">
        <v>0</v>
      </c>
      <c r="P47" s="20" t="n">
        <v>0</v>
      </c>
      <c r="Q47" s="18" t="n">
        <v>3.15219014</v>
      </c>
      <c r="R47" s="20" t="n">
        <v>1.3667306</v>
      </c>
    </row>
    <row r="48" spans="1:18">
      <c r="A48" s="15" t="s">
        <v>445</v>
      </c>
      <c r="B48" s="17" t="n">
        <v>9841</v>
      </c>
      <c r="C48" s="18">
        <f>(40.0/B48*100)</f>
        <v/>
      </c>
      <c r="D48" s="19" t="n">
        <v>9801</v>
      </c>
      <c r="E48" s="18" t="n">
        <v>86.64280973</v>
      </c>
      <c r="F48" s="20" t="n">
        <v>2.90851842</v>
      </c>
      <c r="G48" s="18" t="n">
        <v>12.31157881</v>
      </c>
      <c r="H48" s="20" t="n">
        <v>2.84746963</v>
      </c>
      <c r="I48" s="18" t="n">
        <v>0</v>
      </c>
      <c r="J48" s="20" t="n">
        <v>0</v>
      </c>
      <c r="K48" s="18" t="s">
        <v>404</v>
      </c>
      <c r="L48" s="20" t="s">
        <v>404</v>
      </c>
      <c r="M48" s="18" t="n">
        <v>0</v>
      </c>
      <c r="N48" s="20" t="n">
        <v>0</v>
      </c>
      <c r="O48" s="18" t="n">
        <v>0</v>
      </c>
      <c r="P48" s="20" t="n">
        <v>0</v>
      </c>
      <c r="Q48" s="18" t="n">
        <v>1.04561146</v>
      </c>
      <c r="R48" s="20" t="n">
        <v>0.68611313</v>
      </c>
    </row>
    <row r="49" spans="1:18">
      <c r="A49" s="15" t="s">
        <v>446</v>
      </c>
      <c r="B49" s="17" t="n">
        <v>6349</v>
      </c>
      <c r="C49" s="18">
        <f>(52.0/B49*100)</f>
        <v/>
      </c>
      <c r="D49" s="19" t="n">
        <v>6297</v>
      </c>
      <c r="E49" s="18" t="n">
        <v>84.22653053000001</v>
      </c>
      <c r="F49" s="20" t="n">
        <v>2.57216543</v>
      </c>
      <c r="G49" s="18" t="n">
        <v>15.08178501</v>
      </c>
      <c r="H49" s="20" t="n">
        <v>2.62734483</v>
      </c>
      <c r="I49" s="18" t="n">
        <v>0</v>
      </c>
      <c r="J49" s="20" t="n">
        <v>0</v>
      </c>
      <c r="K49" s="18" t="s">
        <v>404</v>
      </c>
      <c r="L49" s="20" t="s">
        <v>404</v>
      </c>
      <c r="M49" s="18" t="n">
        <v>0</v>
      </c>
      <c r="N49" s="20" t="n">
        <v>0</v>
      </c>
      <c r="O49" s="18" t="n">
        <v>0</v>
      </c>
      <c r="P49" s="20" t="n">
        <v>0</v>
      </c>
      <c r="Q49" s="18" t="n">
        <v>0.69168447</v>
      </c>
      <c r="R49" s="20" t="n">
        <v>0.67468276</v>
      </c>
    </row>
    <row r="50" spans="1:18">
      <c r="A50" s="15" t="s">
        <v>447</v>
      </c>
      <c r="B50" s="17" t="n">
        <v>11795</v>
      </c>
      <c r="C50" s="18">
        <f>(1031.0/B50*100)</f>
        <v/>
      </c>
      <c r="D50" s="19" t="n">
        <v>10764</v>
      </c>
      <c r="E50" s="18" t="n">
        <v>69.53927388</v>
      </c>
      <c r="F50" s="20" t="n">
        <v>3.40786599</v>
      </c>
      <c r="G50" s="18" t="n">
        <v>23.85339843</v>
      </c>
      <c r="H50" s="20" t="n">
        <v>3.26411931</v>
      </c>
      <c r="I50" s="18" t="n">
        <v>0</v>
      </c>
      <c r="J50" s="20" t="n">
        <v>0</v>
      </c>
      <c r="K50" s="18" t="s">
        <v>404</v>
      </c>
      <c r="L50" s="20" t="s">
        <v>404</v>
      </c>
      <c r="M50" s="18" t="n">
        <v>0</v>
      </c>
      <c r="N50" s="20" t="n">
        <v>0</v>
      </c>
      <c r="O50" s="18" t="n">
        <v>0</v>
      </c>
      <c r="P50" s="20" t="n">
        <v>0</v>
      </c>
      <c r="Q50" s="18" t="n">
        <v>6.60732768</v>
      </c>
      <c r="R50" s="20" t="n">
        <v>1.59892438</v>
      </c>
    </row>
    <row r="51" spans="1:18">
      <c r="A51" s="15" t="s">
        <v>448</v>
      </c>
      <c r="B51" s="17" t="n">
        <v>6866</v>
      </c>
      <c r="C51" s="18">
        <f>(0.0/B51*100)</f>
        <v/>
      </c>
      <c r="D51" s="19" t="n">
        <v>6866</v>
      </c>
      <c r="E51" s="18" t="n">
        <v>68.13938376</v>
      </c>
      <c r="F51" s="20" t="n">
        <v>3.62623371</v>
      </c>
      <c r="G51" s="18" t="n">
        <v>30.76044146</v>
      </c>
      <c r="H51" s="20" t="n">
        <v>3.61307316</v>
      </c>
      <c r="I51" s="18" t="n">
        <v>0</v>
      </c>
      <c r="J51" s="20" t="n">
        <v>0</v>
      </c>
      <c r="K51" s="18" t="s">
        <v>404</v>
      </c>
      <c r="L51" s="20" t="s">
        <v>404</v>
      </c>
      <c r="M51" s="18" t="n">
        <v>0</v>
      </c>
      <c r="N51" s="20" t="n">
        <v>0</v>
      </c>
      <c r="O51" s="18" t="n">
        <v>0</v>
      </c>
      <c r="P51" s="20" t="n">
        <v>0</v>
      </c>
      <c r="Q51" s="18" t="n">
        <v>1.10017478</v>
      </c>
      <c r="R51" s="20" t="n">
        <v>0.78852393</v>
      </c>
    </row>
    <row r="52" spans="1:18">
      <c r="A52" s="15" t="s">
        <v>449</v>
      </c>
      <c r="B52" s="17" t="n">
        <v>5809</v>
      </c>
      <c r="C52" s="18">
        <f>(0.0/B52*100)</f>
        <v/>
      </c>
      <c r="D52" s="19" t="n">
        <v>5809</v>
      </c>
      <c r="E52" s="18" t="n">
        <v>68.74685594</v>
      </c>
      <c r="F52" s="20" t="n">
        <v>3.37278179</v>
      </c>
      <c r="G52" s="18" t="n">
        <v>29.26824529</v>
      </c>
      <c r="H52" s="20" t="n">
        <v>3.38963167</v>
      </c>
      <c r="I52" s="18" t="n">
        <v>0</v>
      </c>
      <c r="J52" s="20" t="n">
        <v>0</v>
      </c>
      <c r="K52" s="18" t="s">
        <v>404</v>
      </c>
      <c r="L52" s="20" t="s">
        <v>404</v>
      </c>
      <c r="M52" s="18" t="n">
        <v>0</v>
      </c>
      <c r="N52" s="20" t="n">
        <v>0</v>
      </c>
      <c r="O52" s="18" t="n">
        <v>0</v>
      </c>
      <c r="P52" s="20" t="n">
        <v>0</v>
      </c>
      <c r="Q52" s="18" t="n">
        <v>1.98489877</v>
      </c>
      <c r="R52" s="20" t="n">
        <v>0.9288291</v>
      </c>
    </row>
    <row r="53" spans="1:18">
      <c r="A53" s="15" t="s">
        <v>450</v>
      </c>
      <c r="B53" s="17" t="n">
        <v>5571</v>
      </c>
      <c r="C53" s="18">
        <f>(0.0/B53*100)</f>
        <v/>
      </c>
      <c r="D53" s="19" t="n">
        <v>5571</v>
      </c>
      <c r="E53" s="18" t="n">
        <v>73.12722325</v>
      </c>
      <c r="F53" s="20" t="n">
        <v>0.11851106</v>
      </c>
      <c r="G53" s="18" t="n">
        <v>26.46335417</v>
      </c>
      <c r="H53" s="20" t="n">
        <v>0.12074937</v>
      </c>
      <c r="I53" s="18" t="n">
        <v>0</v>
      </c>
      <c r="J53" s="20" t="n">
        <v>0</v>
      </c>
      <c r="K53" s="18" t="s">
        <v>404</v>
      </c>
      <c r="L53" s="20" t="s">
        <v>404</v>
      </c>
      <c r="M53" s="18" t="n">
        <v>0</v>
      </c>
      <c r="N53" s="20" t="n">
        <v>0</v>
      </c>
      <c r="O53" s="18" t="n">
        <v>0</v>
      </c>
      <c r="P53" s="20" t="n">
        <v>0</v>
      </c>
      <c r="Q53" s="18" t="n">
        <v>0.40942259</v>
      </c>
      <c r="R53" s="20" t="n">
        <v>0.03911899</v>
      </c>
    </row>
    <row r="54" spans="1:18">
      <c r="A54" s="15" t="s">
        <v>451</v>
      </c>
      <c r="B54" s="17" t="n">
        <v>4740</v>
      </c>
      <c r="C54" s="18">
        <f>(199.0/B54*100)</f>
        <v/>
      </c>
      <c r="D54" s="19" t="n">
        <v>4541</v>
      </c>
      <c r="E54" s="18" t="n">
        <v>86.90666537</v>
      </c>
      <c r="F54" s="20" t="n">
        <v>2.60922484</v>
      </c>
      <c r="G54" s="18" t="n">
        <v>11.43818352</v>
      </c>
      <c r="H54" s="20" t="n">
        <v>2.47324835</v>
      </c>
      <c r="I54" s="18" t="n">
        <v>0</v>
      </c>
      <c r="J54" s="20" t="n">
        <v>0</v>
      </c>
      <c r="K54" s="18" t="s">
        <v>404</v>
      </c>
      <c r="L54" s="20" t="s">
        <v>404</v>
      </c>
      <c r="M54" s="18" t="n">
        <v>0</v>
      </c>
      <c r="N54" s="20" t="n">
        <v>0</v>
      </c>
      <c r="O54" s="18" t="n">
        <v>0</v>
      </c>
      <c r="P54" s="20" t="n">
        <v>0</v>
      </c>
      <c r="Q54" s="18" t="n">
        <v>1.65515111</v>
      </c>
      <c r="R54" s="20" t="n">
        <v>0.8815786799999999</v>
      </c>
    </row>
    <row r="55" spans="1:18">
      <c r="A55" s="15" t="s">
        <v>452</v>
      </c>
      <c r="B55" s="17" t="n">
        <v>5316</v>
      </c>
      <c r="C55" s="18">
        <f>(43.0/B55*100)</f>
        <v/>
      </c>
      <c r="D55" s="19" t="n">
        <v>5273</v>
      </c>
      <c r="E55" s="18" t="n">
        <v>65.20976623999999</v>
      </c>
      <c r="F55" s="20" t="n">
        <v>3.36356635</v>
      </c>
      <c r="G55" s="18" t="n">
        <v>30.22668726</v>
      </c>
      <c r="H55" s="20" t="n">
        <v>3.26259342</v>
      </c>
      <c r="I55" s="18" t="n">
        <v>0</v>
      </c>
      <c r="J55" s="20" t="n">
        <v>0</v>
      </c>
      <c r="K55" s="18" t="s">
        <v>404</v>
      </c>
      <c r="L55" s="20" t="s">
        <v>404</v>
      </c>
      <c r="M55" s="18" t="n">
        <v>0</v>
      </c>
      <c r="N55" s="20" t="n">
        <v>0</v>
      </c>
      <c r="O55" s="18" t="n">
        <v>0</v>
      </c>
      <c r="P55" s="20" t="n">
        <v>0</v>
      </c>
      <c r="Q55" s="18" t="n">
        <v>4.5635465</v>
      </c>
      <c r="R55" s="20" t="n">
        <v>1.59284754</v>
      </c>
    </row>
    <row r="56" spans="1:18">
      <c r="A56" s="15" t="s">
        <v>453</v>
      </c>
      <c r="B56" s="17" t="n">
        <v>5359</v>
      </c>
      <c r="C56" s="18">
        <f>(0.0/B56*100)</f>
        <v/>
      </c>
      <c r="D56" s="19" t="n">
        <v>5359</v>
      </c>
      <c r="E56" s="18" t="n">
        <v>90.83149734</v>
      </c>
      <c r="F56" s="20" t="n">
        <v>2.39801789</v>
      </c>
      <c r="G56" s="18" t="n">
        <v>4.71212387</v>
      </c>
      <c r="H56" s="20" t="n">
        <v>1.76258123</v>
      </c>
      <c r="I56" s="18" t="n">
        <v>0</v>
      </c>
      <c r="J56" s="20" t="n">
        <v>0</v>
      </c>
      <c r="K56" s="18" t="s">
        <v>404</v>
      </c>
      <c r="L56" s="20" t="s">
        <v>404</v>
      </c>
      <c r="M56" s="18" t="n">
        <v>0</v>
      </c>
      <c r="N56" s="20" t="n">
        <v>0</v>
      </c>
      <c r="O56" s="18" t="n">
        <v>0</v>
      </c>
      <c r="P56" s="20" t="n">
        <v>0</v>
      </c>
      <c r="Q56" s="18" t="n">
        <v>4.45637879</v>
      </c>
      <c r="R56" s="20" t="n">
        <v>1.66814099</v>
      </c>
    </row>
    <row r="57" spans="1:18">
      <c r="A57" s="15" t="s">
        <v>454</v>
      </c>
      <c r="B57" s="17" t="n">
        <v>6513</v>
      </c>
      <c r="C57" s="18">
        <f>(0.0/B57*100)</f>
        <v/>
      </c>
      <c r="D57" s="19" t="n">
        <v>6513</v>
      </c>
      <c r="E57" s="18" t="n">
        <v>90.88073620999999</v>
      </c>
      <c r="F57" s="20" t="n">
        <v>2.02012145</v>
      </c>
      <c r="G57" s="18" t="n">
        <v>8.04359343</v>
      </c>
      <c r="H57" s="20" t="n">
        <v>2.02157821</v>
      </c>
      <c r="I57" s="18" t="n">
        <v>0</v>
      </c>
      <c r="J57" s="20" t="n">
        <v>0</v>
      </c>
      <c r="K57" s="18" t="s">
        <v>404</v>
      </c>
      <c r="L57" s="20" t="s">
        <v>404</v>
      </c>
      <c r="M57" s="18" t="n">
        <v>0</v>
      </c>
      <c r="N57" s="20" t="n">
        <v>0</v>
      </c>
      <c r="O57" s="18" t="n">
        <v>0</v>
      </c>
      <c r="P57" s="20" t="n">
        <v>0</v>
      </c>
      <c r="Q57" s="18" t="n">
        <v>1.07567036</v>
      </c>
      <c r="R57" s="20" t="n">
        <v>0.64270415</v>
      </c>
    </row>
    <row r="58" spans="1:18">
      <c r="A58" s="15" t="s">
        <v>455</v>
      </c>
      <c r="B58" s="17" t="n">
        <v>7267</v>
      </c>
      <c r="C58" s="18">
        <f>(0.0/B58*100)</f>
        <v/>
      </c>
      <c r="D58" s="19" t="n">
        <v>7267</v>
      </c>
      <c r="E58" s="18" t="n">
        <v>86.54957167000001</v>
      </c>
      <c r="F58" s="20" t="n">
        <v>2.42167898</v>
      </c>
      <c r="G58" s="18" t="n">
        <v>13.0581341</v>
      </c>
      <c r="H58" s="20" t="n">
        <v>2.48513838</v>
      </c>
      <c r="I58" s="18" t="n">
        <v>0</v>
      </c>
      <c r="J58" s="20" t="n">
        <v>0</v>
      </c>
      <c r="K58" s="18" t="s">
        <v>404</v>
      </c>
      <c r="L58" s="20" t="s">
        <v>404</v>
      </c>
      <c r="M58" s="18" t="n">
        <v>0</v>
      </c>
      <c r="N58" s="20" t="n">
        <v>0</v>
      </c>
      <c r="O58" s="18" t="n">
        <v>0</v>
      </c>
      <c r="P58" s="20" t="n">
        <v>0</v>
      </c>
      <c r="Q58" s="18" t="n">
        <v>0.39229423</v>
      </c>
      <c r="R58" s="20" t="n">
        <v>0.39318786</v>
      </c>
    </row>
    <row r="59" spans="1:18">
      <c r="A59" s="15" t="s">
        <v>456</v>
      </c>
      <c r="B59" s="17" t="n">
        <v>4826</v>
      </c>
      <c r="C59" s="18">
        <f>(0.0/B59*100)</f>
        <v/>
      </c>
      <c r="D59" s="19" t="n">
        <v>4826</v>
      </c>
      <c r="E59" s="18" t="n">
        <v>82.41747153999999</v>
      </c>
      <c r="F59" s="20" t="n">
        <v>0.99726632</v>
      </c>
      <c r="G59" s="18" t="n">
        <v>13.50847112</v>
      </c>
      <c r="H59" s="20" t="n">
        <v>0.92053094</v>
      </c>
      <c r="I59" s="18" t="n">
        <v>0</v>
      </c>
      <c r="J59" s="20" t="n">
        <v>0</v>
      </c>
      <c r="K59" s="18" t="s">
        <v>404</v>
      </c>
      <c r="L59" s="20" t="s">
        <v>404</v>
      </c>
      <c r="M59" s="18" t="n">
        <v>0</v>
      </c>
      <c r="N59" s="20" t="n">
        <v>0</v>
      </c>
      <c r="O59" s="18" t="n">
        <v>0</v>
      </c>
      <c r="P59" s="20" t="n">
        <v>0</v>
      </c>
      <c r="Q59" s="18" t="n">
        <v>4.07405734</v>
      </c>
      <c r="R59" s="20" t="n">
        <v>0.40241394</v>
      </c>
    </row>
    <row r="60" spans="1:18">
      <c r="A60" s="15" t="s">
        <v>457</v>
      </c>
      <c r="B60" s="17" t="n">
        <v>4546</v>
      </c>
      <c r="C60" s="18">
        <f>(0.0/B60*100)</f>
        <v/>
      </c>
      <c r="D60" s="19" t="n">
        <v>4546</v>
      </c>
      <c r="E60" s="18" t="n">
        <v>71.24522159</v>
      </c>
      <c r="F60" s="20" t="n">
        <v>3.28494135</v>
      </c>
      <c r="G60" s="18" t="n">
        <v>24.85116693</v>
      </c>
      <c r="H60" s="20" t="n">
        <v>2.98148511</v>
      </c>
      <c r="I60" s="18" t="n">
        <v>0</v>
      </c>
      <c r="J60" s="20" t="n">
        <v>0</v>
      </c>
      <c r="K60" s="18" t="s">
        <v>404</v>
      </c>
      <c r="L60" s="20" t="s">
        <v>404</v>
      </c>
      <c r="M60" s="18" t="n">
        <v>0</v>
      </c>
      <c r="N60" s="20" t="n">
        <v>0</v>
      </c>
      <c r="O60" s="18" t="n">
        <v>0</v>
      </c>
      <c r="P60" s="20" t="n">
        <v>0</v>
      </c>
      <c r="Q60" s="18" t="n">
        <v>3.90361148</v>
      </c>
      <c r="R60" s="20" t="n">
        <v>1.25315745</v>
      </c>
    </row>
    <row r="61" spans="1:18">
      <c r="A61" s="15" t="s">
        <v>458</v>
      </c>
      <c r="B61" s="17" t="n">
        <v>6525</v>
      </c>
      <c r="C61" s="18">
        <f>(0.0/B61*100)</f>
        <v/>
      </c>
      <c r="D61" s="19" t="n">
        <v>6525</v>
      </c>
      <c r="E61" s="18" t="n">
        <v>59.9281338</v>
      </c>
      <c r="F61" s="20" t="n">
        <v>2.7557879</v>
      </c>
      <c r="G61" s="18" t="n">
        <v>40.0718662</v>
      </c>
      <c r="H61" s="20" t="n">
        <v>2.7557879</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73.58821429</v>
      </c>
      <c r="F62" s="20" t="n">
        <v>0.03928513</v>
      </c>
      <c r="G62" s="18" t="n">
        <v>26.41178571</v>
      </c>
      <c r="H62" s="20" t="n">
        <v>0.03928513</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79.99349321</v>
      </c>
      <c r="F63" s="20" t="n">
        <v>0.11152938</v>
      </c>
      <c r="G63" s="18" t="n">
        <v>12.22406717</v>
      </c>
      <c r="H63" s="20" t="n">
        <v>0.09983113</v>
      </c>
      <c r="I63" s="18" t="n">
        <v>0</v>
      </c>
      <c r="J63" s="20" t="n">
        <v>0</v>
      </c>
      <c r="K63" s="18" t="s">
        <v>404</v>
      </c>
      <c r="L63" s="20" t="s">
        <v>404</v>
      </c>
      <c r="M63" s="18" t="n">
        <v>0</v>
      </c>
      <c r="N63" s="20" t="n">
        <v>0</v>
      </c>
      <c r="O63" s="18" t="n">
        <v>0</v>
      </c>
      <c r="P63" s="20" t="n">
        <v>0</v>
      </c>
      <c r="Q63" s="18" t="n">
        <v>7.78243961</v>
      </c>
      <c r="R63" s="20" t="n">
        <v>0.07499596</v>
      </c>
    </row>
    <row r="64" spans="1:18">
      <c r="A64" s="15" t="s">
        <v>461</v>
      </c>
      <c r="B64" s="17" t="n">
        <v>3634</v>
      </c>
      <c r="C64" s="18">
        <f>(27.0/B64*100)</f>
        <v/>
      </c>
      <c r="D64" s="19" t="n">
        <v>3607</v>
      </c>
      <c r="E64" s="18" t="n">
        <v>71.02026737</v>
      </c>
      <c r="F64" s="20" t="n">
        <v>0.10412518</v>
      </c>
      <c r="G64" s="18" t="n">
        <v>28.97973263</v>
      </c>
      <c r="H64" s="20" t="n">
        <v>0.10412518</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75.50080232000001</v>
      </c>
      <c r="F65" s="20" t="n">
        <v>3.0453166</v>
      </c>
      <c r="G65" s="18" t="n">
        <v>24.49919768</v>
      </c>
      <c r="H65" s="20" t="n">
        <v>3.0453166</v>
      </c>
      <c r="I65" s="18" t="n">
        <v>0</v>
      </c>
      <c r="J65" s="20" t="n">
        <v>0</v>
      </c>
      <c r="K65" s="18" t="s">
        <v>404</v>
      </c>
      <c r="L65" s="20" t="s">
        <v>404</v>
      </c>
      <c r="M65" s="18" t="n">
        <v>0</v>
      </c>
      <c r="N65" s="20" t="n">
        <v>0</v>
      </c>
      <c r="O65" s="18" t="n">
        <v>0</v>
      </c>
      <c r="P65" s="20" t="n">
        <v>0</v>
      </c>
      <c r="Q65" s="18" t="n">
        <v>0</v>
      </c>
      <c r="R65" s="20" t="n">
        <v>0</v>
      </c>
    </row>
    <row r="66" spans="1:18">
      <c r="A66" s="15" t="s">
        <v>463</v>
      </c>
      <c r="B66" s="17" t="n">
        <v>5665</v>
      </c>
      <c r="C66" s="18">
        <f>(0.0/B66*100)</f>
        <v/>
      </c>
      <c r="D66" s="19" t="n">
        <v>5665</v>
      </c>
      <c r="E66" s="18" t="n">
        <v>88.09177885</v>
      </c>
      <c r="F66" s="20" t="n">
        <v>0.19554514</v>
      </c>
      <c r="G66" s="18" t="n">
        <v>11.90822115</v>
      </c>
      <c r="H66" s="20" t="n">
        <v>0.19554514</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77.65035487</v>
      </c>
      <c r="F67" s="20" t="n">
        <v>2.8512787</v>
      </c>
      <c r="G67" s="18" t="n">
        <v>20.36007075</v>
      </c>
      <c r="H67" s="20" t="n">
        <v>2.67008841</v>
      </c>
      <c r="I67" s="18" t="n">
        <v>0</v>
      </c>
      <c r="J67" s="20" t="n">
        <v>0</v>
      </c>
      <c r="K67" s="18" t="s">
        <v>404</v>
      </c>
      <c r="L67" s="20" t="s">
        <v>404</v>
      </c>
      <c r="M67" s="18" t="n">
        <v>0</v>
      </c>
      <c r="N67" s="20" t="n">
        <v>0</v>
      </c>
      <c r="O67" s="18" t="n">
        <v>0</v>
      </c>
      <c r="P67" s="20" t="n">
        <v>0</v>
      </c>
      <c r="Q67" s="18" t="n">
        <v>1.98957438</v>
      </c>
      <c r="R67" s="20" t="n">
        <v>0.97939277</v>
      </c>
    </row>
    <row r="68" spans="1:18">
      <c r="A68" s="15" t="s">
        <v>465</v>
      </c>
      <c r="B68" s="17" t="n">
        <v>12083</v>
      </c>
      <c r="C68" s="18">
        <f>(0.0/B68*100)</f>
        <v/>
      </c>
      <c r="D68" s="19" t="n">
        <v>12083</v>
      </c>
      <c r="E68" s="18" t="n">
        <v>91.42971371</v>
      </c>
      <c r="F68" s="20" t="n">
        <v>0.06726305</v>
      </c>
      <c r="G68" s="18" t="n">
        <v>7.30640766</v>
      </c>
      <c r="H68" s="20" t="n">
        <v>0.05441798</v>
      </c>
      <c r="I68" s="18" t="n">
        <v>0</v>
      </c>
      <c r="J68" s="20" t="n">
        <v>0</v>
      </c>
      <c r="K68" s="18" t="s">
        <v>404</v>
      </c>
      <c r="L68" s="20" t="s">
        <v>404</v>
      </c>
      <c r="M68" s="18" t="n">
        <v>0</v>
      </c>
      <c r="N68" s="20" t="n">
        <v>0</v>
      </c>
      <c r="O68" s="18" t="n">
        <v>0</v>
      </c>
      <c r="P68" s="20" t="n">
        <v>0</v>
      </c>
      <c r="Q68" s="18" t="n">
        <v>1.26387863</v>
      </c>
      <c r="R68" s="20" t="n">
        <v>0.02951295</v>
      </c>
    </row>
    <row r="69" spans="1:18">
      <c r="A69" s="15" t="s">
        <v>466</v>
      </c>
      <c r="B69" s="17" t="n">
        <v>4876</v>
      </c>
      <c r="C69" s="18">
        <f>(0.0/B69*100)</f>
        <v/>
      </c>
      <c r="D69" s="19" t="n">
        <v>4876</v>
      </c>
      <c r="E69" s="18" t="n">
        <v>89.44706149</v>
      </c>
      <c r="F69" s="20" t="n">
        <v>2.30609559</v>
      </c>
      <c r="G69" s="18" t="n">
        <v>10.55293851</v>
      </c>
      <c r="H69" s="20" t="n">
        <v>2.30609559</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85.83609342</v>
      </c>
      <c r="F70" s="20" t="n">
        <v>3.31761212</v>
      </c>
      <c r="G70" s="18" t="n">
        <v>14.16390658</v>
      </c>
      <c r="H70" s="20" t="n">
        <v>3.31761212</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97.28437518</v>
      </c>
      <c r="F71" s="20" t="n">
        <v>0.82301244</v>
      </c>
      <c r="G71" s="18" t="n">
        <v>2.22258068</v>
      </c>
      <c r="H71" s="20" t="n">
        <v>0.82371834</v>
      </c>
      <c r="I71" s="18" t="n">
        <v>0</v>
      </c>
      <c r="J71" s="20" t="n">
        <v>0</v>
      </c>
      <c r="K71" s="18" t="s">
        <v>404</v>
      </c>
      <c r="L71" s="20" t="s">
        <v>404</v>
      </c>
      <c r="M71" s="18" t="n">
        <v>0</v>
      </c>
      <c r="N71" s="20" t="n">
        <v>0</v>
      </c>
      <c r="O71" s="18" t="n">
        <v>0</v>
      </c>
      <c r="P71" s="20" t="n">
        <v>0</v>
      </c>
      <c r="Q71" s="18" t="n">
        <v>0.49304414</v>
      </c>
      <c r="R71" s="20" t="n">
        <v>0.02367407</v>
      </c>
    </row>
    <row r="72" spans="1:18">
      <c r="A72" s="15" t="s">
        <v>469</v>
      </c>
      <c r="B72" s="17" t="n">
        <v>7708</v>
      </c>
      <c r="C72" s="18">
        <f>(0.0/B72*100)</f>
        <v/>
      </c>
      <c r="D72" s="19" t="n">
        <v>7708</v>
      </c>
      <c r="E72" s="18" t="n">
        <v>93.91032265</v>
      </c>
      <c r="F72" s="20" t="n">
        <v>1.69851359</v>
      </c>
      <c r="G72" s="18" t="n">
        <v>4.57122261</v>
      </c>
      <c r="H72" s="20" t="n">
        <v>1.43502007</v>
      </c>
      <c r="I72" s="18" t="n">
        <v>0</v>
      </c>
      <c r="J72" s="20" t="n">
        <v>0</v>
      </c>
      <c r="K72" s="18" t="s">
        <v>404</v>
      </c>
      <c r="L72" s="20" t="s">
        <v>404</v>
      </c>
      <c r="M72" s="18" t="n">
        <v>0</v>
      </c>
      <c r="N72" s="20" t="n">
        <v>0</v>
      </c>
      <c r="O72" s="18" t="n">
        <v>0</v>
      </c>
      <c r="P72" s="20" t="n">
        <v>0</v>
      </c>
      <c r="Q72" s="18" t="n">
        <v>1.51845474</v>
      </c>
      <c r="R72" s="20" t="n">
        <v>0.90781984</v>
      </c>
    </row>
    <row r="73" spans="1:18">
      <c r="A73" s="15" t="s">
        <v>470</v>
      </c>
      <c r="B73" s="17" t="n">
        <v>8249</v>
      </c>
      <c r="C73" s="18">
        <f>(0.0/B73*100)</f>
        <v/>
      </c>
      <c r="D73" s="19" t="n">
        <v>8249</v>
      </c>
      <c r="E73" s="18" t="n">
        <v>92.80659362</v>
      </c>
      <c r="F73" s="20" t="n">
        <v>2.01560099</v>
      </c>
      <c r="G73" s="18" t="n">
        <v>4.87763223</v>
      </c>
      <c r="H73" s="20" t="n">
        <v>1.6737853</v>
      </c>
      <c r="I73" s="18" t="n">
        <v>0</v>
      </c>
      <c r="J73" s="20" t="n">
        <v>0</v>
      </c>
      <c r="K73" s="18" t="s">
        <v>404</v>
      </c>
      <c r="L73" s="20" t="s">
        <v>404</v>
      </c>
      <c r="M73" s="18" t="n">
        <v>0</v>
      </c>
      <c r="N73" s="20" t="n">
        <v>0</v>
      </c>
      <c r="O73" s="18" t="n">
        <v>0</v>
      </c>
      <c r="P73" s="20" t="n">
        <v>0</v>
      </c>
      <c r="Q73" s="18" t="n">
        <v>2.31577415</v>
      </c>
      <c r="R73" s="20" t="n">
        <v>1.11523698</v>
      </c>
    </row>
    <row r="74" spans="1:18">
      <c r="A74" s="15" t="s">
        <v>471</v>
      </c>
      <c r="B74" s="17" t="n">
        <v>4692</v>
      </c>
      <c r="C74" s="18">
        <f>(484.0/B74*100)</f>
        <v/>
      </c>
      <c r="D74" s="19" t="n">
        <v>4208</v>
      </c>
      <c r="E74" s="18" t="n">
        <v>69.75868271</v>
      </c>
      <c r="F74" s="20" t="n">
        <v>0.26855655</v>
      </c>
      <c r="G74" s="18" t="n">
        <v>28.8445649</v>
      </c>
      <c r="H74" s="20" t="n">
        <v>0.2638352</v>
      </c>
      <c r="I74" s="18" t="n">
        <v>0</v>
      </c>
      <c r="J74" s="20" t="n">
        <v>0</v>
      </c>
      <c r="K74" s="18" t="s">
        <v>404</v>
      </c>
      <c r="L74" s="20" t="s">
        <v>404</v>
      </c>
      <c r="M74" s="18" t="n">
        <v>0</v>
      </c>
      <c r="N74" s="20" t="n">
        <v>0</v>
      </c>
      <c r="O74" s="18" t="n">
        <v>0</v>
      </c>
      <c r="P74" s="20" t="n">
        <v>0</v>
      </c>
      <c r="Q74" s="18" t="n">
        <v>1.39675239</v>
      </c>
      <c r="R74" s="20" t="n">
        <v>0.06271232</v>
      </c>
    </row>
    <row r="75" spans="1:18">
      <c r="A75" s="15" t="s">
        <v>472</v>
      </c>
      <c r="B75" s="17" t="n">
        <v>5375</v>
      </c>
      <c r="C75" s="18">
        <f>(483.0/B75*100)</f>
        <v/>
      </c>
      <c r="D75" s="19" t="n">
        <v>4892</v>
      </c>
      <c r="E75" s="18" t="n">
        <v>20.19034505</v>
      </c>
      <c r="F75" s="20" t="n">
        <v>3.54894784</v>
      </c>
      <c r="G75" s="18" t="n">
        <v>69.86055417999999</v>
      </c>
      <c r="H75" s="20" t="n">
        <v>3.90842541</v>
      </c>
      <c r="I75" s="18" t="n">
        <v>0</v>
      </c>
      <c r="J75" s="20" t="n">
        <v>0</v>
      </c>
      <c r="K75" s="18" t="s">
        <v>404</v>
      </c>
      <c r="L75" s="20" t="s">
        <v>404</v>
      </c>
      <c r="M75" s="18" t="n">
        <v>0</v>
      </c>
      <c r="N75" s="20" t="n">
        <v>0</v>
      </c>
      <c r="O75" s="18" t="n">
        <v>0</v>
      </c>
      <c r="P75" s="20" t="n">
        <v>0</v>
      </c>
      <c r="Q75" s="18" t="n">
        <v>9.949100769999999</v>
      </c>
      <c r="R75" s="20" t="n">
        <v>2.60495113</v>
      </c>
    </row>
    <row r="76" spans="1:18">
      <c r="A76" s="15" t="s">
        <v>473</v>
      </c>
      <c r="B76" s="17" t="n">
        <v>14167</v>
      </c>
      <c r="C76" s="18">
        <f>(1400.0/B76*100)</f>
        <v/>
      </c>
      <c r="D76" s="19" t="n">
        <v>12767</v>
      </c>
      <c r="E76" s="18" t="n">
        <v>82.75174721</v>
      </c>
      <c r="F76" s="20" t="n">
        <v>1.84611625</v>
      </c>
      <c r="G76" s="18" t="n">
        <v>10.80697327</v>
      </c>
      <c r="H76" s="20" t="n">
        <v>1.50493227</v>
      </c>
      <c r="I76" s="18" t="n">
        <v>0</v>
      </c>
      <c r="J76" s="20" t="n">
        <v>0</v>
      </c>
      <c r="K76" s="18" t="s">
        <v>404</v>
      </c>
      <c r="L76" s="20" t="s">
        <v>404</v>
      </c>
      <c r="M76" s="18" t="n">
        <v>0</v>
      </c>
      <c r="N76" s="20" t="n">
        <v>0</v>
      </c>
      <c r="O76" s="18" t="n">
        <v>0</v>
      </c>
      <c r="P76" s="20" t="n">
        <v>0</v>
      </c>
      <c r="Q76" s="18" t="n">
        <v>6.44127952</v>
      </c>
      <c r="R76" s="20" t="n">
        <v>1.37768366</v>
      </c>
    </row>
    <row r="77" spans="1:18">
      <c r="A77" s="15" t="s">
        <v>474</v>
      </c>
      <c r="B77" s="17" t="n">
        <v>6062</v>
      </c>
      <c r="C77" s="18">
        <f>(0.0/B77*100)</f>
        <v/>
      </c>
      <c r="D77" s="19" t="n">
        <v>6062</v>
      </c>
      <c r="E77" s="18" t="n">
        <v>73.87256621</v>
      </c>
      <c r="F77" s="20" t="n">
        <v>2.45301558</v>
      </c>
      <c r="G77" s="18" t="n">
        <v>26.12743379</v>
      </c>
      <c r="H77" s="20" t="n">
        <v>2.45301558</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82.16640805</v>
      </c>
      <c r="F78" s="20" t="n">
        <v>3.48444885</v>
      </c>
      <c r="G78" s="18" t="n">
        <v>16.63376678</v>
      </c>
      <c r="H78" s="20" t="n">
        <v>3.2891775</v>
      </c>
      <c r="I78" s="18" t="n">
        <v>0</v>
      </c>
      <c r="J78" s="20" t="n">
        <v>0</v>
      </c>
      <c r="K78" s="18" t="s">
        <v>404</v>
      </c>
      <c r="L78" s="20" t="s">
        <v>404</v>
      </c>
      <c r="M78" s="18" t="n">
        <v>0</v>
      </c>
      <c r="N78" s="20" t="n">
        <v>0</v>
      </c>
      <c r="O78" s="18" t="n">
        <v>0</v>
      </c>
      <c r="P78" s="20" t="n">
        <v>0</v>
      </c>
      <c r="Q78" s="18" t="n">
        <v>1.19982517</v>
      </c>
      <c r="R78" s="20" t="n">
        <v>0.84342578</v>
      </c>
    </row>
    <row customHeight="1" ht="25" r="79" spans="1:18">
      <c r="A79" s="15" t="s">
        <v>476</v>
      </c>
      <c r="B79" s="17" t="n">
        <v>1657</v>
      </c>
      <c r="C79" s="18">
        <f>(21.0/B79*100)</f>
        <v/>
      </c>
      <c r="D79" s="19" t="n">
        <v>1636</v>
      </c>
      <c r="E79" s="18" t="n">
        <v>77.61414846</v>
      </c>
      <c r="F79" s="20" t="n">
        <v>5.81445583</v>
      </c>
      <c r="G79" s="18" t="n">
        <v>21.56035327</v>
      </c>
      <c r="H79" s="20" t="n">
        <v>5.73036696</v>
      </c>
      <c r="I79" s="18" t="n">
        <v>0</v>
      </c>
      <c r="J79" s="20" t="n">
        <v>0</v>
      </c>
      <c r="K79" s="18" t="s">
        <v>404</v>
      </c>
      <c r="L79" s="20" t="s">
        <v>404</v>
      </c>
      <c r="M79" s="18" t="n">
        <v>0</v>
      </c>
      <c r="N79" s="20" t="n">
        <v>0</v>
      </c>
      <c r="O79" s="18" t="n">
        <v>0</v>
      </c>
      <c r="P79" s="20" t="n">
        <v>0</v>
      </c>
      <c r="Q79" s="18" t="n">
        <v>0.82549827</v>
      </c>
      <c r="R79" s="20" t="n">
        <v>0.83341526</v>
      </c>
    </row>
    <row r="80" spans="1:18">
      <c r="A80" s="15" t="s">
        <v>477</v>
      </c>
      <c r="B80" s="17" t="n">
        <v>7841</v>
      </c>
      <c r="C80" s="18">
        <f>(0.0/B80*100)</f>
        <v/>
      </c>
      <c r="D80" s="19" t="n">
        <v>7841</v>
      </c>
      <c r="E80" s="18" t="n">
        <v>85.59934142</v>
      </c>
      <c r="F80" s="20" t="n">
        <v>2.36891137</v>
      </c>
      <c r="G80" s="18" t="n">
        <v>14.40065858</v>
      </c>
      <c r="H80" s="20" t="n">
        <v>2.36891137</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95.37311097</v>
      </c>
      <c r="F81" s="20" t="n">
        <v>2.29785037</v>
      </c>
      <c r="G81" s="18" t="n">
        <v>4.6069096</v>
      </c>
      <c r="H81" s="20" t="n">
        <v>2.29800454</v>
      </c>
      <c r="I81" s="18" t="n">
        <v>0</v>
      </c>
      <c r="J81" s="20" t="n">
        <v>0</v>
      </c>
      <c r="K81" s="18" t="s">
        <v>404</v>
      </c>
      <c r="L81" s="20" t="s">
        <v>404</v>
      </c>
      <c r="M81" s="18" t="n">
        <v>0</v>
      </c>
      <c r="N81" s="20" t="n">
        <v>0</v>
      </c>
      <c r="O81" s="18" t="n">
        <v>0</v>
      </c>
      <c r="P81" s="20" t="n">
        <v>0</v>
      </c>
      <c r="Q81" s="18" t="n">
        <v>0.01997943</v>
      </c>
      <c r="R81" s="20" t="n">
        <v>0.00074735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723</v>
      </c>
    </row>
    <row customHeight="1" ht="30" r="4" spans="1:18">
      <c r="A4" s="6" t="n"/>
      <c r="B4" s="7" t="s">
        <v>385</v>
      </c>
      <c r="C4" s="7" t="s">
        <v>386</v>
      </c>
      <c r="D4" s="8" t="s">
        <v>385</v>
      </c>
      <c r="E4" s="9" t="s">
        <v>504</v>
      </c>
      <c r="F4" s="10" t="n"/>
      <c r="G4" s="9" t="s">
        <v>505</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(1604.0/B7*100)</f>
        <v/>
      </c>
      <c r="D7" s="19" t="n">
        <v>12926</v>
      </c>
      <c r="E7" s="18" t="n">
        <v>50.92681532</v>
      </c>
      <c r="F7" s="20" t="n">
        <v>2.07958421</v>
      </c>
      <c r="G7" s="18" t="n">
        <v>46.36490578</v>
      </c>
      <c r="H7" s="20" t="n">
        <v>2.10141609</v>
      </c>
      <c r="I7" s="18" t="n">
        <v>0</v>
      </c>
      <c r="J7" s="20" t="n">
        <v>0</v>
      </c>
      <c r="K7" s="18" t="s">
        <v>404</v>
      </c>
      <c r="L7" s="20" t="s">
        <v>404</v>
      </c>
      <c r="M7" s="18" t="n">
        <v>0</v>
      </c>
      <c r="N7" s="20" t="n">
        <v>0</v>
      </c>
      <c r="O7" s="18" t="n">
        <v>0</v>
      </c>
      <c r="P7" s="20" t="n">
        <v>0</v>
      </c>
      <c r="Q7" s="18" t="n">
        <v>2.70827891</v>
      </c>
      <c r="R7" s="20" t="n">
        <v>0.6961496</v>
      </c>
    </row>
    <row r="8" spans="1:18">
      <c r="A8" s="15" t="s">
        <v>405</v>
      </c>
      <c r="B8" s="17" t="n">
        <v>7007</v>
      </c>
      <c r="C8" s="18">
        <f>(0.0/B8*100)</f>
        <v/>
      </c>
      <c r="D8" s="19" t="n">
        <v>7007</v>
      </c>
      <c r="E8" s="18" t="n">
        <v>83.09359259999999</v>
      </c>
      <c r="F8" s="20" t="n">
        <v>1.84519627</v>
      </c>
      <c r="G8" s="18" t="n">
        <v>13.02033958</v>
      </c>
      <c r="H8" s="20" t="n">
        <v>1.44481284</v>
      </c>
      <c r="I8" s="18" t="n">
        <v>0</v>
      </c>
      <c r="J8" s="20" t="n">
        <v>0</v>
      </c>
      <c r="K8" s="18" t="s">
        <v>404</v>
      </c>
      <c r="L8" s="20" t="s">
        <v>404</v>
      </c>
      <c r="M8" s="18" t="n">
        <v>0</v>
      </c>
      <c r="N8" s="20" t="n">
        <v>0</v>
      </c>
      <c r="O8" s="18" t="n">
        <v>0</v>
      </c>
      <c r="P8" s="20" t="n">
        <v>0</v>
      </c>
      <c r="Q8" s="18" t="n">
        <v>3.88606782</v>
      </c>
      <c r="R8" s="20" t="n">
        <v>1.31698078</v>
      </c>
    </row>
    <row r="9" spans="1:18">
      <c r="A9" s="15" t="s">
        <v>406</v>
      </c>
      <c r="B9" s="17" t="n">
        <v>9651</v>
      </c>
      <c r="C9" s="18">
        <f>(200.0/B9*100)</f>
        <v/>
      </c>
      <c r="D9" s="19" t="n">
        <v>9451</v>
      </c>
      <c r="E9" s="18" t="n">
        <v>70.14740424999999</v>
      </c>
      <c r="F9" s="20" t="n">
        <v>3.10631985</v>
      </c>
      <c r="G9" s="18" t="n">
        <v>19.77951601</v>
      </c>
      <c r="H9" s="20" t="n">
        <v>2.43262124</v>
      </c>
      <c r="I9" s="18" t="n">
        <v>0</v>
      </c>
      <c r="J9" s="20" t="n">
        <v>0</v>
      </c>
      <c r="K9" s="18" t="s">
        <v>404</v>
      </c>
      <c r="L9" s="20" t="s">
        <v>404</v>
      </c>
      <c r="M9" s="18" t="n">
        <v>0</v>
      </c>
      <c r="N9" s="20" t="n">
        <v>0</v>
      </c>
      <c r="O9" s="18" t="n">
        <v>0</v>
      </c>
      <c r="P9" s="20" t="n">
        <v>0</v>
      </c>
      <c r="Q9" s="18" t="n">
        <v>10.07307975</v>
      </c>
      <c r="R9" s="20" t="n">
        <v>2.04777788</v>
      </c>
    </row>
    <row r="10" spans="1:18">
      <c r="A10" s="15" t="s">
        <v>407</v>
      </c>
      <c r="B10" s="17" t="n">
        <v>20058</v>
      </c>
      <c r="C10" s="18">
        <f>(3134.0/B10*100)</f>
        <v/>
      </c>
      <c r="D10" s="19" t="n">
        <v>16924</v>
      </c>
      <c r="E10" s="18" t="n">
        <v>83.57764797</v>
      </c>
      <c r="F10" s="20" t="n">
        <v>1.6045437</v>
      </c>
      <c r="G10" s="18" t="n">
        <v>14.60526404</v>
      </c>
      <c r="H10" s="20" t="n">
        <v>1.57053825</v>
      </c>
      <c r="I10" s="18" t="n">
        <v>0</v>
      </c>
      <c r="J10" s="20" t="n">
        <v>0</v>
      </c>
      <c r="K10" s="18" t="s">
        <v>404</v>
      </c>
      <c r="L10" s="20" t="s">
        <v>404</v>
      </c>
      <c r="M10" s="18" t="n">
        <v>0</v>
      </c>
      <c r="N10" s="20" t="n">
        <v>0</v>
      </c>
      <c r="O10" s="18" t="n">
        <v>0</v>
      </c>
      <c r="P10" s="20" t="n">
        <v>0</v>
      </c>
      <c r="Q10" s="18" t="n">
        <v>1.81708799</v>
      </c>
      <c r="R10" s="20" t="n">
        <v>0.44516128</v>
      </c>
    </row>
    <row r="11" spans="1:18">
      <c r="A11" s="15" t="s">
        <v>408</v>
      </c>
      <c r="B11" s="17" t="n">
        <v>7053</v>
      </c>
      <c r="C11" s="18">
        <f>(212.0/B11*100)</f>
        <v/>
      </c>
      <c r="D11" s="19" t="n">
        <v>6841</v>
      </c>
      <c r="E11" s="18" t="n">
        <v>60.92356987</v>
      </c>
      <c r="F11" s="20" t="n">
        <v>3.84679133</v>
      </c>
      <c r="G11" s="18" t="n">
        <v>35.93299805</v>
      </c>
      <c r="H11" s="20" t="n">
        <v>3.49509486</v>
      </c>
      <c r="I11" s="18" t="n">
        <v>0</v>
      </c>
      <c r="J11" s="20" t="n">
        <v>0</v>
      </c>
      <c r="K11" s="18" t="s">
        <v>404</v>
      </c>
      <c r="L11" s="20" t="s">
        <v>404</v>
      </c>
      <c r="M11" s="18" t="n">
        <v>0</v>
      </c>
      <c r="N11" s="20" t="n">
        <v>0</v>
      </c>
      <c r="O11" s="18" t="n">
        <v>0</v>
      </c>
      <c r="P11" s="20" t="n">
        <v>0</v>
      </c>
      <c r="Q11" s="18" t="n">
        <v>3.14343208</v>
      </c>
      <c r="R11" s="20" t="n">
        <v>1.62249076</v>
      </c>
    </row>
    <row r="12" spans="1:18">
      <c r="A12" s="15" t="s">
        <v>409</v>
      </c>
      <c r="B12" s="17" t="n">
        <v>6894</v>
      </c>
      <c r="C12" s="18">
        <f>(106.0/B12*100)</f>
        <v/>
      </c>
      <c r="D12" s="19" t="n">
        <v>6788</v>
      </c>
      <c r="E12" s="18" t="n">
        <v>57.07734138</v>
      </c>
      <c r="F12" s="20" t="n">
        <v>3.07888758</v>
      </c>
      <c r="G12" s="18" t="n">
        <v>42.11850992</v>
      </c>
      <c r="H12" s="20" t="n">
        <v>3.03152223</v>
      </c>
      <c r="I12" s="18" t="n">
        <v>0</v>
      </c>
      <c r="J12" s="20" t="n">
        <v>0</v>
      </c>
      <c r="K12" s="18" t="s">
        <v>404</v>
      </c>
      <c r="L12" s="20" t="s">
        <v>404</v>
      </c>
      <c r="M12" s="18" t="n">
        <v>0</v>
      </c>
      <c r="N12" s="20" t="n">
        <v>0</v>
      </c>
      <c r="O12" s="18" t="n">
        <v>0</v>
      </c>
      <c r="P12" s="20" t="n">
        <v>0</v>
      </c>
      <c r="Q12" s="18" t="n">
        <v>0.80414869</v>
      </c>
      <c r="R12" s="20" t="n">
        <v>0.45310025</v>
      </c>
    </row>
    <row r="13" spans="1:18">
      <c r="A13" s="15" t="s">
        <v>410</v>
      </c>
      <c r="B13" s="17" t="n">
        <v>7161</v>
      </c>
      <c r="C13" s="18">
        <f>(1175.0/B13*100)</f>
        <v/>
      </c>
      <c r="D13" s="19" t="n">
        <v>5986</v>
      </c>
      <c r="E13" s="18" t="n">
        <v>56.41527802</v>
      </c>
      <c r="F13" s="20" t="n">
        <v>3.24034657</v>
      </c>
      <c r="G13" s="18" t="n">
        <v>36.45929398</v>
      </c>
      <c r="H13" s="20" t="n">
        <v>2.8687279</v>
      </c>
      <c r="I13" s="18" t="n">
        <v>0</v>
      </c>
      <c r="J13" s="20" t="n">
        <v>0</v>
      </c>
      <c r="K13" s="18" t="s">
        <v>404</v>
      </c>
      <c r="L13" s="20" t="s">
        <v>404</v>
      </c>
      <c r="M13" s="18" t="n">
        <v>0</v>
      </c>
      <c r="N13" s="20" t="n">
        <v>0</v>
      </c>
      <c r="O13" s="18" t="n">
        <v>0</v>
      </c>
      <c r="P13" s="20" t="n">
        <v>0</v>
      </c>
      <c r="Q13" s="18" t="n">
        <v>7.125428</v>
      </c>
      <c r="R13" s="20" t="n">
        <v>1.80090432</v>
      </c>
    </row>
    <row r="14" spans="1:18">
      <c r="A14" s="15" t="s">
        <v>411</v>
      </c>
      <c r="B14" s="17" t="n">
        <v>5587</v>
      </c>
      <c r="C14" s="18">
        <f>(0.0/B14*100)</f>
        <v/>
      </c>
      <c r="D14" s="19" t="n">
        <v>5587</v>
      </c>
      <c r="E14" s="18" t="n">
        <v>57.72166443</v>
      </c>
      <c r="F14" s="20" t="n">
        <v>2.66944162</v>
      </c>
      <c r="G14" s="18" t="n">
        <v>41.41048156</v>
      </c>
      <c r="H14" s="20" t="n">
        <v>2.72316953</v>
      </c>
      <c r="I14" s="18" t="n">
        <v>0</v>
      </c>
      <c r="J14" s="20" t="n">
        <v>0</v>
      </c>
      <c r="K14" s="18" t="s">
        <v>404</v>
      </c>
      <c r="L14" s="20" t="s">
        <v>404</v>
      </c>
      <c r="M14" s="18" t="n">
        <v>0</v>
      </c>
      <c r="N14" s="20" t="n">
        <v>0</v>
      </c>
      <c r="O14" s="18" t="n">
        <v>0</v>
      </c>
      <c r="P14" s="20" t="n">
        <v>0</v>
      </c>
      <c r="Q14" s="18" t="n">
        <v>0.86785401</v>
      </c>
      <c r="R14" s="20" t="n">
        <v>0.60077086</v>
      </c>
    </row>
    <row r="15" spans="1:18">
      <c r="A15" s="15" t="s">
        <v>412</v>
      </c>
      <c r="B15" s="17" t="n">
        <v>5882</v>
      </c>
      <c r="C15" s="18">
        <f>(0.0/B15*100)</f>
        <v/>
      </c>
      <c r="D15" s="19" t="n">
        <v>5882</v>
      </c>
      <c r="E15" s="18" t="n">
        <v>86.97285171</v>
      </c>
      <c r="F15" s="20" t="n">
        <v>2.63327511</v>
      </c>
      <c r="G15" s="18" t="n">
        <v>8.810672309999999</v>
      </c>
      <c r="H15" s="20" t="n">
        <v>2.09380076</v>
      </c>
      <c r="I15" s="18" t="n">
        <v>0</v>
      </c>
      <c r="J15" s="20" t="n">
        <v>0</v>
      </c>
      <c r="K15" s="18" t="s">
        <v>404</v>
      </c>
      <c r="L15" s="20" t="s">
        <v>404</v>
      </c>
      <c r="M15" s="18" t="n">
        <v>0</v>
      </c>
      <c r="N15" s="20" t="n">
        <v>0</v>
      </c>
      <c r="O15" s="18" t="n">
        <v>0</v>
      </c>
      <c r="P15" s="20" t="n">
        <v>0</v>
      </c>
      <c r="Q15" s="18" t="n">
        <v>4.21647598</v>
      </c>
      <c r="R15" s="20" t="n">
        <v>1.60836599</v>
      </c>
    </row>
    <row r="16" spans="1:18">
      <c r="A16" s="15" t="s">
        <v>413</v>
      </c>
      <c r="B16" s="17" t="n">
        <v>6108</v>
      </c>
      <c r="C16" s="18">
        <f>(0.0/B16*100)</f>
        <v/>
      </c>
      <c r="D16" s="19" t="n">
        <v>6108</v>
      </c>
      <c r="E16" s="18" t="n">
        <v>0</v>
      </c>
      <c r="F16" s="20" t="n">
        <v>0</v>
      </c>
      <c r="G16" s="18" t="n">
        <v>0</v>
      </c>
      <c r="H16" s="20" t="n">
        <v>0</v>
      </c>
      <c r="I16" s="18" t="n">
        <v>0</v>
      </c>
      <c r="J16" s="20" t="n">
        <v>0</v>
      </c>
      <c r="K16" s="18" t="s">
        <v>404</v>
      </c>
      <c r="L16" s="20" t="s">
        <v>404</v>
      </c>
      <c r="M16" s="18" t="n">
        <v>100</v>
      </c>
      <c r="N16" s="20" t="n">
        <v>0</v>
      </c>
      <c r="O16" s="18" t="n">
        <v>0</v>
      </c>
      <c r="P16" s="20" t="n">
        <v>0</v>
      </c>
      <c r="Q16" s="18" t="n">
        <v>0</v>
      </c>
      <c r="R16" s="20" t="n">
        <v>0</v>
      </c>
    </row>
    <row r="17" spans="1:18">
      <c r="A17" s="15" t="s">
        <v>414</v>
      </c>
      <c r="B17" s="17" t="n">
        <v>6504</v>
      </c>
      <c r="C17" s="18">
        <f>(1325.0/B17*100)</f>
        <v/>
      </c>
      <c r="D17" s="19" t="n">
        <v>5179</v>
      </c>
      <c r="E17" s="18" t="n">
        <v>81.10747879</v>
      </c>
      <c r="F17" s="20" t="n">
        <v>2.75769574</v>
      </c>
      <c r="G17" s="18" t="n">
        <v>12.06410907</v>
      </c>
      <c r="H17" s="20" t="n">
        <v>2.45308032</v>
      </c>
      <c r="I17" s="18" t="n">
        <v>0</v>
      </c>
      <c r="J17" s="20" t="n">
        <v>0</v>
      </c>
      <c r="K17" s="18" t="s">
        <v>404</v>
      </c>
      <c r="L17" s="20" t="s">
        <v>404</v>
      </c>
      <c r="M17" s="18" t="n">
        <v>0</v>
      </c>
      <c r="N17" s="20" t="n">
        <v>0</v>
      </c>
      <c r="O17" s="18" t="n">
        <v>0</v>
      </c>
      <c r="P17" s="20" t="n">
        <v>0</v>
      </c>
      <c r="Q17" s="18" t="n">
        <v>6.82841215</v>
      </c>
      <c r="R17" s="20" t="n">
        <v>1.54045621</v>
      </c>
    </row>
    <row r="18" spans="1:18">
      <c r="A18" s="15" t="s">
        <v>415</v>
      </c>
      <c r="B18" s="17" t="n">
        <v>5532</v>
      </c>
      <c r="C18" s="18">
        <f>(0.0/B18*100)</f>
        <v/>
      </c>
      <c r="D18" s="19" t="n">
        <v>5532</v>
      </c>
      <c r="E18" s="18" t="n">
        <v>74.76207233</v>
      </c>
      <c r="F18" s="20" t="n">
        <v>3.58671541</v>
      </c>
      <c r="G18" s="18" t="n">
        <v>23.70748647</v>
      </c>
      <c r="H18" s="20" t="n">
        <v>3.63769574</v>
      </c>
      <c r="I18" s="18" t="n">
        <v>0</v>
      </c>
      <c r="J18" s="20" t="n">
        <v>0</v>
      </c>
      <c r="K18" s="18" t="s">
        <v>404</v>
      </c>
      <c r="L18" s="20" t="s">
        <v>404</v>
      </c>
      <c r="M18" s="18" t="n">
        <v>0</v>
      </c>
      <c r="N18" s="20" t="n">
        <v>0</v>
      </c>
      <c r="O18" s="18" t="n">
        <v>0</v>
      </c>
      <c r="P18" s="20" t="n">
        <v>0</v>
      </c>
      <c r="Q18" s="18" t="n">
        <v>1.5304412</v>
      </c>
      <c r="R18" s="20" t="n">
        <v>1.12341395</v>
      </c>
    </row>
    <row r="19" spans="1:18">
      <c r="A19" s="15" t="s">
        <v>416</v>
      </c>
      <c r="B19" s="17" t="n">
        <v>5658</v>
      </c>
      <c r="C19" s="18">
        <f>(327.0/B19*100)</f>
        <v/>
      </c>
      <c r="D19" s="19" t="n">
        <v>5331</v>
      </c>
      <c r="E19" s="18" t="n">
        <v>74.01780807</v>
      </c>
      <c r="F19" s="20" t="n">
        <v>3.17562734</v>
      </c>
      <c r="G19" s="18" t="n">
        <v>24.03255086</v>
      </c>
      <c r="H19" s="20" t="n">
        <v>3.09091277</v>
      </c>
      <c r="I19" s="18" t="n">
        <v>0</v>
      </c>
      <c r="J19" s="20" t="n">
        <v>0</v>
      </c>
      <c r="K19" s="18" t="s">
        <v>404</v>
      </c>
      <c r="L19" s="20" t="s">
        <v>404</v>
      </c>
      <c r="M19" s="18" t="n">
        <v>0</v>
      </c>
      <c r="N19" s="20" t="n">
        <v>0</v>
      </c>
      <c r="O19" s="18" t="n">
        <v>0</v>
      </c>
      <c r="P19" s="20" t="n">
        <v>0</v>
      </c>
      <c r="Q19" s="18" t="n">
        <v>1.94964107</v>
      </c>
      <c r="R19" s="20" t="n">
        <v>0.61560172</v>
      </c>
    </row>
    <row r="20" spans="1:18">
      <c r="A20" s="15" t="s">
        <v>417</v>
      </c>
      <c r="B20" s="17" t="n">
        <v>3371</v>
      </c>
      <c r="C20" s="18">
        <f>(24.0/B20*100)</f>
        <v/>
      </c>
      <c r="D20" s="19" t="n">
        <v>3347</v>
      </c>
      <c r="E20" s="18" t="n">
        <v>97.06778850000001</v>
      </c>
      <c r="F20" s="20" t="n">
        <v>0.11277088</v>
      </c>
      <c r="G20" s="18" t="n">
        <v>0.28423559</v>
      </c>
      <c r="H20" s="20" t="n">
        <v>0.02994421</v>
      </c>
      <c r="I20" s="18" t="n">
        <v>0</v>
      </c>
      <c r="J20" s="20" t="n">
        <v>0</v>
      </c>
      <c r="K20" s="18" t="s">
        <v>404</v>
      </c>
      <c r="L20" s="20" t="s">
        <v>404</v>
      </c>
      <c r="M20" s="18" t="n">
        <v>0</v>
      </c>
      <c r="N20" s="20" t="n">
        <v>0</v>
      </c>
      <c r="O20" s="18" t="n">
        <v>0</v>
      </c>
      <c r="P20" s="20" t="n">
        <v>0</v>
      </c>
      <c r="Q20" s="18" t="n">
        <v>2.64797591</v>
      </c>
      <c r="R20" s="20" t="n">
        <v>0.1098615</v>
      </c>
    </row>
    <row r="21" spans="1:18">
      <c r="A21" s="15" t="s">
        <v>418</v>
      </c>
      <c r="B21" s="17" t="n">
        <v>5741</v>
      </c>
      <c r="C21" s="18">
        <f>(0.0/B21*100)</f>
        <v/>
      </c>
      <c r="D21" s="19" t="n">
        <v>5741</v>
      </c>
      <c r="E21" s="18" t="n">
        <v>72.77653128</v>
      </c>
      <c r="F21" s="20" t="n">
        <v>3.87257757</v>
      </c>
      <c r="G21" s="18" t="n">
        <v>18.7874877</v>
      </c>
      <c r="H21" s="20" t="n">
        <v>3.1588227</v>
      </c>
      <c r="I21" s="18" t="n">
        <v>0</v>
      </c>
      <c r="J21" s="20" t="n">
        <v>0</v>
      </c>
      <c r="K21" s="18" t="s">
        <v>404</v>
      </c>
      <c r="L21" s="20" t="s">
        <v>404</v>
      </c>
      <c r="M21" s="18" t="n">
        <v>0</v>
      </c>
      <c r="N21" s="20" t="n">
        <v>0</v>
      </c>
      <c r="O21" s="18" t="n">
        <v>0</v>
      </c>
      <c r="P21" s="20" t="n">
        <v>0</v>
      </c>
      <c r="Q21" s="18" t="n">
        <v>8.43598102</v>
      </c>
      <c r="R21" s="20" t="n">
        <v>2.19039707</v>
      </c>
    </row>
    <row r="22" spans="1:18">
      <c r="A22" s="15" t="s">
        <v>419</v>
      </c>
      <c r="B22" s="17" t="n">
        <v>6598</v>
      </c>
      <c r="C22" s="18">
        <f>(0.0/B22*100)</f>
        <v/>
      </c>
      <c r="D22" s="19" t="n">
        <v>6598</v>
      </c>
      <c r="E22" s="18" t="n">
        <v>54.51911935</v>
      </c>
      <c r="F22" s="20" t="n">
        <v>3.84651955</v>
      </c>
      <c r="G22" s="18" t="n">
        <v>42.87268324</v>
      </c>
      <c r="H22" s="20" t="n">
        <v>4.07277338</v>
      </c>
      <c r="I22" s="18" t="n">
        <v>0</v>
      </c>
      <c r="J22" s="20" t="n">
        <v>0</v>
      </c>
      <c r="K22" s="18" t="s">
        <v>404</v>
      </c>
      <c r="L22" s="20" t="s">
        <v>404</v>
      </c>
      <c r="M22" s="18" t="n">
        <v>0</v>
      </c>
      <c r="N22" s="20" t="n">
        <v>0</v>
      </c>
      <c r="O22" s="18" t="n">
        <v>0</v>
      </c>
      <c r="P22" s="20" t="n">
        <v>0</v>
      </c>
      <c r="Q22" s="18" t="n">
        <v>2.60819741</v>
      </c>
      <c r="R22" s="20" t="n">
        <v>1.13507697</v>
      </c>
    </row>
    <row r="23" spans="1:18">
      <c r="A23" s="15" t="s">
        <v>420</v>
      </c>
      <c r="B23" s="17" t="n">
        <v>11583</v>
      </c>
      <c r="C23" s="18">
        <f>(3194.0/B23*100)</f>
        <v/>
      </c>
      <c r="D23" s="19" t="n">
        <v>8389</v>
      </c>
      <c r="E23" s="18" t="n">
        <v>75.21873871</v>
      </c>
      <c r="F23" s="20" t="n">
        <v>3.39314824</v>
      </c>
      <c r="G23" s="18" t="n">
        <v>19.5007389</v>
      </c>
      <c r="H23" s="20" t="n">
        <v>3.15180909</v>
      </c>
      <c r="I23" s="18" t="n">
        <v>0</v>
      </c>
      <c r="J23" s="20" t="n">
        <v>0</v>
      </c>
      <c r="K23" s="18" t="s">
        <v>404</v>
      </c>
      <c r="L23" s="20" t="s">
        <v>404</v>
      </c>
      <c r="M23" s="18" t="n">
        <v>0</v>
      </c>
      <c r="N23" s="20" t="n">
        <v>0</v>
      </c>
      <c r="O23" s="18" t="n">
        <v>0</v>
      </c>
      <c r="P23" s="20" t="n">
        <v>0</v>
      </c>
      <c r="Q23" s="18" t="n">
        <v>5.28052239</v>
      </c>
      <c r="R23" s="20" t="n">
        <v>1.68654018</v>
      </c>
    </row>
    <row r="24" spans="1:18">
      <c r="A24" s="15" t="s">
        <v>421</v>
      </c>
      <c r="B24" s="17" t="n">
        <v>6647</v>
      </c>
      <c r="C24" s="18">
        <f>(0.0/B24*100)</f>
        <v/>
      </c>
      <c r="D24" s="19" t="n">
        <v>6647</v>
      </c>
      <c r="E24" s="18" t="n">
        <v>7.84998274</v>
      </c>
      <c r="F24" s="20" t="n">
        <v>1.85847659</v>
      </c>
      <c r="G24" s="18" t="n">
        <v>92.15001726</v>
      </c>
      <c r="H24" s="20" t="n">
        <v>1.85847659</v>
      </c>
      <c r="I24" s="18" t="n">
        <v>0</v>
      </c>
      <c r="J24" s="20" t="n">
        <v>0</v>
      </c>
      <c r="K24" s="18" t="s">
        <v>404</v>
      </c>
      <c r="L24" s="20" t="s">
        <v>404</v>
      </c>
      <c r="M24" s="18" t="n">
        <v>0</v>
      </c>
      <c r="N24" s="20" t="n">
        <v>0</v>
      </c>
      <c r="O24" s="18" t="n">
        <v>0</v>
      </c>
      <c r="P24" s="20" t="n">
        <v>0</v>
      </c>
      <c r="Q24" s="18" t="n">
        <v>0</v>
      </c>
      <c r="R24" s="20" t="n">
        <v>0</v>
      </c>
    </row>
    <row r="25" spans="1:18">
      <c r="A25" s="15" t="s">
        <v>422</v>
      </c>
      <c r="B25" s="17" t="n">
        <v>5581</v>
      </c>
      <c r="C25" s="18">
        <f>(0.0/B25*100)</f>
        <v/>
      </c>
      <c r="D25" s="19" t="n">
        <v>5581</v>
      </c>
      <c r="E25" s="18" t="n">
        <v>87.60422337</v>
      </c>
      <c r="F25" s="20" t="n">
        <v>2.54662399</v>
      </c>
      <c r="G25" s="18" t="n">
        <v>11.78722967</v>
      </c>
      <c r="H25" s="20" t="n">
        <v>2.47514278</v>
      </c>
      <c r="I25" s="18" t="n">
        <v>0</v>
      </c>
      <c r="J25" s="20" t="n">
        <v>0</v>
      </c>
      <c r="K25" s="18" t="s">
        <v>404</v>
      </c>
      <c r="L25" s="20" t="s">
        <v>404</v>
      </c>
      <c r="M25" s="18" t="n">
        <v>0</v>
      </c>
      <c r="N25" s="20" t="n">
        <v>0</v>
      </c>
      <c r="O25" s="18" t="n">
        <v>0</v>
      </c>
      <c r="P25" s="20" t="n">
        <v>0</v>
      </c>
      <c r="Q25" s="18" t="n">
        <v>0.60854697</v>
      </c>
      <c r="R25" s="20" t="n">
        <v>0.60835432</v>
      </c>
    </row>
    <row r="26" spans="1:18">
      <c r="A26" s="15" t="s">
        <v>423</v>
      </c>
      <c r="B26" s="17" t="n">
        <v>4869</v>
      </c>
      <c r="C26" s="18">
        <f>(11.0/B26*100)</f>
        <v/>
      </c>
      <c r="D26" s="19" t="n">
        <v>4858</v>
      </c>
      <c r="E26" s="18" t="n">
        <v>67.26017447</v>
      </c>
      <c r="F26" s="20" t="n">
        <v>2.62755754</v>
      </c>
      <c r="G26" s="18" t="n">
        <v>31.7382599</v>
      </c>
      <c r="H26" s="20" t="n">
        <v>2.64420244</v>
      </c>
      <c r="I26" s="18" t="n">
        <v>0</v>
      </c>
      <c r="J26" s="20" t="n">
        <v>0</v>
      </c>
      <c r="K26" s="18" t="s">
        <v>404</v>
      </c>
      <c r="L26" s="20" t="s">
        <v>404</v>
      </c>
      <c r="M26" s="18" t="n">
        <v>0</v>
      </c>
      <c r="N26" s="20" t="n">
        <v>0</v>
      </c>
      <c r="O26" s="18" t="n">
        <v>0</v>
      </c>
      <c r="P26" s="20" t="n">
        <v>0</v>
      </c>
      <c r="Q26" s="18" t="n">
        <v>1.00156563</v>
      </c>
      <c r="R26" s="20" t="n">
        <v>0.60799803</v>
      </c>
    </row>
    <row r="27" spans="1:18">
      <c r="A27" s="15" t="s">
        <v>424</v>
      </c>
      <c r="B27" s="17" t="n">
        <v>5299</v>
      </c>
      <c r="C27" s="18">
        <f>(0.0/B27*100)</f>
        <v/>
      </c>
      <c r="D27" s="19" t="n">
        <v>5299</v>
      </c>
      <c r="E27" s="18" t="n">
        <v>73.26637151</v>
      </c>
      <c r="F27" s="20" t="n">
        <v>0.09068109000000001</v>
      </c>
      <c r="G27" s="18" t="n">
        <v>26.73362849</v>
      </c>
      <c r="H27" s="20" t="n">
        <v>0.09068109000000001</v>
      </c>
      <c r="I27" s="18" t="n">
        <v>0</v>
      </c>
      <c r="J27" s="20" t="n">
        <v>0</v>
      </c>
      <c r="K27" s="18" t="s">
        <v>404</v>
      </c>
      <c r="L27" s="20" t="s">
        <v>404</v>
      </c>
      <c r="M27" s="18" t="n">
        <v>0</v>
      </c>
      <c r="N27" s="20" t="n">
        <v>0</v>
      </c>
      <c r="O27" s="18" t="n">
        <v>0</v>
      </c>
      <c r="P27" s="20" t="n">
        <v>0</v>
      </c>
      <c r="Q27" s="18" t="n">
        <v>0</v>
      </c>
      <c r="R27" s="20" t="n">
        <v>0</v>
      </c>
    </row>
    <row r="28" spans="1:18">
      <c r="A28" s="15" t="s">
        <v>425</v>
      </c>
      <c r="B28" s="17" t="n">
        <v>7568</v>
      </c>
      <c r="C28" s="18">
        <f>(0.0/B28*100)</f>
        <v/>
      </c>
      <c r="D28" s="19" t="n">
        <v>7568</v>
      </c>
      <c r="E28" s="18" t="n">
        <v>71.96167246</v>
      </c>
      <c r="F28" s="20" t="n">
        <v>2.85463031</v>
      </c>
      <c r="G28" s="18" t="n">
        <v>27.44352032</v>
      </c>
      <c r="H28" s="20" t="n">
        <v>2.79369349</v>
      </c>
      <c r="I28" s="18" t="n">
        <v>0</v>
      </c>
      <c r="J28" s="20" t="n">
        <v>0</v>
      </c>
      <c r="K28" s="18" t="s">
        <v>404</v>
      </c>
      <c r="L28" s="20" t="s">
        <v>404</v>
      </c>
      <c r="M28" s="18" t="n">
        <v>0</v>
      </c>
      <c r="N28" s="20" t="n">
        <v>0</v>
      </c>
      <c r="O28" s="18" t="n">
        <v>0</v>
      </c>
      <c r="P28" s="20" t="n">
        <v>0</v>
      </c>
      <c r="Q28" s="18" t="n">
        <v>0.59480722</v>
      </c>
      <c r="R28" s="20" t="n">
        <v>0.46459442</v>
      </c>
    </row>
    <row r="29" spans="1:18">
      <c r="A29" s="15" t="s">
        <v>426</v>
      </c>
      <c r="B29" s="17" t="n">
        <v>5385</v>
      </c>
      <c r="C29" s="18">
        <f>(1123.0/B29*100)</f>
        <v/>
      </c>
      <c r="D29" s="19" t="n">
        <v>4262</v>
      </c>
      <c r="E29" s="18" t="n">
        <v>42.39651902</v>
      </c>
      <c r="F29" s="20" t="n">
        <v>4.45657672</v>
      </c>
      <c r="G29" s="18" t="n">
        <v>27.84850563</v>
      </c>
      <c r="H29" s="20" t="n">
        <v>4.29729064</v>
      </c>
      <c r="I29" s="18" t="n">
        <v>0</v>
      </c>
      <c r="J29" s="20" t="n">
        <v>0</v>
      </c>
      <c r="K29" s="18" t="s">
        <v>404</v>
      </c>
      <c r="L29" s="20" t="s">
        <v>404</v>
      </c>
      <c r="M29" s="18" t="n">
        <v>0</v>
      </c>
      <c r="N29" s="20" t="n">
        <v>0</v>
      </c>
      <c r="O29" s="18" t="n">
        <v>0</v>
      </c>
      <c r="P29" s="20" t="n">
        <v>0</v>
      </c>
      <c r="Q29" s="18" t="n">
        <v>29.75497535</v>
      </c>
      <c r="R29" s="20" t="n">
        <v>4.44382697</v>
      </c>
    </row>
    <row r="30" spans="1:18">
      <c r="A30" s="15" t="s">
        <v>427</v>
      </c>
      <c r="B30" s="17" t="n">
        <v>4520</v>
      </c>
      <c r="C30" s="18">
        <f>(1105.0/B30*100)</f>
        <v/>
      </c>
      <c r="D30" s="19" t="n">
        <v>3415</v>
      </c>
      <c r="E30" s="18" t="n">
        <v>60.69904915</v>
      </c>
      <c r="F30" s="20" t="n">
        <v>3.59968119</v>
      </c>
      <c r="G30" s="18" t="n">
        <v>38.4595222</v>
      </c>
      <c r="H30" s="20" t="n">
        <v>3.59769803</v>
      </c>
      <c r="I30" s="18" t="n">
        <v>0</v>
      </c>
      <c r="J30" s="20" t="n">
        <v>0</v>
      </c>
      <c r="K30" s="18" t="s">
        <v>404</v>
      </c>
      <c r="L30" s="20" t="s">
        <v>404</v>
      </c>
      <c r="M30" s="18" t="n">
        <v>0</v>
      </c>
      <c r="N30" s="20" t="n">
        <v>0</v>
      </c>
      <c r="O30" s="18" t="n">
        <v>0</v>
      </c>
      <c r="P30" s="20" t="n">
        <v>0</v>
      </c>
      <c r="Q30" s="18" t="n">
        <v>0.84142865</v>
      </c>
      <c r="R30" s="20" t="n">
        <v>0.8535648</v>
      </c>
    </row>
    <row r="31" spans="1:18">
      <c r="A31" s="15" t="s">
        <v>428</v>
      </c>
      <c r="B31" s="17" t="n">
        <v>5456</v>
      </c>
      <c r="C31" s="18">
        <f>(502.0/B31*100)</f>
        <v/>
      </c>
      <c r="D31" s="19" t="n">
        <v>4954</v>
      </c>
      <c r="E31" s="18" t="n">
        <v>74.24042851999999</v>
      </c>
      <c r="F31" s="20" t="n">
        <v>2.7736517</v>
      </c>
      <c r="G31" s="18" t="n">
        <v>13.51373339</v>
      </c>
      <c r="H31" s="20" t="n">
        <v>2.2853083</v>
      </c>
      <c r="I31" s="18" t="n">
        <v>0</v>
      </c>
      <c r="J31" s="20" t="n">
        <v>0</v>
      </c>
      <c r="K31" s="18" t="s">
        <v>404</v>
      </c>
      <c r="L31" s="20" t="s">
        <v>404</v>
      </c>
      <c r="M31" s="18" t="n">
        <v>0</v>
      </c>
      <c r="N31" s="20" t="n">
        <v>0</v>
      </c>
      <c r="O31" s="18" t="n">
        <v>0</v>
      </c>
      <c r="P31" s="20" t="n">
        <v>0</v>
      </c>
      <c r="Q31" s="18" t="n">
        <v>12.24583809</v>
      </c>
      <c r="R31" s="20" t="n">
        <v>2.27933228</v>
      </c>
    </row>
    <row r="32" spans="1:18">
      <c r="A32" s="15" t="s">
        <v>429</v>
      </c>
      <c r="B32" s="17" t="n">
        <v>4478</v>
      </c>
      <c r="C32" s="18">
        <f>(0.0/B32*100)</f>
        <v/>
      </c>
      <c r="D32" s="19" t="n">
        <v>4478</v>
      </c>
      <c r="E32" s="18" t="n">
        <v>66.58359384000001</v>
      </c>
      <c r="F32" s="20" t="n">
        <v>3.34742812</v>
      </c>
      <c r="G32" s="18" t="n">
        <v>32.74370876</v>
      </c>
      <c r="H32" s="20" t="n">
        <v>3.41780828</v>
      </c>
      <c r="I32" s="18" t="n">
        <v>0</v>
      </c>
      <c r="J32" s="20" t="n">
        <v>0</v>
      </c>
      <c r="K32" s="18" t="s">
        <v>404</v>
      </c>
      <c r="L32" s="20" t="s">
        <v>404</v>
      </c>
      <c r="M32" s="18" t="n">
        <v>0</v>
      </c>
      <c r="N32" s="20" t="n">
        <v>0</v>
      </c>
      <c r="O32" s="18" t="n">
        <v>0</v>
      </c>
      <c r="P32" s="20" t="n">
        <v>0</v>
      </c>
      <c r="Q32" s="18" t="n">
        <v>0.6726974</v>
      </c>
      <c r="R32" s="20" t="n">
        <v>0.67255089</v>
      </c>
    </row>
    <row r="33" spans="1:18">
      <c r="A33" s="15" t="s">
        <v>430</v>
      </c>
      <c r="B33" s="17" t="n">
        <v>7325</v>
      </c>
      <c r="C33" s="18">
        <f>(29.0/B33*100)</f>
        <v/>
      </c>
      <c r="D33" s="19" t="n">
        <v>7296</v>
      </c>
      <c r="E33" s="18" t="n">
        <v>88.5279999</v>
      </c>
      <c r="F33" s="20" t="n">
        <v>2.22665656</v>
      </c>
      <c r="G33" s="18" t="n">
        <v>10.42500146</v>
      </c>
      <c r="H33" s="20" t="n">
        <v>2.08507903</v>
      </c>
      <c r="I33" s="18" t="n">
        <v>0</v>
      </c>
      <c r="J33" s="20" t="n">
        <v>0</v>
      </c>
      <c r="K33" s="18" t="s">
        <v>404</v>
      </c>
      <c r="L33" s="20" t="s">
        <v>404</v>
      </c>
      <c r="M33" s="18" t="n">
        <v>0</v>
      </c>
      <c r="N33" s="20" t="n">
        <v>0</v>
      </c>
      <c r="O33" s="18" t="n">
        <v>0</v>
      </c>
      <c r="P33" s="20" t="n">
        <v>0</v>
      </c>
      <c r="Q33" s="18" t="n">
        <v>1.04699864</v>
      </c>
      <c r="R33" s="20" t="n">
        <v>0.79261393</v>
      </c>
    </row>
    <row r="34" spans="1:18">
      <c r="A34" s="15" t="s">
        <v>431</v>
      </c>
      <c r="B34" s="17" t="n">
        <v>6350</v>
      </c>
      <c r="C34" s="18">
        <f>(0.0/B34*100)</f>
        <v/>
      </c>
      <c r="D34" s="19" t="n">
        <v>6350</v>
      </c>
      <c r="E34" s="18" t="n">
        <v>23.23859007</v>
      </c>
      <c r="F34" s="20" t="n">
        <v>3.11998366</v>
      </c>
      <c r="G34" s="18" t="n">
        <v>75.00404021</v>
      </c>
      <c r="H34" s="20" t="n">
        <v>3.27627377</v>
      </c>
      <c r="I34" s="18" t="n">
        <v>0</v>
      </c>
      <c r="J34" s="20" t="n">
        <v>0</v>
      </c>
      <c r="K34" s="18" t="s">
        <v>404</v>
      </c>
      <c r="L34" s="20" t="s">
        <v>404</v>
      </c>
      <c r="M34" s="18" t="n">
        <v>0</v>
      </c>
      <c r="N34" s="20" t="n">
        <v>0</v>
      </c>
      <c r="O34" s="18" t="n">
        <v>0</v>
      </c>
      <c r="P34" s="20" t="n">
        <v>0</v>
      </c>
      <c r="Q34" s="18" t="n">
        <v>1.75736972</v>
      </c>
      <c r="R34" s="20" t="n">
        <v>0.91250327</v>
      </c>
    </row>
    <row r="35" spans="1:18">
      <c r="A35" s="15" t="s">
        <v>432</v>
      </c>
      <c r="B35" s="17" t="n">
        <v>6406</v>
      </c>
      <c r="C35" s="18">
        <f>(443.0/B35*100)</f>
        <v/>
      </c>
      <c r="D35" s="19" t="n">
        <v>5963</v>
      </c>
      <c r="E35" s="18" t="n">
        <v>71.45551958</v>
      </c>
      <c r="F35" s="20" t="n">
        <v>0.60332321</v>
      </c>
      <c r="G35" s="18" t="n">
        <v>27.42673268</v>
      </c>
      <c r="H35" s="20" t="n">
        <v>0.62712457</v>
      </c>
      <c r="I35" s="18" t="n">
        <v>0</v>
      </c>
      <c r="J35" s="20" t="n">
        <v>0</v>
      </c>
      <c r="K35" s="18" t="s">
        <v>404</v>
      </c>
      <c r="L35" s="20" t="s">
        <v>404</v>
      </c>
      <c r="M35" s="18" t="n">
        <v>0</v>
      </c>
      <c r="N35" s="20" t="n">
        <v>0</v>
      </c>
      <c r="O35" s="18" t="n">
        <v>0</v>
      </c>
      <c r="P35" s="20" t="n">
        <v>0</v>
      </c>
      <c r="Q35" s="18" t="n">
        <v>1.11774773</v>
      </c>
      <c r="R35" s="20" t="n">
        <v>0.28915513</v>
      </c>
    </row>
    <row r="36" spans="1:18">
      <c r="A36" s="15" t="s">
        <v>433</v>
      </c>
      <c r="B36" s="17" t="n">
        <v>6736</v>
      </c>
      <c r="C36" s="18">
        <f>(10.0/B36*100)</f>
        <v/>
      </c>
      <c r="D36" s="19" t="n">
        <v>6726</v>
      </c>
      <c r="E36" s="18" t="n">
        <v>67.86927913</v>
      </c>
      <c r="F36" s="20" t="n">
        <v>3.00254833</v>
      </c>
      <c r="G36" s="18" t="n">
        <v>31.94924089</v>
      </c>
      <c r="H36" s="20" t="n">
        <v>3.00823837</v>
      </c>
      <c r="I36" s="18" t="n">
        <v>0</v>
      </c>
      <c r="J36" s="20" t="n">
        <v>0</v>
      </c>
      <c r="K36" s="18" t="s">
        <v>404</v>
      </c>
      <c r="L36" s="20" t="s">
        <v>404</v>
      </c>
      <c r="M36" s="18" t="n">
        <v>0</v>
      </c>
      <c r="N36" s="20" t="n">
        <v>0</v>
      </c>
      <c r="O36" s="18" t="n">
        <v>0</v>
      </c>
      <c r="P36" s="20" t="n">
        <v>0</v>
      </c>
      <c r="Q36" s="18" t="n">
        <v>0.18147998</v>
      </c>
      <c r="R36" s="20" t="n">
        <v>0.14055256</v>
      </c>
    </row>
    <row r="37" spans="1:18">
      <c r="A37" s="15" t="s">
        <v>434</v>
      </c>
      <c r="B37" s="17" t="n">
        <v>5458</v>
      </c>
      <c r="C37" s="18">
        <f>(0.0/B37*100)</f>
        <v/>
      </c>
      <c r="D37" s="19" t="n">
        <v>5458</v>
      </c>
      <c r="E37" s="18" t="n">
        <v>89.54878975</v>
      </c>
      <c r="F37" s="20" t="n">
        <v>2.31300399</v>
      </c>
      <c r="G37" s="18" t="n">
        <v>9.692706790000001</v>
      </c>
      <c r="H37" s="20" t="n">
        <v>2.36265617</v>
      </c>
      <c r="I37" s="18" t="n">
        <v>0</v>
      </c>
      <c r="J37" s="20" t="n">
        <v>0</v>
      </c>
      <c r="K37" s="18" t="s">
        <v>404</v>
      </c>
      <c r="L37" s="20" t="s">
        <v>404</v>
      </c>
      <c r="M37" s="18" t="n">
        <v>0</v>
      </c>
      <c r="N37" s="20" t="n">
        <v>0</v>
      </c>
      <c r="O37" s="18" t="n">
        <v>0</v>
      </c>
      <c r="P37" s="20" t="n">
        <v>0</v>
      </c>
      <c r="Q37" s="18" t="n">
        <v>0.75850347</v>
      </c>
      <c r="R37" s="20" t="n">
        <v>0.55756041</v>
      </c>
    </row>
    <row r="38" spans="1:18">
      <c r="A38" s="15" t="s">
        <v>435</v>
      </c>
      <c r="B38" s="17" t="n">
        <v>5860</v>
      </c>
      <c r="C38" s="18">
        <f>(268.0/B38*100)</f>
        <v/>
      </c>
      <c r="D38" s="19" t="n">
        <v>5592</v>
      </c>
      <c r="E38" s="18" t="n">
        <v>46.10141096</v>
      </c>
      <c r="F38" s="20" t="n">
        <v>3.90078296</v>
      </c>
      <c r="G38" s="18" t="n">
        <v>51.55953983</v>
      </c>
      <c r="H38" s="20" t="n">
        <v>3.96395442</v>
      </c>
      <c r="I38" s="18" t="n">
        <v>0</v>
      </c>
      <c r="J38" s="20" t="n">
        <v>0</v>
      </c>
      <c r="K38" s="18" t="s">
        <v>404</v>
      </c>
      <c r="L38" s="20" t="s">
        <v>404</v>
      </c>
      <c r="M38" s="18" t="n">
        <v>0</v>
      </c>
      <c r="N38" s="20" t="n">
        <v>0</v>
      </c>
      <c r="O38" s="18" t="n">
        <v>0</v>
      </c>
      <c r="P38" s="20" t="n">
        <v>0</v>
      </c>
      <c r="Q38" s="18" t="n">
        <v>2.33904921</v>
      </c>
      <c r="R38" s="20" t="n">
        <v>1.07971587</v>
      </c>
    </row>
    <row r="39" spans="1:18">
      <c r="A39" s="15" t="s">
        <v>436</v>
      </c>
      <c r="B39" s="17" t="n">
        <v>5895</v>
      </c>
      <c r="C39" s="18">
        <f>(0.0/B39*100)</f>
        <v/>
      </c>
      <c r="D39" s="19" t="n">
        <v>5895</v>
      </c>
      <c r="E39" s="18" t="n">
        <v>93.79136755</v>
      </c>
      <c r="F39" s="20" t="n">
        <v>1.9154621</v>
      </c>
      <c r="G39" s="18" t="n">
        <v>5.59781215</v>
      </c>
      <c r="H39" s="20" t="n">
        <v>1.66881628</v>
      </c>
      <c r="I39" s="18" t="n">
        <v>0</v>
      </c>
      <c r="J39" s="20" t="n">
        <v>0</v>
      </c>
      <c r="K39" s="18" t="s">
        <v>404</v>
      </c>
      <c r="L39" s="20" t="s">
        <v>404</v>
      </c>
      <c r="M39" s="18" t="n">
        <v>0</v>
      </c>
      <c r="N39" s="20" t="n">
        <v>0</v>
      </c>
      <c r="O39" s="18" t="n">
        <v>0</v>
      </c>
      <c r="P39" s="20" t="n">
        <v>0</v>
      </c>
      <c r="Q39" s="18" t="n">
        <v>0.6108203</v>
      </c>
      <c r="R39" s="20" t="n">
        <v>0.6190026</v>
      </c>
    </row>
    <row r="40" spans="1:18">
      <c r="A40" s="15" t="s">
        <v>437</v>
      </c>
      <c r="B40" s="17" t="n">
        <v>14157</v>
      </c>
      <c r="C40" s="18">
        <f>(3029.0/B40*100)</f>
        <v/>
      </c>
      <c r="D40" s="19" t="n">
        <v>11128</v>
      </c>
      <c r="E40" s="18" t="n">
        <v>47.00156536</v>
      </c>
      <c r="F40" s="20" t="n">
        <v>3.55726146</v>
      </c>
      <c r="G40" s="18" t="n">
        <v>48.30593467</v>
      </c>
      <c r="H40" s="20" t="n">
        <v>3.59330709</v>
      </c>
      <c r="I40" s="18" t="n">
        <v>0</v>
      </c>
      <c r="J40" s="20" t="n">
        <v>0</v>
      </c>
      <c r="K40" s="18" t="s">
        <v>404</v>
      </c>
      <c r="L40" s="20" t="s">
        <v>404</v>
      </c>
      <c r="M40" s="18" t="n">
        <v>0</v>
      </c>
      <c r="N40" s="20" t="n">
        <v>0</v>
      </c>
      <c r="O40" s="18" t="n">
        <v>0</v>
      </c>
      <c r="P40" s="20" t="n">
        <v>0</v>
      </c>
      <c r="Q40" s="18" t="n">
        <v>4.69249996</v>
      </c>
      <c r="R40" s="20" t="n">
        <v>1.47410236</v>
      </c>
    </row>
    <row r="41" spans="1:18">
      <c r="A41" s="15" t="s">
        <v>438</v>
      </c>
      <c r="B41" s="17" t="n">
        <v>5712</v>
      </c>
      <c r="C41" s="18">
        <f>(138.0/B41*100)</f>
        <v/>
      </c>
      <c r="D41" s="19" t="n">
        <v>5574</v>
      </c>
      <c r="E41" s="18" t="n">
        <v>69.30937256</v>
      </c>
      <c r="F41" s="20" t="n">
        <v>3.43939401</v>
      </c>
      <c r="G41" s="18" t="n">
        <v>30.11028083</v>
      </c>
      <c r="H41" s="20" t="n">
        <v>3.4255031</v>
      </c>
      <c r="I41" s="18" t="n">
        <v>0</v>
      </c>
      <c r="J41" s="20" t="n">
        <v>0</v>
      </c>
      <c r="K41" s="18" t="s">
        <v>404</v>
      </c>
      <c r="L41" s="20" t="s">
        <v>404</v>
      </c>
      <c r="M41" s="18" t="n">
        <v>0</v>
      </c>
      <c r="N41" s="20" t="n">
        <v>0</v>
      </c>
      <c r="O41" s="18" t="n">
        <v>0</v>
      </c>
      <c r="P41" s="20" t="n">
        <v>0</v>
      </c>
      <c r="Q41" s="18" t="n">
        <v>0.58034661</v>
      </c>
      <c r="R41" s="20" t="n">
        <v>0.47398552</v>
      </c>
    </row>
    <row r="42" spans="1:18">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440</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441</v>
      </c>
      <c r="B44" s="17" t="n">
        <v>5215</v>
      </c>
      <c r="C44" s="18">
        <f>(0.0/B44*100)</f>
        <v/>
      </c>
      <c r="D44" s="19" t="n">
        <v>5215</v>
      </c>
      <c r="E44" s="18" t="n">
        <v>94.15141610000001</v>
      </c>
      <c r="F44" s="20" t="n">
        <v>1.63199494</v>
      </c>
      <c r="G44" s="18" t="n">
        <v>3.04927267</v>
      </c>
      <c r="H44" s="20" t="n">
        <v>1.04142026</v>
      </c>
      <c r="I44" s="18" t="n">
        <v>0</v>
      </c>
      <c r="J44" s="20" t="n">
        <v>0</v>
      </c>
      <c r="K44" s="18" t="s">
        <v>404</v>
      </c>
      <c r="L44" s="20" t="s">
        <v>404</v>
      </c>
      <c r="M44" s="18" t="n">
        <v>0.92590756</v>
      </c>
      <c r="N44" s="20" t="n">
        <v>0.9244763</v>
      </c>
      <c r="O44" s="18" t="n">
        <v>0</v>
      </c>
      <c r="P44" s="20" t="n">
        <v>0</v>
      </c>
      <c r="Q44" s="18" t="n">
        <v>1.87340367</v>
      </c>
      <c r="R44" s="20" t="n">
        <v>0.9301045100000001</v>
      </c>
    </row>
    <row r="45" spans="1:18">
      <c r="A45" s="15" t="s">
        <v>442</v>
      </c>
      <c r="B45" s="17" t="n">
        <v>5519</v>
      </c>
      <c r="C45" s="18">
        <f>(0.0/B45*100)</f>
        <v/>
      </c>
      <c r="D45" s="19" t="n">
        <v>5519</v>
      </c>
      <c r="E45" s="18" t="n">
        <v>89.91221466</v>
      </c>
      <c r="F45" s="20" t="n">
        <v>2.74527659</v>
      </c>
      <c r="G45" s="18" t="n">
        <v>8.928098220000001</v>
      </c>
      <c r="H45" s="20" t="n">
        <v>2.59088184</v>
      </c>
      <c r="I45" s="18" t="n">
        <v>0</v>
      </c>
      <c r="J45" s="20" t="n">
        <v>0</v>
      </c>
      <c r="K45" s="18" t="s">
        <v>404</v>
      </c>
      <c r="L45" s="20" t="s">
        <v>404</v>
      </c>
      <c r="M45" s="18" t="n">
        <v>0</v>
      </c>
      <c r="N45" s="20" t="n">
        <v>0</v>
      </c>
      <c r="O45" s="18" t="n">
        <v>0</v>
      </c>
      <c r="P45" s="20" t="n">
        <v>0</v>
      </c>
      <c r="Q45" s="18" t="n">
        <v>1.15968711</v>
      </c>
      <c r="R45" s="20" t="n">
        <v>0.84200613</v>
      </c>
    </row>
    <row r="46" spans="1:18">
      <c r="A46" s="15" t="s">
        <v>443</v>
      </c>
      <c r="B46" s="17" t="n">
        <v>23141</v>
      </c>
      <c r="C46" s="18">
        <f>(4196.0/B46*100)</f>
        <v/>
      </c>
      <c r="D46" s="19" t="n">
        <v>18945</v>
      </c>
      <c r="E46" s="18" t="n">
        <v>60.21346106</v>
      </c>
      <c r="F46" s="20" t="n">
        <v>2.40857384</v>
      </c>
      <c r="G46" s="18" t="n">
        <v>33.06272317</v>
      </c>
      <c r="H46" s="20" t="n">
        <v>2.28131918</v>
      </c>
      <c r="I46" s="18" t="n">
        <v>0</v>
      </c>
      <c r="J46" s="20" t="n">
        <v>0</v>
      </c>
      <c r="K46" s="18" t="s">
        <v>404</v>
      </c>
      <c r="L46" s="20" t="s">
        <v>404</v>
      </c>
      <c r="M46" s="18" t="n">
        <v>0</v>
      </c>
      <c r="N46" s="20" t="n">
        <v>0</v>
      </c>
      <c r="O46" s="18" t="n">
        <v>0</v>
      </c>
      <c r="P46" s="20" t="n">
        <v>0</v>
      </c>
      <c r="Q46" s="18" t="n">
        <v>6.72381577</v>
      </c>
      <c r="R46" s="20" t="n">
        <v>1.05296898</v>
      </c>
    </row>
    <row r="47" spans="1:18">
      <c r="A47" s="15" t="s">
        <v>444</v>
      </c>
      <c r="B47" s="17" t="n">
        <v>5928</v>
      </c>
      <c r="C47" s="18">
        <f>(0.0/B47*100)</f>
        <v/>
      </c>
      <c r="D47" s="19" t="n">
        <v>5928</v>
      </c>
      <c r="E47" s="18" t="n">
        <v>68.23443734999999</v>
      </c>
      <c r="F47" s="20" t="n">
        <v>3.8814627</v>
      </c>
      <c r="G47" s="18" t="n">
        <v>28.80531833</v>
      </c>
      <c r="H47" s="20" t="n">
        <v>3.73795196</v>
      </c>
      <c r="I47" s="18" t="n">
        <v>0</v>
      </c>
      <c r="J47" s="20" t="n">
        <v>0</v>
      </c>
      <c r="K47" s="18" t="s">
        <v>404</v>
      </c>
      <c r="L47" s="20" t="s">
        <v>404</v>
      </c>
      <c r="M47" s="18" t="n">
        <v>0</v>
      </c>
      <c r="N47" s="20" t="n">
        <v>0</v>
      </c>
      <c r="O47" s="18" t="n">
        <v>0</v>
      </c>
      <c r="P47" s="20" t="n">
        <v>0</v>
      </c>
      <c r="Q47" s="18" t="n">
        <v>2.96024432</v>
      </c>
      <c r="R47" s="20" t="n">
        <v>1.34539226</v>
      </c>
    </row>
    <row r="48" spans="1:18">
      <c r="A48" s="15" t="s">
        <v>445</v>
      </c>
      <c r="B48" s="17" t="n">
        <v>9841</v>
      </c>
      <c r="C48" s="18">
        <f>(40.0/B48*100)</f>
        <v/>
      </c>
      <c r="D48" s="19" t="n">
        <v>9801</v>
      </c>
      <c r="E48" s="18" t="n">
        <v>32.8659323</v>
      </c>
      <c r="F48" s="20" t="n">
        <v>3.48983815</v>
      </c>
      <c r="G48" s="18" t="n">
        <v>67.12977438999999</v>
      </c>
      <c r="H48" s="20" t="n">
        <v>3.48982847</v>
      </c>
      <c r="I48" s="18" t="n">
        <v>0</v>
      </c>
      <c r="J48" s="20" t="n">
        <v>0</v>
      </c>
      <c r="K48" s="18" t="s">
        <v>404</v>
      </c>
      <c r="L48" s="20" t="s">
        <v>404</v>
      </c>
      <c r="M48" s="18" t="n">
        <v>0</v>
      </c>
      <c r="N48" s="20" t="n">
        <v>0</v>
      </c>
      <c r="O48" s="18" t="n">
        <v>0</v>
      </c>
      <c r="P48" s="20" t="n">
        <v>0</v>
      </c>
      <c r="Q48" s="18" t="n">
        <v>0.00429331</v>
      </c>
      <c r="R48" s="20" t="n">
        <v>0.00013876</v>
      </c>
    </row>
    <row r="49" spans="1:18">
      <c r="A49" s="15" t="s">
        <v>446</v>
      </c>
      <c r="B49" s="17" t="n">
        <v>6349</v>
      </c>
      <c r="C49" s="18">
        <f>(52.0/B49*100)</f>
        <v/>
      </c>
      <c r="D49" s="19" t="n">
        <v>6297</v>
      </c>
      <c r="E49" s="18" t="n">
        <v>68.63805484</v>
      </c>
      <c r="F49" s="20" t="n">
        <v>3.51827802</v>
      </c>
      <c r="G49" s="18" t="n">
        <v>30.14878942</v>
      </c>
      <c r="H49" s="20" t="n">
        <v>3.53603908</v>
      </c>
      <c r="I49" s="18" t="n">
        <v>0</v>
      </c>
      <c r="J49" s="20" t="n">
        <v>0</v>
      </c>
      <c r="K49" s="18" t="s">
        <v>404</v>
      </c>
      <c r="L49" s="20" t="s">
        <v>404</v>
      </c>
      <c r="M49" s="18" t="n">
        <v>0</v>
      </c>
      <c r="N49" s="20" t="n">
        <v>0</v>
      </c>
      <c r="O49" s="18" t="n">
        <v>0</v>
      </c>
      <c r="P49" s="20" t="n">
        <v>0</v>
      </c>
      <c r="Q49" s="18" t="n">
        <v>1.21315574</v>
      </c>
      <c r="R49" s="20" t="n">
        <v>0.91365659</v>
      </c>
    </row>
    <row r="50" spans="1:18">
      <c r="A50" s="15" t="s">
        <v>447</v>
      </c>
      <c r="B50" s="17" t="n">
        <v>11795</v>
      </c>
      <c r="C50" s="18">
        <f>(1031.0/B50*100)</f>
        <v/>
      </c>
      <c r="D50" s="19" t="n">
        <v>10764</v>
      </c>
      <c r="E50" s="18" t="n">
        <v>80.24484286000001</v>
      </c>
      <c r="F50" s="20" t="n">
        <v>2.93793155</v>
      </c>
      <c r="G50" s="18" t="n">
        <v>12.83298235</v>
      </c>
      <c r="H50" s="20" t="n">
        <v>2.57073354</v>
      </c>
      <c r="I50" s="18" t="n">
        <v>0</v>
      </c>
      <c r="J50" s="20" t="n">
        <v>0</v>
      </c>
      <c r="K50" s="18" t="s">
        <v>404</v>
      </c>
      <c r="L50" s="20" t="s">
        <v>404</v>
      </c>
      <c r="M50" s="18" t="n">
        <v>0</v>
      </c>
      <c r="N50" s="20" t="n">
        <v>0</v>
      </c>
      <c r="O50" s="18" t="n">
        <v>0</v>
      </c>
      <c r="P50" s="20" t="n">
        <v>0</v>
      </c>
      <c r="Q50" s="18" t="n">
        <v>6.92217478</v>
      </c>
      <c r="R50" s="20" t="n">
        <v>1.65045989</v>
      </c>
    </row>
    <row r="51" spans="1:18">
      <c r="A51" s="15" t="s">
        <v>448</v>
      </c>
      <c r="B51" s="17" t="n">
        <v>6866</v>
      </c>
      <c r="C51" s="18">
        <f>(0.0/B51*100)</f>
        <v/>
      </c>
      <c r="D51" s="19" t="n">
        <v>6866</v>
      </c>
      <c r="E51" s="18" t="n">
        <v>61.48943593</v>
      </c>
      <c r="F51" s="20" t="n">
        <v>3.77750086</v>
      </c>
      <c r="G51" s="18" t="n">
        <v>37.13883873</v>
      </c>
      <c r="H51" s="20" t="n">
        <v>3.81845054</v>
      </c>
      <c r="I51" s="18" t="n">
        <v>0</v>
      </c>
      <c r="J51" s="20" t="n">
        <v>0</v>
      </c>
      <c r="K51" s="18" t="s">
        <v>404</v>
      </c>
      <c r="L51" s="20" t="s">
        <v>404</v>
      </c>
      <c r="M51" s="18" t="n">
        <v>0</v>
      </c>
      <c r="N51" s="20" t="n">
        <v>0</v>
      </c>
      <c r="O51" s="18" t="n">
        <v>0</v>
      </c>
      <c r="P51" s="20" t="n">
        <v>0</v>
      </c>
      <c r="Q51" s="18" t="n">
        <v>1.37172534</v>
      </c>
      <c r="R51" s="20" t="n">
        <v>0.83228314</v>
      </c>
    </row>
    <row r="52" spans="1:18">
      <c r="A52" s="15" t="s">
        <v>449</v>
      </c>
      <c r="B52" s="17" t="n">
        <v>5809</v>
      </c>
      <c r="C52" s="18">
        <f>(0.0/B52*100)</f>
        <v/>
      </c>
      <c r="D52" s="19" t="n">
        <v>5809</v>
      </c>
      <c r="E52" s="18" t="n">
        <v>88.15731412</v>
      </c>
      <c r="F52" s="20" t="n">
        <v>2.32042744</v>
      </c>
      <c r="G52" s="18" t="n">
        <v>11.13541485</v>
      </c>
      <c r="H52" s="20" t="n">
        <v>2.32042951</v>
      </c>
      <c r="I52" s="18" t="n">
        <v>0</v>
      </c>
      <c r="J52" s="20" t="n">
        <v>0</v>
      </c>
      <c r="K52" s="18" t="s">
        <v>404</v>
      </c>
      <c r="L52" s="20" t="s">
        <v>404</v>
      </c>
      <c r="M52" s="18" t="n">
        <v>0</v>
      </c>
      <c r="N52" s="20" t="n">
        <v>0</v>
      </c>
      <c r="O52" s="18" t="n">
        <v>0</v>
      </c>
      <c r="P52" s="20" t="n">
        <v>0</v>
      </c>
      <c r="Q52" s="18" t="n">
        <v>0.70727103</v>
      </c>
      <c r="R52" s="20" t="n">
        <v>0.01650758</v>
      </c>
    </row>
    <row r="53" spans="1:18">
      <c r="A53" s="15" t="s">
        <v>450</v>
      </c>
      <c r="B53" s="17" t="n">
        <v>5571</v>
      </c>
      <c r="C53" s="18">
        <f>(0.0/B53*100)</f>
        <v/>
      </c>
      <c r="D53" s="19" t="n">
        <v>5571</v>
      </c>
      <c r="E53" s="18" t="n">
        <v>48.57917082</v>
      </c>
      <c r="F53" s="20" t="n">
        <v>0.15365687</v>
      </c>
      <c r="G53" s="18" t="n">
        <v>51.26065206</v>
      </c>
      <c r="H53" s="20" t="n">
        <v>0.15525896</v>
      </c>
      <c r="I53" s="18" t="n">
        <v>0</v>
      </c>
      <c r="J53" s="20" t="n">
        <v>0</v>
      </c>
      <c r="K53" s="18" t="s">
        <v>404</v>
      </c>
      <c r="L53" s="20" t="s">
        <v>404</v>
      </c>
      <c r="M53" s="18" t="n">
        <v>0</v>
      </c>
      <c r="N53" s="20" t="n">
        <v>0</v>
      </c>
      <c r="O53" s="18" t="n">
        <v>0</v>
      </c>
      <c r="P53" s="20" t="n">
        <v>0</v>
      </c>
      <c r="Q53" s="18" t="n">
        <v>0.16017712</v>
      </c>
      <c r="R53" s="20" t="n">
        <v>0.03161921</v>
      </c>
    </row>
    <row r="54" spans="1:18">
      <c r="A54" s="15" t="s">
        <v>451</v>
      </c>
      <c r="B54" s="17" t="n">
        <v>4740</v>
      </c>
      <c r="C54" s="18">
        <f>(199.0/B54*100)</f>
        <v/>
      </c>
      <c r="D54" s="19" t="n">
        <v>4541</v>
      </c>
      <c r="E54" s="18" t="n">
        <v>92.48110955</v>
      </c>
      <c r="F54" s="20" t="n">
        <v>1.67242847</v>
      </c>
      <c r="G54" s="18" t="n">
        <v>5.86373934</v>
      </c>
      <c r="H54" s="20" t="n">
        <v>1.43300565</v>
      </c>
      <c r="I54" s="18" t="n">
        <v>0</v>
      </c>
      <c r="J54" s="20" t="n">
        <v>0</v>
      </c>
      <c r="K54" s="18" t="s">
        <v>404</v>
      </c>
      <c r="L54" s="20" t="s">
        <v>404</v>
      </c>
      <c r="M54" s="18" t="n">
        <v>0</v>
      </c>
      <c r="N54" s="20" t="n">
        <v>0</v>
      </c>
      <c r="O54" s="18" t="n">
        <v>0</v>
      </c>
      <c r="P54" s="20" t="n">
        <v>0</v>
      </c>
      <c r="Q54" s="18" t="n">
        <v>1.65515111</v>
      </c>
      <c r="R54" s="20" t="n">
        <v>0.8815786799999999</v>
      </c>
    </row>
    <row r="55" spans="1:18">
      <c r="A55" s="15" t="s">
        <v>452</v>
      </c>
      <c r="B55" s="17" t="n">
        <v>5316</v>
      </c>
      <c r="C55" s="18">
        <f>(43.0/B55*100)</f>
        <v/>
      </c>
      <c r="D55" s="19" t="n">
        <v>5273</v>
      </c>
      <c r="E55" s="18" t="n">
        <v>74.69485532</v>
      </c>
      <c r="F55" s="20" t="n">
        <v>2.98476746</v>
      </c>
      <c r="G55" s="18" t="n">
        <v>21.12335443</v>
      </c>
      <c r="H55" s="20" t="n">
        <v>2.62371566</v>
      </c>
      <c r="I55" s="18" t="n">
        <v>0</v>
      </c>
      <c r="J55" s="20" t="n">
        <v>0</v>
      </c>
      <c r="K55" s="18" t="s">
        <v>404</v>
      </c>
      <c r="L55" s="20" t="s">
        <v>404</v>
      </c>
      <c r="M55" s="18" t="n">
        <v>0</v>
      </c>
      <c r="N55" s="20" t="n">
        <v>0</v>
      </c>
      <c r="O55" s="18" t="n">
        <v>0</v>
      </c>
      <c r="P55" s="20" t="n">
        <v>0</v>
      </c>
      <c r="Q55" s="18" t="n">
        <v>4.18179025</v>
      </c>
      <c r="R55" s="20" t="n">
        <v>1.57143771</v>
      </c>
    </row>
    <row r="56" spans="1:18">
      <c r="A56" s="15" t="s">
        <v>453</v>
      </c>
      <c r="B56" s="17" t="n">
        <v>5359</v>
      </c>
      <c r="C56" s="18">
        <f>(0.0/B56*100)</f>
        <v/>
      </c>
      <c r="D56" s="19" t="n">
        <v>5359</v>
      </c>
      <c r="E56" s="18" t="n">
        <v>52.37271077</v>
      </c>
      <c r="F56" s="20" t="n">
        <v>4.7325015</v>
      </c>
      <c r="G56" s="18" t="n">
        <v>42.56273848</v>
      </c>
      <c r="H56" s="20" t="n">
        <v>4.77290827</v>
      </c>
      <c r="I56" s="18" t="n">
        <v>0</v>
      </c>
      <c r="J56" s="20" t="n">
        <v>0</v>
      </c>
      <c r="K56" s="18" t="s">
        <v>404</v>
      </c>
      <c r="L56" s="20" t="s">
        <v>404</v>
      </c>
      <c r="M56" s="18" t="n">
        <v>0</v>
      </c>
      <c r="N56" s="20" t="n">
        <v>0</v>
      </c>
      <c r="O56" s="18" t="n">
        <v>0</v>
      </c>
      <c r="P56" s="20" t="n">
        <v>0</v>
      </c>
      <c r="Q56" s="18" t="n">
        <v>5.06455074</v>
      </c>
      <c r="R56" s="20" t="n">
        <v>1.56516847</v>
      </c>
    </row>
    <row r="57" spans="1:18">
      <c r="A57" s="15" t="s">
        <v>454</v>
      </c>
      <c r="B57" s="17" t="n">
        <v>6513</v>
      </c>
      <c r="C57" s="18">
        <f>(0.0/B57*100)</f>
        <v/>
      </c>
      <c r="D57" s="19" t="n">
        <v>6513</v>
      </c>
      <c r="E57" s="18" t="n">
        <v>85.08928859</v>
      </c>
      <c r="F57" s="20" t="n">
        <v>2.76141301</v>
      </c>
      <c r="G57" s="18" t="n">
        <v>14.18026069</v>
      </c>
      <c r="H57" s="20" t="n">
        <v>2.69381629</v>
      </c>
      <c r="I57" s="18" t="n">
        <v>0</v>
      </c>
      <c r="J57" s="20" t="n">
        <v>0</v>
      </c>
      <c r="K57" s="18" t="s">
        <v>404</v>
      </c>
      <c r="L57" s="20" t="s">
        <v>404</v>
      </c>
      <c r="M57" s="18" t="n">
        <v>0</v>
      </c>
      <c r="N57" s="20" t="n">
        <v>0</v>
      </c>
      <c r="O57" s="18" t="n">
        <v>0</v>
      </c>
      <c r="P57" s="20" t="n">
        <v>0</v>
      </c>
      <c r="Q57" s="18" t="n">
        <v>0.73045072</v>
      </c>
      <c r="R57" s="20" t="n">
        <v>0.54987154</v>
      </c>
    </row>
    <row r="58" spans="1:18">
      <c r="A58" s="15" t="s">
        <v>455</v>
      </c>
      <c r="B58" s="17" t="n">
        <v>7267</v>
      </c>
      <c r="C58" s="18">
        <f>(0.0/B58*100)</f>
        <v/>
      </c>
      <c r="D58" s="19" t="n">
        <v>7267</v>
      </c>
      <c r="E58" s="18" t="n">
        <v>86.46035955000001</v>
      </c>
      <c r="F58" s="20" t="n">
        <v>2.465649</v>
      </c>
      <c r="G58" s="18" t="n">
        <v>13.36921466</v>
      </c>
      <c r="H58" s="20" t="n">
        <v>2.46581469</v>
      </c>
      <c r="I58" s="18" t="n">
        <v>0</v>
      </c>
      <c r="J58" s="20" t="n">
        <v>0</v>
      </c>
      <c r="K58" s="18" t="s">
        <v>404</v>
      </c>
      <c r="L58" s="20" t="s">
        <v>404</v>
      </c>
      <c r="M58" s="18" t="n">
        <v>0</v>
      </c>
      <c r="N58" s="20" t="n">
        <v>0</v>
      </c>
      <c r="O58" s="18" t="n">
        <v>0</v>
      </c>
      <c r="P58" s="20" t="n">
        <v>0</v>
      </c>
      <c r="Q58" s="18" t="n">
        <v>0.17042579</v>
      </c>
      <c r="R58" s="20" t="n">
        <v>0.00305531</v>
      </c>
    </row>
    <row r="59" spans="1:18">
      <c r="A59" s="15" t="s">
        <v>456</v>
      </c>
      <c r="B59" s="17" t="n">
        <v>4826</v>
      </c>
      <c r="C59" s="18">
        <f>(0.0/B59*100)</f>
        <v/>
      </c>
      <c r="D59" s="19" t="n">
        <v>4826</v>
      </c>
      <c r="E59" s="18" t="n">
        <v>89.28105995</v>
      </c>
      <c r="F59" s="20" t="n">
        <v>0.90112437</v>
      </c>
      <c r="G59" s="18" t="n">
        <v>5.36116664</v>
      </c>
      <c r="H59" s="20" t="n">
        <v>0.83758404</v>
      </c>
      <c r="I59" s="18" t="n">
        <v>0</v>
      </c>
      <c r="J59" s="20" t="n">
        <v>0</v>
      </c>
      <c r="K59" s="18" t="s">
        <v>404</v>
      </c>
      <c r="L59" s="20" t="s">
        <v>404</v>
      </c>
      <c r="M59" s="18" t="n">
        <v>0</v>
      </c>
      <c r="N59" s="20" t="n">
        <v>0</v>
      </c>
      <c r="O59" s="18" t="n">
        <v>0</v>
      </c>
      <c r="P59" s="20" t="n">
        <v>0</v>
      </c>
      <c r="Q59" s="18" t="n">
        <v>5.35777342</v>
      </c>
      <c r="R59" s="20" t="n">
        <v>0.39006255</v>
      </c>
    </row>
    <row r="60" spans="1:18">
      <c r="A60" s="15" t="s">
        <v>457</v>
      </c>
      <c r="B60" s="17" t="n">
        <v>4546</v>
      </c>
      <c r="C60" s="18">
        <f>(0.0/B60*100)</f>
        <v/>
      </c>
      <c r="D60" s="19" t="n">
        <v>4546</v>
      </c>
      <c r="E60" s="18" t="n">
        <v>73.45616818000001</v>
      </c>
      <c r="F60" s="20" t="n">
        <v>3.07714435</v>
      </c>
      <c r="G60" s="18" t="n">
        <v>22.88006737</v>
      </c>
      <c r="H60" s="20" t="n">
        <v>2.55202658</v>
      </c>
      <c r="I60" s="18" t="n">
        <v>0</v>
      </c>
      <c r="J60" s="20" t="n">
        <v>0</v>
      </c>
      <c r="K60" s="18" t="s">
        <v>404</v>
      </c>
      <c r="L60" s="20" t="s">
        <v>404</v>
      </c>
      <c r="M60" s="18" t="n">
        <v>0</v>
      </c>
      <c r="N60" s="20" t="n">
        <v>0</v>
      </c>
      <c r="O60" s="18" t="n">
        <v>0</v>
      </c>
      <c r="P60" s="20" t="n">
        <v>0</v>
      </c>
      <c r="Q60" s="18" t="n">
        <v>3.66376445</v>
      </c>
      <c r="R60" s="20" t="n">
        <v>1.14277733</v>
      </c>
    </row>
    <row r="61" spans="1:18">
      <c r="A61" s="15" t="s">
        <v>458</v>
      </c>
      <c r="B61" s="17" t="n">
        <v>6525</v>
      </c>
      <c r="C61" s="18">
        <f>(0.0/B61*100)</f>
        <v/>
      </c>
      <c r="D61" s="19" t="n">
        <v>6525</v>
      </c>
      <c r="E61" s="18" t="n">
        <v>78.25688623000001</v>
      </c>
      <c r="F61" s="20" t="n">
        <v>2.67728632</v>
      </c>
      <c r="G61" s="18" t="n">
        <v>21.74311377</v>
      </c>
      <c r="H61" s="20" t="n">
        <v>2.67728632</v>
      </c>
      <c r="I61" s="18" t="n">
        <v>0</v>
      </c>
      <c r="J61" s="20" t="n">
        <v>0</v>
      </c>
      <c r="K61" s="18" t="s">
        <v>404</v>
      </c>
      <c r="L61" s="20" t="s">
        <v>404</v>
      </c>
      <c r="M61" s="18" t="n">
        <v>0</v>
      </c>
      <c r="N61" s="20" t="n">
        <v>0</v>
      </c>
      <c r="O61" s="18" t="n">
        <v>0</v>
      </c>
      <c r="P61" s="20" t="n">
        <v>0</v>
      </c>
      <c r="Q61" s="18" t="n">
        <v>0</v>
      </c>
      <c r="R61" s="20" t="n">
        <v>0</v>
      </c>
    </row>
    <row r="62" spans="1:18">
      <c r="A62" s="15" t="s">
        <v>459</v>
      </c>
      <c r="B62" s="17" t="n">
        <v>4476</v>
      </c>
      <c r="C62" s="18">
        <f>(0.0/B62*100)</f>
        <v/>
      </c>
      <c r="D62" s="19" t="n">
        <v>4476</v>
      </c>
      <c r="E62" s="18" t="n">
        <v>26.85757601</v>
      </c>
      <c r="F62" s="20" t="n">
        <v>0.05739151</v>
      </c>
      <c r="G62" s="18" t="n">
        <v>73.14242399</v>
      </c>
      <c r="H62" s="20" t="n">
        <v>0.05739151</v>
      </c>
      <c r="I62" s="18" t="n">
        <v>0</v>
      </c>
      <c r="J62" s="20" t="n">
        <v>0</v>
      </c>
      <c r="K62" s="18" t="s">
        <v>404</v>
      </c>
      <c r="L62" s="20" t="s">
        <v>404</v>
      </c>
      <c r="M62" s="18" t="n">
        <v>0</v>
      </c>
      <c r="N62" s="20" t="n">
        <v>0</v>
      </c>
      <c r="O62" s="18" t="n">
        <v>0</v>
      </c>
      <c r="P62" s="20" t="n">
        <v>0</v>
      </c>
      <c r="Q62" s="18" t="n">
        <v>0</v>
      </c>
      <c r="R62" s="20" t="n">
        <v>0</v>
      </c>
    </row>
    <row r="63" spans="1:18">
      <c r="A63" s="15" t="s">
        <v>460</v>
      </c>
      <c r="B63" s="17" t="n">
        <v>5324</v>
      </c>
      <c r="C63" s="18">
        <f>(0.0/B63*100)</f>
        <v/>
      </c>
      <c r="D63" s="19" t="n">
        <v>5324</v>
      </c>
      <c r="E63" s="18" t="n">
        <v>80.31276172</v>
      </c>
      <c r="F63" s="20" t="n">
        <v>0.12407067</v>
      </c>
      <c r="G63" s="18" t="n">
        <v>11.90479867</v>
      </c>
      <c r="H63" s="20" t="n">
        <v>0.09890503</v>
      </c>
      <c r="I63" s="18" t="n">
        <v>0</v>
      </c>
      <c r="J63" s="20" t="n">
        <v>0</v>
      </c>
      <c r="K63" s="18" t="s">
        <v>404</v>
      </c>
      <c r="L63" s="20" t="s">
        <v>404</v>
      </c>
      <c r="M63" s="18" t="n">
        <v>0</v>
      </c>
      <c r="N63" s="20" t="n">
        <v>0</v>
      </c>
      <c r="O63" s="18" t="n">
        <v>0</v>
      </c>
      <c r="P63" s="20" t="n">
        <v>0</v>
      </c>
      <c r="Q63" s="18" t="n">
        <v>7.78243961</v>
      </c>
      <c r="R63" s="20" t="n">
        <v>0.07499596</v>
      </c>
    </row>
    <row r="64" spans="1:18">
      <c r="A64" s="15" t="s">
        <v>461</v>
      </c>
      <c r="B64" s="17" t="n">
        <v>3634</v>
      </c>
      <c r="C64" s="18">
        <f>(27.0/B64*100)</f>
        <v/>
      </c>
      <c r="D64" s="19" t="n">
        <v>3607</v>
      </c>
      <c r="E64" s="18" t="n">
        <v>59.57869073</v>
      </c>
      <c r="F64" s="20" t="n">
        <v>0.11994886</v>
      </c>
      <c r="G64" s="18" t="n">
        <v>40.42130927</v>
      </c>
      <c r="H64" s="20" t="n">
        <v>0.11994886</v>
      </c>
      <c r="I64" s="18" t="n">
        <v>0</v>
      </c>
      <c r="J64" s="20" t="n">
        <v>0</v>
      </c>
      <c r="K64" s="18" t="s">
        <v>404</v>
      </c>
      <c r="L64" s="20" t="s">
        <v>404</v>
      </c>
      <c r="M64" s="18" t="n">
        <v>0</v>
      </c>
      <c r="N64" s="20" t="n">
        <v>0</v>
      </c>
      <c r="O64" s="18" t="n">
        <v>0</v>
      </c>
      <c r="P64" s="20" t="n">
        <v>0</v>
      </c>
      <c r="Q64" s="18" t="n">
        <v>0</v>
      </c>
      <c r="R64" s="20" t="n">
        <v>0</v>
      </c>
    </row>
    <row r="65" spans="1:18">
      <c r="A65" s="15" t="s">
        <v>462</v>
      </c>
      <c r="B65" s="17" t="n">
        <v>5325</v>
      </c>
      <c r="C65" s="18">
        <f>(0.0/B65*100)</f>
        <v/>
      </c>
      <c r="D65" s="19" t="n">
        <v>5325</v>
      </c>
      <c r="E65" s="18" t="n">
        <v>91.46933315</v>
      </c>
      <c r="F65" s="20" t="n">
        <v>1.89512595</v>
      </c>
      <c r="G65" s="18" t="n">
        <v>8.06084431</v>
      </c>
      <c r="H65" s="20" t="n">
        <v>1.84037772</v>
      </c>
      <c r="I65" s="18" t="n">
        <v>0</v>
      </c>
      <c r="J65" s="20" t="n">
        <v>0</v>
      </c>
      <c r="K65" s="18" t="s">
        <v>404</v>
      </c>
      <c r="L65" s="20" t="s">
        <v>404</v>
      </c>
      <c r="M65" s="18" t="n">
        <v>0</v>
      </c>
      <c r="N65" s="20" t="n">
        <v>0</v>
      </c>
      <c r="O65" s="18" t="n">
        <v>0</v>
      </c>
      <c r="P65" s="20" t="n">
        <v>0</v>
      </c>
      <c r="Q65" s="18" t="n">
        <v>0.46982254</v>
      </c>
      <c r="R65" s="20" t="n">
        <v>0.45998058</v>
      </c>
    </row>
    <row r="66" spans="1:18">
      <c r="A66" s="15" t="s">
        <v>463</v>
      </c>
      <c r="B66" s="17" t="n">
        <v>5665</v>
      </c>
      <c r="C66" s="18">
        <f>(0.0/B66*100)</f>
        <v/>
      </c>
      <c r="D66" s="19" t="n">
        <v>5665</v>
      </c>
      <c r="E66" s="18" t="n">
        <v>89.81710047</v>
      </c>
      <c r="F66" s="20" t="n">
        <v>0.08716691</v>
      </c>
      <c r="G66" s="18" t="n">
        <v>10.18289953</v>
      </c>
      <c r="H66" s="20" t="n">
        <v>0.08716691</v>
      </c>
      <c r="I66" s="18" t="n">
        <v>0</v>
      </c>
      <c r="J66" s="20" t="n">
        <v>0</v>
      </c>
      <c r="K66" s="18" t="s">
        <v>404</v>
      </c>
      <c r="L66" s="20" t="s">
        <v>404</v>
      </c>
      <c r="M66" s="18" t="n">
        <v>0</v>
      </c>
      <c r="N66" s="20" t="n">
        <v>0</v>
      </c>
      <c r="O66" s="18" t="n">
        <v>0</v>
      </c>
      <c r="P66" s="20" t="n">
        <v>0</v>
      </c>
      <c r="Q66" s="18" t="n">
        <v>0</v>
      </c>
      <c r="R66" s="20" t="n">
        <v>0</v>
      </c>
    </row>
    <row r="67" spans="1:18">
      <c r="A67" s="15" t="s">
        <v>464</v>
      </c>
      <c r="B67" s="17" t="n">
        <v>6971</v>
      </c>
      <c r="C67" s="18">
        <f>(0.0/B67*100)</f>
        <v/>
      </c>
      <c r="D67" s="19" t="n">
        <v>6971</v>
      </c>
      <c r="E67" s="18" t="n">
        <v>79.96734278</v>
      </c>
      <c r="F67" s="20" t="n">
        <v>2.68804195</v>
      </c>
      <c r="G67" s="18" t="n">
        <v>18.04308284</v>
      </c>
      <c r="H67" s="20" t="n">
        <v>2.5293251</v>
      </c>
      <c r="I67" s="18" t="n">
        <v>0</v>
      </c>
      <c r="J67" s="20" t="n">
        <v>0</v>
      </c>
      <c r="K67" s="18" t="s">
        <v>404</v>
      </c>
      <c r="L67" s="20" t="s">
        <v>404</v>
      </c>
      <c r="M67" s="18" t="n">
        <v>0</v>
      </c>
      <c r="N67" s="20" t="n">
        <v>0</v>
      </c>
      <c r="O67" s="18" t="n">
        <v>0</v>
      </c>
      <c r="P67" s="20" t="n">
        <v>0</v>
      </c>
      <c r="Q67" s="18" t="n">
        <v>1.98957438</v>
      </c>
      <c r="R67" s="20" t="n">
        <v>0.97939277</v>
      </c>
    </row>
    <row r="68" spans="1:18">
      <c r="A68" s="15" t="s">
        <v>465</v>
      </c>
      <c r="B68" s="17" t="n">
        <v>12083</v>
      </c>
      <c r="C68" s="18">
        <f>(0.0/B68*100)</f>
        <v/>
      </c>
      <c r="D68" s="19" t="n">
        <v>12083</v>
      </c>
      <c r="E68" s="18" t="n">
        <v>67.60121445999999</v>
      </c>
      <c r="F68" s="20" t="n">
        <v>0.10592045</v>
      </c>
      <c r="G68" s="18" t="n">
        <v>31.19704148</v>
      </c>
      <c r="H68" s="20" t="n">
        <v>0.10637963</v>
      </c>
      <c r="I68" s="18" t="n">
        <v>0</v>
      </c>
      <c r="J68" s="20" t="n">
        <v>0</v>
      </c>
      <c r="K68" s="18" t="s">
        <v>404</v>
      </c>
      <c r="L68" s="20" t="s">
        <v>404</v>
      </c>
      <c r="M68" s="18" t="n">
        <v>0</v>
      </c>
      <c r="N68" s="20" t="n">
        <v>0</v>
      </c>
      <c r="O68" s="18" t="n">
        <v>0</v>
      </c>
      <c r="P68" s="20" t="n">
        <v>0</v>
      </c>
      <c r="Q68" s="18" t="n">
        <v>1.20174406</v>
      </c>
      <c r="R68" s="20" t="n">
        <v>0.02709222</v>
      </c>
    </row>
    <row r="69" spans="1:18">
      <c r="A69" s="15" t="s">
        <v>466</v>
      </c>
      <c r="B69" s="17" t="n">
        <v>4876</v>
      </c>
      <c r="C69" s="18">
        <f>(0.0/B69*100)</f>
        <v/>
      </c>
      <c r="D69" s="19" t="n">
        <v>4876</v>
      </c>
      <c r="E69" s="18" t="n">
        <v>96.55241777000001</v>
      </c>
      <c r="F69" s="20" t="n">
        <v>1.47254353</v>
      </c>
      <c r="G69" s="18" t="n">
        <v>3.44758223</v>
      </c>
      <c r="H69" s="20" t="n">
        <v>1.47254353</v>
      </c>
      <c r="I69" s="18" t="n">
        <v>0</v>
      </c>
      <c r="J69" s="20" t="n">
        <v>0</v>
      </c>
      <c r="K69" s="18" t="s">
        <v>404</v>
      </c>
      <c r="L69" s="20" t="s">
        <v>404</v>
      </c>
      <c r="M69" s="18" t="n">
        <v>0</v>
      </c>
      <c r="N69" s="20" t="n">
        <v>0</v>
      </c>
      <c r="O69" s="18" t="n">
        <v>0</v>
      </c>
      <c r="P69" s="20" t="n">
        <v>0</v>
      </c>
      <c r="Q69" s="18" t="n">
        <v>0</v>
      </c>
      <c r="R69" s="20" t="n">
        <v>0</v>
      </c>
    </row>
    <row r="70" spans="1:18">
      <c r="A70" s="15" t="s">
        <v>467</v>
      </c>
      <c r="B70" s="17" t="n">
        <v>6036</v>
      </c>
      <c r="C70" s="18">
        <f>(0.0/B70*100)</f>
        <v/>
      </c>
      <c r="D70" s="19" t="n">
        <v>6036</v>
      </c>
      <c r="E70" s="18" t="n">
        <v>92.76659377</v>
      </c>
      <c r="F70" s="20" t="n">
        <v>2.08051885</v>
      </c>
      <c r="G70" s="18" t="n">
        <v>7.23340623</v>
      </c>
      <c r="H70" s="20" t="n">
        <v>2.08051885</v>
      </c>
      <c r="I70" s="18" t="n">
        <v>0</v>
      </c>
      <c r="J70" s="20" t="n">
        <v>0</v>
      </c>
      <c r="K70" s="18" t="s">
        <v>404</v>
      </c>
      <c r="L70" s="20" t="s">
        <v>404</v>
      </c>
      <c r="M70" s="18" t="n">
        <v>0</v>
      </c>
      <c r="N70" s="20" t="n">
        <v>0</v>
      </c>
      <c r="O70" s="18" t="n">
        <v>0</v>
      </c>
      <c r="P70" s="20" t="n">
        <v>0</v>
      </c>
      <c r="Q70" s="18" t="n">
        <v>0</v>
      </c>
      <c r="R70" s="20" t="n">
        <v>0</v>
      </c>
    </row>
    <row r="71" spans="1:18">
      <c r="A71" s="15" t="s">
        <v>468</v>
      </c>
      <c r="B71" s="17" t="n">
        <v>6115</v>
      </c>
      <c r="C71" s="18">
        <f>(0.0/B71*100)</f>
        <v/>
      </c>
      <c r="D71" s="19" t="n">
        <v>6115</v>
      </c>
      <c r="E71" s="18" t="n">
        <v>17.92090318</v>
      </c>
      <c r="F71" s="20" t="n">
        <v>0.89707642</v>
      </c>
      <c r="G71" s="18" t="n">
        <v>81.23760926999999</v>
      </c>
      <c r="H71" s="20" t="n">
        <v>0.90256541</v>
      </c>
      <c r="I71" s="18" t="n">
        <v>0</v>
      </c>
      <c r="J71" s="20" t="n">
        <v>0</v>
      </c>
      <c r="K71" s="18" t="s">
        <v>404</v>
      </c>
      <c r="L71" s="20" t="s">
        <v>404</v>
      </c>
      <c r="M71" s="18" t="n">
        <v>0</v>
      </c>
      <c r="N71" s="20" t="n">
        <v>0</v>
      </c>
      <c r="O71" s="18" t="n">
        <v>0</v>
      </c>
      <c r="P71" s="20" t="n">
        <v>0</v>
      </c>
      <c r="Q71" s="18" t="n">
        <v>0.84148755</v>
      </c>
      <c r="R71" s="20" t="n">
        <v>0.03454462</v>
      </c>
    </row>
    <row r="72" spans="1:18">
      <c r="A72" s="15" t="s">
        <v>469</v>
      </c>
      <c r="B72" s="17" t="n">
        <v>7708</v>
      </c>
      <c r="C72" s="18">
        <f>(0.0/B72*100)</f>
        <v/>
      </c>
      <c r="D72" s="19" t="n">
        <v>7708</v>
      </c>
      <c r="E72" s="18" t="n">
        <v>90.98901291999999</v>
      </c>
      <c r="F72" s="20" t="n">
        <v>1.83901961</v>
      </c>
      <c r="G72" s="18" t="n">
        <v>7.09115566</v>
      </c>
      <c r="H72" s="20" t="n">
        <v>1.60225213</v>
      </c>
      <c r="I72" s="18" t="n">
        <v>0</v>
      </c>
      <c r="J72" s="20" t="n">
        <v>0</v>
      </c>
      <c r="K72" s="18" t="s">
        <v>404</v>
      </c>
      <c r="L72" s="20" t="s">
        <v>404</v>
      </c>
      <c r="M72" s="18" t="n">
        <v>0</v>
      </c>
      <c r="N72" s="20" t="n">
        <v>0</v>
      </c>
      <c r="O72" s="18" t="n">
        <v>0</v>
      </c>
      <c r="P72" s="20" t="n">
        <v>0</v>
      </c>
      <c r="Q72" s="18" t="n">
        <v>1.91983142</v>
      </c>
      <c r="R72" s="20" t="n">
        <v>0.90918022</v>
      </c>
    </row>
    <row r="73" spans="1:18">
      <c r="A73" s="15" t="s">
        <v>470</v>
      </c>
      <c r="B73" s="17" t="n">
        <v>8249</v>
      </c>
      <c r="C73" s="18">
        <f>(0.0/B73*100)</f>
        <v/>
      </c>
      <c r="D73" s="19" t="n">
        <v>8249</v>
      </c>
      <c r="E73" s="18" t="n">
        <v>71.34266528000001</v>
      </c>
      <c r="F73" s="20" t="n">
        <v>3.70916573</v>
      </c>
      <c r="G73" s="18" t="n">
        <v>26.34156058</v>
      </c>
      <c r="H73" s="20" t="n">
        <v>3.5956261</v>
      </c>
      <c r="I73" s="18" t="n">
        <v>0</v>
      </c>
      <c r="J73" s="20" t="n">
        <v>0</v>
      </c>
      <c r="K73" s="18" t="s">
        <v>404</v>
      </c>
      <c r="L73" s="20" t="s">
        <v>404</v>
      </c>
      <c r="M73" s="18" t="n">
        <v>0</v>
      </c>
      <c r="N73" s="20" t="n">
        <v>0</v>
      </c>
      <c r="O73" s="18" t="n">
        <v>0</v>
      </c>
      <c r="P73" s="20" t="n">
        <v>0</v>
      </c>
      <c r="Q73" s="18" t="n">
        <v>2.31577415</v>
      </c>
      <c r="R73" s="20" t="n">
        <v>1.11523698</v>
      </c>
    </row>
    <row r="74" spans="1:18">
      <c r="A74" s="15" t="s">
        <v>471</v>
      </c>
      <c r="B74" s="17" t="n">
        <v>4692</v>
      </c>
      <c r="C74" s="18">
        <f>(484.0/B74*100)</f>
        <v/>
      </c>
      <c r="D74" s="19" t="n">
        <v>4208</v>
      </c>
      <c r="E74" s="18" t="n">
        <v>48.77457506</v>
      </c>
      <c r="F74" s="20" t="n">
        <v>0.26795855</v>
      </c>
      <c r="G74" s="18" t="n">
        <v>49.23947189</v>
      </c>
      <c r="H74" s="20" t="n">
        <v>0.2680395</v>
      </c>
      <c r="I74" s="18" t="n">
        <v>0</v>
      </c>
      <c r="J74" s="20" t="n">
        <v>0</v>
      </c>
      <c r="K74" s="18" t="s">
        <v>404</v>
      </c>
      <c r="L74" s="20" t="s">
        <v>404</v>
      </c>
      <c r="M74" s="18" t="n">
        <v>0</v>
      </c>
      <c r="N74" s="20" t="n">
        <v>0</v>
      </c>
      <c r="O74" s="18" t="n">
        <v>0</v>
      </c>
      <c r="P74" s="20" t="n">
        <v>0</v>
      </c>
      <c r="Q74" s="18" t="n">
        <v>1.98595305</v>
      </c>
      <c r="R74" s="20" t="n">
        <v>0.09549934</v>
      </c>
    </row>
    <row r="75" spans="1:18">
      <c r="A75" s="15" t="s">
        <v>472</v>
      </c>
      <c r="B75" s="17" t="n">
        <v>5375</v>
      </c>
      <c r="C75" s="18">
        <f>(483.0/B75*100)</f>
        <v/>
      </c>
      <c r="D75" s="19" t="n">
        <v>4892</v>
      </c>
      <c r="E75" s="18" t="n">
        <v>46.5604048</v>
      </c>
      <c r="F75" s="20" t="n">
        <v>4.5793976</v>
      </c>
      <c r="G75" s="18" t="n">
        <v>42.77811538</v>
      </c>
      <c r="H75" s="20" t="n">
        <v>4.38142131</v>
      </c>
      <c r="I75" s="18" t="n">
        <v>0</v>
      </c>
      <c r="J75" s="20" t="n">
        <v>0</v>
      </c>
      <c r="K75" s="18" t="s">
        <v>404</v>
      </c>
      <c r="L75" s="20" t="s">
        <v>404</v>
      </c>
      <c r="M75" s="18" t="n">
        <v>0</v>
      </c>
      <c r="N75" s="20" t="n">
        <v>0</v>
      </c>
      <c r="O75" s="18" t="n">
        <v>0</v>
      </c>
      <c r="P75" s="20" t="n">
        <v>0</v>
      </c>
      <c r="Q75" s="18" t="n">
        <v>10.66147982</v>
      </c>
      <c r="R75" s="20" t="n">
        <v>2.6954745</v>
      </c>
    </row>
    <row r="76" spans="1:18">
      <c r="A76" s="15" t="s">
        <v>473</v>
      </c>
      <c r="B76" s="17" t="n">
        <v>14167</v>
      </c>
      <c r="C76" s="18">
        <f>(1400.0/B76*100)</f>
        <v/>
      </c>
      <c r="D76" s="19" t="n">
        <v>12767</v>
      </c>
      <c r="E76" s="18" t="n">
        <v>69.73924943999999</v>
      </c>
      <c r="F76" s="20" t="n">
        <v>2.55700539</v>
      </c>
      <c r="G76" s="18" t="n">
        <v>24.31263412</v>
      </c>
      <c r="H76" s="20" t="n">
        <v>2.2115395</v>
      </c>
      <c r="I76" s="18" t="n">
        <v>0</v>
      </c>
      <c r="J76" s="20" t="n">
        <v>0</v>
      </c>
      <c r="K76" s="18" t="s">
        <v>404</v>
      </c>
      <c r="L76" s="20" t="s">
        <v>404</v>
      </c>
      <c r="M76" s="18" t="n">
        <v>0</v>
      </c>
      <c r="N76" s="20" t="n">
        <v>0</v>
      </c>
      <c r="O76" s="18" t="n">
        <v>0</v>
      </c>
      <c r="P76" s="20" t="n">
        <v>0</v>
      </c>
      <c r="Q76" s="18" t="n">
        <v>5.94811644</v>
      </c>
      <c r="R76" s="20" t="n">
        <v>1.43975329</v>
      </c>
    </row>
    <row r="77" spans="1:18">
      <c r="A77" s="15" t="s">
        <v>474</v>
      </c>
      <c r="B77" s="17" t="n">
        <v>6062</v>
      </c>
      <c r="C77" s="18">
        <f>(0.0/B77*100)</f>
        <v/>
      </c>
      <c r="D77" s="19" t="n">
        <v>6062</v>
      </c>
      <c r="E77" s="18" t="n">
        <v>68.7055244</v>
      </c>
      <c r="F77" s="20" t="n">
        <v>2.4633033</v>
      </c>
      <c r="G77" s="18" t="n">
        <v>31.2944756</v>
      </c>
      <c r="H77" s="20" t="n">
        <v>2.4633033</v>
      </c>
      <c r="I77" s="18" t="n">
        <v>0</v>
      </c>
      <c r="J77" s="20" t="n">
        <v>0</v>
      </c>
      <c r="K77" s="18" t="s">
        <v>404</v>
      </c>
      <c r="L77" s="20" t="s">
        <v>404</v>
      </c>
      <c r="M77" s="18" t="n">
        <v>0</v>
      </c>
      <c r="N77" s="20" t="n">
        <v>0</v>
      </c>
      <c r="O77" s="18" t="n">
        <v>0</v>
      </c>
      <c r="P77" s="20" t="n">
        <v>0</v>
      </c>
      <c r="Q77" s="18" t="n">
        <v>0</v>
      </c>
      <c r="R77" s="20" t="n">
        <v>0</v>
      </c>
    </row>
    <row r="78" spans="1:18">
      <c r="A78" s="15" t="s">
        <v>475</v>
      </c>
      <c r="B78" s="17" t="n">
        <v>5826</v>
      </c>
      <c r="C78" s="18">
        <f>(0.0/B78*100)</f>
        <v/>
      </c>
      <c r="D78" s="19" t="n">
        <v>5826</v>
      </c>
      <c r="E78" s="18" t="n">
        <v>92.82685318</v>
      </c>
      <c r="F78" s="20" t="n">
        <v>2.32062791</v>
      </c>
      <c r="G78" s="18" t="n">
        <v>5.97332166</v>
      </c>
      <c r="H78" s="20" t="n">
        <v>2.18137589</v>
      </c>
      <c r="I78" s="18" t="n">
        <v>0</v>
      </c>
      <c r="J78" s="20" t="n">
        <v>0</v>
      </c>
      <c r="K78" s="18" t="s">
        <v>404</v>
      </c>
      <c r="L78" s="20" t="s">
        <v>404</v>
      </c>
      <c r="M78" s="18" t="n">
        <v>0</v>
      </c>
      <c r="N78" s="20" t="n">
        <v>0</v>
      </c>
      <c r="O78" s="18" t="n">
        <v>0</v>
      </c>
      <c r="P78" s="20" t="n">
        <v>0</v>
      </c>
      <c r="Q78" s="18" t="n">
        <v>1.19982517</v>
      </c>
      <c r="R78" s="20" t="n">
        <v>0.84342578</v>
      </c>
    </row>
    <row customHeight="1" ht="25" r="79" spans="1:18">
      <c r="A79" s="15" t="s">
        <v>476</v>
      </c>
      <c r="B79" s="17" t="n">
        <v>1657</v>
      </c>
      <c r="C79" s="18">
        <f>(21.0/B79*100)</f>
        <v/>
      </c>
      <c r="D79" s="19" t="n">
        <v>1636</v>
      </c>
      <c r="E79" s="18" t="n">
        <v>61.65763922</v>
      </c>
      <c r="F79" s="20" t="n">
        <v>7.1203619</v>
      </c>
      <c r="G79" s="18" t="n">
        <v>38.34236078</v>
      </c>
      <c r="H79" s="20" t="n">
        <v>7.1203619</v>
      </c>
      <c r="I79" s="18" t="n">
        <v>0</v>
      </c>
      <c r="J79" s="20" t="n">
        <v>0</v>
      </c>
      <c r="K79" s="18" t="s">
        <v>404</v>
      </c>
      <c r="L79" s="20" t="s">
        <v>404</v>
      </c>
      <c r="M79" s="18" t="n">
        <v>0</v>
      </c>
      <c r="N79" s="20" t="n">
        <v>0</v>
      </c>
      <c r="O79" s="18" t="n">
        <v>0</v>
      </c>
      <c r="P79" s="20" t="n">
        <v>0</v>
      </c>
      <c r="Q79" s="18" t="n">
        <v>0</v>
      </c>
      <c r="R79" s="20" t="n">
        <v>0</v>
      </c>
    </row>
    <row r="80" spans="1:18">
      <c r="A80" s="15" t="s">
        <v>477</v>
      </c>
      <c r="B80" s="17" t="n">
        <v>7841</v>
      </c>
      <c r="C80" s="18">
        <f>(0.0/B80*100)</f>
        <v/>
      </c>
      <c r="D80" s="19" t="n">
        <v>7841</v>
      </c>
      <c r="E80" s="18" t="n">
        <v>87.42953208</v>
      </c>
      <c r="F80" s="20" t="n">
        <v>2.64738724</v>
      </c>
      <c r="G80" s="18" t="n">
        <v>12.57046792</v>
      </c>
      <c r="H80" s="20" t="n">
        <v>2.64738724</v>
      </c>
      <c r="I80" s="18" t="n">
        <v>0</v>
      </c>
      <c r="J80" s="20" t="n">
        <v>0</v>
      </c>
      <c r="K80" s="18" t="s">
        <v>404</v>
      </c>
      <c r="L80" s="20" t="s">
        <v>404</v>
      </c>
      <c r="M80" s="18" t="n">
        <v>0</v>
      </c>
      <c r="N80" s="20" t="n">
        <v>0</v>
      </c>
      <c r="O80" s="18" t="n">
        <v>0</v>
      </c>
      <c r="P80" s="20" t="n">
        <v>0</v>
      </c>
      <c r="Q80" s="18" t="n">
        <v>0</v>
      </c>
      <c r="R80" s="20" t="n">
        <v>0</v>
      </c>
    </row>
    <row r="81" spans="1:18">
      <c r="A81" s="21" t="s">
        <v>478</v>
      </c>
      <c r="B81" s="17" t="n">
        <v>8861</v>
      </c>
      <c r="C81" s="18">
        <f>(0.0/B81*100)</f>
        <v/>
      </c>
      <c r="D81" s="19" t="n">
        <v>8861</v>
      </c>
      <c r="E81" s="18" t="n">
        <v>92.0400381</v>
      </c>
      <c r="F81" s="20" t="n">
        <v>2.18375913</v>
      </c>
      <c r="G81" s="18" t="n">
        <v>7.93998247</v>
      </c>
      <c r="H81" s="20" t="n">
        <v>2.18371437</v>
      </c>
      <c r="I81" s="18" t="n">
        <v>0</v>
      </c>
      <c r="J81" s="20" t="n">
        <v>0</v>
      </c>
      <c r="K81" s="18" t="s">
        <v>404</v>
      </c>
      <c r="L81" s="20" t="s">
        <v>404</v>
      </c>
      <c r="M81" s="18" t="n">
        <v>0</v>
      </c>
      <c r="N81" s="20" t="n">
        <v>0</v>
      </c>
      <c r="O81" s="18" t="n">
        <v>0</v>
      </c>
      <c r="P81" s="20" t="n">
        <v>0</v>
      </c>
      <c r="Q81" s="18" t="n">
        <v>0.01997943</v>
      </c>
      <c r="R81" s="20" t="n">
        <v>0.00074735</v>
      </c>
    </row>
    <row r="82" spans="1:18">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row>
    <row r="83" spans="1:18">
      <c r="A83" s="3" t="s">
        <v>480</v>
      </c>
    </row>
    <row r="84" spans="1:18">
      <c r="A84" s="23" t="s">
        <v>481</v>
      </c>
    </row>
    <row r="85" spans="1:18">
      <c r="A85" s="23" t="s">
        <v>482</v>
      </c>
    </row>
    <row customHeight="1" ht="30" r="86" spans="1:18">
      <c r="A86" s="23" t="s">
        <v>483</v>
      </c>
    </row>
    <row customHeight="1" ht="30" r="87" spans="1:18">
      <c r="A87" s="23" t="s">
        <v>479</v>
      </c>
    </row>
    <row customHeight="1" ht="30" r="88" spans="1:18">
      <c r="A88" s="23" t="s">
        <v>484</v>
      </c>
    </row>
    <row customHeight="1" ht="30" r="89" spans="1:18">
      <c r="A89" s="23" t="s">
        <v>485</v>
      </c>
    </row>
    <row customHeight="1" ht="30" r="90" spans="1:18">
      <c r="A90" s="23" t="s">
        <v>486</v>
      </c>
    </row>
    <row customHeight="1" ht="30" r="91" spans="1:18">
      <c r="A91" s="23" t="s">
        <v>487</v>
      </c>
    </row>
    <row customHeight="1" ht="30" r="92" spans="1:18">
      <c r="A92" s="23" t="s">
        <v>488</v>
      </c>
    </row>
    <row customHeight="1" ht="30" r="93" spans="1:18">
      <c r="A93" s="23" t="s">
        <v>489</v>
      </c>
    </row>
    <row customHeight="1" ht="30" r="94" spans="1:18">
      <c r="A94" s="23" t="s">
        <v>490</v>
      </c>
    </row>
    <row customHeight="1" ht="30" r="95" spans="1:18">
      <c r="A95" s="23" t="s">
        <v>491</v>
      </c>
    </row>
    <row customHeight="1" ht="30" r="96" spans="1:18">
      <c r="A96" s="23" t="s">
        <v>492</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724</v>
      </c>
    </row>
    <row customHeight="1" ht="30" r="4" spans="1:20">
      <c r="A4" s="6" t="n"/>
      <c r="B4" s="7" t="s">
        <v>385</v>
      </c>
      <c r="C4" s="7" t="s">
        <v>386</v>
      </c>
      <c r="D4" s="8" t="s">
        <v>385</v>
      </c>
      <c r="E4" s="9" t="s">
        <v>725</v>
      </c>
      <c r="F4" s="10" t="n"/>
      <c r="G4" s="9" t="s">
        <v>726</v>
      </c>
      <c r="H4" s="10" t="n"/>
      <c r="I4" s="9" t="s">
        <v>727</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(0.0/B7*100)</f>
        <v/>
      </c>
      <c r="D7" s="19" t="n">
        <v>14530</v>
      </c>
      <c r="E7" s="18" t="n">
        <v>13.16849471</v>
      </c>
      <c r="F7" s="20" t="n">
        <v>0.83953279</v>
      </c>
      <c r="G7" s="18" t="n">
        <v>23.54132565</v>
      </c>
      <c r="H7" s="20" t="n">
        <v>1.18147399</v>
      </c>
      <c r="I7" s="18" t="n">
        <v>49.69514425</v>
      </c>
      <c r="J7" s="20" t="n">
        <v>1.04678526</v>
      </c>
      <c r="K7" s="18" t="n">
        <v>0</v>
      </c>
      <c r="L7" s="20" t="n">
        <v>0</v>
      </c>
      <c r="M7" s="18" t="s">
        <v>404</v>
      </c>
      <c r="N7" s="20" t="s">
        <v>404</v>
      </c>
      <c r="O7" s="18" t="n">
        <v>0</v>
      </c>
      <c r="P7" s="20" t="n">
        <v>0</v>
      </c>
      <c r="Q7" s="18" t="n">
        <v>0</v>
      </c>
      <c r="R7" s="20" t="n">
        <v>0</v>
      </c>
      <c r="S7" s="18" t="n">
        <v>13.59503539</v>
      </c>
      <c r="T7" s="20" t="n">
        <v>1.22498501</v>
      </c>
    </row>
    <row r="8" spans="1:20">
      <c r="A8" s="15" t="s">
        <v>405</v>
      </c>
      <c r="B8" s="17" t="n">
        <v>7007</v>
      </c>
      <c r="C8" s="18">
        <f>(0.0/B8*100)</f>
        <v/>
      </c>
      <c r="D8" s="19" t="n">
        <v>7007</v>
      </c>
      <c r="E8" s="18" t="n">
        <v>1.37261712</v>
      </c>
      <c r="F8" s="20" t="n">
        <v>0.64798004</v>
      </c>
      <c r="G8" s="18" t="n">
        <v>2.27643674</v>
      </c>
      <c r="H8" s="20" t="n">
        <v>1.33746946</v>
      </c>
      <c r="I8" s="18" t="n">
        <v>85.87651006</v>
      </c>
      <c r="J8" s="20" t="n">
        <v>2.13615317</v>
      </c>
      <c r="K8" s="18" t="n">
        <v>0</v>
      </c>
      <c r="L8" s="20" t="n">
        <v>0</v>
      </c>
      <c r="M8" s="18" t="s">
        <v>404</v>
      </c>
      <c r="N8" s="20" t="s">
        <v>404</v>
      </c>
      <c r="O8" s="18" t="n">
        <v>0</v>
      </c>
      <c r="P8" s="20" t="n">
        <v>0</v>
      </c>
      <c r="Q8" s="18" t="n">
        <v>0</v>
      </c>
      <c r="R8" s="20" t="n">
        <v>0</v>
      </c>
      <c r="S8" s="18" t="n">
        <v>10.47443609</v>
      </c>
      <c r="T8" s="20" t="n">
        <v>1.90489067</v>
      </c>
    </row>
    <row r="9" spans="1:20">
      <c r="A9" s="15" t="s">
        <v>406</v>
      </c>
      <c r="B9" s="17" t="n">
        <v>9651</v>
      </c>
      <c r="C9" s="18">
        <f>(0.0/B9*100)</f>
        <v/>
      </c>
      <c r="D9" s="19" t="n">
        <v>9651</v>
      </c>
      <c r="E9" s="18" t="n">
        <v>0</v>
      </c>
      <c r="F9" s="20" t="n">
        <v>0</v>
      </c>
      <c r="G9" s="18" t="n">
        <v>18.36231017</v>
      </c>
      <c r="H9" s="20" t="n">
        <v>2.20130234</v>
      </c>
      <c r="I9" s="18" t="n">
        <v>17.96359309</v>
      </c>
      <c r="J9" s="20" t="n">
        <v>2.12785325</v>
      </c>
      <c r="K9" s="18" t="n">
        <v>0</v>
      </c>
      <c r="L9" s="20" t="n">
        <v>0</v>
      </c>
      <c r="M9" s="18" t="s">
        <v>404</v>
      </c>
      <c r="N9" s="20" t="s">
        <v>404</v>
      </c>
      <c r="O9" s="18" t="n">
        <v>0</v>
      </c>
      <c r="P9" s="20" t="n">
        <v>0</v>
      </c>
      <c r="Q9" s="18" t="n">
        <v>54.81709381</v>
      </c>
      <c r="R9" s="20" t="n">
        <v>0.77643074</v>
      </c>
      <c r="S9" s="18" t="n">
        <v>8.857002919999999</v>
      </c>
      <c r="T9" s="20" t="n">
        <v>1.95250505</v>
      </c>
    </row>
    <row r="10" spans="1:20">
      <c r="A10" s="15" t="s">
        <v>407</v>
      </c>
      <c r="B10" s="17" t="n">
        <v>20058</v>
      </c>
      <c r="C10" s="18">
        <f>(0.0/B10*100)</f>
        <v/>
      </c>
      <c r="D10" s="19" t="n">
        <v>20058</v>
      </c>
      <c r="E10" s="18" t="n">
        <v>4.25326196</v>
      </c>
      <c r="F10" s="20" t="n">
        <v>0.9317951</v>
      </c>
      <c r="G10" s="18" t="n">
        <v>3.66229031</v>
      </c>
      <c r="H10" s="20" t="n">
        <v>0.94651854</v>
      </c>
      <c r="I10" s="18" t="n">
        <v>78.77020308</v>
      </c>
      <c r="J10" s="20" t="n">
        <v>1.67048544</v>
      </c>
      <c r="K10" s="18" t="n">
        <v>0</v>
      </c>
      <c r="L10" s="20" t="n">
        <v>0</v>
      </c>
      <c r="M10" s="18" t="s">
        <v>404</v>
      </c>
      <c r="N10" s="20" t="s">
        <v>404</v>
      </c>
      <c r="O10" s="18" t="n">
        <v>0</v>
      </c>
      <c r="P10" s="20" t="n">
        <v>0</v>
      </c>
      <c r="Q10" s="18" t="n">
        <v>0</v>
      </c>
      <c r="R10" s="20" t="n">
        <v>0</v>
      </c>
      <c r="S10" s="18" t="n">
        <v>13.31424464</v>
      </c>
      <c r="T10" s="20" t="n">
        <v>1.76498052</v>
      </c>
    </row>
    <row r="11" spans="1:20">
      <c r="A11" s="15" t="s">
        <v>408</v>
      </c>
      <c r="B11" s="17" t="n">
        <v>7053</v>
      </c>
      <c r="C11" s="18">
        <f>(0.0/B11*100)</f>
        <v/>
      </c>
      <c r="D11" s="19" t="n">
        <v>7053</v>
      </c>
      <c r="E11" s="18" t="n">
        <v>9.611094960000001</v>
      </c>
      <c r="F11" s="20" t="n">
        <v>1.68718746</v>
      </c>
      <c r="G11" s="18" t="n">
        <v>46.79144186</v>
      </c>
      <c r="H11" s="20" t="n">
        <v>2.53124458</v>
      </c>
      <c r="I11" s="18" t="n">
        <v>35.29083681</v>
      </c>
      <c r="J11" s="20" t="n">
        <v>1.70255836</v>
      </c>
      <c r="K11" s="18" t="n">
        <v>0</v>
      </c>
      <c r="L11" s="20" t="n">
        <v>0</v>
      </c>
      <c r="M11" s="18" t="s">
        <v>404</v>
      </c>
      <c r="N11" s="20" t="s">
        <v>404</v>
      </c>
      <c r="O11" s="18" t="n">
        <v>0</v>
      </c>
      <c r="P11" s="20" t="n">
        <v>0</v>
      </c>
      <c r="Q11" s="18" t="n">
        <v>0</v>
      </c>
      <c r="R11" s="20" t="n">
        <v>0</v>
      </c>
      <c r="S11" s="18" t="n">
        <v>8.30662637</v>
      </c>
      <c r="T11" s="20" t="n">
        <v>2.24112317</v>
      </c>
    </row>
    <row r="12" spans="1:20">
      <c r="A12" s="15" t="s">
        <v>409</v>
      </c>
      <c r="B12" s="17" t="n">
        <v>6894</v>
      </c>
      <c r="C12" s="18">
        <f>(0.0/B12*100)</f>
        <v/>
      </c>
      <c r="D12" s="19" t="n">
        <v>6894</v>
      </c>
      <c r="E12" s="18" t="n">
        <v>0.51456093</v>
      </c>
      <c r="F12" s="20" t="n">
        <v>0.36320518</v>
      </c>
      <c r="G12" s="18" t="n">
        <v>6.95276331</v>
      </c>
      <c r="H12" s="20" t="n">
        <v>1.54905635</v>
      </c>
      <c r="I12" s="18" t="n">
        <v>90.27638016</v>
      </c>
      <c r="J12" s="20" t="n">
        <v>1.55418411</v>
      </c>
      <c r="K12" s="18" t="n">
        <v>0</v>
      </c>
      <c r="L12" s="20" t="n">
        <v>0</v>
      </c>
      <c r="M12" s="18" t="s">
        <v>404</v>
      </c>
      <c r="N12" s="20" t="s">
        <v>404</v>
      </c>
      <c r="O12" s="18" t="n">
        <v>0</v>
      </c>
      <c r="P12" s="20" t="n">
        <v>0</v>
      </c>
      <c r="Q12" s="18" t="n">
        <v>0</v>
      </c>
      <c r="R12" s="20" t="n">
        <v>0</v>
      </c>
      <c r="S12" s="18" t="n">
        <v>2.25629559</v>
      </c>
      <c r="T12" s="20" t="n">
        <v>0.77097393</v>
      </c>
    </row>
    <row r="13" spans="1:20">
      <c r="A13" s="15" t="s">
        <v>410</v>
      </c>
      <c r="B13" s="17" t="n">
        <v>7161</v>
      </c>
      <c r="C13" s="18">
        <f>(0.0/B13*100)</f>
        <v/>
      </c>
      <c r="D13" s="19" t="n">
        <v>7161</v>
      </c>
      <c r="E13" s="18" t="n">
        <v>2.18515429</v>
      </c>
      <c r="F13" s="20" t="n">
        <v>0.95787059</v>
      </c>
      <c r="G13" s="18" t="n">
        <v>15.59407071</v>
      </c>
      <c r="H13" s="20" t="n">
        <v>2.02554523</v>
      </c>
      <c r="I13" s="18" t="n">
        <v>61.57533689</v>
      </c>
      <c r="J13" s="20" t="n">
        <v>2.8140203</v>
      </c>
      <c r="K13" s="18" t="n">
        <v>0</v>
      </c>
      <c r="L13" s="20" t="n">
        <v>0</v>
      </c>
      <c r="M13" s="18" t="s">
        <v>404</v>
      </c>
      <c r="N13" s="20" t="s">
        <v>404</v>
      </c>
      <c r="O13" s="18" t="n">
        <v>0</v>
      </c>
      <c r="P13" s="20" t="n">
        <v>0</v>
      </c>
      <c r="Q13" s="18" t="n">
        <v>0</v>
      </c>
      <c r="R13" s="20" t="n">
        <v>0</v>
      </c>
      <c r="S13" s="18" t="n">
        <v>20.64543811</v>
      </c>
      <c r="T13" s="20" t="n">
        <v>2.62806756</v>
      </c>
    </row>
    <row r="14" spans="1:20">
      <c r="A14" s="15" t="s">
        <v>411</v>
      </c>
      <c r="B14" s="17" t="n">
        <v>5587</v>
      </c>
      <c r="C14" s="18">
        <f>(0.0/B14*100)</f>
        <v/>
      </c>
      <c r="D14" s="19" t="n">
        <v>5587</v>
      </c>
      <c r="E14" s="18" t="n">
        <v>0.92009009</v>
      </c>
      <c r="F14" s="20" t="n">
        <v>0.36615767</v>
      </c>
      <c r="G14" s="18" t="n">
        <v>3.26632208</v>
      </c>
      <c r="H14" s="20" t="n">
        <v>0.9446207</v>
      </c>
      <c r="I14" s="18" t="n">
        <v>94.94701625</v>
      </c>
      <c r="J14" s="20" t="n">
        <v>1.01930877</v>
      </c>
      <c r="K14" s="18" t="n">
        <v>0</v>
      </c>
      <c r="L14" s="20" t="n">
        <v>0</v>
      </c>
      <c r="M14" s="18" t="s">
        <v>404</v>
      </c>
      <c r="N14" s="20" t="s">
        <v>404</v>
      </c>
      <c r="O14" s="18" t="n">
        <v>0</v>
      </c>
      <c r="P14" s="20" t="n">
        <v>0</v>
      </c>
      <c r="Q14" s="18" t="n">
        <v>0</v>
      </c>
      <c r="R14" s="20" t="n">
        <v>0</v>
      </c>
      <c r="S14" s="18" t="n">
        <v>0.86657158</v>
      </c>
      <c r="T14" s="20" t="n">
        <v>0.01981977</v>
      </c>
    </row>
    <row r="15" spans="1:20">
      <c r="A15" s="15" t="s">
        <v>412</v>
      </c>
      <c r="B15" s="17" t="n">
        <v>5882</v>
      </c>
      <c r="C15" s="18">
        <f>(0.0/B15*100)</f>
        <v/>
      </c>
      <c r="D15" s="19" t="n">
        <v>5882</v>
      </c>
      <c r="E15" s="18" t="n">
        <v>0</v>
      </c>
      <c r="F15" s="20" t="n">
        <v>0</v>
      </c>
      <c r="G15" s="18" t="n">
        <v>4.36514818</v>
      </c>
      <c r="H15" s="20" t="n">
        <v>1.4978746</v>
      </c>
      <c r="I15" s="18" t="n">
        <v>93.02525328999999</v>
      </c>
      <c r="J15" s="20" t="n">
        <v>1.79263184</v>
      </c>
      <c r="K15" s="18" t="n">
        <v>0</v>
      </c>
      <c r="L15" s="20" t="n">
        <v>0</v>
      </c>
      <c r="M15" s="18" t="s">
        <v>404</v>
      </c>
      <c r="N15" s="20" t="s">
        <v>404</v>
      </c>
      <c r="O15" s="18" t="n">
        <v>0</v>
      </c>
      <c r="P15" s="20" t="n">
        <v>0</v>
      </c>
      <c r="Q15" s="18" t="n">
        <v>0</v>
      </c>
      <c r="R15" s="20" t="n">
        <v>0</v>
      </c>
      <c r="S15" s="18" t="n">
        <v>2.60959853</v>
      </c>
      <c r="T15" s="20" t="n">
        <v>1.30270306</v>
      </c>
    </row>
    <row r="16" spans="1:20">
      <c r="A16" s="15" t="s">
        <v>413</v>
      </c>
      <c r="B16" s="17" t="n">
        <v>6108</v>
      </c>
      <c r="C16" s="18">
        <f>(0.0/B16*100)</f>
        <v/>
      </c>
      <c r="D16" s="19" t="n">
        <v>6108</v>
      </c>
      <c r="E16" s="18" t="n">
        <v>5.69783614</v>
      </c>
      <c r="F16" s="20" t="n">
        <v>1.27254253</v>
      </c>
      <c r="G16" s="18" t="n">
        <v>12.26025712</v>
      </c>
      <c r="H16" s="20" t="n">
        <v>1.56416181</v>
      </c>
      <c r="I16" s="18" t="n">
        <v>72.62078947000001</v>
      </c>
      <c r="J16" s="20" t="n">
        <v>1.8447715</v>
      </c>
      <c r="K16" s="18" t="n">
        <v>0</v>
      </c>
      <c r="L16" s="20" t="n">
        <v>0</v>
      </c>
      <c r="M16" s="18" t="s">
        <v>404</v>
      </c>
      <c r="N16" s="20" t="s">
        <v>404</v>
      </c>
      <c r="O16" s="18" t="n">
        <v>0</v>
      </c>
      <c r="P16" s="20" t="n">
        <v>0</v>
      </c>
      <c r="Q16" s="18" t="n">
        <v>0</v>
      </c>
      <c r="R16" s="20" t="n">
        <v>0</v>
      </c>
      <c r="S16" s="18" t="n">
        <v>9.42111727</v>
      </c>
      <c r="T16" s="20" t="n">
        <v>2.06354646</v>
      </c>
    </row>
    <row r="17" spans="1:20">
      <c r="A17" s="15" t="s">
        <v>414</v>
      </c>
      <c r="B17" s="17" t="n">
        <v>6504</v>
      </c>
      <c r="C17" s="18">
        <f>(0.0/B17*100)</f>
        <v/>
      </c>
      <c r="D17" s="19" t="n">
        <v>6504</v>
      </c>
      <c r="E17" s="18" t="n">
        <v>0.3932346</v>
      </c>
      <c r="F17" s="20" t="n">
        <v>0.39849879</v>
      </c>
      <c r="G17" s="18" t="n">
        <v>4.92763524</v>
      </c>
      <c r="H17" s="20" t="n">
        <v>1.20488705</v>
      </c>
      <c r="I17" s="18" t="n">
        <v>71.84005555</v>
      </c>
      <c r="J17" s="20" t="n">
        <v>2.60156543</v>
      </c>
      <c r="K17" s="18" t="n">
        <v>0</v>
      </c>
      <c r="L17" s="20" t="n">
        <v>0</v>
      </c>
      <c r="M17" s="18" t="s">
        <v>404</v>
      </c>
      <c r="N17" s="20" t="s">
        <v>404</v>
      </c>
      <c r="O17" s="18" t="n">
        <v>0</v>
      </c>
      <c r="P17" s="20" t="n">
        <v>0</v>
      </c>
      <c r="Q17" s="18" t="n">
        <v>0</v>
      </c>
      <c r="R17" s="20" t="n">
        <v>0</v>
      </c>
      <c r="S17" s="18" t="n">
        <v>22.83907461</v>
      </c>
      <c r="T17" s="20" t="n">
        <v>2.63280721</v>
      </c>
    </row>
    <row r="18" spans="1:20">
      <c r="A18" s="15" t="s">
        <v>415</v>
      </c>
      <c r="B18" s="17" t="n">
        <v>5532</v>
      </c>
      <c r="C18" s="18">
        <f>(0.0/B18*100)</f>
        <v/>
      </c>
      <c r="D18" s="19" t="n">
        <v>5532</v>
      </c>
      <c r="E18" s="18" t="n">
        <v>4.0961411</v>
      </c>
      <c r="F18" s="20" t="n">
        <v>0.39526485</v>
      </c>
      <c r="G18" s="18" t="n">
        <v>0</v>
      </c>
      <c r="H18" s="20" t="n">
        <v>0</v>
      </c>
      <c r="I18" s="18" t="n">
        <v>94.41628745</v>
      </c>
      <c r="J18" s="20" t="n">
        <v>0.82589002</v>
      </c>
      <c r="K18" s="18" t="n">
        <v>0</v>
      </c>
      <c r="L18" s="20" t="n">
        <v>0</v>
      </c>
      <c r="M18" s="18" t="s">
        <v>404</v>
      </c>
      <c r="N18" s="20" t="s">
        <v>404</v>
      </c>
      <c r="O18" s="18" t="n">
        <v>0</v>
      </c>
      <c r="P18" s="20" t="n">
        <v>0</v>
      </c>
      <c r="Q18" s="18" t="n">
        <v>0</v>
      </c>
      <c r="R18" s="20" t="n">
        <v>0</v>
      </c>
      <c r="S18" s="18" t="n">
        <v>1.48757145</v>
      </c>
      <c r="T18" s="20" t="n">
        <v>0.94804393</v>
      </c>
    </row>
    <row r="19" spans="1:20">
      <c r="A19" s="15" t="s">
        <v>416</v>
      </c>
      <c r="B19" s="17" t="n">
        <v>5658</v>
      </c>
      <c r="C19" s="18">
        <f>(0.0/B19*100)</f>
        <v/>
      </c>
      <c r="D19" s="19" t="n">
        <v>5658</v>
      </c>
      <c r="E19" s="18" t="n">
        <v>2.0985049</v>
      </c>
      <c r="F19" s="20" t="n">
        <v>1.08474283</v>
      </c>
      <c r="G19" s="18" t="n">
        <v>14.62923763</v>
      </c>
      <c r="H19" s="20" t="n">
        <v>2.05548273</v>
      </c>
      <c r="I19" s="18" t="n">
        <v>76.40081571</v>
      </c>
      <c r="J19" s="20" t="n">
        <v>2.42073351</v>
      </c>
      <c r="K19" s="18" t="n">
        <v>0</v>
      </c>
      <c r="L19" s="20" t="n">
        <v>0</v>
      </c>
      <c r="M19" s="18" t="s">
        <v>404</v>
      </c>
      <c r="N19" s="20" t="s">
        <v>404</v>
      </c>
      <c r="O19" s="18" t="n">
        <v>0</v>
      </c>
      <c r="P19" s="20" t="n">
        <v>0</v>
      </c>
      <c r="Q19" s="18" t="n">
        <v>0</v>
      </c>
      <c r="R19" s="20" t="n">
        <v>0</v>
      </c>
      <c r="S19" s="18" t="n">
        <v>6.87144176</v>
      </c>
      <c r="T19" s="20" t="n">
        <v>1.74383179</v>
      </c>
    </row>
    <row r="20" spans="1:20">
      <c r="A20" s="15" t="s">
        <v>417</v>
      </c>
      <c r="B20" s="17" t="n">
        <v>3371</v>
      </c>
      <c r="C20" s="18">
        <f>(0.0/B20*100)</f>
        <v/>
      </c>
      <c r="D20" s="19" t="n">
        <v>3371</v>
      </c>
      <c r="E20" s="18" t="n">
        <v>0</v>
      </c>
      <c r="F20" s="20" t="n">
        <v>0</v>
      </c>
      <c r="G20" s="18" t="n">
        <v>0.49700062</v>
      </c>
      <c r="H20" s="20" t="n">
        <v>0.05220806</v>
      </c>
      <c r="I20" s="18" t="n">
        <v>96.76733355</v>
      </c>
      <c r="J20" s="20" t="n">
        <v>0.1162097</v>
      </c>
      <c r="K20" s="18" t="n">
        <v>0</v>
      </c>
      <c r="L20" s="20" t="n">
        <v>0</v>
      </c>
      <c r="M20" s="18" t="s">
        <v>404</v>
      </c>
      <c r="N20" s="20" t="s">
        <v>404</v>
      </c>
      <c r="O20" s="18" t="n">
        <v>0</v>
      </c>
      <c r="P20" s="20" t="n">
        <v>0</v>
      </c>
      <c r="Q20" s="18" t="n">
        <v>0</v>
      </c>
      <c r="R20" s="20" t="n">
        <v>0</v>
      </c>
      <c r="S20" s="18" t="n">
        <v>2.73566583</v>
      </c>
      <c r="T20" s="20" t="n">
        <v>0.10236195</v>
      </c>
    </row>
    <row r="21" spans="1:20">
      <c r="A21" s="15" t="s">
        <v>418</v>
      </c>
      <c r="B21" s="17" t="n">
        <v>5741</v>
      </c>
      <c r="C21" s="18">
        <f>(0.0/B21*100)</f>
        <v/>
      </c>
      <c r="D21" s="19" t="n">
        <v>5741</v>
      </c>
      <c r="E21" s="18" t="n">
        <v>2.6521237</v>
      </c>
      <c r="F21" s="20" t="n">
        <v>1.0629269</v>
      </c>
      <c r="G21" s="18" t="n">
        <v>48.8275797</v>
      </c>
      <c r="H21" s="20" t="n">
        <v>2.13251771</v>
      </c>
      <c r="I21" s="18" t="n">
        <v>42.65351711</v>
      </c>
      <c r="J21" s="20" t="n">
        <v>0.98632198</v>
      </c>
      <c r="K21" s="18" t="n">
        <v>0</v>
      </c>
      <c r="L21" s="20" t="n">
        <v>0</v>
      </c>
      <c r="M21" s="18" t="s">
        <v>404</v>
      </c>
      <c r="N21" s="20" t="s">
        <v>404</v>
      </c>
      <c r="O21" s="18" t="n">
        <v>0</v>
      </c>
      <c r="P21" s="20" t="n">
        <v>0</v>
      </c>
      <c r="Q21" s="18" t="n">
        <v>0</v>
      </c>
      <c r="R21" s="20" t="n">
        <v>0</v>
      </c>
      <c r="S21" s="18" t="n">
        <v>5.8667795</v>
      </c>
      <c r="T21" s="20" t="n">
        <v>1.84276391</v>
      </c>
    </row>
    <row r="22" spans="1:20">
      <c r="A22" s="15" t="s">
        <v>419</v>
      </c>
      <c r="B22" s="17" t="n">
        <v>6598</v>
      </c>
      <c r="C22" s="18">
        <f>(0.0/B22*100)</f>
        <v/>
      </c>
      <c r="D22" s="19" t="n">
        <v>6598</v>
      </c>
      <c r="E22" s="18" t="n">
        <v>0</v>
      </c>
      <c r="F22" s="20" t="n">
        <v>0</v>
      </c>
      <c r="G22" s="18" t="n">
        <v>0</v>
      </c>
      <c r="H22" s="20" t="n">
        <v>0</v>
      </c>
      <c r="I22" s="18" t="n">
        <v>0</v>
      </c>
      <c r="J22" s="20" t="n">
        <v>0</v>
      </c>
      <c r="K22" s="18" t="n">
        <v>0</v>
      </c>
      <c r="L22" s="20" t="n">
        <v>0</v>
      </c>
      <c r="M22" s="18" t="s">
        <v>404</v>
      </c>
      <c r="N22" s="20" t="s">
        <v>404</v>
      </c>
      <c r="O22" s="18" t="n">
        <v>0</v>
      </c>
      <c r="P22" s="20" t="n">
        <v>0</v>
      </c>
      <c r="Q22" s="18" t="n">
        <v>100</v>
      </c>
      <c r="R22" s="20" t="n">
        <v>0</v>
      </c>
      <c r="S22" s="18" t="n">
        <v>0</v>
      </c>
      <c r="T22" s="20" t="n">
        <v>0</v>
      </c>
    </row>
    <row r="23" spans="1:20">
      <c r="A23" s="15" t="s">
        <v>420</v>
      </c>
      <c r="B23" s="17" t="n">
        <v>11583</v>
      </c>
      <c r="C23" s="18">
        <f>(0.0/B23*100)</f>
        <v/>
      </c>
      <c r="D23" s="19" t="n">
        <v>11583</v>
      </c>
      <c r="E23" s="18" t="n">
        <v>1.96825246</v>
      </c>
      <c r="F23" s="20" t="n">
        <v>0.67466768</v>
      </c>
      <c r="G23" s="18" t="n">
        <v>0.98606331</v>
      </c>
      <c r="H23" s="20" t="n">
        <v>0.47288235</v>
      </c>
      <c r="I23" s="18" t="n">
        <v>71.48443715000001</v>
      </c>
      <c r="J23" s="20" t="n">
        <v>2.88681848</v>
      </c>
      <c r="K23" s="18" t="n">
        <v>0</v>
      </c>
      <c r="L23" s="20" t="n">
        <v>0</v>
      </c>
      <c r="M23" s="18" t="s">
        <v>404</v>
      </c>
      <c r="N23" s="20" t="s">
        <v>404</v>
      </c>
      <c r="O23" s="18" t="n">
        <v>0</v>
      </c>
      <c r="P23" s="20" t="n">
        <v>0</v>
      </c>
      <c r="Q23" s="18" t="n">
        <v>0</v>
      </c>
      <c r="R23" s="20" t="n">
        <v>0</v>
      </c>
      <c r="S23" s="18" t="n">
        <v>25.56124708</v>
      </c>
      <c r="T23" s="20" t="n">
        <v>2.57899876</v>
      </c>
    </row>
    <row r="24" spans="1:20">
      <c r="A24" s="15" t="s">
        <v>421</v>
      </c>
      <c r="B24" s="17" t="n">
        <v>6647</v>
      </c>
      <c r="C24" s="18">
        <f>(0.0/B24*100)</f>
        <v/>
      </c>
      <c r="D24" s="19" t="n">
        <v>6647</v>
      </c>
      <c r="E24" s="18" t="n">
        <v>28.12627719</v>
      </c>
      <c r="F24" s="20" t="n">
        <v>1.3507792</v>
      </c>
      <c r="G24" s="18" t="n">
        <v>3.68962117</v>
      </c>
      <c r="H24" s="20" t="n">
        <v>1.15151259</v>
      </c>
      <c r="I24" s="18" t="n">
        <v>68.18410163999999</v>
      </c>
      <c r="J24" s="20" t="n">
        <v>0.9916117</v>
      </c>
      <c r="K24" s="18" t="n">
        <v>0</v>
      </c>
      <c r="L24" s="20" t="n">
        <v>0</v>
      </c>
      <c r="M24" s="18" t="s">
        <v>404</v>
      </c>
      <c r="N24" s="20" t="s">
        <v>404</v>
      </c>
      <c r="O24" s="18" t="n">
        <v>0</v>
      </c>
      <c r="P24" s="20" t="n">
        <v>0</v>
      </c>
      <c r="Q24" s="18" t="n">
        <v>0</v>
      </c>
      <c r="R24" s="20" t="n">
        <v>0</v>
      </c>
      <c r="S24" s="18" t="n">
        <v>0</v>
      </c>
      <c r="T24" s="20" t="n">
        <v>0</v>
      </c>
    </row>
    <row r="25" spans="1:20">
      <c r="A25" s="15" t="s">
        <v>422</v>
      </c>
      <c r="B25" s="17" t="n">
        <v>5581</v>
      </c>
      <c r="C25" s="18">
        <f>(0.0/B25*100)</f>
        <v/>
      </c>
      <c r="D25" s="19" t="n">
        <v>5581</v>
      </c>
      <c r="E25" s="18" t="n">
        <v>11.42774211</v>
      </c>
      <c r="F25" s="20" t="n">
        <v>2.56841231</v>
      </c>
      <c r="G25" s="18" t="n">
        <v>21.7805175</v>
      </c>
      <c r="H25" s="20" t="n">
        <v>3.1001627</v>
      </c>
      <c r="I25" s="18" t="n">
        <v>65.33867763000001</v>
      </c>
      <c r="J25" s="20" t="n">
        <v>3.821946</v>
      </c>
      <c r="K25" s="18" t="n">
        <v>0</v>
      </c>
      <c r="L25" s="20" t="n">
        <v>0</v>
      </c>
      <c r="M25" s="18" t="s">
        <v>404</v>
      </c>
      <c r="N25" s="20" t="s">
        <v>404</v>
      </c>
      <c r="O25" s="18" t="n">
        <v>0</v>
      </c>
      <c r="P25" s="20" t="n">
        <v>0</v>
      </c>
      <c r="Q25" s="18" t="n">
        <v>0</v>
      </c>
      <c r="R25" s="20" t="n">
        <v>0</v>
      </c>
      <c r="S25" s="18" t="n">
        <v>1.45306276</v>
      </c>
      <c r="T25" s="20" t="n">
        <v>1.02457285</v>
      </c>
    </row>
    <row r="26" spans="1:20">
      <c r="A26" s="15" t="s">
        <v>423</v>
      </c>
      <c r="B26" s="17" t="n">
        <v>4869</v>
      </c>
      <c r="C26" s="18">
        <f>(0.0/B26*100)</f>
        <v/>
      </c>
      <c r="D26" s="19" t="n">
        <v>4869</v>
      </c>
      <c r="E26" s="18" t="n">
        <v>1.22571528</v>
      </c>
      <c r="F26" s="20" t="n">
        <v>0.50396399</v>
      </c>
      <c r="G26" s="18" t="n">
        <v>0.72963635</v>
      </c>
      <c r="H26" s="20" t="n">
        <v>0.42367994</v>
      </c>
      <c r="I26" s="18" t="n">
        <v>97.1900547</v>
      </c>
      <c r="J26" s="20" t="n">
        <v>0.77621122</v>
      </c>
      <c r="K26" s="18" t="n">
        <v>0</v>
      </c>
      <c r="L26" s="20" t="n">
        <v>0</v>
      </c>
      <c r="M26" s="18" t="s">
        <v>404</v>
      </c>
      <c r="N26" s="20" t="s">
        <v>404</v>
      </c>
      <c r="O26" s="18" t="n">
        <v>0</v>
      </c>
      <c r="P26" s="20" t="n">
        <v>0</v>
      </c>
      <c r="Q26" s="18" t="n">
        <v>0</v>
      </c>
      <c r="R26" s="20" t="n">
        <v>0</v>
      </c>
      <c r="S26" s="18" t="n">
        <v>0.85459367</v>
      </c>
      <c r="T26" s="20" t="n">
        <v>0.53975959</v>
      </c>
    </row>
    <row r="27" spans="1:20">
      <c r="A27" s="15" t="s">
        <v>424</v>
      </c>
      <c r="B27" s="17" t="n">
        <v>5299</v>
      </c>
      <c r="C27" s="18">
        <f>(0.0/B27*100)</f>
        <v/>
      </c>
      <c r="D27" s="19" t="n">
        <v>5299</v>
      </c>
      <c r="E27" s="18" t="n">
        <v>2.33535321</v>
      </c>
      <c r="F27" s="20" t="n">
        <v>0.04075417</v>
      </c>
      <c r="G27" s="18" t="n">
        <v>8.89985384</v>
      </c>
      <c r="H27" s="20" t="n">
        <v>0.07303108</v>
      </c>
      <c r="I27" s="18" t="n">
        <v>84.36045654999999</v>
      </c>
      <c r="J27" s="20" t="n">
        <v>0.06697532</v>
      </c>
      <c r="K27" s="18" t="n">
        <v>0</v>
      </c>
      <c r="L27" s="20" t="n">
        <v>0</v>
      </c>
      <c r="M27" s="18" t="s">
        <v>404</v>
      </c>
      <c r="N27" s="20" t="s">
        <v>404</v>
      </c>
      <c r="O27" s="18" t="n">
        <v>0</v>
      </c>
      <c r="P27" s="20" t="n">
        <v>0</v>
      </c>
      <c r="Q27" s="18" t="n">
        <v>0</v>
      </c>
      <c r="R27" s="20" t="n">
        <v>0</v>
      </c>
      <c r="S27" s="18" t="n">
        <v>4.4043364</v>
      </c>
      <c r="T27" s="20" t="n">
        <v>0.03482891</v>
      </c>
    </row>
    <row r="28" spans="1:20">
      <c r="A28" s="15" t="s">
        <v>425</v>
      </c>
      <c r="B28" s="17" t="n">
        <v>7568</v>
      </c>
      <c r="C28" s="18">
        <f>(0.0/B28*100)</f>
        <v/>
      </c>
      <c r="D28" s="19" t="n">
        <v>7568</v>
      </c>
      <c r="E28" s="18" t="n">
        <v>9.391492319999999</v>
      </c>
      <c r="F28" s="20" t="n">
        <v>1.49979469</v>
      </c>
      <c r="G28" s="18" t="n">
        <v>0</v>
      </c>
      <c r="H28" s="20" t="n">
        <v>0</v>
      </c>
      <c r="I28" s="18" t="n">
        <v>87.54862254</v>
      </c>
      <c r="J28" s="20" t="n">
        <v>1.37033454</v>
      </c>
      <c r="K28" s="18" t="n">
        <v>0</v>
      </c>
      <c r="L28" s="20" t="n">
        <v>0</v>
      </c>
      <c r="M28" s="18" t="s">
        <v>404</v>
      </c>
      <c r="N28" s="20" t="s">
        <v>404</v>
      </c>
      <c r="O28" s="18" t="n">
        <v>0</v>
      </c>
      <c r="P28" s="20" t="n">
        <v>0</v>
      </c>
      <c r="Q28" s="18" t="n">
        <v>0</v>
      </c>
      <c r="R28" s="20" t="n">
        <v>0</v>
      </c>
      <c r="S28" s="18" t="n">
        <v>3.05988514</v>
      </c>
      <c r="T28" s="20" t="n">
        <v>1.09180513</v>
      </c>
    </row>
    <row r="29" spans="1:20">
      <c r="A29" s="15" t="s">
        <v>426</v>
      </c>
      <c r="B29" s="17" t="n">
        <v>5385</v>
      </c>
      <c r="C29" s="18">
        <f>(0.0/B29*100)</f>
        <v/>
      </c>
      <c r="D29" s="19" t="n">
        <v>5385</v>
      </c>
      <c r="E29" s="18" t="n">
        <v>0.00760709</v>
      </c>
      <c r="F29" s="20" t="n">
        <v>0.0056705</v>
      </c>
      <c r="G29" s="18" t="n">
        <v>32.56235781</v>
      </c>
      <c r="H29" s="20" t="n">
        <v>4.01962854</v>
      </c>
      <c r="I29" s="18" t="n">
        <v>25.78274725</v>
      </c>
      <c r="J29" s="20" t="n">
        <v>3.5019695</v>
      </c>
      <c r="K29" s="18" t="n">
        <v>0</v>
      </c>
      <c r="L29" s="20" t="n">
        <v>0</v>
      </c>
      <c r="M29" s="18" t="s">
        <v>404</v>
      </c>
      <c r="N29" s="20" t="s">
        <v>404</v>
      </c>
      <c r="O29" s="18" t="n">
        <v>0</v>
      </c>
      <c r="P29" s="20" t="n">
        <v>0</v>
      </c>
      <c r="Q29" s="18" t="n">
        <v>0</v>
      </c>
      <c r="R29" s="20" t="n">
        <v>0</v>
      </c>
      <c r="S29" s="18" t="n">
        <v>41.64728785</v>
      </c>
      <c r="T29" s="20" t="n">
        <v>4.23345267</v>
      </c>
    </row>
    <row r="30" spans="1:20">
      <c r="A30" s="15" t="s">
        <v>427</v>
      </c>
      <c r="B30" s="17" t="n">
        <v>4520</v>
      </c>
      <c r="C30" s="18">
        <f>(0.0/B30*100)</f>
        <v/>
      </c>
      <c r="D30" s="19" t="n">
        <v>4520</v>
      </c>
      <c r="E30" s="18" t="n">
        <v>5.14926607</v>
      </c>
      <c r="F30" s="20" t="n">
        <v>1.07034568</v>
      </c>
      <c r="G30" s="18" t="n">
        <v>0</v>
      </c>
      <c r="H30" s="20" t="n">
        <v>0</v>
      </c>
      <c r="I30" s="18" t="n">
        <v>74.20115713</v>
      </c>
      <c r="J30" s="20" t="n">
        <v>2.82905471</v>
      </c>
      <c r="K30" s="18" t="n">
        <v>0</v>
      </c>
      <c r="L30" s="20" t="n">
        <v>0</v>
      </c>
      <c r="M30" s="18" t="s">
        <v>404</v>
      </c>
      <c r="N30" s="20" t="s">
        <v>404</v>
      </c>
      <c r="O30" s="18" t="n">
        <v>0</v>
      </c>
      <c r="P30" s="20" t="n">
        <v>0</v>
      </c>
      <c r="Q30" s="18" t="n">
        <v>0</v>
      </c>
      <c r="R30" s="20" t="n">
        <v>0</v>
      </c>
      <c r="S30" s="18" t="n">
        <v>20.6495768</v>
      </c>
      <c r="T30" s="20" t="n">
        <v>3.07342893</v>
      </c>
    </row>
    <row r="31" spans="1:20">
      <c r="A31" s="15" t="s">
        <v>428</v>
      </c>
      <c r="B31" s="17" t="n">
        <v>5456</v>
      </c>
      <c r="C31" s="18">
        <f>(0.0/B31*100)</f>
        <v/>
      </c>
      <c r="D31" s="19" t="n">
        <v>5456</v>
      </c>
      <c r="E31" s="18" t="n">
        <v>0</v>
      </c>
      <c r="F31" s="20" t="n">
        <v>0</v>
      </c>
      <c r="G31" s="18" t="n">
        <v>1.37142098</v>
      </c>
      <c r="H31" s="20" t="n">
        <v>0.76394024</v>
      </c>
      <c r="I31" s="18" t="n">
        <v>82.11114341</v>
      </c>
      <c r="J31" s="20" t="n">
        <v>2.48493186</v>
      </c>
      <c r="K31" s="18" t="n">
        <v>0</v>
      </c>
      <c r="L31" s="20" t="n">
        <v>0</v>
      </c>
      <c r="M31" s="18" t="s">
        <v>404</v>
      </c>
      <c r="N31" s="20" t="s">
        <v>404</v>
      </c>
      <c r="O31" s="18" t="n">
        <v>0</v>
      </c>
      <c r="P31" s="20" t="n">
        <v>0</v>
      </c>
      <c r="Q31" s="18" t="n">
        <v>0</v>
      </c>
      <c r="R31" s="20" t="n">
        <v>0</v>
      </c>
      <c r="S31" s="18" t="n">
        <v>16.51743561</v>
      </c>
      <c r="T31" s="20" t="n">
        <v>2.31252149</v>
      </c>
    </row>
    <row r="32" spans="1:20">
      <c r="A32" s="15" t="s">
        <v>429</v>
      </c>
      <c r="B32" s="17" t="n">
        <v>4478</v>
      </c>
      <c r="C32" s="18">
        <f>(0.0/B32*100)</f>
        <v/>
      </c>
      <c r="D32" s="19" t="n">
        <v>4478</v>
      </c>
      <c r="E32" s="18" t="n">
        <v>1.18511459</v>
      </c>
      <c r="F32" s="20" t="n">
        <v>0.79179975</v>
      </c>
      <c r="G32" s="18" t="n">
        <v>2.22323139</v>
      </c>
      <c r="H32" s="20" t="n">
        <v>1.03501149</v>
      </c>
      <c r="I32" s="18" t="n">
        <v>95.37458564000001</v>
      </c>
      <c r="J32" s="20" t="n">
        <v>1.08826025</v>
      </c>
      <c r="K32" s="18" t="n">
        <v>0</v>
      </c>
      <c r="L32" s="20" t="n">
        <v>0</v>
      </c>
      <c r="M32" s="18" t="s">
        <v>404</v>
      </c>
      <c r="N32" s="20" t="s">
        <v>404</v>
      </c>
      <c r="O32" s="18" t="n">
        <v>0</v>
      </c>
      <c r="P32" s="20" t="n">
        <v>0</v>
      </c>
      <c r="Q32" s="18" t="n">
        <v>0</v>
      </c>
      <c r="R32" s="20" t="n">
        <v>0</v>
      </c>
      <c r="S32" s="18" t="n">
        <v>1.21706838</v>
      </c>
      <c r="T32" s="20" t="n">
        <v>0.88177919</v>
      </c>
    </row>
    <row r="33" spans="1:20">
      <c r="A33" s="15" t="s">
        <v>430</v>
      </c>
      <c r="B33" s="17" t="n">
        <v>7325</v>
      </c>
      <c r="C33" s="18">
        <f>(0.0/B33*100)</f>
        <v/>
      </c>
      <c r="D33" s="19" t="n">
        <v>7325</v>
      </c>
      <c r="E33" s="18" t="n">
        <v>3.59986624</v>
      </c>
      <c r="F33" s="20" t="n">
        <v>0.59503215</v>
      </c>
      <c r="G33" s="18" t="n">
        <v>0.93304535</v>
      </c>
      <c r="H33" s="20" t="n">
        <v>0.5166855299999999</v>
      </c>
      <c r="I33" s="18" t="n">
        <v>92.90920868000001</v>
      </c>
      <c r="J33" s="20" t="n">
        <v>1.24356601</v>
      </c>
      <c r="K33" s="18" t="n">
        <v>0</v>
      </c>
      <c r="L33" s="20" t="n">
        <v>0</v>
      </c>
      <c r="M33" s="18" t="s">
        <v>404</v>
      </c>
      <c r="N33" s="20" t="s">
        <v>404</v>
      </c>
      <c r="O33" s="18" t="n">
        <v>0</v>
      </c>
      <c r="P33" s="20" t="n">
        <v>0</v>
      </c>
      <c r="Q33" s="18" t="n">
        <v>0</v>
      </c>
      <c r="R33" s="20" t="n">
        <v>0</v>
      </c>
      <c r="S33" s="18" t="n">
        <v>2.55787973</v>
      </c>
      <c r="T33" s="20" t="n">
        <v>1.214719</v>
      </c>
    </row>
    <row r="34" spans="1:20">
      <c r="A34" s="15" t="s">
        <v>431</v>
      </c>
      <c r="B34" s="17" t="n">
        <v>6350</v>
      </c>
      <c r="C34" s="18">
        <f>(0.0/B34*100)</f>
        <v/>
      </c>
      <c r="D34" s="19" t="n">
        <v>6350</v>
      </c>
      <c r="E34" s="18" t="n">
        <v>0</v>
      </c>
      <c r="F34" s="20" t="n">
        <v>0</v>
      </c>
      <c r="G34" s="18" t="n">
        <v>11.56303362</v>
      </c>
      <c r="H34" s="20" t="n">
        <v>2.09891136</v>
      </c>
      <c r="I34" s="18" t="n">
        <v>88.34244343</v>
      </c>
      <c r="J34" s="20" t="n">
        <v>2.10061066</v>
      </c>
      <c r="K34" s="18" t="n">
        <v>0</v>
      </c>
      <c r="L34" s="20" t="n">
        <v>0</v>
      </c>
      <c r="M34" s="18" t="s">
        <v>404</v>
      </c>
      <c r="N34" s="20" t="s">
        <v>404</v>
      </c>
      <c r="O34" s="18" t="n">
        <v>0</v>
      </c>
      <c r="P34" s="20" t="n">
        <v>0</v>
      </c>
      <c r="Q34" s="18" t="n">
        <v>0</v>
      </c>
      <c r="R34" s="20" t="n">
        <v>0</v>
      </c>
      <c r="S34" s="18" t="n">
        <v>0.09452294999999999</v>
      </c>
      <c r="T34" s="20" t="n">
        <v>0.09385186</v>
      </c>
    </row>
    <row r="35" spans="1:20">
      <c r="A35" s="15" t="s">
        <v>432</v>
      </c>
      <c r="B35" s="17" t="n">
        <v>6406</v>
      </c>
      <c r="C35" s="18">
        <f>(0.0/B35*100)</f>
        <v/>
      </c>
      <c r="D35" s="19" t="n">
        <v>6406</v>
      </c>
      <c r="E35" s="18" t="n">
        <v>0</v>
      </c>
      <c r="F35" s="20" t="n">
        <v>0</v>
      </c>
      <c r="G35" s="18" t="n">
        <v>2.40164678</v>
      </c>
      <c r="H35" s="20" t="n">
        <v>0.03595159</v>
      </c>
      <c r="I35" s="18" t="n">
        <v>91.63455384</v>
      </c>
      <c r="J35" s="20" t="n">
        <v>0.12797868</v>
      </c>
      <c r="K35" s="18" t="n">
        <v>0</v>
      </c>
      <c r="L35" s="20" t="n">
        <v>0</v>
      </c>
      <c r="M35" s="18" t="s">
        <v>404</v>
      </c>
      <c r="N35" s="20" t="s">
        <v>404</v>
      </c>
      <c r="O35" s="18" t="n">
        <v>0</v>
      </c>
      <c r="P35" s="20" t="n">
        <v>0</v>
      </c>
      <c r="Q35" s="18" t="n">
        <v>0</v>
      </c>
      <c r="R35" s="20" t="n">
        <v>0</v>
      </c>
      <c r="S35" s="18" t="n">
        <v>5.96379938</v>
      </c>
      <c r="T35" s="20" t="n">
        <v>0.12207575</v>
      </c>
    </row>
    <row r="36" spans="1:20">
      <c r="A36" s="15" t="s">
        <v>433</v>
      </c>
      <c r="B36" s="17" t="n">
        <v>6736</v>
      </c>
      <c r="C36" s="18">
        <f>(0.0/B36*100)</f>
        <v/>
      </c>
      <c r="D36" s="19" t="n">
        <v>6736</v>
      </c>
      <c r="E36" s="18" t="n">
        <v>5.74337171</v>
      </c>
      <c r="F36" s="20" t="n">
        <v>1.32797779</v>
      </c>
      <c r="G36" s="18" t="n">
        <v>23.79359989</v>
      </c>
      <c r="H36" s="20" t="n">
        <v>1.85332693</v>
      </c>
      <c r="I36" s="18" t="n">
        <v>68.66100267</v>
      </c>
      <c r="J36" s="20" t="n">
        <v>1.16062749</v>
      </c>
      <c r="K36" s="18" t="n">
        <v>0</v>
      </c>
      <c r="L36" s="20" t="n">
        <v>0</v>
      </c>
      <c r="M36" s="18" t="s">
        <v>404</v>
      </c>
      <c r="N36" s="20" t="s">
        <v>404</v>
      </c>
      <c r="O36" s="18" t="n">
        <v>0</v>
      </c>
      <c r="P36" s="20" t="n">
        <v>0</v>
      </c>
      <c r="Q36" s="18" t="n">
        <v>0</v>
      </c>
      <c r="R36" s="20" t="n">
        <v>0</v>
      </c>
      <c r="S36" s="18" t="n">
        <v>1.80202572</v>
      </c>
      <c r="T36" s="20" t="n">
        <v>0.81454366</v>
      </c>
    </row>
    <row r="37" spans="1:20">
      <c r="A37" s="15" t="s">
        <v>434</v>
      </c>
      <c r="B37" s="17" t="n">
        <v>5458</v>
      </c>
      <c r="C37" s="18">
        <f>(0.0/B37*100)</f>
        <v/>
      </c>
      <c r="D37" s="19" t="n">
        <v>5458</v>
      </c>
      <c r="E37" s="18" t="n">
        <v>0</v>
      </c>
      <c r="F37" s="20" t="n">
        <v>0</v>
      </c>
      <c r="G37" s="18" t="n">
        <v>17.85844924</v>
      </c>
      <c r="H37" s="20" t="n">
        <v>0.97596356</v>
      </c>
      <c r="I37" s="18" t="n">
        <v>82.14155076</v>
      </c>
      <c r="J37" s="20" t="n">
        <v>0.97596356</v>
      </c>
      <c r="K37" s="18" t="n">
        <v>0</v>
      </c>
      <c r="L37" s="20" t="n">
        <v>0</v>
      </c>
      <c r="M37" s="18" t="s">
        <v>404</v>
      </c>
      <c r="N37" s="20" t="s">
        <v>404</v>
      </c>
      <c r="O37" s="18" t="n">
        <v>0</v>
      </c>
      <c r="P37" s="20" t="n">
        <v>0</v>
      </c>
      <c r="Q37" s="18" t="n">
        <v>0</v>
      </c>
      <c r="R37" s="20" t="n">
        <v>0</v>
      </c>
      <c r="S37" s="18" t="n">
        <v>0</v>
      </c>
      <c r="T37" s="20" t="n">
        <v>0</v>
      </c>
    </row>
    <row r="38" spans="1:20">
      <c r="A38" s="15" t="s">
        <v>435</v>
      </c>
      <c r="B38" s="17" t="n">
        <v>5860</v>
      </c>
      <c r="C38" s="18">
        <f>(0.0/B38*100)</f>
        <v/>
      </c>
      <c r="D38" s="19" t="n">
        <v>5860</v>
      </c>
      <c r="E38" s="18" t="n">
        <v>3.25303706</v>
      </c>
      <c r="F38" s="20" t="n">
        <v>0.82739769</v>
      </c>
      <c r="G38" s="18" t="n">
        <v>1.44817603</v>
      </c>
      <c r="H38" s="20" t="n">
        <v>0.70570427</v>
      </c>
      <c r="I38" s="18" t="n">
        <v>91.29747417999999</v>
      </c>
      <c r="J38" s="20" t="n">
        <v>1.30579433</v>
      </c>
      <c r="K38" s="18" t="n">
        <v>0</v>
      </c>
      <c r="L38" s="20" t="n">
        <v>0</v>
      </c>
      <c r="M38" s="18" t="s">
        <v>404</v>
      </c>
      <c r="N38" s="20" t="s">
        <v>404</v>
      </c>
      <c r="O38" s="18" t="n">
        <v>0</v>
      </c>
      <c r="P38" s="20" t="n">
        <v>0</v>
      </c>
      <c r="Q38" s="18" t="n">
        <v>0</v>
      </c>
      <c r="R38" s="20" t="n">
        <v>0</v>
      </c>
      <c r="S38" s="18" t="n">
        <v>4.00131273</v>
      </c>
      <c r="T38" s="20" t="n">
        <v>1.2134476</v>
      </c>
    </row>
    <row r="39" spans="1:20">
      <c r="A39" s="15" t="s">
        <v>436</v>
      </c>
      <c r="B39" s="17" t="n">
        <v>5895</v>
      </c>
      <c r="C39" s="18">
        <f>(0.0/B39*100)</f>
        <v/>
      </c>
      <c r="D39" s="19" t="n">
        <v>5895</v>
      </c>
      <c r="E39" s="18" t="n">
        <v>3.11215555</v>
      </c>
      <c r="F39" s="20" t="n">
        <v>1.41630995</v>
      </c>
      <c r="G39" s="18" t="n">
        <v>1.64649107</v>
      </c>
      <c r="H39" s="20" t="n">
        <v>1.63410662</v>
      </c>
      <c r="I39" s="18" t="n">
        <v>94.77850644</v>
      </c>
      <c r="J39" s="20" t="n">
        <v>2.17345944</v>
      </c>
      <c r="K39" s="18" t="n">
        <v>0</v>
      </c>
      <c r="L39" s="20" t="n">
        <v>0</v>
      </c>
      <c r="M39" s="18" t="s">
        <v>404</v>
      </c>
      <c r="N39" s="20" t="s">
        <v>404</v>
      </c>
      <c r="O39" s="18" t="n">
        <v>0</v>
      </c>
      <c r="P39" s="20" t="n">
        <v>0</v>
      </c>
      <c r="Q39" s="18" t="n">
        <v>0</v>
      </c>
      <c r="R39" s="20" t="n">
        <v>0</v>
      </c>
      <c r="S39" s="18" t="n">
        <v>0.46284695</v>
      </c>
      <c r="T39" s="20" t="n">
        <v>0.46314284</v>
      </c>
    </row>
    <row r="40" spans="1:20">
      <c r="A40" s="15" t="s">
        <v>437</v>
      </c>
      <c r="B40" s="17" t="n">
        <v>14157</v>
      </c>
      <c r="C40" s="18">
        <f>(0.0/B40*100)</f>
        <v/>
      </c>
      <c r="D40" s="19" t="n">
        <v>14157</v>
      </c>
      <c r="E40" s="18" t="n">
        <v>4.14501938</v>
      </c>
      <c r="F40" s="20" t="n">
        <v>1.28259338</v>
      </c>
      <c r="G40" s="18" t="n">
        <v>0.21214529</v>
      </c>
      <c r="H40" s="20" t="n">
        <v>0.06648320000000001</v>
      </c>
      <c r="I40" s="18" t="n">
        <v>70.83913013999999</v>
      </c>
      <c r="J40" s="20" t="n">
        <v>2.74740252</v>
      </c>
      <c r="K40" s="18" t="n">
        <v>0</v>
      </c>
      <c r="L40" s="20" t="n">
        <v>0</v>
      </c>
      <c r="M40" s="18" t="s">
        <v>404</v>
      </c>
      <c r="N40" s="20" t="s">
        <v>404</v>
      </c>
      <c r="O40" s="18" t="n">
        <v>0</v>
      </c>
      <c r="P40" s="20" t="n">
        <v>0</v>
      </c>
      <c r="Q40" s="18" t="n">
        <v>0</v>
      </c>
      <c r="R40" s="20" t="n">
        <v>0</v>
      </c>
      <c r="S40" s="18" t="n">
        <v>24.80370518</v>
      </c>
      <c r="T40" s="20" t="n">
        <v>2.79887433</v>
      </c>
    </row>
    <row r="41" spans="1:20">
      <c r="A41" s="15" t="s">
        <v>438</v>
      </c>
      <c r="B41" s="17" t="n">
        <v>5712</v>
      </c>
      <c r="C41" s="18">
        <f>(0.0/B41*100)</f>
        <v/>
      </c>
      <c r="D41" s="19" t="n">
        <v>5712</v>
      </c>
      <c r="E41" s="18" t="n">
        <v>7.42030763</v>
      </c>
      <c r="F41" s="20" t="n">
        <v>1.30777157</v>
      </c>
      <c r="G41" s="18" t="n">
        <v>0</v>
      </c>
      <c r="H41" s="20" t="n">
        <v>0</v>
      </c>
      <c r="I41" s="18" t="n">
        <v>90.98073423</v>
      </c>
      <c r="J41" s="20" t="n">
        <v>1.52411887</v>
      </c>
      <c r="K41" s="18" t="n">
        <v>0</v>
      </c>
      <c r="L41" s="20" t="n">
        <v>0</v>
      </c>
      <c r="M41" s="18" t="s">
        <v>404</v>
      </c>
      <c r="N41" s="20" t="s">
        <v>404</v>
      </c>
      <c r="O41" s="18" t="n">
        <v>0</v>
      </c>
      <c r="P41" s="20" t="n">
        <v>0</v>
      </c>
      <c r="Q41" s="18" t="n">
        <v>0</v>
      </c>
      <c r="R41" s="20" t="n">
        <v>0</v>
      </c>
      <c r="S41" s="18" t="n">
        <v>1.59895814</v>
      </c>
      <c r="T41" s="20" t="n">
        <v>0.88032138</v>
      </c>
    </row>
    <row r="42" spans="1:20">
      <c r="A42" s="15" t="s">
        <v>439</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440</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441</v>
      </c>
      <c r="B44" s="17" t="n">
        <v>5215</v>
      </c>
      <c r="C44" s="18">
        <f>(0.0/B44*100)</f>
        <v/>
      </c>
      <c r="D44" s="19" t="n">
        <v>5215</v>
      </c>
      <c r="E44" s="18" t="n">
        <v>9.75806622</v>
      </c>
      <c r="F44" s="20" t="n">
        <v>2.56603959</v>
      </c>
      <c r="G44" s="18" t="n">
        <v>0</v>
      </c>
      <c r="H44" s="20" t="n">
        <v>0</v>
      </c>
      <c r="I44" s="18" t="n">
        <v>88.22386766</v>
      </c>
      <c r="J44" s="20" t="n">
        <v>1.77827385</v>
      </c>
      <c r="K44" s="18" t="n">
        <v>0</v>
      </c>
      <c r="L44" s="20" t="n">
        <v>0</v>
      </c>
      <c r="M44" s="18" t="s">
        <v>404</v>
      </c>
      <c r="N44" s="20" t="s">
        <v>404</v>
      </c>
      <c r="O44" s="18" t="n">
        <v>0</v>
      </c>
      <c r="P44" s="20" t="n">
        <v>0</v>
      </c>
      <c r="Q44" s="18" t="n">
        <v>0</v>
      </c>
      <c r="R44" s="20" t="n">
        <v>0</v>
      </c>
      <c r="S44" s="18" t="n">
        <v>2.01806612</v>
      </c>
      <c r="T44" s="20" t="n">
        <v>1.15665216</v>
      </c>
    </row>
    <row r="45" spans="1:20">
      <c r="A45" s="15" t="s">
        <v>442</v>
      </c>
      <c r="B45" s="17" t="n">
        <v>5519</v>
      </c>
      <c r="C45" s="18">
        <f>(0.0/B45*100)</f>
        <v/>
      </c>
      <c r="D45" s="19" t="n">
        <v>5519</v>
      </c>
      <c r="E45" s="18" t="n">
        <v>0.56750344</v>
      </c>
      <c r="F45" s="20" t="n">
        <v>0.5501556399999999</v>
      </c>
      <c r="G45" s="18" t="n">
        <v>0.88789602</v>
      </c>
      <c r="H45" s="20" t="n">
        <v>0.87750865</v>
      </c>
      <c r="I45" s="18" t="n">
        <v>97.84649068</v>
      </c>
      <c r="J45" s="20" t="n">
        <v>1.25438001</v>
      </c>
      <c r="K45" s="18" t="n">
        <v>0</v>
      </c>
      <c r="L45" s="20" t="n">
        <v>0</v>
      </c>
      <c r="M45" s="18" t="s">
        <v>404</v>
      </c>
      <c r="N45" s="20" t="s">
        <v>404</v>
      </c>
      <c r="O45" s="18" t="n">
        <v>0</v>
      </c>
      <c r="P45" s="20" t="n">
        <v>0</v>
      </c>
      <c r="Q45" s="18" t="n">
        <v>0</v>
      </c>
      <c r="R45" s="20" t="n">
        <v>0</v>
      </c>
      <c r="S45" s="18" t="n">
        <v>0.69810986</v>
      </c>
      <c r="T45" s="20" t="n">
        <v>0.71926302</v>
      </c>
    </row>
    <row r="46" spans="1:20">
      <c r="A46" s="15" t="s">
        <v>443</v>
      </c>
      <c r="B46" s="17" t="n">
        <v>23141</v>
      </c>
      <c r="C46" s="18">
        <f>(0.0/B46*100)</f>
        <v/>
      </c>
      <c r="D46" s="19" t="n">
        <v>23141</v>
      </c>
      <c r="E46" s="18" t="n">
        <v>8.141366639999999</v>
      </c>
      <c r="F46" s="20" t="n">
        <v>1.04339469</v>
      </c>
      <c r="G46" s="18" t="n">
        <v>0.08848401</v>
      </c>
      <c r="H46" s="20" t="n">
        <v>0.06776090999999999</v>
      </c>
      <c r="I46" s="18" t="n">
        <v>65.14392017999999</v>
      </c>
      <c r="J46" s="20" t="n">
        <v>2.00936386</v>
      </c>
      <c r="K46" s="18" t="n">
        <v>0</v>
      </c>
      <c r="L46" s="20" t="n">
        <v>0</v>
      </c>
      <c r="M46" s="18" t="s">
        <v>404</v>
      </c>
      <c r="N46" s="20" t="s">
        <v>404</v>
      </c>
      <c r="O46" s="18" t="n">
        <v>0</v>
      </c>
      <c r="P46" s="20" t="n">
        <v>0</v>
      </c>
      <c r="Q46" s="18" t="n">
        <v>0</v>
      </c>
      <c r="R46" s="20" t="n">
        <v>0</v>
      </c>
      <c r="S46" s="18" t="n">
        <v>26.62622917</v>
      </c>
      <c r="T46" s="20" t="n">
        <v>2.12958827</v>
      </c>
    </row>
    <row r="47" spans="1:20">
      <c r="A47" s="15" t="s">
        <v>444</v>
      </c>
      <c r="B47" s="17" t="n">
        <v>5928</v>
      </c>
      <c r="C47" s="18">
        <f>(0.0/B47*100)</f>
        <v/>
      </c>
      <c r="D47" s="19" t="n">
        <v>5928</v>
      </c>
      <c r="E47" s="18" t="n">
        <v>1.01863427</v>
      </c>
      <c r="F47" s="20" t="n">
        <v>0.7353974599999999</v>
      </c>
      <c r="G47" s="18" t="n">
        <v>0</v>
      </c>
      <c r="H47" s="20" t="n">
        <v>0</v>
      </c>
      <c r="I47" s="18" t="n">
        <v>97.531324</v>
      </c>
      <c r="J47" s="20" t="n">
        <v>1.19538309</v>
      </c>
      <c r="K47" s="18" t="n">
        <v>0</v>
      </c>
      <c r="L47" s="20" t="n">
        <v>0</v>
      </c>
      <c r="M47" s="18" t="s">
        <v>404</v>
      </c>
      <c r="N47" s="20" t="s">
        <v>404</v>
      </c>
      <c r="O47" s="18" t="n">
        <v>0</v>
      </c>
      <c r="P47" s="20" t="n">
        <v>0</v>
      </c>
      <c r="Q47" s="18" t="n">
        <v>0</v>
      </c>
      <c r="R47" s="20" t="n">
        <v>0</v>
      </c>
      <c r="S47" s="18" t="n">
        <v>1.45004173</v>
      </c>
      <c r="T47" s="20" t="n">
        <v>0.92393653</v>
      </c>
    </row>
    <row r="48" spans="1:20">
      <c r="A48" s="15" t="s">
        <v>445</v>
      </c>
      <c r="B48" s="17" t="n">
        <v>9841</v>
      </c>
      <c r="C48" s="18">
        <f>(0.0/B48*100)</f>
        <v/>
      </c>
      <c r="D48" s="19" t="n">
        <v>9841</v>
      </c>
      <c r="E48" s="18" t="n">
        <v>9.65838464</v>
      </c>
      <c r="F48" s="20" t="n">
        <v>2.10777943</v>
      </c>
      <c r="G48" s="18" t="n">
        <v>0.52656212</v>
      </c>
      <c r="H48" s="20" t="n">
        <v>0.50030388</v>
      </c>
      <c r="I48" s="18" t="n">
        <v>88.51744128</v>
      </c>
      <c r="J48" s="20" t="n">
        <v>2.18532402</v>
      </c>
      <c r="K48" s="18" t="n">
        <v>0</v>
      </c>
      <c r="L48" s="20" t="n">
        <v>0</v>
      </c>
      <c r="M48" s="18" t="s">
        <v>404</v>
      </c>
      <c r="N48" s="20" t="s">
        <v>404</v>
      </c>
      <c r="O48" s="18" t="n">
        <v>0</v>
      </c>
      <c r="P48" s="20" t="n">
        <v>0</v>
      </c>
      <c r="Q48" s="18" t="n">
        <v>0</v>
      </c>
      <c r="R48" s="20" t="n">
        <v>0</v>
      </c>
      <c r="S48" s="18" t="n">
        <v>1.29761195</v>
      </c>
      <c r="T48" s="20" t="n">
        <v>1.01555492</v>
      </c>
    </row>
    <row r="49" spans="1:20">
      <c r="A49" s="15" t="s">
        <v>446</v>
      </c>
      <c r="B49" s="17" t="n">
        <v>6349</v>
      </c>
      <c r="C49" s="18">
        <f>(0.0/B49*100)</f>
        <v/>
      </c>
      <c r="D49" s="19" t="n">
        <v>6349</v>
      </c>
      <c r="E49" s="18" t="n">
        <v>5.40821524</v>
      </c>
      <c r="F49" s="20" t="n">
        <v>1.53557175</v>
      </c>
      <c r="G49" s="18" t="n">
        <v>15.26455364</v>
      </c>
      <c r="H49" s="20" t="n">
        <v>2.09874244</v>
      </c>
      <c r="I49" s="18" t="n">
        <v>77.43937991999999</v>
      </c>
      <c r="J49" s="20" t="n">
        <v>1.54069208</v>
      </c>
      <c r="K49" s="18" t="n">
        <v>0</v>
      </c>
      <c r="L49" s="20" t="n">
        <v>0</v>
      </c>
      <c r="M49" s="18" t="s">
        <v>404</v>
      </c>
      <c r="N49" s="20" t="s">
        <v>404</v>
      </c>
      <c r="O49" s="18" t="n">
        <v>0</v>
      </c>
      <c r="P49" s="20" t="n">
        <v>0</v>
      </c>
      <c r="Q49" s="18" t="n">
        <v>0</v>
      </c>
      <c r="R49" s="20" t="n">
        <v>0</v>
      </c>
      <c r="S49" s="18" t="n">
        <v>1.8878512</v>
      </c>
      <c r="T49" s="20" t="n">
        <v>0.85077087</v>
      </c>
    </row>
    <row r="50" spans="1:20">
      <c r="A50" s="15" t="s">
        <v>447</v>
      </c>
      <c r="B50" s="17" t="n">
        <v>11795</v>
      </c>
      <c r="C50" s="18">
        <f>(0.0/B50*100)</f>
        <v/>
      </c>
      <c r="D50" s="19" t="n">
        <v>11795</v>
      </c>
      <c r="E50" s="18" t="n">
        <v>14.9628699</v>
      </c>
      <c r="F50" s="20" t="n">
        <v>1.68000255</v>
      </c>
      <c r="G50" s="18" t="n">
        <v>2.93190439</v>
      </c>
      <c r="H50" s="20" t="n">
        <v>1.03274741</v>
      </c>
      <c r="I50" s="18" t="n">
        <v>62.4728731</v>
      </c>
      <c r="J50" s="20" t="n">
        <v>2.67635146</v>
      </c>
      <c r="K50" s="18" t="n">
        <v>0</v>
      </c>
      <c r="L50" s="20" t="n">
        <v>0</v>
      </c>
      <c r="M50" s="18" t="s">
        <v>404</v>
      </c>
      <c r="N50" s="20" t="s">
        <v>404</v>
      </c>
      <c r="O50" s="18" t="n">
        <v>0</v>
      </c>
      <c r="P50" s="20" t="n">
        <v>0</v>
      </c>
      <c r="Q50" s="18" t="n">
        <v>0</v>
      </c>
      <c r="R50" s="20" t="n">
        <v>0</v>
      </c>
      <c r="S50" s="18" t="n">
        <v>19.63235261</v>
      </c>
      <c r="T50" s="20" t="n">
        <v>2.70278384</v>
      </c>
    </row>
    <row r="51" spans="1:20">
      <c r="A51" s="15" t="s">
        <v>448</v>
      </c>
      <c r="B51" s="17" t="n">
        <v>6866</v>
      </c>
      <c r="C51" s="18">
        <f>(0.0/B51*100)</f>
        <v/>
      </c>
      <c r="D51" s="19" t="n">
        <v>6866</v>
      </c>
      <c r="E51" s="18" t="n">
        <v>8.699812959999999</v>
      </c>
      <c r="F51" s="20" t="n">
        <v>1.92362173</v>
      </c>
      <c r="G51" s="18" t="n">
        <v>1.79495638</v>
      </c>
      <c r="H51" s="20" t="n">
        <v>0.98238346</v>
      </c>
      <c r="I51" s="18" t="n">
        <v>87.56418221</v>
      </c>
      <c r="J51" s="20" t="n">
        <v>2.30825119</v>
      </c>
      <c r="K51" s="18" t="n">
        <v>0</v>
      </c>
      <c r="L51" s="20" t="n">
        <v>0</v>
      </c>
      <c r="M51" s="18" t="s">
        <v>404</v>
      </c>
      <c r="N51" s="20" t="s">
        <v>404</v>
      </c>
      <c r="O51" s="18" t="n">
        <v>0</v>
      </c>
      <c r="P51" s="20" t="n">
        <v>0</v>
      </c>
      <c r="Q51" s="18" t="n">
        <v>0</v>
      </c>
      <c r="R51" s="20" t="n">
        <v>0</v>
      </c>
      <c r="S51" s="18" t="n">
        <v>1.94104845</v>
      </c>
      <c r="T51" s="20" t="n">
        <v>0.90423865</v>
      </c>
    </row>
    <row r="52" spans="1:20">
      <c r="A52" s="15" t="s">
        <v>449</v>
      </c>
      <c r="B52" s="17" t="n">
        <v>5809</v>
      </c>
      <c r="C52" s="18">
        <f>(0.0/B52*100)</f>
        <v/>
      </c>
      <c r="D52" s="19" t="n">
        <v>5809</v>
      </c>
      <c r="E52" s="18" t="n">
        <v>0.07567491</v>
      </c>
      <c r="F52" s="20" t="n">
        <v>0.07594953</v>
      </c>
      <c r="G52" s="18" t="n">
        <v>2.24269976</v>
      </c>
      <c r="H52" s="20" t="n">
        <v>1.17020241</v>
      </c>
      <c r="I52" s="18" t="n">
        <v>97.68162533</v>
      </c>
      <c r="J52" s="20" t="n">
        <v>1.14471588</v>
      </c>
      <c r="K52" s="18" t="n">
        <v>0</v>
      </c>
      <c r="L52" s="20" t="n">
        <v>0</v>
      </c>
      <c r="M52" s="18" t="s">
        <v>404</v>
      </c>
      <c r="N52" s="20" t="s">
        <v>404</v>
      </c>
      <c r="O52" s="18" t="n">
        <v>0</v>
      </c>
      <c r="P52" s="20" t="n">
        <v>0</v>
      </c>
      <c r="Q52" s="18" t="n">
        <v>0</v>
      </c>
      <c r="R52" s="20" t="n">
        <v>0</v>
      </c>
      <c r="S52" s="18" t="n">
        <v>0</v>
      </c>
      <c r="T52" s="20" t="n">
        <v>0</v>
      </c>
    </row>
    <row r="53" spans="1:20">
      <c r="A53" s="15" t="s">
        <v>450</v>
      </c>
      <c r="B53" s="17" t="n">
        <v>5571</v>
      </c>
      <c r="C53" s="18">
        <f>(0.0/B53*100)</f>
        <v/>
      </c>
      <c r="D53" s="19" t="n">
        <v>5571</v>
      </c>
      <c r="E53" s="18" t="n">
        <v>10.24493591</v>
      </c>
      <c r="F53" s="20" t="n">
        <v>0.07303033</v>
      </c>
      <c r="G53" s="18" t="n">
        <v>1.70118843</v>
      </c>
      <c r="H53" s="20" t="n">
        <v>0.06828505</v>
      </c>
      <c r="I53" s="18" t="n">
        <v>83.89967916000001</v>
      </c>
      <c r="J53" s="20" t="n">
        <v>0.09311245</v>
      </c>
      <c r="K53" s="18" t="n">
        <v>0</v>
      </c>
      <c r="L53" s="20" t="n">
        <v>0</v>
      </c>
      <c r="M53" s="18" t="s">
        <v>404</v>
      </c>
      <c r="N53" s="20" t="s">
        <v>404</v>
      </c>
      <c r="O53" s="18" t="n">
        <v>0</v>
      </c>
      <c r="P53" s="20" t="n">
        <v>0</v>
      </c>
      <c r="Q53" s="18" t="n">
        <v>0</v>
      </c>
      <c r="R53" s="20" t="n">
        <v>0</v>
      </c>
      <c r="S53" s="18" t="n">
        <v>4.15419651</v>
      </c>
      <c r="T53" s="20" t="n">
        <v>0.06730651999999999</v>
      </c>
    </row>
    <row r="54" spans="1:20">
      <c r="A54" s="15" t="s">
        <v>451</v>
      </c>
      <c r="B54" s="17" t="n">
        <v>4740</v>
      </c>
      <c r="C54" s="18">
        <f>(0.0/B54*100)</f>
        <v/>
      </c>
      <c r="D54" s="19" t="n">
        <v>4740</v>
      </c>
      <c r="E54" s="18" t="n">
        <v>15.43948945</v>
      </c>
      <c r="F54" s="20" t="n">
        <v>1.70815826</v>
      </c>
      <c r="G54" s="18" t="n">
        <v>3.56428563</v>
      </c>
      <c r="H54" s="20" t="n">
        <v>1.71766636</v>
      </c>
      <c r="I54" s="18" t="n">
        <v>74.11893323</v>
      </c>
      <c r="J54" s="20" t="n">
        <v>1.77425943</v>
      </c>
      <c r="K54" s="18" t="n">
        <v>0</v>
      </c>
      <c r="L54" s="20" t="n">
        <v>0</v>
      </c>
      <c r="M54" s="18" t="s">
        <v>404</v>
      </c>
      <c r="N54" s="20" t="s">
        <v>404</v>
      </c>
      <c r="O54" s="18" t="n">
        <v>0</v>
      </c>
      <c r="P54" s="20" t="n">
        <v>0</v>
      </c>
      <c r="Q54" s="18" t="n">
        <v>0</v>
      </c>
      <c r="R54" s="20" t="n">
        <v>0</v>
      </c>
      <c r="S54" s="18" t="n">
        <v>6.87729169</v>
      </c>
      <c r="T54" s="20" t="n">
        <v>1.59363668</v>
      </c>
    </row>
    <row r="55" spans="1:20">
      <c r="A55" s="15" t="s">
        <v>452</v>
      </c>
      <c r="B55" s="17" t="n">
        <v>5316</v>
      </c>
      <c r="C55" s="18">
        <f>(0.0/B55*100)</f>
        <v/>
      </c>
      <c r="D55" s="19" t="n">
        <v>5316</v>
      </c>
      <c r="E55" s="18" t="n">
        <v>3.84560767</v>
      </c>
      <c r="F55" s="20" t="n">
        <v>1.05264118</v>
      </c>
      <c r="G55" s="18" t="n">
        <v>0.24302568</v>
      </c>
      <c r="H55" s="20" t="n">
        <v>0.10549334</v>
      </c>
      <c r="I55" s="18" t="n">
        <v>89.44420126</v>
      </c>
      <c r="J55" s="20" t="n">
        <v>1.30258398</v>
      </c>
      <c r="K55" s="18" t="n">
        <v>0</v>
      </c>
      <c r="L55" s="20" t="n">
        <v>0</v>
      </c>
      <c r="M55" s="18" t="s">
        <v>404</v>
      </c>
      <c r="N55" s="20" t="s">
        <v>404</v>
      </c>
      <c r="O55" s="18" t="n">
        <v>0</v>
      </c>
      <c r="P55" s="20" t="n">
        <v>0</v>
      </c>
      <c r="Q55" s="18" t="n">
        <v>0</v>
      </c>
      <c r="R55" s="20" t="n">
        <v>0</v>
      </c>
      <c r="S55" s="18" t="n">
        <v>6.46716539</v>
      </c>
      <c r="T55" s="20" t="n">
        <v>1.45553166</v>
      </c>
    </row>
    <row r="56" spans="1:20">
      <c r="A56" s="15" t="s">
        <v>453</v>
      </c>
      <c r="B56" s="17" t="n">
        <v>5359</v>
      </c>
      <c r="C56" s="18">
        <f>(0.0/B56*100)</f>
        <v/>
      </c>
      <c r="D56" s="19" t="n">
        <v>5359</v>
      </c>
      <c r="E56" s="18" t="n">
        <v>0</v>
      </c>
      <c r="F56" s="20" t="n">
        <v>0</v>
      </c>
      <c r="G56" s="18" t="n">
        <v>90.17588542999999</v>
      </c>
      <c r="H56" s="20" t="n">
        <v>1.57082687</v>
      </c>
      <c r="I56" s="18" t="n">
        <v>6.45128213</v>
      </c>
      <c r="J56" s="20" t="n">
        <v>0.25807372</v>
      </c>
      <c r="K56" s="18" t="n">
        <v>0</v>
      </c>
      <c r="L56" s="20" t="n">
        <v>0</v>
      </c>
      <c r="M56" s="18" t="s">
        <v>404</v>
      </c>
      <c r="N56" s="20" t="s">
        <v>404</v>
      </c>
      <c r="O56" s="18" t="n">
        <v>0</v>
      </c>
      <c r="P56" s="20" t="n">
        <v>0</v>
      </c>
      <c r="Q56" s="18" t="n">
        <v>0</v>
      </c>
      <c r="R56" s="20" t="n">
        <v>0</v>
      </c>
      <c r="S56" s="18" t="n">
        <v>3.37283244</v>
      </c>
      <c r="T56" s="20" t="n">
        <v>1.55136176</v>
      </c>
    </row>
    <row r="57" spans="1:20">
      <c r="A57" s="15" t="s">
        <v>454</v>
      </c>
      <c r="B57" s="17" t="n">
        <v>6513</v>
      </c>
      <c r="C57" s="18">
        <f>(0.0/B57*100)</f>
        <v/>
      </c>
      <c r="D57" s="19" t="n">
        <v>6513</v>
      </c>
      <c r="E57" s="18" t="n">
        <v>14.01113705</v>
      </c>
      <c r="F57" s="20" t="n">
        <v>2.48871953</v>
      </c>
      <c r="G57" s="18" t="n">
        <v>23.40986594</v>
      </c>
      <c r="H57" s="20" t="n">
        <v>2.2243977</v>
      </c>
      <c r="I57" s="18" t="n">
        <v>59.15322557</v>
      </c>
      <c r="J57" s="20" t="n">
        <v>1.46636456</v>
      </c>
      <c r="K57" s="18" t="n">
        <v>0</v>
      </c>
      <c r="L57" s="20" t="n">
        <v>0</v>
      </c>
      <c r="M57" s="18" t="s">
        <v>404</v>
      </c>
      <c r="N57" s="20" t="s">
        <v>404</v>
      </c>
      <c r="O57" s="18" t="n">
        <v>0</v>
      </c>
      <c r="P57" s="20" t="n">
        <v>0</v>
      </c>
      <c r="Q57" s="18" t="n">
        <v>0</v>
      </c>
      <c r="R57" s="20" t="n">
        <v>0</v>
      </c>
      <c r="S57" s="18" t="n">
        <v>3.42577143</v>
      </c>
      <c r="T57" s="20" t="n">
        <v>0.89467695</v>
      </c>
    </row>
    <row r="58" spans="1:20">
      <c r="A58" s="15" t="s">
        <v>455</v>
      </c>
      <c r="B58" s="17" t="n">
        <v>7267</v>
      </c>
      <c r="C58" s="18">
        <f>(0.0/B58*100)</f>
        <v/>
      </c>
      <c r="D58" s="19" t="n">
        <v>7267</v>
      </c>
      <c r="E58" s="18" t="n">
        <v>18.20710726</v>
      </c>
      <c r="F58" s="20" t="n">
        <v>1.2546821</v>
      </c>
      <c r="G58" s="18" t="n">
        <v>0.42215839</v>
      </c>
      <c r="H58" s="20" t="n">
        <v>0.41870419</v>
      </c>
      <c r="I58" s="18" t="n">
        <v>78.72815971</v>
      </c>
      <c r="J58" s="20" t="n">
        <v>1.30109885</v>
      </c>
      <c r="K58" s="18" t="n">
        <v>0</v>
      </c>
      <c r="L58" s="20" t="n">
        <v>0</v>
      </c>
      <c r="M58" s="18" t="s">
        <v>404</v>
      </c>
      <c r="N58" s="20" t="s">
        <v>404</v>
      </c>
      <c r="O58" s="18" t="n">
        <v>0</v>
      </c>
      <c r="P58" s="20" t="n">
        <v>0</v>
      </c>
      <c r="Q58" s="18" t="n">
        <v>0</v>
      </c>
      <c r="R58" s="20" t="n">
        <v>0</v>
      </c>
      <c r="S58" s="18" t="n">
        <v>2.64257464</v>
      </c>
      <c r="T58" s="20" t="n">
        <v>0.93082806</v>
      </c>
    </row>
    <row r="59" spans="1:20">
      <c r="A59" s="15" t="s">
        <v>456</v>
      </c>
      <c r="B59" s="17" t="n">
        <v>4826</v>
      </c>
      <c r="C59" s="18">
        <f>(0.0/B59*100)</f>
        <v/>
      </c>
      <c r="D59" s="19" t="n">
        <v>4826</v>
      </c>
      <c r="E59" s="18" t="n">
        <v>2.21553184</v>
      </c>
      <c r="F59" s="20" t="n">
        <v>0.41145729</v>
      </c>
      <c r="G59" s="18" t="n">
        <v>0.24974811</v>
      </c>
      <c r="H59" s="20" t="n">
        <v>0.25002659</v>
      </c>
      <c r="I59" s="18" t="n">
        <v>97.48436022999999</v>
      </c>
      <c r="J59" s="20" t="n">
        <v>0.4840441</v>
      </c>
      <c r="K59" s="18" t="n">
        <v>0</v>
      </c>
      <c r="L59" s="20" t="n">
        <v>0</v>
      </c>
      <c r="M59" s="18" t="s">
        <v>404</v>
      </c>
      <c r="N59" s="20" t="s">
        <v>404</v>
      </c>
      <c r="O59" s="18" t="n">
        <v>0</v>
      </c>
      <c r="P59" s="20" t="n">
        <v>0</v>
      </c>
      <c r="Q59" s="18" t="n">
        <v>0</v>
      </c>
      <c r="R59" s="20" t="n">
        <v>0</v>
      </c>
      <c r="S59" s="18" t="n">
        <v>0.05035982</v>
      </c>
      <c r="T59" s="20" t="n">
        <v>0.03558743</v>
      </c>
    </row>
    <row r="60" spans="1:20">
      <c r="A60" s="15" t="s">
        <v>457</v>
      </c>
      <c r="B60" s="17" t="n">
        <v>4546</v>
      </c>
      <c r="C60" s="18">
        <f>(0.0/B60*100)</f>
        <v/>
      </c>
      <c r="D60" s="19" t="n">
        <v>4546</v>
      </c>
      <c r="E60" s="18" t="n">
        <v>34.79608751</v>
      </c>
      <c r="F60" s="20" t="n">
        <v>2.39072706</v>
      </c>
      <c r="G60" s="18" t="n">
        <v>0.7188259</v>
      </c>
      <c r="H60" s="20" t="n">
        <v>0.38019036</v>
      </c>
      <c r="I60" s="18" t="n">
        <v>49.336907</v>
      </c>
      <c r="J60" s="20" t="n">
        <v>1.57610327</v>
      </c>
      <c r="K60" s="18" t="n">
        <v>0</v>
      </c>
      <c r="L60" s="20" t="n">
        <v>0</v>
      </c>
      <c r="M60" s="18" t="s">
        <v>404</v>
      </c>
      <c r="N60" s="20" t="s">
        <v>404</v>
      </c>
      <c r="O60" s="18" t="n">
        <v>0</v>
      </c>
      <c r="P60" s="20" t="n">
        <v>0</v>
      </c>
      <c r="Q60" s="18" t="n">
        <v>0</v>
      </c>
      <c r="R60" s="20" t="n">
        <v>0</v>
      </c>
      <c r="S60" s="18" t="n">
        <v>15.1481796</v>
      </c>
      <c r="T60" s="20" t="n">
        <v>2.38479672</v>
      </c>
    </row>
    <row r="61" spans="1:20">
      <c r="A61" s="15" t="s">
        <v>458</v>
      </c>
      <c r="B61" s="17" t="n">
        <v>6525</v>
      </c>
      <c r="C61" s="18">
        <f>(0.0/B61*100)</f>
        <v/>
      </c>
      <c r="D61" s="19" t="n">
        <v>6525</v>
      </c>
      <c r="E61" s="18" t="n">
        <v>0.5823300300000001</v>
      </c>
      <c r="F61" s="20" t="n">
        <v>0.83914814</v>
      </c>
      <c r="G61" s="18" t="n">
        <v>1.73042006</v>
      </c>
      <c r="H61" s="20" t="n">
        <v>0.7267847200000001</v>
      </c>
      <c r="I61" s="18" t="n">
        <v>97.68724991000001</v>
      </c>
      <c r="J61" s="20" t="n">
        <v>1.10477347</v>
      </c>
      <c r="K61" s="18" t="n">
        <v>0</v>
      </c>
      <c r="L61" s="20" t="n">
        <v>0</v>
      </c>
      <c r="M61" s="18" t="s">
        <v>404</v>
      </c>
      <c r="N61" s="20" t="s">
        <v>404</v>
      </c>
      <c r="O61" s="18" t="n">
        <v>0</v>
      </c>
      <c r="P61" s="20" t="n">
        <v>0</v>
      </c>
      <c r="Q61" s="18" t="n">
        <v>0</v>
      </c>
      <c r="R61" s="20" t="n">
        <v>0</v>
      </c>
      <c r="S61" s="18" t="n">
        <v>0</v>
      </c>
      <c r="T61" s="20" t="n">
        <v>0</v>
      </c>
    </row>
    <row r="62" spans="1:20">
      <c r="A62" s="15" t="s">
        <v>459</v>
      </c>
      <c r="B62" s="17" t="n">
        <v>4476</v>
      </c>
      <c r="C62" s="18">
        <f>(0.0/B62*100)</f>
        <v/>
      </c>
      <c r="D62" s="19" t="n">
        <v>4476</v>
      </c>
      <c r="E62" s="18" t="n">
        <v>14.024276</v>
      </c>
      <c r="F62" s="20" t="n">
        <v>0.04878622</v>
      </c>
      <c r="G62" s="18" t="n">
        <v>83.24663694</v>
      </c>
      <c r="H62" s="20" t="n">
        <v>0.05309387</v>
      </c>
      <c r="I62" s="18" t="n">
        <v>2.72908706</v>
      </c>
      <c r="J62" s="20" t="n">
        <v>0.02240174</v>
      </c>
      <c r="K62" s="18" t="n">
        <v>0</v>
      </c>
      <c r="L62" s="20" t="n">
        <v>0</v>
      </c>
      <c r="M62" s="18" t="s">
        <v>404</v>
      </c>
      <c r="N62" s="20" t="s">
        <v>404</v>
      </c>
      <c r="O62" s="18" t="n">
        <v>0</v>
      </c>
      <c r="P62" s="20" t="n">
        <v>0</v>
      </c>
      <c r="Q62" s="18" t="n">
        <v>0</v>
      </c>
      <c r="R62" s="20" t="n">
        <v>0</v>
      </c>
      <c r="S62" s="18" t="n">
        <v>0</v>
      </c>
      <c r="T62" s="20" t="n">
        <v>0</v>
      </c>
    </row>
    <row r="63" spans="1:20">
      <c r="A63" s="15" t="s">
        <v>460</v>
      </c>
      <c r="B63" s="17" t="n">
        <v>5324</v>
      </c>
      <c r="C63" s="18">
        <f>(0.0/B63*100)</f>
        <v/>
      </c>
      <c r="D63" s="19" t="n">
        <v>5324</v>
      </c>
      <c r="E63" s="18" t="n">
        <v>0.8412962899999999</v>
      </c>
      <c r="F63" s="20" t="n">
        <v>0.01403774</v>
      </c>
      <c r="G63" s="18" t="n">
        <v>0.21071987</v>
      </c>
      <c r="H63" s="20" t="n">
        <v>0.00064347</v>
      </c>
      <c r="I63" s="18" t="n">
        <v>91.08553714</v>
      </c>
      <c r="J63" s="20" t="n">
        <v>0.06917955000000001</v>
      </c>
      <c r="K63" s="18" t="n">
        <v>0</v>
      </c>
      <c r="L63" s="20" t="n">
        <v>0</v>
      </c>
      <c r="M63" s="18" t="s">
        <v>404</v>
      </c>
      <c r="N63" s="20" t="s">
        <v>404</v>
      </c>
      <c r="O63" s="18" t="n">
        <v>0</v>
      </c>
      <c r="P63" s="20" t="n">
        <v>0</v>
      </c>
      <c r="Q63" s="18" t="n">
        <v>0</v>
      </c>
      <c r="R63" s="20" t="n">
        <v>0</v>
      </c>
      <c r="S63" s="18" t="n">
        <v>7.8624467</v>
      </c>
      <c r="T63" s="20" t="n">
        <v>0.06944965</v>
      </c>
    </row>
    <row r="64" spans="1:20">
      <c r="A64" s="15" t="s">
        <v>461</v>
      </c>
      <c r="B64" s="17" t="n">
        <v>3634</v>
      </c>
      <c r="C64" s="18">
        <f>(0.0/B64*100)</f>
        <v/>
      </c>
      <c r="D64" s="19" t="n">
        <v>3634</v>
      </c>
      <c r="E64" s="18" t="n">
        <v>13.26576014</v>
      </c>
      <c r="F64" s="20" t="n">
        <v>0.06382686999999999</v>
      </c>
      <c r="G64" s="18" t="n">
        <v>18.86657327</v>
      </c>
      <c r="H64" s="20" t="n">
        <v>0.09307273000000001</v>
      </c>
      <c r="I64" s="18" t="n">
        <v>55.85518908</v>
      </c>
      <c r="J64" s="20" t="n">
        <v>0.08546664</v>
      </c>
      <c r="K64" s="18" t="n">
        <v>0</v>
      </c>
      <c r="L64" s="20" t="n">
        <v>0</v>
      </c>
      <c r="M64" s="18" t="s">
        <v>404</v>
      </c>
      <c r="N64" s="20" t="s">
        <v>404</v>
      </c>
      <c r="O64" s="18" t="n">
        <v>0</v>
      </c>
      <c r="P64" s="20" t="n">
        <v>0</v>
      </c>
      <c r="Q64" s="18" t="n">
        <v>0</v>
      </c>
      <c r="R64" s="20" t="n">
        <v>0</v>
      </c>
      <c r="S64" s="18" t="n">
        <v>12.01247751</v>
      </c>
      <c r="T64" s="20" t="n">
        <v>0.07340044</v>
      </c>
    </row>
    <row r="65" spans="1:20">
      <c r="A65" s="15" t="s">
        <v>462</v>
      </c>
      <c r="B65" s="17" t="n">
        <v>5325</v>
      </c>
      <c r="C65" s="18">
        <f>(0.0/B65*100)</f>
        <v/>
      </c>
      <c r="D65" s="19" t="n">
        <v>5325</v>
      </c>
      <c r="E65" s="18" t="n">
        <v>1.08265846</v>
      </c>
      <c r="F65" s="20" t="n">
        <v>0.73656759</v>
      </c>
      <c r="G65" s="18" t="n">
        <v>0.43089511</v>
      </c>
      <c r="H65" s="20" t="n">
        <v>0.43101763</v>
      </c>
      <c r="I65" s="18" t="n">
        <v>97.7997889</v>
      </c>
      <c r="J65" s="20" t="n">
        <v>0.79799295</v>
      </c>
      <c r="K65" s="18" t="n">
        <v>0</v>
      </c>
      <c r="L65" s="20" t="n">
        <v>0</v>
      </c>
      <c r="M65" s="18" t="s">
        <v>404</v>
      </c>
      <c r="N65" s="20" t="s">
        <v>404</v>
      </c>
      <c r="O65" s="18" t="n">
        <v>0</v>
      </c>
      <c r="P65" s="20" t="n">
        <v>0</v>
      </c>
      <c r="Q65" s="18" t="n">
        <v>0</v>
      </c>
      <c r="R65" s="20" t="n">
        <v>0</v>
      </c>
      <c r="S65" s="18" t="n">
        <v>0.68665752</v>
      </c>
      <c r="T65" s="20" t="n">
        <v>0.48107487</v>
      </c>
    </row>
    <row r="66" spans="1:20">
      <c r="A66" s="15" t="s">
        <v>463</v>
      </c>
      <c r="B66" s="17" t="n">
        <v>5665</v>
      </c>
      <c r="C66" s="18">
        <f>(0.0/B66*100)</f>
        <v/>
      </c>
      <c r="D66" s="19" t="n">
        <v>5665</v>
      </c>
      <c r="E66" s="18" t="n">
        <v>0.5741622</v>
      </c>
      <c r="F66" s="20" t="n">
        <v>0.04033036</v>
      </c>
      <c r="G66" s="18" t="n">
        <v>0</v>
      </c>
      <c r="H66" s="20" t="n">
        <v>0</v>
      </c>
      <c r="I66" s="18" t="n">
        <v>99.4258378</v>
      </c>
      <c r="J66" s="20" t="n">
        <v>0.04033036</v>
      </c>
      <c r="K66" s="18" t="n">
        <v>0</v>
      </c>
      <c r="L66" s="20" t="n">
        <v>0</v>
      </c>
      <c r="M66" s="18" t="s">
        <v>404</v>
      </c>
      <c r="N66" s="20" t="s">
        <v>404</v>
      </c>
      <c r="O66" s="18" t="n">
        <v>0</v>
      </c>
      <c r="P66" s="20" t="n">
        <v>0</v>
      </c>
      <c r="Q66" s="18" t="n">
        <v>0</v>
      </c>
      <c r="R66" s="20" t="n">
        <v>0</v>
      </c>
      <c r="S66" s="18" t="n">
        <v>0</v>
      </c>
      <c r="T66" s="20" t="n">
        <v>0</v>
      </c>
    </row>
    <row r="67" spans="1:20">
      <c r="A67" s="15" t="s">
        <v>464</v>
      </c>
      <c r="B67" s="17" t="n">
        <v>6971</v>
      </c>
      <c r="C67" s="18">
        <f>(0.0/B67*100)</f>
        <v/>
      </c>
      <c r="D67" s="19" t="n">
        <v>6971</v>
      </c>
      <c r="E67" s="18" t="n">
        <v>23.90799777</v>
      </c>
      <c r="F67" s="20" t="n">
        <v>1.64808609</v>
      </c>
      <c r="G67" s="18" t="n">
        <v>2.19115023</v>
      </c>
      <c r="H67" s="20" t="n">
        <v>0.99946229</v>
      </c>
      <c r="I67" s="18" t="n">
        <v>68.08513158</v>
      </c>
      <c r="J67" s="20" t="n">
        <v>1.81633893</v>
      </c>
      <c r="K67" s="18" t="n">
        <v>0</v>
      </c>
      <c r="L67" s="20" t="n">
        <v>0</v>
      </c>
      <c r="M67" s="18" t="s">
        <v>404</v>
      </c>
      <c r="N67" s="20" t="s">
        <v>404</v>
      </c>
      <c r="O67" s="18" t="n">
        <v>0</v>
      </c>
      <c r="P67" s="20" t="n">
        <v>0</v>
      </c>
      <c r="Q67" s="18" t="n">
        <v>0</v>
      </c>
      <c r="R67" s="20" t="n">
        <v>0</v>
      </c>
      <c r="S67" s="18" t="n">
        <v>5.81572042</v>
      </c>
      <c r="T67" s="20" t="n">
        <v>1.0787983</v>
      </c>
    </row>
    <row r="68" spans="1:20">
      <c r="A68" s="15" t="s">
        <v>465</v>
      </c>
      <c r="B68" s="17" t="n">
        <v>12083</v>
      </c>
      <c r="C68" s="18">
        <f>(0.0/B68*100)</f>
        <v/>
      </c>
      <c r="D68" s="19" t="n">
        <v>12083</v>
      </c>
      <c r="E68" s="18" t="n">
        <v>33.87459913</v>
      </c>
      <c r="F68" s="20" t="n">
        <v>0.09108568</v>
      </c>
      <c r="G68" s="18" t="n">
        <v>1.62835247</v>
      </c>
      <c r="H68" s="20" t="n">
        <v>0.0160136</v>
      </c>
      <c r="I68" s="18" t="n">
        <v>57.17585204</v>
      </c>
      <c r="J68" s="20" t="n">
        <v>0.09271635</v>
      </c>
      <c r="K68" s="18" t="n">
        <v>0</v>
      </c>
      <c r="L68" s="20" t="n">
        <v>0</v>
      </c>
      <c r="M68" s="18" t="s">
        <v>404</v>
      </c>
      <c r="N68" s="20" t="s">
        <v>404</v>
      </c>
      <c r="O68" s="18" t="n">
        <v>0</v>
      </c>
      <c r="P68" s="20" t="n">
        <v>0</v>
      </c>
      <c r="Q68" s="18" t="n">
        <v>0</v>
      </c>
      <c r="R68" s="20" t="n">
        <v>0</v>
      </c>
      <c r="S68" s="18" t="n">
        <v>7.32119636</v>
      </c>
      <c r="T68" s="20" t="n">
        <v>0.04981016</v>
      </c>
    </row>
    <row r="69" spans="1:20">
      <c r="A69" s="15" t="s">
        <v>466</v>
      </c>
      <c r="B69" s="17" t="n">
        <v>4876</v>
      </c>
      <c r="C69" s="18">
        <f>(0.0/B69*100)</f>
        <v/>
      </c>
      <c r="D69" s="19" t="n">
        <v>4876</v>
      </c>
      <c r="E69" s="18" t="n">
        <v>1.0796988</v>
      </c>
      <c r="F69" s="20" t="n">
        <v>0.78011619</v>
      </c>
      <c r="G69" s="18" t="n">
        <v>0</v>
      </c>
      <c r="H69" s="20" t="n">
        <v>0</v>
      </c>
      <c r="I69" s="18" t="n">
        <v>98.9203012</v>
      </c>
      <c r="J69" s="20" t="n">
        <v>0.78011619</v>
      </c>
      <c r="K69" s="18" t="n">
        <v>0</v>
      </c>
      <c r="L69" s="20" t="n">
        <v>0</v>
      </c>
      <c r="M69" s="18" t="s">
        <v>404</v>
      </c>
      <c r="N69" s="20" t="s">
        <v>404</v>
      </c>
      <c r="O69" s="18" t="n">
        <v>0</v>
      </c>
      <c r="P69" s="20" t="n">
        <v>0</v>
      </c>
      <c r="Q69" s="18" t="n">
        <v>0</v>
      </c>
      <c r="R69" s="20" t="n">
        <v>0</v>
      </c>
      <c r="S69" s="18" t="n">
        <v>0</v>
      </c>
      <c r="T69" s="20" t="n">
        <v>0</v>
      </c>
    </row>
    <row r="70" spans="1:20">
      <c r="A70" s="15" t="s">
        <v>467</v>
      </c>
      <c r="B70" s="17" t="n">
        <v>6036</v>
      </c>
      <c r="C70" s="18">
        <f>(0.0/B70*100)</f>
        <v/>
      </c>
      <c r="D70" s="19" t="n">
        <v>6036</v>
      </c>
      <c r="E70" s="18" t="n">
        <v>0.48124698</v>
      </c>
      <c r="F70" s="20" t="n">
        <v>0.34211187</v>
      </c>
      <c r="G70" s="18" t="n">
        <v>0.54896104</v>
      </c>
      <c r="H70" s="20" t="n">
        <v>0.55382533</v>
      </c>
      <c r="I70" s="18" t="n">
        <v>98.66214264</v>
      </c>
      <c r="J70" s="20" t="n">
        <v>0.72261457</v>
      </c>
      <c r="K70" s="18" t="n">
        <v>0</v>
      </c>
      <c r="L70" s="20" t="n">
        <v>0</v>
      </c>
      <c r="M70" s="18" t="s">
        <v>404</v>
      </c>
      <c r="N70" s="20" t="s">
        <v>404</v>
      </c>
      <c r="O70" s="18" t="n">
        <v>0</v>
      </c>
      <c r="P70" s="20" t="n">
        <v>0</v>
      </c>
      <c r="Q70" s="18" t="n">
        <v>0</v>
      </c>
      <c r="R70" s="20" t="n">
        <v>0</v>
      </c>
      <c r="S70" s="18" t="n">
        <v>0.30764935</v>
      </c>
      <c r="T70" s="20" t="n">
        <v>0.30600758</v>
      </c>
    </row>
    <row r="71" spans="1:20">
      <c r="A71" s="15" t="s">
        <v>468</v>
      </c>
      <c r="B71" s="17" t="n">
        <v>6115</v>
      </c>
      <c r="C71" s="18">
        <f>(0.0/B71*100)</f>
        <v/>
      </c>
      <c r="D71" s="19" t="n">
        <v>6115</v>
      </c>
      <c r="E71" s="18" t="n">
        <v>5.21202593</v>
      </c>
      <c r="F71" s="20" t="n">
        <v>1.29460572</v>
      </c>
      <c r="G71" s="18" t="n">
        <v>1.94878482</v>
      </c>
      <c r="H71" s="20" t="n">
        <v>0.03012811</v>
      </c>
      <c r="I71" s="18" t="n">
        <v>91.03672109999999</v>
      </c>
      <c r="J71" s="20" t="n">
        <v>0.64537252</v>
      </c>
      <c r="K71" s="18" t="n">
        <v>0</v>
      </c>
      <c r="L71" s="20" t="n">
        <v>0</v>
      </c>
      <c r="M71" s="18" t="s">
        <v>404</v>
      </c>
      <c r="N71" s="20" t="s">
        <v>404</v>
      </c>
      <c r="O71" s="18" t="n">
        <v>0</v>
      </c>
      <c r="P71" s="20" t="n">
        <v>0</v>
      </c>
      <c r="Q71" s="18" t="n">
        <v>0</v>
      </c>
      <c r="R71" s="20" t="n">
        <v>0</v>
      </c>
      <c r="S71" s="18" t="n">
        <v>1.80246815</v>
      </c>
      <c r="T71" s="20" t="n">
        <v>0.74267072</v>
      </c>
    </row>
    <row r="72" spans="1:20">
      <c r="A72" s="15" t="s">
        <v>469</v>
      </c>
      <c r="B72" s="17" t="n">
        <v>7708</v>
      </c>
      <c r="C72" s="18">
        <f>(0.0/B72*100)</f>
        <v/>
      </c>
      <c r="D72" s="19" t="n">
        <v>7708</v>
      </c>
      <c r="E72" s="18" t="n">
        <v>25.44780811</v>
      </c>
      <c r="F72" s="20" t="n">
        <v>2.09701554</v>
      </c>
      <c r="G72" s="18" t="n">
        <v>5.8405364</v>
      </c>
      <c r="H72" s="20" t="n">
        <v>1.71421172</v>
      </c>
      <c r="I72" s="18" t="n">
        <v>65.34989668999999</v>
      </c>
      <c r="J72" s="20" t="n">
        <v>0.88621206</v>
      </c>
      <c r="K72" s="18" t="n">
        <v>0</v>
      </c>
      <c r="L72" s="20" t="n">
        <v>0</v>
      </c>
      <c r="M72" s="18" t="s">
        <v>404</v>
      </c>
      <c r="N72" s="20" t="s">
        <v>404</v>
      </c>
      <c r="O72" s="18" t="n">
        <v>0</v>
      </c>
      <c r="P72" s="20" t="n">
        <v>0</v>
      </c>
      <c r="Q72" s="18" t="n">
        <v>0</v>
      </c>
      <c r="R72" s="20" t="n">
        <v>0</v>
      </c>
      <c r="S72" s="18" t="n">
        <v>3.36175881</v>
      </c>
      <c r="T72" s="20" t="n">
        <v>1.26911719</v>
      </c>
    </row>
    <row r="73" spans="1:20">
      <c r="A73" s="15" t="s">
        <v>470</v>
      </c>
      <c r="B73" s="17" t="n">
        <v>8249</v>
      </c>
      <c r="C73" s="18">
        <f>(0.0/B73*100)</f>
        <v/>
      </c>
      <c r="D73" s="19" t="n">
        <v>8249</v>
      </c>
      <c r="E73" s="18" t="n">
        <v>4.35708229</v>
      </c>
      <c r="F73" s="20" t="n">
        <v>1.37322436</v>
      </c>
      <c r="G73" s="18" t="n">
        <v>9.36429835</v>
      </c>
      <c r="H73" s="20" t="n">
        <v>1.30265127</v>
      </c>
      <c r="I73" s="18" t="n">
        <v>84.65584466999999</v>
      </c>
      <c r="J73" s="20" t="n">
        <v>0.80474063</v>
      </c>
      <c r="K73" s="18" t="n">
        <v>0</v>
      </c>
      <c r="L73" s="20" t="n">
        <v>0</v>
      </c>
      <c r="M73" s="18" t="s">
        <v>404</v>
      </c>
      <c r="N73" s="20" t="s">
        <v>404</v>
      </c>
      <c r="O73" s="18" t="n">
        <v>0</v>
      </c>
      <c r="P73" s="20" t="n">
        <v>0</v>
      </c>
      <c r="Q73" s="18" t="n">
        <v>0</v>
      </c>
      <c r="R73" s="20" t="n">
        <v>0</v>
      </c>
      <c r="S73" s="18" t="n">
        <v>1.62277469</v>
      </c>
      <c r="T73" s="20" t="n">
        <v>0.89337961</v>
      </c>
    </row>
    <row r="74" spans="1:20">
      <c r="A74" s="15" t="s">
        <v>471</v>
      </c>
      <c r="B74" s="17" t="n">
        <v>4692</v>
      </c>
      <c r="C74" s="18">
        <f>(0.0/B74*100)</f>
        <v/>
      </c>
      <c r="D74" s="19" t="n">
        <v>4692</v>
      </c>
      <c r="E74" s="18" t="n">
        <v>0.78518797</v>
      </c>
      <c r="F74" s="20" t="n">
        <v>0.02189427</v>
      </c>
      <c r="G74" s="18" t="n">
        <v>3.50288207</v>
      </c>
      <c r="H74" s="20" t="n">
        <v>0.06524294999999999</v>
      </c>
      <c r="I74" s="18" t="n">
        <v>79.40997436000001</v>
      </c>
      <c r="J74" s="20" t="n">
        <v>0.19372601</v>
      </c>
      <c r="K74" s="18" t="n">
        <v>0</v>
      </c>
      <c r="L74" s="20" t="n">
        <v>0</v>
      </c>
      <c r="M74" s="18" t="s">
        <v>404</v>
      </c>
      <c r="N74" s="20" t="s">
        <v>404</v>
      </c>
      <c r="O74" s="18" t="n">
        <v>0</v>
      </c>
      <c r="P74" s="20" t="n">
        <v>0</v>
      </c>
      <c r="Q74" s="18" t="n">
        <v>0</v>
      </c>
      <c r="R74" s="20" t="n">
        <v>0</v>
      </c>
      <c r="S74" s="18" t="n">
        <v>16.3019556</v>
      </c>
      <c r="T74" s="20" t="n">
        <v>0.19080411</v>
      </c>
    </row>
    <row r="75" spans="1:20">
      <c r="A75" s="15" t="s">
        <v>472</v>
      </c>
      <c r="B75" s="17" t="n">
        <v>5375</v>
      </c>
      <c r="C75" s="18">
        <f>(0.0/B75*100)</f>
        <v/>
      </c>
      <c r="D75" s="19" t="n">
        <v>5375</v>
      </c>
      <c r="E75" s="18" t="n">
        <v>1.39838764</v>
      </c>
      <c r="F75" s="20" t="n">
        <v>0.77641614</v>
      </c>
      <c r="G75" s="18" t="n">
        <v>0</v>
      </c>
      <c r="H75" s="20" t="n">
        <v>0</v>
      </c>
      <c r="I75" s="18" t="n">
        <v>83.06881783999999</v>
      </c>
      <c r="J75" s="20" t="n">
        <v>2.98229609</v>
      </c>
      <c r="K75" s="18" t="n">
        <v>0</v>
      </c>
      <c r="L75" s="20" t="n">
        <v>0</v>
      </c>
      <c r="M75" s="18" t="s">
        <v>404</v>
      </c>
      <c r="N75" s="20" t="s">
        <v>404</v>
      </c>
      <c r="O75" s="18" t="n">
        <v>0</v>
      </c>
      <c r="P75" s="20" t="n">
        <v>0</v>
      </c>
      <c r="Q75" s="18" t="n">
        <v>0</v>
      </c>
      <c r="R75" s="20" t="n">
        <v>0</v>
      </c>
      <c r="S75" s="18" t="n">
        <v>15.53279452</v>
      </c>
      <c r="T75" s="20" t="n">
        <v>2.94371354</v>
      </c>
    </row>
    <row r="76" spans="1:20">
      <c r="A76" s="15" t="s">
        <v>473</v>
      </c>
      <c r="B76" s="17" t="n">
        <v>14167</v>
      </c>
      <c r="C76" s="18">
        <f>(0.0/B76*100)</f>
        <v/>
      </c>
      <c r="D76" s="19" t="n">
        <v>14167</v>
      </c>
      <c r="E76" s="18" t="n">
        <v>40.02948772</v>
      </c>
      <c r="F76" s="20" t="n">
        <v>2.26604987</v>
      </c>
      <c r="G76" s="18" t="n">
        <v>0.76975086</v>
      </c>
      <c r="H76" s="20" t="n">
        <v>0.35982479</v>
      </c>
      <c r="I76" s="18" t="n">
        <v>36.43478766</v>
      </c>
      <c r="J76" s="20" t="n">
        <v>1.12898837</v>
      </c>
      <c r="K76" s="18" t="n">
        <v>0</v>
      </c>
      <c r="L76" s="20" t="n">
        <v>0</v>
      </c>
      <c r="M76" s="18" t="s">
        <v>404</v>
      </c>
      <c r="N76" s="20" t="s">
        <v>404</v>
      </c>
      <c r="O76" s="18" t="n">
        <v>0</v>
      </c>
      <c r="P76" s="20" t="n">
        <v>0</v>
      </c>
      <c r="Q76" s="18" t="n">
        <v>0</v>
      </c>
      <c r="R76" s="20" t="n">
        <v>0</v>
      </c>
      <c r="S76" s="18" t="n">
        <v>22.76597376</v>
      </c>
      <c r="T76" s="20" t="n">
        <v>2.44529163</v>
      </c>
    </row>
    <row r="77" spans="1:20">
      <c r="A77" s="15" t="s">
        <v>474</v>
      </c>
      <c r="B77" s="17" t="n">
        <v>6062</v>
      </c>
      <c r="C77" s="18">
        <f>(0.0/B77*100)</f>
        <v/>
      </c>
      <c r="D77" s="19" t="n">
        <v>6062</v>
      </c>
      <c r="E77" s="18" t="n">
        <v>15.36613577</v>
      </c>
      <c r="F77" s="20" t="n">
        <v>0.76816076</v>
      </c>
      <c r="G77" s="18" t="n">
        <v>0</v>
      </c>
      <c r="H77" s="20" t="n">
        <v>0</v>
      </c>
      <c r="I77" s="18" t="n">
        <v>84.63386423</v>
      </c>
      <c r="J77" s="20" t="n">
        <v>0.76816076</v>
      </c>
      <c r="K77" s="18" t="n">
        <v>0</v>
      </c>
      <c r="L77" s="20" t="n">
        <v>0</v>
      </c>
      <c r="M77" s="18" t="s">
        <v>404</v>
      </c>
      <c r="N77" s="20" t="s">
        <v>404</v>
      </c>
      <c r="O77" s="18" t="n">
        <v>0</v>
      </c>
      <c r="P77" s="20" t="n">
        <v>0</v>
      </c>
      <c r="Q77" s="18" t="n">
        <v>0</v>
      </c>
      <c r="R77" s="20" t="n">
        <v>0</v>
      </c>
      <c r="S77" s="18" t="n">
        <v>0</v>
      </c>
      <c r="T77" s="20" t="n">
        <v>0</v>
      </c>
    </row>
    <row r="78" spans="1:20">
      <c r="A78" s="15" t="s">
        <v>475</v>
      </c>
      <c r="B78" s="17" t="n">
        <v>5826</v>
      </c>
      <c r="C78" s="18">
        <f>(0.0/B78*100)</f>
        <v/>
      </c>
      <c r="D78" s="19" t="n">
        <v>5826</v>
      </c>
      <c r="E78" s="18" t="n">
        <v>4.03106782</v>
      </c>
      <c r="F78" s="20" t="n">
        <v>0.98641479</v>
      </c>
      <c r="G78" s="18" t="n">
        <v>0</v>
      </c>
      <c r="H78" s="20" t="n">
        <v>0</v>
      </c>
      <c r="I78" s="18" t="n">
        <v>95.33091151000001</v>
      </c>
      <c r="J78" s="20" t="n">
        <v>0.72290445</v>
      </c>
      <c r="K78" s="18" t="n">
        <v>0</v>
      </c>
      <c r="L78" s="20" t="n">
        <v>0</v>
      </c>
      <c r="M78" s="18" t="s">
        <v>404</v>
      </c>
      <c r="N78" s="20" t="s">
        <v>404</v>
      </c>
      <c r="O78" s="18" t="n">
        <v>0</v>
      </c>
      <c r="P78" s="20" t="n">
        <v>0</v>
      </c>
      <c r="Q78" s="18" t="n">
        <v>0</v>
      </c>
      <c r="R78" s="20" t="n">
        <v>0</v>
      </c>
      <c r="S78" s="18" t="n">
        <v>0.63802067</v>
      </c>
      <c r="T78" s="20" t="n">
        <v>0.63698208</v>
      </c>
    </row>
    <row customHeight="1" ht="25" r="79" spans="1:20">
      <c r="A79" s="15" t="s">
        <v>476</v>
      </c>
      <c r="B79" s="17" t="n">
        <v>1657</v>
      </c>
      <c r="C79" s="18">
        <f>(0.0/B79*100)</f>
        <v/>
      </c>
      <c r="D79" s="19" t="n">
        <v>1657</v>
      </c>
      <c r="E79" s="18" t="n">
        <v>20.77990629</v>
      </c>
      <c r="F79" s="20" t="n">
        <v>6.18453654</v>
      </c>
      <c r="G79" s="18" t="n">
        <v>25.30667448</v>
      </c>
      <c r="H79" s="20" t="n">
        <v>5.49249765</v>
      </c>
      <c r="I79" s="18" t="n">
        <v>49.19882457</v>
      </c>
      <c r="J79" s="20" t="n">
        <v>4.39174146</v>
      </c>
      <c r="K79" s="18" t="n">
        <v>0</v>
      </c>
      <c r="L79" s="20" t="n">
        <v>0</v>
      </c>
      <c r="M79" s="18" t="s">
        <v>404</v>
      </c>
      <c r="N79" s="20" t="s">
        <v>404</v>
      </c>
      <c r="O79" s="18" t="n">
        <v>0</v>
      </c>
      <c r="P79" s="20" t="n">
        <v>0</v>
      </c>
      <c r="Q79" s="18" t="n">
        <v>0</v>
      </c>
      <c r="R79" s="20" t="n">
        <v>0</v>
      </c>
      <c r="S79" s="18" t="n">
        <v>4.71459466</v>
      </c>
      <c r="T79" s="20" t="n">
        <v>2.57345595</v>
      </c>
    </row>
    <row r="80" spans="1:20">
      <c r="A80" s="15" t="s">
        <v>477</v>
      </c>
      <c r="B80" s="17" t="n">
        <v>7841</v>
      </c>
      <c r="C80" s="18">
        <f>(0.0/B80*100)</f>
        <v/>
      </c>
      <c r="D80" s="19" t="n">
        <v>7841</v>
      </c>
      <c r="E80" s="18" t="n">
        <v>2.87056778</v>
      </c>
      <c r="F80" s="20" t="n">
        <v>1.05344087</v>
      </c>
      <c r="G80" s="18" t="n">
        <v>1.1751158</v>
      </c>
      <c r="H80" s="20" t="n">
        <v>0.79362529</v>
      </c>
      <c r="I80" s="18" t="n">
        <v>95.95431642</v>
      </c>
      <c r="J80" s="20" t="n">
        <v>1.32463736</v>
      </c>
      <c r="K80" s="18" t="n">
        <v>0</v>
      </c>
      <c r="L80" s="20" t="n">
        <v>0</v>
      </c>
      <c r="M80" s="18" t="s">
        <v>404</v>
      </c>
      <c r="N80" s="20" t="s">
        <v>404</v>
      </c>
      <c r="O80" s="18" t="n">
        <v>0</v>
      </c>
      <c r="P80" s="20" t="n">
        <v>0</v>
      </c>
      <c r="Q80" s="18" t="n">
        <v>0</v>
      </c>
      <c r="R80" s="20" t="n">
        <v>0</v>
      </c>
      <c r="S80" s="18" t="n">
        <v>0</v>
      </c>
      <c r="T80" s="20" t="n">
        <v>0</v>
      </c>
    </row>
    <row r="81" spans="1:20">
      <c r="A81" s="21" t="s">
        <v>478</v>
      </c>
      <c r="B81" s="17" t="n">
        <v>8861</v>
      </c>
      <c r="C81" s="18">
        <f>(0.0/B81*100)</f>
        <v/>
      </c>
      <c r="D81" s="19" t="n">
        <v>8861</v>
      </c>
      <c r="E81" s="18" t="n">
        <v>4.46268999</v>
      </c>
      <c r="F81" s="20" t="n">
        <v>0.65711197</v>
      </c>
      <c r="G81" s="18" t="n">
        <v>1.15515207</v>
      </c>
      <c r="H81" s="20" t="n">
        <v>0.94529715</v>
      </c>
      <c r="I81" s="18" t="n">
        <v>94.3621785</v>
      </c>
      <c r="J81" s="20" t="n">
        <v>0.68004148</v>
      </c>
      <c r="K81" s="18" t="n">
        <v>0</v>
      </c>
      <c r="L81" s="20" t="n">
        <v>0</v>
      </c>
      <c r="M81" s="18" t="s">
        <v>404</v>
      </c>
      <c r="N81" s="20" t="s">
        <v>404</v>
      </c>
      <c r="O81" s="18" t="n">
        <v>0</v>
      </c>
      <c r="P81" s="20" t="n">
        <v>0</v>
      </c>
      <c r="Q81" s="18" t="n">
        <v>0</v>
      </c>
      <c r="R81" s="20" t="n">
        <v>0</v>
      </c>
      <c r="S81" s="18" t="n">
        <v>0.01997943</v>
      </c>
      <c r="T81" s="20" t="n">
        <v>0.00074735</v>
      </c>
    </row>
    <row r="82" spans="1:20">
      <c r="A82" s="22" t="n"/>
      <c r="B82" s="22" t="s">
        <v>479</v>
      </c>
      <c r="C82" s="22" t="s">
        <v>479</v>
      </c>
      <c r="D82" s="22" t="s">
        <v>479</v>
      </c>
      <c r="E82" s="22" t="s">
        <v>479</v>
      </c>
      <c r="F82" s="22" t="s">
        <v>479</v>
      </c>
      <c r="G82" s="22" t="s">
        <v>479</v>
      </c>
      <c r="H82" s="22" t="s">
        <v>479</v>
      </c>
      <c r="I82" s="22" t="s">
        <v>479</v>
      </c>
      <c r="J82" s="22" t="s">
        <v>479</v>
      </c>
      <c r="K82" s="22" t="s">
        <v>479</v>
      </c>
      <c r="L82" s="22" t="s">
        <v>479</v>
      </c>
      <c r="M82" s="22" t="s">
        <v>479</v>
      </c>
      <c r="N82" s="22" t="s">
        <v>479</v>
      </c>
      <c r="O82" s="22" t="s">
        <v>479</v>
      </c>
      <c r="P82" s="22" t="s">
        <v>479</v>
      </c>
      <c r="Q82" s="22" t="s">
        <v>479</v>
      </c>
      <c r="R82" s="22" t="s">
        <v>479</v>
      </c>
      <c r="S82" s="22" t="s">
        <v>479</v>
      </c>
      <c r="T82" s="22" t="s">
        <v>479</v>
      </c>
    </row>
    <row r="83" spans="1:20">
      <c r="A83" s="3" t="s">
        <v>480</v>
      </c>
    </row>
    <row r="84" spans="1:20">
      <c r="A84" s="23" t="s">
        <v>481</v>
      </c>
    </row>
    <row r="85" spans="1:20">
      <c r="A85" s="23" t="s">
        <v>482</v>
      </c>
    </row>
    <row customHeight="1" ht="30" r="86" spans="1:20">
      <c r="A86" s="23" t="s">
        <v>483</v>
      </c>
    </row>
    <row customHeight="1" ht="30" r="87" spans="1:20">
      <c r="A87" s="23" t="s">
        <v>479</v>
      </c>
    </row>
    <row customHeight="1" ht="30" r="88" spans="1:20">
      <c r="A88" s="23" t="s">
        <v>484</v>
      </c>
    </row>
    <row customHeight="1" ht="30" r="89" spans="1:20">
      <c r="A89" s="23" t="s">
        <v>485</v>
      </c>
    </row>
    <row customHeight="1" ht="30" r="90" spans="1:20">
      <c r="A90" s="23" t="s">
        <v>486</v>
      </c>
    </row>
    <row customHeight="1" ht="30" r="91" spans="1:20">
      <c r="A91" s="23" t="s">
        <v>487</v>
      </c>
    </row>
    <row customHeight="1" ht="30" r="92" spans="1:20">
      <c r="A92" s="23" t="s">
        <v>488</v>
      </c>
    </row>
    <row customHeight="1" ht="30" r="93" spans="1:20">
      <c r="A93" s="23" t="s">
        <v>489</v>
      </c>
    </row>
    <row customHeight="1" ht="30" r="94" spans="1:20">
      <c r="A94" s="23" t="s">
        <v>490</v>
      </c>
    </row>
    <row customHeight="1" ht="30" r="95" spans="1:20">
      <c r="A95" s="23" t="s">
        <v>491</v>
      </c>
    </row>
    <row customHeight="1" ht="30" r="96" spans="1:20">
      <c r="A96" s="23" t="s">
        <v>492</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192</vt:i4>
      </vt:variant>
    </vt:vector>
  </ns0:HeadingPairs>
  <ns0:TitlesOfParts>
    <vt:vector xmlns:vt="http://schemas.openxmlformats.org/officeDocument/2006/docPropsVTypes" baseType="lpstr" size="192">
      <vt:lpstr>Table of Contents</vt:lpstr>
      <vt:lpstr>SC001Q01TA</vt:lpstr>
      <vt:lpstr>SC003Q01TA</vt:lpstr>
      <vt:lpstr>SC053Q01TA</vt:lpstr>
      <vt:lpstr>SC053Q02TA</vt:lpstr>
      <vt:lpstr>SC053Q03TA</vt:lpstr>
      <vt:lpstr>SC053Q04TA</vt:lpstr>
      <vt:lpstr>SC053Q05NA</vt:lpstr>
      <vt:lpstr>SC053Q06NA</vt:lpstr>
      <vt:lpstr>SC053Q07TA</vt:lpstr>
      <vt:lpstr>SC053Q08TA</vt:lpstr>
      <vt:lpstr>SC053Q09TA</vt:lpstr>
      <vt:lpstr>SC053Q10TA</vt:lpstr>
      <vt:lpstr>SC059Q01NA</vt:lpstr>
      <vt:lpstr>SC059Q02NA</vt:lpstr>
      <vt:lpstr>SC059Q03NA</vt:lpstr>
      <vt:lpstr>SC059Q04NA</vt:lpstr>
      <vt:lpstr>SC059Q05NA</vt:lpstr>
      <vt:lpstr>SC059Q06NA</vt:lpstr>
      <vt:lpstr>SC059Q07NA</vt:lpstr>
      <vt:lpstr>SC059Q08NA</vt:lpstr>
      <vt:lpstr>SC052Q01NA</vt:lpstr>
      <vt:lpstr>SC052Q02NA</vt:lpstr>
      <vt:lpstr>SC009Q01TA</vt:lpstr>
      <vt:lpstr>SC009Q02TA</vt:lpstr>
      <vt:lpstr>SC009Q03TA</vt:lpstr>
      <vt:lpstr>SC009Q04TA</vt:lpstr>
      <vt:lpstr>SC009Q05TA</vt:lpstr>
      <vt:lpstr>SC009Q06TA</vt:lpstr>
      <vt:lpstr>SC009Q07TA</vt:lpstr>
      <vt:lpstr>SC009Q08TA</vt:lpstr>
      <vt:lpstr>SC009Q09TA</vt:lpstr>
      <vt:lpstr>SC009Q10TA</vt:lpstr>
      <vt:lpstr>SC009Q11TA</vt:lpstr>
      <vt:lpstr>SC009Q12TA</vt:lpstr>
      <vt:lpstr>SC009Q13TA</vt:lpstr>
      <vt:lpstr>SC010Q01TA</vt:lpstr>
      <vt:lpstr>SC010Q01TB</vt:lpstr>
      <vt:lpstr>SC010Q01TC</vt:lpstr>
      <vt:lpstr>SC010Q01TD</vt:lpstr>
      <vt:lpstr>SC010Q01TE</vt:lpstr>
      <vt:lpstr>SC010Q02TA</vt:lpstr>
      <vt:lpstr>SC010Q02TB</vt:lpstr>
      <vt:lpstr>SC010Q02TC</vt:lpstr>
      <vt:lpstr>SC010Q02TD</vt:lpstr>
      <vt:lpstr>SC010Q02TE</vt:lpstr>
      <vt:lpstr>SC010Q03TA</vt:lpstr>
      <vt:lpstr>SC010Q03TB</vt:lpstr>
      <vt:lpstr>SC010Q03TC</vt:lpstr>
      <vt:lpstr>SC010Q03TD</vt:lpstr>
      <vt:lpstr>SC010Q03TE</vt:lpstr>
      <vt:lpstr>SC010Q04TA</vt:lpstr>
      <vt:lpstr>SC010Q04TB</vt:lpstr>
      <vt:lpstr>SC010Q04TC</vt:lpstr>
      <vt:lpstr>SC010Q04TD</vt:lpstr>
      <vt:lpstr>SC010Q04TE</vt:lpstr>
      <vt:lpstr>SC010Q05TA</vt:lpstr>
      <vt:lpstr>SC010Q05TB</vt:lpstr>
      <vt:lpstr>SC010Q05TC</vt:lpstr>
      <vt:lpstr>SC010Q05TD</vt:lpstr>
      <vt:lpstr>SC010Q05TE</vt:lpstr>
      <vt:lpstr>SC010Q06TA</vt:lpstr>
      <vt:lpstr>SC010Q06TB</vt:lpstr>
      <vt:lpstr>SC010Q06TC</vt:lpstr>
      <vt:lpstr>SC010Q06TD</vt:lpstr>
      <vt:lpstr>SC010Q06TE</vt:lpstr>
      <vt:lpstr>SC010Q07TA</vt:lpstr>
      <vt:lpstr>SC010Q07TB</vt:lpstr>
      <vt:lpstr>SC010Q07TC</vt:lpstr>
      <vt:lpstr>SC010Q07TD</vt:lpstr>
      <vt:lpstr>SC010Q07TE</vt:lpstr>
      <vt:lpstr>SC010Q08TA</vt:lpstr>
      <vt:lpstr>SC010Q08TB</vt:lpstr>
      <vt:lpstr>SC010Q08TC</vt:lpstr>
      <vt:lpstr>SC010Q08TD</vt:lpstr>
      <vt:lpstr>SC010Q08TE</vt:lpstr>
      <vt:lpstr>SC010Q09TA</vt:lpstr>
      <vt:lpstr>SC010Q09TB</vt:lpstr>
      <vt:lpstr>SC010Q09TC</vt:lpstr>
      <vt:lpstr>SC010Q09TD</vt:lpstr>
      <vt:lpstr>SC010Q09TE</vt:lpstr>
      <vt:lpstr>SC010Q10TA</vt:lpstr>
      <vt:lpstr>SC010Q10TB</vt:lpstr>
      <vt:lpstr>SC010Q10TC</vt:lpstr>
      <vt:lpstr>SC010Q10TD</vt:lpstr>
      <vt:lpstr>SC010Q10TE</vt:lpstr>
      <vt:lpstr>SC010Q11TA</vt:lpstr>
      <vt:lpstr>SC010Q11TB</vt:lpstr>
      <vt:lpstr>SC010Q11TC</vt:lpstr>
      <vt:lpstr>SC010Q11TD</vt:lpstr>
      <vt:lpstr>SC010Q11TE</vt:lpstr>
      <vt:lpstr>SC010Q12TA</vt:lpstr>
      <vt:lpstr>SC010Q12TB</vt:lpstr>
      <vt:lpstr>SC010Q12TC</vt:lpstr>
      <vt:lpstr>SC010Q12TD</vt:lpstr>
      <vt:lpstr>SC010Q12TE</vt:lpstr>
      <vt:lpstr>SC012Q01TA</vt:lpstr>
      <vt:lpstr>SC012Q02TA</vt:lpstr>
      <vt:lpstr>SC012Q03TA</vt:lpstr>
      <vt:lpstr>SC012Q04TA</vt:lpstr>
      <vt:lpstr>SC012Q05TA</vt:lpstr>
      <vt:lpstr>SC012Q06TA</vt:lpstr>
      <vt:lpstr>SC012Q07TA</vt:lpstr>
      <vt:lpstr>SC013Q01TA</vt:lpstr>
      <vt:lpstr>SC014Q01NA</vt:lpstr>
      <vt:lpstr>SC017Q01NA</vt:lpstr>
      <vt:lpstr>SC017Q02NA</vt:lpstr>
      <vt:lpstr>SC017Q03NA</vt:lpstr>
      <vt:lpstr>SC017Q04NA</vt:lpstr>
      <vt:lpstr>SC017Q05NA</vt:lpstr>
      <vt:lpstr>SC017Q06NA</vt:lpstr>
      <vt:lpstr>SC017Q07NA</vt:lpstr>
      <vt:lpstr>SC017Q08NA</vt:lpstr>
      <vt:lpstr>SC027Q01NA</vt:lpstr>
      <vt:lpstr>SC027Q02NA</vt:lpstr>
      <vt:lpstr>SC027Q03NA</vt:lpstr>
      <vt:lpstr>SC027Q04NA</vt:lpstr>
      <vt:lpstr>SC032Q01TA</vt:lpstr>
      <vt:lpstr>SC032Q02TA</vt:lpstr>
      <vt:lpstr>SC032Q03TA</vt:lpstr>
      <vt:lpstr>SC032Q04TA</vt:lpstr>
      <vt:lpstr>SC034Q01NA</vt:lpstr>
      <vt:lpstr>SC034Q02NA</vt:lpstr>
      <vt:lpstr>SC034Q03TA</vt:lpstr>
      <vt:lpstr>SC034Q04TA</vt:lpstr>
      <vt:lpstr>SC035Q01NA</vt:lpstr>
      <vt:lpstr>SC035Q01NB</vt:lpstr>
      <vt:lpstr>SC035Q02TA</vt:lpstr>
      <vt:lpstr>SC035Q02TB</vt:lpstr>
      <vt:lpstr>SC035Q03TA</vt:lpstr>
      <vt:lpstr>SC035Q03TB</vt:lpstr>
      <vt:lpstr>SC035Q04TA</vt:lpstr>
      <vt:lpstr>SC035Q04TB</vt:lpstr>
      <vt:lpstr>SC035Q05TA</vt:lpstr>
      <vt:lpstr>SC035Q05TB</vt:lpstr>
      <vt:lpstr>SC035Q06TA</vt:lpstr>
      <vt:lpstr>SC035Q06TB</vt:lpstr>
      <vt:lpstr>SC035Q07TA</vt:lpstr>
      <vt:lpstr>SC035Q07TB</vt:lpstr>
      <vt:lpstr>SC035Q08TA</vt:lpstr>
      <vt:lpstr>SC035Q08TB</vt:lpstr>
      <vt:lpstr>SC035Q09NA</vt:lpstr>
      <vt:lpstr>SC035Q09NB</vt:lpstr>
      <vt:lpstr>SC035Q10TA</vt:lpstr>
      <vt:lpstr>SC035Q10TB</vt:lpstr>
      <vt:lpstr>SC035Q11NA</vt:lpstr>
      <vt:lpstr>SC035Q11NB</vt:lpstr>
      <vt:lpstr>SC036Q01TA</vt:lpstr>
      <vt:lpstr>SC036Q02TA</vt:lpstr>
      <vt:lpstr>SC036Q03NA</vt:lpstr>
      <vt:lpstr>SC037Q01TA</vt:lpstr>
      <vt:lpstr>SC037Q02TA</vt:lpstr>
      <vt:lpstr>SC037Q03TA</vt:lpstr>
      <vt:lpstr>SC037Q04TA</vt:lpstr>
      <vt:lpstr>SC037Q05NA</vt:lpstr>
      <vt:lpstr>SC037Q06NA</vt:lpstr>
      <vt:lpstr>SC037Q07TA</vt:lpstr>
      <vt:lpstr>SC037Q08TA</vt:lpstr>
      <vt:lpstr>SC037Q09TA</vt:lpstr>
      <vt:lpstr>SC037Q10NA</vt:lpstr>
      <vt:lpstr>SC040Q02NA</vt:lpstr>
      <vt:lpstr>SC040Q03NA</vt:lpstr>
      <vt:lpstr>SC040Q05NA</vt:lpstr>
      <vt:lpstr>SC040Q11NA</vt:lpstr>
      <vt:lpstr>SC040Q12NA</vt:lpstr>
      <vt:lpstr>SC040Q15NA</vt:lpstr>
      <vt:lpstr>SC040Q16NA</vt:lpstr>
      <vt:lpstr>SC040Q17NA</vt:lpstr>
      <vt:lpstr>SC041Q01NA</vt:lpstr>
      <vt:lpstr>SC041Q03NA</vt:lpstr>
      <vt:lpstr>SC041Q04NA</vt:lpstr>
      <vt:lpstr>SC041Q05NA</vt:lpstr>
      <vt:lpstr>SC041Q06NA</vt:lpstr>
      <vt:lpstr>SC042Q01TA</vt:lpstr>
      <vt:lpstr>SC042Q02TA</vt:lpstr>
      <vt:lpstr>SC061Q01TA</vt:lpstr>
      <vt:lpstr>SC061Q02TA</vt:lpstr>
      <vt:lpstr>SC061Q03TA</vt:lpstr>
      <vt:lpstr>SC061Q04TA</vt:lpstr>
      <vt:lpstr>SC061Q05TA</vt:lpstr>
      <vt:lpstr>SC061Q06TA</vt:lpstr>
      <vt:lpstr>SC061Q07TA</vt:lpstr>
      <vt:lpstr>SC061Q08TA</vt:lpstr>
      <vt:lpstr>SC061Q09TA</vt:lpstr>
      <vt:lpstr>SC061Q10TA</vt:lpstr>
      <vt:lpstr>SC063Q02NA</vt:lpstr>
      <vt:lpstr>SC063Q03NA</vt:lpstr>
      <vt:lpstr>SC063Q04NA</vt:lpstr>
      <vt:lpstr>SC063Q06NA</vt:lpstr>
      <vt:lpstr>SC063Q07NA</vt:lpstr>
      <vt:lpstr>SC063Q09NA</vt:lpstr>
      <vt:lpstr>SCHLTYPE</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2016-11-30T10:12:42Z</dcterms:created>
  <dcterms:modified xmlns:dcterms="http://purl.org/dc/terms/" xmlns:xsi="http://www.w3.org/2001/XMLSchema-instance" xsi:type="dcterms:W3CDTF">2016-11-30T10:12:42Z</dcterms:modified>
  <cp:lastModifiedBy/>
  <cp:category/>
  <cp:contentStatus/>
  <cp:version/>
  <cp:revision/>
  <cp:keywords/>
</cp:coreProperties>
</file>